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hidePivotFieldList="1" defaultThemeVersion="166925"/>
  <mc:AlternateContent xmlns:mc="http://schemas.openxmlformats.org/markup-compatibility/2006">
    <mc:Choice Requires="x15">
      <x15ac:absPath xmlns:x15ac="http://schemas.microsoft.com/office/spreadsheetml/2010/11/ac" url="https://viva1aips-my.sharepoint.com/personal/kgamarra_viva1a_com_co/Documents/0. Documentos Equipo SAC/"/>
    </mc:Choice>
  </mc:AlternateContent>
  <xr:revisionPtr revIDLastSave="0" documentId="8_{DCE3C600-488B-4804-B805-7A6BFE9E3865}" xr6:coauthVersionLast="47" xr6:coauthVersionMax="47" xr10:uidLastSave="{00000000-0000-0000-0000-000000000000}"/>
  <bookViews>
    <workbookView xWindow="-110" yWindow="-110" windowWidth="19420" windowHeight="10300" tabRatio="593" firstSheet="8" activeTab="8" xr2:uid="{3E31DFF1-8511-4702-A476-711D09292893}"/>
  </bookViews>
  <sheets>
    <sheet name="base pendientes viva 1a" sheetId="13" r:id="rId1"/>
    <sheet name="pendientes rimac 2506" sheetId="17" r:id="rId2"/>
    <sheet name="VISUAL" sheetId="5" r:id="rId3"/>
    <sheet name="TD__" sheetId="7" r:id="rId4"/>
    <sheet name="revision lorena" sheetId="14" state="hidden" r:id="rId5"/>
    <sheet name="Archivo data rimac reclamos" sheetId="4" state="hidden" r:id="rId6"/>
    <sheet name="Reporte de casos MAD" sheetId="11" state="hidden" r:id="rId7"/>
    <sheet name="HOJA 3 MEDICAMENTOS" sheetId="12" state="hidden" r:id="rId8"/>
    <sheet name="DATA CORREO" sheetId="1" r:id="rId9"/>
    <sheet name="clasificador" sheetId="16" r:id="rId10"/>
    <sheet name="Hoja3" sheetId="19" r:id="rId11"/>
    <sheet name="DATA INFO (2)" sheetId="2" r:id="rId12"/>
    <sheet name="Detalle1" sheetId="20" r:id="rId13"/>
    <sheet name="Detalle2" sheetId="21" r:id="rId14"/>
    <sheet name="Hoja1" sheetId="18" r:id="rId15"/>
    <sheet name="MOTIVOS RECLAMOS" sheetId="10" r:id="rId16"/>
    <sheet name="Hoja2" sheetId="9" r:id="rId17"/>
    <sheet name="PENDIENTES RIMAC 1504" sheetId="15" r:id="rId18"/>
  </sheets>
  <definedNames>
    <definedName name="_xlnm._FilterDatabase" localSheetId="5" hidden="1">'Archivo data rimac reclamos'!$A$1:$Q$59</definedName>
    <definedName name="_xlnm._FilterDatabase" localSheetId="0" hidden="1">'base pendientes viva 1a'!$A$1:$W$56</definedName>
    <definedName name="_xlnm._FilterDatabase" localSheetId="9" hidden="1">clasificador!$A$1:$C$119</definedName>
    <definedName name="_xlnm._FilterDatabase" localSheetId="8" hidden="1">'DATA CORREO'!$A$1:$AC$75</definedName>
    <definedName name="_xlnm._FilterDatabase" localSheetId="17" hidden="1">'PENDIENTES RIMAC 1504'!$A$1:$Q$18</definedName>
    <definedName name="_xlnm._FilterDatabase" localSheetId="1" hidden="1">'pendientes rimac 2506'!$A$1:$P$42</definedName>
    <definedName name="SegmentaciónDeDatos_ESPECIALIDAD">#N/A</definedName>
    <definedName name="SegmentaciónDeDatos_ESTADO_2">#N/A</definedName>
    <definedName name="SegmentaciónDeDatos_ESTADO_FINAL">#N/A</definedName>
    <definedName name="SegmentaciónDeDatos_MOTIVO">#N/A</definedName>
    <definedName name="SegmentaciónDeDatos_PERIODO">#N/A</definedName>
    <definedName name="SegmentaciónDeDatos_PROCESO">#N/A</definedName>
    <definedName name="SegmentaciónDeDatos_TIPO_CONTRATO">#N/A</definedName>
  </definedNames>
  <calcPr calcId="191028"/>
  <pivotCaches>
    <pivotCache cacheId="579" r:id="rId19"/>
    <pivotCache cacheId="58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49" i="1" l="1"/>
  <c r="Y949" i="1"/>
  <c r="Z949" i="1"/>
  <c r="AB949" i="1"/>
  <c r="AC949" i="1"/>
  <c r="AD949" i="1"/>
  <c r="AE949" i="1"/>
  <c r="AF949" i="1"/>
  <c r="AI949" i="1"/>
  <c r="AJ949" i="1"/>
  <c r="X947" i="1"/>
  <c r="X948" i="1"/>
  <c r="Y947" i="1"/>
  <c r="Y948" i="1"/>
  <c r="Z947" i="1"/>
  <c r="Z948" i="1"/>
  <c r="AB947" i="1"/>
  <c r="AB948" i="1"/>
  <c r="AC947" i="1"/>
  <c r="AC948" i="1"/>
  <c r="AD947" i="1"/>
  <c r="AD948" i="1"/>
  <c r="AE947" i="1"/>
  <c r="AE948" i="1"/>
  <c r="AF947" i="1"/>
  <c r="AF948" i="1"/>
  <c r="AI947" i="1"/>
  <c r="AI948" i="1"/>
  <c r="AJ947" i="1"/>
  <c r="AJ948" i="1"/>
  <c r="X946" i="1"/>
  <c r="Y946" i="1"/>
  <c r="Z946" i="1"/>
  <c r="AB946" i="1"/>
  <c r="AC946" i="1"/>
  <c r="AD946" i="1"/>
  <c r="AE946" i="1"/>
  <c r="AF946" i="1"/>
  <c r="AI946" i="1"/>
  <c r="AJ946" i="1"/>
  <c r="X945" i="1"/>
  <c r="Y945" i="1"/>
  <c r="Z945" i="1"/>
  <c r="AB945" i="1"/>
  <c r="AC945" i="1"/>
  <c r="AD945" i="1"/>
  <c r="AE945" i="1"/>
  <c r="AF945" i="1"/>
  <c r="AI945" i="1"/>
  <c r="AJ945" i="1"/>
  <c r="AJ942" i="1"/>
  <c r="AI942" i="1"/>
  <c r="AF942" i="1"/>
  <c r="AE942" i="1"/>
  <c r="AD942" i="1"/>
  <c r="AC942" i="1"/>
  <c r="AB942" i="1"/>
  <c r="Y942" i="1"/>
  <c r="Z942" i="1"/>
  <c r="AJ944" i="1"/>
  <c r="AI944" i="1"/>
  <c r="AF944" i="1"/>
  <c r="AE944" i="1"/>
  <c r="AD944" i="1"/>
  <c r="AC944" i="1"/>
  <c r="AB944" i="1"/>
  <c r="Y944" i="1"/>
  <c r="Z944" i="1"/>
  <c r="X943" i="1"/>
  <c r="Y943" i="1"/>
  <c r="Z943" i="1"/>
  <c r="AB943" i="1"/>
  <c r="AC943" i="1"/>
  <c r="AD943" i="1"/>
  <c r="AE943" i="1"/>
  <c r="AF943" i="1"/>
  <c r="AI943" i="1"/>
  <c r="AJ943" i="1"/>
  <c r="X941" i="1"/>
  <c r="Y941" i="1"/>
  <c r="Z941" i="1"/>
  <c r="AB941" i="1"/>
  <c r="AC941" i="1"/>
  <c r="AD941" i="1"/>
  <c r="AE941" i="1"/>
  <c r="AF941" i="1"/>
  <c r="AI941" i="1"/>
  <c r="AJ941" i="1"/>
  <c r="AJ940" i="1"/>
  <c r="AI940" i="1"/>
  <c r="AF940" i="1"/>
  <c r="AE940" i="1"/>
  <c r="AD940" i="1"/>
  <c r="AC940" i="1"/>
  <c r="AB940" i="1"/>
  <c r="Y940" i="1"/>
  <c r="X940" i="1"/>
  <c r="Z940" i="1" s="1"/>
  <c r="Y939" i="1"/>
  <c r="Z939" i="1"/>
  <c r="AB939" i="1"/>
  <c r="AC939" i="1"/>
  <c r="AD939" i="1"/>
  <c r="AE939" i="1"/>
  <c r="AF939" i="1"/>
  <c r="AI939" i="1"/>
  <c r="AJ939" i="1"/>
  <c r="AJ938" i="1"/>
  <c r="AI938" i="1"/>
  <c r="AF938" i="1"/>
  <c r="AE938" i="1"/>
  <c r="AD938" i="1"/>
  <c r="AC938" i="1"/>
  <c r="AB938" i="1"/>
  <c r="Y938" i="1"/>
  <c r="Z938" i="1"/>
  <c r="AJ937" i="1"/>
  <c r="AI937" i="1"/>
  <c r="AF937" i="1"/>
  <c r="AE937" i="1"/>
  <c r="AD937" i="1"/>
  <c r="AC937" i="1"/>
  <c r="AB937" i="1"/>
  <c r="Y937" i="1"/>
  <c r="X937" i="1"/>
  <c r="Z937" i="1" s="1"/>
  <c r="AI767" i="1"/>
  <c r="AJ936" i="1"/>
  <c r="AI936" i="1"/>
  <c r="AF936" i="1"/>
  <c r="AE936" i="1"/>
  <c r="AD936" i="1"/>
  <c r="AC936" i="1"/>
  <c r="AB936" i="1"/>
  <c r="Y936" i="1"/>
  <c r="Z936" i="1"/>
  <c r="X929" i="1"/>
  <c r="Y929" i="1"/>
  <c r="Z929" i="1"/>
  <c r="AB929" i="1"/>
  <c r="AC929" i="1"/>
  <c r="AD929" i="1"/>
  <c r="AE929" i="1"/>
  <c r="AF929" i="1"/>
  <c r="AI929" i="1"/>
  <c r="AJ929" i="1"/>
  <c r="X931" i="1"/>
  <c r="Y931" i="1"/>
  <c r="Z931" i="1"/>
  <c r="AB931" i="1"/>
  <c r="AC931" i="1"/>
  <c r="AD931" i="1"/>
  <c r="AE931" i="1"/>
  <c r="AF931" i="1"/>
  <c r="AI931" i="1"/>
  <c r="AJ931" i="1"/>
  <c r="Y935" i="1"/>
  <c r="Z935" i="1"/>
  <c r="AB935" i="1"/>
  <c r="AC935" i="1"/>
  <c r="AD935" i="1"/>
  <c r="AE935" i="1"/>
  <c r="AF935" i="1"/>
  <c r="AI935" i="1"/>
  <c r="AJ935" i="1"/>
  <c r="X933" i="1"/>
  <c r="Y934" i="1"/>
  <c r="Z933" i="1"/>
  <c r="Z934" i="1"/>
  <c r="AB933" i="1"/>
  <c r="AB934" i="1"/>
  <c r="AC933" i="1"/>
  <c r="AC934" i="1"/>
  <c r="AD933" i="1"/>
  <c r="AD934" i="1"/>
  <c r="AE933" i="1"/>
  <c r="AE934" i="1"/>
  <c r="AF933" i="1"/>
  <c r="AF934" i="1"/>
  <c r="AI933" i="1"/>
  <c r="AI934" i="1"/>
  <c r="AJ933" i="1"/>
  <c r="AJ934" i="1"/>
  <c r="X932" i="1"/>
  <c r="Y932" i="1"/>
  <c r="Z932" i="1"/>
  <c r="AB932" i="1"/>
  <c r="AC932" i="1"/>
  <c r="AD932" i="1"/>
  <c r="AE932" i="1"/>
  <c r="AF932" i="1"/>
  <c r="AI932" i="1"/>
  <c r="AJ932" i="1"/>
  <c r="X930" i="1"/>
  <c r="Y930" i="1"/>
  <c r="Z930" i="1"/>
  <c r="AB930" i="1"/>
  <c r="AC930" i="1"/>
  <c r="AD930" i="1"/>
  <c r="AE930" i="1"/>
  <c r="AF930" i="1"/>
  <c r="AI930" i="1"/>
  <c r="AJ930" i="1"/>
  <c r="X928" i="1"/>
  <c r="Y928" i="1"/>
  <c r="Z928" i="1"/>
  <c r="AB928" i="1"/>
  <c r="AC928" i="1"/>
  <c r="AD928" i="1"/>
  <c r="AE928" i="1"/>
  <c r="AF928" i="1"/>
  <c r="AI928" i="1"/>
  <c r="AJ928" i="1"/>
  <c r="AJ927" i="1"/>
  <c r="AI927" i="1"/>
  <c r="AF927" i="1"/>
  <c r="AE927" i="1"/>
  <c r="AD927" i="1"/>
  <c r="AC927" i="1"/>
  <c r="AB927" i="1"/>
  <c r="Y927" i="1"/>
  <c r="X927" i="1"/>
  <c r="Z927" i="1" s="1"/>
  <c r="X926" i="1"/>
  <c r="Y926" i="1"/>
  <c r="Z926" i="1"/>
  <c r="AB926" i="1"/>
  <c r="AC926" i="1"/>
  <c r="AD926" i="1"/>
  <c r="AE926" i="1"/>
  <c r="AF926" i="1"/>
  <c r="AI926" i="1"/>
  <c r="AJ926" i="1"/>
  <c r="Z925" i="1"/>
  <c r="AB925" i="1"/>
  <c r="AC925" i="1"/>
  <c r="AD925" i="1"/>
  <c r="AE925" i="1"/>
  <c r="AF925" i="1"/>
  <c r="AI925" i="1"/>
  <c r="AJ925" i="1"/>
  <c r="AJ924" i="1"/>
  <c r="AI924" i="1"/>
  <c r="AF924" i="1"/>
  <c r="AE924" i="1"/>
  <c r="AD924" i="1"/>
  <c r="AC924" i="1"/>
  <c r="AB924" i="1"/>
  <c r="Z924" i="1"/>
  <c r="Y923" i="1"/>
  <c r="Z923" i="1"/>
  <c r="AB923" i="1"/>
  <c r="AC923" i="1"/>
  <c r="AD923" i="1"/>
  <c r="AE923" i="1"/>
  <c r="AF923" i="1"/>
  <c r="AI923" i="1"/>
  <c r="AJ923" i="1"/>
  <c r="Y922" i="1"/>
  <c r="Z922" i="1"/>
  <c r="AB922" i="1"/>
  <c r="AC922" i="1"/>
  <c r="AD922" i="1"/>
  <c r="AE922" i="1"/>
  <c r="AF922" i="1"/>
  <c r="AI922" i="1"/>
  <c r="AJ922" i="1"/>
  <c r="X921" i="1"/>
  <c r="Y921" i="1"/>
  <c r="Z921" i="1"/>
  <c r="AB921" i="1"/>
  <c r="AC921" i="1"/>
  <c r="AD921" i="1"/>
  <c r="AE921" i="1"/>
  <c r="AF921" i="1"/>
  <c r="AI921" i="1"/>
  <c r="AJ921" i="1"/>
  <c r="X920" i="1"/>
  <c r="Y920" i="1"/>
  <c r="Z920" i="1"/>
  <c r="AB920" i="1"/>
  <c r="AC920" i="1"/>
  <c r="AD920" i="1"/>
  <c r="AE920" i="1"/>
  <c r="AF920" i="1"/>
  <c r="AI920" i="1"/>
  <c r="AJ920" i="1"/>
  <c r="AJ919" i="1"/>
  <c r="AI919" i="1"/>
  <c r="AF919" i="1"/>
  <c r="AE919" i="1"/>
  <c r="AD919" i="1"/>
  <c r="AC919" i="1"/>
  <c r="AB919" i="1"/>
  <c r="Y919" i="1"/>
  <c r="X919" i="1"/>
  <c r="Z919" i="1" s="1"/>
  <c r="X918" i="1"/>
  <c r="Y918" i="1"/>
  <c r="Z918" i="1"/>
  <c r="AB918" i="1"/>
  <c r="AC918" i="1"/>
  <c r="AD918" i="1"/>
  <c r="AE918" i="1"/>
  <c r="AF918" i="1"/>
  <c r="AI918" i="1"/>
  <c r="AJ918" i="1"/>
  <c r="X917" i="1"/>
  <c r="Y917" i="1"/>
  <c r="Z917" i="1"/>
  <c r="AB917" i="1"/>
  <c r="AC917" i="1"/>
  <c r="AD917" i="1"/>
  <c r="AE917" i="1"/>
  <c r="AF917" i="1"/>
  <c r="AI917" i="1"/>
  <c r="AJ917" i="1"/>
  <c r="X916" i="1"/>
  <c r="Y916" i="1"/>
  <c r="Z916" i="1"/>
  <c r="AB916" i="1"/>
  <c r="AC916" i="1"/>
  <c r="AD916" i="1"/>
  <c r="AE916" i="1"/>
  <c r="AF916" i="1"/>
  <c r="AI916" i="1"/>
  <c r="AJ916" i="1"/>
  <c r="AJ915" i="1"/>
  <c r="AI915" i="1"/>
  <c r="AF915" i="1"/>
  <c r="AE915" i="1"/>
  <c r="AD915" i="1"/>
  <c r="AC915" i="1"/>
  <c r="AB915" i="1"/>
  <c r="Y915" i="1"/>
  <c r="X915" i="1"/>
  <c r="Z915" i="1" s="1"/>
  <c r="X914" i="1"/>
  <c r="Y913" i="1"/>
  <c r="Y914" i="1"/>
  <c r="Z913" i="1"/>
  <c r="Z914" i="1"/>
  <c r="AB913" i="1"/>
  <c r="AB914" i="1"/>
  <c r="AC913" i="1"/>
  <c r="AC914" i="1"/>
  <c r="AD913" i="1"/>
  <c r="AD914" i="1"/>
  <c r="AE913" i="1"/>
  <c r="AE914" i="1"/>
  <c r="AF913" i="1"/>
  <c r="AF914" i="1"/>
  <c r="AI913" i="1"/>
  <c r="AI914" i="1"/>
  <c r="AJ913" i="1"/>
  <c r="AJ914" i="1"/>
  <c r="Y911" i="1"/>
  <c r="Z911" i="1"/>
  <c r="AB911" i="1"/>
  <c r="AC911" i="1"/>
  <c r="AD911" i="1"/>
  <c r="AE911" i="1"/>
  <c r="AF911" i="1"/>
  <c r="AI911" i="1"/>
  <c r="AJ911" i="1"/>
  <c r="Y912" i="1"/>
  <c r="Z912" i="1"/>
  <c r="AB912" i="1"/>
  <c r="AC912" i="1"/>
  <c r="AD912" i="1"/>
  <c r="AE912" i="1"/>
  <c r="AF912" i="1"/>
  <c r="AI912" i="1"/>
  <c r="AJ91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J910" i="1"/>
  <c r="AI910" i="1"/>
  <c r="AF910" i="1"/>
  <c r="AE910" i="1"/>
  <c r="AD910" i="1"/>
  <c r="AC910" i="1"/>
  <c r="Y910" i="1"/>
  <c r="Z910" i="1"/>
  <c r="AJ909" i="1"/>
  <c r="AI909" i="1"/>
  <c r="AF909" i="1"/>
  <c r="AE909" i="1"/>
  <c r="AD909" i="1"/>
  <c r="AC909" i="1"/>
  <c r="Y909" i="1"/>
  <c r="X909" i="1"/>
  <c r="Z909" i="1" s="1"/>
  <c r="AJ908" i="1"/>
  <c r="AI908" i="1"/>
  <c r="AF908" i="1"/>
  <c r="AE908" i="1"/>
  <c r="AD908" i="1"/>
  <c r="AC908" i="1"/>
  <c r="Y908" i="1"/>
  <c r="X908" i="1"/>
  <c r="Z908" i="1" s="1"/>
  <c r="Y907" i="1"/>
  <c r="Z907" i="1"/>
  <c r="AC907" i="1"/>
  <c r="AD907" i="1"/>
  <c r="AE907" i="1"/>
  <c r="AF907" i="1"/>
  <c r="AI907" i="1"/>
  <c r="AJ907" i="1"/>
  <c r="AJ906" i="1"/>
  <c r="AI906" i="1"/>
  <c r="AF906" i="1"/>
  <c r="AE906" i="1"/>
  <c r="AD906" i="1"/>
  <c r="AC906" i="1"/>
  <c r="Y906" i="1"/>
  <c r="X906" i="1"/>
  <c r="Z906" i="1" s="1"/>
  <c r="Y905" i="1"/>
  <c r="Z905" i="1"/>
  <c r="AC905" i="1"/>
  <c r="AD905" i="1"/>
  <c r="AE905" i="1"/>
  <c r="AF905" i="1"/>
  <c r="AI905" i="1"/>
  <c r="AJ905" i="1"/>
  <c r="X904" i="1"/>
  <c r="Z904" i="1" s="1"/>
  <c r="Y904" i="1"/>
  <c r="AC904" i="1"/>
  <c r="AD904" i="1"/>
  <c r="AE904" i="1"/>
  <c r="AF904" i="1"/>
  <c r="AI904" i="1"/>
  <c r="AJ904" i="1"/>
  <c r="X903" i="1"/>
  <c r="Z903" i="1" s="1"/>
  <c r="Y903" i="1"/>
  <c r="AC903" i="1"/>
  <c r="AD903" i="1"/>
  <c r="AE903" i="1"/>
  <c r="AF903" i="1"/>
  <c r="AI903" i="1"/>
  <c r="AJ903" i="1"/>
  <c r="X902" i="1"/>
  <c r="Z902" i="1" s="1"/>
  <c r="Y902" i="1"/>
  <c r="AC902" i="1"/>
  <c r="AD902" i="1"/>
  <c r="AE902" i="1"/>
  <c r="AF902" i="1"/>
  <c r="AI902" i="1"/>
  <c r="AJ902" i="1"/>
  <c r="Y901" i="1"/>
  <c r="Z901" i="1"/>
  <c r="AC901" i="1"/>
  <c r="AD901" i="1"/>
  <c r="AE901" i="1"/>
  <c r="AF901" i="1"/>
  <c r="AI901" i="1"/>
  <c r="AJ901" i="1"/>
  <c r="X900" i="1"/>
  <c r="Z900" i="1" s="1"/>
  <c r="Y900" i="1"/>
  <c r="AC900" i="1"/>
  <c r="AD900" i="1"/>
  <c r="AE900" i="1"/>
  <c r="AF900" i="1"/>
  <c r="AI900" i="1"/>
  <c r="AJ900" i="1"/>
  <c r="Y899" i="1"/>
  <c r="Z899" i="1"/>
  <c r="AC899" i="1"/>
  <c r="AD899" i="1"/>
  <c r="AE899" i="1"/>
  <c r="AF899" i="1"/>
  <c r="AI899" i="1"/>
  <c r="AJ899" i="1"/>
  <c r="X898" i="1"/>
  <c r="Z898" i="1" s="1"/>
  <c r="Y898" i="1"/>
  <c r="AC898" i="1"/>
  <c r="AD898" i="1"/>
  <c r="AE898" i="1"/>
  <c r="AF898" i="1"/>
  <c r="AI898" i="1"/>
  <c r="AJ898" i="1"/>
  <c r="Y864" i="1"/>
  <c r="AJ897" i="1"/>
  <c r="AI897" i="1"/>
  <c r="AF897" i="1"/>
  <c r="AE897" i="1"/>
  <c r="AD897" i="1"/>
  <c r="AC897" i="1"/>
  <c r="Y897" i="1"/>
  <c r="Z897" i="1"/>
  <c r="Y896" i="1"/>
  <c r="Z896" i="1"/>
  <c r="AC896" i="1"/>
  <c r="AD896" i="1"/>
  <c r="AE896" i="1"/>
  <c r="AF896" i="1"/>
  <c r="AI896" i="1"/>
  <c r="AJ896" i="1"/>
  <c r="Y895" i="1"/>
  <c r="Z895" i="1"/>
  <c r="AC895" i="1"/>
  <c r="AD895" i="1"/>
  <c r="AE895" i="1"/>
  <c r="AF895" i="1"/>
  <c r="AI895" i="1"/>
  <c r="AJ895" i="1"/>
  <c r="Y894" i="1"/>
  <c r="Z894" i="1"/>
  <c r="AC894" i="1"/>
  <c r="AD894" i="1"/>
  <c r="AE894" i="1"/>
  <c r="AF894" i="1"/>
  <c r="AI894" i="1"/>
  <c r="AJ894" i="1"/>
  <c r="X893" i="1"/>
  <c r="Z893" i="1" s="1"/>
  <c r="Y892" i="1"/>
  <c r="Y893" i="1"/>
  <c r="Z892" i="1"/>
  <c r="AC892" i="1"/>
  <c r="AC893" i="1"/>
  <c r="AD892" i="1"/>
  <c r="AD893" i="1"/>
  <c r="AE892" i="1"/>
  <c r="AE893" i="1"/>
  <c r="AF892" i="1"/>
  <c r="AF893" i="1"/>
  <c r="AI892" i="1"/>
  <c r="AI893" i="1"/>
  <c r="AJ892" i="1"/>
  <c r="AJ893" i="1"/>
  <c r="Y891" i="1"/>
  <c r="Z891" i="1"/>
  <c r="AC891" i="1"/>
  <c r="AD891" i="1"/>
  <c r="AE891" i="1"/>
  <c r="AF891" i="1"/>
  <c r="AI891" i="1"/>
  <c r="AJ891" i="1"/>
  <c r="A891" i="1"/>
  <c r="Y890" i="1"/>
  <c r="Z890" i="1"/>
  <c r="AC890" i="1"/>
  <c r="AD890" i="1"/>
  <c r="AE890" i="1"/>
  <c r="AF890" i="1"/>
  <c r="AI890" i="1"/>
  <c r="AJ890" i="1"/>
  <c r="A889" i="1"/>
  <c r="Y889" i="1"/>
  <c r="Z889" i="1"/>
  <c r="AC889" i="1"/>
  <c r="AD889" i="1"/>
  <c r="AE889" i="1"/>
  <c r="AF889" i="1"/>
  <c r="AI889" i="1"/>
  <c r="AJ889" i="1"/>
  <c r="Y888" i="1"/>
  <c r="Z888" i="1"/>
  <c r="AC888" i="1"/>
  <c r="AD888" i="1"/>
  <c r="AE888" i="1"/>
  <c r="AF888" i="1"/>
  <c r="AI888" i="1"/>
  <c r="AJ888" i="1"/>
  <c r="Y887" i="1"/>
  <c r="Z887" i="1"/>
  <c r="AC887" i="1"/>
  <c r="AD887" i="1"/>
  <c r="AE887" i="1"/>
  <c r="AF887" i="1"/>
  <c r="AI887" i="1"/>
  <c r="AJ887" i="1"/>
  <c r="AJ886" i="1"/>
  <c r="AI886" i="1"/>
  <c r="AF886" i="1"/>
  <c r="AE886" i="1"/>
  <c r="AD886" i="1"/>
  <c r="AC886" i="1"/>
  <c r="Y886" i="1"/>
  <c r="Z886" i="1"/>
  <c r="Y845" i="1"/>
  <c r="X884" i="1"/>
  <c r="Z884" i="1" s="1"/>
  <c r="Y884" i="1"/>
  <c r="AC884" i="1"/>
  <c r="AD884" i="1"/>
  <c r="AE884" i="1"/>
  <c r="AF884" i="1"/>
  <c r="AI884" i="1"/>
  <c r="AJ884" i="1"/>
  <c r="Y883" i="1"/>
  <c r="Z883" i="1"/>
  <c r="AC883" i="1"/>
  <c r="AD883" i="1"/>
  <c r="AE883" i="1"/>
  <c r="AF883" i="1"/>
  <c r="AI883" i="1"/>
  <c r="AJ883" i="1"/>
  <c r="Y882" i="1"/>
  <c r="Z882" i="1"/>
  <c r="AC882" i="1"/>
  <c r="AD882" i="1"/>
  <c r="AE882" i="1"/>
  <c r="AF882" i="1"/>
  <c r="AI882" i="1"/>
  <c r="AJ882" i="1"/>
  <c r="X876" i="1"/>
  <c r="Z876" i="1" s="1"/>
  <c r="Y876" i="1"/>
  <c r="AC876" i="1"/>
  <c r="AD876" i="1"/>
  <c r="AE876" i="1"/>
  <c r="AF876" i="1"/>
  <c r="AI876" i="1"/>
  <c r="AJ876" i="1"/>
  <c r="Y879" i="1"/>
  <c r="Y880" i="1"/>
  <c r="Y881" i="1"/>
  <c r="Z879" i="1"/>
  <c r="Z880" i="1"/>
  <c r="Z881" i="1"/>
  <c r="AC879" i="1"/>
  <c r="AC880" i="1"/>
  <c r="AC881" i="1"/>
  <c r="AD879" i="1"/>
  <c r="AD880" i="1"/>
  <c r="AD881" i="1"/>
  <c r="AE879" i="1"/>
  <c r="AE880" i="1"/>
  <c r="AE881" i="1"/>
  <c r="AF879" i="1"/>
  <c r="AF880" i="1"/>
  <c r="AF881" i="1"/>
  <c r="AI879" i="1"/>
  <c r="AI880" i="1"/>
  <c r="AI881" i="1"/>
  <c r="AJ879" i="1"/>
  <c r="AJ880" i="1"/>
  <c r="AJ881" i="1"/>
  <c r="AJ878" i="1"/>
  <c r="AI878" i="1"/>
  <c r="AF878" i="1"/>
  <c r="AE878" i="1"/>
  <c r="AD878" i="1"/>
  <c r="AC878" i="1"/>
  <c r="Y878" i="1"/>
  <c r="Z878" i="1"/>
  <c r="AJ877" i="1"/>
  <c r="AI877" i="1"/>
  <c r="AF877" i="1"/>
  <c r="AE877" i="1"/>
  <c r="AD877" i="1"/>
  <c r="AC877" i="1"/>
  <c r="Y877" i="1"/>
  <c r="Z877" i="1"/>
  <c r="AJ875" i="1"/>
  <c r="AI875" i="1"/>
  <c r="AF875" i="1"/>
  <c r="AE875" i="1"/>
  <c r="AD875" i="1"/>
  <c r="AC875" i="1"/>
  <c r="Y875" i="1"/>
  <c r="X875" i="1"/>
  <c r="Z875" i="1" s="1"/>
  <c r="AJ874" i="1"/>
  <c r="AI874" i="1"/>
  <c r="AF874" i="1"/>
  <c r="AE874" i="1"/>
  <c r="AD874" i="1"/>
  <c r="AC874" i="1"/>
  <c r="Y874" i="1"/>
  <c r="Z874" i="1"/>
  <c r="A866" i="1"/>
  <c r="X866" i="1"/>
  <c r="Z866" i="1" s="1"/>
  <c r="Y866" i="1"/>
  <c r="AC866" i="1"/>
  <c r="AD866" i="1"/>
  <c r="AE866" i="1"/>
  <c r="AF866" i="1"/>
  <c r="AI866" i="1"/>
  <c r="AJ866" i="1"/>
  <c r="X872" i="1"/>
  <c r="Y872" i="1"/>
  <c r="Y873" i="1"/>
  <c r="Z872" i="1"/>
  <c r="Z873" i="1"/>
  <c r="AC872" i="1"/>
  <c r="AC873" i="1"/>
  <c r="AD872" i="1"/>
  <c r="AD873" i="1"/>
  <c r="AE872" i="1"/>
  <c r="AE873" i="1"/>
  <c r="AF872" i="1"/>
  <c r="AF873" i="1"/>
  <c r="AI872" i="1"/>
  <c r="AI873" i="1"/>
  <c r="AJ872" i="1"/>
  <c r="AJ873" i="1"/>
  <c r="Y871" i="1"/>
  <c r="Z871" i="1"/>
  <c r="AC871" i="1"/>
  <c r="AD871" i="1"/>
  <c r="AE871" i="1"/>
  <c r="AF871" i="1"/>
  <c r="AI871" i="1"/>
  <c r="AJ871" i="1"/>
  <c r="AJ870" i="1"/>
  <c r="AI870" i="1"/>
  <c r="AF870" i="1"/>
  <c r="AE870" i="1"/>
  <c r="AD870" i="1"/>
  <c r="AC870" i="1"/>
  <c r="Y870" i="1"/>
  <c r="Z870" i="1"/>
  <c r="AI856" i="1"/>
  <c r="AI829" i="1"/>
  <c r="X869" i="1"/>
  <c r="Z869" i="1" s="1"/>
  <c r="Y869" i="1"/>
  <c r="AC869" i="1"/>
  <c r="AD869" i="1"/>
  <c r="AE869" i="1"/>
  <c r="AF869" i="1"/>
  <c r="AI869" i="1"/>
  <c r="AJ869" i="1"/>
  <c r="A868" i="1"/>
  <c r="Y868" i="1"/>
  <c r="Z868" i="1"/>
  <c r="AC868" i="1"/>
  <c r="AD868" i="1"/>
  <c r="AE868" i="1"/>
  <c r="AF868" i="1"/>
  <c r="AI868" i="1"/>
  <c r="AJ868" i="1"/>
  <c r="Y867" i="1"/>
  <c r="Z867" i="1"/>
  <c r="AC867" i="1"/>
  <c r="AD867" i="1"/>
  <c r="AE867" i="1"/>
  <c r="AF867" i="1"/>
  <c r="AI867" i="1"/>
  <c r="AJ867" i="1"/>
  <c r="Y865" i="1"/>
  <c r="Z865" i="1"/>
  <c r="AC865" i="1"/>
  <c r="AD865" i="1"/>
  <c r="AE865" i="1"/>
  <c r="AF865" i="1"/>
  <c r="AI865" i="1"/>
  <c r="AJ865" i="1"/>
  <c r="Y863" i="1"/>
  <c r="Z863" i="1"/>
  <c r="AC863" i="1"/>
  <c r="AC864" i="1"/>
  <c r="AD863" i="1"/>
  <c r="AD864" i="1"/>
  <c r="AE863" i="1"/>
  <c r="AE864" i="1"/>
  <c r="AF863" i="1"/>
  <c r="AF864" i="1"/>
  <c r="AI863" i="1"/>
  <c r="AI864" i="1"/>
  <c r="AJ863" i="1"/>
  <c r="AJ864" i="1"/>
  <c r="Q128" i="19"/>
  <c r="Y862" i="1"/>
  <c r="Z862" i="1"/>
  <c r="AC862" i="1"/>
  <c r="AD862" i="1"/>
  <c r="AE862" i="1"/>
  <c r="AF862" i="1"/>
  <c r="AI862" i="1"/>
  <c r="AJ862" i="1"/>
  <c r="Y861" i="1"/>
  <c r="Z861" i="1"/>
  <c r="AC861" i="1"/>
  <c r="AD861" i="1"/>
  <c r="AE861" i="1"/>
  <c r="AF861" i="1"/>
  <c r="AI861" i="1"/>
  <c r="AJ861" i="1"/>
  <c r="AJ857" i="1"/>
  <c r="AJ858" i="1"/>
  <c r="AJ860" i="1"/>
  <c r="AJ859" i="1"/>
  <c r="AI860" i="1"/>
  <c r="AI859" i="1"/>
  <c r="AI858" i="1"/>
  <c r="AF860" i="1"/>
  <c r="AF859" i="1"/>
  <c r="AF858" i="1"/>
  <c r="AE860" i="1"/>
  <c r="AE859" i="1"/>
  <c r="AE858" i="1"/>
  <c r="AD860" i="1"/>
  <c r="AD859" i="1"/>
  <c r="AD858" i="1"/>
  <c r="AC860" i="1"/>
  <c r="AC859" i="1"/>
  <c r="AC858" i="1"/>
  <c r="Y860" i="1"/>
  <c r="Y859" i="1"/>
  <c r="Y858" i="1"/>
  <c r="Z860" i="1"/>
  <c r="Z859" i="1"/>
  <c r="Z858" i="1"/>
  <c r="AI857" i="1"/>
  <c r="AF857" i="1"/>
  <c r="AE857" i="1"/>
  <c r="AD857" i="1"/>
  <c r="AC857" i="1"/>
  <c r="Y857" i="1"/>
  <c r="Z857" i="1"/>
  <c r="Y885" i="1"/>
  <c r="Z885" i="1"/>
  <c r="AC885" i="1"/>
  <c r="AD885" i="1"/>
  <c r="AE885" i="1"/>
  <c r="AF885" i="1"/>
  <c r="AI885" i="1"/>
  <c r="AJ885" i="1"/>
  <c r="Y856" i="1"/>
  <c r="Z856" i="1"/>
  <c r="AC856" i="1"/>
  <c r="AD856" i="1"/>
  <c r="AE856" i="1"/>
  <c r="AF856" i="1"/>
  <c r="AI771" i="1"/>
  <c r="AI758" i="1"/>
  <c r="Y855" i="1"/>
  <c r="Z855" i="1"/>
  <c r="AC855" i="1"/>
  <c r="AD855" i="1"/>
  <c r="AE855" i="1"/>
  <c r="AF855" i="1"/>
  <c r="X854" i="1"/>
  <c r="Z854" i="1" s="1"/>
  <c r="Y854" i="1"/>
  <c r="AC854" i="1"/>
  <c r="AD854" i="1"/>
  <c r="AE854" i="1"/>
  <c r="AF854" i="1"/>
  <c r="AJ854" i="1"/>
  <c r="Y829" i="1"/>
  <c r="Z829" i="1"/>
  <c r="AC829" i="1"/>
  <c r="AD829" i="1"/>
  <c r="AE829" i="1"/>
  <c r="AF829" i="1"/>
  <c r="Y853" i="1"/>
  <c r="Z853" i="1"/>
  <c r="AC853" i="1"/>
  <c r="AD853" i="1"/>
  <c r="AE853" i="1"/>
  <c r="AF853" i="1"/>
  <c r="AJ853" i="1"/>
  <c r="Y852" i="1"/>
  <c r="Z852" i="1"/>
  <c r="AC852" i="1"/>
  <c r="AD852" i="1"/>
  <c r="AE852" i="1"/>
  <c r="AF852" i="1"/>
  <c r="AI852" i="1"/>
  <c r="AJ852" i="1"/>
  <c r="Z851" i="1"/>
  <c r="AC851" i="1"/>
  <c r="AD851" i="1"/>
  <c r="AE851" i="1"/>
  <c r="AF851" i="1"/>
  <c r="AI851" i="1"/>
  <c r="AJ851" i="1"/>
  <c r="AI844" i="1"/>
  <c r="Y850" i="1"/>
  <c r="Z850" i="1"/>
  <c r="AC850" i="1"/>
  <c r="AD850" i="1"/>
  <c r="AE850" i="1"/>
  <c r="AF850" i="1"/>
  <c r="AJ850" i="1"/>
  <c r="AJ849" i="1"/>
  <c r="AI849" i="1"/>
  <c r="AF849" i="1"/>
  <c r="AE849" i="1"/>
  <c r="AD849" i="1"/>
  <c r="AC849" i="1"/>
  <c r="Y849" i="1"/>
  <c r="Z849" i="1"/>
  <c r="X848" i="1"/>
  <c r="Z848" i="1" s="1"/>
  <c r="Y848" i="1"/>
  <c r="AC848" i="1"/>
  <c r="AD848" i="1"/>
  <c r="AE848" i="1"/>
  <c r="AF848" i="1"/>
  <c r="AI848" i="1"/>
  <c r="AJ848" i="1"/>
  <c r="X847" i="1"/>
  <c r="Z847" i="1" s="1"/>
  <c r="Y847" i="1"/>
  <c r="AC847" i="1"/>
  <c r="AD847" i="1"/>
  <c r="AE847" i="1"/>
  <c r="AF847" i="1"/>
  <c r="X846" i="1"/>
  <c r="Z846" i="1" s="1"/>
  <c r="Y846" i="1"/>
  <c r="AC846" i="1"/>
  <c r="AD846" i="1"/>
  <c r="AE846" i="1"/>
  <c r="AF846" i="1"/>
  <c r="AI846" i="1"/>
  <c r="AJ846" i="1"/>
  <c r="X845" i="1"/>
  <c r="Z845" i="1" s="1"/>
  <c r="AC845" i="1"/>
  <c r="AD845" i="1"/>
  <c r="AE845" i="1"/>
  <c r="AF845" i="1"/>
  <c r="AI845" i="1"/>
  <c r="AJ845" i="1"/>
  <c r="X844" i="1"/>
  <c r="Z844" i="1" s="1"/>
  <c r="Y844" i="1"/>
  <c r="AC844" i="1"/>
  <c r="AD844" i="1"/>
  <c r="AE844" i="1"/>
  <c r="AF844" i="1"/>
  <c r="X843" i="1"/>
  <c r="Z843" i="1" s="1"/>
  <c r="Y843" i="1"/>
  <c r="AC843" i="1"/>
  <c r="AD843" i="1"/>
  <c r="AE843" i="1"/>
  <c r="AF843" i="1"/>
  <c r="AI843" i="1"/>
  <c r="AJ843" i="1"/>
  <c r="A842" i="1"/>
  <c r="X842" i="1"/>
  <c r="Z842" i="1" s="1"/>
  <c r="Y842" i="1"/>
  <c r="AC842" i="1"/>
  <c r="AD842" i="1"/>
  <c r="AE842" i="1"/>
  <c r="AF842" i="1"/>
  <c r="AI842" i="1"/>
  <c r="AJ842" i="1"/>
  <c r="A841" i="1"/>
  <c r="X841" i="1"/>
  <c r="Z841" i="1" s="1"/>
  <c r="Y841" i="1"/>
  <c r="AC841" i="1"/>
  <c r="AD841" i="1"/>
  <c r="AE841" i="1"/>
  <c r="AF841" i="1"/>
  <c r="AI841" i="1"/>
  <c r="AJ841" i="1"/>
  <c r="A840" i="1"/>
  <c r="X840" i="1"/>
  <c r="Z840" i="1" s="1"/>
  <c r="Y840" i="1"/>
  <c r="AC840" i="1"/>
  <c r="AD840" i="1"/>
  <c r="AE840" i="1"/>
  <c r="AF840" i="1"/>
  <c r="AI840" i="1"/>
  <c r="AJ840" i="1"/>
  <c r="A839" i="1"/>
  <c r="X839" i="1"/>
  <c r="Z839" i="1" s="1"/>
  <c r="Y839" i="1"/>
  <c r="AC839" i="1"/>
  <c r="AD839" i="1"/>
  <c r="AE839" i="1"/>
  <c r="AF839" i="1"/>
  <c r="AI839" i="1"/>
  <c r="AJ839" i="1"/>
  <c r="A838" i="1"/>
  <c r="X838" i="1"/>
  <c r="Z838" i="1" s="1"/>
  <c r="Y838" i="1"/>
  <c r="AC838" i="1"/>
  <c r="AD838" i="1"/>
  <c r="AE838" i="1"/>
  <c r="AF838" i="1"/>
  <c r="AI838" i="1"/>
  <c r="AJ838" i="1"/>
  <c r="A837" i="1"/>
  <c r="X837" i="1"/>
  <c r="Z837" i="1" s="1"/>
  <c r="Y837" i="1"/>
  <c r="AC837" i="1"/>
  <c r="AD837" i="1"/>
  <c r="AE837" i="1"/>
  <c r="AF837" i="1"/>
  <c r="AI837" i="1"/>
  <c r="AJ837" i="1"/>
  <c r="A836" i="1"/>
  <c r="X836" i="1"/>
  <c r="Z836" i="1" s="1"/>
  <c r="Y836" i="1"/>
  <c r="AC836" i="1"/>
  <c r="AD836" i="1"/>
  <c r="AE836" i="1"/>
  <c r="AF836" i="1"/>
  <c r="AI836" i="1"/>
  <c r="AJ836" i="1"/>
  <c r="A835" i="1"/>
  <c r="X835" i="1"/>
  <c r="Z835" i="1" s="1"/>
  <c r="Y835" i="1"/>
  <c r="AC835" i="1"/>
  <c r="AD835" i="1"/>
  <c r="AE835" i="1"/>
  <c r="AF835" i="1"/>
  <c r="AI835" i="1"/>
  <c r="AJ835" i="1"/>
  <c r="A834" i="1"/>
  <c r="X834" i="1"/>
  <c r="Z834" i="1" s="1"/>
  <c r="Y834" i="1"/>
  <c r="AC834" i="1"/>
  <c r="AD834" i="1"/>
  <c r="AE834" i="1"/>
  <c r="AF834" i="1"/>
  <c r="AI834" i="1"/>
  <c r="AJ834" i="1"/>
  <c r="A833" i="1"/>
  <c r="X833" i="1"/>
  <c r="Z833" i="1" s="1"/>
  <c r="Y833" i="1"/>
  <c r="AC833" i="1"/>
  <c r="AD833" i="1"/>
  <c r="AE833" i="1"/>
  <c r="AF833" i="1"/>
  <c r="AI833" i="1"/>
  <c r="AJ833" i="1"/>
  <c r="A832" i="1"/>
  <c r="X832" i="1"/>
  <c r="Z832" i="1" s="1"/>
  <c r="AC832" i="1"/>
  <c r="AD832" i="1"/>
  <c r="AE832" i="1"/>
  <c r="AF832" i="1"/>
  <c r="AI832" i="1"/>
  <c r="AJ832" i="1"/>
  <c r="A831" i="1"/>
  <c r="Y831" i="1"/>
  <c r="Z831" i="1"/>
  <c r="AC831" i="1"/>
  <c r="AD831" i="1"/>
  <c r="AE831" i="1"/>
  <c r="AF831" i="1"/>
  <c r="AI831" i="1"/>
  <c r="AJ831" i="1"/>
  <c r="A830" i="1"/>
  <c r="X830" i="1"/>
  <c r="Z830" i="1" s="1"/>
  <c r="Y830" i="1"/>
  <c r="AC830" i="1"/>
  <c r="AD830" i="1"/>
  <c r="AE830" i="1"/>
  <c r="AF830" i="1"/>
  <c r="AI830" i="1"/>
  <c r="AJ830" i="1"/>
  <c r="A828" i="1"/>
  <c r="Z828" i="1"/>
  <c r="Y828" i="1"/>
  <c r="AC828" i="1"/>
  <c r="AD828" i="1"/>
  <c r="AE828" i="1"/>
  <c r="AF828" i="1"/>
  <c r="AI828" i="1"/>
  <c r="AJ828" i="1"/>
  <c r="A827" i="1"/>
  <c r="X827" i="1"/>
  <c r="Z827" i="1" s="1"/>
  <c r="Y827" i="1"/>
  <c r="AC827" i="1"/>
  <c r="AD827" i="1"/>
  <c r="AE827" i="1"/>
  <c r="AF827" i="1"/>
  <c r="AI827" i="1"/>
  <c r="AJ827" i="1"/>
  <c r="A826" i="1"/>
  <c r="X826" i="1"/>
  <c r="Z826" i="1" s="1"/>
  <c r="Y826" i="1"/>
  <c r="AC826" i="1"/>
  <c r="AD826" i="1"/>
  <c r="AE826" i="1"/>
  <c r="AF826" i="1"/>
  <c r="AI826" i="1"/>
  <c r="AJ826" i="1"/>
  <c r="A825" i="1"/>
  <c r="X825" i="1"/>
  <c r="Z825" i="1" s="1"/>
  <c r="AC825" i="1"/>
  <c r="AD825" i="1"/>
  <c r="AE825" i="1"/>
  <c r="AF825" i="1"/>
  <c r="AI825" i="1"/>
  <c r="AJ825" i="1"/>
  <c r="A824" i="1"/>
  <c r="X824" i="1"/>
  <c r="Z824" i="1" s="1"/>
  <c r="AC824" i="1"/>
  <c r="AD824" i="1"/>
  <c r="AE824" i="1"/>
  <c r="AF824" i="1"/>
  <c r="AI824" i="1"/>
  <c r="AJ824" i="1"/>
  <c r="AJ823" i="1"/>
  <c r="AI823" i="1"/>
  <c r="AF823" i="1"/>
  <c r="AE823" i="1"/>
  <c r="AD823" i="1"/>
  <c r="AC823" i="1"/>
  <c r="Y823" i="1"/>
  <c r="X823" i="1"/>
  <c r="Z823" i="1" s="1"/>
  <c r="A823" i="1"/>
  <c r="A822" i="1"/>
  <c r="X822" i="1"/>
  <c r="Z822" i="1" s="1"/>
  <c r="Y822" i="1"/>
  <c r="AC822" i="1"/>
  <c r="AD822" i="1"/>
  <c r="AE822" i="1"/>
  <c r="AF822" i="1"/>
  <c r="AI822" i="1"/>
  <c r="AJ822" i="1"/>
  <c r="A821" i="1"/>
  <c r="X821" i="1"/>
  <c r="Z821" i="1" s="1"/>
  <c r="Y821" i="1"/>
  <c r="AC821" i="1"/>
  <c r="AD821" i="1"/>
  <c r="AE821" i="1"/>
  <c r="AF821" i="1"/>
  <c r="AI821" i="1"/>
  <c r="AJ821" i="1"/>
  <c r="A820" i="1"/>
  <c r="X820" i="1"/>
  <c r="Z820" i="1" s="1"/>
  <c r="Y820" i="1"/>
  <c r="AC820" i="1"/>
  <c r="AD820" i="1"/>
  <c r="AE820" i="1"/>
  <c r="AF820" i="1"/>
  <c r="AI820" i="1"/>
  <c r="AJ820" i="1"/>
  <c r="A819" i="1"/>
  <c r="X819" i="1"/>
  <c r="Z819" i="1" s="1"/>
  <c r="Y819" i="1"/>
  <c r="AC819" i="1"/>
  <c r="AD819" i="1"/>
  <c r="AE819" i="1"/>
  <c r="AF819" i="1"/>
  <c r="AI819" i="1"/>
  <c r="AJ819" i="1"/>
  <c r="A818" i="1"/>
  <c r="X818" i="1"/>
  <c r="Z818" i="1" s="1"/>
  <c r="Y818" i="1"/>
  <c r="AC818" i="1"/>
  <c r="AD818" i="1"/>
  <c r="AE818" i="1"/>
  <c r="AF818" i="1"/>
  <c r="AI818" i="1"/>
  <c r="AJ818" i="1"/>
  <c r="A817" i="1"/>
  <c r="X817" i="1"/>
  <c r="Z817" i="1" s="1"/>
  <c r="Y817" i="1"/>
  <c r="AC817" i="1"/>
  <c r="AD817" i="1"/>
  <c r="AE817" i="1"/>
  <c r="AF817" i="1"/>
  <c r="AI817" i="1"/>
  <c r="AJ817" i="1"/>
  <c r="A816" i="1"/>
  <c r="X816" i="1"/>
  <c r="Z816" i="1" s="1"/>
  <c r="Y816" i="1"/>
  <c r="AC816" i="1"/>
  <c r="AD816" i="1"/>
  <c r="AE816" i="1"/>
  <c r="AF816" i="1"/>
  <c r="AI816" i="1"/>
  <c r="AJ816" i="1"/>
  <c r="A815" i="1"/>
  <c r="X815" i="1"/>
  <c r="Z815" i="1" s="1"/>
  <c r="Y815" i="1"/>
  <c r="AC815" i="1"/>
  <c r="AD815" i="1"/>
  <c r="AE815" i="1"/>
  <c r="AF815" i="1"/>
  <c r="AI815" i="1"/>
  <c r="AJ815" i="1"/>
  <c r="A814" i="1"/>
  <c r="X814" i="1"/>
  <c r="Z814" i="1" s="1"/>
  <c r="Y814" i="1"/>
  <c r="AC814" i="1"/>
  <c r="AD814" i="1"/>
  <c r="AE814" i="1"/>
  <c r="AF814" i="1"/>
  <c r="AI814" i="1"/>
  <c r="AJ814" i="1"/>
  <c r="A813" i="1"/>
  <c r="X813" i="1"/>
  <c r="Z813" i="1" s="1"/>
  <c r="Y813" i="1"/>
  <c r="AC813" i="1"/>
  <c r="AD813" i="1"/>
  <c r="AE813" i="1"/>
  <c r="AF813" i="1"/>
  <c r="AI813" i="1"/>
  <c r="AJ813" i="1"/>
  <c r="A812" i="1"/>
  <c r="X812" i="1"/>
  <c r="Z812" i="1" s="1"/>
  <c r="Y812" i="1"/>
  <c r="AC812" i="1"/>
  <c r="AD812" i="1"/>
  <c r="AE812" i="1"/>
  <c r="AF812" i="1"/>
  <c r="AI812" i="1"/>
  <c r="AJ812" i="1"/>
  <c r="A811" i="1"/>
  <c r="X811" i="1"/>
  <c r="Z811" i="1" s="1"/>
  <c r="Y811" i="1"/>
  <c r="AC811" i="1"/>
  <c r="AD811" i="1"/>
  <c r="AE811" i="1"/>
  <c r="AF811" i="1"/>
  <c r="AI811" i="1"/>
  <c r="AJ811" i="1"/>
  <c r="A810" i="1"/>
  <c r="X808" i="1"/>
  <c r="Z808" i="1" s="1"/>
  <c r="Y808" i="1"/>
  <c r="AC808" i="1"/>
  <c r="AD808" i="1"/>
  <c r="AE808" i="1"/>
  <c r="AF808" i="1"/>
  <c r="AI808" i="1"/>
  <c r="AJ808" i="1"/>
  <c r="X809" i="1"/>
  <c r="Z809" i="1" s="1"/>
  <c r="Y809" i="1"/>
  <c r="AC809" i="1"/>
  <c r="AD809" i="1"/>
  <c r="AE809" i="1"/>
  <c r="AF809" i="1"/>
  <c r="AI809" i="1"/>
  <c r="AJ809" i="1"/>
  <c r="X810" i="1"/>
  <c r="Z810" i="1" s="1"/>
  <c r="Y810" i="1"/>
  <c r="AC810" i="1"/>
  <c r="AD810" i="1"/>
  <c r="AE810" i="1"/>
  <c r="AF810" i="1"/>
  <c r="AI810" i="1"/>
  <c r="AJ810" i="1"/>
  <c r="A808" i="1"/>
  <c r="A809" i="1"/>
  <c r="A807" i="1"/>
  <c r="A806" i="1"/>
  <c r="AJ806" i="1"/>
  <c r="AJ807" i="1"/>
  <c r="AI806" i="1"/>
  <c r="AI807" i="1"/>
  <c r="AF806" i="1"/>
  <c r="AF807" i="1"/>
  <c r="AE806" i="1"/>
  <c r="AE807" i="1"/>
  <c r="AD806" i="1"/>
  <c r="AD807" i="1"/>
  <c r="AC806" i="1"/>
  <c r="AC807" i="1"/>
  <c r="Y806" i="1"/>
  <c r="Y807" i="1"/>
  <c r="X806" i="1"/>
  <c r="Z806" i="1" s="1"/>
  <c r="X807" i="1"/>
  <c r="Z807" i="1" s="1"/>
  <c r="AJ805" i="1"/>
  <c r="AI805" i="1"/>
  <c r="AF805" i="1"/>
  <c r="AE805" i="1"/>
  <c r="AD805" i="1"/>
  <c r="AC805" i="1"/>
  <c r="Y805" i="1"/>
  <c r="X805" i="1"/>
  <c r="Z805" i="1" s="1"/>
  <c r="A805" i="1"/>
  <c r="A804" i="1"/>
  <c r="AJ746" i="1"/>
  <c r="AI746" i="1"/>
  <c r="AF746" i="1"/>
  <c r="AE746" i="1"/>
  <c r="AD746" i="1"/>
  <c r="AC746" i="1"/>
  <c r="Y746" i="1"/>
  <c r="X746" i="1"/>
  <c r="Z746" i="1" s="1"/>
  <c r="A746" i="1"/>
  <c r="AJ752" i="1"/>
  <c r="AI752" i="1"/>
  <c r="AF752" i="1"/>
  <c r="AE752" i="1"/>
  <c r="AD752" i="1"/>
  <c r="AC752" i="1"/>
  <c r="Y752" i="1"/>
  <c r="X752" i="1"/>
  <c r="Z752" i="1" s="1"/>
  <c r="A752" i="1"/>
  <c r="AJ734" i="1"/>
  <c r="AI734" i="1"/>
  <c r="AF734" i="1"/>
  <c r="AE734" i="1"/>
  <c r="AD734" i="1"/>
  <c r="AC734" i="1"/>
  <c r="Y734" i="1"/>
  <c r="X734" i="1"/>
  <c r="Z734" i="1" s="1"/>
  <c r="A734" i="1"/>
  <c r="AJ724" i="1"/>
  <c r="AI724" i="1"/>
  <c r="AF724" i="1"/>
  <c r="AE724" i="1"/>
  <c r="AD724" i="1"/>
  <c r="AC724" i="1"/>
  <c r="Y724" i="1"/>
  <c r="X724" i="1"/>
  <c r="Z724" i="1" s="1"/>
  <c r="A724" i="1"/>
  <c r="X804" i="1"/>
  <c r="Z804" i="1" s="1"/>
  <c r="Y804" i="1"/>
  <c r="AC804" i="1"/>
  <c r="AD804" i="1"/>
  <c r="AE804" i="1"/>
  <c r="AF804" i="1"/>
  <c r="AI804" i="1"/>
  <c r="AJ804" i="1"/>
  <c r="A803" i="1"/>
  <c r="X803" i="1"/>
  <c r="Z803" i="1" s="1"/>
  <c r="Y803" i="1"/>
  <c r="AC803" i="1"/>
  <c r="AD803" i="1"/>
  <c r="AE803" i="1"/>
  <c r="AF803" i="1"/>
  <c r="AI803" i="1"/>
  <c r="AJ803" i="1"/>
  <c r="A802" i="1"/>
  <c r="X802" i="1"/>
  <c r="Z802" i="1" s="1"/>
  <c r="Y802" i="1"/>
  <c r="AC802" i="1"/>
  <c r="AD802" i="1"/>
  <c r="AE802" i="1"/>
  <c r="AF802" i="1"/>
  <c r="AI802" i="1"/>
  <c r="AJ802" i="1"/>
  <c r="A801" i="1"/>
  <c r="X801" i="1"/>
  <c r="Z801" i="1" s="1"/>
  <c r="Y801" i="1"/>
  <c r="AC801" i="1"/>
  <c r="AD801" i="1"/>
  <c r="AE801" i="1"/>
  <c r="AF801" i="1"/>
  <c r="AI801" i="1"/>
  <c r="AJ801" i="1"/>
  <c r="A800" i="1"/>
  <c r="X800" i="1"/>
  <c r="Z800" i="1" s="1"/>
  <c r="Y800" i="1"/>
  <c r="AC800" i="1"/>
  <c r="AD800" i="1"/>
  <c r="AE800" i="1"/>
  <c r="AF800" i="1"/>
  <c r="AI800" i="1"/>
  <c r="AJ800" i="1"/>
  <c r="A799" i="1"/>
  <c r="X799" i="1"/>
  <c r="Z799" i="1" s="1"/>
  <c r="Y799" i="1"/>
  <c r="AC799" i="1"/>
  <c r="AD799" i="1"/>
  <c r="AE799" i="1"/>
  <c r="AF799" i="1"/>
  <c r="AI799" i="1"/>
  <c r="AJ799" i="1"/>
  <c r="AQ784" i="1"/>
  <c r="AP784" i="1"/>
  <c r="AQ785" i="1" s="1"/>
  <c r="AP783" i="1"/>
  <c r="A798" i="1"/>
  <c r="AJ798" i="1"/>
  <c r="AI798" i="1"/>
  <c r="AF798" i="1"/>
  <c r="AE798" i="1"/>
  <c r="AD798" i="1"/>
  <c r="AC798" i="1"/>
  <c r="Y798" i="1"/>
  <c r="X798" i="1"/>
  <c r="Z798" i="1" s="1"/>
  <c r="AJ797" i="1"/>
  <c r="AI797" i="1"/>
  <c r="AF797" i="1"/>
  <c r="AE797" i="1"/>
  <c r="AD797" i="1"/>
  <c r="AC797" i="1"/>
  <c r="Y797" i="1"/>
  <c r="X797" i="1"/>
  <c r="Z797" i="1" s="1"/>
  <c r="A797" i="1"/>
  <c r="AJ796" i="1"/>
  <c r="AI796" i="1"/>
  <c r="AF796" i="1"/>
  <c r="AE796" i="1"/>
  <c r="AD796" i="1"/>
  <c r="AC796" i="1"/>
  <c r="Y796" i="1"/>
  <c r="X796" i="1"/>
  <c r="Z796" i="1" s="1"/>
  <c r="A796" i="1"/>
  <c r="AJ795" i="1"/>
  <c r="AI795" i="1"/>
  <c r="AF795" i="1"/>
  <c r="AE795" i="1"/>
  <c r="AD795" i="1"/>
  <c r="AC795" i="1"/>
  <c r="Y795" i="1"/>
  <c r="X795" i="1"/>
  <c r="Z795" i="1" s="1"/>
  <c r="A795" i="1"/>
  <c r="AJ794" i="1"/>
  <c r="AI794" i="1"/>
  <c r="AF794" i="1"/>
  <c r="AE794" i="1"/>
  <c r="AD794" i="1"/>
  <c r="AC794" i="1"/>
  <c r="Y794" i="1"/>
  <c r="X794" i="1"/>
  <c r="Z794" i="1" s="1"/>
  <c r="A794" i="1"/>
  <c r="A793" i="1"/>
  <c r="X793" i="1"/>
  <c r="Z793" i="1" s="1"/>
  <c r="Y793" i="1"/>
  <c r="AC793" i="1"/>
  <c r="AD793" i="1"/>
  <c r="AE793" i="1"/>
  <c r="AF793" i="1"/>
  <c r="AI793" i="1"/>
  <c r="AJ793" i="1"/>
  <c r="A792" i="1"/>
  <c r="X792" i="1"/>
  <c r="Z792" i="1" s="1"/>
  <c r="Y792" i="1"/>
  <c r="AC792" i="1"/>
  <c r="AD792" i="1"/>
  <c r="AE792" i="1"/>
  <c r="AF792" i="1"/>
  <c r="AI792" i="1"/>
  <c r="AJ792" i="1"/>
  <c r="A786" i="1"/>
  <c r="X786" i="1"/>
  <c r="Z786" i="1" s="1"/>
  <c r="Y786" i="1"/>
  <c r="AC786" i="1"/>
  <c r="AD786" i="1"/>
  <c r="AE786" i="1"/>
  <c r="AF786" i="1"/>
  <c r="AI786" i="1"/>
  <c r="AJ786" i="1"/>
  <c r="A791" i="1"/>
  <c r="X791" i="1"/>
  <c r="Z791" i="1" s="1"/>
  <c r="Y791" i="1"/>
  <c r="AC791" i="1"/>
  <c r="AD791" i="1"/>
  <c r="AE791" i="1"/>
  <c r="AF791" i="1"/>
  <c r="AI791" i="1"/>
  <c r="AJ791" i="1"/>
  <c r="A790" i="1"/>
  <c r="X790" i="1"/>
  <c r="Z790" i="1" s="1"/>
  <c r="Y790" i="1"/>
  <c r="AC790" i="1"/>
  <c r="AD790" i="1"/>
  <c r="AE790" i="1"/>
  <c r="AF790" i="1"/>
  <c r="AI790" i="1"/>
  <c r="AJ790" i="1"/>
  <c r="A789" i="1"/>
  <c r="X789" i="1"/>
  <c r="Z789" i="1" s="1"/>
  <c r="Y789" i="1"/>
  <c r="AC789" i="1"/>
  <c r="AD789" i="1"/>
  <c r="AE789" i="1"/>
  <c r="AF789" i="1"/>
  <c r="AI789" i="1"/>
  <c r="AJ789" i="1"/>
  <c r="AJ788" i="1"/>
  <c r="AI788" i="1"/>
  <c r="AF788" i="1"/>
  <c r="AE788" i="1"/>
  <c r="AD788" i="1"/>
  <c r="AC788" i="1"/>
  <c r="Y788" i="1"/>
  <c r="X788" i="1"/>
  <c r="Z788" i="1" s="1"/>
  <c r="A788" i="1"/>
  <c r="A787" i="1"/>
  <c r="AJ787" i="1"/>
  <c r="AI787" i="1"/>
  <c r="AF787" i="1"/>
  <c r="AE787" i="1"/>
  <c r="AD787" i="1"/>
  <c r="AC787" i="1"/>
  <c r="Y787" i="1"/>
  <c r="X787" i="1"/>
  <c r="Z787" i="1" s="1"/>
  <c r="A785" i="1"/>
  <c r="X785" i="1"/>
  <c r="Z785" i="1" s="1"/>
  <c r="Y785" i="1"/>
  <c r="AC785" i="1"/>
  <c r="AD785" i="1"/>
  <c r="AE785" i="1"/>
  <c r="AF785" i="1"/>
  <c r="AI785" i="1"/>
  <c r="AJ785" i="1"/>
  <c r="A784" i="1"/>
  <c r="X784" i="1"/>
  <c r="Z784" i="1" s="1"/>
  <c r="Y784" i="1"/>
  <c r="AC784" i="1"/>
  <c r="AD784" i="1"/>
  <c r="AE784" i="1"/>
  <c r="AF784" i="1"/>
  <c r="AI784" i="1"/>
  <c r="AJ784" i="1"/>
  <c r="A783" i="1"/>
  <c r="X783" i="1"/>
  <c r="Z783" i="1" s="1"/>
  <c r="Y783" i="1"/>
  <c r="AC783" i="1"/>
  <c r="AD783" i="1"/>
  <c r="AE783" i="1"/>
  <c r="AF783" i="1"/>
  <c r="AI783" i="1"/>
  <c r="AJ783" i="1"/>
  <c r="Y733" i="1"/>
  <c r="Y737" i="1"/>
  <c r="Y731" i="1"/>
  <c r="X709" i="1"/>
  <c r="Z709" i="1" s="1"/>
  <c r="X780" i="1"/>
  <c r="Z780" i="1" s="1"/>
  <c r="A709" i="1"/>
  <c r="A780" i="1"/>
  <c r="AJ780" i="1"/>
  <c r="AI780" i="1"/>
  <c r="AF780" i="1"/>
  <c r="AE780" i="1"/>
  <c r="AD780" i="1"/>
  <c r="AC780" i="1"/>
  <c r="Y709" i="1"/>
  <c r="AC709" i="1"/>
  <c r="AD709" i="1"/>
  <c r="AE709" i="1"/>
  <c r="AF709" i="1"/>
  <c r="AI709" i="1"/>
  <c r="AJ709" i="1"/>
  <c r="A615" i="1"/>
  <c r="X615" i="1"/>
  <c r="Z615" i="1" s="1"/>
  <c r="Y615" i="1"/>
  <c r="AC615" i="1"/>
  <c r="AD615" i="1"/>
  <c r="AE615" i="1"/>
  <c r="AF615" i="1"/>
  <c r="AI615" i="1"/>
  <c r="AJ615" i="1"/>
  <c r="A624" i="1"/>
  <c r="X624" i="1"/>
  <c r="Z624" i="1" s="1"/>
  <c r="Y624" i="1"/>
  <c r="AC624" i="1"/>
  <c r="AD624" i="1"/>
  <c r="AE624" i="1"/>
  <c r="AF624" i="1"/>
  <c r="AI624" i="1"/>
  <c r="AJ624" i="1"/>
  <c r="A595" i="1"/>
  <c r="X595" i="1"/>
  <c r="Z595" i="1" s="1"/>
  <c r="Y595" i="1"/>
  <c r="AC595" i="1"/>
  <c r="AD595" i="1"/>
  <c r="AE595" i="1"/>
  <c r="AF595" i="1"/>
  <c r="AI595" i="1"/>
  <c r="AJ595" i="1"/>
  <c r="A632" i="1"/>
  <c r="X632" i="1"/>
  <c r="Z632" i="1" s="1"/>
  <c r="Y632" i="1"/>
  <c r="AC632" i="1"/>
  <c r="AD632" i="1"/>
  <c r="AE632" i="1"/>
  <c r="AF632" i="1"/>
  <c r="AI632" i="1"/>
  <c r="AJ632" i="1"/>
  <c r="A712" i="1"/>
  <c r="X712" i="1"/>
  <c r="Z712" i="1" s="1"/>
  <c r="Y712" i="1"/>
  <c r="AC712" i="1"/>
  <c r="AD712" i="1"/>
  <c r="AE712" i="1"/>
  <c r="AF712" i="1"/>
  <c r="AI712" i="1"/>
  <c r="AJ712" i="1"/>
  <c r="A737" i="1"/>
  <c r="X737" i="1"/>
  <c r="Z737" i="1" s="1"/>
  <c r="AC737" i="1"/>
  <c r="AD737" i="1"/>
  <c r="AE737" i="1"/>
  <c r="AF737" i="1"/>
  <c r="AI737" i="1"/>
  <c r="AJ737" i="1"/>
  <c r="A740" i="1"/>
  <c r="X740" i="1"/>
  <c r="Z740" i="1" s="1"/>
  <c r="Y740" i="1"/>
  <c r="AC740" i="1"/>
  <c r="AD740" i="1"/>
  <c r="AE740" i="1"/>
  <c r="AF740" i="1"/>
  <c r="AI740" i="1"/>
  <c r="AJ740" i="1"/>
  <c r="Y82" i="1"/>
  <c r="Y83" i="1"/>
  <c r="Y84" i="1"/>
  <c r="Y85" i="1"/>
  <c r="Y90" i="1"/>
  <c r="Y91" i="1"/>
  <c r="Y92" i="1"/>
  <c r="Y93" i="1"/>
  <c r="Y94" i="1"/>
  <c r="Y95" i="1"/>
  <c r="Y96" i="1"/>
  <c r="Y73" i="1"/>
  <c r="Y97" i="1"/>
  <c r="Y98" i="1"/>
  <c r="Y74" i="1"/>
  <c r="Y99" i="1"/>
  <c r="Y86" i="1"/>
  <c r="Y100" i="1"/>
  <c r="Y103" i="1"/>
  <c r="Y87" i="1"/>
  <c r="Y88" i="1"/>
  <c r="Y104" i="1"/>
  <c r="Y107" i="1"/>
  <c r="Y108" i="1"/>
  <c r="Y109" i="1"/>
  <c r="Y110" i="1"/>
  <c r="Y111" i="1"/>
  <c r="Y75" i="1"/>
  <c r="Y115" i="1"/>
  <c r="Y116" i="1"/>
  <c r="Y117" i="1"/>
  <c r="Y118" i="1"/>
  <c r="Y119" i="1"/>
  <c r="Y112" i="1"/>
  <c r="Y113" i="1"/>
  <c r="Y132" i="1"/>
  <c r="Y133" i="1"/>
  <c r="Y114" i="1"/>
  <c r="Y120" i="1"/>
  <c r="Y101" i="1"/>
  <c r="Y140" i="1"/>
  <c r="Y134" i="1"/>
  <c r="Y141" i="1"/>
  <c r="Y135" i="1"/>
  <c r="Y142" i="1"/>
  <c r="Y143" i="1"/>
  <c r="Y144" i="1"/>
  <c r="Y139" i="1"/>
  <c r="Y151" i="1"/>
  <c r="Y152" i="1"/>
  <c r="Y89" i="1"/>
  <c r="Y145" i="1"/>
  <c r="Y146" i="1"/>
  <c r="Y147" i="1"/>
  <c r="Y148" i="1"/>
  <c r="Y149" i="1"/>
  <c r="Y155" i="1"/>
  <c r="Y136" i="1"/>
  <c r="Y121" i="1"/>
  <c r="Y158" i="1"/>
  <c r="Y137" i="1"/>
  <c r="Y156" i="1"/>
  <c r="Y159" i="1"/>
  <c r="Y138" i="1"/>
  <c r="Y105" i="1"/>
  <c r="Y160" i="1"/>
  <c r="Y106" i="1"/>
  <c r="Y162" i="1"/>
  <c r="Y163" i="1"/>
  <c r="Y164" i="1"/>
  <c r="Y165" i="1"/>
  <c r="Y102" i="1"/>
  <c r="Y166" i="1"/>
  <c r="Y168" i="1"/>
  <c r="Y169" i="1"/>
  <c r="Y3" i="1"/>
  <c r="Y170" i="1"/>
  <c r="Y171" i="1"/>
  <c r="Y172" i="1"/>
  <c r="Y173" i="1"/>
  <c r="Y174" i="1"/>
  <c r="Y175" i="1"/>
  <c r="Y176" i="1"/>
  <c r="Y193" i="1"/>
  <c r="Y194" i="1"/>
  <c r="Y195" i="1"/>
  <c r="Y196" i="1"/>
  <c r="Y197" i="1"/>
  <c r="Y198" i="1"/>
  <c r="Y199" i="1"/>
  <c r="Y200" i="1"/>
  <c r="Y201" i="1"/>
  <c r="Y202" i="1"/>
  <c r="Y189" i="1"/>
  <c r="Y203" i="1"/>
  <c r="Y204" i="1"/>
  <c r="Y205" i="1"/>
  <c r="Y177" i="1"/>
  <c r="Y192" i="1"/>
  <c r="Y218" i="1"/>
  <c r="Y219" i="1"/>
  <c r="Y220" i="1"/>
  <c r="Y206" i="1"/>
  <c r="Y207" i="1"/>
  <c r="Y221" i="1"/>
  <c r="Y222" i="1"/>
  <c r="Y223" i="1"/>
  <c r="Y224" i="1"/>
  <c r="Y225" i="1"/>
  <c r="Y226" i="1"/>
  <c r="Y227" i="1"/>
  <c r="Y228" i="1"/>
  <c r="Y229" i="1"/>
  <c r="Y230" i="1"/>
  <c r="Y233" i="1"/>
  <c r="Y234" i="1"/>
  <c r="Y235" i="1"/>
  <c r="Y236" i="1"/>
  <c r="Y237" i="1"/>
  <c r="Y2" i="1"/>
  <c r="Y178" i="1"/>
  <c r="Y190" i="1"/>
  <c r="Y208" i="1"/>
  <c r="Y209" i="1"/>
  <c r="Y231" i="1"/>
  <c r="Y232" i="1"/>
  <c r="Y238" i="1"/>
  <c r="Y239" i="1"/>
  <c r="Y240" i="1"/>
  <c r="Y244" i="1"/>
  <c r="Y245" i="1"/>
  <c r="Y246" i="1"/>
  <c r="Y242" i="1"/>
  <c r="Y247" i="1"/>
  <c r="Y248" i="1"/>
  <c r="Y249" i="1"/>
  <c r="Y250" i="1"/>
  <c r="Y251" i="1"/>
  <c r="Y252" i="1"/>
  <c r="Y253" i="1"/>
  <c r="Y254" i="1"/>
  <c r="Y255" i="1"/>
  <c r="Y256" i="1"/>
  <c r="Y257" i="1"/>
  <c r="Y258" i="1"/>
  <c r="Y259" i="1"/>
  <c r="Y260" i="1"/>
  <c r="Y261" i="1"/>
  <c r="Y262" i="1"/>
  <c r="Y263" i="1"/>
  <c r="Y264" i="1"/>
  <c r="Y265" i="1"/>
  <c r="Y266" i="1"/>
  <c r="Y210" i="1"/>
  <c r="Y267" i="1"/>
  <c r="Y270" i="1"/>
  <c r="Y271" i="1"/>
  <c r="Y76" i="1"/>
  <c r="Y72" i="1"/>
  <c r="Y77" i="1"/>
  <c r="Y78" i="1"/>
  <c r="Y79" i="1"/>
  <c r="Y80" i="1"/>
  <c r="Y161" i="1"/>
  <c r="Y157" i="1"/>
  <c r="Y153" i="1"/>
  <c r="Y150" i="1"/>
  <c r="Y179" i="1"/>
  <c r="Y180" i="1"/>
  <c r="Y181" i="1"/>
  <c r="Y182" i="1"/>
  <c r="Y183" i="1"/>
  <c r="Y184" i="1"/>
  <c r="Y185" i="1"/>
  <c r="Y186" i="1"/>
  <c r="Y187" i="1"/>
  <c r="Y188" i="1"/>
  <c r="Y154" i="1"/>
  <c r="Y167" i="1"/>
  <c r="Y272" i="1"/>
  <c r="Y273" i="1"/>
  <c r="Y274" i="1"/>
  <c r="Y268" i="1"/>
  <c r="Y275" i="1"/>
  <c r="Y276" i="1"/>
  <c r="Y277" i="1"/>
  <c r="Y278" i="1"/>
  <c r="Y279" i="1"/>
  <c r="Y280" i="1"/>
  <c r="Y281" i="1"/>
  <c r="Y282" i="1"/>
  <c r="Y283" i="1"/>
  <c r="Y284" i="1"/>
  <c r="Y285" i="1"/>
  <c r="Y287" i="1"/>
  <c r="Y288" i="1"/>
  <c r="Y289" i="1"/>
  <c r="Y290" i="1"/>
  <c r="Y217" i="1"/>
  <c r="Y191" i="1"/>
  <c r="Y306" i="1"/>
  <c r="Y307" i="1"/>
  <c r="Y241" i="1"/>
  <c r="Y309" i="1"/>
  <c r="Y310" i="1"/>
  <c r="Y311" i="1"/>
  <c r="Y312"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313" i="1"/>
  <c r="Y211" i="1"/>
  <c r="Y212" i="1"/>
  <c r="Y213" i="1"/>
  <c r="Y214" i="1"/>
  <c r="Y215" i="1"/>
  <c r="Y216" i="1"/>
  <c r="Y314" i="1"/>
  <c r="Y315" i="1"/>
  <c r="Y317" i="1"/>
  <c r="Y318" i="1"/>
  <c r="Y319" i="1"/>
  <c r="Y122" i="1"/>
  <c r="Y123" i="1"/>
  <c r="Y124" i="1"/>
  <c r="Y125" i="1"/>
  <c r="Y126" i="1"/>
  <c r="Y127" i="1"/>
  <c r="Y128" i="1"/>
  <c r="Y129" i="1"/>
  <c r="Y130" i="1"/>
  <c r="Y131" i="1"/>
  <c r="Y291" i="1"/>
  <c r="Y292" i="1"/>
  <c r="Y293" i="1"/>
  <c r="Y294" i="1"/>
  <c r="Y295" i="1"/>
  <c r="Y296" i="1"/>
  <c r="Y297" i="1"/>
  <c r="Y298" i="1"/>
  <c r="Y299" i="1"/>
  <c r="Y300" i="1"/>
  <c r="Y301" i="1"/>
  <c r="Y302" i="1"/>
  <c r="Y303" i="1"/>
  <c r="Y304" i="1"/>
  <c r="Y324" i="1"/>
  <c r="Y325" i="1"/>
  <c r="Y286" i="1"/>
  <c r="Y326" i="1"/>
  <c r="Y327" i="1"/>
  <c r="Y330" i="1"/>
  <c r="Y333" i="1"/>
  <c r="Y334" i="1"/>
  <c r="Y335" i="1"/>
  <c r="Y331" i="1"/>
  <c r="Y345" i="1"/>
  <c r="Y346" i="1"/>
  <c r="Y337" i="1"/>
  <c r="Y328" i="1"/>
  <c r="Y347" i="1"/>
  <c r="Y348" i="1"/>
  <c r="Y338" i="1"/>
  <c r="Y339" i="1"/>
  <c r="Y340" i="1"/>
  <c r="Y341" i="1"/>
  <c r="Y342" i="1"/>
  <c r="Y329" i="1"/>
  <c r="Y336" i="1"/>
  <c r="Y349" i="1"/>
  <c r="Y350" i="1"/>
  <c r="Y320" i="1"/>
  <c r="Y353" i="1"/>
  <c r="Y354" i="1"/>
  <c r="Y351" i="1"/>
  <c r="Y305" i="1"/>
  <c r="Y316" i="1"/>
  <c r="Y321" i="1"/>
  <c r="Y322" i="1"/>
  <c r="Y332" i="1"/>
  <c r="Y343" i="1"/>
  <c r="Y344" i="1"/>
  <c r="Y323" i="1"/>
  <c r="Y355" i="1"/>
  <c r="Y356" i="1"/>
  <c r="Y357" i="1"/>
  <c r="Y358" i="1"/>
  <c r="Y360" i="1"/>
  <c r="Y364" i="1"/>
  <c r="Y365" i="1"/>
  <c r="Y374" i="1"/>
  <c r="Y366" i="1"/>
  <c r="Y375" i="1"/>
  <c r="Y361" i="1"/>
  <c r="Y376" i="1"/>
  <c r="Y377" i="1"/>
  <c r="Y378" i="1"/>
  <c r="Y367" i="1"/>
  <c r="Y368" i="1"/>
  <c r="Y369" i="1"/>
  <c r="Y379" i="1"/>
  <c r="Y362" i="1"/>
  <c r="Y370" i="1"/>
  <c r="Y269" i="1"/>
  <c r="Y363" i="1"/>
  <c r="Y380" i="1"/>
  <c r="Y382" i="1"/>
  <c r="Y359" i="1"/>
  <c r="Y383" i="1"/>
  <c r="Y371" i="1"/>
  <c r="Y372" i="1"/>
  <c r="Y373" i="1"/>
  <c r="Y384" i="1"/>
  <c r="Y385" i="1"/>
  <c r="Y386" i="1"/>
  <c r="Y387" i="1"/>
  <c r="Y390" i="1"/>
  <c r="Y388" i="1"/>
  <c r="Y395" i="1"/>
  <c r="Y391" i="1"/>
  <c r="Y392" i="1"/>
  <c r="Y393" i="1"/>
  <c r="Y396" i="1"/>
  <c r="Y397" i="1"/>
  <c r="Y398" i="1"/>
  <c r="Y399" i="1"/>
  <c r="Y400" i="1"/>
  <c r="Y401" i="1"/>
  <c r="Y402" i="1"/>
  <c r="Y403" i="1"/>
  <c r="Y408" i="1"/>
  <c r="Y411" i="1"/>
  <c r="Y412" i="1"/>
  <c r="Y413" i="1"/>
  <c r="Y414" i="1"/>
  <c r="Y415" i="1"/>
  <c r="Y416" i="1"/>
  <c r="Y421" i="1"/>
  <c r="Y422" i="1"/>
  <c r="Y423" i="1"/>
  <c r="Y418" i="1"/>
  <c r="Y419" i="1"/>
  <c r="Y420" i="1"/>
  <c r="Y433" i="1"/>
  <c r="Y434" i="1"/>
  <c r="Y424" i="1"/>
  <c r="Y428" i="1"/>
  <c r="Y429" i="1"/>
  <c r="Y430" i="1"/>
  <c r="Y431" i="1"/>
  <c r="Y425" i="1"/>
  <c r="Y426" i="1"/>
  <c r="Y427" i="1"/>
  <c r="Y432" i="1"/>
  <c r="Y438" i="1"/>
  <c r="Y439" i="1"/>
  <c r="Y435" i="1"/>
  <c r="Y436" i="1"/>
  <c r="Y440" i="1"/>
  <c r="Y441" i="1"/>
  <c r="Y442" i="1"/>
  <c r="Y443" i="1"/>
  <c r="Y437" i="1"/>
  <c r="Y404" i="1"/>
  <c r="Y445" i="1"/>
  <c r="Y446" i="1"/>
  <c r="Y447" i="1"/>
  <c r="Y448" i="1"/>
  <c r="Y449" i="1"/>
  <c r="Y450" i="1"/>
  <c r="Y454" i="1"/>
  <c r="Y455" i="1"/>
  <c r="Y456" i="1"/>
  <c r="Y457" i="1"/>
  <c r="Y459" i="1"/>
  <c r="Y460" i="1"/>
  <c r="Y462" i="1"/>
  <c r="Y461" i="1"/>
  <c r="Y466" i="1"/>
  <c r="Y467" i="1"/>
  <c r="Y468" i="1"/>
  <c r="Y463" i="1"/>
  <c r="Y469" i="1"/>
  <c r="Y464" i="1"/>
  <c r="Y458" i="1"/>
  <c r="Y471" i="1"/>
  <c r="Y472" i="1"/>
  <c r="Y473" i="1"/>
  <c r="Y483" i="1"/>
  <c r="Y474" i="1"/>
  <c r="Y484" i="1"/>
  <c r="Y481" i="1"/>
  <c r="Y482" i="1"/>
  <c r="Y475" i="1"/>
  <c r="Y465" i="1"/>
  <c r="Y476" i="1"/>
  <c r="Y477" i="1"/>
  <c r="Y470" i="1"/>
  <c r="Y485" i="1"/>
  <c r="Y490" i="1"/>
  <c r="Y486" i="1"/>
  <c r="Y487" i="1"/>
  <c r="Y491" i="1"/>
  <c r="Y492" i="1"/>
  <c r="Y493" i="1"/>
  <c r="Y496" i="1"/>
  <c r="Y497" i="1"/>
  <c r="Y494" i="1"/>
  <c r="Y498" i="1"/>
  <c r="Y488" i="1"/>
  <c r="Y501" i="1"/>
  <c r="Y506" i="1"/>
  <c r="Y502" i="1"/>
  <c r="Y503" i="1"/>
  <c r="Y504" i="1"/>
  <c r="Y505" i="1"/>
  <c r="Y500" i="1"/>
  <c r="Y489" i="1"/>
  <c r="Y509" i="1"/>
  <c r="Y243" i="1"/>
  <c r="Y389" i="1"/>
  <c r="Y308" i="1"/>
  <c r="Y405" i="1"/>
  <c r="Y406" i="1"/>
  <c r="Y410" i="1"/>
  <c r="Y352" i="1"/>
  <c r="Y417" i="1"/>
  <c r="Y409" i="1"/>
  <c r="Y518" i="1"/>
  <c r="Y478" i="1"/>
  <c r="Y479" i="1"/>
  <c r="Y453" i="1"/>
  <c r="Y507" i="1"/>
  <c r="Y495" i="1"/>
  <c r="Y511" i="1"/>
  <c r="Y512" i="1"/>
  <c r="Y513" i="1"/>
  <c r="Y515" i="1"/>
  <c r="Y516" i="1"/>
  <c r="Y517" i="1"/>
  <c r="Y524" i="1"/>
  <c r="Y525" i="1"/>
  <c r="Y519" i="1"/>
  <c r="Y520" i="1"/>
  <c r="Y521" i="1"/>
  <c r="Y522" i="1"/>
  <c r="Y523" i="1"/>
  <c r="Y508" i="1"/>
  <c r="Y452" i="1"/>
  <c r="Y451" i="1"/>
  <c r="Y499" i="1"/>
  <c r="Y444" i="1"/>
  <c r="Y480" i="1"/>
  <c r="Y514" i="1"/>
  <c r="Y394" i="1"/>
  <c r="Y381" i="1"/>
  <c r="Y407" i="1"/>
  <c r="Y527" i="1"/>
  <c r="Y526" i="1"/>
  <c r="Y528" i="1"/>
  <c r="Y529" i="1"/>
  <c r="Y530" i="1"/>
  <c r="Y531" i="1"/>
  <c r="Y533" i="1"/>
  <c r="Y534" i="1"/>
  <c r="Y535" i="1"/>
  <c r="Y536" i="1"/>
  <c r="Y537" i="1"/>
  <c r="Y538" i="1"/>
  <c r="Y539" i="1"/>
  <c r="Y544" i="1"/>
  <c r="Y542" i="1"/>
  <c r="Y545" i="1"/>
  <c r="Y546" i="1"/>
  <c r="Y547" i="1"/>
  <c r="Y549" i="1"/>
  <c r="Y548" i="1"/>
  <c r="Y550" i="1"/>
  <c r="Y551" i="1"/>
  <c r="Y552" i="1"/>
  <c r="Y560" i="1"/>
  <c r="Y561" i="1"/>
  <c r="Y553" i="1"/>
  <c r="Y562" i="1"/>
  <c r="Y554" i="1"/>
  <c r="Y540" i="1"/>
  <c r="Y555" i="1"/>
  <c r="Y556" i="1"/>
  <c r="Y557" i="1"/>
  <c r="Y558" i="1"/>
  <c r="Y532" i="1"/>
  <c r="Y510" i="1"/>
  <c r="Y543" i="1"/>
  <c r="Y541" i="1"/>
  <c r="Y559" i="1"/>
  <c r="Y563" i="1"/>
  <c r="Y565" i="1"/>
  <c r="Y566" i="1"/>
  <c r="Y567" i="1"/>
  <c r="Y564" i="1"/>
  <c r="Y570" i="1"/>
  <c r="Y571" i="1"/>
  <c r="Y568" i="1"/>
  <c r="Y569" i="1"/>
  <c r="Y577" i="1"/>
  <c r="Y578" i="1"/>
  <c r="Y579" i="1"/>
  <c r="Y574" i="1"/>
  <c r="Y580" i="1"/>
  <c r="Y591" i="1"/>
  <c r="Y592" i="1"/>
  <c r="Y593" i="1"/>
  <c r="Y594" i="1"/>
  <c r="Y584" i="1"/>
  <c r="Y585" i="1"/>
  <c r="Y586" i="1"/>
  <c r="Y582" i="1"/>
  <c r="Y572" i="1"/>
  <c r="Y583" i="1"/>
  <c r="Y581" i="1"/>
  <c r="Y575" i="1"/>
  <c r="Y587" i="1"/>
  <c r="Y588" i="1"/>
  <c r="Y596" i="1"/>
  <c r="Y600" i="1"/>
  <c r="Y597" i="1"/>
  <c r="Y589" i="1"/>
  <c r="Y576" i="1"/>
  <c r="Y590" i="1"/>
  <c r="Y598" i="1"/>
  <c r="Y599" i="1"/>
  <c r="Y601" i="1"/>
  <c r="Y604" i="1"/>
  <c r="Y605" i="1"/>
  <c r="Y602" i="1"/>
  <c r="Y606" i="1"/>
  <c r="Y609" i="1"/>
  <c r="Y603" i="1"/>
  <c r="Y607" i="1"/>
  <c r="Y608" i="1"/>
  <c r="Y610" i="1"/>
  <c r="Y617" i="1"/>
  <c r="Y618" i="1"/>
  <c r="Y619" i="1"/>
  <c r="Y620" i="1"/>
  <c r="Y573" i="1"/>
  <c r="Y621" i="1"/>
  <c r="Y622" i="1"/>
  <c r="Y614" i="1"/>
  <c r="Y611" i="1"/>
  <c r="Y616" i="1"/>
  <c r="Y623" i="1"/>
  <c r="Y612" i="1"/>
  <c r="Y613" i="1"/>
  <c r="Y626" i="1"/>
  <c r="Y625" i="1"/>
  <c r="Y628" i="1"/>
  <c r="Y629" i="1"/>
  <c r="Y627" i="1"/>
  <c r="Y630" i="1"/>
  <c r="Y631" i="1"/>
  <c r="Y639" i="1"/>
  <c r="Y634" i="1"/>
  <c r="Y635" i="1"/>
  <c r="Y633" i="1"/>
  <c r="Y637" i="1"/>
  <c r="Y636" i="1"/>
  <c r="Y640" i="1"/>
  <c r="Y641" i="1"/>
  <c r="Y638" i="1"/>
  <c r="Y651" i="1"/>
  <c r="Y652" i="1"/>
  <c r="Y655" i="1"/>
  <c r="Y642" i="1"/>
  <c r="Y653" i="1"/>
  <c r="Y643" i="1"/>
  <c r="Y644" i="1"/>
  <c r="Y649" i="1"/>
  <c r="Y645" i="1"/>
  <c r="Y646" i="1"/>
  <c r="Y647" i="1"/>
  <c r="Y654" i="1"/>
  <c r="Y650" i="1"/>
  <c r="Y648" i="1"/>
  <c r="Y656" i="1"/>
  <c r="Y659" i="1"/>
  <c r="Y660" i="1"/>
  <c r="Y661" i="1"/>
  <c r="Y658" i="1"/>
  <c r="Y668" i="1"/>
  <c r="Y669" i="1"/>
  <c r="Y670" i="1"/>
  <c r="Y665" i="1"/>
  <c r="Y666" i="1"/>
  <c r="Y664" i="1"/>
  <c r="Y662" i="1"/>
  <c r="Y657" i="1"/>
  <c r="Y663" i="1"/>
  <c r="Y671" i="1"/>
  <c r="Y674" i="1"/>
  <c r="Y675" i="1"/>
  <c r="Y679" i="1"/>
  <c r="Y680" i="1"/>
  <c r="Y672" i="1"/>
  <c r="Y687" i="1"/>
  <c r="Y688" i="1"/>
  <c r="Y689" i="1"/>
  <c r="Y690" i="1"/>
  <c r="Y681" i="1"/>
  <c r="Y682" i="1"/>
  <c r="Y683" i="1"/>
  <c r="Y684" i="1"/>
  <c r="Y685" i="1"/>
  <c r="Y686" i="1"/>
  <c r="Y676" i="1"/>
  <c r="Y667" i="1"/>
  <c r="Y673" i="1"/>
  <c r="Y677" i="1"/>
  <c r="Y702" i="1"/>
  <c r="Y699" i="1"/>
  <c r="Y700" i="1"/>
  <c r="Y701" i="1"/>
  <c r="Y696" i="1"/>
  <c r="Y692" i="1"/>
  <c r="Y697" i="1"/>
  <c r="Y698" i="1"/>
  <c r="Y694" i="1"/>
  <c r="Y678" i="1"/>
  <c r="Y693" i="1"/>
  <c r="Y695" i="1"/>
  <c r="Y691" i="1"/>
  <c r="Y703" i="1"/>
  <c r="Y705" i="1"/>
  <c r="Y706" i="1"/>
  <c r="Y707" i="1"/>
  <c r="Y708" i="1"/>
  <c r="Y704" i="1"/>
  <c r="Y710" i="1"/>
  <c r="Y715" i="1"/>
  <c r="Y716" i="1"/>
  <c r="Y717" i="1"/>
  <c r="Y718" i="1"/>
  <c r="Y719" i="1"/>
  <c r="Y720" i="1"/>
  <c r="Y723" i="1"/>
  <c r="Y721" i="1"/>
  <c r="Y726" i="1"/>
  <c r="Y727" i="1"/>
  <c r="Y725" i="1"/>
  <c r="Y730" i="1"/>
  <c r="Y714" i="1"/>
  <c r="Y728" i="1"/>
  <c r="Y711" i="1"/>
  <c r="Y722" i="1"/>
  <c r="Y729" i="1"/>
  <c r="Y713" i="1"/>
  <c r="Y736" i="1"/>
  <c r="Y738" i="1"/>
  <c r="Y739" i="1"/>
  <c r="Y735" i="1"/>
  <c r="Y742" i="1"/>
  <c r="Y741" i="1"/>
  <c r="Y743" i="1"/>
  <c r="Y744" i="1"/>
  <c r="Y745" i="1"/>
  <c r="Y747" i="1"/>
  <c r="Y751" i="1"/>
  <c r="Y748" i="1"/>
  <c r="Y753" i="1"/>
  <c r="Y756" i="1"/>
  <c r="Y757" i="1"/>
  <c r="Y754" i="1"/>
  <c r="Y758" i="1"/>
  <c r="Y759" i="1"/>
  <c r="Y732" i="1"/>
  <c r="Y755" i="1"/>
  <c r="Y749" i="1"/>
  <c r="Y750" i="1"/>
  <c r="Y761" i="1"/>
  <c r="Y762" i="1"/>
  <c r="Y764" i="1"/>
  <c r="Y766" i="1"/>
  <c r="Y767" i="1"/>
  <c r="Y765" i="1"/>
  <c r="Y768" i="1"/>
  <c r="Y769" i="1"/>
  <c r="Y771" i="1"/>
  <c r="Y770" i="1"/>
  <c r="Y773" i="1"/>
  <c r="Y772" i="1"/>
  <c r="Y776" i="1"/>
  <c r="Y774" i="1"/>
  <c r="Y778" i="1"/>
  <c r="Y779" i="1"/>
  <c r="Y781" i="1"/>
  <c r="Y782" i="1"/>
  <c r="AI733" i="1"/>
  <c r="AI678" i="1"/>
  <c r="A782" i="1"/>
  <c r="X782" i="1"/>
  <c r="Z782" i="1" s="1"/>
  <c r="AC782" i="1"/>
  <c r="AD782" i="1"/>
  <c r="AE782" i="1"/>
  <c r="AF782" i="1"/>
  <c r="AI782" i="1"/>
  <c r="AJ782" i="1"/>
  <c r="A781" i="1"/>
  <c r="X781" i="1"/>
  <c r="Z781" i="1" s="1"/>
  <c r="AC781" i="1"/>
  <c r="AD781" i="1"/>
  <c r="AE781" i="1"/>
  <c r="AF781" i="1"/>
  <c r="AI781" i="1"/>
  <c r="AJ781" i="1"/>
  <c r="A779" i="1"/>
  <c r="X779" i="1"/>
  <c r="Z779" i="1" s="1"/>
  <c r="AC779" i="1"/>
  <c r="AD779" i="1"/>
  <c r="AE779" i="1"/>
  <c r="AF779" i="1"/>
  <c r="AI779" i="1"/>
  <c r="AJ779" i="1"/>
  <c r="A778" i="1"/>
  <c r="X778" i="1"/>
  <c r="Z778" i="1" s="1"/>
  <c r="AC778" i="1"/>
  <c r="AD778" i="1"/>
  <c r="AE778" i="1"/>
  <c r="AF778" i="1"/>
  <c r="AI778" i="1"/>
  <c r="AJ778" i="1"/>
  <c r="A774" i="1"/>
  <c r="X774" i="1"/>
  <c r="Z774" i="1" s="1"/>
  <c r="AC774" i="1"/>
  <c r="AD774" i="1"/>
  <c r="AE774" i="1"/>
  <c r="AF774" i="1"/>
  <c r="AI774" i="1"/>
  <c r="AJ774" i="1"/>
  <c r="A777" i="1"/>
  <c r="X777" i="1"/>
  <c r="Z777" i="1" s="1"/>
  <c r="AC777" i="1"/>
  <c r="AD777" i="1"/>
  <c r="AE777" i="1"/>
  <c r="AF777" i="1"/>
  <c r="AI777" i="1"/>
  <c r="AJ777" i="1"/>
  <c r="A776" i="1"/>
  <c r="X776" i="1"/>
  <c r="Z776" i="1" s="1"/>
  <c r="AC776" i="1"/>
  <c r="AD776" i="1"/>
  <c r="AE776" i="1"/>
  <c r="AF776" i="1"/>
  <c r="AI776" i="1"/>
  <c r="AJ776" i="1"/>
  <c r="A775" i="1"/>
  <c r="X775" i="1"/>
  <c r="Z775" i="1" s="1"/>
  <c r="AC775" i="1"/>
  <c r="AD775" i="1"/>
  <c r="AE775" i="1"/>
  <c r="AF775" i="1"/>
  <c r="AI775" i="1"/>
  <c r="AJ775" i="1"/>
  <c r="A772" i="1"/>
  <c r="X772" i="1"/>
  <c r="Z772" i="1" s="1"/>
  <c r="AC772" i="1"/>
  <c r="AD772" i="1"/>
  <c r="AE772" i="1"/>
  <c r="AF772" i="1"/>
  <c r="AI772" i="1"/>
  <c r="AJ772" i="1"/>
  <c r="A773" i="1"/>
  <c r="X773" i="1"/>
  <c r="Z773" i="1" s="1"/>
  <c r="AC773" i="1"/>
  <c r="AD773" i="1"/>
  <c r="AE773" i="1"/>
  <c r="AF773" i="1"/>
  <c r="AI773" i="1"/>
  <c r="AJ773" i="1"/>
  <c r="A770" i="1"/>
  <c r="X770" i="1"/>
  <c r="Z770" i="1" s="1"/>
  <c r="AC770" i="1"/>
  <c r="AD770" i="1"/>
  <c r="AE770" i="1"/>
  <c r="AF770" i="1"/>
  <c r="AI770" i="1"/>
  <c r="AJ770" i="1"/>
  <c r="A771" i="1"/>
  <c r="X771" i="1"/>
  <c r="Z771" i="1" s="1"/>
  <c r="AC771" i="1"/>
  <c r="AD771" i="1"/>
  <c r="AE771" i="1"/>
  <c r="AF771" i="1"/>
  <c r="AJ771" i="1"/>
  <c r="A769" i="1"/>
  <c r="X769" i="1"/>
  <c r="Z769" i="1" s="1"/>
  <c r="AC769" i="1"/>
  <c r="AD769" i="1"/>
  <c r="AE769" i="1"/>
  <c r="AF769" i="1"/>
  <c r="AI769" i="1"/>
  <c r="AJ769" i="1"/>
  <c r="A768" i="1"/>
  <c r="X768" i="1"/>
  <c r="Z768" i="1" s="1"/>
  <c r="AC768" i="1"/>
  <c r="AD768" i="1"/>
  <c r="AE768" i="1"/>
  <c r="AF768" i="1"/>
  <c r="AI768" i="1"/>
  <c r="AJ768" i="1"/>
  <c r="A763" i="1"/>
  <c r="X763" i="1"/>
  <c r="Z763" i="1" s="1"/>
  <c r="AC763" i="1"/>
  <c r="AD763" i="1"/>
  <c r="AE763" i="1"/>
  <c r="AF763" i="1"/>
  <c r="AI763" i="1"/>
  <c r="AJ763" i="1"/>
  <c r="A765" i="1"/>
  <c r="X765" i="1"/>
  <c r="Z765" i="1" s="1"/>
  <c r="AC765" i="1"/>
  <c r="AD765" i="1"/>
  <c r="AE765" i="1"/>
  <c r="AF765" i="1"/>
  <c r="AI765" i="1"/>
  <c r="AJ765" i="1"/>
  <c r="AJ767" i="1"/>
  <c r="AF767" i="1"/>
  <c r="AE767" i="1"/>
  <c r="AD767" i="1"/>
  <c r="AC767" i="1"/>
  <c r="X767" i="1"/>
  <c r="Z767" i="1" s="1"/>
  <c r="A767" i="1"/>
  <c r="A766" i="1"/>
  <c r="X766" i="1"/>
  <c r="Z766" i="1" s="1"/>
  <c r="AC766" i="1"/>
  <c r="AD766" i="1"/>
  <c r="AE766" i="1"/>
  <c r="AF766" i="1"/>
  <c r="AI766" i="1"/>
  <c r="AJ766" i="1"/>
  <c r="A764" i="1"/>
  <c r="X764" i="1"/>
  <c r="Z764" i="1" s="1"/>
  <c r="AC764" i="1"/>
  <c r="AD764" i="1"/>
  <c r="AE764" i="1"/>
  <c r="AF764" i="1"/>
  <c r="AI764" i="1"/>
  <c r="AJ764" i="1"/>
  <c r="A762" i="1"/>
  <c r="X762" i="1"/>
  <c r="Z762" i="1" s="1"/>
  <c r="AC762" i="1"/>
  <c r="AD762" i="1"/>
  <c r="AE762" i="1"/>
  <c r="AF762" i="1"/>
  <c r="AI762" i="1"/>
  <c r="AJ762" i="1"/>
  <c r="A761" i="1"/>
  <c r="X761" i="1"/>
  <c r="Z761" i="1" s="1"/>
  <c r="AC761" i="1"/>
  <c r="AD761" i="1"/>
  <c r="AE761" i="1"/>
  <c r="AF761" i="1"/>
  <c r="AI761" i="1"/>
  <c r="AJ761" i="1"/>
  <c r="A760" i="1"/>
  <c r="X760" i="1"/>
  <c r="Z760" i="1" s="1"/>
  <c r="AC760" i="1"/>
  <c r="AD760" i="1"/>
  <c r="AE760" i="1"/>
  <c r="AF760" i="1"/>
  <c r="AI760" i="1"/>
  <c r="AJ760" i="1"/>
  <c r="A750" i="1"/>
  <c r="X750" i="1"/>
  <c r="Z750" i="1" s="1"/>
  <c r="AC750" i="1"/>
  <c r="AD750" i="1"/>
  <c r="AE750" i="1"/>
  <c r="AF750" i="1"/>
  <c r="AI750" i="1"/>
  <c r="AJ750" i="1"/>
  <c r="A749" i="1"/>
  <c r="X749" i="1"/>
  <c r="Z749" i="1" s="1"/>
  <c r="AC749" i="1"/>
  <c r="AD749" i="1"/>
  <c r="AE749" i="1"/>
  <c r="AF749" i="1"/>
  <c r="AI749" i="1"/>
  <c r="AJ749" i="1"/>
  <c r="G4" i="5"/>
  <c r="D4" i="5"/>
  <c r="AJ755" i="1"/>
  <c r="AI755" i="1"/>
  <c r="AF755" i="1"/>
  <c r="AE755" i="1"/>
  <c r="AD755" i="1"/>
  <c r="AC755" i="1"/>
  <c r="X755" i="1"/>
  <c r="Z755" i="1" s="1"/>
  <c r="A755" i="1"/>
  <c r="AJ732" i="1"/>
  <c r="AI732" i="1"/>
  <c r="AF732" i="1"/>
  <c r="AE732" i="1"/>
  <c r="AD732" i="1"/>
  <c r="AC732" i="1"/>
  <c r="X732" i="1"/>
  <c r="Z732" i="1" s="1"/>
  <c r="A732" i="1"/>
  <c r="AJ759" i="1"/>
  <c r="AI759" i="1"/>
  <c r="AF759" i="1"/>
  <c r="AE759" i="1"/>
  <c r="AD759" i="1"/>
  <c r="AC759" i="1"/>
  <c r="Z759" i="1"/>
  <c r="A759" i="1"/>
  <c r="AJ758" i="1"/>
  <c r="AF758" i="1"/>
  <c r="AE758" i="1"/>
  <c r="AD758" i="1"/>
  <c r="AC758" i="1"/>
  <c r="X758" i="1"/>
  <c r="Z758" i="1" s="1"/>
  <c r="A758" i="1"/>
  <c r="AJ754" i="1"/>
  <c r="AI754" i="1"/>
  <c r="AF754" i="1"/>
  <c r="AE754" i="1"/>
  <c r="AD754" i="1"/>
  <c r="AC754" i="1"/>
  <c r="X754" i="1"/>
  <c r="Z754" i="1" s="1"/>
  <c r="A754" i="1"/>
  <c r="A757" i="1"/>
  <c r="X757" i="1"/>
  <c r="Z757" i="1" s="1"/>
  <c r="AC757" i="1"/>
  <c r="AD757" i="1"/>
  <c r="AE757" i="1"/>
  <c r="AF757" i="1"/>
  <c r="AI757" i="1"/>
  <c r="AJ757" i="1"/>
  <c r="A756" i="1"/>
  <c r="X756" i="1"/>
  <c r="Z756" i="1" s="1"/>
  <c r="AC756" i="1"/>
  <c r="AD756" i="1"/>
  <c r="AE756" i="1"/>
  <c r="AF756" i="1"/>
  <c r="AI756" i="1"/>
  <c r="AJ756" i="1"/>
  <c r="A753" i="1"/>
  <c r="X753" i="1"/>
  <c r="Z753" i="1" s="1"/>
  <c r="AC753" i="1"/>
  <c r="AD753" i="1"/>
  <c r="AE753" i="1"/>
  <c r="AF753" i="1"/>
  <c r="AI753" i="1"/>
  <c r="AJ753" i="1"/>
  <c r="A748" i="1"/>
  <c r="X748" i="1"/>
  <c r="Z748" i="1" s="1"/>
  <c r="AC748" i="1"/>
  <c r="AD748" i="1"/>
  <c r="AE748" i="1"/>
  <c r="AF748" i="1"/>
  <c r="AI748" i="1"/>
  <c r="AJ748" i="1"/>
  <c r="A751" i="1"/>
  <c r="X751" i="1"/>
  <c r="Z751" i="1" s="1"/>
  <c r="AC751" i="1"/>
  <c r="AD751" i="1"/>
  <c r="AE751" i="1"/>
  <c r="AF751" i="1"/>
  <c r="AI751" i="1"/>
  <c r="AJ751" i="1"/>
  <c r="A747" i="1"/>
  <c r="X747" i="1"/>
  <c r="Z747" i="1" s="1"/>
  <c r="AC747" i="1"/>
  <c r="AD747" i="1"/>
  <c r="AE747" i="1"/>
  <c r="AF747" i="1"/>
  <c r="AI747" i="1"/>
  <c r="AJ747" i="1"/>
  <c r="A745" i="1"/>
  <c r="X745" i="1"/>
  <c r="Z745" i="1" s="1"/>
  <c r="AC745" i="1"/>
  <c r="AD745" i="1"/>
  <c r="AE745" i="1"/>
  <c r="AF745" i="1"/>
  <c r="AI745" i="1"/>
  <c r="AJ745" i="1"/>
  <c r="A744" i="1"/>
  <c r="X744" i="1"/>
  <c r="Z744" i="1" s="1"/>
  <c r="AC744" i="1"/>
  <c r="AD744" i="1"/>
  <c r="AE744" i="1"/>
  <c r="AF744" i="1"/>
  <c r="AI744" i="1"/>
  <c r="AJ744" i="1"/>
  <c r="A743" i="1"/>
  <c r="X743" i="1"/>
  <c r="Z743" i="1" s="1"/>
  <c r="AC743" i="1"/>
  <c r="AD743" i="1"/>
  <c r="AE743" i="1"/>
  <c r="AF743" i="1"/>
  <c r="AI743" i="1"/>
  <c r="AJ743" i="1"/>
  <c r="A741" i="1"/>
  <c r="X741" i="1"/>
  <c r="Z741" i="1" s="1"/>
  <c r="AC741" i="1"/>
  <c r="AD741" i="1"/>
  <c r="AE741" i="1"/>
  <c r="AF741" i="1"/>
  <c r="AI741" i="1"/>
  <c r="AJ741" i="1"/>
  <c r="A742" i="1"/>
  <c r="X742" i="1"/>
  <c r="Z742" i="1" s="1"/>
  <c r="AC742" i="1"/>
  <c r="AD742" i="1"/>
  <c r="AE742" i="1"/>
  <c r="AF742" i="1"/>
  <c r="AI742" i="1"/>
  <c r="AJ742" i="1"/>
  <c r="A735" i="1"/>
  <c r="X735" i="1"/>
  <c r="Z735" i="1" s="1"/>
  <c r="AC735" i="1"/>
  <c r="AD735" i="1"/>
  <c r="AE735" i="1"/>
  <c r="AF735" i="1"/>
  <c r="AI735" i="1"/>
  <c r="AJ735" i="1"/>
  <c r="A739" i="1"/>
  <c r="X739" i="1"/>
  <c r="Z739" i="1" s="1"/>
  <c r="AC739" i="1"/>
  <c r="AD739" i="1"/>
  <c r="AE739" i="1"/>
  <c r="AF739" i="1"/>
  <c r="AI739" i="1"/>
  <c r="AJ739" i="1"/>
  <c r="A738" i="1"/>
  <c r="X738" i="1"/>
  <c r="Z738" i="1" s="1"/>
  <c r="AC738" i="1"/>
  <c r="AD738" i="1"/>
  <c r="AE738" i="1"/>
  <c r="AF738" i="1"/>
  <c r="AI738" i="1"/>
  <c r="AJ738" i="1"/>
  <c r="A736" i="1"/>
  <c r="X736" i="1"/>
  <c r="Z736" i="1" s="1"/>
  <c r="AC736" i="1"/>
  <c r="AD736" i="1"/>
  <c r="AE736" i="1"/>
  <c r="AF736" i="1"/>
  <c r="AI736" i="1"/>
  <c r="AJ736" i="1"/>
  <c r="A713" i="1"/>
  <c r="X713" i="1"/>
  <c r="Z713" i="1" s="1"/>
  <c r="AC713" i="1"/>
  <c r="AD713" i="1"/>
  <c r="AE713" i="1"/>
  <c r="AF713" i="1"/>
  <c r="AI713" i="1"/>
  <c r="AJ713" i="1"/>
  <c r="A733" i="1"/>
  <c r="X733" i="1"/>
  <c r="Z733" i="1" s="1"/>
  <c r="AC733" i="1"/>
  <c r="AD733" i="1"/>
  <c r="AE733" i="1"/>
  <c r="AF733" i="1"/>
  <c r="AJ733" i="1"/>
  <c r="A729" i="1"/>
  <c r="X729" i="1"/>
  <c r="Z729" i="1" s="1"/>
  <c r="AC729" i="1"/>
  <c r="AD729" i="1"/>
  <c r="AE729" i="1"/>
  <c r="AF729" i="1"/>
  <c r="AI729" i="1"/>
  <c r="AJ729" i="1"/>
  <c r="A722" i="1"/>
  <c r="X722" i="1"/>
  <c r="Z722" i="1" s="1"/>
  <c r="AC722" i="1"/>
  <c r="AD722" i="1"/>
  <c r="AE722" i="1"/>
  <c r="AF722" i="1"/>
  <c r="AI722" i="1"/>
  <c r="AJ722" i="1"/>
  <c r="A711" i="1"/>
  <c r="X711" i="1"/>
  <c r="Z711" i="1" s="1"/>
  <c r="AC711" i="1"/>
  <c r="AD711" i="1"/>
  <c r="AE711" i="1"/>
  <c r="AF711" i="1"/>
  <c r="AI711" i="1"/>
  <c r="AJ711" i="1"/>
  <c r="A728" i="1"/>
  <c r="X728" i="1"/>
  <c r="Z728" i="1" s="1"/>
  <c r="AC728" i="1"/>
  <c r="AD728" i="1"/>
  <c r="AE728" i="1"/>
  <c r="AF728" i="1"/>
  <c r="AI728" i="1"/>
  <c r="AJ728" i="1"/>
  <c r="A714" i="1"/>
  <c r="X714" i="1"/>
  <c r="Z714" i="1" s="1"/>
  <c r="AC714" i="1"/>
  <c r="AD714" i="1"/>
  <c r="AE714" i="1"/>
  <c r="AF714" i="1"/>
  <c r="AI714" i="1"/>
  <c r="AJ714" i="1"/>
  <c r="A731" i="1"/>
  <c r="X731" i="1"/>
  <c r="Z731" i="1" s="1"/>
  <c r="AC731" i="1"/>
  <c r="AD731" i="1"/>
  <c r="AE731" i="1"/>
  <c r="AF731" i="1"/>
  <c r="AI731" i="1"/>
  <c r="AJ731" i="1"/>
  <c r="X598" i="1"/>
  <c r="Z598" i="1" s="1"/>
  <c r="A730" i="1"/>
  <c r="X730" i="1"/>
  <c r="Z730" i="1" s="1"/>
  <c r="AC730" i="1"/>
  <c r="AD730" i="1"/>
  <c r="AE730" i="1"/>
  <c r="AF730" i="1"/>
  <c r="AI730" i="1"/>
  <c r="AJ730" i="1"/>
  <c r="A725" i="1"/>
  <c r="X725" i="1"/>
  <c r="Z725" i="1" s="1"/>
  <c r="AC725" i="1"/>
  <c r="AD725" i="1"/>
  <c r="AE725" i="1"/>
  <c r="AF725" i="1"/>
  <c r="AI725" i="1"/>
  <c r="AJ725" i="1"/>
  <c r="A727" i="1"/>
  <c r="X727" i="1"/>
  <c r="Z727" i="1" s="1"/>
  <c r="AC727" i="1"/>
  <c r="AD727" i="1"/>
  <c r="AE727" i="1"/>
  <c r="AF727" i="1"/>
  <c r="AI727" i="1"/>
  <c r="AJ727" i="1"/>
  <c r="A726" i="1"/>
  <c r="X726" i="1"/>
  <c r="Z726" i="1" s="1"/>
  <c r="AC726" i="1"/>
  <c r="AD726" i="1"/>
  <c r="AE726" i="1"/>
  <c r="AF726" i="1"/>
  <c r="AI726" i="1"/>
  <c r="AJ726" i="1"/>
  <c r="A721" i="1"/>
  <c r="X721" i="1"/>
  <c r="Z721" i="1" s="1"/>
  <c r="AC721" i="1"/>
  <c r="AD721" i="1"/>
  <c r="AE721" i="1"/>
  <c r="AF721" i="1"/>
  <c r="AI721" i="1"/>
  <c r="AJ721" i="1"/>
  <c r="A723" i="1"/>
  <c r="X723" i="1"/>
  <c r="Z723" i="1" s="1"/>
  <c r="AC723" i="1"/>
  <c r="AD723" i="1"/>
  <c r="AE723" i="1"/>
  <c r="AF723" i="1"/>
  <c r="AI723" i="1"/>
  <c r="AJ723" i="1"/>
  <c r="A720" i="1"/>
  <c r="X720" i="1"/>
  <c r="Z720" i="1" s="1"/>
  <c r="AC720" i="1"/>
  <c r="AD720" i="1"/>
  <c r="AE720" i="1"/>
  <c r="AF720" i="1"/>
  <c r="AI720" i="1"/>
  <c r="AJ720" i="1"/>
  <c r="A719" i="1"/>
  <c r="X719" i="1"/>
  <c r="Z719" i="1" s="1"/>
  <c r="AC719" i="1"/>
  <c r="AD719" i="1"/>
  <c r="AE719" i="1"/>
  <c r="AF719" i="1"/>
  <c r="AI719" i="1"/>
  <c r="AJ719" i="1"/>
  <c r="A718" i="1"/>
  <c r="X718" i="1"/>
  <c r="Z718" i="1" s="1"/>
  <c r="AC718" i="1"/>
  <c r="AD718" i="1"/>
  <c r="AE718" i="1"/>
  <c r="AF718" i="1"/>
  <c r="AI718" i="1"/>
  <c r="AJ718" i="1"/>
  <c r="A717" i="1"/>
  <c r="X717" i="1"/>
  <c r="Z717" i="1" s="1"/>
  <c r="AC717" i="1"/>
  <c r="AD717" i="1"/>
  <c r="AE717" i="1"/>
  <c r="AF717" i="1"/>
  <c r="AI717" i="1"/>
  <c r="AJ717" i="1"/>
  <c r="A716" i="1"/>
  <c r="X716" i="1"/>
  <c r="Z716" i="1" s="1"/>
  <c r="AC716" i="1"/>
  <c r="AD716" i="1"/>
  <c r="AE716" i="1"/>
  <c r="AF716" i="1"/>
  <c r="AI716" i="1"/>
  <c r="AJ716" i="1"/>
  <c r="A715" i="1"/>
  <c r="X715" i="1"/>
  <c r="Z715" i="1" s="1"/>
  <c r="AC715" i="1"/>
  <c r="AD715" i="1"/>
  <c r="AE715" i="1"/>
  <c r="AF715" i="1"/>
  <c r="AI715" i="1"/>
  <c r="AJ715" i="1"/>
  <c r="A710" i="1"/>
  <c r="X710" i="1"/>
  <c r="Z710" i="1" s="1"/>
  <c r="AC710" i="1"/>
  <c r="AD710" i="1"/>
  <c r="AE710" i="1"/>
  <c r="AF710" i="1"/>
  <c r="AI710" i="1"/>
  <c r="AJ710" i="1"/>
  <c r="A708" i="1"/>
  <c r="A704" i="1"/>
  <c r="X704" i="1"/>
  <c r="Z704" i="1" s="1"/>
  <c r="AC704" i="1"/>
  <c r="AD704" i="1"/>
  <c r="AE704" i="1"/>
  <c r="AF704" i="1"/>
  <c r="AI704" i="1"/>
  <c r="AJ704" i="1"/>
  <c r="X708" i="1"/>
  <c r="Z708" i="1" s="1"/>
  <c r="AC708" i="1"/>
  <c r="AD708" i="1"/>
  <c r="AE708" i="1"/>
  <c r="AF708" i="1"/>
  <c r="AI708" i="1"/>
  <c r="AJ708" i="1"/>
  <c r="X653" i="1"/>
  <c r="Z653" i="1" s="1"/>
  <c r="A707" i="1"/>
  <c r="X707" i="1"/>
  <c r="Z707" i="1" s="1"/>
  <c r="AC707" i="1"/>
  <c r="AD707" i="1"/>
  <c r="AE707" i="1"/>
  <c r="AF707" i="1"/>
  <c r="AI707" i="1"/>
  <c r="AJ707" i="1"/>
  <c r="A706" i="1"/>
  <c r="X706" i="1"/>
  <c r="Z706" i="1" s="1"/>
  <c r="AC706" i="1"/>
  <c r="AD706" i="1"/>
  <c r="AE706" i="1"/>
  <c r="AF706" i="1"/>
  <c r="AI706" i="1"/>
  <c r="AJ706" i="1"/>
  <c r="A705" i="1"/>
  <c r="X705" i="1"/>
  <c r="Z705" i="1" s="1"/>
  <c r="AC705" i="1"/>
  <c r="AD705" i="1"/>
  <c r="AE705" i="1"/>
  <c r="AF705" i="1"/>
  <c r="AI705" i="1"/>
  <c r="AJ705" i="1"/>
  <c r="A703" i="1"/>
  <c r="X703" i="1"/>
  <c r="Z703" i="1" s="1"/>
  <c r="AC703" i="1"/>
  <c r="AD703" i="1"/>
  <c r="AE703" i="1"/>
  <c r="AF703" i="1"/>
  <c r="AI703" i="1"/>
  <c r="AJ703" i="1"/>
  <c r="A691" i="1"/>
  <c r="X691" i="1"/>
  <c r="Z691" i="1" s="1"/>
  <c r="AC691" i="1"/>
  <c r="AD691" i="1"/>
  <c r="AE691" i="1"/>
  <c r="AF691" i="1"/>
  <c r="AI691" i="1"/>
  <c r="AJ691" i="1"/>
  <c r="A695" i="1"/>
  <c r="X695" i="1"/>
  <c r="Z695" i="1" s="1"/>
  <c r="AC695" i="1"/>
  <c r="AD695" i="1"/>
  <c r="AE695" i="1"/>
  <c r="AF695" i="1"/>
  <c r="AI695" i="1"/>
  <c r="AJ695" i="1"/>
  <c r="A693" i="1"/>
  <c r="X693" i="1"/>
  <c r="Z693" i="1" s="1"/>
  <c r="AC693" i="1"/>
  <c r="AD693" i="1"/>
  <c r="AE693" i="1"/>
  <c r="AF693" i="1"/>
  <c r="AI693" i="1"/>
  <c r="AJ693" i="1"/>
  <c r="A678" i="1"/>
  <c r="X678" i="1"/>
  <c r="Z678" i="1" s="1"/>
  <c r="AC678" i="1"/>
  <c r="AD678" i="1"/>
  <c r="AE678" i="1"/>
  <c r="AF678" i="1"/>
  <c r="AJ678" i="1"/>
  <c r="A694" i="1"/>
  <c r="X694" i="1"/>
  <c r="Z694" i="1" s="1"/>
  <c r="AC694" i="1"/>
  <c r="AD694" i="1"/>
  <c r="AE694" i="1"/>
  <c r="AF694" i="1"/>
  <c r="AI694" i="1"/>
  <c r="AJ694" i="1"/>
  <c r="A698" i="1"/>
  <c r="X698" i="1"/>
  <c r="Z698" i="1" s="1"/>
  <c r="AC698" i="1"/>
  <c r="AD698" i="1"/>
  <c r="AE698" i="1"/>
  <c r="AF698" i="1"/>
  <c r="AI698" i="1"/>
  <c r="AJ698" i="1"/>
  <c r="A697" i="1"/>
  <c r="X697" i="1"/>
  <c r="Z697" i="1" s="1"/>
  <c r="AC697" i="1"/>
  <c r="AD697" i="1"/>
  <c r="AE697" i="1"/>
  <c r="AF697" i="1"/>
  <c r="AI697" i="1"/>
  <c r="AJ697" i="1"/>
  <c r="A692" i="1"/>
  <c r="X692" i="1"/>
  <c r="Z692" i="1" s="1"/>
  <c r="AC692" i="1"/>
  <c r="AD692" i="1"/>
  <c r="AE692" i="1"/>
  <c r="AF692" i="1"/>
  <c r="AI692" i="1"/>
  <c r="AJ692" i="1"/>
  <c r="A696" i="1"/>
  <c r="X696" i="1"/>
  <c r="Z696" i="1" s="1"/>
  <c r="AC696" i="1"/>
  <c r="AD696" i="1"/>
  <c r="AE696" i="1"/>
  <c r="AF696" i="1"/>
  <c r="AI696" i="1"/>
  <c r="AJ696" i="1"/>
  <c r="A701" i="1"/>
  <c r="X701" i="1"/>
  <c r="Z701" i="1" s="1"/>
  <c r="AC701" i="1"/>
  <c r="AD701" i="1"/>
  <c r="AE701" i="1"/>
  <c r="AF701" i="1"/>
  <c r="AI701" i="1"/>
  <c r="AJ701" i="1"/>
  <c r="A700" i="1"/>
  <c r="X700" i="1"/>
  <c r="Z700" i="1" s="1"/>
  <c r="AC700" i="1"/>
  <c r="AD700" i="1"/>
  <c r="AE700" i="1"/>
  <c r="AF700" i="1"/>
  <c r="AI700" i="1"/>
  <c r="AJ700" i="1"/>
  <c r="A699" i="1"/>
  <c r="X699" i="1"/>
  <c r="Z699" i="1" s="1"/>
  <c r="AC699" i="1"/>
  <c r="AD699" i="1"/>
  <c r="AE699" i="1"/>
  <c r="AF699" i="1"/>
  <c r="AI699" i="1"/>
  <c r="AJ699" i="1"/>
  <c r="A702" i="1"/>
  <c r="X702" i="1"/>
  <c r="Z702" i="1" s="1"/>
  <c r="AC702" i="1"/>
  <c r="AD702" i="1"/>
  <c r="AE702" i="1"/>
  <c r="AF702" i="1"/>
  <c r="AI702" i="1"/>
  <c r="AJ702" i="1"/>
  <c r="A677" i="1"/>
  <c r="X677" i="1"/>
  <c r="Z677" i="1" s="1"/>
  <c r="AC677" i="1"/>
  <c r="AD677" i="1"/>
  <c r="AE677" i="1"/>
  <c r="AF677" i="1"/>
  <c r="AI677" i="1"/>
  <c r="AJ677" i="1"/>
  <c r="A673" i="1"/>
  <c r="X673" i="1"/>
  <c r="Z673" i="1" s="1"/>
  <c r="AC673" i="1"/>
  <c r="AD673" i="1"/>
  <c r="AE673" i="1"/>
  <c r="AF673" i="1"/>
  <c r="AI673" i="1"/>
  <c r="AJ673" i="1"/>
  <c r="A667" i="1"/>
  <c r="X667" i="1"/>
  <c r="Z667" i="1" s="1"/>
  <c r="AC667" i="1"/>
  <c r="AD667" i="1"/>
  <c r="AE667" i="1"/>
  <c r="AF667" i="1"/>
  <c r="AI667" i="1"/>
  <c r="AJ667" i="1"/>
  <c r="A676" i="1"/>
  <c r="X676" i="1"/>
  <c r="Z676" i="1" s="1"/>
  <c r="AC676" i="1"/>
  <c r="AD676" i="1"/>
  <c r="AE676" i="1"/>
  <c r="AF676" i="1"/>
  <c r="AI676" i="1"/>
  <c r="AJ676" i="1"/>
  <c r="A686" i="1"/>
  <c r="X686" i="1"/>
  <c r="Z686" i="1" s="1"/>
  <c r="AC686" i="1"/>
  <c r="AD686" i="1"/>
  <c r="AE686" i="1"/>
  <c r="AF686" i="1"/>
  <c r="AI686" i="1"/>
  <c r="AJ686" i="1"/>
  <c r="A685" i="1"/>
  <c r="X685" i="1"/>
  <c r="Z685" i="1" s="1"/>
  <c r="AC685" i="1"/>
  <c r="AD685" i="1"/>
  <c r="AE685" i="1"/>
  <c r="AF685" i="1"/>
  <c r="AI685" i="1"/>
  <c r="AJ685" i="1"/>
  <c r="A684" i="1"/>
  <c r="X684" i="1"/>
  <c r="Z684" i="1" s="1"/>
  <c r="AC684" i="1"/>
  <c r="AD684" i="1"/>
  <c r="AE684" i="1"/>
  <c r="AF684" i="1"/>
  <c r="AI684" i="1"/>
  <c r="AJ684" i="1"/>
  <c r="A683" i="1"/>
  <c r="X683" i="1"/>
  <c r="Z683" i="1" s="1"/>
  <c r="AC683" i="1"/>
  <c r="AD683" i="1"/>
  <c r="AE683" i="1"/>
  <c r="AF683" i="1"/>
  <c r="AI683" i="1"/>
  <c r="AJ683" i="1"/>
  <c r="A682" i="1"/>
  <c r="X682" i="1"/>
  <c r="Z682" i="1" s="1"/>
  <c r="AC682" i="1"/>
  <c r="AD682" i="1"/>
  <c r="AE682" i="1"/>
  <c r="AF682" i="1"/>
  <c r="AI682" i="1"/>
  <c r="AJ682" i="1"/>
  <c r="A681" i="1"/>
  <c r="X681" i="1"/>
  <c r="Z681" i="1" s="1"/>
  <c r="AC681" i="1"/>
  <c r="AD681" i="1"/>
  <c r="AE681" i="1"/>
  <c r="AF681" i="1"/>
  <c r="AI681" i="1"/>
  <c r="AJ681" i="1"/>
  <c r="A690" i="1"/>
  <c r="X690" i="1"/>
  <c r="Z690" i="1" s="1"/>
  <c r="AC690" i="1"/>
  <c r="AD690" i="1"/>
  <c r="AE690" i="1"/>
  <c r="AF690" i="1"/>
  <c r="AI690" i="1"/>
  <c r="AJ690" i="1"/>
  <c r="A689" i="1"/>
  <c r="X689" i="1"/>
  <c r="Z689" i="1" s="1"/>
  <c r="AC689" i="1"/>
  <c r="AD689" i="1"/>
  <c r="AE689" i="1"/>
  <c r="AF689" i="1"/>
  <c r="AI689" i="1"/>
  <c r="AJ689" i="1"/>
  <c r="A688" i="1"/>
  <c r="X688" i="1"/>
  <c r="Z688" i="1" s="1"/>
  <c r="AC688" i="1"/>
  <c r="AD688" i="1"/>
  <c r="AE688" i="1"/>
  <c r="AF688" i="1"/>
  <c r="AI688" i="1"/>
  <c r="AJ688" i="1"/>
  <c r="A687" i="1"/>
  <c r="X687" i="1"/>
  <c r="Z687" i="1" s="1"/>
  <c r="AC687" i="1"/>
  <c r="AD687" i="1"/>
  <c r="AE687" i="1"/>
  <c r="AF687" i="1"/>
  <c r="AI687" i="1"/>
  <c r="AJ687" i="1"/>
  <c r="A672" i="1"/>
  <c r="X672" i="1"/>
  <c r="Z672" i="1" s="1"/>
  <c r="AC672" i="1"/>
  <c r="AD672" i="1"/>
  <c r="AE672" i="1"/>
  <c r="AF672" i="1"/>
  <c r="AI672" i="1"/>
  <c r="AJ672" i="1"/>
  <c r="A680" i="1"/>
  <c r="X680" i="1"/>
  <c r="Z680" i="1" s="1"/>
  <c r="AC680" i="1"/>
  <c r="AD680" i="1"/>
  <c r="AE680" i="1"/>
  <c r="AF680" i="1"/>
  <c r="AI680" i="1"/>
  <c r="AJ680" i="1"/>
  <c r="A679" i="1"/>
  <c r="X679" i="1"/>
  <c r="Z679" i="1" s="1"/>
  <c r="AC679" i="1"/>
  <c r="AD679" i="1"/>
  <c r="AE679" i="1"/>
  <c r="AF679" i="1"/>
  <c r="AI679" i="1"/>
  <c r="AJ679" i="1"/>
  <c r="Y81" i="1"/>
  <c r="AE81" i="1"/>
  <c r="AE82" i="1"/>
  <c r="AE83" i="1"/>
  <c r="AE84" i="1"/>
  <c r="AE85" i="1"/>
  <c r="AE90" i="1"/>
  <c r="AE91" i="1"/>
  <c r="AE92" i="1"/>
  <c r="AE93" i="1"/>
  <c r="AE94" i="1"/>
  <c r="AE95" i="1"/>
  <c r="AE96" i="1"/>
  <c r="AE73" i="1"/>
  <c r="AE97" i="1"/>
  <c r="AE98" i="1"/>
  <c r="AE74" i="1"/>
  <c r="AE99" i="1"/>
  <c r="AE86" i="1"/>
  <c r="AE100" i="1"/>
  <c r="AE103" i="1"/>
  <c r="AE87" i="1"/>
  <c r="AE88" i="1"/>
  <c r="AE104" i="1"/>
  <c r="AE107" i="1"/>
  <c r="AE108" i="1"/>
  <c r="AE109" i="1"/>
  <c r="AE110" i="1"/>
  <c r="AE111" i="1"/>
  <c r="AE75" i="1"/>
  <c r="AE115" i="1"/>
  <c r="AE116" i="1"/>
  <c r="AE117" i="1"/>
  <c r="AE118" i="1"/>
  <c r="AE119" i="1"/>
  <c r="AE112" i="1"/>
  <c r="AE113" i="1"/>
  <c r="AE132" i="1"/>
  <c r="AE133" i="1"/>
  <c r="AE114" i="1"/>
  <c r="AE120" i="1"/>
  <c r="AE101" i="1"/>
  <c r="AE140" i="1"/>
  <c r="AE134" i="1"/>
  <c r="AE141" i="1"/>
  <c r="AE135" i="1"/>
  <c r="AE142" i="1"/>
  <c r="AE143" i="1"/>
  <c r="AE144" i="1"/>
  <c r="AE139" i="1"/>
  <c r="AE151" i="1"/>
  <c r="AE152" i="1"/>
  <c r="AE89" i="1"/>
  <c r="AE145" i="1"/>
  <c r="AE146" i="1"/>
  <c r="AE147" i="1"/>
  <c r="AE148" i="1"/>
  <c r="AE149" i="1"/>
  <c r="AE155" i="1"/>
  <c r="AE136" i="1"/>
  <c r="AE121" i="1"/>
  <c r="AE158" i="1"/>
  <c r="AE137" i="1"/>
  <c r="AE156" i="1"/>
  <c r="AE159" i="1"/>
  <c r="AE138" i="1"/>
  <c r="AE105" i="1"/>
  <c r="AE160" i="1"/>
  <c r="AE106" i="1"/>
  <c r="AE162" i="1"/>
  <c r="AE163" i="1"/>
  <c r="AE164" i="1"/>
  <c r="AE165" i="1"/>
  <c r="AE102" i="1"/>
  <c r="AE166" i="1"/>
  <c r="AE168" i="1"/>
  <c r="AE169" i="1"/>
  <c r="AE3" i="1"/>
  <c r="AE170" i="1"/>
  <c r="AE171" i="1"/>
  <c r="AE172" i="1"/>
  <c r="AE173" i="1"/>
  <c r="AE174" i="1"/>
  <c r="AE175" i="1"/>
  <c r="AE176" i="1"/>
  <c r="AE193" i="1"/>
  <c r="AE194" i="1"/>
  <c r="AE195" i="1"/>
  <c r="AE196" i="1"/>
  <c r="AE197" i="1"/>
  <c r="AE198" i="1"/>
  <c r="AE199" i="1"/>
  <c r="AE200" i="1"/>
  <c r="AE201" i="1"/>
  <c r="AE202" i="1"/>
  <c r="AE189" i="1"/>
  <c r="AE203" i="1"/>
  <c r="AE204" i="1"/>
  <c r="AE205" i="1"/>
  <c r="AE177" i="1"/>
  <c r="AE192" i="1"/>
  <c r="AE218" i="1"/>
  <c r="AE219" i="1"/>
  <c r="AE220" i="1"/>
  <c r="AE206" i="1"/>
  <c r="AE207" i="1"/>
  <c r="AE221" i="1"/>
  <c r="AE222" i="1"/>
  <c r="AE223" i="1"/>
  <c r="AE224" i="1"/>
  <c r="AE225" i="1"/>
  <c r="AE226" i="1"/>
  <c r="AE227" i="1"/>
  <c r="AE228" i="1"/>
  <c r="AE229" i="1"/>
  <c r="AE230" i="1"/>
  <c r="AE233" i="1"/>
  <c r="AE234" i="1"/>
  <c r="AE235" i="1"/>
  <c r="AE236" i="1"/>
  <c r="AE237" i="1"/>
  <c r="AE2" i="1"/>
  <c r="AE178" i="1"/>
  <c r="AE190" i="1"/>
  <c r="AE208" i="1"/>
  <c r="AE209" i="1"/>
  <c r="AE231" i="1"/>
  <c r="AE232" i="1"/>
  <c r="AE238" i="1"/>
  <c r="AE239" i="1"/>
  <c r="AE240" i="1"/>
  <c r="AE244" i="1"/>
  <c r="AE245" i="1"/>
  <c r="AE246" i="1"/>
  <c r="AE242" i="1"/>
  <c r="AE247" i="1"/>
  <c r="AE248" i="1"/>
  <c r="AE249" i="1"/>
  <c r="AE250" i="1"/>
  <c r="AE251" i="1"/>
  <c r="AE252" i="1"/>
  <c r="AE253" i="1"/>
  <c r="AE254" i="1"/>
  <c r="AE255" i="1"/>
  <c r="AE256" i="1"/>
  <c r="AE257" i="1"/>
  <c r="AE258" i="1"/>
  <c r="AE259" i="1"/>
  <c r="AE260" i="1"/>
  <c r="AE261" i="1"/>
  <c r="AE262" i="1"/>
  <c r="AE263" i="1"/>
  <c r="AE264" i="1"/>
  <c r="AE265" i="1"/>
  <c r="AE266" i="1"/>
  <c r="AE210" i="1"/>
  <c r="AE267" i="1"/>
  <c r="AE270" i="1"/>
  <c r="AE271" i="1"/>
  <c r="AE76" i="1"/>
  <c r="AE72" i="1"/>
  <c r="AE77" i="1"/>
  <c r="AE78" i="1"/>
  <c r="AE79" i="1"/>
  <c r="AE80" i="1"/>
  <c r="AE161" i="1"/>
  <c r="AE157" i="1"/>
  <c r="AE153" i="1"/>
  <c r="AE150" i="1"/>
  <c r="AE179" i="1"/>
  <c r="AE180" i="1"/>
  <c r="AE181" i="1"/>
  <c r="AE182" i="1"/>
  <c r="AE183" i="1"/>
  <c r="AE184" i="1"/>
  <c r="AE185" i="1"/>
  <c r="AE186" i="1"/>
  <c r="AE187" i="1"/>
  <c r="AE188" i="1"/>
  <c r="AE154" i="1"/>
  <c r="AE167" i="1"/>
  <c r="AE272" i="1"/>
  <c r="AE273" i="1"/>
  <c r="AE274" i="1"/>
  <c r="AE268" i="1"/>
  <c r="AE275" i="1"/>
  <c r="AE276" i="1"/>
  <c r="AE277" i="1"/>
  <c r="AE278" i="1"/>
  <c r="AE279" i="1"/>
  <c r="AE280" i="1"/>
  <c r="AE281" i="1"/>
  <c r="AE282" i="1"/>
  <c r="AE283" i="1"/>
  <c r="AE284" i="1"/>
  <c r="AE285" i="1"/>
  <c r="AE287" i="1"/>
  <c r="AE288" i="1"/>
  <c r="AE289" i="1"/>
  <c r="AE290" i="1"/>
  <c r="AE217" i="1"/>
  <c r="AE191" i="1"/>
  <c r="AE306" i="1"/>
  <c r="AE307" i="1"/>
  <c r="AE241" i="1"/>
  <c r="AE309" i="1"/>
  <c r="AE310" i="1"/>
  <c r="AE311" i="1"/>
  <c r="AE312"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313" i="1"/>
  <c r="AE211" i="1"/>
  <c r="AE212" i="1"/>
  <c r="AE213" i="1"/>
  <c r="AE214" i="1"/>
  <c r="AE215" i="1"/>
  <c r="AE216" i="1"/>
  <c r="AE314" i="1"/>
  <c r="AE315" i="1"/>
  <c r="AE317" i="1"/>
  <c r="AE318" i="1"/>
  <c r="AE319" i="1"/>
  <c r="AE122" i="1"/>
  <c r="AE123" i="1"/>
  <c r="AE124" i="1"/>
  <c r="AE125" i="1"/>
  <c r="AE126" i="1"/>
  <c r="AE127" i="1"/>
  <c r="AE128" i="1"/>
  <c r="AE129" i="1"/>
  <c r="AE130" i="1"/>
  <c r="AE131" i="1"/>
  <c r="AE291" i="1"/>
  <c r="AE292" i="1"/>
  <c r="AE293" i="1"/>
  <c r="AE294" i="1"/>
  <c r="AE295" i="1"/>
  <c r="AE296" i="1"/>
  <c r="AE297" i="1"/>
  <c r="AE298" i="1"/>
  <c r="AE299" i="1"/>
  <c r="AE300" i="1"/>
  <c r="AE301" i="1"/>
  <c r="AE302" i="1"/>
  <c r="AE303" i="1"/>
  <c r="AE304" i="1"/>
  <c r="AE324" i="1"/>
  <c r="AE325" i="1"/>
  <c r="AE286" i="1"/>
  <c r="AE326" i="1"/>
  <c r="AE327" i="1"/>
  <c r="AE330" i="1"/>
  <c r="AE333" i="1"/>
  <c r="AE334" i="1"/>
  <c r="AE335" i="1"/>
  <c r="AE331" i="1"/>
  <c r="AE345" i="1"/>
  <c r="AE346" i="1"/>
  <c r="AE337" i="1"/>
  <c r="AE328" i="1"/>
  <c r="AE347" i="1"/>
  <c r="AE348" i="1"/>
  <c r="AE338" i="1"/>
  <c r="AE339" i="1"/>
  <c r="AE340" i="1"/>
  <c r="AE341" i="1"/>
  <c r="AE342" i="1"/>
  <c r="AE329" i="1"/>
  <c r="AE336" i="1"/>
  <c r="AE349" i="1"/>
  <c r="AE350" i="1"/>
  <c r="AE320" i="1"/>
  <c r="AE353" i="1"/>
  <c r="AE354" i="1"/>
  <c r="AE351" i="1"/>
  <c r="AE305" i="1"/>
  <c r="AE316" i="1"/>
  <c r="AE321" i="1"/>
  <c r="AE322" i="1"/>
  <c r="AE332" i="1"/>
  <c r="AE343" i="1"/>
  <c r="AE344" i="1"/>
  <c r="AE323" i="1"/>
  <c r="AE355" i="1"/>
  <c r="AE356" i="1"/>
  <c r="AE357" i="1"/>
  <c r="AE358" i="1"/>
  <c r="AE360" i="1"/>
  <c r="AE364" i="1"/>
  <c r="AE365" i="1"/>
  <c r="AE374" i="1"/>
  <c r="AE366" i="1"/>
  <c r="AE375" i="1"/>
  <c r="AE361" i="1"/>
  <c r="AE376" i="1"/>
  <c r="AE377" i="1"/>
  <c r="AE378" i="1"/>
  <c r="AE367" i="1"/>
  <c r="AE368" i="1"/>
  <c r="AE369" i="1"/>
  <c r="AE379" i="1"/>
  <c r="AE362" i="1"/>
  <c r="AE370" i="1"/>
  <c r="AE269" i="1"/>
  <c r="AE363" i="1"/>
  <c r="AE380" i="1"/>
  <c r="AE382" i="1"/>
  <c r="AE359" i="1"/>
  <c r="AE383" i="1"/>
  <c r="AE371" i="1"/>
  <c r="AE372" i="1"/>
  <c r="AE373" i="1"/>
  <c r="AE384" i="1"/>
  <c r="AE385" i="1"/>
  <c r="AE386" i="1"/>
  <c r="AE387" i="1"/>
  <c r="AE390" i="1"/>
  <c r="AE388" i="1"/>
  <c r="AE395" i="1"/>
  <c r="AE391" i="1"/>
  <c r="AE392" i="1"/>
  <c r="AE393" i="1"/>
  <c r="AE396" i="1"/>
  <c r="AE397" i="1"/>
  <c r="AE398" i="1"/>
  <c r="AE399" i="1"/>
  <c r="AE400" i="1"/>
  <c r="AE401" i="1"/>
  <c r="AE402" i="1"/>
  <c r="AE403" i="1"/>
  <c r="AE408" i="1"/>
  <c r="AE411" i="1"/>
  <c r="AE412" i="1"/>
  <c r="AE413" i="1"/>
  <c r="AE414" i="1"/>
  <c r="AE415" i="1"/>
  <c r="AE416" i="1"/>
  <c r="AE421" i="1"/>
  <c r="AE422" i="1"/>
  <c r="AE423" i="1"/>
  <c r="AE418" i="1"/>
  <c r="AE419" i="1"/>
  <c r="AE420" i="1"/>
  <c r="AE433" i="1"/>
  <c r="AE434" i="1"/>
  <c r="AE424" i="1"/>
  <c r="AE428" i="1"/>
  <c r="AE429" i="1"/>
  <c r="AE430" i="1"/>
  <c r="AE431" i="1"/>
  <c r="AE425" i="1"/>
  <c r="AE426" i="1"/>
  <c r="AE427" i="1"/>
  <c r="AE432" i="1"/>
  <c r="AE438" i="1"/>
  <c r="AE439" i="1"/>
  <c r="AE435" i="1"/>
  <c r="AE436" i="1"/>
  <c r="AE440" i="1"/>
  <c r="AE441" i="1"/>
  <c r="AE442" i="1"/>
  <c r="AE443" i="1"/>
  <c r="AE437" i="1"/>
  <c r="AE404" i="1"/>
  <c r="AE445" i="1"/>
  <c r="AE446" i="1"/>
  <c r="AE447" i="1"/>
  <c r="AE448" i="1"/>
  <c r="AE449" i="1"/>
  <c r="AE450" i="1"/>
  <c r="AE454" i="1"/>
  <c r="AE455" i="1"/>
  <c r="AE456" i="1"/>
  <c r="AE457" i="1"/>
  <c r="AE459" i="1"/>
  <c r="AE460" i="1"/>
  <c r="AE462" i="1"/>
  <c r="AE461" i="1"/>
  <c r="AE466" i="1"/>
  <c r="AE467" i="1"/>
  <c r="AE468" i="1"/>
  <c r="AE463" i="1"/>
  <c r="AE469" i="1"/>
  <c r="AE464" i="1"/>
  <c r="AE458" i="1"/>
  <c r="AE471" i="1"/>
  <c r="AE472" i="1"/>
  <c r="AE473" i="1"/>
  <c r="AE483" i="1"/>
  <c r="AE474" i="1"/>
  <c r="AE484" i="1"/>
  <c r="AE481" i="1"/>
  <c r="AE482" i="1"/>
  <c r="AE475" i="1"/>
  <c r="AE465" i="1"/>
  <c r="AE476" i="1"/>
  <c r="AE477" i="1"/>
  <c r="AE470" i="1"/>
  <c r="AE485" i="1"/>
  <c r="AE490" i="1"/>
  <c r="AE486" i="1"/>
  <c r="AE487" i="1"/>
  <c r="AE491" i="1"/>
  <c r="AE492" i="1"/>
  <c r="AE493" i="1"/>
  <c r="AE496" i="1"/>
  <c r="AE497" i="1"/>
  <c r="AE494" i="1"/>
  <c r="AE498" i="1"/>
  <c r="AE488" i="1"/>
  <c r="AE501" i="1"/>
  <c r="AE506" i="1"/>
  <c r="AE502" i="1"/>
  <c r="AE503" i="1"/>
  <c r="AE504" i="1"/>
  <c r="AE505" i="1"/>
  <c r="AE500" i="1"/>
  <c r="AE489" i="1"/>
  <c r="AE509" i="1"/>
  <c r="AE243" i="1"/>
  <c r="AE389" i="1"/>
  <c r="AE308" i="1"/>
  <c r="AE405" i="1"/>
  <c r="AE406" i="1"/>
  <c r="AE410" i="1"/>
  <c r="AE352" i="1"/>
  <c r="AE417" i="1"/>
  <c r="AE409" i="1"/>
  <c r="AE518" i="1"/>
  <c r="AE478" i="1"/>
  <c r="AE479" i="1"/>
  <c r="AE453" i="1"/>
  <c r="AE507" i="1"/>
  <c r="AE495" i="1"/>
  <c r="AE511" i="1"/>
  <c r="AE512" i="1"/>
  <c r="AE513" i="1"/>
  <c r="AE515" i="1"/>
  <c r="AE516" i="1"/>
  <c r="AE517" i="1"/>
  <c r="AE524" i="1"/>
  <c r="AE525" i="1"/>
  <c r="AE519" i="1"/>
  <c r="AE520" i="1"/>
  <c r="AE521" i="1"/>
  <c r="AE522" i="1"/>
  <c r="AE523" i="1"/>
  <c r="AE508" i="1"/>
  <c r="AE452" i="1"/>
  <c r="AE451" i="1"/>
  <c r="AE499" i="1"/>
  <c r="AE444" i="1"/>
  <c r="AE480" i="1"/>
  <c r="AE514" i="1"/>
  <c r="AE394" i="1"/>
  <c r="AE381" i="1"/>
  <c r="AE407" i="1"/>
  <c r="AE527" i="1"/>
  <c r="AE526" i="1"/>
  <c r="AE528" i="1"/>
  <c r="AE529" i="1"/>
  <c r="AE530" i="1"/>
  <c r="AE531" i="1"/>
  <c r="AE533" i="1"/>
  <c r="AE534" i="1"/>
  <c r="AE535" i="1"/>
  <c r="AE536" i="1"/>
  <c r="AE537" i="1"/>
  <c r="AE538" i="1"/>
  <c r="AE539" i="1"/>
  <c r="AE544" i="1"/>
  <c r="AE542" i="1"/>
  <c r="AE545" i="1"/>
  <c r="AE546" i="1"/>
  <c r="AE547" i="1"/>
  <c r="AE549" i="1"/>
  <c r="AE548" i="1"/>
  <c r="AE550" i="1"/>
  <c r="AE551" i="1"/>
  <c r="AE552" i="1"/>
  <c r="AE560" i="1"/>
  <c r="AE561" i="1"/>
  <c r="AE553" i="1"/>
  <c r="AE562" i="1"/>
  <c r="AE554" i="1"/>
  <c r="AE540" i="1"/>
  <c r="AE555" i="1"/>
  <c r="AE556" i="1"/>
  <c r="AE557" i="1"/>
  <c r="AE558" i="1"/>
  <c r="AE532" i="1"/>
  <c r="AE510" i="1"/>
  <c r="AE543" i="1"/>
  <c r="AE541" i="1"/>
  <c r="AE559" i="1"/>
  <c r="AE563" i="1"/>
  <c r="AE565" i="1"/>
  <c r="AE566" i="1"/>
  <c r="AE567" i="1"/>
  <c r="AE564" i="1"/>
  <c r="AE570" i="1"/>
  <c r="AE571" i="1"/>
  <c r="AE568" i="1"/>
  <c r="AE569" i="1"/>
  <c r="AE577" i="1"/>
  <c r="AE578" i="1"/>
  <c r="AE579" i="1"/>
  <c r="AE574" i="1"/>
  <c r="AE580" i="1"/>
  <c r="AE591" i="1"/>
  <c r="AE592" i="1"/>
  <c r="AE593" i="1"/>
  <c r="AE594" i="1"/>
  <c r="AE584" i="1"/>
  <c r="AE585" i="1"/>
  <c r="AE586" i="1"/>
  <c r="AE582" i="1"/>
  <c r="AE572" i="1"/>
  <c r="AE583" i="1"/>
  <c r="AE581" i="1"/>
  <c r="AE575" i="1"/>
  <c r="AE587" i="1"/>
  <c r="AE588" i="1"/>
  <c r="AE596" i="1"/>
  <c r="AE600" i="1"/>
  <c r="AE597" i="1"/>
  <c r="AE589" i="1"/>
  <c r="AE576" i="1"/>
  <c r="AE590" i="1"/>
  <c r="AE598" i="1"/>
  <c r="AE599" i="1"/>
  <c r="AE601" i="1"/>
  <c r="AE604" i="1"/>
  <c r="AE605" i="1"/>
  <c r="AE602" i="1"/>
  <c r="AE606" i="1"/>
  <c r="AE609" i="1"/>
  <c r="AE603" i="1"/>
  <c r="AE607" i="1"/>
  <c r="AE608" i="1"/>
  <c r="AE610" i="1"/>
  <c r="AE617" i="1"/>
  <c r="AE618" i="1"/>
  <c r="AE619" i="1"/>
  <c r="AE620" i="1"/>
  <c r="AE573" i="1"/>
  <c r="AE621" i="1"/>
  <c r="AE622" i="1"/>
  <c r="AE614" i="1"/>
  <c r="AE611" i="1"/>
  <c r="AE616" i="1"/>
  <c r="AE623" i="1"/>
  <c r="AE612" i="1"/>
  <c r="AE613" i="1"/>
  <c r="AE626" i="1"/>
  <c r="AE625" i="1"/>
  <c r="AE628" i="1"/>
  <c r="AE629" i="1"/>
  <c r="AE627" i="1"/>
  <c r="AE630" i="1"/>
  <c r="AE631" i="1"/>
  <c r="AE639" i="1"/>
  <c r="AE634" i="1"/>
  <c r="AE635" i="1"/>
  <c r="AE633" i="1"/>
  <c r="AE637" i="1"/>
  <c r="AE636" i="1"/>
  <c r="AE640" i="1"/>
  <c r="AE641" i="1"/>
  <c r="AE638" i="1"/>
  <c r="AE651" i="1"/>
  <c r="AE652" i="1"/>
  <c r="AE655" i="1"/>
  <c r="AE642" i="1"/>
  <c r="AE653" i="1"/>
  <c r="AE643" i="1"/>
  <c r="AE644" i="1"/>
  <c r="AE649" i="1"/>
  <c r="AE645" i="1"/>
  <c r="AE646" i="1"/>
  <c r="AE647" i="1"/>
  <c r="AE654" i="1"/>
  <c r="AE650" i="1"/>
  <c r="AE648" i="1"/>
  <c r="AE656" i="1"/>
  <c r="AE659" i="1"/>
  <c r="AE660" i="1"/>
  <c r="AE661" i="1"/>
  <c r="AE658" i="1"/>
  <c r="AE668" i="1"/>
  <c r="AE669" i="1"/>
  <c r="AE670" i="1"/>
  <c r="AE665" i="1"/>
  <c r="AE666" i="1"/>
  <c r="AE664" i="1"/>
  <c r="AE662" i="1"/>
  <c r="AE657" i="1"/>
  <c r="AE663" i="1"/>
  <c r="AE671" i="1"/>
  <c r="AE674" i="1"/>
  <c r="AE675" i="1"/>
  <c r="A675" i="1"/>
  <c r="X675" i="1"/>
  <c r="Z675" i="1" s="1"/>
  <c r="AC675" i="1"/>
  <c r="AD675" i="1"/>
  <c r="AF675" i="1"/>
  <c r="AI675" i="1"/>
  <c r="AJ675" i="1"/>
  <c r="A674" i="1"/>
  <c r="X674" i="1"/>
  <c r="Z674" i="1" s="1"/>
  <c r="AC674" i="1"/>
  <c r="AD674" i="1"/>
  <c r="AF674" i="1"/>
  <c r="AI674" i="1"/>
  <c r="AJ674" i="1"/>
  <c r="A671" i="1"/>
  <c r="X671" i="1"/>
  <c r="Z671" i="1" s="1"/>
  <c r="AC671" i="1"/>
  <c r="AD671" i="1"/>
  <c r="AF671" i="1"/>
  <c r="AI671" i="1"/>
  <c r="AJ671" i="1"/>
  <c r="A663" i="1"/>
  <c r="X663" i="1"/>
  <c r="Z663" i="1" s="1"/>
  <c r="AC663" i="1"/>
  <c r="AD663" i="1"/>
  <c r="AF663" i="1"/>
  <c r="AI663" i="1"/>
  <c r="AJ663" i="1"/>
  <c r="A657" i="1"/>
  <c r="X657" i="1"/>
  <c r="Z657" i="1" s="1"/>
  <c r="AC657" i="1"/>
  <c r="AD657" i="1"/>
  <c r="AF657" i="1"/>
  <c r="AI657" i="1"/>
  <c r="AJ657" i="1"/>
  <c r="A662" i="1"/>
  <c r="X662" i="1"/>
  <c r="Z662" i="1" s="1"/>
  <c r="AC662" i="1"/>
  <c r="AD662" i="1"/>
  <c r="AF662" i="1"/>
  <c r="AI662" i="1"/>
  <c r="AJ662" i="1"/>
  <c r="A664" i="1"/>
  <c r="X664" i="1"/>
  <c r="Z664" i="1" s="1"/>
  <c r="AC664" i="1"/>
  <c r="AD664" i="1"/>
  <c r="AF664" i="1"/>
  <c r="AI664" i="1"/>
  <c r="AJ664" i="1"/>
  <c r="A666" i="1"/>
  <c r="X666" i="1"/>
  <c r="Z666" i="1" s="1"/>
  <c r="AC666" i="1"/>
  <c r="AD666" i="1"/>
  <c r="AF666" i="1"/>
  <c r="AI666" i="1"/>
  <c r="AJ666" i="1"/>
  <c r="A665" i="1"/>
  <c r="X665" i="1"/>
  <c r="Z665" i="1" s="1"/>
  <c r="AC665" i="1"/>
  <c r="AD665" i="1"/>
  <c r="AF665" i="1"/>
  <c r="AI665" i="1"/>
  <c r="AJ665" i="1"/>
  <c r="A670" i="1"/>
  <c r="X670" i="1"/>
  <c r="Z670" i="1" s="1"/>
  <c r="AC670" i="1"/>
  <c r="AD670" i="1"/>
  <c r="AF670" i="1"/>
  <c r="AI670" i="1"/>
  <c r="AJ670" i="1"/>
  <c r="A669" i="1"/>
  <c r="X669" i="1"/>
  <c r="Z669" i="1" s="1"/>
  <c r="AC669" i="1"/>
  <c r="AD669" i="1"/>
  <c r="AF669" i="1"/>
  <c r="AI669" i="1"/>
  <c r="AJ669" i="1"/>
  <c r="A668" i="1"/>
  <c r="X668" i="1"/>
  <c r="Z668" i="1" s="1"/>
  <c r="AC668" i="1"/>
  <c r="AD668" i="1"/>
  <c r="AF668" i="1"/>
  <c r="AI668" i="1"/>
  <c r="AJ668" i="1"/>
  <c r="A658" i="1"/>
  <c r="X658" i="1"/>
  <c r="Z658" i="1" s="1"/>
  <c r="AC658" i="1"/>
  <c r="AD658" i="1"/>
  <c r="AF658" i="1"/>
  <c r="AI658" i="1"/>
  <c r="AJ658" i="1"/>
  <c r="A661" i="1"/>
  <c r="X661" i="1"/>
  <c r="Z661" i="1" s="1"/>
  <c r="AC661" i="1"/>
  <c r="AD661" i="1"/>
  <c r="AF661" i="1"/>
  <c r="AI661" i="1"/>
  <c r="AJ661" i="1"/>
  <c r="A660" i="1"/>
  <c r="X660" i="1"/>
  <c r="Z660" i="1" s="1"/>
  <c r="AC660" i="1"/>
  <c r="AD660" i="1"/>
  <c r="AF660" i="1"/>
  <c r="AI660" i="1"/>
  <c r="AJ660" i="1"/>
  <c r="A659" i="1"/>
  <c r="X659" i="1"/>
  <c r="Z659" i="1" s="1"/>
  <c r="AC659" i="1"/>
  <c r="AD659" i="1"/>
  <c r="AF659" i="1"/>
  <c r="AI659" i="1"/>
  <c r="AJ659" i="1"/>
  <c r="A656" i="1"/>
  <c r="X656" i="1"/>
  <c r="Z656" i="1" s="1"/>
  <c r="AC656" i="1"/>
  <c r="AD656" i="1"/>
  <c r="AF656" i="1"/>
  <c r="AI656" i="1"/>
  <c r="AJ656" i="1"/>
  <c r="A648" i="1"/>
  <c r="X648" i="1"/>
  <c r="Z648" i="1" s="1"/>
  <c r="AC648" i="1"/>
  <c r="AD648" i="1"/>
  <c r="AF648" i="1"/>
  <c r="AI648" i="1"/>
  <c r="AJ648" i="1"/>
  <c r="A650" i="1"/>
  <c r="X650" i="1"/>
  <c r="Z650" i="1" s="1"/>
  <c r="AC650" i="1"/>
  <c r="AD650" i="1"/>
  <c r="AF650" i="1"/>
  <c r="AI650" i="1"/>
  <c r="AJ650" i="1"/>
  <c r="A654" i="1"/>
  <c r="X654" i="1"/>
  <c r="Z654" i="1" s="1"/>
  <c r="AC654" i="1"/>
  <c r="AD654" i="1"/>
  <c r="AF654" i="1"/>
  <c r="AI654" i="1"/>
  <c r="AJ654" i="1"/>
  <c r="A647" i="1"/>
  <c r="X647" i="1"/>
  <c r="Z647" i="1" s="1"/>
  <c r="AC647" i="1"/>
  <c r="AD647" i="1"/>
  <c r="AF647" i="1"/>
  <c r="AI647" i="1"/>
  <c r="AJ647" i="1"/>
  <c r="A646" i="1"/>
  <c r="X646" i="1"/>
  <c r="Z646" i="1" s="1"/>
  <c r="AC646" i="1"/>
  <c r="AD646" i="1"/>
  <c r="AF646" i="1"/>
  <c r="AI646" i="1"/>
  <c r="AJ646" i="1"/>
  <c r="A645" i="1"/>
  <c r="X645" i="1"/>
  <c r="Z645" i="1" s="1"/>
  <c r="AC645" i="1"/>
  <c r="AD645" i="1"/>
  <c r="AF645" i="1"/>
  <c r="AI645" i="1"/>
  <c r="AJ645" i="1"/>
  <c r="A649" i="1"/>
  <c r="X649" i="1"/>
  <c r="Z649" i="1" s="1"/>
  <c r="AC649" i="1"/>
  <c r="AD649" i="1"/>
  <c r="AF649" i="1"/>
  <c r="AI649" i="1"/>
  <c r="AJ649" i="1"/>
  <c r="A644" i="1"/>
  <c r="X644" i="1"/>
  <c r="Z644" i="1" s="1"/>
  <c r="AC644" i="1"/>
  <c r="AD644" i="1"/>
  <c r="AF644" i="1"/>
  <c r="AI644" i="1"/>
  <c r="AJ644" i="1"/>
  <c r="A643" i="1"/>
  <c r="X643" i="1"/>
  <c r="Z643" i="1" s="1"/>
  <c r="AC643" i="1"/>
  <c r="AD643" i="1"/>
  <c r="AF643" i="1"/>
  <c r="AI643" i="1"/>
  <c r="AJ643" i="1"/>
  <c r="A653" i="1"/>
  <c r="AC653" i="1"/>
  <c r="AD653" i="1"/>
  <c r="AF653" i="1"/>
  <c r="AI653" i="1"/>
  <c r="AJ653" i="1"/>
  <c r="A642" i="1"/>
  <c r="X642" i="1"/>
  <c r="Z642" i="1" s="1"/>
  <c r="AC642" i="1"/>
  <c r="AD642" i="1"/>
  <c r="AF642" i="1"/>
  <c r="AI642" i="1"/>
  <c r="AJ642" i="1"/>
  <c r="A655" i="1"/>
  <c r="X655" i="1"/>
  <c r="Z655" i="1" s="1"/>
  <c r="AC655" i="1"/>
  <c r="AD655" i="1"/>
  <c r="AF655" i="1"/>
  <c r="AI655" i="1"/>
  <c r="AJ655" i="1"/>
  <c r="A651" i="1"/>
  <c r="A652" i="1"/>
  <c r="X652" i="1"/>
  <c r="Z652" i="1" s="1"/>
  <c r="AC652" i="1"/>
  <c r="AD652" i="1"/>
  <c r="AF652" i="1"/>
  <c r="AI652" i="1"/>
  <c r="AJ652" i="1"/>
  <c r="X651" i="1"/>
  <c r="Z651" i="1" s="1"/>
  <c r="AC651" i="1"/>
  <c r="AD651" i="1"/>
  <c r="AF651" i="1"/>
  <c r="AI651" i="1"/>
  <c r="AJ651" i="1"/>
  <c r="A638" i="1"/>
  <c r="X638" i="1"/>
  <c r="Z638" i="1" s="1"/>
  <c r="AC638" i="1"/>
  <c r="AD638" i="1"/>
  <c r="AF638" i="1"/>
  <c r="AI638" i="1"/>
  <c r="AJ638" i="1"/>
  <c r="A641" i="1"/>
  <c r="A640" i="1"/>
  <c r="X641" i="1"/>
  <c r="Z641" i="1" s="1"/>
  <c r="AC641" i="1"/>
  <c r="AD641" i="1"/>
  <c r="AF641" i="1"/>
  <c r="AI641" i="1"/>
  <c r="AJ641" i="1"/>
  <c r="X640" i="1"/>
  <c r="Z640" i="1" s="1"/>
  <c r="AC640" i="1"/>
  <c r="AD640" i="1"/>
  <c r="AF640" i="1"/>
  <c r="AI640" i="1"/>
  <c r="AJ640" i="1"/>
  <c r="A636" i="1"/>
  <c r="X636" i="1"/>
  <c r="Z636" i="1" s="1"/>
  <c r="AC636" i="1"/>
  <c r="AD636" i="1"/>
  <c r="AF636" i="1"/>
  <c r="AI636" i="1"/>
  <c r="AJ636" i="1"/>
  <c r="A637" i="1"/>
  <c r="X637" i="1"/>
  <c r="Z637" i="1" s="1"/>
  <c r="AC637" i="1"/>
  <c r="AD637" i="1"/>
  <c r="AF637" i="1"/>
  <c r="AI637" i="1"/>
  <c r="AJ637" i="1"/>
  <c r="A633" i="1"/>
  <c r="X633" i="1"/>
  <c r="Z633" i="1" s="1"/>
  <c r="AC633" i="1"/>
  <c r="AD633" i="1"/>
  <c r="AF633" i="1"/>
  <c r="AI633" i="1"/>
  <c r="AJ633" i="1"/>
  <c r="A635" i="1"/>
  <c r="X635" i="1"/>
  <c r="Z635" i="1" s="1"/>
  <c r="AC635" i="1"/>
  <c r="AD635" i="1"/>
  <c r="AF635" i="1"/>
  <c r="AI635" i="1"/>
  <c r="AJ635" i="1"/>
  <c r="A634" i="1"/>
  <c r="X634" i="1"/>
  <c r="Z634" i="1" s="1"/>
  <c r="AC634" i="1"/>
  <c r="AD634" i="1"/>
  <c r="AF634" i="1"/>
  <c r="AI634" i="1"/>
  <c r="AJ634" i="1"/>
  <c r="A639" i="1"/>
  <c r="X639" i="1"/>
  <c r="Z639" i="1" s="1"/>
  <c r="AC639" i="1"/>
  <c r="AD639" i="1"/>
  <c r="AF639" i="1"/>
  <c r="AI639" i="1"/>
  <c r="AJ639" i="1"/>
  <c r="A631" i="1"/>
  <c r="X631" i="1"/>
  <c r="Z631" i="1" s="1"/>
  <c r="AC631" i="1"/>
  <c r="AD631" i="1"/>
  <c r="AF631" i="1"/>
  <c r="AI631" i="1"/>
  <c r="AJ631" i="1"/>
  <c r="A630" i="1"/>
  <c r="X630" i="1"/>
  <c r="Z630" i="1" s="1"/>
  <c r="AC630" i="1"/>
  <c r="AD630" i="1"/>
  <c r="AF630" i="1"/>
  <c r="AI630" i="1"/>
  <c r="AJ630" i="1"/>
  <c r="A627" i="1"/>
  <c r="X627" i="1"/>
  <c r="Z627" i="1" s="1"/>
  <c r="AC627" i="1"/>
  <c r="AD627" i="1"/>
  <c r="AF627" i="1"/>
  <c r="AI627" i="1"/>
  <c r="AJ627" i="1"/>
  <c r="A629" i="1"/>
  <c r="X629" i="1"/>
  <c r="Z629" i="1" s="1"/>
  <c r="AC629" i="1"/>
  <c r="AD629" i="1"/>
  <c r="AF629" i="1"/>
  <c r="AI629" i="1"/>
  <c r="AJ629" i="1"/>
  <c r="A628" i="1"/>
  <c r="X628" i="1"/>
  <c r="Z628" i="1" s="1"/>
  <c r="AC628" i="1"/>
  <c r="AD628" i="1"/>
  <c r="AF628" i="1"/>
  <c r="AI628" i="1"/>
  <c r="AJ628" i="1"/>
  <c r="A625" i="1"/>
  <c r="X625" i="1"/>
  <c r="Z625" i="1" s="1"/>
  <c r="AC625" i="1"/>
  <c r="AD625" i="1"/>
  <c r="AF625" i="1"/>
  <c r="AI625" i="1"/>
  <c r="AJ625" i="1"/>
  <c r="A626" i="1"/>
  <c r="X626" i="1"/>
  <c r="Z626" i="1" s="1"/>
  <c r="AC626" i="1"/>
  <c r="AD626" i="1"/>
  <c r="AF626" i="1"/>
  <c r="AI626" i="1"/>
  <c r="AJ626" i="1"/>
  <c r="A613" i="1"/>
  <c r="X613" i="1"/>
  <c r="Z613" i="1" s="1"/>
  <c r="AC613" i="1"/>
  <c r="AD613" i="1"/>
  <c r="AF613" i="1"/>
  <c r="AI613" i="1"/>
  <c r="AJ613" i="1"/>
  <c r="A612" i="1"/>
  <c r="X612" i="1"/>
  <c r="Z612" i="1" s="1"/>
  <c r="AC612" i="1"/>
  <c r="AD612" i="1"/>
  <c r="AF612" i="1"/>
  <c r="AI612" i="1"/>
  <c r="AJ612" i="1"/>
  <c r="A623" i="1"/>
  <c r="X623" i="1"/>
  <c r="Z623" i="1" s="1"/>
  <c r="AC623" i="1"/>
  <c r="AD623" i="1"/>
  <c r="AF623" i="1"/>
  <c r="AI623" i="1"/>
  <c r="AJ623" i="1"/>
  <c r="A616" i="1"/>
  <c r="X616" i="1"/>
  <c r="Z616" i="1" s="1"/>
  <c r="AC616" i="1"/>
  <c r="AD616" i="1"/>
  <c r="AF616" i="1"/>
  <c r="AI616" i="1"/>
  <c r="AJ616" i="1"/>
  <c r="A611" i="1"/>
  <c r="X611" i="1"/>
  <c r="Z611" i="1" s="1"/>
  <c r="AC611" i="1"/>
  <c r="AD611" i="1"/>
  <c r="AF611" i="1"/>
  <c r="AI611" i="1"/>
  <c r="AJ611" i="1"/>
  <c r="A614" i="1"/>
  <c r="X614" i="1"/>
  <c r="Z614" i="1" s="1"/>
  <c r="AC614" i="1"/>
  <c r="AD614" i="1"/>
  <c r="AF614" i="1"/>
  <c r="AI614" i="1"/>
  <c r="AJ614" i="1"/>
  <c r="A622" i="1"/>
  <c r="X622" i="1"/>
  <c r="Z622" i="1" s="1"/>
  <c r="AC622" i="1"/>
  <c r="AD622" i="1"/>
  <c r="AF622" i="1"/>
  <c r="AI622" i="1"/>
  <c r="AJ622" i="1"/>
  <c r="A621" i="1"/>
  <c r="X621" i="1"/>
  <c r="Z621" i="1" s="1"/>
  <c r="AC621" i="1"/>
  <c r="AD621" i="1"/>
  <c r="AF621" i="1"/>
  <c r="AI621" i="1"/>
  <c r="AJ621" i="1"/>
  <c r="A573" i="1"/>
  <c r="X573" i="1"/>
  <c r="Z573" i="1" s="1"/>
  <c r="AC573" i="1"/>
  <c r="AD573" i="1"/>
  <c r="AF573" i="1"/>
  <c r="AI573" i="1"/>
  <c r="AJ573" i="1"/>
  <c r="A620" i="1"/>
  <c r="X620" i="1"/>
  <c r="Z620" i="1" s="1"/>
  <c r="AC620" i="1"/>
  <c r="AD620" i="1"/>
  <c r="AF620" i="1"/>
  <c r="AI620" i="1"/>
  <c r="AJ620" i="1"/>
  <c r="A619" i="1"/>
  <c r="X619" i="1"/>
  <c r="Z619" i="1" s="1"/>
  <c r="AC619" i="1"/>
  <c r="AD619" i="1"/>
  <c r="AF619" i="1"/>
  <c r="AI619" i="1"/>
  <c r="AJ619" i="1"/>
  <c r="A618" i="1"/>
  <c r="X618" i="1"/>
  <c r="Z618" i="1" s="1"/>
  <c r="AC618" i="1"/>
  <c r="AD618" i="1"/>
  <c r="AF618" i="1"/>
  <c r="AI618" i="1"/>
  <c r="AJ618" i="1"/>
  <c r="A617" i="1"/>
  <c r="X617" i="1"/>
  <c r="Z617" i="1" s="1"/>
  <c r="AC617" i="1"/>
  <c r="AD617" i="1"/>
  <c r="AF617" i="1"/>
  <c r="AI617" i="1"/>
  <c r="AJ617" i="1"/>
  <c r="A610" i="1"/>
  <c r="X610" i="1"/>
  <c r="Z610" i="1" s="1"/>
  <c r="AC610" i="1"/>
  <c r="AD610" i="1"/>
  <c r="AF610" i="1"/>
  <c r="AI610" i="1"/>
  <c r="AJ610" i="1"/>
  <c r="A607" i="1"/>
  <c r="A608" i="1"/>
  <c r="X608" i="1"/>
  <c r="Z608" i="1" s="1"/>
  <c r="AC608" i="1"/>
  <c r="AD608" i="1"/>
  <c r="AF608" i="1"/>
  <c r="AI608" i="1"/>
  <c r="AJ608" i="1"/>
  <c r="X607" i="1"/>
  <c r="Z607" i="1" s="1"/>
  <c r="AC607" i="1"/>
  <c r="AD607" i="1"/>
  <c r="AF607" i="1"/>
  <c r="AI607" i="1"/>
  <c r="AJ607" i="1"/>
  <c r="A603" i="1"/>
  <c r="X603" i="1"/>
  <c r="Z603" i="1" s="1"/>
  <c r="AC603" i="1"/>
  <c r="AD603" i="1"/>
  <c r="AF603" i="1"/>
  <c r="AI603" i="1"/>
  <c r="AJ603" i="1"/>
  <c r="A606" i="1"/>
  <c r="A609" i="1"/>
  <c r="X609" i="1"/>
  <c r="Z609" i="1" s="1"/>
  <c r="AC609" i="1"/>
  <c r="AD609" i="1"/>
  <c r="AF609" i="1"/>
  <c r="AI609" i="1"/>
  <c r="AJ609" i="1"/>
  <c r="X606" i="1"/>
  <c r="Z606" i="1" s="1"/>
  <c r="AC606" i="1"/>
  <c r="AD606" i="1"/>
  <c r="AF606" i="1"/>
  <c r="AI606" i="1"/>
  <c r="AJ606" i="1"/>
  <c r="A602" i="1"/>
  <c r="X602" i="1"/>
  <c r="Z602" i="1" s="1"/>
  <c r="AC602" i="1"/>
  <c r="AD602" i="1"/>
  <c r="AF602" i="1"/>
  <c r="AI602" i="1"/>
  <c r="AJ602" i="1"/>
  <c r="A605" i="1"/>
  <c r="A604" i="1"/>
  <c r="X605" i="1"/>
  <c r="Z605" i="1" s="1"/>
  <c r="AC605" i="1"/>
  <c r="AD605" i="1"/>
  <c r="AF605" i="1"/>
  <c r="AI605" i="1"/>
  <c r="AJ605" i="1"/>
  <c r="X604" i="1"/>
  <c r="Z604" i="1" s="1"/>
  <c r="AC604" i="1"/>
  <c r="AD604" i="1"/>
  <c r="AF604" i="1"/>
  <c r="AI604" i="1"/>
  <c r="AJ604" i="1"/>
  <c r="A601" i="1"/>
  <c r="X601" i="1"/>
  <c r="Z601" i="1" s="1"/>
  <c r="AC601" i="1"/>
  <c r="AD601" i="1"/>
  <c r="AF601" i="1"/>
  <c r="AI601" i="1"/>
  <c r="AJ601" i="1"/>
  <c r="A599" i="1"/>
  <c r="X599" i="1"/>
  <c r="Z599" i="1" s="1"/>
  <c r="AC599" i="1"/>
  <c r="AD599" i="1"/>
  <c r="AF599" i="1"/>
  <c r="AI599" i="1"/>
  <c r="AJ599" i="1"/>
  <c r="A598" i="1"/>
  <c r="A590" i="1"/>
  <c r="AC598" i="1"/>
  <c r="AD598" i="1"/>
  <c r="AF598" i="1"/>
  <c r="AI598" i="1"/>
  <c r="AJ598" i="1"/>
  <c r="X590" i="1"/>
  <c r="Z590" i="1" s="1"/>
  <c r="AC590" i="1"/>
  <c r="AD590" i="1"/>
  <c r="AF590" i="1"/>
  <c r="AI590" i="1"/>
  <c r="AJ590" i="1"/>
  <c r="A576" i="1"/>
  <c r="X576" i="1"/>
  <c r="Z576" i="1" s="1"/>
  <c r="AC576" i="1"/>
  <c r="AD576" i="1"/>
  <c r="AF576" i="1"/>
  <c r="AI576" i="1"/>
  <c r="AJ576" i="1"/>
  <c r="A589" i="1"/>
  <c r="X589" i="1"/>
  <c r="Z589" i="1" s="1"/>
  <c r="AC589" i="1"/>
  <c r="AD589" i="1"/>
  <c r="AF589" i="1"/>
  <c r="AI589" i="1"/>
  <c r="AJ589" i="1"/>
  <c r="A597" i="1"/>
  <c r="X597" i="1"/>
  <c r="Z597" i="1" s="1"/>
  <c r="AC597" i="1"/>
  <c r="AD597" i="1"/>
  <c r="AF597" i="1"/>
  <c r="AI597" i="1"/>
  <c r="AJ597" i="1"/>
  <c r="A600" i="1"/>
  <c r="X600" i="1"/>
  <c r="Z600" i="1" s="1"/>
  <c r="AC600" i="1"/>
  <c r="AD600" i="1"/>
  <c r="AF600" i="1"/>
  <c r="AI600" i="1"/>
  <c r="AJ600" i="1"/>
  <c r="A596" i="1"/>
  <c r="X596" i="1"/>
  <c r="Z596" i="1" s="1"/>
  <c r="AC596" i="1"/>
  <c r="AD596" i="1"/>
  <c r="AF596" i="1"/>
  <c r="AI596" i="1"/>
  <c r="AJ596" i="1"/>
  <c r="A588" i="1"/>
  <c r="X588" i="1"/>
  <c r="Z588" i="1" s="1"/>
  <c r="AC588" i="1"/>
  <c r="AD588" i="1"/>
  <c r="AF588" i="1"/>
  <c r="AI588" i="1"/>
  <c r="AJ588" i="1"/>
  <c r="A587" i="1"/>
  <c r="X587" i="1"/>
  <c r="Z587" i="1" s="1"/>
  <c r="AC587" i="1"/>
  <c r="AD587" i="1"/>
  <c r="AF587" i="1"/>
  <c r="AI587" i="1"/>
  <c r="AJ587" i="1"/>
  <c r="A575" i="1"/>
  <c r="X575" i="1"/>
  <c r="Z575" i="1" s="1"/>
  <c r="AC575" i="1"/>
  <c r="AD575" i="1"/>
  <c r="AF575" i="1"/>
  <c r="AI575" i="1"/>
  <c r="AJ575" i="1"/>
  <c r="A581" i="1"/>
  <c r="X581" i="1"/>
  <c r="Z581" i="1" s="1"/>
  <c r="AC581" i="1"/>
  <c r="AD581" i="1"/>
  <c r="AF581" i="1"/>
  <c r="AI581" i="1"/>
  <c r="AJ581" i="1"/>
  <c r="A583" i="1"/>
  <c r="X583" i="1"/>
  <c r="Z583" i="1" s="1"/>
  <c r="AC583" i="1"/>
  <c r="AD583" i="1"/>
  <c r="AF583" i="1"/>
  <c r="AI583" i="1"/>
  <c r="AJ583" i="1"/>
  <c r="A572" i="1"/>
  <c r="X572" i="1"/>
  <c r="Z572" i="1" s="1"/>
  <c r="AC572" i="1"/>
  <c r="AD572" i="1"/>
  <c r="AF572" i="1"/>
  <c r="AI572" i="1"/>
  <c r="AJ572" i="1"/>
  <c r="A582" i="1"/>
  <c r="X582" i="1"/>
  <c r="Z582" i="1" s="1"/>
  <c r="AC582" i="1"/>
  <c r="AD582" i="1"/>
  <c r="AF582" i="1"/>
  <c r="AI582" i="1"/>
  <c r="AJ582" i="1"/>
  <c r="A586" i="1"/>
  <c r="X586" i="1"/>
  <c r="Z586" i="1" s="1"/>
  <c r="AC586" i="1"/>
  <c r="AD586" i="1"/>
  <c r="AF586" i="1"/>
  <c r="AI586" i="1"/>
  <c r="AJ586" i="1"/>
  <c r="A585" i="1"/>
  <c r="X585" i="1"/>
  <c r="Z585" i="1" s="1"/>
  <c r="AC585" i="1"/>
  <c r="AD585" i="1"/>
  <c r="AF585" i="1"/>
  <c r="AI585" i="1"/>
  <c r="AJ585" i="1"/>
  <c r="A584" i="1"/>
  <c r="X584" i="1"/>
  <c r="Z584" i="1" s="1"/>
  <c r="AC584" i="1"/>
  <c r="AD584" i="1"/>
  <c r="AF584" i="1"/>
  <c r="AI584" i="1"/>
  <c r="AJ584" i="1"/>
  <c r="A593" i="1"/>
  <c r="A594" i="1"/>
  <c r="X594" i="1"/>
  <c r="Z594" i="1" s="1"/>
  <c r="AC594" i="1"/>
  <c r="AD594" i="1"/>
  <c r="AF594" i="1"/>
  <c r="AI594" i="1"/>
  <c r="AJ594" i="1"/>
  <c r="X593" i="1"/>
  <c r="Z593" i="1" s="1"/>
  <c r="AC593" i="1"/>
  <c r="AD593" i="1"/>
  <c r="AF593" i="1"/>
  <c r="AI593" i="1"/>
  <c r="AJ593" i="1"/>
  <c r="A592" i="1"/>
  <c r="X592" i="1"/>
  <c r="Z592" i="1" s="1"/>
  <c r="AC592" i="1"/>
  <c r="AD592" i="1"/>
  <c r="AF592" i="1"/>
  <c r="AI592" i="1"/>
  <c r="AJ592" i="1"/>
  <c r="A591" i="1"/>
  <c r="X591" i="1"/>
  <c r="Z591" i="1" s="1"/>
  <c r="AC591" i="1"/>
  <c r="AD591" i="1"/>
  <c r="AF591" i="1"/>
  <c r="AI591" i="1"/>
  <c r="AJ591" i="1"/>
  <c r="A580" i="1"/>
  <c r="X580" i="1"/>
  <c r="Z580" i="1" s="1"/>
  <c r="AC580" i="1"/>
  <c r="AD580" i="1"/>
  <c r="AF580" i="1"/>
  <c r="AI580" i="1"/>
  <c r="AJ580" i="1"/>
  <c r="A574" i="1"/>
  <c r="X574" i="1"/>
  <c r="Z574" i="1" s="1"/>
  <c r="AC574" i="1"/>
  <c r="AD574" i="1"/>
  <c r="AF574" i="1"/>
  <c r="AI574" i="1"/>
  <c r="AJ574" i="1"/>
  <c r="A579" i="1"/>
  <c r="X579" i="1"/>
  <c r="Z579" i="1" s="1"/>
  <c r="AC579" i="1"/>
  <c r="AD579" i="1"/>
  <c r="AF579" i="1"/>
  <c r="AI579" i="1"/>
  <c r="AJ579" i="1"/>
  <c r="A578" i="1"/>
  <c r="X578" i="1"/>
  <c r="Z578" i="1" s="1"/>
  <c r="AC578" i="1"/>
  <c r="AD578" i="1"/>
  <c r="AF578" i="1"/>
  <c r="AI578" i="1"/>
  <c r="AJ578" i="1"/>
  <c r="A577" i="1"/>
  <c r="X577" i="1"/>
  <c r="Z577" i="1" s="1"/>
  <c r="AC577" i="1"/>
  <c r="AD577" i="1"/>
  <c r="AF577" i="1"/>
  <c r="AI577" i="1"/>
  <c r="AJ577" i="1"/>
  <c r="A568" i="1"/>
  <c r="A569" i="1"/>
  <c r="X569" i="1"/>
  <c r="Z569" i="1" s="1"/>
  <c r="AC569" i="1"/>
  <c r="AD569" i="1"/>
  <c r="AF569" i="1"/>
  <c r="AI569" i="1"/>
  <c r="AJ569" i="1"/>
  <c r="X568" i="1"/>
  <c r="Z568" i="1" s="1"/>
  <c r="AC568" i="1"/>
  <c r="AD568" i="1"/>
  <c r="AF568" i="1"/>
  <c r="AI568" i="1"/>
  <c r="AJ568" i="1"/>
  <c r="A571" i="1"/>
  <c r="X571" i="1"/>
  <c r="Z571" i="1" s="1"/>
  <c r="AC571" i="1"/>
  <c r="AD571" i="1"/>
  <c r="AF571" i="1"/>
  <c r="AI571" i="1"/>
  <c r="AJ571" i="1"/>
  <c r="A570" i="1"/>
  <c r="X570" i="1"/>
  <c r="Z570" i="1" s="1"/>
  <c r="AC570" i="1"/>
  <c r="AD570" i="1"/>
  <c r="AF570" i="1"/>
  <c r="AI570" i="1"/>
  <c r="AJ570" i="1"/>
  <c r="A564" i="1"/>
  <c r="X564" i="1"/>
  <c r="Z564" i="1" s="1"/>
  <c r="AC564" i="1"/>
  <c r="AD564" i="1"/>
  <c r="AF564" i="1"/>
  <c r="AI564" i="1"/>
  <c r="AJ564" i="1"/>
  <c r="A567" i="1"/>
  <c r="X567" i="1"/>
  <c r="Z567" i="1" s="1"/>
  <c r="AC567" i="1"/>
  <c r="AD567" i="1"/>
  <c r="AF567" i="1"/>
  <c r="AI567" i="1"/>
  <c r="AJ567" i="1"/>
  <c r="A566" i="1"/>
  <c r="X566" i="1"/>
  <c r="Z566" i="1" s="1"/>
  <c r="AC566" i="1"/>
  <c r="AD566" i="1"/>
  <c r="AF566" i="1"/>
  <c r="AI566" i="1"/>
  <c r="AJ566" i="1"/>
  <c r="A565" i="1"/>
  <c r="X565" i="1"/>
  <c r="Z565" i="1" s="1"/>
  <c r="AC565" i="1"/>
  <c r="AD565" i="1"/>
  <c r="AF565" i="1"/>
  <c r="AI565" i="1"/>
  <c r="AJ565" i="1"/>
  <c r="A563" i="1"/>
  <c r="X563" i="1"/>
  <c r="Z563" i="1" s="1"/>
  <c r="AC563" i="1"/>
  <c r="AD563" i="1"/>
  <c r="AF563" i="1"/>
  <c r="AI563" i="1"/>
  <c r="AJ563" i="1"/>
  <c r="A559" i="1"/>
  <c r="X559" i="1"/>
  <c r="Z559" i="1" s="1"/>
  <c r="AC559" i="1"/>
  <c r="AD559" i="1"/>
  <c r="AF559" i="1"/>
  <c r="AI559" i="1"/>
  <c r="AJ559" i="1"/>
  <c r="A541" i="1"/>
  <c r="X541" i="1"/>
  <c r="Z541" i="1" s="1"/>
  <c r="AC541" i="1"/>
  <c r="AD541" i="1"/>
  <c r="AF541" i="1"/>
  <c r="AI541" i="1"/>
  <c r="AJ541" i="1"/>
  <c r="A543" i="1"/>
  <c r="X543" i="1"/>
  <c r="Z543" i="1" s="1"/>
  <c r="AC543" i="1"/>
  <c r="AD543" i="1"/>
  <c r="AF543" i="1"/>
  <c r="AI543" i="1"/>
  <c r="AJ543" i="1"/>
  <c r="A510" i="1"/>
  <c r="X510" i="1"/>
  <c r="Z510" i="1" s="1"/>
  <c r="AC510" i="1"/>
  <c r="AD510" i="1"/>
  <c r="AF510" i="1"/>
  <c r="AI510" i="1"/>
  <c r="AJ510" i="1"/>
  <c r="A532" i="1"/>
  <c r="X532" i="1"/>
  <c r="Z532" i="1" s="1"/>
  <c r="AC532" i="1"/>
  <c r="AD532" i="1"/>
  <c r="AF532" i="1"/>
  <c r="AI532" i="1"/>
  <c r="AJ532" i="1"/>
  <c r="A558" i="1"/>
  <c r="X558" i="1"/>
  <c r="Z558" i="1" s="1"/>
  <c r="AC558" i="1"/>
  <c r="AD558" i="1"/>
  <c r="AF558" i="1"/>
  <c r="AI558" i="1"/>
  <c r="AJ558" i="1"/>
  <c r="A556" i="1"/>
  <c r="A557" i="1"/>
  <c r="X557" i="1"/>
  <c r="Z557" i="1" s="1"/>
  <c r="AC557" i="1"/>
  <c r="AD557" i="1"/>
  <c r="AF557" i="1"/>
  <c r="AI557" i="1"/>
  <c r="AJ557" i="1"/>
  <c r="X556" i="1"/>
  <c r="Z556" i="1" s="1"/>
  <c r="AC556" i="1"/>
  <c r="AD556" i="1"/>
  <c r="AF556" i="1"/>
  <c r="AI556" i="1"/>
  <c r="AJ556" i="1"/>
  <c r="A540" i="1"/>
  <c r="A555" i="1"/>
  <c r="X555" i="1"/>
  <c r="Z555" i="1" s="1"/>
  <c r="AC555" i="1"/>
  <c r="AD555" i="1"/>
  <c r="AF555" i="1"/>
  <c r="AI555" i="1"/>
  <c r="AJ555" i="1"/>
  <c r="X540" i="1"/>
  <c r="Z540" i="1" s="1"/>
  <c r="AC540" i="1"/>
  <c r="AD540" i="1"/>
  <c r="AF540" i="1"/>
  <c r="AI540" i="1"/>
  <c r="AJ540" i="1"/>
  <c r="A554" i="1"/>
  <c r="X554" i="1"/>
  <c r="Z554" i="1" s="1"/>
  <c r="AC554" i="1"/>
  <c r="AD554" i="1"/>
  <c r="AF554" i="1"/>
  <c r="AI554" i="1"/>
  <c r="AJ554" i="1"/>
  <c r="A562" i="1"/>
  <c r="X562" i="1"/>
  <c r="Z562" i="1" s="1"/>
  <c r="AC562" i="1"/>
  <c r="AD562" i="1"/>
  <c r="AF562" i="1"/>
  <c r="AI562" i="1"/>
  <c r="AJ562" i="1"/>
  <c r="A553" i="1"/>
  <c r="X553" i="1"/>
  <c r="Z553" i="1" s="1"/>
  <c r="AC553" i="1"/>
  <c r="AD553" i="1"/>
  <c r="AF553" i="1"/>
  <c r="AI553" i="1"/>
  <c r="AJ553" i="1"/>
  <c r="A561" i="1"/>
  <c r="X561" i="1"/>
  <c r="Z561" i="1" s="1"/>
  <c r="AC561" i="1"/>
  <c r="AD561" i="1"/>
  <c r="AF561" i="1"/>
  <c r="AI561" i="1"/>
  <c r="AJ561" i="1"/>
  <c r="A560" i="1"/>
  <c r="X560" i="1"/>
  <c r="Z560" i="1" s="1"/>
  <c r="AC560" i="1"/>
  <c r="AD560" i="1"/>
  <c r="AF560" i="1"/>
  <c r="AI560" i="1"/>
  <c r="AJ560" i="1"/>
  <c r="A552" i="1"/>
  <c r="X552" i="1"/>
  <c r="Z552" i="1" s="1"/>
  <c r="AC552" i="1"/>
  <c r="AD552" i="1"/>
  <c r="AF552" i="1"/>
  <c r="AI552" i="1"/>
  <c r="AJ552" i="1"/>
  <c r="A551" i="1"/>
  <c r="X551" i="1"/>
  <c r="Z551" i="1" s="1"/>
  <c r="AC551" i="1"/>
  <c r="AD551" i="1"/>
  <c r="AF551" i="1"/>
  <c r="AI551" i="1"/>
  <c r="AJ551" i="1"/>
  <c r="A550" i="1"/>
  <c r="X550" i="1"/>
  <c r="Z550" i="1" s="1"/>
  <c r="AC550" i="1"/>
  <c r="AD550" i="1"/>
  <c r="AF550" i="1"/>
  <c r="AI550" i="1"/>
  <c r="AJ550" i="1"/>
  <c r="A548" i="1"/>
  <c r="X548" i="1"/>
  <c r="Z548" i="1" s="1"/>
  <c r="AC548" i="1"/>
  <c r="AD548" i="1"/>
  <c r="AF548" i="1"/>
  <c r="AI548" i="1"/>
  <c r="AJ548" i="1"/>
  <c r="A549" i="1"/>
  <c r="X549" i="1"/>
  <c r="Z549" i="1" s="1"/>
  <c r="AC549" i="1"/>
  <c r="AD549" i="1"/>
  <c r="AF549" i="1"/>
  <c r="AI549" i="1"/>
  <c r="AJ549" i="1"/>
  <c r="A547" i="1"/>
  <c r="X547" i="1"/>
  <c r="Z547" i="1" s="1"/>
  <c r="AC547" i="1"/>
  <c r="AD547" i="1"/>
  <c r="AF547" i="1"/>
  <c r="AI547" i="1"/>
  <c r="AJ547" i="1"/>
  <c r="A546" i="1"/>
  <c r="X546" i="1"/>
  <c r="Z546" i="1" s="1"/>
  <c r="AC546" i="1"/>
  <c r="AD546" i="1"/>
  <c r="AF546" i="1"/>
  <c r="AI546" i="1"/>
  <c r="AJ546" i="1"/>
  <c r="A545" i="1"/>
  <c r="X545" i="1"/>
  <c r="Z545" i="1" s="1"/>
  <c r="AC545" i="1"/>
  <c r="AD545" i="1"/>
  <c r="AF545" i="1"/>
  <c r="AI545" i="1"/>
  <c r="AJ545" i="1"/>
  <c r="A542" i="1"/>
  <c r="X542" i="1"/>
  <c r="Z542" i="1" s="1"/>
  <c r="AC542" i="1"/>
  <c r="AD542" i="1"/>
  <c r="AF542" i="1"/>
  <c r="AI542" i="1"/>
  <c r="AJ542" i="1"/>
  <c r="A544" i="1"/>
  <c r="X544" i="1"/>
  <c r="Z544" i="1" s="1"/>
  <c r="AC544" i="1"/>
  <c r="AD544" i="1"/>
  <c r="AF544" i="1"/>
  <c r="AI544" i="1"/>
  <c r="AJ544" i="1"/>
  <c r="A539" i="1"/>
  <c r="X539" i="1"/>
  <c r="Z539" i="1" s="1"/>
  <c r="AC539" i="1"/>
  <c r="AD539" i="1"/>
  <c r="AF539" i="1"/>
  <c r="AI539" i="1"/>
  <c r="AJ539" i="1"/>
  <c r="A538" i="1"/>
  <c r="X538" i="1"/>
  <c r="Z538" i="1" s="1"/>
  <c r="AC538" i="1"/>
  <c r="AD538" i="1"/>
  <c r="AF538" i="1"/>
  <c r="AI538" i="1"/>
  <c r="AJ538" i="1"/>
  <c r="A537" i="1"/>
  <c r="X537" i="1"/>
  <c r="Z537" i="1" s="1"/>
  <c r="AC537" i="1"/>
  <c r="AD537" i="1"/>
  <c r="AF537" i="1"/>
  <c r="AI537" i="1"/>
  <c r="AJ537" i="1"/>
  <c r="AJ536" i="1"/>
  <c r="AI536" i="1"/>
  <c r="AF536" i="1"/>
  <c r="AD536" i="1"/>
  <c r="AC536" i="1"/>
  <c r="X536" i="1"/>
  <c r="Z536" i="1" s="1"/>
  <c r="A536" i="1"/>
  <c r="AJ535" i="1"/>
  <c r="AI535" i="1"/>
  <c r="AF535" i="1"/>
  <c r="AD535" i="1"/>
  <c r="AC535" i="1"/>
  <c r="X535" i="1"/>
  <c r="Z535" i="1" s="1"/>
  <c r="A535" i="1"/>
  <c r="AJ534" i="1"/>
  <c r="AI534" i="1"/>
  <c r="AF534" i="1"/>
  <c r="AD534" i="1"/>
  <c r="AC534" i="1"/>
  <c r="X534" i="1"/>
  <c r="Z534" i="1" s="1"/>
  <c r="A534" i="1"/>
  <c r="A533" i="1"/>
  <c r="X533" i="1"/>
  <c r="Z533" i="1" s="1"/>
  <c r="AC533" i="1"/>
  <c r="AD533" i="1"/>
  <c r="AF533" i="1"/>
  <c r="AI533" i="1"/>
  <c r="AJ533" i="1"/>
  <c r="A531" i="1"/>
  <c r="X531" i="1"/>
  <c r="Z531" i="1" s="1"/>
  <c r="AC531" i="1"/>
  <c r="AD531" i="1"/>
  <c r="AF531" i="1"/>
  <c r="AI531" i="1"/>
  <c r="AJ531" i="1"/>
  <c r="A530" i="1"/>
  <c r="X530" i="1"/>
  <c r="Z530" i="1" s="1"/>
  <c r="AC530" i="1"/>
  <c r="AD530" i="1"/>
  <c r="AF530" i="1"/>
  <c r="AI530" i="1"/>
  <c r="AJ530" i="1"/>
  <c r="A529" i="1"/>
  <c r="X529" i="1"/>
  <c r="Z529" i="1" s="1"/>
  <c r="AC529" i="1"/>
  <c r="AD529" i="1"/>
  <c r="AF529" i="1"/>
  <c r="AI529" i="1"/>
  <c r="AJ529" i="1"/>
  <c r="A528" i="1"/>
  <c r="X528" i="1"/>
  <c r="Z528" i="1" s="1"/>
  <c r="AC528" i="1"/>
  <c r="AD528" i="1"/>
  <c r="AF528" i="1"/>
  <c r="AI528" i="1"/>
  <c r="AJ528" i="1"/>
  <c r="AJ526" i="1"/>
  <c r="AI526" i="1"/>
  <c r="AF526" i="1"/>
  <c r="AD526" i="1"/>
  <c r="AC526" i="1"/>
  <c r="X526" i="1"/>
  <c r="Z526" i="1" s="1"/>
  <c r="A526" i="1"/>
  <c r="X527" i="1"/>
  <c r="Z527" i="1" s="1"/>
  <c r="AC527" i="1"/>
  <c r="AD527" i="1"/>
  <c r="AF527" i="1"/>
  <c r="AI527" i="1"/>
  <c r="AJ527" i="1"/>
  <c r="A527" i="1"/>
  <c r="X407" i="1"/>
  <c r="Z407" i="1" s="1"/>
  <c r="AC407" i="1"/>
  <c r="AD407" i="1"/>
  <c r="AF407" i="1"/>
  <c r="AI407" i="1"/>
  <c r="AJ407" i="1"/>
  <c r="A407" i="1"/>
  <c r="AJ381" i="1"/>
  <c r="AI381" i="1"/>
  <c r="AF381" i="1"/>
  <c r="AD381" i="1"/>
  <c r="AC381" i="1"/>
  <c r="X381" i="1"/>
  <c r="Z381" i="1" s="1"/>
  <c r="A381" i="1"/>
  <c r="AJ394" i="1"/>
  <c r="AI394" i="1"/>
  <c r="AF394" i="1"/>
  <c r="AD394" i="1"/>
  <c r="AC394" i="1"/>
  <c r="X394" i="1"/>
  <c r="Z394" i="1" s="1"/>
  <c r="A394" i="1"/>
  <c r="AJ514" i="1"/>
  <c r="AI514" i="1"/>
  <c r="AF514" i="1"/>
  <c r="AD514" i="1"/>
  <c r="AC514" i="1"/>
  <c r="X514" i="1"/>
  <c r="Z514" i="1" s="1"/>
  <c r="A514" i="1"/>
  <c r="A480" i="1"/>
  <c r="X480" i="1"/>
  <c r="Z480" i="1" s="1"/>
  <c r="AC480" i="1"/>
  <c r="AD480" i="1"/>
  <c r="AF480" i="1"/>
  <c r="AI480" i="1"/>
  <c r="AJ480" i="1"/>
  <c r="AJ444" i="1"/>
  <c r="AI444" i="1"/>
  <c r="AF444" i="1"/>
  <c r="AD444" i="1"/>
  <c r="AC444" i="1"/>
  <c r="X444" i="1"/>
  <c r="Z444" i="1" s="1"/>
  <c r="A444" i="1"/>
  <c r="AJ499" i="1"/>
  <c r="AI499" i="1"/>
  <c r="AF499" i="1"/>
  <c r="AD499" i="1"/>
  <c r="AC499" i="1"/>
  <c r="X499" i="1"/>
  <c r="Z499" i="1" s="1"/>
  <c r="A499" i="1"/>
  <c r="AJ451" i="1"/>
  <c r="AI451" i="1"/>
  <c r="AF451" i="1"/>
  <c r="AD451" i="1"/>
  <c r="AC451" i="1"/>
  <c r="X451" i="1"/>
  <c r="Z451" i="1" s="1"/>
  <c r="A451" i="1"/>
  <c r="A452" i="1"/>
  <c r="X452" i="1"/>
  <c r="Z452" i="1" s="1"/>
  <c r="AC452" i="1"/>
  <c r="AD452" i="1"/>
  <c r="AF452" i="1"/>
  <c r="AI452" i="1"/>
  <c r="AJ452" i="1"/>
  <c r="A508" i="1"/>
  <c r="X508" i="1"/>
  <c r="Z508" i="1" s="1"/>
  <c r="AC508" i="1"/>
  <c r="AD508" i="1"/>
  <c r="AF508" i="1"/>
  <c r="AI508" i="1"/>
  <c r="AJ508" i="1"/>
  <c r="A523" i="1"/>
  <c r="A522" i="1"/>
  <c r="A521" i="1"/>
  <c r="X523" i="1"/>
  <c r="Z523" i="1" s="1"/>
  <c r="AC523" i="1"/>
  <c r="AD523" i="1"/>
  <c r="AF523" i="1"/>
  <c r="AI523" i="1"/>
  <c r="AJ523" i="1"/>
  <c r="X522" i="1"/>
  <c r="Z522" i="1" s="1"/>
  <c r="AC522" i="1"/>
  <c r="AD522" i="1"/>
  <c r="AF522" i="1"/>
  <c r="AI522" i="1"/>
  <c r="AJ522" i="1"/>
  <c r="X521" i="1"/>
  <c r="Z521" i="1" s="1"/>
  <c r="AC521" i="1"/>
  <c r="AD521" i="1"/>
  <c r="AF521" i="1"/>
  <c r="AI521" i="1"/>
  <c r="AJ521" i="1"/>
  <c r="A520" i="1"/>
  <c r="X520" i="1"/>
  <c r="Z520" i="1" s="1"/>
  <c r="AC520" i="1"/>
  <c r="AD520" i="1"/>
  <c r="AF520" i="1"/>
  <c r="AI520" i="1"/>
  <c r="AJ520" i="1"/>
  <c r="A519" i="1"/>
  <c r="X519" i="1"/>
  <c r="Z519" i="1" s="1"/>
  <c r="AC519" i="1"/>
  <c r="AD519" i="1"/>
  <c r="AF519" i="1"/>
  <c r="AI519" i="1"/>
  <c r="AJ519" i="1"/>
  <c r="A525" i="1"/>
  <c r="X525" i="1"/>
  <c r="Z525" i="1" s="1"/>
  <c r="AC525" i="1"/>
  <c r="AD525" i="1"/>
  <c r="AF525" i="1"/>
  <c r="AI525" i="1"/>
  <c r="AJ525" i="1"/>
  <c r="A524" i="1"/>
  <c r="X524" i="1"/>
  <c r="Z524" i="1" s="1"/>
  <c r="AC524" i="1"/>
  <c r="AD524" i="1"/>
  <c r="AF524" i="1"/>
  <c r="AI524" i="1"/>
  <c r="AJ524" i="1"/>
  <c r="A517" i="1"/>
  <c r="X517" i="1"/>
  <c r="Z517" i="1" s="1"/>
  <c r="AC517" i="1"/>
  <c r="AD517" i="1"/>
  <c r="AF517" i="1"/>
  <c r="AI517" i="1"/>
  <c r="AJ517" i="1"/>
  <c r="A515" i="1"/>
  <c r="A516" i="1"/>
  <c r="X516" i="1"/>
  <c r="Z516" i="1" s="1"/>
  <c r="AC516" i="1"/>
  <c r="AD516" i="1"/>
  <c r="AF516" i="1"/>
  <c r="AI516" i="1"/>
  <c r="AJ516" i="1"/>
  <c r="X515" i="1"/>
  <c r="Z515" i="1" s="1"/>
  <c r="AC515" i="1"/>
  <c r="AD515" i="1"/>
  <c r="AF515" i="1"/>
  <c r="AI515" i="1"/>
  <c r="AJ515" i="1"/>
  <c r="A513" i="1"/>
  <c r="X513" i="1"/>
  <c r="Z513" i="1" s="1"/>
  <c r="AC513" i="1"/>
  <c r="AD513" i="1"/>
  <c r="AF513" i="1"/>
  <c r="AI513" i="1"/>
  <c r="AJ513" i="1"/>
  <c r="A512" i="1"/>
  <c r="X512" i="1"/>
  <c r="Z512" i="1" s="1"/>
  <c r="AC512" i="1"/>
  <c r="AD512" i="1"/>
  <c r="AF512" i="1"/>
  <c r="AI512" i="1"/>
  <c r="AJ512" i="1"/>
  <c r="A511" i="1"/>
  <c r="X511" i="1"/>
  <c r="Z511" i="1" s="1"/>
  <c r="AC511" i="1"/>
  <c r="AD511" i="1"/>
  <c r="AF511" i="1"/>
  <c r="AI511" i="1"/>
  <c r="AJ511" i="1"/>
  <c r="AJ410" i="1"/>
  <c r="AJ352" i="1"/>
  <c r="AI417" i="1"/>
  <c r="AI409" i="1"/>
  <c r="AJ518" i="1"/>
  <c r="AJ478" i="1"/>
  <c r="AI479" i="1"/>
  <c r="AI453" i="1"/>
  <c r="AJ507" i="1"/>
  <c r="AJ495" i="1"/>
  <c r="AI406" i="1"/>
  <c r="AI352" i="1"/>
  <c r="AI243" i="1"/>
  <c r="A495" i="1"/>
  <c r="A507" i="1"/>
  <c r="A453" i="1"/>
  <c r="A479" i="1"/>
  <c r="A478" i="1"/>
  <c r="A518" i="1"/>
  <c r="A409" i="1"/>
  <c r="A417" i="1"/>
  <c r="A352" i="1"/>
  <c r="A410" i="1"/>
  <c r="A406" i="1"/>
  <c r="A405" i="1"/>
  <c r="A308" i="1"/>
  <c r="A389" i="1"/>
  <c r="A243" i="1"/>
  <c r="X495" i="1"/>
  <c r="Z495" i="1" s="1"/>
  <c r="AC495" i="1"/>
  <c r="AD495" i="1"/>
  <c r="AF495" i="1"/>
  <c r="X507" i="1"/>
  <c r="Z507" i="1" s="1"/>
  <c r="AC507" i="1"/>
  <c r="AD507" i="1"/>
  <c r="AF507" i="1"/>
  <c r="X453" i="1"/>
  <c r="Z453" i="1" s="1"/>
  <c r="AC453" i="1"/>
  <c r="AD453" i="1"/>
  <c r="AF453" i="1"/>
  <c r="X479" i="1"/>
  <c r="Z479" i="1" s="1"/>
  <c r="AC479" i="1"/>
  <c r="AD479" i="1"/>
  <c r="AF479" i="1"/>
  <c r="X518" i="1"/>
  <c r="Z518" i="1" s="1"/>
  <c r="X478" i="1"/>
  <c r="Z478" i="1" s="1"/>
  <c r="AC518" i="1"/>
  <c r="AC478" i="1"/>
  <c r="AD518" i="1"/>
  <c r="AD478" i="1"/>
  <c r="AF518" i="1"/>
  <c r="AF478" i="1"/>
  <c r="X417" i="1"/>
  <c r="Z417" i="1" s="1"/>
  <c r="X409" i="1"/>
  <c r="Z409" i="1" s="1"/>
  <c r="AC417" i="1"/>
  <c r="AC409" i="1"/>
  <c r="AD417" i="1"/>
  <c r="AD409" i="1"/>
  <c r="AF417" i="1"/>
  <c r="AF409" i="1"/>
  <c r="X405" i="1"/>
  <c r="Z405" i="1" s="1"/>
  <c r="X406" i="1"/>
  <c r="Z406" i="1" s="1"/>
  <c r="X410" i="1"/>
  <c r="Z410" i="1" s="1"/>
  <c r="X352" i="1"/>
  <c r="Z352" i="1" s="1"/>
  <c r="AC405" i="1"/>
  <c r="AC406" i="1"/>
  <c r="AC410" i="1"/>
  <c r="AC352" i="1"/>
  <c r="AD405" i="1"/>
  <c r="AD406" i="1"/>
  <c r="AD410" i="1"/>
  <c r="AD352" i="1"/>
  <c r="AF405" i="1"/>
  <c r="AF406" i="1"/>
  <c r="AF410" i="1"/>
  <c r="AF352" i="1"/>
  <c r="AI405" i="1"/>
  <c r="AJ405" i="1"/>
  <c r="AJ406" i="1"/>
  <c r="X308" i="1"/>
  <c r="Z308" i="1" s="1"/>
  <c r="AC308" i="1"/>
  <c r="AD308" i="1"/>
  <c r="AF308" i="1"/>
  <c r="AI308" i="1"/>
  <c r="AJ308" i="1"/>
  <c r="X389" i="1"/>
  <c r="Z389" i="1" s="1"/>
  <c r="AC389" i="1"/>
  <c r="AD389" i="1"/>
  <c r="AF389" i="1"/>
  <c r="AI389" i="1"/>
  <c r="AJ389" i="1"/>
  <c r="X243" i="1"/>
  <c r="Z243" i="1" s="1"/>
  <c r="AC243" i="1"/>
  <c r="AD243" i="1"/>
  <c r="AF243" i="1"/>
  <c r="AJ243" i="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2" i="17"/>
  <c r="A509" i="1"/>
  <c r="X509" i="1"/>
  <c r="Z509" i="1" s="1"/>
  <c r="AC509" i="1"/>
  <c r="AD509" i="1"/>
  <c r="AF509" i="1"/>
  <c r="AI509" i="1"/>
  <c r="AJ509" i="1"/>
  <c r="A489" i="1"/>
  <c r="X489" i="1"/>
  <c r="Z489" i="1" s="1"/>
  <c r="AC489" i="1"/>
  <c r="AD489" i="1"/>
  <c r="AF489" i="1"/>
  <c r="AI489" i="1"/>
  <c r="AJ489" i="1"/>
  <c r="A500" i="1"/>
  <c r="X500" i="1"/>
  <c r="Z500" i="1" s="1"/>
  <c r="AC500" i="1"/>
  <c r="AD500" i="1"/>
  <c r="AF500" i="1"/>
  <c r="AI500" i="1"/>
  <c r="AJ500" i="1"/>
  <c r="A505" i="1"/>
  <c r="X505" i="1"/>
  <c r="Z505" i="1" s="1"/>
  <c r="AC505" i="1"/>
  <c r="AD505" i="1"/>
  <c r="AF505" i="1"/>
  <c r="AI505" i="1"/>
  <c r="AJ505" i="1"/>
  <c r="A504" i="1"/>
  <c r="X504" i="1"/>
  <c r="Z504" i="1" s="1"/>
  <c r="AC504" i="1"/>
  <c r="AD504" i="1"/>
  <c r="AF504" i="1"/>
  <c r="AI504" i="1"/>
  <c r="AJ504" i="1"/>
  <c r="A503" i="1"/>
  <c r="X503" i="1"/>
  <c r="Z503" i="1" s="1"/>
  <c r="AC503" i="1"/>
  <c r="AD503" i="1"/>
  <c r="AF503" i="1"/>
  <c r="AI503" i="1"/>
  <c r="AJ503" i="1"/>
  <c r="A502" i="1"/>
  <c r="X502" i="1"/>
  <c r="Z502" i="1" s="1"/>
  <c r="AC502" i="1"/>
  <c r="AD502" i="1"/>
  <c r="AF502" i="1"/>
  <c r="AI502" i="1"/>
  <c r="AJ502" i="1"/>
  <c r="A506" i="1"/>
  <c r="X506" i="1"/>
  <c r="Z506" i="1" s="1"/>
  <c r="AC506" i="1"/>
  <c r="AD506" i="1"/>
  <c r="AF506" i="1"/>
  <c r="AI506" i="1"/>
  <c r="AJ506" i="1"/>
  <c r="A501" i="1"/>
  <c r="X501" i="1"/>
  <c r="Z501" i="1" s="1"/>
  <c r="AC501" i="1"/>
  <c r="AD501" i="1"/>
  <c r="AF501" i="1"/>
  <c r="AI501" i="1"/>
  <c r="AJ501" i="1"/>
  <c r="A488" i="1"/>
  <c r="X488" i="1"/>
  <c r="Z488" i="1" s="1"/>
  <c r="AC488" i="1"/>
  <c r="AD488" i="1"/>
  <c r="AF488" i="1"/>
  <c r="AI488" i="1"/>
  <c r="AJ488" i="1"/>
  <c r="A498" i="1"/>
  <c r="X498" i="1"/>
  <c r="Z498" i="1" s="1"/>
  <c r="AC498" i="1"/>
  <c r="AD498" i="1"/>
  <c r="AF498" i="1"/>
  <c r="AI498" i="1"/>
  <c r="AJ498" i="1"/>
  <c r="A494" i="1"/>
  <c r="X494" i="1"/>
  <c r="Z494" i="1" s="1"/>
  <c r="AC494" i="1"/>
  <c r="AD494" i="1"/>
  <c r="AF494" i="1"/>
  <c r="AI494" i="1"/>
  <c r="AJ494" i="1"/>
  <c r="A497" i="1"/>
  <c r="X497" i="1"/>
  <c r="Z497" i="1" s="1"/>
  <c r="AC497" i="1"/>
  <c r="AD497" i="1"/>
  <c r="AF497" i="1"/>
  <c r="AI497" i="1"/>
  <c r="AJ497" i="1"/>
  <c r="A496" i="1"/>
  <c r="X496" i="1"/>
  <c r="Z496" i="1" s="1"/>
  <c r="AC496" i="1"/>
  <c r="AD496" i="1"/>
  <c r="AF496" i="1"/>
  <c r="AI496" i="1"/>
  <c r="AJ496" i="1"/>
  <c r="A493" i="1"/>
  <c r="X493" i="1"/>
  <c r="Z493" i="1" s="1"/>
  <c r="AC493" i="1"/>
  <c r="AD493" i="1"/>
  <c r="AF493" i="1"/>
  <c r="AI493" i="1"/>
  <c r="AJ493" i="1"/>
  <c r="A492" i="1"/>
  <c r="X492" i="1"/>
  <c r="Z492" i="1" s="1"/>
  <c r="AC492" i="1"/>
  <c r="AD492" i="1"/>
  <c r="AF492" i="1"/>
  <c r="AI492" i="1"/>
  <c r="AJ492" i="1"/>
  <c r="A491" i="1"/>
  <c r="X491" i="1"/>
  <c r="Z491" i="1" s="1"/>
  <c r="AC491" i="1"/>
  <c r="AD491" i="1"/>
  <c r="AF491" i="1"/>
  <c r="AI491" i="1"/>
  <c r="AJ491" i="1"/>
  <c r="A487" i="1"/>
  <c r="X487" i="1"/>
  <c r="Z487" i="1" s="1"/>
  <c r="AC487" i="1"/>
  <c r="AD487" i="1"/>
  <c r="AF487" i="1"/>
  <c r="AI487" i="1"/>
  <c r="AJ487" i="1"/>
  <c r="A486" i="1"/>
  <c r="X486" i="1"/>
  <c r="Z486" i="1" s="1"/>
  <c r="AC486" i="1"/>
  <c r="AD486" i="1"/>
  <c r="AF486" i="1"/>
  <c r="AI486" i="1"/>
  <c r="AJ486" i="1"/>
  <c r="A490" i="1"/>
  <c r="X490" i="1"/>
  <c r="Z490" i="1" s="1"/>
  <c r="AC490" i="1"/>
  <c r="AD490" i="1"/>
  <c r="AF490" i="1"/>
  <c r="AI490" i="1"/>
  <c r="AJ490" i="1"/>
  <c r="A470" i="1"/>
  <c r="A485" i="1"/>
  <c r="X485" i="1"/>
  <c r="Z485" i="1" s="1"/>
  <c r="AC485" i="1"/>
  <c r="AD485" i="1"/>
  <c r="AF485" i="1"/>
  <c r="AI485" i="1"/>
  <c r="AJ485" i="1"/>
  <c r="X470" i="1"/>
  <c r="Z470" i="1" s="1"/>
  <c r="AC470" i="1"/>
  <c r="AD470" i="1"/>
  <c r="AF470" i="1"/>
  <c r="AI470" i="1"/>
  <c r="AJ470" i="1"/>
  <c r="A477" i="1"/>
  <c r="X477" i="1"/>
  <c r="Z477" i="1" s="1"/>
  <c r="AC477" i="1"/>
  <c r="AD477" i="1"/>
  <c r="AF477" i="1"/>
  <c r="AI477" i="1"/>
  <c r="AJ477" i="1"/>
  <c r="A476" i="1"/>
  <c r="X476" i="1"/>
  <c r="Z476" i="1" s="1"/>
  <c r="AC476" i="1"/>
  <c r="AD476" i="1"/>
  <c r="AF476" i="1"/>
  <c r="AI476" i="1"/>
  <c r="AJ476" i="1"/>
  <c r="A465" i="1"/>
  <c r="X465" i="1"/>
  <c r="Z465" i="1" s="1"/>
  <c r="AC465" i="1"/>
  <c r="AD465" i="1"/>
  <c r="AF465" i="1"/>
  <c r="AI465" i="1"/>
  <c r="AJ465" i="1"/>
  <c r="A475" i="1"/>
  <c r="X475" i="1"/>
  <c r="Z475" i="1" s="1"/>
  <c r="AC475" i="1"/>
  <c r="AD475" i="1"/>
  <c r="AF475" i="1"/>
  <c r="AI475" i="1"/>
  <c r="AJ475" i="1"/>
  <c r="A482" i="1"/>
  <c r="X482" i="1"/>
  <c r="Z482" i="1" s="1"/>
  <c r="AC482" i="1"/>
  <c r="AD482" i="1"/>
  <c r="AF482" i="1"/>
  <c r="AI482" i="1"/>
  <c r="AJ482" i="1"/>
  <c r="A481" i="1"/>
  <c r="X481" i="1"/>
  <c r="Z481" i="1" s="1"/>
  <c r="AC481" i="1"/>
  <c r="AD481" i="1"/>
  <c r="AF481" i="1"/>
  <c r="AI481" i="1"/>
  <c r="AJ481" i="1"/>
  <c r="A484" i="1"/>
  <c r="X484" i="1"/>
  <c r="Z484" i="1" s="1"/>
  <c r="AC484" i="1"/>
  <c r="AD484" i="1"/>
  <c r="AF484" i="1"/>
  <c r="AI484" i="1"/>
  <c r="AJ484" i="1"/>
  <c r="A474" i="1"/>
  <c r="X474" i="1"/>
  <c r="Z474" i="1" s="1"/>
  <c r="AC474" i="1"/>
  <c r="AD474" i="1"/>
  <c r="AF474" i="1"/>
  <c r="AI474" i="1"/>
  <c r="AJ474" i="1"/>
  <c r="A483" i="1"/>
  <c r="X483" i="1"/>
  <c r="Z483" i="1" s="1"/>
  <c r="AC483" i="1"/>
  <c r="AD483" i="1"/>
  <c r="AF483" i="1"/>
  <c r="AI483" i="1"/>
  <c r="AJ483" i="1"/>
  <c r="A473" i="1"/>
  <c r="X473" i="1"/>
  <c r="Z473" i="1" s="1"/>
  <c r="AC473" i="1"/>
  <c r="AD473" i="1"/>
  <c r="AF473" i="1"/>
  <c r="AI473" i="1"/>
  <c r="AJ473" i="1"/>
  <c r="A472" i="1"/>
  <c r="AJ81" i="1"/>
  <c r="AJ82" i="1"/>
  <c r="AJ83" i="1"/>
  <c r="AJ84" i="1"/>
  <c r="AJ85" i="1"/>
  <c r="AJ90" i="1"/>
  <c r="AJ91" i="1"/>
  <c r="AJ92" i="1"/>
  <c r="AJ93" i="1"/>
  <c r="AJ94" i="1"/>
  <c r="AJ95" i="1"/>
  <c r="AJ96" i="1"/>
  <c r="AJ73" i="1"/>
  <c r="AJ97" i="1"/>
  <c r="AJ98" i="1"/>
  <c r="AJ74" i="1"/>
  <c r="AJ99" i="1"/>
  <c r="AJ86" i="1"/>
  <c r="AJ100" i="1"/>
  <c r="AJ103" i="1"/>
  <c r="AJ87" i="1"/>
  <c r="AJ88" i="1"/>
  <c r="AJ104" i="1"/>
  <c r="AJ107" i="1"/>
  <c r="AJ108" i="1"/>
  <c r="AJ109" i="1"/>
  <c r="AJ110" i="1"/>
  <c r="AJ111" i="1"/>
  <c r="AJ75" i="1"/>
  <c r="AJ115" i="1"/>
  <c r="AJ116" i="1"/>
  <c r="AJ117" i="1"/>
  <c r="AJ118" i="1"/>
  <c r="AJ119" i="1"/>
  <c r="AJ112" i="1"/>
  <c r="AJ113" i="1"/>
  <c r="AJ132" i="1"/>
  <c r="AJ133" i="1"/>
  <c r="AJ114" i="1"/>
  <c r="AJ120" i="1"/>
  <c r="AJ101" i="1"/>
  <c r="AJ140" i="1"/>
  <c r="AJ134" i="1"/>
  <c r="AJ141" i="1"/>
  <c r="AJ135" i="1"/>
  <c r="AJ142" i="1"/>
  <c r="AJ143" i="1"/>
  <c r="AJ144" i="1"/>
  <c r="AJ139" i="1"/>
  <c r="AJ151" i="1"/>
  <c r="AJ152" i="1"/>
  <c r="AJ89" i="1"/>
  <c r="AJ145" i="1"/>
  <c r="AJ146" i="1"/>
  <c r="AJ147" i="1"/>
  <c r="AJ148" i="1"/>
  <c r="AJ149" i="1"/>
  <c r="AJ155" i="1"/>
  <c r="AJ136" i="1"/>
  <c r="AJ121" i="1"/>
  <c r="AJ158" i="1"/>
  <c r="AJ137" i="1"/>
  <c r="AJ156" i="1"/>
  <c r="AJ159" i="1"/>
  <c r="AJ138" i="1"/>
  <c r="AJ105" i="1"/>
  <c r="AJ160" i="1"/>
  <c r="AJ106" i="1"/>
  <c r="AJ162" i="1"/>
  <c r="AJ163" i="1"/>
  <c r="AJ164" i="1"/>
  <c r="AJ165" i="1"/>
  <c r="AJ102" i="1"/>
  <c r="AJ166" i="1"/>
  <c r="AJ168" i="1"/>
  <c r="AJ169" i="1"/>
  <c r="AJ3" i="1"/>
  <c r="AJ170" i="1"/>
  <c r="AJ171" i="1"/>
  <c r="AJ172" i="1"/>
  <c r="AJ173" i="1"/>
  <c r="AJ174" i="1"/>
  <c r="AJ175" i="1"/>
  <c r="AJ176" i="1"/>
  <c r="AJ193" i="1"/>
  <c r="AJ194" i="1"/>
  <c r="AJ195" i="1"/>
  <c r="AJ196" i="1"/>
  <c r="AJ197" i="1"/>
  <c r="AJ198" i="1"/>
  <c r="AJ199" i="1"/>
  <c r="AJ200" i="1"/>
  <c r="AJ201" i="1"/>
  <c r="AJ202" i="1"/>
  <c r="AJ189" i="1"/>
  <c r="AJ203" i="1"/>
  <c r="AJ204" i="1"/>
  <c r="AJ205" i="1"/>
  <c r="AJ177" i="1"/>
  <c r="AJ192" i="1"/>
  <c r="AJ218" i="1"/>
  <c r="AJ219" i="1"/>
  <c r="AJ220" i="1"/>
  <c r="AJ206" i="1"/>
  <c r="AJ207" i="1"/>
  <c r="AJ221" i="1"/>
  <c r="AJ222" i="1"/>
  <c r="AJ223" i="1"/>
  <c r="AJ224" i="1"/>
  <c r="AJ225" i="1"/>
  <c r="AJ226" i="1"/>
  <c r="AJ227" i="1"/>
  <c r="AJ228" i="1"/>
  <c r="AJ229" i="1"/>
  <c r="AJ230" i="1"/>
  <c r="AJ233" i="1"/>
  <c r="AJ234" i="1"/>
  <c r="AJ235" i="1"/>
  <c r="AJ236" i="1"/>
  <c r="AJ237" i="1"/>
  <c r="AJ2" i="1"/>
  <c r="AJ178" i="1"/>
  <c r="AJ190" i="1"/>
  <c r="AJ208" i="1"/>
  <c r="AJ209" i="1"/>
  <c r="AJ231" i="1"/>
  <c r="AJ232" i="1"/>
  <c r="AJ238" i="1"/>
  <c r="AJ239" i="1"/>
  <c r="AJ240" i="1"/>
  <c r="AJ244" i="1"/>
  <c r="AJ245" i="1"/>
  <c r="AJ246" i="1"/>
  <c r="AJ242" i="1"/>
  <c r="AJ247" i="1"/>
  <c r="AJ248" i="1"/>
  <c r="AJ249" i="1"/>
  <c r="AJ250" i="1"/>
  <c r="AJ251" i="1"/>
  <c r="AJ252" i="1"/>
  <c r="AJ253" i="1"/>
  <c r="AJ254" i="1"/>
  <c r="AJ255" i="1"/>
  <c r="AJ256" i="1"/>
  <c r="AJ257" i="1"/>
  <c r="AJ258" i="1"/>
  <c r="AJ259" i="1"/>
  <c r="AJ260" i="1"/>
  <c r="AJ261" i="1"/>
  <c r="AJ262" i="1"/>
  <c r="AJ263" i="1"/>
  <c r="AJ264" i="1"/>
  <c r="AJ265" i="1"/>
  <c r="AJ266" i="1"/>
  <c r="AJ210" i="1"/>
  <c r="AJ267" i="1"/>
  <c r="AJ270" i="1"/>
  <c r="AJ271" i="1"/>
  <c r="AJ76" i="1"/>
  <c r="AJ72" i="1"/>
  <c r="AJ77" i="1"/>
  <c r="AJ78" i="1"/>
  <c r="AJ79" i="1"/>
  <c r="AJ80" i="1"/>
  <c r="AJ161" i="1"/>
  <c r="AJ157" i="1"/>
  <c r="AJ153" i="1"/>
  <c r="AJ150" i="1"/>
  <c r="AJ179" i="1"/>
  <c r="AJ180" i="1"/>
  <c r="AJ181" i="1"/>
  <c r="AJ182" i="1"/>
  <c r="AJ183" i="1"/>
  <c r="AJ184" i="1"/>
  <c r="AJ185" i="1"/>
  <c r="AJ186" i="1"/>
  <c r="AJ187" i="1"/>
  <c r="AJ188" i="1"/>
  <c r="AJ154" i="1"/>
  <c r="AJ167" i="1"/>
  <c r="AJ272" i="1"/>
  <c r="AJ273" i="1"/>
  <c r="AJ274" i="1"/>
  <c r="AJ268" i="1"/>
  <c r="AJ275" i="1"/>
  <c r="AJ276" i="1"/>
  <c r="AJ277" i="1"/>
  <c r="AJ278" i="1"/>
  <c r="AJ279" i="1"/>
  <c r="AJ280" i="1"/>
  <c r="AJ281" i="1"/>
  <c r="AJ282" i="1"/>
  <c r="AJ283" i="1"/>
  <c r="AJ284" i="1"/>
  <c r="AJ285" i="1"/>
  <c r="AJ287" i="1"/>
  <c r="AJ288" i="1"/>
  <c r="AJ289" i="1"/>
  <c r="AJ290" i="1"/>
  <c r="AJ217" i="1"/>
  <c r="AJ191" i="1"/>
  <c r="AJ306" i="1"/>
  <c r="AJ307" i="1"/>
  <c r="AJ241" i="1"/>
  <c r="AJ309" i="1"/>
  <c r="AJ310" i="1"/>
  <c r="AJ311" i="1"/>
  <c r="AJ312"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313" i="1"/>
  <c r="AJ211" i="1"/>
  <c r="AJ212" i="1"/>
  <c r="AJ213" i="1"/>
  <c r="AJ214" i="1"/>
  <c r="AJ215" i="1"/>
  <c r="AJ216" i="1"/>
  <c r="AJ314" i="1"/>
  <c r="AJ315" i="1"/>
  <c r="AJ317" i="1"/>
  <c r="AJ318" i="1"/>
  <c r="AJ319" i="1"/>
  <c r="AJ122" i="1"/>
  <c r="AJ123" i="1"/>
  <c r="AJ124" i="1"/>
  <c r="AJ125" i="1"/>
  <c r="AJ126" i="1"/>
  <c r="AJ127" i="1"/>
  <c r="AJ128" i="1"/>
  <c r="AJ129" i="1"/>
  <c r="AJ130" i="1"/>
  <c r="AJ131" i="1"/>
  <c r="AJ291" i="1"/>
  <c r="AJ292" i="1"/>
  <c r="AJ293" i="1"/>
  <c r="AJ294" i="1"/>
  <c r="AJ295" i="1"/>
  <c r="AJ296" i="1"/>
  <c r="AJ297" i="1"/>
  <c r="AJ298" i="1"/>
  <c r="AJ299" i="1"/>
  <c r="AJ300" i="1"/>
  <c r="AJ301" i="1"/>
  <c r="AJ302" i="1"/>
  <c r="AJ303" i="1"/>
  <c r="AJ304" i="1"/>
  <c r="AJ324" i="1"/>
  <c r="AJ325" i="1"/>
  <c r="AJ286" i="1"/>
  <c r="AJ326" i="1"/>
  <c r="AJ327" i="1"/>
  <c r="AJ330" i="1"/>
  <c r="AJ333" i="1"/>
  <c r="AJ334" i="1"/>
  <c r="AJ335" i="1"/>
  <c r="AJ331" i="1"/>
  <c r="AJ345" i="1"/>
  <c r="AJ346" i="1"/>
  <c r="AJ337" i="1"/>
  <c r="AJ328" i="1"/>
  <c r="AJ347" i="1"/>
  <c r="AJ348" i="1"/>
  <c r="AJ338" i="1"/>
  <c r="AJ339" i="1"/>
  <c r="AJ340" i="1"/>
  <c r="AJ341" i="1"/>
  <c r="AJ342" i="1"/>
  <c r="AJ329" i="1"/>
  <c r="AJ336" i="1"/>
  <c r="AJ349" i="1"/>
  <c r="AJ350" i="1"/>
  <c r="AJ320" i="1"/>
  <c r="AJ353" i="1"/>
  <c r="AJ354" i="1"/>
  <c r="AJ351" i="1"/>
  <c r="AJ305" i="1"/>
  <c r="AJ316" i="1"/>
  <c r="AJ321" i="1"/>
  <c r="AJ322" i="1"/>
  <c r="AJ332" i="1"/>
  <c r="AJ343" i="1"/>
  <c r="AJ344" i="1"/>
  <c r="AJ323" i="1"/>
  <c r="AJ355" i="1"/>
  <c r="AJ356" i="1"/>
  <c r="AJ357" i="1"/>
  <c r="AJ358" i="1"/>
  <c r="AJ360" i="1"/>
  <c r="AJ364" i="1"/>
  <c r="AJ365" i="1"/>
  <c r="AJ374" i="1"/>
  <c r="AJ366" i="1"/>
  <c r="AJ375" i="1"/>
  <c r="AJ361" i="1"/>
  <c r="AJ376" i="1"/>
  <c r="AJ377" i="1"/>
  <c r="AJ378" i="1"/>
  <c r="AJ367" i="1"/>
  <c r="AJ368" i="1"/>
  <c r="AJ369" i="1"/>
  <c r="AJ379" i="1"/>
  <c r="AJ362" i="1"/>
  <c r="AJ370" i="1"/>
  <c r="AJ269" i="1"/>
  <c r="AJ363" i="1"/>
  <c r="AJ380" i="1"/>
  <c r="AJ382" i="1"/>
  <c r="AJ359" i="1"/>
  <c r="AJ383" i="1"/>
  <c r="AJ371" i="1"/>
  <c r="AJ372" i="1"/>
  <c r="AJ373" i="1"/>
  <c r="AJ384" i="1"/>
  <c r="AJ385" i="1"/>
  <c r="AJ386" i="1"/>
  <c r="AJ387" i="1"/>
  <c r="AJ390" i="1"/>
  <c r="AJ388" i="1"/>
  <c r="AJ395" i="1"/>
  <c r="AJ391" i="1"/>
  <c r="AJ392" i="1"/>
  <c r="AJ393" i="1"/>
  <c r="AJ396" i="1"/>
  <c r="AJ397" i="1"/>
  <c r="AJ398" i="1"/>
  <c r="AJ399" i="1"/>
  <c r="AJ400" i="1"/>
  <c r="AJ401" i="1"/>
  <c r="AJ402" i="1"/>
  <c r="AJ403" i="1"/>
  <c r="AJ408" i="1"/>
  <c r="AJ411" i="1"/>
  <c r="AJ412" i="1"/>
  <c r="AJ413" i="1"/>
  <c r="AJ414" i="1"/>
  <c r="AJ415" i="1"/>
  <c r="AJ416" i="1"/>
  <c r="AJ421" i="1"/>
  <c r="AJ422" i="1"/>
  <c r="AJ423" i="1"/>
  <c r="AJ418" i="1"/>
  <c r="AJ419" i="1"/>
  <c r="AJ420" i="1"/>
  <c r="AJ433" i="1"/>
  <c r="AJ434" i="1"/>
  <c r="AJ424" i="1"/>
  <c r="AJ428" i="1"/>
  <c r="AJ429" i="1"/>
  <c r="AJ430" i="1"/>
  <c r="AJ431" i="1"/>
  <c r="AJ425" i="1"/>
  <c r="AJ426" i="1"/>
  <c r="AJ427" i="1"/>
  <c r="AJ432" i="1"/>
  <c r="AJ438" i="1"/>
  <c r="AJ439" i="1"/>
  <c r="AJ435" i="1"/>
  <c r="AJ436" i="1"/>
  <c r="AJ440" i="1"/>
  <c r="AJ441" i="1"/>
  <c r="AJ442" i="1"/>
  <c r="AJ443" i="1"/>
  <c r="AJ437" i="1"/>
  <c r="AJ404" i="1"/>
  <c r="AJ445" i="1"/>
  <c r="AJ446" i="1"/>
  <c r="AJ447" i="1"/>
  <c r="AJ448" i="1"/>
  <c r="AJ449" i="1"/>
  <c r="AJ450" i="1"/>
  <c r="AJ454" i="1"/>
  <c r="AJ455" i="1"/>
  <c r="AJ456" i="1"/>
  <c r="AJ457" i="1"/>
  <c r="AJ459" i="1"/>
  <c r="AJ460" i="1"/>
  <c r="AJ462" i="1"/>
  <c r="AJ461" i="1"/>
  <c r="AJ466" i="1"/>
  <c r="AJ467" i="1"/>
  <c r="AJ468" i="1"/>
  <c r="AJ463" i="1"/>
  <c r="AJ469" i="1"/>
  <c r="AJ464" i="1"/>
  <c r="AJ458" i="1"/>
  <c r="AJ471" i="1"/>
  <c r="AJ472" i="1"/>
  <c r="AI81" i="1"/>
  <c r="AI82" i="1"/>
  <c r="AI83" i="1"/>
  <c r="AI84" i="1"/>
  <c r="AI85" i="1"/>
  <c r="AI90" i="1"/>
  <c r="AI91" i="1"/>
  <c r="AI92" i="1"/>
  <c r="AI93" i="1"/>
  <c r="AI94" i="1"/>
  <c r="AI95" i="1"/>
  <c r="AI96" i="1"/>
  <c r="AI73" i="1"/>
  <c r="AI97" i="1"/>
  <c r="AI98" i="1"/>
  <c r="AI74" i="1"/>
  <c r="AI99" i="1"/>
  <c r="AI86" i="1"/>
  <c r="AI100" i="1"/>
  <c r="AI103" i="1"/>
  <c r="AI87" i="1"/>
  <c r="AI88" i="1"/>
  <c r="AI104" i="1"/>
  <c r="AI107" i="1"/>
  <c r="AI108" i="1"/>
  <c r="AI109" i="1"/>
  <c r="AI110" i="1"/>
  <c r="AI111" i="1"/>
  <c r="AI75" i="1"/>
  <c r="AI115" i="1"/>
  <c r="AI116" i="1"/>
  <c r="AI117" i="1"/>
  <c r="AI118" i="1"/>
  <c r="AI119" i="1"/>
  <c r="AI112" i="1"/>
  <c r="AI113" i="1"/>
  <c r="AI132" i="1"/>
  <c r="AI133" i="1"/>
  <c r="AI114" i="1"/>
  <c r="AI120" i="1"/>
  <c r="AI101" i="1"/>
  <c r="AI140" i="1"/>
  <c r="AI134" i="1"/>
  <c r="AI141" i="1"/>
  <c r="AI135" i="1"/>
  <c r="AI142" i="1"/>
  <c r="AI143" i="1"/>
  <c r="AI144" i="1"/>
  <c r="AI139" i="1"/>
  <c r="AI151" i="1"/>
  <c r="AI152" i="1"/>
  <c r="AI89" i="1"/>
  <c r="AI145" i="1"/>
  <c r="AI146" i="1"/>
  <c r="AI147" i="1"/>
  <c r="AI148" i="1"/>
  <c r="AI149" i="1"/>
  <c r="AI155" i="1"/>
  <c r="AI136" i="1"/>
  <c r="AI121" i="1"/>
  <c r="AI158" i="1"/>
  <c r="AI137" i="1"/>
  <c r="AI156" i="1"/>
  <c r="AI159" i="1"/>
  <c r="AI138" i="1"/>
  <c r="AI105" i="1"/>
  <c r="AI160" i="1"/>
  <c r="AI106" i="1"/>
  <c r="AI162" i="1"/>
  <c r="AI163" i="1"/>
  <c r="AI164" i="1"/>
  <c r="AI165" i="1"/>
  <c r="AI102" i="1"/>
  <c r="AI166" i="1"/>
  <c r="AI168" i="1"/>
  <c r="AI169" i="1"/>
  <c r="AI3" i="1"/>
  <c r="AI170" i="1"/>
  <c r="AI171" i="1"/>
  <c r="AI172" i="1"/>
  <c r="AI173" i="1"/>
  <c r="AI174" i="1"/>
  <c r="AI175" i="1"/>
  <c r="AI176" i="1"/>
  <c r="AI193" i="1"/>
  <c r="AI194" i="1"/>
  <c r="AI195" i="1"/>
  <c r="AI196" i="1"/>
  <c r="AI197" i="1"/>
  <c r="AI198" i="1"/>
  <c r="AI199" i="1"/>
  <c r="AI200" i="1"/>
  <c r="AI201" i="1"/>
  <c r="AI202" i="1"/>
  <c r="AI189" i="1"/>
  <c r="AI203" i="1"/>
  <c r="AI204" i="1"/>
  <c r="AI205" i="1"/>
  <c r="AI177" i="1"/>
  <c r="AI192" i="1"/>
  <c r="AI218" i="1"/>
  <c r="AI219" i="1"/>
  <c r="AI220" i="1"/>
  <c r="AI206" i="1"/>
  <c r="AI207" i="1"/>
  <c r="AI221" i="1"/>
  <c r="AI222" i="1"/>
  <c r="AI223" i="1"/>
  <c r="AI224" i="1"/>
  <c r="AI225" i="1"/>
  <c r="AI226" i="1"/>
  <c r="AI227" i="1"/>
  <c r="AI228" i="1"/>
  <c r="AI229" i="1"/>
  <c r="AI230" i="1"/>
  <c r="AI233" i="1"/>
  <c r="AI234" i="1"/>
  <c r="AI235" i="1"/>
  <c r="AI236" i="1"/>
  <c r="AI237" i="1"/>
  <c r="AI2" i="1"/>
  <c r="AI178" i="1"/>
  <c r="AI190" i="1"/>
  <c r="AI208" i="1"/>
  <c r="AI209" i="1"/>
  <c r="AI231" i="1"/>
  <c r="AI232" i="1"/>
  <c r="AI238" i="1"/>
  <c r="AI239" i="1"/>
  <c r="AI240" i="1"/>
  <c r="AI244" i="1"/>
  <c r="AI245" i="1"/>
  <c r="AI246" i="1"/>
  <c r="AI242" i="1"/>
  <c r="AI247" i="1"/>
  <c r="AI248" i="1"/>
  <c r="AI249" i="1"/>
  <c r="AI250" i="1"/>
  <c r="AI251" i="1"/>
  <c r="AI252" i="1"/>
  <c r="AI253" i="1"/>
  <c r="AI254" i="1"/>
  <c r="AI255" i="1"/>
  <c r="AI256" i="1"/>
  <c r="AI257" i="1"/>
  <c r="AI258" i="1"/>
  <c r="AI259" i="1"/>
  <c r="AI260" i="1"/>
  <c r="AI261" i="1"/>
  <c r="AI262" i="1"/>
  <c r="AI263" i="1"/>
  <c r="AI264" i="1"/>
  <c r="AI265" i="1"/>
  <c r="AI266" i="1"/>
  <c r="AI210" i="1"/>
  <c r="AI267" i="1"/>
  <c r="AI270" i="1"/>
  <c r="AI271" i="1"/>
  <c r="AI76" i="1"/>
  <c r="AI72" i="1"/>
  <c r="AI77" i="1"/>
  <c r="AI78" i="1"/>
  <c r="AI79" i="1"/>
  <c r="AI80" i="1"/>
  <c r="AI161" i="1"/>
  <c r="AI157" i="1"/>
  <c r="AI153" i="1"/>
  <c r="AI150" i="1"/>
  <c r="AI179" i="1"/>
  <c r="AI180" i="1"/>
  <c r="AI181" i="1"/>
  <c r="AI182" i="1"/>
  <c r="AI183" i="1"/>
  <c r="AI184" i="1"/>
  <c r="AI185" i="1"/>
  <c r="AI186" i="1"/>
  <c r="AI187" i="1"/>
  <c r="AI188" i="1"/>
  <c r="AI154" i="1"/>
  <c r="AI167" i="1"/>
  <c r="AI272" i="1"/>
  <c r="AI273" i="1"/>
  <c r="AI274" i="1"/>
  <c r="AI268" i="1"/>
  <c r="AI275" i="1"/>
  <c r="AI276" i="1"/>
  <c r="AI277" i="1"/>
  <c r="AI278" i="1"/>
  <c r="AI279" i="1"/>
  <c r="AI280" i="1"/>
  <c r="AI281" i="1"/>
  <c r="AI282" i="1"/>
  <c r="AI283" i="1"/>
  <c r="AI284" i="1"/>
  <c r="AI285" i="1"/>
  <c r="AI287" i="1"/>
  <c r="AI288" i="1"/>
  <c r="AI289" i="1"/>
  <c r="AI290" i="1"/>
  <c r="AI217" i="1"/>
  <c r="AI191" i="1"/>
  <c r="AI306" i="1"/>
  <c r="AI307" i="1"/>
  <c r="AI241" i="1"/>
  <c r="AI309" i="1"/>
  <c r="AI310" i="1"/>
  <c r="AI311" i="1"/>
  <c r="AI312"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313" i="1"/>
  <c r="AI211" i="1"/>
  <c r="AI212" i="1"/>
  <c r="AI213" i="1"/>
  <c r="AI214" i="1"/>
  <c r="AI215" i="1"/>
  <c r="AI216" i="1"/>
  <c r="AI314" i="1"/>
  <c r="AI315" i="1"/>
  <c r="AI317" i="1"/>
  <c r="AI318" i="1"/>
  <c r="AI319" i="1"/>
  <c r="AI122" i="1"/>
  <c r="AI123" i="1"/>
  <c r="AI124" i="1"/>
  <c r="AI125" i="1"/>
  <c r="AI126" i="1"/>
  <c r="AI127" i="1"/>
  <c r="AI128" i="1"/>
  <c r="AI129" i="1"/>
  <c r="AI130" i="1"/>
  <c r="AI131" i="1"/>
  <c r="AI291" i="1"/>
  <c r="AI292" i="1"/>
  <c r="AI293" i="1"/>
  <c r="AI294" i="1"/>
  <c r="AI295" i="1"/>
  <c r="AI296" i="1"/>
  <c r="AI297" i="1"/>
  <c r="AI298" i="1"/>
  <c r="AI299" i="1"/>
  <c r="AI300" i="1"/>
  <c r="AI301" i="1"/>
  <c r="AI302" i="1"/>
  <c r="AI303" i="1"/>
  <c r="AI304" i="1"/>
  <c r="AI324" i="1"/>
  <c r="AI325" i="1"/>
  <c r="AI286" i="1"/>
  <c r="AI326" i="1"/>
  <c r="AI327" i="1"/>
  <c r="AI330" i="1"/>
  <c r="AI333" i="1"/>
  <c r="AI334" i="1"/>
  <c r="AI335" i="1"/>
  <c r="AI331" i="1"/>
  <c r="AI345" i="1"/>
  <c r="AI346" i="1"/>
  <c r="AI337" i="1"/>
  <c r="AI328" i="1"/>
  <c r="AI347" i="1"/>
  <c r="AI348" i="1"/>
  <c r="AI338" i="1"/>
  <c r="AI339" i="1"/>
  <c r="AI340" i="1"/>
  <c r="AI341" i="1"/>
  <c r="AI342" i="1"/>
  <c r="AI329" i="1"/>
  <c r="AI336" i="1"/>
  <c r="AI349" i="1"/>
  <c r="AI350" i="1"/>
  <c r="AI320" i="1"/>
  <c r="AI353" i="1"/>
  <c r="AI354" i="1"/>
  <c r="AI351" i="1"/>
  <c r="AI305" i="1"/>
  <c r="AI316" i="1"/>
  <c r="AI321" i="1"/>
  <c r="AI322" i="1"/>
  <c r="AI332" i="1"/>
  <c r="AI343" i="1"/>
  <c r="AI344" i="1"/>
  <c r="AI323" i="1"/>
  <c r="AI355" i="1"/>
  <c r="AI356" i="1"/>
  <c r="AI357" i="1"/>
  <c r="AI358" i="1"/>
  <c r="AI360" i="1"/>
  <c r="AI364" i="1"/>
  <c r="AI365" i="1"/>
  <c r="AI374" i="1"/>
  <c r="AI366" i="1"/>
  <c r="AI375" i="1"/>
  <c r="AI361" i="1"/>
  <c r="AI376" i="1"/>
  <c r="AI377" i="1"/>
  <c r="AI378" i="1"/>
  <c r="AI367" i="1"/>
  <c r="AI368" i="1"/>
  <c r="AI369" i="1"/>
  <c r="AI379" i="1"/>
  <c r="AI362" i="1"/>
  <c r="AI370" i="1"/>
  <c r="AI269" i="1"/>
  <c r="AI363" i="1"/>
  <c r="AI380" i="1"/>
  <c r="AI382" i="1"/>
  <c r="AI359" i="1"/>
  <c r="AI383" i="1"/>
  <c r="AI371" i="1"/>
  <c r="AI372" i="1"/>
  <c r="AI373" i="1"/>
  <c r="AI384" i="1"/>
  <c r="AI385" i="1"/>
  <c r="AI386" i="1"/>
  <c r="AI387" i="1"/>
  <c r="AI390" i="1"/>
  <c r="AI388" i="1"/>
  <c r="AI395" i="1"/>
  <c r="AI391" i="1"/>
  <c r="AI392" i="1"/>
  <c r="AI393" i="1"/>
  <c r="AI396" i="1"/>
  <c r="AI397" i="1"/>
  <c r="AI398" i="1"/>
  <c r="AI399" i="1"/>
  <c r="AI400" i="1"/>
  <c r="AI401" i="1"/>
  <c r="AI402" i="1"/>
  <c r="AI403" i="1"/>
  <c r="AI408" i="1"/>
  <c r="AI411" i="1"/>
  <c r="AI412" i="1"/>
  <c r="AI413" i="1"/>
  <c r="AI414" i="1"/>
  <c r="AI415" i="1"/>
  <c r="AI416" i="1"/>
  <c r="AI421" i="1"/>
  <c r="AI422" i="1"/>
  <c r="AI423" i="1"/>
  <c r="AI418" i="1"/>
  <c r="AI419" i="1"/>
  <c r="AI420" i="1"/>
  <c r="AI433" i="1"/>
  <c r="AI434" i="1"/>
  <c r="AI424" i="1"/>
  <c r="AI428" i="1"/>
  <c r="AI429" i="1"/>
  <c r="AI430" i="1"/>
  <c r="AI431" i="1"/>
  <c r="AI425" i="1"/>
  <c r="AI426" i="1"/>
  <c r="AI427" i="1"/>
  <c r="AI432" i="1"/>
  <c r="AI438" i="1"/>
  <c r="AI439" i="1"/>
  <c r="AI435" i="1"/>
  <c r="AI436" i="1"/>
  <c r="AI440" i="1"/>
  <c r="AI441" i="1"/>
  <c r="AI442" i="1"/>
  <c r="AI443" i="1"/>
  <c r="AI437" i="1"/>
  <c r="AI404" i="1"/>
  <c r="AI445" i="1"/>
  <c r="AI446" i="1"/>
  <c r="AI447" i="1"/>
  <c r="AI448" i="1"/>
  <c r="AI449" i="1"/>
  <c r="AI450" i="1"/>
  <c r="AI454" i="1"/>
  <c r="AI455" i="1"/>
  <c r="AI456" i="1"/>
  <c r="AI457" i="1"/>
  <c r="AI459" i="1"/>
  <c r="AI460" i="1"/>
  <c r="AI462" i="1"/>
  <c r="AI461" i="1"/>
  <c r="AI466" i="1"/>
  <c r="AI467" i="1"/>
  <c r="AI468" i="1"/>
  <c r="AI463" i="1"/>
  <c r="AI469" i="1"/>
  <c r="AI464" i="1"/>
  <c r="AI458" i="1"/>
  <c r="AI471" i="1"/>
  <c r="AI472" i="1"/>
  <c r="X472" i="1"/>
  <c r="Z472" i="1" s="1"/>
  <c r="AC472" i="1"/>
  <c r="AD472" i="1"/>
  <c r="AF472" i="1"/>
  <c r="A471" i="1"/>
  <c r="X471" i="1"/>
  <c r="Z471" i="1" s="1"/>
  <c r="AC471" i="1"/>
  <c r="AD471" i="1"/>
  <c r="AF471" i="1"/>
  <c r="A458" i="1"/>
  <c r="X458" i="1"/>
  <c r="Z458" i="1" s="1"/>
  <c r="AC458" i="1"/>
  <c r="AD458" i="1"/>
  <c r="AF458" i="1"/>
  <c r="A464" i="1"/>
  <c r="X464" i="1"/>
  <c r="Z464" i="1" s="1"/>
  <c r="AC464" i="1"/>
  <c r="AD464" i="1"/>
  <c r="AF464" i="1"/>
  <c r="A469" i="1"/>
  <c r="X469" i="1"/>
  <c r="Z469" i="1" s="1"/>
  <c r="AC469" i="1"/>
  <c r="AD469" i="1"/>
  <c r="AF469" i="1"/>
  <c r="A463" i="1"/>
  <c r="X463" i="1"/>
  <c r="Z463" i="1" s="1"/>
  <c r="AC463" i="1"/>
  <c r="AD463" i="1"/>
  <c r="AF463" i="1"/>
  <c r="A468" i="1"/>
  <c r="X468" i="1"/>
  <c r="Z468" i="1" s="1"/>
  <c r="AC468" i="1"/>
  <c r="AD468" i="1"/>
  <c r="AF468" i="1"/>
  <c r="A466" i="1"/>
  <c r="A467" i="1"/>
  <c r="X467" i="1"/>
  <c r="Z467" i="1" s="1"/>
  <c r="AC467" i="1"/>
  <c r="AD467" i="1"/>
  <c r="AF467" i="1"/>
  <c r="X466" i="1"/>
  <c r="Z466" i="1" s="1"/>
  <c r="AC466" i="1"/>
  <c r="AD466" i="1"/>
  <c r="AF466" i="1"/>
  <c r="A462" i="1"/>
  <c r="A461" i="1"/>
  <c r="X461" i="1"/>
  <c r="Z461" i="1" s="1"/>
  <c r="AC461" i="1"/>
  <c r="AD461" i="1"/>
  <c r="AF461" i="1"/>
  <c r="X462" i="1"/>
  <c r="Z462" i="1" s="1"/>
  <c r="AC462" i="1"/>
  <c r="AD462" i="1"/>
  <c r="AF462" i="1"/>
  <c r="A460" i="1"/>
  <c r="X460" i="1"/>
  <c r="Z460" i="1" s="1"/>
  <c r="AC460" i="1"/>
  <c r="AD460" i="1"/>
  <c r="AF460" i="1"/>
  <c r="A459" i="1"/>
  <c r="X459" i="1"/>
  <c r="Z459" i="1" s="1"/>
  <c r="AC459" i="1"/>
  <c r="AD459" i="1"/>
  <c r="AF459" i="1"/>
  <c r="A457" i="1"/>
  <c r="X457" i="1"/>
  <c r="Z457" i="1" s="1"/>
  <c r="AC457" i="1"/>
  <c r="AD457" i="1"/>
  <c r="AF457" i="1"/>
  <c r="X81" i="1"/>
  <c r="X82" i="1"/>
  <c r="X83" i="1"/>
  <c r="X84" i="1"/>
  <c r="X85" i="1"/>
  <c r="X90" i="1"/>
  <c r="X91" i="1"/>
  <c r="X92" i="1"/>
  <c r="X93" i="1"/>
  <c r="X94" i="1"/>
  <c r="X95" i="1"/>
  <c r="X96" i="1"/>
  <c r="X73" i="1"/>
  <c r="X97" i="1"/>
  <c r="X98" i="1"/>
  <c r="X74" i="1"/>
  <c r="X99" i="1"/>
  <c r="X86" i="1"/>
  <c r="X100" i="1"/>
  <c r="X103" i="1"/>
  <c r="X87" i="1"/>
  <c r="X88" i="1"/>
  <c r="X104" i="1"/>
  <c r="X107" i="1"/>
  <c r="X108" i="1"/>
  <c r="X109" i="1"/>
  <c r="X110" i="1"/>
  <c r="X111" i="1"/>
  <c r="X75" i="1"/>
  <c r="X115" i="1"/>
  <c r="X116" i="1"/>
  <c r="X117" i="1"/>
  <c r="X118" i="1"/>
  <c r="X119" i="1"/>
  <c r="X112" i="1"/>
  <c r="X113" i="1"/>
  <c r="X132" i="1"/>
  <c r="X133" i="1"/>
  <c r="X114" i="1"/>
  <c r="X120" i="1"/>
  <c r="X101" i="1"/>
  <c r="X140" i="1"/>
  <c r="X134" i="1"/>
  <c r="X141" i="1"/>
  <c r="X135" i="1"/>
  <c r="X142" i="1"/>
  <c r="X143" i="1"/>
  <c r="X144" i="1"/>
  <c r="X139" i="1"/>
  <c r="X151" i="1"/>
  <c r="X152" i="1"/>
  <c r="X89" i="1"/>
  <c r="X145" i="1"/>
  <c r="X146" i="1"/>
  <c r="X147" i="1"/>
  <c r="X148" i="1"/>
  <c r="X149" i="1"/>
  <c r="X155" i="1"/>
  <c r="X136" i="1"/>
  <c r="X121" i="1"/>
  <c r="X158" i="1"/>
  <c r="X137" i="1"/>
  <c r="X156" i="1"/>
  <c r="X159" i="1"/>
  <c r="X138" i="1"/>
  <c r="X105" i="1"/>
  <c r="X160" i="1"/>
  <c r="X106" i="1"/>
  <c r="X162" i="1"/>
  <c r="X163" i="1"/>
  <c r="X164" i="1"/>
  <c r="X165" i="1"/>
  <c r="X102" i="1"/>
  <c r="X166" i="1"/>
  <c r="X168" i="1"/>
  <c r="X169" i="1"/>
  <c r="X3" i="1"/>
  <c r="X170" i="1"/>
  <c r="X171" i="1"/>
  <c r="X172" i="1"/>
  <c r="X173" i="1"/>
  <c r="X174" i="1"/>
  <c r="X175" i="1"/>
  <c r="X176" i="1"/>
  <c r="X193" i="1"/>
  <c r="X194" i="1"/>
  <c r="X195" i="1"/>
  <c r="X196" i="1"/>
  <c r="X197" i="1"/>
  <c r="X198" i="1"/>
  <c r="X199" i="1"/>
  <c r="X200" i="1"/>
  <c r="X201" i="1"/>
  <c r="X202" i="1"/>
  <c r="X189" i="1"/>
  <c r="X203" i="1"/>
  <c r="X204" i="1"/>
  <c r="X205" i="1"/>
  <c r="X177" i="1"/>
  <c r="X192" i="1"/>
  <c r="X218" i="1"/>
  <c r="X219" i="1"/>
  <c r="X220" i="1"/>
  <c r="X206" i="1"/>
  <c r="X207" i="1"/>
  <c r="X221" i="1"/>
  <c r="X222" i="1"/>
  <c r="X223" i="1"/>
  <c r="X224" i="1"/>
  <c r="X225" i="1"/>
  <c r="X226" i="1"/>
  <c r="X227" i="1"/>
  <c r="X228" i="1"/>
  <c r="X229" i="1"/>
  <c r="X230" i="1"/>
  <c r="X233" i="1"/>
  <c r="X234" i="1"/>
  <c r="X235" i="1"/>
  <c r="X236" i="1"/>
  <c r="X237" i="1"/>
  <c r="X2" i="1"/>
  <c r="X178" i="1"/>
  <c r="X190" i="1"/>
  <c r="X208" i="1"/>
  <c r="X209" i="1"/>
  <c r="X231" i="1"/>
  <c r="X232" i="1"/>
  <c r="X238" i="1"/>
  <c r="X239" i="1"/>
  <c r="X240" i="1"/>
  <c r="X244" i="1"/>
  <c r="X245" i="1"/>
  <c r="X246" i="1"/>
  <c r="X242" i="1"/>
  <c r="X247" i="1"/>
  <c r="X248" i="1"/>
  <c r="X249" i="1"/>
  <c r="X250" i="1"/>
  <c r="X251" i="1"/>
  <c r="X252" i="1"/>
  <c r="X253" i="1"/>
  <c r="X254" i="1"/>
  <c r="X255" i="1"/>
  <c r="X256" i="1"/>
  <c r="X257" i="1"/>
  <c r="X258" i="1"/>
  <c r="X259" i="1"/>
  <c r="X260" i="1"/>
  <c r="X261" i="1"/>
  <c r="X262" i="1"/>
  <c r="X263" i="1"/>
  <c r="X264" i="1"/>
  <c r="X265" i="1"/>
  <c r="X266" i="1"/>
  <c r="X210" i="1"/>
  <c r="X267" i="1"/>
  <c r="X270" i="1"/>
  <c r="X271" i="1"/>
  <c r="X76" i="1"/>
  <c r="X72" i="1"/>
  <c r="X77" i="1"/>
  <c r="X78" i="1"/>
  <c r="X79" i="1"/>
  <c r="X80" i="1"/>
  <c r="X161" i="1"/>
  <c r="X157" i="1"/>
  <c r="X153" i="1"/>
  <c r="X150" i="1"/>
  <c r="X179" i="1"/>
  <c r="X180" i="1"/>
  <c r="X181" i="1"/>
  <c r="X182" i="1"/>
  <c r="X183" i="1"/>
  <c r="X184" i="1"/>
  <c r="X185" i="1"/>
  <c r="X186" i="1"/>
  <c r="X187" i="1"/>
  <c r="X188" i="1"/>
  <c r="X154" i="1"/>
  <c r="X167" i="1"/>
  <c r="X272" i="1"/>
  <c r="X273" i="1"/>
  <c r="X274" i="1"/>
  <c r="X268" i="1"/>
  <c r="X275" i="1"/>
  <c r="X276" i="1"/>
  <c r="X277" i="1"/>
  <c r="X278" i="1"/>
  <c r="X279" i="1"/>
  <c r="X280" i="1"/>
  <c r="X281" i="1"/>
  <c r="X282" i="1"/>
  <c r="X283" i="1"/>
  <c r="X284" i="1"/>
  <c r="X285" i="1"/>
  <c r="X287" i="1"/>
  <c r="X288" i="1"/>
  <c r="X289" i="1"/>
  <c r="X290" i="1"/>
  <c r="X217" i="1"/>
  <c r="X191" i="1"/>
  <c r="X306" i="1"/>
  <c r="X307" i="1"/>
  <c r="X241" i="1"/>
  <c r="X309" i="1"/>
  <c r="X310" i="1"/>
  <c r="X311" i="1"/>
  <c r="X312"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313" i="1"/>
  <c r="X211" i="1"/>
  <c r="X212" i="1"/>
  <c r="X213" i="1"/>
  <c r="X214" i="1"/>
  <c r="X215" i="1"/>
  <c r="X216" i="1"/>
  <c r="X314" i="1"/>
  <c r="X315" i="1"/>
  <c r="X317" i="1"/>
  <c r="X318" i="1"/>
  <c r="X319" i="1"/>
  <c r="X122" i="1"/>
  <c r="X123" i="1"/>
  <c r="X124" i="1"/>
  <c r="X125" i="1"/>
  <c r="X126" i="1"/>
  <c r="X127" i="1"/>
  <c r="X128" i="1"/>
  <c r="X129" i="1"/>
  <c r="X130" i="1"/>
  <c r="X131" i="1"/>
  <c r="X291" i="1"/>
  <c r="X292" i="1"/>
  <c r="X293" i="1"/>
  <c r="X294" i="1"/>
  <c r="X295" i="1"/>
  <c r="X296" i="1"/>
  <c r="X297" i="1"/>
  <c r="X298" i="1"/>
  <c r="X299" i="1"/>
  <c r="X300" i="1"/>
  <c r="X301" i="1"/>
  <c r="X302" i="1"/>
  <c r="X303" i="1"/>
  <c r="X304" i="1"/>
  <c r="X324" i="1"/>
  <c r="X325" i="1"/>
  <c r="X286" i="1"/>
  <c r="X326" i="1"/>
  <c r="X327" i="1"/>
  <c r="X330" i="1"/>
  <c r="X333" i="1"/>
  <c r="X334" i="1"/>
  <c r="X335" i="1"/>
  <c r="X331" i="1"/>
  <c r="X345" i="1"/>
  <c r="X346" i="1"/>
  <c r="X337" i="1"/>
  <c r="X328" i="1"/>
  <c r="X347" i="1"/>
  <c r="X348" i="1"/>
  <c r="X338" i="1"/>
  <c r="X339" i="1"/>
  <c r="X340" i="1"/>
  <c r="X341" i="1"/>
  <c r="X342" i="1"/>
  <c r="X329" i="1"/>
  <c r="X336" i="1"/>
  <c r="X349" i="1"/>
  <c r="X350" i="1"/>
  <c r="X320" i="1"/>
  <c r="X353" i="1"/>
  <c r="X354" i="1"/>
  <c r="X351" i="1"/>
  <c r="X305" i="1"/>
  <c r="X316" i="1"/>
  <c r="X321" i="1"/>
  <c r="X322" i="1"/>
  <c r="X332" i="1"/>
  <c r="X343" i="1"/>
  <c r="X344" i="1"/>
  <c r="X323" i="1"/>
  <c r="X355" i="1"/>
  <c r="X356" i="1"/>
  <c r="X357" i="1"/>
  <c r="X358" i="1"/>
  <c r="X360" i="1"/>
  <c r="X364" i="1"/>
  <c r="X365" i="1"/>
  <c r="X374" i="1"/>
  <c r="X366" i="1"/>
  <c r="X375" i="1"/>
  <c r="X361" i="1"/>
  <c r="X376" i="1"/>
  <c r="X377" i="1"/>
  <c r="X378" i="1"/>
  <c r="X367" i="1"/>
  <c r="X368" i="1"/>
  <c r="X369" i="1"/>
  <c r="X379" i="1"/>
  <c r="X362" i="1"/>
  <c r="X370" i="1"/>
  <c r="X269" i="1"/>
  <c r="X363" i="1"/>
  <c r="X380" i="1"/>
  <c r="X382" i="1"/>
  <c r="X359" i="1"/>
  <c r="X383" i="1"/>
  <c r="X371" i="1"/>
  <c r="X372" i="1"/>
  <c r="X373" i="1"/>
  <c r="X384" i="1"/>
  <c r="X385" i="1"/>
  <c r="X386" i="1"/>
  <c r="X387" i="1"/>
  <c r="X390" i="1"/>
  <c r="X388" i="1"/>
  <c r="X395" i="1"/>
  <c r="X391" i="1"/>
  <c r="X392" i="1"/>
  <c r="X393" i="1"/>
  <c r="X396" i="1"/>
  <c r="X397" i="1"/>
  <c r="X398" i="1"/>
  <c r="X399" i="1"/>
  <c r="X400" i="1"/>
  <c r="X401" i="1"/>
  <c r="X402" i="1"/>
  <c r="X403" i="1"/>
  <c r="X408" i="1"/>
  <c r="X411" i="1"/>
  <c r="X412" i="1"/>
  <c r="X413" i="1"/>
  <c r="X414" i="1"/>
  <c r="X415" i="1"/>
  <c r="X416" i="1"/>
  <c r="X421" i="1"/>
  <c r="X422" i="1"/>
  <c r="X423" i="1"/>
  <c r="X418" i="1"/>
  <c r="X419" i="1"/>
  <c r="X420" i="1"/>
  <c r="X433" i="1"/>
  <c r="X434" i="1"/>
  <c r="X424" i="1"/>
  <c r="X428" i="1"/>
  <c r="X429" i="1"/>
  <c r="X430" i="1"/>
  <c r="X431" i="1"/>
  <c r="X425" i="1"/>
  <c r="X426" i="1"/>
  <c r="X427" i="1"/>
  <c r="X432" i="1"/>
  <c r="X438" i="1"/>
  <c r="X439" i="1"/>
  <c r="X435" i="1"/>
  <c r="X436" i="1"/>
  <c r="X440" i="1"/>
  <c r="X441" i="1"/>
  <c r="X442" i="1"/>
  <c r="X443" i="1"/>
  <c r="X437" i="1"/>
  <c r="X404" i="1"/>
  <c r="X445" i="1"/>
  <c r="X446" i="1"/>
  <c r="X447" i="1"/>
  <c r="X448" i="1"/>
  <c r="X449" i="1"/>
  <c r="X450" i="1"/>
  <c r="X454" i="1"/>
  <c r="X455" i="1"/>
  <c r="X456" i="1"/>
  <c r="AI507" i="1" l="1"/>
  <c r="AI478" i="1"/>
  <c r="AI495" i="1"/>
  <c r="AI410" i="1"/>
  <c r="AI518" i="1"/>
  <c r="AJ417" i="1"/>
  <c r="AJ479" i="1"/>
  <c r="AJ453" i="1"/>
  <c r="AJ409" i="1"/>
  <c r="A456" i="1"/>
  <c r="Z456" i="1"/>
  <c r="AC456" i="1"/>
  <c r="AD456" i="1"/>
  <c r="AF456" i="1"/>
  <c r="A455" i="1"/>
  <c r="Z455" i="1"/>
  <c r="AC455" i="1"/>
  <c r="AD455" i="1"/>
  <c r="AF455" i="1"/>
  <c r="A454" i="1"/>
  <c r="Z454" i="1"/>
  <c r="AC454" i="1"/>
  <c r="AD454" i="1"/>
  <c r="AF454" i="1"/>
  <c r="A450" i="1"/>
  <c r="Z450" i="1"/>
  <c r="AC450" i="1"/>
  <c r="AD450" i="1"/>
  <c r="AF450" i="1"/>
  <c r="A449" i="1"/>
  <c r="Z449" i="1"/>
  <c r="AC449" i="1"/>
  <c r="AD449" i="1"/>
  <c r="AF449" i="1"/>
  <c r="A448" i="1"/>
  <c r="Z448" i="1"/>
  <c r="AC448" i="1"/>
  <c r="AD448" i="1"/>
  <c r="AF448" i="1"/>
  <c r="A447" i="1"/>
  <c r="Z447" i="1"/>
  <c r="AC447" i="1"/>
  <c r="AD447" i="1"/>
  <c r="AF447" i="1"/>
  <c r="A446" i="1"/>
  <c r="Z446" i="1"/>
  <c r="AC446" i="1"/>
  <c r="AD446" i="1"/>
  <c r="AF446" i="1"/>
  <c r="A445" i="1"/>
  <c r="Z445" i="1"/>
  <c r="AC445" i="1"/>
  <c r="AD445" i="1"/>
  <c r="AF445" i="1"/>
  <c r="A404" i="1"/>
  <c r="Z404" i="1"/>
  <c r="AC404" i="1"/>
  <c r="AD404" i="1"/>
  <c r="AF404" i="1"/>
  <c r="A441" i="1"/>
  <c r="A442" i="1"/>
  <c r="A443" i="1"/>
  <c r="A437" i="1"/>
  <c r="Z437" i="1"/>
  <c r="AC437" i="1"/>
  <c r="AD437" i="1"/>
  <c r="AF437" i="1"/>
  <c r="Z443" i="1"/>
  <c r="AC443" i="1"/>
  <c r="AD443" i="1"/>
  <c r="AF443" i="1"/>
  <c r="Z441" i="1"/>
  <c r="Z442" i="1"/>
  <c r="AC441" i="1"/>
  <c r="AC442" i="1"/>
  <c r="AD441" i="1"/>
  <c r="AD442" i="1"/>
  <c r="AF441" i="1"/>
  <c r="AF442" i="1"/>
  <c r="A440" i="1"/>
  <c r="Z440" i="1"/>
  <c r="AC440" i="1"/>
  <c r="AD440" i="1"/>
  <c r="AF440" i="1"/>
  <c r="A435" i="1"/>
  <c r="A436" i="1"/>
  <c r="Z436" i="1"/>
  <c r="AC436" i="1"/>
  <c r="AD436" i="1"/>
  <c r="AF436" i="1"/>
  <c r="Z435" i="1"/>
  <c r="AC435" i="1"/>
  <c r="AD435" i="1"/>
  <c r="AF435" i="1"/>
  <c r="A439" i="1"/>
  <c r="Z439" i="1"/>
  <c r="AC439" i="1"/>
  <c r="AD439" i="1"/>
  <c r="AF439" i="1"/>
  <c r="A438" i="1"/>
  <c r="Z438" i="1"/>
  <c r="AC438" i="1"/>
  <c r="AD438" i="1"/>
  <c r="AF438" i="1"/>
  <c r="A427" i="1"/>
  <c r="Z427" i="1"/>
  <c r="AC427" i="1"/>
  <c r="AD427" i="1"/>
  <c r="AF427" i="1"/>
  <c r="A426" i="1"/>
  <c r="A81" i="1"/>
  <c r="Z81" i="1"/>
  <c r="AC81" i="1"/>
  <c r="AD81" i="1"/>
  <c r="AF81" i="1"/>
  <c r="A82" i="1"/>
  <c r="Z82" i="1"/>
  <c r="AC82" i="1"/>
  <c r="AD82" i="1"/>
  <c r="AF82" i="1"/>
  <c r="A83" i="1"/>
  <c r="Z83" i="1"/>
  <c r="AC83" i="1"/>
  <c r="AD83" i="1"/>
  <c r="AF83" i="1"/>
  <c r="A84" i="1"/>
  <c r="Z84" i="1"/>
  <c r="AC84" i="1"/>
  <c r="AD84" i="1"/>
  <c r="AF84" i="1"/>
  <c r="A85" i="1"/>
  <c r="Z85" i="1"/>
  <c r="AC85" i="1"/>
  <c r="AD85" i="1"/>
  <c r="AF85" i="1"/>
  <c r="A90" i="1"/>
  <c r="Z90" i="1"/>
  <c r="AC90" i="1"/>
  <c r="AD90" i="1"/>
  <c r="AF90" i="1"/>
  <c r="A91" i="1"/>
  <c r="Z91" i="1"/>
  <c r="AC91" i="1"/>
  <c r="AD91" i="1"/>
  <c r="AF91" i="1"/>
  <c r="A92" i="1"/>
  <c r="Z92" i="1"/>
  <c r="AC92" i="1"/>
  <c r="AD92" i="1"/>
  <c r="AF92" i="1"/>
  <c r="A93" i="1"/>
  <c r="Z93" i="1"/>
  <c r="AC93" i="1"/>
  <c r="AD93" i="1"/>
  <c r="AF93" i="1"/>
  <c r="A94" i="1"/>
  <c r="Z94" i="1"/>
  <c r="AC94" i="1"/>
  <c r="AD94" i="1"/>
  <c r="AF94" i="1"/>
  <c r="A95" i="1"/>
  <c r="Z95" i="1"/>
  <c r="AC95" i="1"/>
  <c r="AD95" i="1"/>
  <c r="AF95" i="1"/>
  <c r="A96" i="1"/>
  <c r="Z96" i="1"/>
  <c r="AC96" i="1"/>
  <c r="AD96" i="1"/>
  <c r="AF96" i="1"/>
  <c r="A73" i="1"/>
  <c r="Z73" i="1"/>
  <c r="AC73" i="1"/>
  <c r="AD73" i="1"/>
  <c r="AF73" i="1"/>
  <c r="A97" i="1"/>
  <c r="Z97" i="1"/>
  <c r="AC97" i="1"/>
  <c r="AD97" i="1"/>
  <c r="AF97" i="1"/>
  <c r="A98" i="1"/>
  <c r="Z98" i="1"/>
  <c r="AC98" i="1"/>
  <c r="AD98" i="1"/>
  <c r="AF98" i="1"/>
  <c r="A74" i="1"/>
  <c r="Z74" i="1"/>
  <c r="AC74" i="1"/>
  <c r="AD74" i="1"/>
  <c r="AF74" i="1"/>
  <c r="A99" i="1"/>
  <c r="Z99" i="1"/>
  <c r="AC99" i="1"/>
  <c r="AD99" i="1"/>
  <c r="AF99" i="1"/>
  <c r="A86" i="1"/>
  <c r="Z86" i="1"/>
  <c r="AC86" i="1"/>
  <c r="AD86" i="1"/>
  <c r="AF86" i="1"/>
  <c r="A100" i="1"/>
  <c r="Z100" i="1"/>
  <c r="AC100" i="1"/>
  <c r="AD100" i="1"/>
  <c r="AF100" i="1"/>
  <c r="A103" i="1"/>
  <c r="Z103" i="1"/>
  <c r="AC103" i="1"/>
  <c r="AD103" i="1"/>
  <c r="AF103" i="1"/>
  <c r="A87" i="1"/>
  <c r="Z87" i="1"/>
  <c r="AC87" i="1"/>
  <c r="AD87" i="1"/>
  <c r="AF87" i="1"/>
  <c r="A88" i="1"/>
  <c r="Z88" i="1"/>
  <c r="AC88" i="1"/>
  <c r="AD88" i="1"/>
  <c r="AF88" i="1"/>
  <c r="A104" i="1"/>
  <c r="Z104" i="1"/>
  <c r="AC104" i="1"/>
  <c r="AD104" i="1"/>
  <c r="AF104" i="1"/>
  <c r="A107" i="1"/>
  <c r="Z107" i="1"/>
  <c r="AC107" i="1"/>
  <c r="AD107" i="1"/>
  <c r="AF107" i="1"/>
  <c r="A108" i="1"/>
  <c r="Z108" i="1"/>
  <c r="AC108" i="1"/>
  <c r="AD108" i="1"/>
  <c r="AF108" i="1"/>
  <c r="A109" i="1"/>
  <c r="Z109" i="1"/>
  <c r="AC109" i="1"/>
  <c r="AD109" i="1"/>
  <c r="AF109" i="1"/>
  <c r="A110" i="1"/>
  <c r="Z110" i="1"/>
  <c r="AC110" i="1"/>
  <c r="AD110" i="1"/>
  <c r="AF110" i="1"/>
  <c r="A111" i="1"/>
  <c r="Z111" i="1"/>
  <c r="AC111" i="1"/>
  <c r="AD111" i="1"/>
  <c r="AF111" i="1"/>
  <c r="A75" i="1"/>
  <c r="Z75" i="1"/>
  <c r="AC75" i="1"/>
  <c r="AD75" i="1"/>
  <c r="AF75" i="1"/>
  <c r="A115" i="1"/>
  <c r="Z115" i="1"/>
  <c r="AC115" i="1"/>
  <c r="AD115" i="1"/>
  <c r="AF115" i="1"/>
  <c r="A116" i="1"/>
  <c r="Z116" i="1"/>
  <c r="AC116" i="1"/>
  <c r="AD116" i="1"/>
  <c r="AF116" i="1"/>
  <c r="A117" i="1"/>
  <c r="Z117" i="1"/>
  <c r="AC117" i="1"/>
  <c r="AD117" i="1"/>
  <c r="AF117" i="1"/>
  <c r="A118" i="1"/>
  <c r="Z118" i="1"/>
  <c r="AC118" i="1"/>
  <c r="AD118" i="1"/>
  <c r="AF118" i="1"/>
  <c r="A119" i="1"/>
  <c r="Z119" i="1"/>
  <c r="AC119" i="1"/>
  <c r="AD119" i="1"/>
  <c r="AF119" i="1"/>
  <c r="A112" i="1"/>
  <c r="Z112" i="1"/>
  <c r="AC112" i="1"/>
  <c r="AD112" i="1"/>
  <c r="AF112" i="1"/>
  <c r="A113" i="1"/>
  <c r="Z113" i="1"/>
  <c r="AC113" i="1"/>
  <c r="AD113" i="1"/>
  <c r="AF113" i="1"/>
  <c r="A132" i="1"/>
  <c r="Z132" i="1"/>
  <c r="AC132" i="1"/>
  <c r="AD132" i="1"/>
  <c r="AF132" i="1"/>
  <c r="A133" i="1"/>
  <c r="Z133" i="1"/>
  <c r="AC133" i="1"/>
  <c r="AD133" i="1"/>
  <c r="AF133" i="1"/>
  <c r="A114" i="1"/>
  <c r="Z114" i="1"/>
  <c r="AC114" i="1"/>
  <c r="AD114" i="1"/>
  <c r="AF114" i="1"/>
  <c r="A120" i="1"/>
  <c r="Z120" i="1"/>
  <c r="AC120" i="1"/>
  <c r="AD120" i="1"/>
  <c r="AF120" i="1"/>
  <c r="A101" i="1"/>
  <c r="Z101" i="1"/>
  <c r="AC101" i="1"/>
  <c r="AD101" i="1"/>
  <c r="AF101" i="1"/>
  <c r="A140" i="1"/>
  <c r="Z140" i="1"/>
  <c r="AC140" i="1"/>
  <c r="AD140" i="1"/>
  <c r="AF140" i="1"/>
  <c r="A134" i="1"/>
  <c r="Z134" i="1"/>
  <c r="AC134" i="1"/>
  <c r="AD134" i="1"/>
  <c r="AF134" i="1"/>
  <c r="A141" i="1"/>
  <c r="Z141" i="1"/>
  <c r="AC141" i="1"/>
  <c r="AD141" i="1"/>
  <c r="AF141" i="1"/>
  <c r="A135" i="1"/>
  <c r="Z135" i="1"/>
  <c r="AC135" i="1"/>
  <c r="AD135" i="1"/>
  <c r="AF135" i="1"/>
  <c r="A142" i="1"/>
  <c r="Z142" i="1"/>
  <c r="AC142" i="1"/>
  <c r="AD142" i="1"/>
  <c r="AF142" i="1"/>
  <c r="A143" i="1"/>
  <c r="Z143" i="1"/>
  <c r="AC143" i="1"/>
  <c r="AD143" i="1"/>
  <c r="AF143" i="1"/>
  <c r="A144" i="1"/>
  <c r="Z144" i="1"/>
  <c r="AC144" i="1"/>
  <c r="AD144" i="1"/>
  <c r="AF144" i="1"/>
  <c r="A139" i="1"/>
  <c r="Z139" i="1"/>
  <c r="AC139" i="1"/>
  <c r="AD139" i="1"/>
  <c r="AF139" i="1"/>
  <c r="A151" i="1"/>
  <c r="Z151" i="1"/>
  <c r="AC151" i="1"/>
  <c r="AD151" i="1"/>
  <c r="AF151" i="1"/>
  <c r="A152" i="1"/>
  <c r="Z152" i="1"/>
  <c r="AC152" i="1"/>
  <c r="AD152" i="1"/>
  <c r="AF152" i="1"/>
  <c r="A89" i="1"/>
  <c r="Z89" i="1"/>
  <c r="AC89" i="1"/>
  <c r="AD89" i="1"/>
  <c r="AF89" i="1"/>
  <c r="A145" i="1"/>
  <c r="Z145" i="1"/>
  <c r="AC145" i="1"/>
  <c r="AD145" i="1"/>
  <c r="AF145" i="1"/>
  <c r="A146" i="1"/>
  <c r="Z146" i="1"/>
  <c r="AC146" i="1"/>
  <c r="AD146" i="1"/>
  <c r="AF146" i="1"/>
  <c r="A147" i="1"/>
  <c r="Z147" i="1"/>
  <c r="AC147" i="1"/>
  <c r="AD147" i="1"/>
  <c r="AF147" i="1"/>
  <c r="A148" i="1"/>
  <c r="Z148" i="1"/>
  <c r="AC148" i="1"/>
  <c r="AD148" i="1"/>
  <c r="AF148" i="1"/>
  <c r="A149" i="1"/>
  <c r="Z149" i="1"/>
  <c r="AC149" i="1"/>
  <c r="AD149" i="1"/>
  <c r="AF149" i="1"/>
  <c r="A155" i="1"/>
  <c r="Z155" i="1"/>
  <c r="AC155" i="1"/>
  <c r="AD155" i="1"/>
  <c r="AF155" i="1"/>
  <c r="A136" i="1"/>
  <c r="Z136" i="1"/>
  <c r="AC136" i="1"/>
  <c r="AD136" i="1"/>
  <c r="AF136" i="1"/>
  <c r="A121" i="1"/>
  <c r="Z121" i="1"/>
  <c r="AC121" i="1"/>
  <c r="AD121" i="1"/>
  <c r="AF121" i="1"/>
  <c r="A158" i="1"/>
  <c r="Z158" i="1"/>
  <c r="AC158" i="1"/>
  <c r="AD158" i="1"/>
  <c r="AF158" i="1"/>
  <c r="A137" i="1"/>
  <c r="Z137" i="1"/>
  <c r="AC137" i="1"/>
  <c r="AD137" i="1"/>
  <c r="AF137" i="1"/>
  <c r="A156" i="1"/>
  <c r="Z156" i="1"/>
  <c r="AC156" i="1"/>
  <c r="AD156" i="1"/>
  <c r="AF156" i="1"/>
  <c r="A159" i="1"/>
  <c r="Z159" i="1"/>
  <c r="AC159" i="1"/>
  <c r="AD159" i="1"/>
  <c r="AF159" i="1"/>
  <c r="A138" i="1"/>
  <c r="Z138" i="1"/>
  <c r="AC138" i="1"/>
  <c r="AD138" i="1"/>
  <c r="AF138" i="1"/>
  <c r="A105" i="1"/>
  <c r="Z105" i="1"/>
  <c r="AC105" i="1"/>
  <c r="AD105" i="1"/>
  <c r="AF105" i="1"/>
  <c r="A160" i="1"/>
  <c r="Z160" i="1"/>
  <c r="AC160" i="1"/>
  <c r="AD160" i="1"/>
  <c r="AF160" i="1"/>
  <c r="A106" i="1"/>
  <c r="Z106" i="1"/>
  <c r="AC106" i="1"/>
  <c r="AD106" i="1"/>
  <c r="AF106" i="1"/>
  <c r="A162" i="1"/>
  <c r="Z162" i="1"/>
  <c r="AC162" i="1"/>
  <c r="AD162" i="1"/>
  <c r="AF162" i="1"/>
  <c r="A163" i="1"/>
  <c r="Z163" i="1"/>
  <c r="AC163" i="1"/>
  <c r="AD163" i="1"/>
  <c r="AF163" i="1"/>
  <c r="A164" i="1"/>
  <c r="Z164" i="1"/>
  <c r="AC164" i="1"/>
  <c r="AD164" i="1"/>
  <c r="AF164" i="1"/>
  <c r="A165" i="1"/>
  <c r="Z165" i="1"/>
  <c r="AC165" i="1"/>
  <c r="AD165" i="1"/>
  <c r="AF165" i="1"/>
  <c r="A102" i="1"/>
  <c r="Z102" i="1"/>
  <c r="AC102" i="1"/>
  <c r="AD102" i="1"/>
  <c r="AF102" i="1"/>
  <c r="A166" i="1"/>
  <c r="Z166" i="1"/>
  <c r="AC166" i="1"/>
  <c r="AD166" i="1"/>
  <c r="AF166" i="1"/>
  <c r="A168" i="1"/>
  <c r="Z168" i="1"/>
  <c r="AC168" i="1"/>
  <c r="AD168" i="1"/>
  <c r="AF168" i="1"/>
  <c r="A169" i="1"/>
  <c r="Z169" i="1"/>
  <c r="AC169" i="1"/>
  <c r="AD169" i="1"/>
  <c r="AF169" i="1"/>
  <c r="A3" i="1"/>
  <c r="Z3" i="1"/>
  <c r="AC3" i="1"/>
  <c r="AD3" i="1"/>
  <c r="AF3" i="1"/>
  <c r="A170" i="1"/>
  <c r="Z170" i="1"/>
  <c r="AC170" i="1"/>
  <c r="AD170" i="1"/>
  <c r="AF170" i="1"/>
  <c r="A171" i="1"/>
  <c r="Z171" i="1"/>
  <c r="AC171" i="1"/>
  <c r="AD171" i="1"/>
  <c r="AF171" i="1"/>
  <c r="A172" i="1"/>
  <c r="Z172" i="1"/>
  <c r="AC172" i="1"/>
  <c r="AD172" i="1"/>
  <c r="AF172" i="1"/>
  <c r="A173" i="1"/>
  <c r="Z173" i="1"/>
  <c r="AC173" i="1"/>
  <c r="AD173" i="1"/>
  <c r="AF173" i="1"/>
  <c r="A174" i="1"/>
  <c r="Z174" i="1"/>
  <c r="AC174" i="1"/>
  <c r="AD174" i="1"/>
  <c r="AF174" i="1"/>
  <c r="A175" i="1"/>
  <c r="Z175" i="1"/>
  <c r="AC175" i="1"/>
  <c r="AD175" i="1"/>
  <c r="AF175" i="1"/>
  <c r="A176" i="1"/>
  <c r="Z176" i="1"/>
  <c r="AC176" i="1"/>
  <c r="AD176" i="1"/>
  <c r="AF176" i="1"/>
  <c r="A193" i="1"/>
  <c r="Z193" i="1"/>
  <c r="AC193" i="1"/>
  <c r="AD193" i="1"/>
  <c r="AF193" i="1"/>
  <c r="A194" i="1"/>
  <c r="Z194" i="1"/>
  <c r="AC194" i="1"/>
  <c r="AD194" i="1"/>
  <c r="AF194" i="1"/>
  <c r="A195" i="1"/>
  <c r="Z195" i="1"/>
  <c r="AC195" i="1"/>
  <c r="AD195" i="1"/>
  <c r="AF195" i="1"/>
  <c r="A196" i="1"/>
  <c r="Z196" i="1"/>
  <c r="AC196" i="1"/>
  <c r="AD196" i="1"/>
  <c r="AF196" i="1"/>
  <c r="A197" i="1"/>
  <c r="Z197" i="1"/>
  <c r="AC197" i="1"/>
  <c r="AD197" i="1"/>
  <c r="AF197" i="1"/>
  <c r="A198" i="1"/>
  <c r="Z198" i="1"/>
  <c r="AC198" i="1"/>
  <c r="AD198" i="1"/>
  <c r="AF198" i="1"/>
  <c r="A199" i="1"/>
  <c r="Z199" i="1"/>
  <c r="AC199" i="1"/>
  <c r="AD199" i="1"/>
  <c r="AF199" i="1"/>
  <c r="A200" i="1"/>
  <c r="Z200" i="1"/>
  <c r="AC200" i="1"/>
  <c r="AD200" i="1"/>
  <c r="AF200" i="1"/>
  <c r="A201" i="1"/>
  <c r="Z201" i="1"/>
  <c r="AC201" i="1"/>
  <c r="AD201" i="1"/>
  <c r="AF201" i="1"/>
  <c r="A202" i="1"/>
  <c r="Z202" i="1"/>
  <c r="AC202" i="1"/>
  <c r="AD202" i="1"/>
  <c r="AF202" i="1"/>
  <c r="A189" i="1"/>
  <c r="Z189" i="1"/>
  <c r="AC189" i="1"/>
  <c r="AD189" i="1"/>
  <c r="AF189" i="1"/>
  <c r="A203" i="1"/>
  <c r="Z203" i="1"/>
  <c r="AC203" i="1"/>
  <c r="AD203" i="1"/>
  <c r="AF203" i="1"/>
  <c r="A204" i="1"/>
  <c r="Z204" i="1"/>
  <c r="AC204" i="1"/>
  <c r="AD204" i="1"/>
  <c r="AF204" i="1"/>
  <c r="A205" i="1"/>
  <c r="Z205" i="1"/>
  <c r="AC205" i="1"/>
  <c r="AD205" i="1"/>
  <c r="AF205" i="1"/>
  <c r="A177" i="1"/>
  <c r="Z177" i="1"/>
  <c r="AC177" i="1"/>
  <c r="AD177" i="1"/>
  <c r="AF177" i="1"/>
  <c r="A192" i="1"/>
  <c r="Z192" i="1"/>
  <c r="AC192" i="1"/>
  <c r="AD192" i="1"/>
  <c r="AF192" i="1"/>
  <c r="A218" i="1"/>
  <c r="Z218" i="1"/>
  <c r="AC218" i="1"/>
  <c r="AD218" i="1"/>
  <c r="AF218" i="1"/>
  <c r="A219" i="1"/>
  <c r="Z219" i="1"/>
  <c r="AC219" i="1"/>
  <c r="AD219" i="1"/>
  <c r="AF219" i="1"/>
  <c r="A220" i="1"/>
  <c r="Z220" i="1"/>
  <c r="AC220" i="1"/>
  <c r="AD220" i="1"/>
  <c r="AF220" i="1"/>
  <c r="A206" i="1"/>
  <c r="Z206" i="1"/>
  <c r="AC206" i="1"/>
  <c r="AD206" i="1"/>
  <c r="AF206" i="1"/>
  <c r="A207" i="1"/>
  <c r="Z207" i="1"/>
  <c r="AC207" i="1"/>
  <c r="AD207" i="1"/>
  <c r="AF207" i="1"/>
  <c r="A221" i="1"/>
  <c r="Z221" i="1"/>
  <c r="AC221" i="1"/>
  <c r="AD221" i="1"/>
  <c r="AF221" i="1"/>
  <c r="A222" i="1"/>
  <c r="Z222" i="1"/>
  <c r="AC222" i="1"/>
  <c r="AD222" i="1"/>
  <c r="AF222" i="1"/>
  <c r="A223" i="1"/>
  <c r="Z223" i="1"/>
  <c r="AC223" i="1"/>
  <c r="AD223" i="1"/>
  <c r="AF223" i="1"/>
  <c r="A224" i="1"/>
  <c r="Z224" i="1"/>
  <c r="AC224" i="1"/>
  <c r="AD224" i="1"/>
  <c r="AF224" i="1"/>
  <c r="A225" i="1"/>
  <c r="Z225" i="1"/>
  <c r="AC225" i="1"/>
  <c r="AD225" i="1"/>
  <c r="AF225" i="1"/>
  <c r="A226" i="1"/>
  <c r="Z226" i="1"/>
  <c r="AC226" i="1"/>
  <c r="AD226" i="1"/>
  <c r="AF226" i="1"/>
  <c r="A227" i="1"/>
  <c r="Z227" i="1"/>
  <c r="AC227" i="1"/>
  <c r="AD227" i="1"/>
  <c r="AF227" i="1"/>
  <c r="A228" i="1"/>
  <c r="Z228" i="1"/>
  <c r="AC228" i="1"/>
  <c r="AD228" i="1"/>
  <c r="AF228" i="1"/>
  <c r="A229" i="1"/>
  <c r="Z229" i="1"/>
  <c r="AC229" i="1"/>
  <c r="AD229" i="1"/>
  <c r="AF229" i="1"/>
  <c r="A230" i="1"/>
  <c r="Z230" i="1"/>
  <c r="AC230" i="1"/>
  <c r="AD230" i="1"/>
  <c r="AF230" i="1"/>
  <c r="A233" i="1"/>
  <c r="Z233" i="1"/>
  <c r="AC233" i="1"/>
  <c r="AD233" i="1"/>
  <c r="AF233" i="1"/>
  <c r="A234" i="1"/>
  <c r="Z234" i="1"/>
  <c r="AC234" i="1"/>
  <c r="AD234" i="1"/>
  <c r="AF234" i="1"/>
  <c r="A235" i="1"/>
  <c r="Z235" i="1"/>
  <c r="AC235" i="1"/>
  <c r="AD235" i="1"/>
  <c r="AF235" i="1"/>
  <c r="A236" i="1"/>
  <c r="Z236" i="1"/>
  <c r="AC236" i="1"/>
  <c r="AD236" i="1"/>
  <c r="AF236" i="1"/>
  <c r="A237" i="1"/>
  <c r="Z237" i="1"/>
  <c r="AC237" i="1"/>
  <c r="AD237" i="1"/>
  <c r="AF237" i="1"/>
  <c r="A2" i="1"/>
  <c r="Z2" i="1"/>
  <c r="AB2" i="1"/>
  <c r="AC2" i="1"/>
  <c r="AD2" i="1"/>
  <c r="AF2" i="1"/>
  <c r="A178" i="1"/>
  <c r="Z178" i="1"/>
  <c r="AC178" i="1"/>
  <c r="AD178" i="1"/>
  <c r="AF178" i="1"/>
  <c r="A190" i="1"/>
  <c r="Z190" i="1"/>
  <c r="AC190" i="1"/>
  <c r="AD190" i="1"/>
  <c r="AF190" i="1"/>
  <c r="A208" i="1"/>
  <c r="Z208" i="1"/>
  <c r="AC208" i="1"/>
  <c r="AD208" i="1"/>
  <c r="AF208" i="1"/>
  <c r="A209" i="1"/>
  <c r="Z209" i="1"/>
  <c r="AC209" i="1"/>
  <c r="AD209" i="1"/>
  <c r="AF209" i="1"/>
  <c r="A231" i="1"/>
  <c r="Z231" i="1"/>
  <c r="AC231" i="1"/>
  <c r="AD231" i="1"/>
  <c r="AF231" i="1"/>
  <c r="A232" i="1"/>
  <c r="Z232" i="1"/>
  <c r="AC232" i="1"/>
  <c r="AD232" i="1"/>
  <c r="AF232" i="1"/>
  <c r="A238" i="1"/>
  <c r="Z238" i="1"/>
  <c r="AC238" i="1"/>
  <c r="AD238" i="1"/>
  <c r="AF238" i="1"/>
  <c r="A239" i="1"/>
  <c r="Z239" i="1"/>
  <c r="AC239" i="1"/>
  <c r="AD239" i="1"/>
  <c r="AF239" i="1"/>
  <c r="A240" i="1"/>
  <c r="Z240" i="1"/>
  <c r="AC240" i="1"/>
  <c r="AD240" i="1"/>
  <c r="AF240" i="1"/>
  <c r="A244" i="1"/>
  <c r="Z244" i="1"/>
  <c r="AC244" i="1"/>
  <c r="AD244" i="1"/>
  <c r="AF244" i="1"/>
  <c r="A245" i="1"/>
  <c r="Z245" i="1"/>
  <c r="AC245" i="1"/>
  <c r="AD245" i="1"/>
  <c r="AF245" i="1"/>
  <c r="A246" i="1"/>
  <c r="Z246" i="1"/>
  <c r="AC246" i="1"/>
  <c r="AD246" i="1"/>
  <c r="AF246" i="1"/>
  <c r="A242" i="1"/>
  <c r="Z242" i="1"/>
  <c r="AC242" i="1"/>
  <c r="AD242" i="1"/>
  <c r="AF242" i="1"/>
  <c r="A247" i="1"/>
  <c r="Z247" i="1"/>
  <c r="AC247" i="1"/>
  <c r="AD247" i="1"/>
  <c r="AF247" i="1"/>
  <c r="A248" i="1"/>
  <c r="Z248" i="1"/>
  <c r="AC248" i="1"/>
  <c r="AD248" i="1"/>
  <c r="AF248" i="1"/>
  <c r="A249" i="1"/>
  <c r="Z249" i="1"/>
  <c r="AC249" i="1"/>
  <c r="AD249" i="1"/>
  <c r="AF249" i="1"/>
  <c r="A250" i="1"/>
  <c r="Z250" i="1"/>
  <c r="AC250" i="1"/>
  <c r="AD250" i="1"/>
  <c r="AF250" i="1"/>
  <c r="A251" i="1"/>
  <c r="Z251" i="1"/>
  <c r="AC251" i="1"/>
  <c r="AD251" i="1"/>
  <c r="AF251" i="1"/>
  <c r="A252" i="1"/>
  <c r="Z252" i="1"/>
  <c r="AC252" i="1"/>
  <c r="AD252" i="1"/>
  <c r="AF252" i="1"/>
  <c r="A253" i="1"/>
  <c r="Z253" i="1"/>
  <c r="AC253" i="1"/>
  <c r="AD253" i="1"/>
  <c r="AF253" i="1"/>
  <c r="A254" i="1"/>
  <c r="Z254" i="1"/>
  <c r="AC254" i="1"/>
  <c r="AD254" i="1"/>
  <c r="AF254" i="1"/>
  <c r="A255" i="1"/>
  <c r="Z255" i="1"/>
  <c r="AC255" i="1"/>
  <c r="AD255" i="1"/>
  <c r="AF255" i="1"/>
  <c r="A256" i="1"/>
  <c r="Z256" i="1"/>
  <c r="AC256" i="1"/>
  <c r="AD256" i="1"/>
  <c r="AF256" i="1"/>
  <c r="A257" i="1"/>
  <c r="Z257" i="1"/>
  <c r="AC257" i="1"/>
  <c r="AD257" i="1"/>
  <c r="AF257" i="1"/>
  <c r="A258" i="1"/>
  <c r="Z258" i="1"/>
  <c r="AC258" i="1"/>
  <c r="AD258" i="1"/>
  <c r="AF258" i="1"/>
  <c r="A259" i="1"/>
  <c r="Z259" i="1"/>
  <c r="AC259" i="1"/>
  <c r="AD259" i="1"/>
  <c r="AF259" i="1"/>
  <c r="A260" i="1"/>
  <c r="Z260" i="1"/>
  <c r="AC260" i="1"/>
  <c r="AD260" i="1"/>
  <c r="AF260" i="1"/>
  <c r="A261" i="1"/>
  <c r="Z261" i="1"/>
  <c r="AC261" i="1"/>
  <c r="AD261" i="1"/>
  <c r="AF261" i="1"/>
  <c r="A262" i="1"/>
  <c r="Z262" i="1"/>
  <c r="AC262" i="1"/>
  <c r="AD262" i="1"/>
  <c r="AF262" i="1"/>
  <c r="A263" i="1"/>
  <c r="Z263" i="1"/>
  <c r="AC263" i="1"/>
  <c r="AD263" i="1"/>
  <c r="AF263" i="1"/>
  <c r="A264" i="1"/>
  <c r="Z264" i="1"/>
  <c r="AC264" i="1"/>
  <c r="AD264" i="1"/>
  <c r="AF264" i="1"/>
  <c r="A265" i="1"/>
  <c r="Z265" i="1"/>
  <c r="AC265" i="1"/>
  <c r="AD265" i="1"/>
  <c r="AF265" i="1"/>
  <c r="A266" i="1"/>
  <c r="Z266" i="1"/>
  <c r="AC266" i="1"/>
  <c r="AD266" i="1"/>
  <c r="AF266" i="1"/>
  <c r="A210" i="1"/>
  <c r="Z210" i="1"/>
  <c r="AC210" i="1"/>
  <c r="AD210" i="1"/>
  <c r="AF210" i="1"/>
  <c r="A267" i="1"/>
  <c r="Z267" i="1"/>
  <c r="AC267" i="1"/>
  <c r="AD267" i="1"/>
  <c r="AF267" i="1"/>
  <c r="A270" i="1"/>
  <c r="Z270" i="1"/>
  <c r="AC270" i="1"/>
  <c r="AD270" i="1"/>
  <c r="AF270" i="1"/>
  <c r="A271" i="1"/>
  <c r="Z271" i="1"/>
  <c r="AC271" i="1"/>
  <c r="AD271" i="1"/>
  <c r="AF271" i="1"/>
  <c r="A76" i="1"/>
  <c r="Z76" i="1"/>
  <c r="AC76" i="1"/>
  <c r="AD76" i="1"/>
  <c r="AF76" i="1"/>
  <c r="A72" i="1"/>
  <c r="Z72" i="1"/>
  <c r="AC72" i="1"/>
  <c r="AD72" i="1"/>
  <c r="AF72" i="1"/>
  <c r="A77" i="1"/>
  <c r="Z77" i="1"/>
  <c r="AC77" i="1"/>
  <c r="AD77" i="1"/>
  <c r="AF77" i="1"/>
  <c r="A78" i="1"/>
  <c r="Z78" i="1"/>
  <c r="AC78" i="1"/>
  <c r="AD78" i="1"/>
  <c r="AF78" i="1"/>
  <c r="A79" i="1"/>
  <c r="Z79" i="1"/>
  <c r="AC79" i="1"/>
  <c r="AD79" i="1"/>
  <c r="AF79" i="1"/>
  <c r="A80" i="1"/>
  <c r="Z80" i="1"/>
  <c r="AC80" i="1"/>
  <c r="AD80" i="1"/>
  <c r="AF80" i="1"/>
  <c r="A161" i="1"/>
  <c r="Z161" i="1"/>
  <c r="AC161" i="1"/>
  <c r="AD161" i="1"/>
  <c r="AF161" i="1"/>
  <c r="A157" i="1"/>
  <c r="Z157" i="1"/>
  <c r="AC157" i="1"/>
  <c r="AD157" i="1"/>
  <c r="AF157" i="1"/>
  <c r="A153" i="1"/>
  <c r="Z153" i="1"/>
  <c r="AC153" i="1"/>
  <c r="AD153" i="1"/>
  <c r="AF153" i="1"/>
  <c r="A150" i="1"/>
  <c r="Z150" i="1"/>
  <c r="AC150" i="1"/>
  <c r="AD150" i="1"/>
  <c r="AF150" i="1"/>
  <c r="A179" i="1"/>
  <c r="Z179" i="1"/>
  <c r="AC179" i="1"/>
  <c r="AD179" i="1"/>
  <c r="AF179" i="1"/>
  <c r="A180" i="1"/>
  <c r="Z180" i="1"/>
  <c r="AC180" i="1"/>
  <c r="AD180" i="1"/>
  <c r="AF180" i="1"/>
  <c r="A181" i="1"/>
  <c r="Z181" i="1"/>
  <c r="AC181" i="1"/>
  <c r="AD181" i="1"/>
  <c r="AF181" i="1"/>
  <c r="A182" i="1"/>
  <c r="Z182" i="1"/>
  <c r="AC182" i="1"/>
  <c r="AD182" i="1"/>
  <c r="AF182" i="1"/>
  <c r="A183" i="1"/>
  <c r="Z183" i="1"/>
  <c r="AC183" i="1"/>
  <c r="AD183" i="1"/>
  <c r="AF183" i="1"/>
  <c r="A184" i="1"/>
  <c r="Z184" i="1"/>
  <c r="AC184" i="1"/>
  <c r="AD184" i="1"/>
  <c r="AF184" i="1"/>
  <c r="A185" i="1"/>
  <c r="Z185" i="1"/>
  <c r="AC185" i="1"/>
  <c r="AD185" i="1"/>
  <c r="AF185" i="1"/>
  <c r="A186" i="1"/>
  <c r="Z186" i="1"/>
  <c r="AC186" i="1"/>
  <c r="AD186" i="1"/>
  <c r="AF186" i="1"/>
  <c r="A187" i="1"/>
  <c r="Z187" i="1"/>
  <c r="AC187" i="1"/>
  <c r="AD187" i="1"/>
  <c r="AF187" i="1"/>
  <c r="A188" i="1"/>
  <c r="Z188" i="1"/>
  <c r="AC188" i="1"/>
  <c r="AD188" i="1"/>
  <c r="AF188" i="1"/>
  <c r="A154" i="1"/>
  <c r="Z154" i="1"/>
  <c r="AC154" i="1"/>
  <c r="AD154" i="1"/>
  <c r="AF154" i="1"/>
  <c r="A167" i="1"/>
  <c r="Z167" i="1"/>
  <c r="AC167" i="1"/>
  <c r="AD167" i="1"/>
  <c r="AF167" i="1"/>
  <c r="A272" i="1"/>
  <c r="Z272" i="1"/>
  <c r="AC272" i="1"/>
  <c r="AD272" i="1"/>
  <c r="AF272" i="1"/>
  <c r="A273" i="1"/>
  <c r="Z273" i="1"/>
  <c r="AC273" i="1"/>
  <c r="AD273" i="1"/>
  <c r="AF273" i="1"/>
  <c r="A274" i="1"/>
  <c r="Z274" i="1"/>
  <c r="AC274" i="1"/>
  <c r="AD274" i="1"/>
  <c r="AF274" i="1"/>
  <c r="A268" i="1"/>
  <c r="Z268" i="1"/>
  <c r="AC268" i="1"/>
  <c r="AD268" i="1"/>
  <c r="AF268" i="1"/>
  <c r="A275" i="1"/>
  <c r="Z275" i="1"/>
  <c r="AC275" i="1"/>
  <c r="AD275" i="1"/>
  <c r="AF275" i="1"/>
  <c r="A276" i="1"/>
  <c r="Z276" i="1"/>
  <c r="AC276" i="1"/>
  <c r="AD276" i="1"/>
  <c r="AF276" i="1"/>
  <c r="A277" i="1"/>
  <c r="Z277" i="1"/>
  <c r="AC277" i="1"/>
  <c r="AD277" i="1"/>
  <c r="AF277" i="1"/>
  <c r="A278" i="1"/>
  <c r="Z278" i="1"/>
  <c r="AC278" i="1"/>
  <c r="AD278" i="1"/>
  <c r="AF278" i="1"/>
  <c r="A279" i="1"/>
  <c r="Z279" i="1"/>
  <c r="AC279" i="1"/>
  <c r="AD279" i="1"/>
  <c r="AF279" i="1"/>
  <c r="A280" i="1"/>
  <c r="Z280" i="1"/>
  <c r="AC280" i="1"/>
  <c r="AD280" i="1"/>
  <c r="AF280" i="1"/>
  <c r="A281" i="1"/>
  <c r="Z281" i="1"/>
  <c r="AC281" i="1"/>
  <c r="AD281" i="1"/>
  <c r="AF281" i="1"/>
  <c r="A282" i="1"/>
  <c r="Z282" i="1"/>
  <c r="AC282" i="1"/>
  <c r="AD282" i="1"/>
  <c r="AF282" i="1"/>
  <c r="A283" i="1"/>
  <c r="Z283" i="1"/>
  <c r="AC283" i="1"/>
  <c r="AD283" i="1"/>
  <c r="AF283" i="1"/>
  <c r="A284" i="1"/>
  <c r="Z284" i="1"/>
  <c r="AC284" i="1"/>
  <c r="AD284" i="1"/>
  <c r="AF284" i="1"/>
  <c r="A285" i="1"/>
  <c r="Z285" i="1"/>
  <c r="AC285" i="1"/>
  <c r="AD285" i="1"/>
  <c r="AF285" i="1"/>
  <c r="A287" i="1"/>
  <c r="Z287" i="1"/>
  <c r="AC287" i="1"/>
  <c r="AD287" i="1"/>
  <c r="AF287" i="1"/>
  <c r="A288" i="1"/>
  <c r="Z288" i="1"/>
  <c r="AC288" i="1"/>
  <c r="AD288" i="1"/>
  <c r="AF288" i="1"/>
  <c r="A289" i="1"/>
  <c r="Z289" i="1"/>
  <c r="AC289" i="1"/>
  <c r="AD289" i="1"/>
  <c r="AF289" i="1"/>
  <c r="A290" i="1"/>
  <c r="Z290" i="1"/>
  <c r="AC290" i="1"/>
  <c r="AD290" i="1"/>
  <c r="AF290" i="1"/>
  <c r="A217" i="1"/>
  <c r="AC217" i="1"/>
  <c r="AD217" i="1"/>
  <c r="AF217" i="1"/>
  <c r="A191" i="1"/>
  <c r="AC191" i="1"/>
  <c r="AD191" i="1"/>
  <c r="AF191" i="1"/>
  <c r="A306" i="1"/>
  <c r="Z306" i="1"/>
  <c r="AC306" i="1"/>
  <c r="AD306" i="1"/>
  <c r="AF306" i="1"/>
  <c r="A307" i="1"/>
  <c r="Z307" i="1"/>
  <c r="AC307" i="1"/>
  <c r="AD307" i="1"/>
  <c r="AF307" i="1"/>
  <c r="A241" i="1"/>
  <c r="Z241" i="1"/>
  <c r="AC241" i="1"/>
  <c r="AD241" i="1"/>
  <c r="AF241" i="1"/>
  <c r="A309" i="1"/>
  <c r="Z309" i="1"/>
  <c r="AC309" i="1"/>
  <c r="AD309" i="1"/>
  <c r="AF309" i="1"/>
  <c r="A310" i="1"/>
  <c r="Z310" i="1"/>
  <c r="AC310" i="1"/>
  <c r="AD310" i="1"/>
  <c r="AF310" i="1"/>
  <c r="A311" i="1"/>
  <c r="Z311" i="1"/>
  <c r="AC311" i="1"/>
  <c r="AD311" i="1"/>
  <c r="AF311" i="1"/>
  <c r="A312" i="1"/>
  <c r="Z312" i="1"/>
  <c r="AC312" i="1"/>
  <c r="AD312" i="1"/>
  <c r="AF312" i="1"/>
  <c r="A4" i="1"/>
  <c r="Z4" i="1"/>
  <c r="AC4" i="1"/>
  <c r="AD4" i="1"/>
  <c r="AF4" i="1"/>
  <c r="A5" i="1"/>
  <c r="Z5" i="1"/>
  <c r="AC5" i="1"/>
  <c r="AD5" i="1"/>
  <c r="AF5" i="1"/>
  <c r="A6" i="1"/>
  <c r="Z6" i="1"/>
  <c r="AC6" i="1"/>
  <c r="AD6" i="1"/>
  <c r="AF6" i="1"/>
  <c r="A7" i="1"/>
  <c r="Z7" i="1"/>
  <c r="AC7" i="1"/>
  <c r="AD7" i="1"/>
  <c r="AF7" i="1"/>
  <c r="A8" i="1"/>
  <c r="Z8" i="1"/>
  <c r="AC8" i="1"/>
  <c r="AD8" i="1"/>
  <c r="AF8" i="1"/>
  <c r="A9" i="1"/>
  <c r="Z9" i="1"/>
  <c r="AC9" i="1"/>
  <c r="AD9" i="1"/>
  <c r="AF9" i="1"/>
  <c r="A10" i="1"/>
  <c r="Z10" i="1"/>
  <c r="AC10" i="1"/>
  <c r="AD10" i="1"/>
  <c r="AF10" i="1"/>
  <c r="A11" i="1"/>
  <c r="Z11" i="1"/>
  <c r="AC11" i="1"/>
  <c r="AD11" i="1"/>
  <c r="AF11" i="1"/>
  <c r="A12" i="1"/>
  <c r="Z12" i="1"/>
  <c r="AC12" i="1"/>
  <c r="AD12" i="1"/>
  <c r="AF12" i="1"/>
  <c r="A13" i="1"/>
  <c r="Z13" i="1"/>
  <c r="AC13" i="1"/>
  <c r="AD13" i="1"/>
  <c r="AF13" i="1"/>
  <c r="A14" i="1"/>
  <c r="Z14" i="1"/>
  <c r="AC14" i="1"/>
  <c r="AD14" i="1"/>
  <c r="AF14" i="1"/>
  <c r="A15" i="1"/>
  <c r="Z15" i="1"/>
  <c r="AC15" i="1"/>
  <c r="AD15" i="1"/>
  <c r="AF15" i="1"/>
  <c r="A16" i="1"/>
  <c r="Z16" i="1"/>
  <c r="AC16" i="1"/>
  <c r="AD16" i="1"/>
  <c r="AF16" i="1"/>
  <c r="A17" i="1"/>
  <c r="Z17" i="1"/>
  <c r="AC17" i="1"/>
  <c r="AD17" i="1"/>
  <c r="AF17" i="1"/>
  <c r="A18" i="1"/>
  <c r="Z18" i="1"/>
  <c r="AC18" i="1"/>
  <c r="AD18" i="1"/>
  <c r="AF18" i="1"/>
  <c r="A19" i="1"/>
  <c r="Z19" i="1"/>
  <c r="AC19" i="1"/>
  <c r="AD19" i="1"/>
  <c r="AF19" i="1"/>
  <c r="A20" i="1"/>
  <c r="Z20" i="1"/>
  <c r="AC20" i="1"/>
  <c r="AD20" i="1"/>
  <c r="AF20" i="1"/>
  <c r="A21" i="1"/>
  <c r="Z21" i="1"/>
  <c r="AC21" i="1"/>
  <c r="AD21" i="1"/>
  <c r="AF21" i="1"/>
  <c r="A22" i="1"/>
  <c r="Z22" i="1"/>
  <c r="AC22" i="1"/>
  <c r="AD22" i="1"/>
  <c r="AF22" i="1"/>
  <c r="A23" i="1"/>
  <c r="Z23" i="1"/>
  <c r="AC23" i="1"/>
  <c r="AD23" i="1"/>
  <c r="AF23" i="1"/>
  <c r="A24" i="1"/>
  <c r="Z24" i="1"/>
  <c r="AC24" i="1"/>
  <c r="AD24" i="1"/>
  <c r="AF24" i="1"/>
  <c r="A25" i="1"/>
  <c r="Z25" i="1"/>
  <c r="AC25" i="1"/>
  <c r="AD25" i="1"/>
  <c r="AF25" i="1"/>
  <c r="A26" i="1"/>
  <c r="Z26" i="1"/>
  <c r="AC26" i="1"/>
  <c r="AD26" i="1"/>
  <c r="AF26" i="1"/>
  <c r="A27" i="1"/>
  <c r="Z27" i="1"/>
  <c r="AC27" i="1"/>
  <c r="AD27" i="1"/>
  <c r="AF27" i="1"/>
  <c r="A28" i="1"/>
  <c r="Z28" i="1"/>
  <c r="AC28" i="1"/>
  <c r="AD28" i="1"/>
  <c r="AF28" i="1"/>
  <c r="A29" i="1"/>
  <c r="Z29" i="1"/>
  <c r="AC29" i="1"/>
  <c r="AD29" i="1"/>
  <c r="AF29" i="1"/>
  <c r="A30" i="1"/>
  <c r="Z30" i="1"/>
  <c r="AC30" i="1"/>
  <c r="AD30" i="1"/>
  <c r="AF30" i="1"/>
  <c r="A31" i="1"/>
  <c r="Z31" i="1"/>
  <c r="AC31" i="1"/>
  <c r="AD31" i="1"/>
  <c r="AF31" i="1"/>
  <c r="A32" i="1"/>
  <c r="Z32" i="1"/>
  <c r="AC32" i="1"/>
  <c r="AD32" i="1"/>
  <c r="AF32" i="1"/>
  <c r="A33" i="1"/>
  <c r="Z33" i="1"/>
  <c r="AC33" i="1"/>
  <c r="AD33" i="1"/>
  <c r="AF33" i="1"/>
  <c r="A34" i="1"/>
  <c r="Z34" i="1"/>
  <c r="AC34" i="1"/>
  <c r="AD34" i="1"/>
  <c r="AF34" i="1"/>
  <c r="A35" i="1"/>
  <c r="Z35" i="1"/>
  <c r="AC35" i="1"/>
  <c r="AD35" i="1"/>
  <c r="AF35" i="1"/>
  <c r="A36" i="1"/>
  <c r="Z36" i="1"/>
  <c r="AC36" i="1"/>
  <c r="AD36" i="1"/>
  <c r="AF36" i="1"/>
  <c r="A37" i="1"/>
  <c r="Z37" i="1"/>
  <c r="AC37" i="1"/>
  <c r="AD37" i="1"/>
  <c r="AF37" i="1"/>
  <c r="A38" i="1"/>
  <c r="Z38" i="1"/>
  <c r="AC38" i="1"/>
  <c r="AD38" i="1"/>
  <c r="AF38" i="1"/>
  <c r="A39" i="1"/>
  <c r="Z39" i="1"/>
  <c r="AC39" i="1"/>
  <c r="AD39" i="1"/>
  <c r="AF39" i="1"/>
  <c r="A40" i="1"/>
  <c r="Z40" i="1"/>
  <c r="AC40" i="1"/>
  <c r="AD40" i="1"/>
  <c r="AF40" i="1"/>
  <c r="A41" i="1"/>
  <c r="Z41" i="1"/>
  <c r="AC41" i="1"/>
  <c r="AD41" i="1"/>
  <c r="AF41" i="1"/>
  <c r="A42" i="1"/>
  <c r="Z42" i="1"/>
  <c r="AC42" i="1"/>
  <c r="AD42" i="1"/>
  <c r="AF42" i="1"/>
  <c r="A43" i="1"/>
  <c r="Z43" i="1"/>
  <c r="AC43" i="1"/>
  <c r="AD43" i="1"/>
  <c r="AF43" i="1"/>
  <c r="A44" i="1"/>
  <c r="Z44" i="1"/>
  <c r="AC44" i="1"/>
  <c r="AD44" i="1"/>
  <c r="AF44" i="1"/>
  <c r="A45" i="1"/>
  <c r="Z45" i="1"/>
  <c r="AC45" i="1"/>
  <c r="AD45" i="1"/>
  <c r="AF45" i="1"/>
  <c r="A46" i="1"/>
  <c r="Z46" i="1"/>
  <c r="AC46" i="1"/>
  <c r="AD46" i="1"/>
  <c r="AF46" i="1"/>
  <c r="A47" i="1"/>
  <c r="Z47" i="1"/>
  <c r="AC47" i="1"/>
  <c r="AD47" i="1"/>
  <c r="AF47" i="1"/>
  <c r="A48" i="1"/>
  <c r="Z48" i="1"/>
  <c r="AC48" i="1"/>
  <c r="AD48" i="1"/>
  <c r="AF48" i="1"/>
  <c r="A49" i="1"/>
  <c r="Z49" i="1"/>
  <c r="AC49" i="1"/>
  <c r="AD49" i="1"/>
  <c r="AF49" i="1"/>
  <c r="A50" i="1"/>
  <c r="Z50" i="1"/>
  <c r="AC50" i="1"/>
  <c r="AD50" i="1"/>
  <c r="AF50" i="1"/>
  <c r="A51" i="1"/>
  <c r="Z51" i="1"/>
  <c r="AC51" i="1"/>
  <c r="AD51" i="1"/>
  <c r="AF51" i="1"/>
  <c r="A52" i="1"/>
  <c r="Z52" i="1"/>
  <c r="AC52" i="1"/>
  <c r="AD52" i="1"/>
  <c r="AF52" i="1"/>
  <c r="A53" i="1"/>
  <c r="Z53" i="1"/>
  <c r="AC53" i="1"/>
  <c r="AD53" i="1"/>
  <c r="AF53" i="1"/>
  <c r="A54" i="1"/>
  <c r="Z54" i="1"/>
  <c r="AC54" i="1"/>
  <c r="AD54" i="1"/>
  <c r="AF54" i="1"/>
  <c r="A55" i="1"/>
  <c r="Z55" i="1"/>
  <c r="AC55" i="1"/>
  <c r="AD55" i="1"/>
  <c r="AF55" i="1"/>
  <c r="A56" i="1"/>
  <c r="Z56" i="1"/>
  <c r="AC56" i="1"/>
  <c r="AD56" i="1"/>
  <c r="AF56" i="1"/>
  <c r="A57" i="1"/>
  <c r="Z57" i="1"/>
  <c r="AC57" i="1"/>
  <c r="AD57" i="1"/>
  <c r="AF57" i="1"/>
  <c r="A58" i="1"/>
  <c r="Z58" i="1"/>
  <c r="AC58" i="1"/>
  <c r="AD58" i="1"/>
  <c r="AF58" i="1"/>
  <c r="A59" i="1"/>
  <c r="Z59" i="1"/>
  <c r="AC59" i="1"/>
  <c r="AD59" i="1"/>
  <c r="AF59" i="1"/>
  <c r="A60" i="1"/>
  <c r="Z60" i="1"/>
  <c r="AC60" i="1"/>
  <c r="AD60" i="1"/>
  <c r="AF60" i="1"/>
  <c r="A61" i="1"/>
  <c r="Z61" i="1"/>
  <c r="AC61" i="1"/>
  <c r="AD61" i="1"/>
  <c r="AF61" i="1"/>
  <c r="A62" i="1"/>
  <c r="Z62" i="1"/>
  <c r="AC62" i="1"/>
  <c r="AD62" i="1"/>
  <c r="AF62" i="1"/>
  <c r="A63" i="1"/>
  <c r="Z63" i="1"/>
  <c r="AC63" i="1"/>
  <c r="AD63" i="1"/>
  <c r="AF63" i="1"/>
  <c r="A64" i="1"/>
  <c r="Z64" i="1"/>
  <c r="AC64" i="1"/>
  <c r="AD64" i="1"/>
  <c r="AF64" i="1"/>
  <c r="A65" i="1"/>
  <c r="Z65" i="1"/>
  <c r="AC65" i="1"/>
  <c r="AD65" i="1"/>
  <c r="AF65" i="1"/>
  <c r="A66" i="1"/>
  <c r="Z66" i="1"/>
  <c r="AC66" i="1"/>
  <c r="AD66" i="1"/>
  <c r="AF66" i="1"/>
  <c r="A67" i="1"/>
  <c r="Z67" i="1"/>
  <c r="AC67" i="1"/>
  <c r="AD67" i="1"/>
  <c r="AF67" i="1"/>
  <c r="A68" i="1"/>
  <c r="Z68" i="1"/>
  <c r="AC68" i="1"/>
  <c r="AD68" i="1"/>
  <c r="AF68" i="1"/>
  <c r="A69" i="1"/>
  <c r="Z69" i="1"/>
  <c r="AC69" i="1"/>
  <c r="AD69" i="1"/>
  <c r="AF69" i="1"/>
  <c r="A70" i="1"/>
  <c r="Z70" i="1"/>
  <c r="AC70" i="1"/>
  <c r="AD70" i="1"/>
  <c r="AF70" i="1"/>
  <c r="A71" i="1"/>
  <c r="Z71" i="1"/>
  <c r="AC71" i="1"/>
  <c r="AD71" i="1"/>
  <c r="AF71" i="1"/>
  <c r="A313" i="1"/>
  <c r="Z313" i="1"/>
  <c r="AC313" i="1"/>
  <c r="AD313" i="1"/>
  <c r="AF313" i="1"/>
  <c r="A211" i="1"/>
  <c r="Z211" i="1"/>
  <c r="AC211" i="1"/>
  <c r="AD211" i="1"/>
  <c r="AF211" i="1"/>
  <c r="A212" i="1"/>
  <c r="Z212" i="1"/>
  <c r="AC212" i="1"/>
  <c r="AD212" i="1"/>
  <c r="AF212" i="1"/>
  <c r="A213" i="1"/>
  <c r="Z213" i="1"/>
  <c r="AC213" i="1"/>
  <c r="AD213" i="1"/>
  <c r="AF213" i="1"/>
  <c r="A214" i="1"/>
  <c r="Z214" i="1"/>
  <c r="AC214" i="1"/>
  <c r="AD214" i="1"/>
  <c r="AF214" i="1"/>
  <c r="A215" i="1"/>
  <c r="Z215" i="1"/>
  <c r="AC215" i="1"/>
  <c r="AD215" i="1"/>
  <c r="AF215" i="1"/>
  <c r="A216" i="1"/>
  <c r="Z216" i="1"/>
  <c r="AC216" i="1"/>
  <c r="AD216" i="1"/>
  <c r="AF216" i="1"/>
  <c r="A314" i="1"/>
  <c r="Z314" i="1"/>
  <c r="AC314" i="1"/>
  <c r="AD314" i="1"/>
  <c r="AF314" i="1"/>
  <c r="A315" i="1"/>
  <c r="Z315" i="1"/>
  <c r="AC315" i="1"/>
  <c r="AD315" i="1"/>
  <c r="AF315" i="1"/>
  <c r="A317" i="1"/>
  <c r="Z317" i="1"/>
  <c r="AC317" i="1"/>
  <c r="AD317" i="1"/>
  <c r="AF317" i="1"/>
  <c r="A318" i="1"/>
  <c r="Z318" i="1"/>
  <c r="AC318" i="1"/>
  <c r="AD318" i="1"/>
  <c r="AF318" i="1"/>
  <c r="A319" i="1"/>
  <c r="Z319" i="1"/>
  <c r="AC319" i="1"/>
  <c r="AD319" i="1"/>
  <c r="AF319" i="1"/>
  <c r="A122" i="1"/>
  <c r="Z122" i="1"/>
  <c r="AC122" i="1"/>
  <c r="AD122" i="1"/>
  <c r="AF122" i="1"/>
  <c r="A123" i="1"/>
  <c r="Z123" i="1"/>
  <c r="AC123" i="1"/>
  <c r="AD123" i="1"/>
  <c r="AF123" i="1"/>
  <c r="A124" i="1"/>
  <c r="Z124" i="1"/>
  <c r="AC124" i="1"/>
  <c r="AD124" i="1"/>
  <c r="AF124" i="1"/>
  <c r="A125" i="1"/>
  <c r="Z125" i="1"/>
  <c r="AC125" i="1"/>
  <c r="AD125" i="1"/>
  <c r="AF125" i="1"/>
  <c r="A126" i="1"/>
  <c r="Z126" i="1"/>
  <c r="AC126" i="1"/>
  <c r="AD126" i="1"/>
  <c r="AF126" i="1"/>
  <c r="A127" i="1"/>
  <c r="Z127" i="1"/>
  <c r="AC127" i="1"/>
  <c r="AD127" i="1"/>
  <c r="AF127" i="1"/>
  <c r="A128" i="1"/>
  <c r="Z128" i="1"/>
  <c r="AC128" i="1"/>
  <c r="AD128" i="1"/>
  <c r="AF128" i="1"/>
  <c r="A129" i="1"/>
  <c r="Z129" i="1"/>
  <c r="AC129" i="1"/>
  <c r="AD129" i="1"/>
  <c r="AF129" i="1"/>
  <c r="A130" i="1"/>
  <c r="Z130" i="1"/>
  <c r="AC130" i="1"/>
  <c r="AD130" i="1"/>
  <c r="AF130" i="1"/>
  <c r="A131" i="1"/>
  <c r="Z131" i="1"/>
  <c r="AC131" i="1"/>
  <c r="AD131" i="1"/>
  <c r="AF131" i="1"/>
  <c r="A291" i="1"/>
  <c r="Z291" i="1"/>
  <c r="AC291" i="1"/>
  <c r="AD291" i="1"/>
  <c r="AF291" i="1"/>
  <c r="A292" i="1"/>
  <c r="Z292" i="1"/>
  <c r="AC292" i="1"/>
  <c r="AD292" i="1"/>
  <c r="AF292" i="1"/>
  <c r="A293" i="1"/>
  <c r="Z293" i="1"/>
  <c r="AC293" i="1"/>
  <c r="AD293" i="1"/>
  <c r="AF293" i="1"/>
  <c r="A294" i="1"/>
  <c r="Z294" i="1"/>
  <c r="AC294" i="1"/>
  <c r="AD294" i="1"/>
  <c r="AF294" i="1"/>
  <c r="A295" i="1"/>
  <c r="Z295" i="1"/>
  <c r="AC295" i="1"/>
  <c r="AD295" i="1"/>
  <c r="AF295" i="1"/>
  <c r="A296" i="1"/>
  <c r="Z296" i="1"/>
  <c r="AC296" i="1"/>
  <c r="AD296" i="1"/>
  <c r="AF296" i="1"/>
  <c r="A297" i="1"/>
  <c r="Z297" i="1"/>
  <c r="AC297" i="1"/>
  <c r="AD297" i="1"/>
  <c r="AF297" i="1"/>
  <c r="A298" i="1"/>
  <c r="Z298" i="1"/>
  <c r="AC298" i="1"/>
  <c r="AD298" i="1"/>
  <c r="AF298" i="1"/>
  <c r="A299" i="1"/>
  <c r="Z299" i="1"/>
  <c r="AC299" i="1"/>
  <c r="AD299" i="1"/>
  <c r="AF299" i="1"/>
  <c r="A300" i="1"/>
  <c r="Z300" i="1"/>
  <c r="AC300" i="1"/>
  <c r="AD300" i="1"/>
  <c r="AF300" i="1"/>
  <c r="A301" i="1"/>
  <c r="Z301" i="1"/>
  <c r="AC301" i="1"/>
  <c r="AD301" i="1"/>
  <c r="AF301" i="1"/>
  <c r="A302" i="1"/>
  <c r="Z302" i="1"/>
  <c r="AC302" i="1"/>
  <c r="AD302" i="1"/>
  <c r="AF302" i="1"/>
  <c r="A303" i="1"/>
  <c r="Z303" i="1"/>
  <c r="AC303" i="1"/>
  <c r="AD303" i="1"/>
  <c r="AF303" i="1"/>
  <c r="A304" i="1"/>
  <c r="Z304" i="1"/>
  <c r="AC304" i="1"/>
  <c r="AD304" i="1"/>
  <c r="AF304" i="1"/>
  <c r="A324" i="1"/>
  <c r="Z324" i="1"/>
  <c r="AC324" i="1"/>
  <c r="AD324" i="1"/>
  <c r="AF324" i="1"/>
  <c r="A325" i="1"/>
  <c r="Z325" i="1"/>
  <c r="AC325" i="1"/>
  <c r="AD325" i="1"/>
  <c r="AF325" i="1"/>
  <c r="A286" i="1"/>
  <c r="Z286" i="1"/>
  <c r="AC286" i="1"/>
  <c r="AD286" i="1"/>
  <c r="AF286" i="1"/>
  <c r="A326" i="1"/>
  <c r="Z326" i="1"/>
  <c r="AC326" i="1"/>
  <c r="AD326" i="1"/>
  <c r="AF326" i="1"/>
  <c r="A327" i="1"/>
  <c r="Z327" i="1"/>
  <c r="AC327" i="1"/>
  <c r="AD327" i="1"/>
  <c r="AF327" i="1"/>
  <c r="A330" i="1"/>
  <c r="Z330" i="1"/>
  <c r="AC330" i="1"/>
  <c r="AD330" i="1"/>
  <c r="AF330" i="1"/>
  <c r="A333" i="1"/>
  <c r="Z333" i="1"/>
  <c r="AC333" i="1"/>
  <c r="AD333" i="1"/>
  <c r="AF333" i="1"/>
  <c r="A334" i="1"/>
  <c r="Z334" i="1"/>
  <c r="AC334" i="1"/>
  <c r="AD334" i="1"/>
  <c r="AF334" i="1"/>
  <c r="A335" i="1"/>
  <c r="Z335" i="1"/>
  <c r="AC335" i="1"/>
  <c r="AD335" i="1"/>
  <c r="AF335" i="1"/>
  <c r="A331" i="1"/>
  <c r="Z331" i="1"/>
  <c r="AC331" i="1"/>
  <c r="AD331" i="1"/>
  <c r="AF331" i="1"/>
  <c r="A345" i="1"/>
  <c r="Z345" i="1"/>
  <c r="AC345" i="1"/>
  <c r="AD345" i="1"/>
  <c r="AF345" i="1"/>
  <c r="A346" i="1"/>
  <c r="Z346" i="1"/>
  <c r="AC346" i="1"/>
  <c r="AD346" i="1"/>
  <c r="AF346" i="1"/>
  <c r="A337" i="1"/>
  <c r="Z337" i="1"/>
  <c r="AC337" i="1"/>
  <c r="AD337" i="1"/>
  <c r="AF337" i="1"/>
  <c r="A328" i="1"/>
  <c r="Z328" i="1"/>
  <c r="AC328" i="1"/>
  <c r="AD328" i="1"/>
  <c r="AF328" i="1"/>
  <c r="A347" i="1"/>
  <c r="Z347" i="1"/>
  <c r="AC347" i="1"/>
  <c r="AD347" i="1"/>
  <c r="AF347" i="1"/>
  <c r="A348" i="1"/>
  <c r="Z348" i="1"/>
  <c r="AC348" i="1"/>
  <c r="AD348" i="1"/>
  <c r="AF348" i="1"/>
  <c r="A338" i="1"/>
  <c r="Z338" i="1"/>
  <c r="AC338" i="1"/>
  <c r="AD338" i="1"/>
  <c r="AF338" i="1"/>
  <c r="A339" i="1"/>
  <c r="Z339" i="1"/>
  <c r="AC339" i="1"/>
  <c r="AD339" i="1"/>
  <c r="AF339" i="1"/>
  <c r="A340" i="1"/>
  <c r="Z340" i="1"/>
  <c r="AC340" i="1"/>
  <c r="AD340" i="1"/>
  <c r="AF340" i="1"/>
  <c r="A341" i="1"/>
  <c r="Z341" i="1"/>
  <c r="AC341" i="1"/>
  <c r="AD341" i="1"/>
  <c r="AF341" i="1"/>
  <c r="A342" i="1"/>
  <c r="Z342" i="1"/>
  <c r="AC342" i="1"/>
  <c r="AD342" i="1"/>
  <c r="AF342" i="1"/>
  <c r="A329" i="1"/>
  <c r="Z329" i="1"/>
  <c r="AC329" i="1"/>
  <c r="AD329" i="1"/>
  <c r="AF329" i="1"/>
  <c r="A336" i="1"/>
  <c r="Z336" i="1"/>
  <c r="AC336" i="1"/>
  <c r="AD336" i="1"/>
  <c r="AF336" i="1"/>
  <c r="A349" i="1"/>
  <c r="Z349" i="1"/>
  <c r="AC349" i="1"/>
  <c r="AD349" i="1"/>
  <c r="AF349" i="1"/>
  <c r="A350" i="1"/>
  <c r="Z350" i="1"/>
  <c r="AC350" i="1"/>
  <c r="AD350" i="1"/>
  <c r="AF350" i="1"/>
  <c r="A320" i="1"/>
  <c r="Z320" i="1"/>
  <c r="AC320" i="1"/>
  <c r="AD320" i="1"/>
  <c r="AF320" i="1"/>
  <c r="A353" i="1"/>
  <c r="Z353" i="1"/>
  <c r="AC353" i="1"/>
  <c r="AD353" i="1"/>
  <c r="AF353" i="1"/>
  <c r="A354" i="1"/>
  <c r="Z354" i="1"/>
  <c r="AC354" i="1"/>
  <c r="AD354" i="1"/>
  <c r="AF354" i="1"/>
  <c r="A351" i="1"/>
  <c r="Z351" i="1"/>
  <c r="AC351" i="1"/>
  <c r="AD351" i="1"/>
  <c r="AF351" i="1"/>
  <c r="A305" i="1"/>
  <c r="Z305" i="1"/>
  <c r="AC305" i="1"/>
  <c r="AD305" i="1"/>
  <c r="AF305" i="1"/>
  <c r="A316" i="1"/>
  <c r="Z316" i="1"/>
  <c r="AC316" i="1"/>
  <c r="AD316" i="1"/>
  <c r="AF316" i="1"/>
  <c r="A321" i="1"/>
  <c r="Z321" i="1"/>
  <c r="AC321" i="1"/>
  <c r="AD321" i="1"/>
  <c r="AF321" i="1"/>
  <c r="A322" i="1"/>
  <c r="Z322" i="1"/>
  <c r="AC322" i="1"/>
  <c r="AD322" i="1"/>
  <c r="AF322" i="1"/>
  <c r="A332" i="1"/>
  <c r="Z332" i="1"/>
  <c r="AC332" i="1"/>
  <c r="AD332" i="1"/>
  <c r="AF332" i="1"/>
  <c r="A343" i="1"/>
  <c r="Z343" i="1"/>
  <c r="AC343" i="1"/>
  <c r="AD343" i="1"/>
  <c r="AF343" i="1"/>
  <c r="A344" i="1"/>
  <c r="Z344" i="1"/>
  <c r="AC344" i="1"/>
  <c r="AD344" i="1"/>
  <c r="AF344" i="1"/>
  <c r="A323" i="1"/>
  <c r="Z323" i="1"/>
  <c r="AC323" i="1"/>
  <c r="AD323" i="1"/>
  <c r="AF323" i="1"/>
  <c r="A355" i="1"/>
  <c r="Z355" i="1"/>
  <c r="AC355" i="1"/>
  <c r="AD355" i="1"/>
  <c r="AF355" i="1"/>
  <c r="A356" i="1"/>
  <c r="Z356" i="1"/>
  <c r="AC356" i="1"/>
  <c r="AD356" i="1"/>
  <c r="AF356" i="1"/>
  <c r="A357" i="1"/>
  <c r="Z357" i="1"/>
  <c r="AC357" i="1"/>
  <c r="AD357" i="1"/>
  <c r="AF357" i="1"/>
  <c r="A358" i="1"/>
  <c r="Z358" i="1"/>
  <c r="AC358" i="1"/>
  <c r="AD358" i="1"/>
  <c r="AF358" i="1"/>
  <c r="A360" i="1"/>
  <c r="Z360" i="1"/>
  <c r="AC360" i="1"/>
  <c r="AD360" i="1"/>
  <c r="AF360" i="1"/>
  <c r="A364" i="1"/>
  <c r="Z364" i="1"/>
  <c r="AC364" i="1"/>
  <c r="AD364" i="1"/>
  <c r="AF364" i="1"/>
  <c r="A365" i="1"/>
  <c r="Z365" i="1"/>
  <c r="AC365" i="1"/>
  <c r="AD365" i="1"/>
  <c r="AF365" i="1"/>
  <c r="A374" i="1"/>
  <c r="Z374" i="1"/>
  <c r="AC374" i="1"/>
  <c r="AD374" i="1"/>
  <c r="AF374" i="1"/>
  <c r="A366" i="1"/>
  <c r="Z366" i="1"/>
  <c r="AC366" i="1"/>
  <c r="AD366" i="1"/>
  <c r="AF366" i="1"/>
  <c r="A375" i="1"/>
  <c r="Z375" i="1"/>
  <c r="AC375" i="1"/>
  <c r="AD375" i="1"/>
  <c r="AF375" i="1"/>
  <c r="A361" i="1"/>
  <c r="Z361" i="1"/>
  <c r="AC361" i="1"/>
  <c r="AD361" i="1"/>
  <c r="AF361" i="1"/>
  <c r="A376" i="1"/>
  <c r="Z376" i="1"/>
  <c r="AC376" i="1"/>
  <c r="AD376" i="1"/>
  <c r="AF376" i="1"/>
  <c r="A377" i="1"/>
  <c r="Z377" i="1"/>
  <c r="AC377" i="1"/>
  <c r="AD377" i="1"/>
  <c r="AF377" i="1"/>
  <c r="A378" i="1"/>
  <c r="Z378" i="1"/>
  <c r="AC378" i="1"/>
  <c r="AD378" i="1"/>
  <c r="AF378" i="1"/>
  <c r="A367" i="1"/>
  <c r="Z367" i="1"/>
  <c r="AC367" i="1"/>
  <c r="AD367" i="1"/>
  <c r="AF367" i="1"/>
  <c r="A368" i="1"/>
  <c r="Z368" i="1"/>
  <c r="AC368" i="1"/>
  <c r="AD368" i="1"/>
  <c r="AF368" i="1"/>
  <c r="A369" i="1"/>
  <c r="Z369" i="1"/>
  <c r="AC369" i="1"/>
  <c r="AD369" i="1"/>
  <c r="AF369" i="1"/>
  <c r="A379" i="1"/>
  <c r="Z379" i="1"/>
  <c r="AC379" i="1"/>
  <c r="AD379" i="1"/>
  <c r="AF379" i="1"/>
  <c r="A362" i="1"/>
  <c r="Z362" i="1"/>
  <c r="AC362" i="1"/>
  <c r="AD362" i="1"/>
  <c r="AF362" i="1"/>
  <c r="A370" i="1"/>
  <c r="Z370" i="1"/>
  <c r="AC370" i="1"/>
  <c r="AD370" i="1"/>
  <c r="AF370" i="1"/>
  <c r="A269" i="1"/>
  <c r="Z269" i="1"/>
  <c r="AC269" i="1"/>
  <c r="AD269" i="1"/>
  <c r="AF269" i="1"/>
  <c r="A363" i="1"/>
  <c r="Z363" i="1"/>
  <c r="AC363" i="1"/>
  <c r="AD363" i="1"/>
  <c r="AF363" i="1"/>
  <c r="A380" i="1"/>
  <c r="Z380" i="1"/>
  <c r="AC380" i="1"/>
  <c r="AD380" i="1"/>
  <c r="AF380" i="1"/>
  <c r="A382" i="1"/>
  <c r="Z382" i="1"/>
  <c r="AC382" i="1"/>
  <c r="AD382" i="1"/>
  <c r="AF382" i="1"/>
  <c r="A359" i="1"/>
  <c r="Z359" i="1"/>
  <c r="AC359" i="1"/>
  <c r="AD359" i="1"/>
  <c r="AF359" i="1"/>
  <c r="A383" i="1"/>
  <c r="Z383" i="1"/>
  <c r="AC383" i="1"/>
  <c r="AD383" i="1"/>
  <c r="AF383" i="1"/>
  <c r="A371" i="1"/>
  <c r="Z371" i="1"/>
  <c r="AC371" i="1"/>
  <c r="AD371" i="1"/>
  <c r="AF371" i="1"/>
  <c r="A372" i="1"/>
  <c r="Z372" i="1"/>
  <c r="AC372" i="1"/>
  <c r="AD372" i="1"/>
  <c r="AF372" i="1"/>
  <c r="A373" i="1"/>
  <c r="Z373" i="1"/>
  <c r="AC373" i="1"/>
  <c r="AD373" i="1"/>
  <c r="AF373" i="1"/>
  <c r="A384" i="1"/>
  <c r="Z384" i="1"/>
  <c r="AC384" i="1"/>
  <c r="AD384" i="1"/>
  <c r="AF384" i="1"/>
  <c r="A385" i="1"/>
  <c r="Z385" i="1"/>
  <c r="AC385" i="1"/>
  <c r="AD385" i="1"/>
  <c r="AF385" i="1"/>
  <c r="A386" i="1"/>
  <c r="Z386" i="1"/>
  <c r="AC386" i="1"/>
  <c r="AD386" i="1"/>
  <c r="AF386" i="1"/>
  <c r="A387" i="1"/>
  <c r="Z387" i="1"/>
  <c r="AC387" i="1"/>
  <c r="AD387" i="1"/>
  <c r="AF387" i="1"/>
  <c r="A390" i="1"/>
  <c r="Z390" i="1"/>
  <c r="AC390" i="1"/>
  <c r="AD390" i="1"/>
  <c r="AF390" i="1"/>
  <c r="A388" i="1"/>
  <c r="Z388" i="1"/>
  <c r="AC388" i="1"/>
  <c r="AD388" i="1"/>
  <c r="AF388" i="1"/>
  <c r="A395" i="1"/>
  <c r="Z395" i="1"/>
  <c r="AC395" i="1"/>
  <c r="AD395" i="1"/>
  <c r="AF395" i="1"/>
  <c r="A391" i="1"/>
  <c r="Z391" i="1"/>
  <c r="AC391" i="1"/>
  <c r="AD391" i="1"/>
  <c r="AF391" i="1"/>
  <c r="A392" i="1"/>
  <c r="Z392" i="1"/>
  <c r="AC392" i="1"/>
  <c r="AD392" i="1"/>
  <c r="AF392" i="1"/>
  <c r="A393" i="1"/>
  <c r="Z393" i="1"/>
  <c r="AC393" i="1"/>
  <c r="AD393" i="1"/>
  <c r="AF393" i="1"/>
  <c r="A396" i="1"/>
  <c r="Z396" i="1"/>
  <c r="AC396" i="1"/>
  <c r="AD396" i="1"/>
  <c r="AF396" i="1"/>
  <c r="A397" i="1"/>
  <c r="Z397" i="1"/>
  <c r="AC397" i="1"/>
  <c r="AD397" i="1"/>
  <c r="AF397" i="1"/>
  <c r="A398" i="1"/>
  <c r="Z398" i="1"/>
  <c r="AC398" i="1"/>
  <c r="AD398" i="1"/>
  <c r="AF398" i="1"/>
  <c r="A399" i="1"/>
  <c r="Z399" i="1"/>
  <c r="AC399" i="1"/>
  <c r="AD399" i="1"/>
  <c r="AF399" i="1"/>
  <c r="A400" i="1"/>
  <c r="Z400" i="1"/>
  <c r="AC400" i="1"/>
  <c r="AD400" i="1"/>
  <c r="AF400" i="1"/>
  <c r="A401" i="1"/>
  <c r="Z401" i="1"/>
  <c r="AC401" i="1"/>
  <c r="AD401" i="1"/>
  <c r="AF401" i="1"/>
  <c r="A402" i="1"/>
  <c r="Z402" i="1"/>
  <c r="AC402" i="1"/>
  <c r="AD402" i="1"/>
  <c r="AF402" i="1"/>
  <c r="A403" i="1"/>
  <c r="Z403" i="1"/>
  <c r="AC403" i="1"/>
  <c r="AD403" i="1"/>
  <c r="AF403" i="1"/>
  <c r="A408" i="1"/>
  <c r="Z408" i="1"/>
  <c r="AC408" i="1"/>
  <c r="AD408" i="1"/>
  <c r="AF408" i="1"/>
  <c r="A411" i="1"/>
  <c r="Z411" i="1"/>
  <c r="AC411" i="1"/>
  <c r="AD411" i="1"/>
  <c r="AF411" i="1"/>
  <c r="A412" i="1"/>
  <c r="Z412" i="1"/>
  <c r="AC412" i="1"/>
  <c r="AD412" i="1"/>
  <c r="AF412" i="1"/>
  <c r="A413" i="1"/>
  <c r="Z413" i="1"/>
  <c r="AC413" i="1"/>
  <c r="AD413" i="1"/>
  <c r="AF413" i="1"/>
  <c r="A414" i="1"/>
  <c r="Z414" i="1"/>
  <c r="AC414" i="1"/>
  <c r="AD414" i="1"/>
  <c r="AF414" i="1"/>
  <c r="A415" i="1"/>
  <c r="Z415" i="1"/>
  <c r="AC415" i="1"/>
  <c r="AD415" i="1"/>
  <c r="AF415" i="1"/>
  <c r="A416" i="1"/>
  <c r="Z416" i="1"/>
  <c r="AC416" i="1"/>
  <c r="AD416" i="1"/>
  <c r="AF416" i="1"/>
  <c r="A421" i="1"/>
  <c r="Z421" i="1"/>
  <c r="AC421" i="1"/>
  <c r="AD421" i="1"/>
  <c r="AF421" i="1"/>
  <c r="A422" i="1"/>
  <c r="Z422" i="1"/>
  <c r="AC422" i="1"/>
  <c r="AD422" i="1"/>
  <c r="AF422" i="1"/>
  <c r="A423" i="1"/>
  <c r="Z423" i="1"/>
  <c r="AC423" i="1"/>
  <c r="AD423" i="1"/>
  <c r="AF423" i="1"/>
  <c r="A418" i="1"/>
  <c r="Z418" i="1"/>
  <c r="AC418" i="1"/>
  <c r="AD418" i="1"/>
  <c r="AF418" i="1"/>
  <c r="A419" i="1"/>
  <c r="Z419" i="1"/>
  <c r="AC419" i="1"/>
  <c r="AD419" i="1"/>
  <c r="AF419" i="1"/>
  <c r="A420" i="1"/>
  <c r="Z420" i="1"/>
  <c r="AC420" i="1"/>
  <c r="AD420" i="1"/>
  <c r="AF420" i="1"/>
  <c r="A433" i="1"/>
  <c r="Z433" i="1"/>
  <c r="AC433" i="1"/>
  <c r="AD433" i="1"/>
  <c r="AF433" i="1"/>
  <c r="A434" i="1"/>
  <c r="Z434" i="1"/>
  <c r="AC434" i="1"/>
  <c r="AD434" i="1"/>
  <c r="AF434" i="1"/>
  <c r="A424" i="1"/>
  <c r="Z424" i="1"/>
  <c r="AC424" i="1"/>
  <c r="AD424" i="1"/>
  <c r="AF424" i="1"/>
  <c r="A428" i="1"/>
  <c r="Z428" i="1"/>
  <c r="AC428" i="1"/>
  <c r="AD428" i="1"/>
  <c r="AF428" i="1"/>
  <c r="A429" i="1"/>
  <c r="Z429" i="1"/>
  <c r="AC429" i="1"/>
  <c r="AD429" i="1"/>
  <c r="AF429" i="1"/>
  <c r="A432" i="1"/>
  <c r="Z432" i="1"/>
  <c r="AC432" i="1"/>
  <c r="AD432" i="1"/>
  <c r="AF432" i="1"/>
  <c r="A430" i="1"/>
  <c r="Z430" i="1"/>
  <c r="AC430" i="1"/>
  <c r="AD430" i="1"/>
  <c r="AF430" i="1"/>
  <c r="A431" i="1"/>
  <c r="Z431" i="1"/>
  <c r="AC431" i="1"/>
  <c r="AD431" i="1"/>
  <c r="AF431" i="1"/>
  <c r="A425" i="1"/>
  <c r="Z425" i="1"/>
  <c r="AC425" i="1"/>
  <c r="AD425" i="1"/>
  <c r="AF425" i="1"/>
  <c r="Z426" i="1"/>
  <c r="AC426" i="1"/>
  <c r="AD426" i="1"/>
  <c r="AF426" i="1"/>
  <c r="Q3" i="15"/>
  <c r="Q4" i="15"/>
  <c r="Q5" i="15"/>
  <c r="Q6" i="15"/>
  <c r="Q7" i="15"/>
  <c r="Q8" i="15"/>
  <c r="Q9" i="15"/>
  <c r="Q10" i="15"/>
  <c r="Q11" i="15"/>
  <c r="Q12" i="15"/>
  <c r="Q13" i="15"/>
  <c r="Q14" i="15"/>
  <c r="Q15" i="15"/>
  <c r="Q16" i="15"/>
  <c r="Q17" i="15"/>
  <c r="Q18" i="15"/>
  <c r="Q2" i="15"/>
  <c r="P3" i="15"/>
  <c r="P4" i="15"/>
  <c r="P5" i="15"/>
  <c r="P6" i="15"/>
  <c r="P7" i="15"/>
  <c r="P8" i="15"/>
  <c r="P9" i="15"/>
  <c r="P10" i="15"/>
  <c r="P11" i="15"/>
  <c r="P12" i="15"/>
  <c r="P13" i="15"/>
  <c r="P14" i="15"/>
  <c r="P15" i="15"/>
  <c r="P16" i="15"/>
  <c r="P17" i="15"/>
  <c r="P18" i="15"/>
  <c r="P2" i="15"/>
  <c r="V56" i="13"/>
  <c r="U56" i="13"/>
  <c r="V55" i="13"/>
  <c r="U55" i="13"/>
  <c r="V54" i="13"/>
  <c r="V53" i="13"/>
  <c r="U53" i="13"/>
  <c r="V52" i="13"/>
  <c r="U52" i="13"/>
  <c r="V51" i="13"/>
  <c r="U51" i="13"/>
  <c r="V50" i="13"/>
  <c r="U50" i="13"/>
  <c r="V49" i="13"/>
  <c r="U49" i="13"/>
  <c r="V47" i="13"/>
  <c r="V46" i="13"/>
  <c r="U46" i="13"/>
  <c r="V45" i="13"/>
  <c r="U45" i="13"/>
  <c r="V44" i="13"/>
  <c r="U44" i="13"/>
  <c r="V43" i="13"/>
  <c r="U43" i="13"/>
  <c r="V42" i="13"/>
  <c r="U42" i="13"/>
  <c r="V41" i="13"/>
  <c r="V40" i="13"/>
  <c r="U40" i="13"/>
  <c r="V39" i="13"/>
  <c r="U39" i="13"/>
  <c r="V36" i="13"/>
  <c r="U36" i="13"/>
  <c r="V35" i="13"/>
  <c r="U35" i="13"/>
  <c r="V33" i="13"/>
  <c r="U33" i="13"/>
  <c r="V32" i="13"/>
  <c r="U32" i="13"/>
  <c r="V31" i="13"/>
  <c r="U31" i="13"/>
  <c r="V30" i="13"/>
  <c r="U30" i="13"/>
  <c r="V29" i="13"/>
  <c r="U29" i="13"/>
  <c r="V28" i="13"/>
  <c r="U28" i="13"/>
  <c r="V27" i="13"/>
  <c r="U27" i="13"/>
  <c r="V26" i="13"/>
  <c r="U26" i="13"/>
  <c r="V25" i="13"/>
  <c r="U25" i="13"/>
  <c r="V24" i="13"/>
  <c r="U24" i="13"/>
  <c r="V23" i="13"/>
  <c r="U23" i="13"/>
  <c r="V22" i="13"/>
  <c r="U22" i="13"/>
  <c r="V21" i="13"/>
  <c r="U21" i="13"/>
  <c r="V20" i="13"/>
  <c r="U20" i="13"/>
  <c r="V19" i="13"/>
  <c r="U19" i="13"/>
  <c r="V18" i="13"/>
  <c r="U18" i="13"/>
  <c r="V17" i="13"/>
  <c r="U17" i="13"/>
  <c r="V16" i="13"/>
  <c r="U16" i="13"/>
  <c r="V15" i="13"/>
  <c r="U15" i="13"/>
  <c r="V14" i="13"/>
  <c r="U14" i="13"/>
  <c r="V13" i="13"/>
  <c r="U13" i="13"/>
  <c r="V12" i="13"/>
  <c r="U12" i="13"/>
  <c r="V10" i="13"/>
  <c r="U10" i="13"/>
  <c r="V9" i="13"/>
  <c r="U9" i="13"/>
  <c r="V8" i="13"/>
  <c r="U8" i="13"/>
  <c r="V7" i="13"/>
  <c r="U7" i="13"/>
  <c r="V6" i="13"/>
  <c r="U6" i="13"/>
  <c r="V5" i="13"/>
  <c r="U5" i="13"/>
  <c r="V4" i="13"/>
  <c r="U4" i="13"/>
  <c r="V3" i="13"/>
  <c r="U3" i="13"/>
  <c r="V2" i="13"/>
  <c r="U2" i="13"/>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G23" i="10"/>
  <c r="H22" i="10"/>
  <c r="H24" i="10" s="1"/>
  <c r="G22" i="10"/>
  <c r="H17" i="10"/>
  <c r="H20" i="10"/>
  <c r="H19" i="10"/>
  <c r="H18" i="10"/>
  <c r="H15" i="10"/>
  <c r="H14" i="10"/>
  <c r="H13" i="10"/>
  <c r="H12" i="10"/>
  <c r="H11" i="10"/>
  <c r="H9" i="10"/>
  <c r="H8" i="10"/>
  <c r="H7" i="10"/>
  <c r="H6" i="10"/>
  <c r="H4" i="10"/>
  <c r="H3" i="10"/>
  <c r="G20" i="10"/>
  <c r="G19" i="10"/>
  <c r="G18" i="10"/>
  <c r="G17" i="10"/>
  <c r="G15" i="10"/>
  <c r="G14" i="10"/>
  <c r="G13" i="10"/>
  <c r="G12" i="10"/>
  <c r="G11" i="10"/>
  <c r="G9" i="10"/>
  <c r="G8" i="10"/>
  <c r="G7" i="10"/>
  <c r="G6" i="10"/>
  <c r="G4" i="10"/>
  <c r="G3" i="10"/>
  <c r="V5" i="7"/>
  <c r="V6" i="7"/>
  <c r="V7" i="7"/>
  <c r="V8" i="7"/>
  <c r="V9" i="7"/>
  <c r="V4" i="7"/>
  <c r="V10" i="7"/>
  <c r="J4" i="5"/>
  <c r="K4" i="5"/>
  <c r="E4" i="5"/>
  <c r="H4" i="5"/>
  <c r="H5" i="10" l="1"/>
  <c r="G24" i="10"/>
  <c r="G5" i="10"/>
  <c r="G10" i="10"/>
  <c r="H21" i="10"/>
  <c r="G16" i="10"/>
  <c r="H16" i="10"/>
  <c r="H10" i="10"/>
  <c r="G21" i="10"/>
  <c r="G25" i="10" l="1"/>
  <c r="H25" i="10"/>
</calcChain>
</file>

<file path=xl/sharedStrings.xml><?xml version="1.0" encoding="utf-8"?>
<sst xmlns="http://schemas.openxmlformats.org/spreadsheetml/2006/main" count="35530" uniqueCount="9227">
  <si>
    <t>FECHA DE INGRESO DEL REQUERIMIENTO</t>
  </si>
  <si>
    <t>CANAL</t>
  </si>
  <si>
    <t>DNI</t>
  </si>
  <si>
    <t>NOMBRES Y APELLIDOS</t>
  </si>
  <si>
    <t>RUC CONTRATANTE</t>
  </si>
  <si>
    <t>DESCRIPCIÓN DE CONTRATANTE</t>
  </si>
  <si>
    <t>TENOR DEL CORREO</t>
  </si>
  <si>
    <t>TIPO DE REQUERIMIENTO</t>
  </si>
  <si>
    <t>TIPO DE RECLAMO</t>
  </si>
  <si>
    <t>RECLAMO FUNDAMENTADO</t>
  </si>
  <si>
    <t>RESPONSABLE DE LA RESPUESTA</t>
  </si>
  <si>
    <t>ESTATUS DE GESTIÓN</t>
  </si>
  <si>
    <t>FECHA DE RESOLUCION</t>
  </si>
  <si>
    <t>DIAS TOTALES</t>
  </si>
  <si>
    <t>DENTRO DEL ANS ESTABLECIDO</t>
  </si>
  <si>
    <t>OBS</t>
  </si>
  <si>
    <t>CON RESPUESTA</t>
  </si>
  <si>
    <t>RESPONSABLE</t>
  </si>
  <si>
    <t>FECHA</t>
  </si>
  <si>
    <t>ANS</t>
  </si>
  <si>
    <t>CRUCE BASE TOTAL</t>
  </si>
  <si>
    <t>FECHA DE RESPUESTA</t>
  </si>
  <si>
    <t>obs</t>
  </si>
  <si>
    <t>CORREO</t>
  </si>
  <si>
    <t>GLADYS PATRICIA GUTIERREZ VELEZMORO</t>
  </si>
  <si>
    <t>RIMAC VIP//PROGRAMA CRONICOS REUMATOLOGIA//GLADYS PATRICIA GUTIERREZ VELEZMORO</t>
  </si>
  <si>
    <t>RECLAMOS</t>
  </si>
  <si>
    <t>DEMORA COORDINACIÓN DE CITAS</t>
  </si>
  <si>
    <t>SI</t>
  </si>
  <si>
    <t>Viva 1 A</t>
  </si>
  <si>
    <t>SIN RESPUESTA</t>
  </si>
  <si>
    <t>si</t>
  </si>
  <si>
    <t>Maribel</t>
  </si>
  <si>
    <t>Finalizado</t>
  </si>
  <si>
    <t>LEON MAGNO SANCHEZ QUINTANILLA</t>
  </si>
  <si>
    <t>programa cuídate / LEON MAGNO SANCHEZ QUINTANILLA</t>
  </si>
  <si>
    <t>DEMORA ENTREGA DE MEDICAMENTOS</t>
  </si>
  <si>
    <t>RESPONDIDO</t>
  </si>
  <si>
    <t>data rimac x</t>
  </si>
  <si>
    <t>DIEGO VILLANUEVA RUIZ</t>
  </si>
  <si>
    <t>INSCRIPCION PARA EL PROGRAMA CUIDATE PX DIEGO VILLANUEVA RUIZ</t>
  </si>
  <si>
    <t>SOLICITUDES</t>
  </si>
  <si>
    <t>DEMANDA INDUCIDA</t>
  </si>
  <si>
    <t>Chrismerly</t>
  </si>
  <si>
    <t>GIOVANNA MARIA LUZ VALEGA DURAND</t>
  </si>
  <si>
    <t>RIMAC VIP // CONSULTA PROGRAMA CUIDATE // GIOVANNA MARIA LUZ VALEGA DURAND// CLIENTE CRÍTICA</t>
  </si>
  <si>
    <t>correo enviado</t>
  </si>
  <si>
    <t>Gianina</t>
  </si>
  <si>
    <t>FARA NOEMI MIRANDA PACHECO DE CHOY</t>
  </si>
  <si>
    <t>PACIENTE DEL PROGRAMA CUIDATE PENDIENTE ENTREGA DE SUS MEDICAMENTOS /FARA NOEMI MIRANDA PACHECO DE CHOY DNI :08249657</t>
  </si>
  <si>
    <t>LLAMOJA VICENTE DENNISE</t>
  </si>
  <si>
    <t>CUIDATE- PROGRAMA CRONICO</t>
  </si>
  <si>
    <t>DEMORA TOMA DE TOMA DE MUESTRAS</t>
  </si>
  <si>
    <t>sin correo inicial</t>
  </si>
  <si>
    <t>ALVAREZ MONGE LELIA</t>
  </si>
  <si>
    <t>REVISION ASEGURADO : ALVAREZ MONGE LELIA DNI : 29561921 - MINSUR</t>
  </si>
  <si>
    <t>Talia Gianina Martínez de Arauzo</t>
  </si>
  <si>
    <t>Ingreso al programa Cuídate</t>
  </si>
  <si>
    <t>EDGAR IGNACIO DE LA TORRE RODRIGUEZ</t>
  </si>
  <si>
    <t>PACIENTE DEL PROGRAMA CUIDATE /EDGAR IGNACIO DE LA TORRE RODRIGUEZ DNI :77742062</t>
  </si>
  <si>
    <t>POTENCIALES AL PROGRAMA CUIDATE Y OTROS CRONICOS-SURA /RIESGO</t>
  </si>
  <si>
    <t>Seguimiento</t>
  </si>
  <si>
    <t>SEGUIMIENTO</t>
  </si>
  <si>
    <t>Discriminado por usuarios, resuelto parcialmente</t>
  </si>
  <si>
    <t>GARCIA CASTILLO NORA EMMA</t>
  </si>
  <si>
    <t>TALMA - EPS - ATENCION MEDICA - ASEG: GARCIA CASTILLO NORA EMMA</t>
  </si>
  <si>
    <t>Antonio</t>
  </si>
  <si>
    <t>CECILIA ESTHER CANALES ANICAMA</t>
  </si>
  <si>
    <t>PROGRAMA CRONICOS - Paciente - CECILIA ESTHER CANALES ANICAMA</t>
  </si>
  <si>
    <t>XIMENA SOFIA DELGADILLO CABRERA</t>
  </si>
  <si>
    <t>XIMENA SOFIA DELGADILLO CABRERA-72182950</t>
  </si>
  <si>
    <t>Kathy</t>
  </si>
  <si>
    <t>Victor Edgar Solis Plaza</t>
  </si>
  <si>
    <t>REFINERIA LA PAMPILLA / EPS N° E0001009 / ASEGURADO: Victor Edgar Solis Plaza / RECLAMO URGENTE</t>
  </si>
  <si>
    <t>NO ACEPTA COPAGOS</t>
  </si>
  <si>
    <t>respondido 30/3</t>
  </si>
  <si>
    <t xml:space="preserve">No se evidencia correo de respuesta al asegurador, ultimo correo de seguimiento del dr fredy el 3/4/2025
Freddy Garzón&lt;fgarzon@viva1a.com.pe&gt;
​
Gianina Jessica Sigueña Aldana
​
​
Antonio Torres Olivas;
​
Maximo Alfaro Andrade;
​
Chrismerly Abigail Huaranca López
​
saludos  
este correo  avala la entrega del concentrador  de oxigeno al paciente solis   
Gianina  sobre el correo  Principal  
demos respuesta  a la EPS para que ejecuten el pago 
gracias </t>
  </si>
  <si>
    <t>Juan Manuel Rivas Castillo</t>
  </si>
  <si>
    <t>DERIVACION MDC A CUIDATE</t>
  </si>
  <si>
    <t>ESMEIDA ODILA SUBERO DE HERNANDEZ</t>
  </si>
  <si>
    <t>RIMAC VIP // CONSULTA ENVIO DE MEDICAMENTOS // PROGRAMA CRONICO // ESMEIDA ODILA SUBERO DE HERNANDEZ</t>
  </si>
  <si>
    <t>respondido</t>
  </si>
  <si>
    <t>Hay un caso de este paciente resuelto en el correo con el asunto: URGENTE PACIENTE Programa Cuídate  SUBERO DE HERNANDEZ ESMEIDA ODILA
Gianina Jessica Sigueña Aldana
​
CUI_Guissela Bedon Espinoza &lt;xt10033@rimac.com.pe&gt;;
​y 3 más
​
​
​
​y 5 más
​
​
​
​
​
Estimada Guissela, buen día:
En referencia a lo solicitado, se valida que efectivamente nuestra mutua paciente ha tenido consulta efectiva con el Dr. Moncada el día 17/2/24.
Se valida con farmacia la dispensación conforme de los medicamentos indicados en RM.
Cabe resaltar que la Sra. Subero indica en base de migración programa RCV; sin embargo, no cuenta con dx acorde al programa indicado.
Para tranquilidad de cara a la experiencia del usuario, nuestro médico de piso realizará una llamada para validar los medicamentos que indican se encuentran faltantes.
Se reportará luego de que la paciente responda.
Saludos Cordiales,</t>
  </si>
  <si>
    <t>PACHECO TEJADA JORGE ADALBERTO</t>
  </si>
  <si>
    <t>UCSP// PROGRAMA CUIDATE// INCONVENIENTES DE ENTREGA DE MEDICAMENTOS// PACHECO TEJADA JORGE ADALBERTO</t>
  </si>
  <si>
    <t>NILTON HERMAN JIMENEZ ROSALES</t>
  </si>
  <si>
    <t>CONTINUDAD DE TERAPIAS FISICAS USUARIO NILTON HERMAN JIMENEZ ROSALES DNI:08170776 -DIAMANTE</t>
  </si>
  <si>
    <t>DERIVACIÓN ESPECIALIDADES</t>
  </si>
  <si>
    <t>no se ubica el correo</t>
  </si>
  <si>
    <t>No se encuentra en correo</t>
  </si>
  <si>
    <t>URGENTE // RIMAC VIP // CARINA MIRANDA LAZO // DNI 44841514 // CONSULTA PROVEEDOR REEMPLAZO STARVITAL</t>
  </si>
  <si>
    <t>FIORELLA CRISEL VERGARA OLIVO</t>
  </si>
  <si>
    <t>CONDICIONES DE CONTRATO CON EL PRESTADOR PARA ATENCION A PACIENTE EN MENCION</t>
  </si>
  <si>
    <t>INSATISFACCION POR ATENCIÓN MEDICA</t>
  </si>
  <si>
    <t>se respondio fecha 11/3</t>
  </si>
  <si>
    <t xml:space="preserve">No se evidencia respuesta al asegurador, fue reenviado al correo de quejasyreclamos hoy por chrismerly,  ultimo correo de seguimiento: De: Freddy Garzón &lt;fgarzon@viva1a.com.pe&gt;
Enviado: martes, 11 de marzo de 2025 16:07
Para: Admision Rimac &lt;admisionrimac@viva1a.com.pe&gt;; Gianina Jessica Sigueña Aldana &lt;gsiguenas@viva1a.com.pe&gt;
Cc: Julio Marco Inocencio Pereyra &lt;jinocencio@viva1a.com.pe&gt;; Chrismerly Abigail Huaranca López &lt;chuaranca@viva1a.com.pe&gt;
Asunto: RV: CONDICIONES DE CONTRATO CON EL PRESTADOR PARA ATENCION A PACIENTE EN MENCION
saludos 
en relación al caso 
favor programar las atenciones presenciales  y cuando la paciente lo requiera se puede ofrecer tele consulta o atención en sede  
laboratorios según protocolo.
gracias </t>
  </si>
  <si>
    <t>CARINA MIRANDA LAZO</t>
  </si>
  <si>
    <t>ALEJANDRO MIGUEL FIELD HERRERA</t>
  </si>
  <si>
    <t>programa cuidate - ALEJANDRO MIGUEL FIELD HERRERA</t>
  </si>
  <si>
    <t>MORALES HERNANDEZ FABRICIO ANDRE</t>
  </si>
  <si>
    <t>URGENTE !!!CONFIRMACIÓN DE ATENCIÓN DE USUARIO MORALES HERNANDEZ FABRICIO ANDRE DNI 72845505-REDONDOS</t>
  </si>
  <si>
    <t>no</t>
  </si>
  <si>
    <t>No se encuentra en correo, llego en esta base</t>
  </si>
  <si>
    <t>Diego Alejandro Vasquez Iglesias</t>
  </si>
  <si>
    <t>ADMINISTRADORA JOCKEY - programa Cuidate Rimac // Aseg. Vasquez Iglesias Diego // EPS - E0003570</t>
  </si>
  <si>
    <t>respondido 31/3</t>
  </si>
  <si>
    <t>DANIEL AUGUSTO REYES HUERTA</t>
  </si>
  <si>
    <t>RIMAC VIP / REGISTRO PARA PROGRAMA CUIDATE /DANIEL AUGUSTO REYES HUERTA</t>
  </si>
  <si>
    <t>JAVIER CARLOS SUAREZ HELFER</t>
  </si>
  <si>
    <t>INSCRIPCION PROGRAMA CUIDATE / HIPERTENSION ARTERIAL / JAVIER CARLOS SUAREZ HELFER</t>
  </si>
  <si>
    <t>Elizabeth Elena Santos Rudas</t>
  </si>
  <si>
    <t>Urgente solicitud de ingreso: Programa cuidate asma - Sra. Elizabeth Santos Rudas</t>
  </si>
  <si>
    <t>La Serna Garcia Laura</t>
  </si>
  <si>
    <t>QUEJA VIVA 1A / CONSULTA / URGENTE PAGO DE MEDICAMENTO PROGRAMA CUIDATE - RIMAC // ASOC. BENEFICA PRISMA // Seguimiento ZL</t>
  </si>
  <si>
    <t>Respuesta enviada por maribel el 2/4/2025</t>
  </si>
  <si>
    <t>JULIO RAFAEL MARTIN CAMPOS</t>
  </si>
  <si>
    <t>RIMAC VIP // JULIO RAFAEL MARTIN CAMPOS</t>
  </si>
  <si>
    <t>Julissa Fabiola Gómez Paz</t>
  </si>
  <si>
    <t>PROGRAMA CUIDATE// EPS RIMAC//Julissa Fabiola Gómez Paz//Hipertensión arterial</t>
  </si>
  <si>
    <t>CASO CRITICO VERONICA ANDREA TAMARIZ VALENTIN - 46674191</t>
  </si>
  <si>
    <t>PAULA ZARELA MATTA VDA DE RAMOS</t>
  </si>
  <si>
    <t>RECLAMO 25-SBS013610 // PAULA ZARELA MATTA VDA DE RAMOS</t>
  </si>
  <si>
    <t>NO</t>
  </si>
  <si>
    <t>Resuelto en base oriana ok</t>
  </si>
  <si>
    <t>PACIENTES CRONICOS - GRUPO CARVAJAL - E0037430, E0037415, E0037416, E0037420</t>
  </si>
  <si>
    <t>PATRICIA OCHOA LUBINOFF</t>
  </si>
  <si>
    <t>URGENTE ENTREGA DE MEDICINAS // GALLAGHER : PLAN EPS (PROGRAMA CRONICOS HIPOTIROIDISMO): PATRICIA OCHOA LUBINOFF (reclamo)</t>
  </si>
  <si>
    <t>Glicerio Camino Siles</t>
  </si>
  <si>
    <t>Programa Cuidate</t>
  </si>
  <si>
    <t>No tiene respuesta</t>
  </si>
  <si>
    <t>INVITACION PACIENTES CRONICOS - HORTUS</t>
  </si>
  <si>
    <t>Son 6 pacientes, se asignaron 4 pendiente 2 que no se ha logrado comunicación</t>
  </si>
  <si>
    <t>URGENTE : Programa PPC / URGENTE / EMPRESA SAPET / ACTUALIZACION/ LISTADO PACIENTE CRONICOS</t>
  </si>
  <si>
    <t>URGENTE : Programa PPC / URGENTE / EMPRESA SAPET / ACTUALIZACION</t>
  </si>
  <si>
    <t>INORMACIÓN PROCESOS</t>
  </si>
  <si>
    <t>seguimiento</t>
  </si>
  <si>
    <t>QUEJA CHEQUEO PREVENTIVO //B CONSULTA / QUEJA ATENCION EN LA EPS // ASOC. BENEFICA PRISMA . Aseg. Laura Laserna // Seguimiento ZL</t>
  </si>
  <si>
    <t>CONTRERA SOLARI ROSARIO</t>
  </si>
  <si>
    <t>URGENTE - COORDINACION PENDIENTE - ANALISIS - KATHERINE OCHOA - DNI: 25639731</t>
  </si>
  <si>
    <t>Zhu Lei</t>
  </si>
  <si>
    <t>URGENTE _ Proveedor Viva 1A y Pacientes Crónicos</t>
  </si>
  <si>
    <t>CERRADA</t>
  </si>
  <si>
    <t>MARIA TERESA RODRIGUEZ GI</t>
  </si>
  <si>
    <t>RECLAMO 25-EPS002295 // MARIA TERESA RODRIGUEZ GIL DE VARGAS</t>
  </si>
  <si>
    <t>DEMORA REGANDEMIENTO DE CITAS</t>
  </si>
  <si>
    <t>RIMAC VIP // ATENCION PENDIENTE AL PROGRAMA CUIDATE // C: FREDY GAMARRA ELIAS</t>
  </si>
  <si>
    <t>Pedro Bereche</t>
  </si>
  <si>
    <t>RICARDO ARTURO NUÑEZ RODRIGO</t>
  </si>
  <si>
    <t>URGENTE - PROGRAMA CUIDATE // RICARDO ARTURO NUÑEZ RODRIGO // E0001394</t>
  </si>
  <si>
    <t>ROXANA ESPERANZA TAVERA D ANGELO</t>
  </si>
  <si>
    <t>RE: RIMAC VIP / Reclamo de cliente por falta de atención / ROXANA ESPERANZA TAVERA D ANGELO</t>
  </si>
  <si>
    <t>BARUA ALZAMORA VICTOR</t>
  </si>
  <si>
    <t>PCTE BARUA ALZAMORA VICTOR</t>
  </si>
  <si>
    <t>DHAGA DEL CASTILLO YLLANES</t>
  </si>
  <si>
    <t>VALIDACIÓN OM NUEVO DIAGNOSTICO - PACIENTE DHAGA DEL CASTILLO YLLANES</t>
  </si>
  <si>
    <t>EN GESTIÓN</t>
  </si>
  <si>
    <t>Cancelado</t>
  </si>
  <si>
    <t>ACTIVA</t>
  </si>
  <si>
    <t>No se encuentra en el correo</t>
  </si>
  <si>
    <t>PROGRAMA CUIDATE: PROGRAMA DE CONTROL DE ENFERMEDADES CRÓNICAS - ASEACES RUC 20342985646</t>
  </si>
  <si>
    <t>Son 8 pacientes, se le asigno cita a 5 de ellos y 3 no se ha logrado contacto</t>
  </si>
  <si>
    <t>YOLANDA MOSCOL AREVALO</t>
  </si>
  <si>
    <t>RIMAC VIP//PROGRAMA VIVA A// YOLANDA MOSCOL AREVALO</t>
  </si>
  <si>
    <t>RIMAC VIP // INSCRIPCION PROGRAMA CUIDATE // C: DAVID BALLARTA GUEVARA</t>
  </si>
  <si>
    <t>Solo enviaron datos de un paciente FELIPE ALBERTO BARRAZA SUAREZ y se soluciono, pero ahora estan solicitando el listado de pacientes de empresa SAPET que han coordinado o estan pendientes: Estimado Freddy,
Lo que venimos solicitando es el listado de afiliados de pacientes crónicos con los cuales ya han coordinado las órdenes para exámenes de laboratorio y los que están pendientes de programación o fecha siguiente de consulta agendada.
Atte,
Liz Dulanto
Administradora de Cuenta</t>
  </si>
  <si>
    <t>SANDRA URBINA PEREZ</t>
  </si>
  <si>
    <t>CASO PACIENTE SANDRA URBINA PEREZ</t>
  </si>
  <si>
    <t>OLGA TATIANA CUADROS BASIS</t>
  </si>
  <si>
    <t>RIMAC VIP/ ENVÍO DE MEDICAMENTOS DE PROGRAMA CRÓNICO/ OLGA TATIANA CUADROS BASIS</t>
  </si>
  <si>
    <t>data rimac si</t>
  </si>
  <si>
    <t>Dr. Freddy Garzon</t>
  </si>
  <si>
    <t>CONTINUIDAD DE TERAPIAS FISICAS/REFERIDOS HOL SALUD</t>
  </si>
  <si>
    <t>Walter Ronald García Becerra</t>
  </si>
  <si>
    <t>INSCRIPCION A PROGRAMA CUIDATE / CLIENTE AMERICA MOVIL / E0021609 / PCTE GARCIA BECERRA WALTER RONALD</t>
  </si>
  <si>
    <t>DAVID BALLARTA GUEVARA</t>
  </si>
  <si>
    <t xml:space="preserve">CANAL </t>
  </si>
  <si>
    <t xml:space="preserve">RUC CONTRATANTE </t>
  </si>
  <si>
    <t xml:space="preserve">DESCRIPCIÓN DE CONTRATANTE </t>
  </si>
  <si>
    <t xml:space="preserve">TIPO DE RECLAMO </t>
  </si>
  <si>
    <t xml:space="preserve">RESPONSABLE DE LA RESPUESTA </t>
  </si>
  <si>
    <t xml:space="preserve">DIAS TOTALES </t>
  </si>
  <si>
    <t>OBSERVACION</t>
  </si>
  <si>
    <t>cruce base reclamos</t>
  </si>
  <si>
    <t>UCSM // PROGRAMA OTRAS ENFERMEDADES/ PROVEEDOR: VIVA A1</t>
  </si>
  <si>
    <t>MARIA DEL CARMEN CARRASCO PANTA</t>
  </si>
  <si>
    <t>RECLAMO 25-EPS002484 // MARIA DEL CARMEN CARRASCO PANTA</t>
  </si>
  <si>
    <t>JOSE HERNAN LATORRE DIAZ</t>
  </si>
  <si>
    <t>URGENTE // HOSPITALIZACION EN CASA</t>
  </si>
  <si>
    <t>CÁCERES CHALCO HIPOLITO.</t>
  </si>
  <si>
    <t>INGRESO RCV CONTINUADOR ANGLO AMERICAM CACERES CHALCO HIPOLITO DNI: 29702122</t>
  </si>
  <si>
    <t>MICHAEL ANDERSON URIARTE LEON</t>
  </si>
  <si>
    <t>MEDICINAS PENDIENTES - MICHAEL ANDERSON URIARTE LEON - dni 74334143</t>
  </si>
  <si>
    <t>SALVATIERRA MELGAREJO JOHN ANDERSSON</t>
  </si>
  <si>
    <t>INGRESO AL PROGRAMA CUIDATE -  SALVATIERRA MELGAREJO JOHN ANDERSSON - EPS CUIDA DIGITAL S.A.C E0028227</t>
  </si>
  <si>
    <t>RUBINI SUITO MARIO</t>
  </si>
  <si>
    <t>Paciente: MARIO RUBINI SUITO</t>
  </si>
  <si>
    <t xml:space="preserve"> RAUL ANTONIO MEJIA RAMIREZ</t>
  </si>
  <si>
    <t xml:space="preserve">CONFIRMAR INSCRIPCION PROGRAMA CUIDATE - RAUL ANTONIO MEJIA RAMIREZ DNI 09309622 </t>
  </si>
  <si>
    <t>CARMEN YSABEL DENEGRI MORALES</t>
  </si>
  <si>
    <t>CARMEN YSABEL DENEGRI MORALES/Dni:   07879761/póliza: E0018055</t>
  </si>
  <si>
    <t>GARCÍA SÁNCHEZ RAFAEL GUSTAVO</t>
  </si>
  <si>
    <t>URGENTE Gestión Programa de Pacientes Crónicos / EMPRESA SAPET / URGENT</t>
  </si>
  <si>
    <t>MENESES SERPA ANGELINO FORTUNATO</t>
  </si>
  <si>
    <t>RIMAC VIP//INSCRIPCIÓN PROGRAMA CUIDATE// ANGELINO FORTUNATO MENESES SERPA</t>
  </si>
  <si>
    <t>ALFREDO CARLOS VALDIVIA DEL ALCAZAR I</t>
  </si>
  <si>
    <t>Envio orden de Analisis</t>
  </si>
  <si>
    <t>RAMON DIAZ DIANA MARLIZ</t>
  </si>
  <si>
    <t>OTROS CRONICOS//ARTRITIS REMATOIDE//INRETAIL</t>
  </si>
  <si>
    <t>OSCAR MARCIAL VELIT CASAS</t>
  </si>
  <si>
    <t>RIMAC VIP/ INSCRIPCION AL PROGRAMA OSCAR MARCIAL VELIT CASAS DNI 07727653</t>
  </si>
  <si>
    <t>GERMAN ROLANDO DE LA CRUZ RAMIREZ</t>
  </si>
  <si>
    <t>CUIDATE - DX POLINEUROPATIA // GERMAN ROLANDO DE LA CRUZ RAMIREZ DM-HTA</t>
  </si>
  <si>
    <t>URGENTE - Coordinaciones de entrega de medicamentos y cobertura de exámenes de laboratorio // CNCP - CRONICOS</t>
  </si>
  <si>
    <t>DIAZ DE AVILES LUZ ANGELICA</t>
  </si>
  <si>
    <t>ESTATUS CLINICO USUARIA: DIAZ DE AVILES LUZ ANGELICA DNI 06167823</t>
  </si>
  <si>
    <t>LOREDO RAMIREZ MARCELO ALONSO</t>
  </si>
  <si>
    <t>URGENTE!!! DNI: 78642647 LOREDO RAMIREZ MARCELO ALONSO DM TIPO 1</t>
  </si>
  <si>
    <t>*****URGENTE**** IASD - Pacientes con enfermedades crónicas</t>
  </si>
  <si>
    <t>RE: IASD - Pacientes con enfermedades crónicas</t>
  </si>
  <si>
    <t>MOUSA JJ SANSOUR</t>
  </si>
  <si>
    <t>Paciente Mousa Sansour</t>
  </si>
  <si>
    <t xml:space="preserve">FERNANDO ALFONSO CORDOVA PEREZ ALBELA </t>
  </si>
  <si>
    <t>RIMAC VIP // INCIDENCIA PROGRAMA CUIDATE // C: FERNANDO ALFONSO CORDOVA PEREZ ALBELA</t>
  </si>
  <si>
    <t>HERRADA GALVEZ GINA</t>
  </si>
  <si>
    <t>SOLICITUDES PENDIENTES- Gestión Programa de Pacientes Crónicos / EMPRESA SAPET / URGENTE</t>
  </si>
  <si>
    <t>LOYOLA VASQUEZ SARA PATRICIA</t>
  </si>
  <si>
    <t>RECLAMO 0025462603 / PROGRAMA CUIDATE / SARA PATRICIA LOYOLA VASQUEZ</t>
  </si>
  <si>
    <t>CRUCES ORCUHUARANGA FELICITAS GLADYS.</t>
  </si>
  <si>
    <t>POLIZA E0001009 REFINERÍA LA PAMPILLA // CRUCES ORCUHUARANGA FELICTAS GLADYS</t>
  </si>
  <si>
    <t>URBINA PEREZ SANDRA DANIELLA</t>
  </si>
  <si>
    <t>URGENTE!!!! URBINA PEREZ SANDRA DANIELLA DNI: 10808635</t>
  </si>
  <si>
    <t>9437292(1)</t>
  </si>
  <si>
    <t>CARLOS VALDIVIA DEL ALCAZAR</t>
  </si>
  <si>
    <t>URGENTE ENTREGA DE MEDICINAS DEL PROGRAMA CUIDATE - ALFREDO CARLOS VALDIVIA DEL ALCAZAR CLIENTE: CORTE SUPERIOR DE JUSTICIA DE SAN MARTIN E0037244</t>
  </si>
  <si>
    <t xml:space="preserve">VILLENA FARFAN PEDRO </t>
  </si>
  <si>
    <t>**URGENTE Revisar Problemas** RE: Programa Cuídate - EPS HORTUS</t>
  </si>
  <si>
    <t>GUEVARA DELGADO LETICIA</t>
  </si>
  <si>
    <t>****** URGENTE****INGRESO PROGRAMA CUIDATE // HORTUS</t>
  </si>
  <si>
    <t>VILLAGARAY ESTRADA CARLOS ALBERTO</t>
  </si>
  <si>
    <t>URGENTE!!! INGRESO AL PROGRAMA-DIAMANTE TERAPIAS FISICAS VILLAGARAY ESTRADA CARLOS ALBERTO</t>
  </si>
  <si>
    <t>42161130(1)</t>
  </si>
  <si>
    <t>GUILLERMO HURTADO SILVERA</t>
  </si>
  <si>
    <t>GUILLERMO HURTADO SILVERA//DNI:25755348//PÓLIZA E0001394</t>
  </si>
  <si>
    <t>*****URGENTE***** INGRESO CUIDATE HOURTUS</t>
  </si>
  <si>
    <t>MARIA LUISA VELASQUEZ</t>
  </si>
  <si>
    <t>NO CUENTO CON PRESTADOR | TOMA PARA LABORATORIO | TACNA | PX MARIA LUISA VELASQUEZ . | DNI 00795889</t>
  </si>
  <si>
    <t>NOEMI INES ROMAN OLAECHEA DE CARRILLO</t>
  </si>
  <si>
    <t>VALIDACIÓN INGRESO USUARIA NOEMI INES ROMAN OLAECHEA DE CARRILLO DNI 07717416</t>
  </si>
  <si>
    <t>INFORMACIÓN PROCESOS</t>
  </si>
  <si>
    <t>NILTON HERNAN JIMENEZ ROSALES</t>
  </si>
  <si>
    <t>RIMAC | SOLICITUD DE CONSULTA MÉDICA ADICIONAL POR PROGRAMA DIAMANTE | ASEG. NILTON HERNAN JIMENEZ ROSALES | DNI 08170776</t>
  </si>
  <si>
    <t xml:space="preserve">ANGLOAMERICAN </t>
  </si>
  <si>
    <t>ATENCIÓN DE PACIENTES CRÓNICOS</t>
  </si>
  <si>
    <t>25-EPS003156</t>
  </si>
  <si>
    <t>SARA ANGELICA CACERES LOPEZ</t>
  </si>
  <si>
    <t>RECLAMO 25-EPS003156 / PACIENTE : SARA ANGELICA CACERES LOPEZ / PROGRAMA CRONICO</t>
  </si>
  <si>
    <t>Martina Albirena de Sipion//Jaime Sipion Montero</t>
  </si>
  <si>
    <t>URGENTE - Atraso en la entrega de Medicina en Piura // CNPC - PACIENTES CRONICOS - Martina Albirena de Sipion//Jaime Sipion Montero</t>
  </si>
  <si>
    <t>INFORME RECLAMOS Y SOLICITUDES PERÚ</t>
  </si>
  <si>
    <t>ACTUALIZACIÓN</t>
  </si>
  <si>
    <t>TOTAL RADICADAS</t>
  </si>
  <si>
    <t>RECLAMOS ACTIVAS</t>
  </si>
  <si>
    <t>RECLAMOS CERRADOS</t>
  </si>
  <si>
    <t xml:space="preserve"> </t>
  </si>
  <si>
    <t>PERIODO</t>
  </si>
  <si>
    <t>Etiquetas de fila</t>
  </si>
  <si>
    <t>Cuenta de MOTIVO</t>
  </si>
  <si>
    <t>Cuenta de MOTIVO2</t>
  </si>
  <si>
    <t>TIEMPO</t>
  </si>
  <si>
    <t>CANT</t>
  </si>
  <si>
    <t>INCONFORMIDAD CON LA ATENCION EN GENERAL</t>
  </si>
  <si>
    <t>feb-19</t>
  </si>
  <si>
    <t>CUIDATE</t>
  </si>
  <si>
    <t>24 HORAS</t>
  </si>
  <si>
    <t>Total general</t>
  </si>
  <si>
    <t>48 HORAS</t>
  </si>
  <si>
    <t>72 HORAS</t>
  </si>
  <si>
    <t>96 HORAS</t>
  </si>
  <si>
    <t>120 HORAS</t>
  </si>
  <si>
    <t>6 DIAS O MAS</t>
  </si>
  <si>
    <t>TIPO DE DOCUMENTO</t>
  </si>
  <si>
    <t>DOCUMENTO</t>
  </si>
  <si>
    <t>PACIENTE</t>
  </si>
  <si>
    <t>DIRECCIÓN</t>
  </si>
  <si>
    <t>TELÉFONO</t>
  </si>
  <si>
    <t>RADICADO</t>
  </si>
  <si>
    <t>COD. SUBASTA</t>
  </si>
  <si>
    <t>PROCESO</t>
  </si>
  <si>
    <t>VIA DE RECEPCIÓN</t>
  </si>
  <si>
    <t>DESCRIPCIÓN QUEJA</t>
  </si>
  <si>
    <t>MOTIVO</t>
  </si>
  <si>
    <t>SERVICIO</t>
  </si>
  <si>
    <t>ESPECIALIDAD</t>
  </si>
  <si>
    <t>FECHA DEL INCIDENTE</t>
  </si>
  <si>
    <t>RESPUESTA</t>
  </si>
  <si>
    <t>Comentarios</t>
  </si>
  <si>
    <t>ESTADO</t>
  </si>
  <si>
    <t>GLORIA DURAND DE VALEGA</t>
  </si>
  <si>
    <t>SOLICITUD</t>
  </si>
  <si>
    <t>ASEGURADOR</t>
  </si>
  <si>
    <t xml:space="preserve">Me comenta la hija de la asegurada del detalle que todos los meses ha sido atendida en casa por Estar Vital, Empresa que como sabemos trabajaba con Rimac; sin embargo, para las atenciones del mes pasado febrero, al llamar para la cita respectiva le han indicado que ya no tienen convenio, por favor podrían informarme que Empresa será ahora quien otorgue el servicio.
Asegurada: Gloria Durand de Valega.
DNI 08783626.
Tener en cuenta que, hasta enero 2025, la asegurada ha sido atendida mensualmente por *Estar Vital* quien la visitaba en casa, ya sea por un geriatra, medicina general o cardiólogo para revisión general y le otorgaban la medicina para la presión y el anticoagulante coberturado al 100% y se pagaba por el Hardal que es para el Parkinson.
 </t>
  </si>
  <si>
    <t>SOLICITUD DE CITA</t>
  </si>
  <si>
    <t>Atencion domiciliaria</t>
  </si>
  <si>
    <t>MEDICINA GENERAL</t>
  </si>
  <si>
    <t xml:space="preserve">REPROGRAMACION </t>
  </si>
  <si>
    <t xml:space="preserve">SE AGENDA CITA CORRESPONDIENTE AL MES POR PROGRAMA (QUIERE DOMICILIARIA PARA EL SIGUIENTE MES ) </t>
  </si>
  <si>
    <t>Buenas tardes
Se está comunicando paciente en mención solicitando su programación de cita médica. 
Agradeceremos el contacto con la asegurada para su atención, al 943920495</t>
  </si>
  <si>
    <t xml:space="preserve">MEDICA FAMILIAR - TELECONSULTA </t>
  </si>
  <si>
    <t>FUE ATENDIDA</t>
  </si>
  <si>
    <t>05/03/2025 6:40 PM VIVA 1A CENTRO MEDICO PERU Antonio David Moncada Catalan MEDICA FAMILIAR - TELECONSULTA  PROCESADO 05/03/2025</t>
  </si>
  <si>
    <t>jackelinrt2013@gmail.com</t>
  </si>
  <si>
    <t>QUEJAS Y RECLAMOS</t>
  </si>
  <si>
    <t> Madre del asegurado indica que hace un mes no se ponen en contacto para el seguimiento del programa CUIDATE por diagnóstico de asma y la gestión de envió de medicinas  para  su menor . Solicita que puedan llamarla en la brevedad posible </t>
  </si>
  <si>
    <t>NO ASIGNACIÓN DE CITA</t>
  </si>
  <si>
    <t>ASMA</t>
  </si>
  <si>
    <t>LAURA LASERNA</t>
  </si>
  <si>
    <t>Hola Ivon, he tenido 2 insidentes:
1 En el chequeo preventivo, no me tomaron la muestra de orina ni la densitometría ósea, cuando enviaste informacion este año, me di cuenta, llame a la clinica y me dieron cita para la densitometría ósea, pero el examen de orina no se podia porque ya habia pasado mas de 7 dias.
2 Estaba en el plan de otras enfermedades cronicas - hipotiroidismo, pero la reserva de cita y examenes, tenia que estar llamando al provedor, en diciembre se olvidaron y no llegaron a comunicarse conmigo. En febrero cambiaron de proveedor y tambien tuve que estar llamando por la cita medica porque se estaba terminando mi medicacion. Luego me llamaron y me indicaron que no podian darme la medicacion para el colesterol alto que mi plan no cubria, habiando estado llevando varios meses la misma medicacion, asi que me han cambiado de plan ahora estoy en deslipidemia. Este plan era muy bueno al principio, porque se tiene atencion medica, medicamentos y analisis de laboratorio, espero que el nuevo proveedor mejore
No son consultas propiamente dicha pero me ha pasado.</t>
  </si>
  <si>
    <t>PACIENTE CRONICO</t>
  </si>
  <si>
    <t>DISLIPIDEMIA</t>
  </si>
  <si>
    <t xml:space="preserve">Vania buenas tardes.
Hace dos meses me afilié al programa crónicos por hipotiroidismo.
Me agendaron hace mes y medio la consulta médica y entregaron la medicina y nunca más se comunicaron conmigo hasta el sábado pasado que me llamaron del teléfono 6183000 (VIVA A1) indicándome que me estaban programando para esta semana y que me confirmarían, osea pasó un mes y medio.
Supuestamente el compromiso era que las consultas son mensuales pues en mi caso, se olvidaron y como será con los afiliados que tenemos.
Por lo expuesto y dado que me quieren programar sabe dios cuando, indicarme si puedo comprar la medicina (EUTIROX 74 MG) Y PASARLO POR REEMBOLSO bajo condiciones de este programa.
Llamé a Rosa Baldeón de RIMAC que maneja este tema de crónicos pero no logré respuesta.
Quedo atenta a sus noticias.
 </t>
  </si>
  <si>
    <t>HIPOTIROIDISMO</t>
  </si>
  <si>
    <t>VERONICA ANDREA TAMARIZ VALENTIN</t>
  </si>
  <si>
    <t>Hola Guissela por favor un apoyo con este caso con la cliente que es paciente crónico de hipotiroidismo, el cual comenta que el nuevo proveedor que viene trabajando con aviva 1 A no esta siendo eficiente ya que ella es la que tiene que llamar, preguntar, preocuparse por todo y si no llaman no agilizan nada según comenta.
Indica que debe tienen que sacarle cita para atención de laboratorio y una cita pendiente de su ultima atención.
NOMBRES: VERONICA ANDREA TAMARIZ VALENTIN
DNI: 46674191
CELULAR: 959354515
POLIZA: E0002545</t>
  </si>
  <si>
    <t>NO FUE ATENDIDA</t>
  </si>
  <si>
    <t>27/03/2025 2:10 PM VIVA 1A CENTRO MEDICO PERU Gerson Jacob Siura Trevejo Trevejo ENDOCRINOLOGÍA - TELECONSULTA  FACTURADA 25/03/2025</t>
  </si>
  <si>
    <t xml:space="preserve"> rafomartincampos@gmail.com</t>
  </si>
  <si>
    <t>Buenas tardes.
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
Cliente usualmente tiene las citas los primeros días, sin embargo, hasta el momento no lo contactan y se encuentra crítico, porque siempre tiene que reportar para que se pueda agendar su cita y entrega de medicamentos.
Nombre: JULIO RAFAEL MARTIN CAMPOS
DNI: 06040784
CEL CONTACTO:997500213
CORREO: rafomartincampos@gmail.com
DIAGNOSTICO: DISLIPIDEMIA
Nombre: MARIANA SOLE VARGAS
DNI: 08275667
CEL CONTACTO:997500213
CORREO: rafomartincampos@gmail.com
DIAGNOSTICO: HIPOTIROIDISMO, ARTROSIS, MIGRAÑA, OSTEOPOROSIS</t>
  </si>
  <si>
    <t>13/03/2025 7:15 PM VIVA 1A CENTRO MEDICO PERU Antonio David Moncada Catalan MEDICA FAMILIAR - TELECONSULTA  PROCESADO</t>
  </si>
  <si>
    <t>MARIANA SOLE VARGAS</t>
  </si>
  <si>
    <t>FUE ATENDIDA  13/03/2025 7:00 PM VIVA 1A CENTRO MEDICO PERU Antonio David Moncada Catalan MEDICA FAMILIAR – TELECONSULTA</t>
  </si>
  <si>
    <t xml:space="preserve">Buenas tardes  Kenny / Kaila 
Solicito su gentil apoyo, cliente en mención cuenta con diabetes , se atiende en el programa CUIDATE, que era con STARVITAL, le informaron que lo contactarían para poder coordinar la cita médica programada, y la entrega de su medicina con el nuevo proveedor. Sin embargo, al momento no recibe comunicación, ni confirmación de la nueva cita. Indica necesitar sus medicinas de manera urgente por los diagnósticos que presenta .Adicional a ello indica que por favor se comuniquen vía WhatsApp ya que no responde teléfonos no registrados </t>
  </si>
  <si>
    <t>NO ESPECIFICA</t>
  </si>
  <si>
    <t xml:space="preserve"> FUE ATENDIDA 20/03/2025 7:45 PM VIVA 1A CENTRO MEDICO PERU Gerson Jacob Siura Trevejo Trevejo ENDOCRINOLOGÍA - TELECONSULTA  PROCESADO 17/03/2025 GADIAZHUAJAN CONFIRMACION DE CITA</t>
  </si>
  <si>
    <t>VICTOR BARUA ALZAMORA</t>
  </si>
  <si>
    <t>Estimada Guissela
El 14 Feb 25 los señores de Viva A1 le brindaron la atencion medica al Sr. Fernando Barua Alzamora otorgando la medicación prescrita por el medico tratante por 30 dias.
Es el caso que el control del mes Marzo debió ser el 15/03 hasta el día de hoy no se le ha brindado la atencion medica correspondiente por consiguiente no cuenta con medicación.
El día de hoy he conversado con la Lic. Gianina Cigueñas quien me  manifestó que la Dra. Anahis Seigas no le confirmaba la consulta, ya que ella estaba laborando en otro lugar.
Que hacemos, por el estado de salud del Sr. Barua el no puede dejas de tomar su medicación, por eso requiero su apoyo a fin de que el día de hoy se le haga entrega de sus medicamentos.
Esta situación no puede volver a repetirse, no pueden perjudicar de esta manera al asegurado, por lo que le solicito conversar con los señores de Viva A1 para que  lleven un mejor control de las atenciones de los asegurados
Quedo a la espera de su respuesta a lo solicitado.
Saludos cordiales</t>
  </si>
  <si>
    <t>HENRY WILLIAM CASTILLO JARA</t>
  </si>
  <si>
    <t>25-EPS002420</t>
  </si>
  <si>
    <t>Buenas tardes estimados,
Paciente de nuestro programa de enfermedades crónicas refiere que médico envió orden de lab. Anti TPO hace 2 meses, pero hasta el momento no le han realizado el examen, su gentil apoyo en cobertura de ese examen solicitado por el Dr. Gerson Siura, y así pueda ser evaluado con los resultados en su próxima consulta médica, su gentil apoyo en revisión del caso, por favor.
PX: HENRY WILLIAM CASTILLO JARA
DNI: 42764761
DX: Hipotiroidismo
Quedamos pendientes</t>
  </si>
  <si>
    <t>PRESTADOR EXTERNO</t>
  </si>
  <si>
    <t>LABORATORIO</t>
  </si>
  <si>
    <t>NO SE CUENTA CON INFORMACIÓN</t>
  </si>
  <si>
    <t>DINA RAQUEL QUIROZ VELASQUEZ</t>
  </si>
  <si>
    <t>Katherine buenas tardes,
Cliente se comunica porque quedaron en llamarle entre ayer y hoy para coordinar su cita (porque se inscribió el jueves de la semana pasada) y le indicaron que en 72 horas le llamarían, pero no se comunican con ella aún. Solicita apoyo para que le llamen y separar su cita.
DINA RAQUEL QUIROZ VELASQUEZ
DNI 07823787
DIAGNOSITO Dislipidemia -  Hipertensión
PÓLIZA E0002545
TELEFONO 988243995
Sls,</t>
  </si>
  <si>
    <t>02/04/2025 9:30 AM VIVA 1A CENTRO MEDICO PERU Virginia Cuevas Rivero MEDICA FAMILIAR - TELECONSULTA  PROCESADO 01/04/2025</t>
  </si>
  <si>
    <t>Hola Andrés, gracias por tu llamada.
Paso a comentarte lo sucedido con mi atención como Paciente del Programa Cuídate de Rimac.
Me llamó la atención que no me llamaran para darme cita con el doctor, como todos los meses, y dijeron que ya no trabajaban con Rimac.
Me contacté con ustedes y me asignaron a “Viva 1A”.
Me dieron cita para el viernes 7 de marzo pasado.  Me mandaron por mail mi receta de medicamentos y me mandaron hacer unos análisis.
Hasta el lunes 10 nadie se había comunicado conmigo para coordinar entrega de mis medicinas ni toma de análisis.
Los teléfonos que tenía de “Viva 1A”, me contesta un  Robot, tanto por teléfono como por WhatsApp, y como mi pregunta no estaba dentro de sus alternativas, colgaban.
Luego que los molesté a ustedes, me llamaron y recién ayer miércoles, me entregaron mis medicamentos.  Pero para los análisis aún no se contactan conmigo.
Pongo estos comentarios para tomen la mejor decisión, en vista que no puedo estar sin tomar esas medicinas.
Saludos,</t>
  </si>
  <si>
    <t>CITA PENDIENTE</t>
  </si>
  <si>
    <t>04/04/2025 8:00 AM VIVA 1A CENTRO MEDICO PERU Virginia Cuevas Rivero MEDICA FAMILIAR - TELECONSULTA  ACTIVO 01/04/2025- PTE SOLICITA LABORATORIOS PENDIENTES</t>
  </si>
  <si>
    <t>BASILIO ALFONSO CESARO STROBBE</t>
  </si>
  <si>
    <t>Buenas tardes: 
Por favor, para su atención.
1. Contacto (Apellidos y Nombres) : CONSUELO ROCIO LORA DESCALZO DE CESARO
2. Número de Póliza y Certificado:  E0028656
3. Mail : rocio.lora@gmail.com   telefono: 990265336
4. Observación: paciente BASILIO ALFONSO CESARO STROBBE se atendio por ultima vez hace mas de un mes y quedo pendiente su evaluacion cardiologica</t>
  </si>
  <si>
    <t>RIESGO CARDIOVASCULAR</t>
  </si>
  <si>
    <t>DIEGO VASQUEZ IGLESIAS</t>
  </si>
  <si>
    <t>Estimados @quejasyreclamos@viva1a.com.pe@admisionrimac@viva1a.com.pe
Por favor se requiere el descargo y la pronta atención del usuario referido.
Buenos días:
Por favor paciente pertenece al programa CUIDATE diagnóstico HIPERTENSION ARTERIAL y nos informa que no le envían sus medicinas desde hace dos meses.
DNI:72844745
DIEGO ALEJANDRO VASQUEZ IGLESIAS
TELEFONO: 954775445
CORREO: diegoiglesiasvasquez@gmail.com
Póliza : EPS
Atte.
31/03/2025 Lo que se encuentra pendiente de atención  es:
La programación de la cita de control médico presencial.
La coordinación para la toma de exámenes de laboratorio de seguimiento.</t>
  </si>
  <si>
    <t>HIPERTENSION</t>
  </si>
  <si>
    <t>26/03/2025 6:00 PM VIVA 1A CENTRO MEDICO PERU Hilton D Jango Cruz CARDIOLOGIA - ATENCIÓN DOMICILIARIA  PROCESADO 26/03/2025 GSIGUENAS INGRESO HTA MANTENER BETALOC | ILTUX</t>
  </si>
  <si>
    <t>LUZ VELASQUEZ MUÑOZ</t>
  </si>
  <si>
    <t>Hola Gissela,
Agradeceré tu apoyo con el presente reclamo, paciente Luz Velasquez Muñoz indica que hasta el momento no puede atenderse a través del programa Cuidate. Por favor tu apoyo a fin de contactarse con la asegurada y puedan brindarle la información del programa.
DATOS:
Luz Angelica Velasquez Muñoz
Celular: 982491420
Quedo atenta a tu pronta respuesta.
Saludos,</t>
  </si>
  <si>
    <t>VALERIA XIMENA AGUIRRE VALER</t>
  </si>
  <si>
    <t xml:space="preserve">25-SBS013956
</t>
  </si>
  <si>
    <t>LIBRO DE RECLAMOS ASEGURADOR</t>
  </si>
  <si>
    <t xml:space="preserve">"Asegura manifiesta su incomodidad debido a que lleva ya 7 llamadas en las cuales solicita un médico virtual y hasta el momento no tiene respuesta alguna. Recipen el proveedor menciona que a partir de las 2 pm van a poder atenderla.
Adicional a ello, no esta conforme con el proveedor aviva para proximas atenciones requiere a la clínica internacional."
</t>
  </si>
  <si>
    <t>VICTOR ARCADIO BERNAL FUENTES</t>
  </si>
  <si>
    <t>WHASTAPP</t>
  </si>
  <si>
    <t>FUE ATENDIDO EL 24/03 Y SOLICTA SEGUIMIENTO</t>
  </si>
  <si>
    <t xml:space="preserve">26/03/2025 9:30 AM VIVA 1A CENTRO MEDICO PERU Greduin Alexander Romero Bompart MEDICINA GENERAL – TELECONSULTA- PTE SOLICITA SEGUIMIENTO </t>
  </si>
  <si>
    <t>KAORI DANIELA INGA BALDEON</t>
  </si>
  <si>
    <t>SOLICTA PROGRAMACION 3:30PM</t>
  </si>
  <si>
    <t>JOSE CARLOS FARFAN HUAMAN</t>
  </si>
  <si>
    <t>MEDICO NO INGRESO AL LINK</t>
  </si>
  <si>
    <t>NO ATENCION DE CITA PROGRAMADA</t>
  </si>
  <si>
    <t xml:space="preserve">26/03/2025 9:40 AM VIVA 1A CENTRO MEDICO PERU Lourdes Vanesa Molina Acurio MEDICINA GENERAL - TELECONSULTA CENTRO MÉDICO VIRTUAL PROCESADO 26/03/2025 DDELEON Cita oficina virtual RIMAC S.A EPS </t>
  </si>
  <si>
    <t>DANIEL CLAUDIO ORBEGOSO CANCHIS</t>
  </si>
  <si>
    <t xml:space="preserve">26/03/2025 10:00 AM VIVA 1A CENTRO MEDICO PERU Lourdes Vanesa Molina Acurio MEDICINA GENERAL - TELECONSULTA CENTRO MÉDICO VIRTUAL FACTURADA 26/03/2025 GADIAZHUAJAN </t>
  </si>
  <si>
    <t>KATHERINE KELLY BALLENA LARA</t>
  </si>
  <si>
    <t xml:space="preserve">26/03/2025 10:20 AM VIVA 1A CENTRO MEDICO PERU Lourdes Vanesa Molina Acurio MEDICINA GENERAL - TELECONSULTA CENTRO MÉDICO VIRTUAL PROCESADO 26/03/2025  </t>
  </si>
  <si>
    <t>JESSICA CAROLINA RAMOS LINARES</t>
  </si>
  <si>
    <t>ECIBIO ATENCION VIRTUAL HACE 48 HORAS PROVEEDOR VIVA, DESEA QUE LA LLAMEN PARA REALIZAR SEGUIMIENTO YA QUE PACIENTE AUN NO SE ENCUENTRA BIEN</t>
  </si>
  <si>
    <t xml:space="preserve">FUE ATENDIDA EL 26/03/2025 HISTORIA CLINICA NO REGISTRA EN EVEREST </t>
  </si>
  <si>
    <t>DAVID EDUARDO GOMEZ BOLUARTE</t>
  </si>
  <si>
    <t>FUE ATENDIDO EL 26/03 REFIERE QUE AUN PERSITE DOLOR , SEGUIMIENTO CMV</t>
  </si>
  <si>
    <t xml:space="preserve">FUE ATENDIDA-SEGUIMIENTO </t>
  </si>
  <si>
    <t xml:space="preserve">26/03/2025 8:00 AM VIVA 1A CENTRO MEDICO PERU Lourdes Vanesa Molina Acurio MEDICINA GENERAL - TELECONSULTA CENTRO MÉDICO VIRTUAL PROCESADO PTE SOLICTA SEGUIMIENTO </t>
  </si>
  <si>
    <t>FRANCO GABRIEL RODRIGUEZ ALPACA</t>
  </si>
  <si>
    <t>FUE ATENDIDA 25/03 , PRESENTA REACCION ALERGICA</t>
  </si>
  <si>
    <t>MEDICINA ESPECIALIZADA</t>
  </si>
  <si>
    <t>PEDIATRIA</t>
  </si>
  <si>
    <t xml:space="preserve">28/03/2025 8:55 PM VIVA 1A CENTRO MEDICO PERU Eliana Jose Jaramillo Del Valle PEDIATRÍA - TELECONSULTA CENTRO MÉDICO VIRTUAL PROCESADO 28/03/2025 PTE SOLICITA SEGUIMIENTO </t>
  </si>
  <si>
    <t>JOAQUIN TALLEDO CASTRE</t>
  </si>
  <si>
    <t>REPROGRAMACION</t>
  </si>
  <si>
    <t>27/03/2025 12:25 732148 0024850342 - JOAQUIN TALLEDO CASTRE SANTIAGO DE SURCO Médico Virtual Pediatría  27/03/2025 13:00</t>
  </si>
  <si>
    <t>KRISTY JOYCE NEVELYN ARTEAGA MOYA</t>
  </si>
  <si>
    <t xml:space="preserve">AUN PERSITE LOS SINTOMAS </t>
  </si>
  <si>
    <t>31/03/2025 4:40 PM VIVA 1A CENTRO MEDICO PERU Adriana Espinoza Hoempler MEDICINA GENERAL - TELECONSULTA CENTRO MÉDICO VIRTUAL ACTIVO 31/03/2025</t>
  </si>
  <si>
    <t>KLAUS MITTERHOFER HARMSEN</t>
  </si>
  <si>
    <t>Madre de menor informa que su hijo persiste con tos y no le han dejado medicación para la toS.seguimiento</t>
  </si>
  <si>
    <t>31/03/2025 4:40 PM VIVA 1A CENTRO MEDICO PERU Adriana Espinoza Hoempler MEDICINA GENERAL - TELECONSULTA CENTRO MÉDICO VIRTUAL -</t>
  </si>
  <si>
    <t>ALYSON NICOL TOVAR ALCALA</t>
  </si>
  <si>
    <t>paciente con MV programado a las 10:20am refiere que medico no ingresa a link.</t>
  </si>
  <si>
    <t>28/03/2025 11:10 AM VIVA 1A CENTRO MEDICO PERU Marciel Espinoza Noguera MEDICINA GENERAL - TELECONSULTA CENTRO MÉDICO VIRTUAL FACTURADA 28/03/2025</t>
  </si>
  <si>
    <t xml:space="preserve"> JOANA CRISTINA RAYGADA RISCO</t>
  </si>
  <si>
    <t>Su urgente apoyo con atender el requerimiento de la usuaria.
Buenas tardes estimados,
Se verifica que la paciente tuvo consulta el 10/03 con el Dr. Moncada. No obstante, recientemente ha sido informada de su embarazo. Siguiendo la recomendación de su ginecóloga, se ha indicado que consulte con su médico tratante del programa Cuídate, debido a su diagnóstico de hipertensión arterial (HTA), con el fin de evaluar la continuidad de su tratamiento farmacológico. Por lo que se brinda el visto bueno para proceder con la reevaluación del médico tratante del programa a la brevedad posible de manera excepcional, de antemano gracias por el apoyo.</t>
  </si>
  <si>
    <t>CRONICOS</t>
  </si>
  <si>
    <t xml:space="preserve">NO FUE ATENDIDA </t>
  </si>
  <si>
    <t>ANA GABRIELA CHAVEZ VARGAS</t>
  </si>
  <si>
    <t>Estimados buenos días, se acaba de comunicar conmigo la señora ANA CHAVEZ, quien indica que hasta ahorita no la llaman para poder generar sus exámenes de laboratorio y que cuando escribe al número de whatssap solo le responde una bot.
Por favor su apoyo para poder llamara lo antes posible.
TLF: 989 640 563</t>
  </si>
  <si>
    <t>PRESTADOR EXTERNNO</t>
  </si>
  <si>
    <t>REUMATOLOGIA</t>
  </si>
  <si>
    <t xml:space="preserve">PROGRAMA CRONICOS </t>
  </si>
  <si>
    <t>-</t>
  </si>
  <si>
    <t>TERAPIAS</t>
  </si>
  <si>
    <t>TERAPÍA FISICA</t>
  </si>
  <si>
    <t xml:space="preserve">FABRICIO ANDRE MORALES HERNANDEZ </t>
  </si>
  <si>
    <t xml:space="preserve">Laura La Serna Garcia </t>
  </si>
  <si>
    <t>Su gentil apoyo se requiere el descargo y medidas correctivas en cuanto el reclamo indicado por la usuaria referida.
2 Estaba en el plan de otras enfermedades cronicas - hipotiroidismo, pero la reserva de cita y examenes, tenia que estar llamando al provedor, en diciembre se olvidaron y no llegaron a comunicarse conmigo. En febrero cambiaron de proveedor y tambien tuve que estar llamando por la cita medica porque se estaba terminando mi medicacion. Luego me llamaron y me indicaron que no podian darme la medicacion para el colesterol alto que mi plan no cubria, habiando estado llevando varios meses la misma medicacion, asi que me han cambiado de plan ahora estoy en deslipidemia. Este plan era muy bueno al principio, porque se tiene atencion medica, medicamentos y analisis de laboratorio, espero que el nuevo proveedor mejore
No son consultas propiamente dicha pero me ha pasado.”
Estimada @Denisse Llamoja Vicente
Por favor adjuntar el N° de Dni de la usaría referida.</t>
  </si>
  <si>
    <t>EMPRESA SAPET / ACTUALIZACION</t>
  </si>
  <si>
    <t>25-EPS002484</t>
  </si>
  <si>
    <t>Estimada Carmen
Se ha validado que la usuaria se encuentra inscrita actualmente en el Programa de Artritis, pero no está registrada en el Programa Cuídate por diagnóstico de Asma.
Estimados @quejasyreclamos@viva1a.com.pe@admisionrimac@viva1a.com.pe@gsiguenas@viva1a.com.pe
Solicitamos su urgente apoyo con el pronto contacto a la usuaria referida, quien se encuentra pendiente de atención por el diagnóstico de Artritis.
Durante la próxima atención médica, el profesional tratante deberá realizar la caracterización clínica para el diagnóstico de Asma.
En caso de que se confirme dicho diagnóstico, se deberá ejecutar la cobertura bajo el esquema de RCV Continuador, conforme a lo siguiente:
Asma: cobertura al 100%
Artritis: cobertura al 85% ----Buenos días Guissela,
Tenemos el reclamo presentado por MARIA DEL CARMEN CARRASCO PANTA – DNI 07636877, paciente del programa crónico y hasta la fecha no recibe programación de cita con VIVA 1A. Asimismo, tiene pendiente cita del programa cuidate por asma.
Por favor tu apoyo para notificarlo al proveedor y se concreten las citas.
RECLAMO: Soy paciente de programa crónico por artritis, a la fecha via uno no me programa la cita, no voy a tener medicación del mes. Les he escrito al cell 942772650 que es el robot para programar citas y me dice que no puede procesar mi solicitud. He escrito al 942772654 que es de Gianina Sigueñas de Viva Uno y tampoco me contestan. Quiero interponer un reclamo porque me estoy quedando sin cita del mes, no tendré pastillas y soy paciente crónica, también me tienen pendiente la cita del programa cuidate por asma. cel 954645306.
Gracias de antemano.
Saludos,</t>
  </si>
  <si>
    <t>ARTRITIS</t>
  </si>
  <si>
    <t>19182849 </t>
  </si>
  <si>
    <t>Cecilia mercedes carrera de Gutiérrez</t>
  </si>
  <si>
    <t>ceciliacarrera40@gmail.com</t>
  </si>
  <si>
    <t>Estimadas, buen día:
Por favor su especial apoyo con asegurada en referencia.
Se requiere contactar a paciente para agendamiento de ECO - ECOCARDIOGRAMA y Holter.
Adjunto datos de paciente:
Paciente: CARRERA DE GUTIERREZ CECILIA MERCEDES
DNI: 19182849 
Celular: 956923666
Correo: ceciliacarrera40@gmail.com
Cobertura: con copago del 15%
Por favor remitir resultados en respuesta del presente correo.
Saludos Cordiales,</t>
  </si>
  <si>
    <t>PROCEDIMIENTO</t>
  </si>
  <si>
    <t>CARDIOLOGIA</t>
  </si>
  <si>
    <t xml:space="preserve">OLGA TATIANA CUADROS BASIS </t>
  </si>
  <si>
    <t>Estimado @Freddy Garzón
Su urgente apoyo con el pronto contacto de la usuaria referida quien solicita manejo de terapia del dolor.
Atte.
GUISSELA M. BEDÓN ESPINOZA</t>
  </si>
  <si>
    <t>TERAPIA</t>
  </si>
  <si>
    <t>JULIA DAMIANA MORENO TOSCANO</t>
  </si>
  <si>
    <t>Buenas tardes  estimada Srta. Gomez
Para informar que asegurada se encuentra dentro de programa crónicos refiere que le han solicitado exámenes de laboratorio el 25 /03 proveedor viva 1a pero hasta el momento no se han comunicado  , solicita comunicación.
Paciente : Julia Damiana Moreno Toscano
edad: 63 años
DNI : 06934099
Cel: 930873560
Atte.
Yesenia Malca</t>
  </si>
  <si>
    <t>NO ASIGNACION DE CITA</t>
  </si>
  <si>
    <t xml:space="preserve">Fecha de Ingreso del Reclamo </t>
  </si>
  <si>
    <t>Tenor del correo</t>
  </si>
  <si>
    <t>CRUCE</t>
  </si>
  <si>
    <t>Tipo de Reclamo</t>
  </si>
  <si>
    <t xml:space="preserve">Se envio correo de respuesta </t>
  </si>
  <si>
    <t>Fecha de solución reclamo</t>
  </si>
  <si>
    <t>Estado</t>
  </si>
  <si>
    <t>Fecha de cita</t>
  </si>
  <si>
    <t>Medicamentos</t>
  </si>
  <si>
    <t>Fecha de Entreda de Medicamentos</t>
  </si>
  <si>
    <t>Laboratorio</t>
  </si>
  <si>
    <t xml:space="preserve">Fecha de Realización de examen </t>
  </si>
  <si>
    <t>OBSERVACIONES</t>
  </si>
  <si>
    <t>Se  contestó correo</t>
  </si>
  <si>
    <t>Fecha</t>
  </si>
  <si>
    <t>URGENTE // RIMAC VIP // VERONICA PAOLA ROSSADO ESPINOZA // 09150324 // CONSULTA PROVEEDOR REEMPLAZO STARVITAL</t>
  </si>
  <si>
    <t xml:space="preserve">CITADO </t>
  </si>
  <si>
    <t> </t>
  </si>
  <si>
    <t>asegurada JOHANNA MYLENA BENDEZU DEL CASTILLO</t>
  </si>
  <si>
    <t>DEMORA PROGRAMACIÓN DE CITA</t>
  </si>
  <si>
    <t>DEMORA EN PROGRAMACION DE CITA Y LABORATORIOS</t>
  </si>
  <si>
    <t>RIMAC VIP// CONSULTA// GIRELA MILAGROS GOMEZ LAZO</t>
  </si>
  <si>
    <t>CASO URGENTE - DISCAPACIDAD - ELECTROPERU_ ABARCA HUARCAYA PRIMITIVA MARGARITA / ENTREGA DE MEDICINAS / URGENTE</t>
  </si>
  <si>
    <t>Hija de paciente no acepta oferta, se comunicó el 20/02</t>
  </si>
  <si>
    <t>Cliente sin medicinas - No entrega aún/GLORIA MARIA OBREGON CHAVEZ con DNI 08612544</t>
  </si>
  <si>
    <t>RECLAMO VIVA A1//ELLIS ORTIZ MARJORIE GRETTEL//OPERADORA DE SERVICIOS LOGISTICOS S.A.C.//HIPOTIROIDISMO</t>
  </si>
  <si>
    <t>COBRO INDEBIDO DE LABORATORIOS</t>
  </si>
  <si>
    <t>RIMAC VIP -PROGRAMA CUIDATE - MAGLORIA NARCISA JULCA VEGA</t>
  </si>
  <si>
    <t>CONFIRMACION DE ATENCION EJECUTADA                                                       se intento llamar ala pcte al numero proporcionado por rimac sin  respuesta alguna , se deja mensaje de whattsapp</t>
  </si>
  <si>
    <t>RIMAC VIP// PROGRAMA VIVA 1A//EBER CASTAÑEDA MAYTA</t>
  </si>
  <si>
    <t xml:space="preserve">Se agendo la cita , sin embargo pcte no paso la consulta </t>
  </si>
  <si>
    <t>Asunto: INSCRIPCIÓN PROGRAMA CUIDATE -LUIS FERNANDO REYES AREVALO</t>
  </si>
  <si>
    <t xml:space="preserve">PACIENTE DE PROGRAMA CUIDATE- URGENTE **PACIENTE CATTER COSSIO CLAUDIA NATALIA 04-85620 </t>
  </si>
  <si>
    <t>PROGRAMA CUIDATE DEL PX MARROQUIN DEZA IVOR PAUL</t>
  </si>
  <si>
    <t>CONFIRMACION DE ATENCION EJECUTADA</t>
  </si>
  <si>
    <t xml:space="preserve">RIMAC VIP/ ENVÍO DE MEDICAMENTOS DE PROGRAMA CRÓNICO/ OLGA TATIANA CUADROS BASIS </t>
  </si>
  <si>
    <t xml:space="preserve">RIMAC VIP // Inscripción - Otras enfermedades crónicas por Hipotiroidismo // OMAR RENATO RODRIGUEZ MURGA </t>
  </si>
  <si>
    <t>AFILIACION PROGRAMA CUIDATE // CI LIMA // YURIKO CORTES RODRIGUEZ 992375194</t>
  </si>
  <si>
    <t>URGENTE!!!INFORMACIÓN PARA ELABORACIÓN DE FLYER DE CNPSC</t>
  </si>
  <si>
    <t>1. ANS de tiempo de respuesta en la entrega de medicamentos, programación de citas, programación toma de muestras.
2. Canales de entrega de medicamentos disponibles.
3. Proceso de entrega de medicamentos (pasos detallados).
4. Procedimiento de toma de laboratorio (requisitos y flujo operativo).</t>
  </si>
  <si>
    <t xml:space="preserve">RIMAC VIP // CONSULTA PROGRAMA CUIDATE // GIOVANNA MARIA LUZ VALEGA DURAND// CLIENTE CRÍTICA </t>
  </si>
  <si>
    <t xml:space="preserve">URGENTE - RIMAC - PROGRAMA CUIDATE EPS </t>
  </si>
  <si>
    <t>PX. NADIA NATALIE SOLANO DELGADO</t>
  </si>
  <si>
    <t>Consulta atencion Pcte: MARCELO ALONSO LOREDO RAMIREZ</t>
  </si>
  <si>
    <t>URGENTE /ATENCION ESTAR VITAL - GLORIA DURAND DE VALEGA - NESTLE JUBILADOS</t>
  </si>
  <si>
    <t>CUIDATE- PROGRAMA CRONICO/DENNISE LLAMOJA VICENTE</t>
  </si>
  <si>
    <t xml:space="preserve">Campbell Gianella Cindy Lee // DNI 07777013 // Póliza Ami Salud De Oro Nro 07-5503 /Programa ENDOCRINO // URGENTE ATENCION </t>
  </si>
  <si>
    <t>URGENTE - ENTREGA DE MEDICAMENTO - ERNESTO BENITES</t>
  </si>
  <si>
    <t>CASO PX LUCY YOVANI URIARTE CARRASCO</t>
  </si>
  <si>
    <t>DEMORA EN PROGRAMACIÓN DE TOMA DE MUESTRAS</t>
  </si>
  <si>
    <t>Programa Crónicos - Julia Damiana Moreno Toscano// PENDIENTE CITA</t>
  </si>
  <si>
    <t>PENDIENTE AGENDAMIENTO</t>
  </si>
  <si>
    <t>RIMAC VIP // CONSULTA EXAMEN DE LABORATORIO // LUIS CARDENAS LUCERO</t>
  </si>
  <si>
    <t>URGENTE - PROGRAMA CUIDATE / RAUL EDUARDO JARAMILLO GOMEZ / DNI 06225297</t>
  </si>
  <si>
    <t>RECLAMO 25-EPS002246 // ANGEL HERMOZA SALAS</t>
  </si>
  <si>
    <t>P</t>
  </si>
  <si>
    <t>NoCONTESTA EL TELEFONO,  SE PROCEDE A DEJAR MENSAJE DE WHATSAP</t>
  </si>
  <si>
    <t>REMITO INFORMACION PARA SER CONSIDERADA EN EL PROGRAMA CUIDATE DE RIMAC EPS</t>
  </si>
  <si>
    <t>Px. Yolanda Yesenia Milagros Yacila Cuya de Valdivia</t>
  </si>
  <si>
    <t xml:space="preserve">REVISION ASEGURADO : ALVAREZ MONGE LELIA DNI : 29561921 - MINSUR </t>
  </si>
  <si>
    <t>URGENTE RIMAC VIP / INSCRIPCION PROGRMA CUIDATE / CARLOS ALBERTO CHIRICHIGNO MENA</t>
  </si>
  <si>
    <t xml:space="preserve">Queda agendado </t>
  </si>
  <si>
    <t>cuidate// endocrinología//CHAVEZ VARGAS, ANA GABRIELA //ADMINISTRACION FOOD REGIONAL S.A.C.</t>
  </si>
  <si>
    <t xml:space="preserve">                     </t>
  </si>
  <si>
    <t>EXCEL CON 68 PACIENTES, CONFIRMACION DE ATENCIONES EJECUTADAS</t>
  </si>
  <si>
    <t>XIMENA SOFIA DELGADILLO CABRERA-77742062</t>
  </si>
  <si>
    <t>RIMAC VIP // INSCRIPCION PROGRAMA CUIDATE // C: JESSICA MILAGROS NALDOS BLANCO</t>
  </si>
  <si>
    <t>DENEGADO PARA ATENCION EN RIMAC TE CUIDA</t>
  </si>
  <si>
    <t>DERIVACION MDC A CUIDATE Juan Manuel Rivas Castillo</t>
  </si>
  <si>
    <t xml:space="preserve">SOLICITUD DE AFILIACION A PROGRAMA CUIDATE - TITULAR: Christian Portugal Sucapuca PACIENTE: Thiago Portugal Quispe DNI 79971601 - NO CONTESTAN EL TELEFONO </t>
  </si>
  <si>
    <t>NO CONTESTA EL TELEFONO</t>
  </si>
  <si>
    <t>*****URGENTE**** TRAMA PACIENTES CRONICOS //MEF- SOLICITUD DE DATA POR PROCESO DE RENOVACIÓN CONCURSO EPS</t>
  </si>
  <si>
    <t>STATUS DE AGENDAMIENTO DE PACIENTES CRONICOS</t>
  </si>
  <si>
    <t>RIMAC VIP || PROGRAMA CRONICOS || MAURA ROSALINA PRADO SOTO</t>
  </si>
  <si>
    <t>CASO VILLAVICENCIO DE PALZA BETTY LILIAN- CORPORACION ACEROS AREQUIPA SA- POLIZA EPS</t>
  </si>
  <si>
    <t>URGENTE / UCSP / AMC / PACIENTE: CASTELO VARGAS, JOAQUIN ALONSO (DNI 73028278) - TITULAR: REGINA VARGAS / SOLICITO ATENCIÓN PROGRAMA "OTRAS ENFERMEDADES"</t>
  </si>
  <si>
    <t>PACIENTE DEL PROGRAMA CUIDATE / FRANCIS ANN ROJAS BISMARCK / NO RECIBIO RECETAS MEDICAS</t>
  </si>
  <si>
    <t>URGENTE PACIENTE Programa Cuídate VANESSA KAREN CORDOVA SANTOS</t>
  </si>
  <si>
    <t>SITED INACTIVO</t>
  </si>
  <si>
    <t>DISLIPIDEMIA E HIPOTIROISDISMO//SANDRA MILAGROS RIVAROLA LIMONCHI</t>
  </si>
  <si>
    <t>PROGRAMA CUIDATE // Paciente: DANIEL PEDRO MARCELO INDACOCHEA NUGENT</t>
  </si>
  <si>
    <t>DERIVACION MDC A CUIDATEGisella Isabel Galindo Cieza</t>
  </si>
  <si>
    <t>DERIVACION DE PACIENTE</t>
  </si>
  <si>
    <t xml:space="preserve">Asegurada Yolanda Patricia Tejeda Moscoso - Programa de Artritis Rematoidea // Contratante Obras de Ingenieria - Poliza E0003156// Rimac Seguros </t>
  </si>
  <si>
    <t>PACIENTE: BERTHA TALLEDO EYZAGUIRRE DE ECHEGARAY (92)</t>
  </si>
  <si>
    <t>Fecha y hora</t>
  </si>
  <si>
    <t>Salesforce</t>
  </si>
  <si>
    <t>Código</t>
  </si>
  <si>
    <t>Nombres del paciente</t>
  </si>
  <si>
    <t>Apellidos del paciente</t>
  </si>
  <si>
    <t>Tipo de documento</t>
  </si>
  <si>
    <t>Documento</t>
  </si>
  <si>
    <t>Edad</t>
  </si>
  <si>
    <t>Número whatsapp</t>
  </si>
  <si>
    <t>Dirección</t>
  </si>
  <si>
    <t>Referencia</t>
  </si>
  <si>
    <t>Distrito</t>
  </si>
  <si>
    <t>Tema</t>
  </si>
  <si>
    <t>Fecha asignación de proveedor</t>
  </si>
  <si>
    <t>Fecha programación de proveedor</t>
  </si>
  <si>
    <t>Inicio de atención</t>
  </si>
  <si>
    <t>Fecha Hora de consulta</t>
  </si>
  <si>
    <t>Culminación</t>
  </si>
  <si>
    <t>Descripción</t>
  </si>
  <si>
    <t>Punto de partida</t>
  </si>
  <si>
    <t>PRESCRIPCIÓN DE MEDICAMENTOS</t>
  </si>
  <si>
    <t>ESTADO DE MEDICAMENTO</t>
  </si>
  <si>
    <t>FECHA DE ENTREGA</t>
  </si>
  <si>
    <t>HORA</t>
  </si>
  <si>
    <t>PROVEEDOR</t>
  </si>
  <si>
    <t>CERRADO</t>
  </si>
  <si>
    <t>Proveedor asignado</t>
  </si>
  <si>
    <t>SANTOS BERNARDO</t>
  </si>
  <si>
    <t>SIANCAS SEMINARIO</t>
  </si>
  <si>
    <t>AV RUISEÑORES 941</t>
  </si>
  <si>
    <t>MINISTERIO PUBLICO</t>
  </si>
  <si>
    <t>SANTA ANITA</t>
  </si>
  <si>
    <t>Médico Virtual Medicina General</t>
  </si>
  <si>
    <t>SIN INFORMACION</t>
  </si>
  <si>
    <t>ALLISON GIANELLA</t>
  </si>
  <si>
    <t>SALDARRIAGA ARENAS</t>
  </si>
  <si>
    <t>JIRON PHILADELPHIA 2395 SEGUNDO PISO</t>
  </si>
  <si>
    <t>LA ALTURA DE LA CUADRA 23 DE LA AVENIDA PERU</t>
  </si>
  <si>
    <t>SAN MARTIN DE PORRES</t>
  </si>
  <si>
    <t>SERGIO</t>
  </si>
  <si>
    <t>QUIJANO SANDOVAL</t>
  </si>
  <si>
    <t>calle santo tomas 158</t>
  </si>
  <si>
    <t>15 de angelica gamarra</t>
  </si>
  <si>
    <t>LOS OLIVOS</t>
  </si>
  <si>
    <t>Médico Virtual Pediatría</t>
  </si>
  <si>
    <t>LUCIANA</t>
  </si>
  <si>
    <t>SALGADO CAMINO</t>
  </si>
  <si>
    <t>AV. GRAN MARISCAL RAMON CASTILLA 468 LA AURORA</t>
  </si>
  <si>
    <t>PARALELA A ROQUE Y BOLOÑA</t>
  </si>
  <si>
    <t>MIRAFLORES</t>
  </si>
  <si>
    <t>LEAO STEFFANO</t>
  </si>
  <si>
    <t>TREBEJO JIMENEZ</t>
  </si>
  <si>
    <t>Juan de Dios Bedoya y Seijas 1166, Lima 15081</t>
  </si>
  <si>
    <t>NTRE JR JOSE FELIX BOGADO Y CALLE ELVIRA GARCIA Y GARCIA</t>
  </si>
  <si>
    <t>LIMA</t>
  </si>
  <si>
    <t>LUANA FERNANDA</t>
  </si>
  <si>
    <t>VIDAL TAIPE</t>
  </si>
  <si>
    <t>CALLE RAMON DEL VALLE INCLAN 171 -</t>
  </si>
  <si>
    <t>CUADRA 13 AVENIDA CONSTRUCTORES -</t>
  </si>
  <si>
    <t>LA MOLINA</t>
  </si>
  <si>
    <t>LUCCIANA MILAGROS</t>
  </si>
  <si>
    <t>CAMARRO MARCENARO</t>
  </si>
  <si>
    <t>JIRON EMILIO ALTHAUS 697 -</t>
  </si>
  <si>
    <t>LINCE</t>
  </si>
  <si>
    <t>ENTREGADO</t>
  </si>
  <si>
    <t>CUIDA</t>
  </si>
  <si>
    <t>ZULLY MARIELLA</t>
  </si>
  <si>
    <t>DEL SOLAR MEDINA</t>
  </si>
  <si>
    <t>JR ECHENIQUE 633</t>
  </si>
  <si>
    <t>DEP 905 / A UNA CUADRA PLAZA PRINCIPAL</t>
  </si>
  <si>
    <t>MAGDALENA DEL MAR</t>
  </si>
  <si>
    <t>JOAQUIN ANTONIO</t>
  </si>
  <si>
    <t>MEDINA LIMO</t>
  </si>
  <si>
    <t>CALLE LAS GAVIOTAS 21:10 EDIFICIO 4 DEPARTAMENTO 604 SANTIAGO DE SURCO -</t>
  </si>
  <si>
    <t>ALTURA DE LA CUADRA 12 FROZEN SURCO -</t>
  </si>
  <si>
    <t>SANTIAGO DE SURCO</t>
  </si>
  <si>
    <t>ALIDE DANISA</t>
  </si>
  <si>
    <t>ZEGARRA BULEJE</t>
  </si>
  <si>
    <t>PASAJE DANIEL CRUZ 414 DEPARTAMENTO 601 -</t>
  </si>
  <si>
    <t>ALTURA CUADRA 5 AVENIDA PRINCIPAL -</t>
  </si>
  <si>
    <t>SURQUILLO</t>
  </si>
  <si>
    <t>MAX CARLOS</t>
  </si>
  <si>
    <t>BAYES RAMOS</t>
  </si>
  <si>
    <t>JIRON PIEDRA DEL SOL 1635 URBANIZACION INCA MANCO CAPAC TERCERA ETAPA -</t>
  </si>
  <si>
    <t>A LA ALTURA DEL METRO DE LA HACIENDA -</t>
  </si>
  <si>
    <t>SAN JUAN DE LURIGANCHO</t>
  </si>
  <si>
    <t>DANIELA FERNANDA</t>
  </si>
  <si>
    <t>DE LA CRUZ VILCA</t>
  </si>
  <si>
    <t>AVENIDA CIPRIANO DULANTO EXCLAMAR 2041 DEPARTAMENTO 702 A PUEBLO LIBRE -</t>
  </si>
  <si>
    <t>FRENTE AL COLEGIO LA UNION -</t>
  </si>
  <si>
    <t>PUEBLO LIBRE</t>
  </si>
  <si>
    <t xml:space="preserve">SALVADOR </t>
  </si>
  <si>
    <t>BEGAZO SORIA</t>
  </si>
  <si>
    <t>CALLE PISANO 152 SAN BORJA -</t>
  </si>
  <si>
    <t>ALTURA DE LA CUADRA 28 DE AVIACION -</t>
  </si>
  <si>
    <t>SAN BORJA</t>
  </si>
  <si>
    <t>ISMAEL ANTONIO</t>
  </si>
  <si>
    <t>LA JARA MANOSALVA</t>
  </si>
  <si>
    <t>CALLE EL CONDADO MANZANA CAPRIMA 1 LOTE 4 URBANIZACION PORTADA DEL SOL -</t>
  </si>
  <si>
    <t>ALTURA CUADRA 15 AVENIDA DE LOS FRENOS -</t>
  </si>
  <si>
    <t>IVONNE MARGARET</t>
  </si>
  <si>
    <t>ANCAJIMA OROZCO</t>
  </si>
  <si>
    <t>PINCHE ROCA 2520 DEPARTAMENTO 10 02 LINCE -</t>
  </si>
  <si>
    <t>ALTURA DE LA CUADRA 13 DE CESAR VALLEJO O FRENTE AL PARQUE RAMON CASTILLA -</t>
  </si>
  <si>
    <t>KATIA CAROLINA</t>
  </si>
  <si>
    <t>RIVAS PAREDES</t>
  </si>
  <si>
    <t>ABETO 730 SALAMANCA -</t>
  </si>
  <si>
    <t>ALTURA CUADRA 13 AVENIDA LOS QUECHUAS -</t>
  </si>
  <si>
    <t>ATE</t>
  </si>
  <si>
    <t>JULISSA ROXANA</t>
  </si>
  <si>
    <t>HUAMANI HERRERA</t>
  </si>
  <si>
    <t>JIRON MATEO SILVA 2479 MIRONES BAJO -</t>
  </si>
  <si>
    <t>ALTURA DE LA CUADRA 24 EN MORALES SUAREZ -</t>
  </si>
  <si>
    <t>PAULO ADRIANO</t>
  </si>
  <si>
    <t>ZAPATA CARMONA</t>
  </si>
  <si>
    <t>CALLE 4 MZ i LOTE 2 URB RODRIGO FRANCO</t>
  </si>
  <si>
    <t>A 3 CDRAS DEL MERCADO RODRIGO FRANCO</t>
  </si>
  <si>
    <t>LILIANA SARA</t>
  </si>
  <si>
    <t>VIA DIAZ</t>
  </si>
  <si>
    <t>CALLE RIO PARANA MZ E1 LOTE 4 DEP 2 URB PRADERAS DE LA MOLINA</t>
  </si>
  <si>
    <t>FINALIZANDO PROLONGACION LOS FRESNOS
 POR EL PARQUE ECOLOGICO DE LA MOLINA</t>
  </si>
  <si>
    <t>STEPHANIE LISSETH</t>
  </si>
  <si>
    <t>JIMENEZ SALAZAR</t>
  </si>
  <si>
    <t>PASAJE MONITOR HUASCAR 102 LA PERLA -</t>
  </si>
  <si>
    <t>ENTRE LAS 7 Y 8 DE LA AVENIDA INSURGENTES -</t>
  </si>
  <si>
    <t>LA PERLA</t>
  </si>
  <si>
    <t>RAQUEL IVONNE</t>
  </si>
  <si>
    <t>HIGA KANEKO</t>
  </si>
  <si>
    <t>AVENIDA EL CARMEN 688 URBANIZACION SAN ROQUE SURCO -</t>
  </si>
  <si>
    <t>A LA ESPALDA DE PLAZA VEA DE LA BOLICHERA -</t>
  </si>
  <si>
    <t>JOSE ALEXANDER</t>
  </si>
  <si>
    <t>MONJA CARRASCO</t>
  </si>
  <si>
    <t>MANZANA 1735 TERCERA ETAPA URBANIZACION PACHACAMAC -</t>
  </si>
  <si>
    <t>VILLA EL SALVADOR</t>
  </si>
  <si>
    <t>MARIA MERCEDES DEL ROSARIO</t>
  </si>
  <si>
    <t>RIVAS OTAKE</t>
  </si>
  <si>
    <t>AV BOLIVAR 528 DPTO 2009</t>
  </si>
  <si>
    <t>AT BRITANICO DE PUEBLO LIBRE</t>
  </si>
  <si>
    <t>CLAUDIA DE GUADALUPE</t>
  </si>
  <si>
    <t>ARIAS FLORES</t>
  </si>
  <si>
    <t>CALLE COCHAS MANZANA H3 LOTE 29 URBANIZACION LOS NARANJOS DISTRITO LOS OLIVOS -</t>
  </si>
  <si>
    <t>A DOS CUADRAS DEL OVALO HUANDOY -</t>
  </si>
  <si>
    <t>GIULIANA ZENAIDA</t>
  </si>
  <si>
    <t>OROSCO BENITES</t>
  </si>
  <si>
    <t>jiron vesalio 457</t>
  </si>
  <si>
    <t>cuafra 33 aviación</t>
  </si>
  <si>
    <t>CLAUDIO JOSE ERNESTO</t>
  </si>
  <si>
    <t>FALCONE BALZA</t>
  </si>
  <si>
    <t>AVENIDA CENTRAL 306 MONTERRICO SURCO -</t>
  </si>
  <si>
    <t>ENTRE ALONSO DE MOLINA Y LA TRANQUERA DE LOS ALAMOS DE MONTERRICO -</t>
  </si>
  <si>
    <t>YANET SOHELEN</t>
  </si>
  <si>
    <t>SOTO HUAMANI</t>
  </si>
  <si>
    <t>ESTEBAN 154 -</t>
  </si>
  <si>
    <t>PARQUE PRIMERO DE MAYO -</t>
  </si>
  <si>
    <t>COMAS</t>
  </si>
  <si>
    <t>RUTH MARISA</t>
  </si>
  <si>
    <t>CONCHA CHAVEZ</t>
  </si>
  <si>
    <t>JUVENAL VILLAVERDE 401 TERCER PISO -</t>
  </si>
  <si>
    <t>ENTRANDO DE POR LA TOMAS VALLE A LA SEGUNDA CUADRA EL PASAJE ESTA TAMBIEN SE LLAMA JUVENAL VILLA -</t>
  </si>
  <si>
    <t>MARIA MAGDALENA</t>
  </si>
  <si>
    <t>DE LA CRUZ NARVAEZ</t>
  </si>
  <si>
    <t>JAVIER PRADO OESTE 390</t>
  </si>
  <si>
    <t>ES UNA CASA 
 JAVIER PRADO CON CALLE LOS FRESNOS</t>
  </si>
  <si>
    <t>SAN ISIDRO</t>
  </si>
  <si>
    <t>SAMUEL GAMALIEL</t>
  </si>
  <si>
    <t>JUAREZ PULACHE</t>
  </si>
  <si>
    <t>AV BRASIL 3029 DPT 104</t>
  </si>
  <si>
    <t>MEDIA CUADRA KFC DE JAVIER PRADO CON BRASIL</t>
  </si>
  <si>
    <t>VANESSA PAOLA</t>
  </si>
  <si>
    <t>ALCAZAR NAVARRO</t>
  </si>
  <si>
    <t>AVENIDA BUENAVISTA 235 -</t>
  </si>
  <si>
    <t>DURA PUENTE PRIMAVERA -</t>
  </si>
  <si>
    <t>LIZETH VANESSA</t>
  </si>
  <si>
    <t>USNO RABANAL</t>
  </si>
  <si>
    <t>jr saenz peña 287</t>
  </si>
  <si>
    <t>tomas valle con angelica gamarra</t>
  </si>
  <si>
    <t>JHON CRISTHIAN</t>
  </si>
  <si>
    <t>CAMONES ORTIZ</t>
  </si>
  <si>
    <t>AV NICOLAS DE PIEROLA 529</t>
  </si>
  <si>
    <t>RENIEC</t>
  </si>
  <si>
    <t>MARCO ANTONIO</t>
  </si>
  <si>
    <t>BORRA RAMIREZ</t>
  </si>
  <si>
    <t>TOMAS RAMSEY 465 DPTO 503</t>
  </si>
  <si>
    <t>CRUCE PARQUE GONZALES PRADA CON TOMAS RAMSEY</t>
  </si>
  <si>
    <t>LESLI ELISABETH</t>
  </si>
  <si>
    <t>VILLANUEVA SOTO</t>
  </si>
  <si>
    <t>JIRON SANTA ROSA 180 KM 12 DE LA TUPA COMAS -</t>
  </si>
  <si>
    <t>ALTURA DE LA RENIEC QUE ESTA EN LA PUPAS -</t>
  </si>
  <si>
    <t>SANDRA ELIZABETH</t>
  </si>
  <si>
    <t>DE LA CRUZ BELICOSO</t>
  </si>
  <si>
    <t>AVENIDA ALFREDO ME ENVIO LA 1635 MARTIN DE PORRES -</t>
  </si>
  <si>
    <t>COSTADO DE CENTRO COMERCIAL RED TIENDA TOYOTA -</t>
  </si>
  <si>
    <t>GIANCARLOS JORGE</t>
  </si>
  <si>
    <t>RICARDI FRANCO</t>
  </si>
  <si>
    <t>GIRO LA COMPANIA 253 URBANIZACION VILLA JARDIN SAN LUIS -</t>
  </si>
  <si>
    <t>ALTURA DE LA 438 DE LA AVENIDA CANADA -</t>
  </si>
  <si>
    <t>SAN LUIS</t>
  </si>
  <si>
    <t>RITA ROXANA</t>
  </si>
  <si>
    <t>PINEDO TORRES</t>
  </si>
  <si>
    <t>VENIDA FRIGUIDA SILVA DE OCHOA 181</t>
  </si>
  <si>
    <t>TORRE H DPT 102
 ESPALDAS DE TOTTUS DE LA MARIINA</t>
  </si>
  <si>
    <t>SAN MIGUEL</t>
  </si>
  <si>
    <t>WILSON EDWARDS</t>
  </si>
  <si>
    <t>ANGULO SAONA</t>
  </si>
  <si>
    <t>GARCILASO DE LA VEGA 955 -</t>
  </si>
  <si>
    <t>CRUCE CON QUILCA -</t>
  </si>
  <si>
    <t>YULY KAREN</t>
  </si>
  <si>
    <t>HUERTA AYALA</t>
  </si>
  <si>
    <t>JOSE BERNADO ALCEDO 712</t>
  </si>
  <si>
    <t>ENTRE CRUCE ANGELICA GAMARRA Y TOMAS VALLE</t>
  </si>
  <si>
    <t>VIVA 1A</t>
  </si>
  <si>
    <t>LIDIA</t>
  </si>
  <si>
    <t>QUISPE AVILA</t>
  </si>
  <si>
    <t>PASAJE RIO CHIRA 120 PUEBLO JOVEN VIRGEN DEL ROSARIO</t>
  </si>
  <si>
    <t>ULTIMO PARADERO DEL OVALO DE ROSARIO</t>
  </si>
  <si>
    <t>LURIGANCHO (CHOSICA)</t>
  </si>
  <si>
    <t>LUIS</t>
  </si>
  <si>
    <t>VILLANUEVA GARCIA</t>
  </si>
  <si>
    <t>MZ B6 LOTE 7</t>
  </si>
  <si>
    <t>A TRES CUADRAS DEL CRUCE DE LA AV HUAURA Y LA AV VÍCTOR RAÚL HAYA DE LA TORRE 
 FRENTE A LA IGLESIA MORMONA 
 CERCA AL PARQUE DEL SECTOR B</t>
  </si>
  <si>
    <t>MI PERÚ</t>
  </si>
  <si>
    <t>REEMBOLSO</t>
  </si>
  <si>
    <t>PEDRO ALEXANDRE</t>
  </si>
  <si>
    <t>GOMEZ AREVALO</t>
  </si>
  <si>
    <t>mz I 1 lote 15 - los portales de chillon</t>
  </si>
  <si>
    <t>CANCHA DE FUTBOL MAPS: TATTOS LOCAZO PUENTE PIEDRE</t>
  </si>
  <si>
    <t>PUENTE PIEDRA</t>
  </si>
  <si>
    <t>EMILIA LUCIA</t>
  </si>
  <si>
    <t>CALDERON VILLANUEVA</t>
  </si>
  <si>
    <t>SURQUILLO - AV DOMINGO ORUE 456 TORRE 1 DPTO 804</t>
  </si>
  <si>
    <t>DPTO ESTA FRENTE A TAMBO DE DOMINGO ORUE</t>
  </si>
  <si>
    <t>JORGE ANTONIO</t>
  </si>
  <si>
    <t>CERRO DE LA CRUZ</t>
  </si>
  <si>
    <t>ALZAMORA OESTE 108 -</t>
  </si>
  <si>
    <t>CON EL GOLF LOS 100 Y SANTO TORIBIO -</t>
  </si>
  <si>
    <t>VALERIA XIMENA</t>
  </si>
  <si>
    <t>AGUIRRE VALER</t>
  </si>
  <si>
    <t>Jiron Monte Ebano 375, Lima, Peru</t>
  </si>
  <si>
    <t>Al lado de monte ebano 369</t>
  </si>
  <si>
    <t>SALEM BETZABE</t>
  </si>
  <si>
    <t>ESPINOZA ARROYO</t>
  </si>
  <si>
    <t>Departamento: LIMA Provincia: LIMA Distrito: CHORRILLOS Dirección: -</t>
  </si>
  <si>
    <t>FRENTE A PLAZA NORTE ENTRE LOS PARQUES SAN MARTIN Y SANTA ROSA -</t>
  </si>
  <si>
    <t>CHORRILLOS</t>
  </si>
  <si>
    <t>KARINA</t>
  </si>
  <si>
    <t>CHUMPITAZ BUTRON</t>
  </si>
  <si>
    <t>CALLE MONTE CASSINO 153 DEPARTAMENTO 404 -</t>
  </si>
  <si>
    <t>ENTRE LA CUADRA 1 Y 2 DE REYNALDO VIVANCO -</t>
  </si>
  <si>
    <t>DANIELLA EVAN</t>
  </si>
  <si>
    <t>LOPEZ GUZMAN</t>
  </si>
  <si>
    <t>Ident. Menor de edad</t>
  </si>
  <si>
    <t>CALLE ARTURO DURAY 260 DPTO 101</t>
  </si>
  <si>
    <t>ENTRE AV PRINCIPAL Y VILLARAN</t>
  </si>
  <si>
    <t>CYNTHIA FABIOLA</t>
  </si>
  <si>
    <t>TABOADA PEREZ</t>
  </si>
  <si>
    <t>JIRON MOREYRA Y RIGLOS 793 -</t>
  </si>
  <si>
    <t>INCLUSO DE ALFREDO MALDONADO Y JIRON MOREYRA Y RIGLOS A LA ALTURA DE LA CUADRA 7 DE LA AVENIDA BOLIVAR ESPALDA DEL HOSPITAL SANTA ROSA -</t>
  </si>
  <si>
    <t>GEOVANNY MARIBEL</t>
  </si>
  <si>
    <t>TIRADO MELENDEZ</t>
  </si>
  <si>
    <t>SALEN LOS LUCUMOS MANZANA B LOTE 19 CIENEGUILLA -</t>
  </si>
  <si>
    <t>KILOMETRO 55 DE LA CARRETERA DE CIENEGUILLA -</t>
  </si>
  <si>
    <t>CIENEGUILLA</t>
  </si>
  <si>
    <t>JANET</t>
  </si>
  <si>
    <t>FERNANDEZ HUAYTALLA</t>
  </si>
  <si>
    <t>AVENIDA SIMON BOLIVAR MANZANA 4 Y LOTE 1 COMITE 4 TABLADA DE LURIN CASA NUMERO 325 -</t>
  </si>
  <si>
    <t>ENTRE A AVENIDA MAMA OLLO Y MANCO KAWI -</t>
  </si>
  <si>
    <t>VILLA MARIA DEL TRIUNFO</t>
  </si>
  <si>
    <t>JUAN DIEGO</t>
  </si>
  <si>
    <t>CORNEJO VIDALON</t>
  </si>
  <si>
    <t>CALLE CESAR VALLEJO 251 DEP 301</t>
  </si>
  <si>
    <t>ALT CDRA 33 DE VELASCO ASTETE</t>
  </si>
  <si>
    <t>YANETH</t>
  </si>
  <si>
    <t>CABADA PACHACAMA</t>
  </si>
  <si>
    <t>JR ANANCUSCO 723 3RA ZONA DE TAHUANTINSUYO</t>
  </si>
  <si>
    <t>ALT COLEGIO GRAN BRETAÑA</t>
  </si>
  <si>
    <t>INDEPENDENCIA</t>
  </si>
  <si>
    <t>SANTIAGO JOAO</t>
  </si>
  <si>
    <t>LUQUE FLORES</t>
  </si>
  <si>
    <t>MANZANA CJ LOTE 2 ETAPA 1 LA ESTANCIA DE LURIN -</t>
  </si>
  <si>
    <t>PARQUE C LADO -</t>
  </si>
  <si>
    <t>LURIN</t>
  </si>
  <si>
    <t>FABIANA RUTH ZULEIKA</t>
  </si>
  <si>
    <t>YATACO CABADA</t>
  </si>
  <si>
    <t>JAIME ALFREDO</t>
  </si>
  <si>
    <t>SALCEDO ANDRES</t>
  </si>
  <si>
    <t>GALVES SILVERA 125 URB. LA VIÑA</t>
  </si>
  <si>
    <t>RESIDENCIAL PATIÑO - SAN LUIS</t>
  </si>
  <si>
    <t>SOLANGE ALEXANDRA</t>
  </si>
  <si>
    <t>CUBA ACUÑA</t>
  </si>
  <si>
    <t>AV LOS DOMINICOS 273</t>
  </si>
  <si>
    <t>ESPALDA DEL COLEGIO JUAN INGUNZA</t>
  </si>
  <si>
    <t>CALLAO</t>
  </si>
  <si>
    <t>JESUS RIGOBERTO</t>
  </si>
  <si>
    <t>GUTIERREZ TINEO</t>
  </si>
  <si>
    <t>mz G lote 16</t>
  </si>
  <si>
    <t>a dos cuadras de la UPA</t>
  </si>
  <si>
    <t>VENTANILLA</t>
  </si>
  <si>
    <t>ANDREA STEFANIA</t>
  </si>
  <si>
    <t>CASTRO GONZALES</t>
  </si>
  <si>
    <t>Ca. Pinerolo, 149, Santiago de Surco, 15023, Peru</t>
  </si>
  <si>
    <t>El ingreso es por la Avenida PIO XII</t>
  </si>
  <si>
    <t>ALESSANDRA LUCIA</t>
  </si>
  <si>
    <t>RIVERA ESPINOZA</t>
  </si>
  <si>
    <t>ALTURA 7 DE LA AVENIDA COLOMBIA -</t>
  </si>
  <si>
    <t>JORGE</t>
  </si>
  <si>
    <t>RODRIGUEZ IGLESIAS</t>
  </si>
  <si>
    <t>CALLE ROMA 314 DEPARTAMENTO S04 MIRAFLORES -</t>
  </si>
  <si>
    <t>A LA ALTURA DE LA CUADRA 9 DE PARDO -</t>
  </si>
  <si>
    <t>ERIKA DEL CARMEN PALOMA</t>
  </si>
  <si>
    <t>CHAVEZ POVIS</t>
  </si>
  <si>
    <t>ELCUADRO CHACLACAYO MZ F LT 4</t>
  </si>
  <si>
    <t>PASANDO ÑAÑA</t>
  </si>
  <si>
    <t>CHACLACAYO</t>
  </si>
  <si>
    <t>KAREN ISABEL</t>
  </si>
  <si>
    <t>ASCENCIO CAYO</t>
  </si>
  <si>
    <t>AVENIDA PETIT THOUARS 1944 -</t>
  </si>
  <si>
    <t>ESTA CERCA EL CRUCE DE CANEVARO CON PETIT THOUARS -</t>
  </si>
  <si>
    <t>KARINA PILAR</t>
  </si>
  <si>
    <t>CARRERO AVANTO</t>
  </si>
  <si>
    <t>Validar direccion con el paciente</t>
  </si>
  <si>
    <t>YULEISSY CAROLINA</t>
  </si>
  <si>
    <t>CRUZ ACOSTA</t>
  </si>
  <si>
    <t>AMPLIACION ALTO CERRO VERDE H2 -</t>
  </si>
  <si>
    <t>A ESPALDAS DE JAPANESES -</t>
  </si>
  <si>
    <t>UCHUMAYO</t>
  </si>
  <si>
    <t>SARA CAMILA</t>
  </si>
  <si>
    <t>ARANCIBIA CANCHARI</t>
  </si>
  <si>
    <t>AVENIDA ARNALDO MARQUEZ 679 INTERIOR 604 -</t>
  </si>
  <si>
    <t>ALTURA DE LA CUADRA 6 DE LA AVENIDA BRASIL -</t>
  </si>
  <si>
    <t>JESUS MARIA</t>
  </si>
  <si>
    <t>JOVANY</t>
  </si>
  <si>
    <t>PEREZ CHAVARRY</t>
  </si>
  <si>
    <t>av federico villarreal 259 miraflores segundo piso</t>
  </si>
  <si>
    <t>toyota mitzui</t>
  </si>
  <si>
    <t>PIERO JESUS ALFONSO</t>
  </si>
  <si>
    <t>CIPRIANI LEVANO</t>
  </si>
  <si>
    <t>AV MANCO CAPAC 992 DEP 302</t>
  </si>
  <si>
    <t>CRUCE CON ISABEL LA CATOLICA</t>
  </si>
  <si>
    <t>LA VICTORIA</t>
  </si>
  <si>
    <t>CRHISTIAN FARID</t>
  </si>
  <si>
    <t>PEREZ CASHU</t>
  </si>
  <si>
    <t>CALLE OCTAVIO PAZ MANZANA O LOTE 9 -</t>
  </si>
  <si>
    <t>ALTURA DE PLAZA VEA ANGAMOS -</t>
  </si>
  <si>
    <t>SARA CATALINA</t>
  </si>
  <si>
    <t>PINEDO MEZA</t>
  </si>
  <si>
    <t>DESEO CONVERSAR CON DOCTOR POR TELEFONO -</t>
  </si>
  <si>
    <t>CARABAYLLO</t>
  </si>
  <si>
    <t>MAURICIO ALONSO</t>
  </si>
  <si>
    <t>LOZANO LOPEZ</t>
  </si>
  <si>
    <t>LOS CALCULISTAS 183 SANTA FELICIA -</t>
  </si>
  <si>
    <t>ALTURA CUADRA 5 DE CONSTRUCTORES -</t>
  </si>
  <si>
    <t>CLAUDIA GIULIANA</t>
  </si>
  <si>
    <t>MATTOS BARRANTES</t>
  </si>
  <si>
    <t>URB JAMES STRONGE B 24 TALARA</t>
  </si>
  <si>
    <t>CARRETERA DE NEGRITOS</t>
  </si>
  <si>
    <t>PARIÑAS</t>
  </si>
  <si>
    <t>MARIA DEL ROSARIO</t>
  </si>
  <si>
    <t>GORDILLO BLANES</t>
  </si>
  <si>
    <t>JIRON BOZOVICH 169</t>
  </si>
  <si>
    <t>DEPARTAMENTO 101
 ENTRE LAS CUADRAS 9 - 10 DE LA AVENIDA SAN BORJA SUR</t>
  </si>
  <si>
    <t>ALVARO FABIAN</t>
  </si>
  <si>
    <t>VASQUEZ ZAVALETA</t>
  </si>
  <si>
    <t>AVENIDA ARMENDARIZ 480 -</t>
  </si>
  <si>
    <t>AL FRENTE DE LA DE LA PRE CAYETANO -</t>
  </si>
  <si>
    <t>IZAN CASTIEL</t>
  </si>
  <si>
    <t>LOARTE MARTINEZ</t>
  </si>
  <si>
    <t>MANZANA Y LOTE 18 BARRIO 2 SECTOR 2 CUARTA ETAPA -</t>
  </si>
  <si>
    <t>POR EL COLEGIO ELIAS AGUIRRE -</t>
  </si>
  <si>
    <t>INGRID LISETTE</t>
  </si>
  <si>
    <t>SANTOS MILLONES</t>
  </si>
  <si>
    <t>JIRON TACNA 419 -</t>
  </si>
  <si>
    <t>A MEDIA A DOS CUADRAS DE LA PLAZA MAYOR DE SURCO -</t>
  </si>
  <si>
    <t>LEONARDO MATIAS</t>
  </si>
  <si>
    <t>NUÑEZ PORTOCARRERO</t>
  </si>
  <si>
    <t>JIRON GERMAN CARRASCO 2030 URB CHACRA RIO SUR</t>
  </si>
  <si>
    <t>ALTURA DE LA CUADRA 13 DE LA AVENIDA TINGO MARIA - CON ALEJANDRO BERTELO</t>
  </si>
  <si>
    <t>EN COORDINACION</t>
  </si>
  <si>
    <t>NIEVES ESTHER</t>
  </si>
  <si>
    <t>LUCAS CABELLO</t>
  </si>
  <si>
    <t>URBANIZACION SAN ANTONIO DE CARAPONGO MANZANA Q LOTE 10 CALLE 13 -</t>
  </si>
  <si>
    <t>COLEGIO PERUANO AMERICANO -</t>
  </si>
  <si>
    <t>ANDRES EMILIANO</t>
  </si>
  <si>
    <t>ANDRADE DIAZ</t>
  </si>
  <si>
    <t>A GUSTO PEREZ ARANIBAR 2250 DEPARTAMENTO 1004 TORRE A -</t>
  </si>
  <si>
    <t>FRENTE A EL PARQUE DE LA PERA -</t>
  </si>
  <si>
    <t>IAN SANTIAGO</t>
  </si>
  <si>
    <t>SANTA CRUZ LLANOS</t>
  </si>
  <si>
    <t>CALLE R MANZANA K1 LOTE 18 TERCERA ETAPA DE LA URBANIZACION SANTO DOMINGO CARABAYLLO -</t>
  </si>
  <si>
    <t>ALTURA DEL PARADERO DEL METROPOLITANO EN LA AVENIDA CONDORCANQUI -</t>
  </si>
  <si>
    <t>ALONDRA VALERIA</t>
  </si>
  <si>
    <t>PALMA MARQUEZ</t>
  </si>
  <si>
    <t>CALLE TRINITARIA N 195 7MA ZONA EL AGUSTINO</t>
  </si>
  <si>
    <t>ALTURA CDRA 3 DE LA AV JOSE DE LA RIVAGUERO</t>
  </si>
  <si>
    <t>EL AGUSTINO</t>
  </si>
  <si>
    <t>LOUSSIANA QORIANKA</t>
  </si>
  <si>
    <t>BERNAL DE LA FUENTE CHAVEZ</t>
  </si>
  <si>
    <t>ADAN SMITH 118 DPTO 801 LA CALERA</t>
  </si>
  <si>
    <t>LA PERA CON ADAM SMITH
 PLAZA VEA DE ANGAMOS</t>
  </si>
  <si>
    <t>BRYANNA ALESSANDRA</t>
  </si>
  <si>
    <t>CALERO REJAS</t>
  </si>
  <si>
    <t>LOS AMARANTOS 1116 DEPARTAMENTO 401 LOS OLIVOS -</t>
  </si>
  <si>
    <t>PARA -</t>
  </si>
  <si>
    <t>JANET DEL PILAR</t>
  </si>
  <si>
    <t>COVEÑAS LOPEZ</t>
  </si>
  <si>
    <t>MARIANO CARRANZA 436 CERCADO DE LIMA</t>
  </si>
  <si>
    <t>CENTRO DE LABORES 
 FRENTE AL CANAL 4 
 1 ER PISO - ES UN OBRA</t>
  </si>
  <si>
    <t>SANDRA SARA</t>
  </si>
  <si>
    <t>GONZALES SANTANA</t>
  </si>
  <si>
    <t>av prolognacion iquitos 2650 dpto 1301 torre</t>
  </si>
  <si>
    <t>a 2 cdra de av javier prado</t>
  </si>
  <si>
    <t>ELSI CLAUDIA</t>
  </si>
  <si>
    <t>GAMBINI CHAVEZ</t>
  </si>
  <si>
    <t>av paseo de la republica 7921 - pto 903</t>
  </si>
  <si>
    <t>frente al Colegio Champagnat</t>
  </si>
  <si>
    <t>CANDICE</t>
  </si>
  <si>
    <t>SUAREZ OPPE</t>
  </si>
  <si>
    <t>BRONCA EN AYACUCHO 805 SAN MIGUEL -</t>
  </si>
  <si>
    <t>COLEGIO CHINO JUAN 23 -</t>
  </si>
  <si>
    <t>SILVIA GABRIELA</t>
  </si>
  <si>
    <t>DUHARTE MONTERO</t>
  </si>
  <si>
    <t>AVENIDA JORGE CHAVEZ 375 DEPARTAMENTO 701 MIRAFLORES -</t>
  </si>
  <si>
    <t>A TRES CUADRAS DEL CRUCE DE LA AVENIDA PARDO CON LA AVENIDA ESPINAR DIRECCION AL MALECON -</t>
  </si>
  <si>
    <t>VICTOR JULIAN</t>
  </si>
  <si>
    <t>CCAHUANA ZAVALA</t>
  </si>
  <si>
    <t>LAS DALIAS 431 -</t>
  </si>
  <si>
    <t>ALTURA DE LA CUADRA 5 DE LA AVENIDA LOS INGENIEROS -</t>
  </si>
  <si>
    <t>ALEJANDRO HISAO</t>
  </si>
  <si>
    <t>YAMASHIRO ALVAREZ</t>
  </si>
  <si>
    <t>EL NINO TOMAS ALEJANDRO 13:15 CERQUILLO -</t>
  </si>
  <si>
    <t>EDIFICIO VERDE ALTURA DE LA CUADRATURA -</t>
  </si>
  <si>
    <t>ANGIE</t>
  </si>
  <si>
    <t>REBAZA MONTOYA</t>
  </si>
  <si>
    <t>HOTEL CASA ANDINA SELECT HABITACION 220</t>
  </si>
  <si>
    <t>A 10 MIN DE AGENCIA CRUZ DEL SUR</t>
  </si>
  <si>
    <t>PARACAS</t>
  </si>
  <si>
    <t>ESTRELLA ROSANNA</t>
  </si>
  <si>
    <t>TORRES PRADA</t>
  </si>
  <si>
    <t>HABLANDO MARQUEZ 1440 INTERIOR 103 -</t>
  </si>
  <si>
    <t>AL COSTADO DEL BANCO DE CREDITO DE LA 14 DE ARNALDO MARQUEZ -</t>
  </si>
  <si>
    <t>PABLO ANTONIO JAVIER</t>
  </si>
  <si>
    <t>CUETO AGUILAR</t>
  </si>
  <si>
    <t>calle santa prisca 156</t>
  </si>
  <si>
    <t>frente a parque carlos lison</t>
  </si>
  <si>
    <t>CANCELADO POR PACIENTE</t>
  </si>
  <si>
    <t>AUSTING NICOLAS</t>
  </si>
  <si>
    <t>CARRION SEGUNDO</t>
  </si>
  <si>
    <t>AV NICOLAS AYLLON 7548</t>
  </si>
  <si>
    <t>CONDOIMINIOS VILLA SANTA CLARA BLOQUE 16 DPTO 703 - PUERTA 2</t>
  </si>
  <si>
    <t>OSCAR ARMANDO</t>
  </si>
  <si>
    <t>MORALES YSLA</t>
  </si>
  <si>
    <t>JIRON CASTILLA 751</t>
  </si>
  <si>
    <t>PISO 5 OFICINA 501 GALERIA SANTA PATRICIA</t>
  </si>
  <si>
    <t>NO CONTESTA</t>
  </si>
  <si>
    <t>SILVIA DEL CARMEN</t>
  </si>
  <si>
    <t>PALACIOS OBREGON</t>
  </si>
  <si>
    <t>MZ G LOTE 30 ISRAEL</t>
  </si>
  <si>
    <t>ALTURA DEL COLEGIO CARLOS NORIEGA JIMENEZ A 3 CDRS</t>
  </si>
  <si>
    <t>CARLOS ADRIAN</t>
  </si>
  <si>
    <t>MONGE GIL</t>
  </si>
  <si>
    <t>CALLE ECOLOGICA MANZANA E LOTE 32 CHORRILLOS -</t>
  </si>
  <si>
    <t>ENTRE EL CRUCE DE DEFENSORES DEL MORRO CON AVENIDA HORIZONTES -</t>
  </si>
  <si>
    <t>JESSY ISABEL</t>
  </si>
  <si>
    <t>HUERTA VENEGAS</t>
  </si>
  <si>
    <t>MERCEDES GALLAGHER 253 SAN MIGUEL -</t>
  </si>
  <si>
    <t>FRENTE A PLAZA SAN MIGUEL -</t>
  </si>
  <si>
    <t>AV TOMAS MARZO 1315 SURQUILLO</t>
  </si>
  <si>
    <t>13 DE TOMAS MARZANO</t>
  </si>
  <si>
    <t>YOLANDA ELIZABETH</t>
  </si>
  <si>
    <t>ALEJOS URBANO</t>
  </si>
  <si>
    <t>AVENIDA DANIEL ALCIDES CARRION MANZANA V LOTE 14 SAN MARTIN DE PORRES -</t>
  </si>
  <si>
    <t>ALTURA CUADRA 9 DE LA AVENIDA UNIVERSITARIA EN LA ENTRADA A DOS UNA CUADRA Y MEDIA DE LA GRUTA DE SAN MARTIN DE PORRES -</t>
  </si>
  <si>
    <t>GIULIA</t>
  </si>
  <si>
    <t>CASSINELLI TOLEDO OCAMPO</t>
  </si>
  <si>
    <t>VICTOR MALDONADO DE GASTOS 365 -</t>
  </si>
  <si>
    <t>FACTURA 1718 DE TOMAS MARTA -</t>
  </si>
  <si>
    <t>RENZO ANDRE</t>
  </si>
  <si>
    <t>PALACIOS NAVARRO</t>
  </si>
  <si>
    <t>CALLE ENRIQUE GRANADOS 243 - SAN BORJA</t>
  </si>
  <si>
    <t>EDIFICIO CREMA DPT 101 
 A 3 CUADRAS DE LA ESTACION SAN BORJA SUR</t>
  </si>
  <si>
    <t>DUPLICADO</t>
  </si>
  <si>
    <t>MARIA PIA</t>
  </si>
  <si>
    <t>TEJADA EGUILUZ</t>
  </si>
  <si>
    <t>AVENIDA ERNESTO DIAZ CANSECO 521 DEPARTAMENTO 601 A MIRAFLORES -</t>
  </si>
  <si>
    <t>ESQUINA CON LA CUADRA 56 DE LA AVENIDA PASEO DE LA REPUBLICA -</t>
  </si>
  <si>
    <t>DIANA ESPERANZA</t>
  </si>
  <si>
    <t>ABAD GONZALES</t>
  </si>
  <si>
    <t>MARISCAL MILLER 1030 252 10:30 -</t>
  </si>
  <si>
    <t>ENTRE CUBA CON MARISCAL MILO EN ESA ESQUINA -</t>
  </si>
  <si>
    <t>GABRIELA ALEXANDRA</t>
  </si>
  <si>
    <t>SASAKY VARGAS</t>
  </si>
  <si>
    <t>PASAJE PUERTO NAUTA 155 LA PERLA CALLAO -</t>
  </si>
  <si>
    <t>ALTURA DE LA CUADRA 9 DE LA AVENIDA INSURGENTES -</t>
  </si>
  <si>
    <t>STEPHANO LUCIANO</t>
  </si>
  <si>
    <t>MORALES ASCUE</t>
  </si>
  <si>
    <t>AVENIDA LOS PROCERES 760 EDIFICIO E DEPARTAMENTO 101</t>
  </si>
  <si>
    <t>PASANDO EL POLICLINICO LOS PROCERES DE ESSALUD</t>
  </si>
  <si>
    <t>NO DESEA MEDICAMENTOS</t>
  </si>
  <si>
    <t>ROSARIO DE LOS ANGELES</t>
  </si>
  <si>
    <t>SANCHEZ CALLA</t>
  </si>
  <si>
    <t>AV AREQUIPA MZ M5 LOTE 12</t>
  </si>
  <si>
    <t>FRENTE AL COLEGIO FE Y ALEGRIA 33</t>
  </si>
  <si>
    <t>MAGDA RAQUEL MERCEDES</t>
  </si>
  <si>
    <t>RODRIGUEZ HIDALGO</t>
  </si>
  <si>
    <t>AVENIDA PEDRO TEJADA 390 -</t>
  </si>
  <si>
    <t>ALTURA DE LA CUADRA 13 DE PISTA NUEVA -</t>
  </si>
  <si>
    <t>YANET</t>
  </si>
  <si>
    <t>ROSAS MOULET</t>
  </si>
  <si>
    <t>CALLE SANGUINO 183 SAN MIGUEL -</t>
  </si>
  <si>
    <t>ALTURA DE LA CUADRA 13 DE LA AVENIDA LA MARINA -</t>
  </si>
  <si>
    <t>ANDREW MOISES</t>
  </si>
  <si>
    <t>CANALES VASQUEZ</t>
  </si>
  <si>
    <t>CONTACTAR OPERADOR -</t>
  </si>
  <si>
    <t>ALEXANDRA DEL CARMEN</t>
  </si>
  <si>
    <t>PAZ URIBE</t>
  </si>
  <si>
    <t>AVENIDA ARNALDO MARQUEZ 579 JESUS MARIA</t>
  </si>
  <si>
    <t>FUE EL CAMPO DE MARTE</t>
  </si>
  <si>
    <t>RAFAELA</t>
  </si>
  <si>
    <t>ARAMBURU RIOS</t>
  </si>
  <si>
    <t>ALAMEDA DEL SERENO 161 LA ENCANTADA DE VILLA CHORRILLOS</t>
  </si>
  <si>
    <t>CASA 13 ENTRAR POR TRANQUERA DE CEDROS</t>
  </si>
  <si>
    <t>VANIA LUCIA</t>
  </si>
  <si>
    <t>ALVA ALVA</t>
  </si>
  <si>
    <t>MZ 59 LOTE 4A CALLE PRIMERO DE MAYO , HUANCHACO TRUJILLO</t>
  </si>
  <si>
    <t>HUANCHACO</t>
  </si>
  <si>
    <t>KARINA MABELL</t>
  </si>
  <si>
    <t>SALAS GRADOS</t>
  </si>
  <si>
    <t>AH YA ESTE AVENIDA ELMER FOSES 3040 CALLAO -</t>
  </si>
  <si>
    <t>ESTAMOS ANTES FRENTE AL AEROPUERTO FRENTE AL AEROPUERTO -</t>
  </si>
  <si>
    <t>ALFREDO VICTOR</t>
  </si>
  <si>
    <t>BALVIN CAMPOS</t>
  </si>
  <si>
    <t>CALLE GREEN 225 DEPARTAMENTO 701 -</t>
  </si>
  <si>
    <t>ALTURA DE LA CUADRA 40 DE AVIACION -</t>
  </si>
  <si>
    <t>ROSA ALICIA</t>
  </si>
  <si>
    <t>LOJA HURTADO</t>
  </si>
  <si>
    <t>CALLE JUVENAL DE NEGRI 238 URBANIZACION SANTA CATALINA LA VICTORIA -</t>
  </si>
  <si>
    <t>ALTURA DE LA CUADRA 12 DE LA AVENIDA CANADA -</t>
  </si>
  <si>
    <t>GAELA GUADALUPE</t>
  </si>
  <si>
    <t>TOLEDO PAZ</t>
  </si>
  <si>
    <t>AV ARNALDO MARQUEZ 579 DPTO 302</t>
  </si>
  <si>
    <t>ALT DEL HOSPITAL DEL NIÑO</t>
  </si>
  <si>
    <t>MARICELA STHEPHANIA</t>
  </si>
  <si>
    <t>FLORES VILCA</t>
  </si>
  <si>
    <t>MANZANA N3 LOTE 28 URBANIZACION MARISCAL CACERES -</t>
  </si>
  <si>
    <t>POR LA COMISARIA MARISCAL CACERES -</t>
  </si>
  <si>
    <t>XIMENA GABRIELA</t>
  </si>
  <si>
    <t>GOMEZ SANCHEZ OREZZOLI</t>
  </si>
  <si>
    <t>CALLE LEONCIO PRADO 139 URBANIZACION LA PLANICIE PUNTA HERMOSA -</t>
  </si>
  <si>
    <t>ESPALDA DEL RESTAURANTE DON ANGELO -</t>
  </si>
  <si>
    <t>PUNTA HERMOSA</t>
  </si>
  <si>
    <t>KENNETH BASTIAN</t>
  </si>
  <si>
    <t>QUIROZ VALENCIA</t>
  </si>
  <si>
    <t>AVENIDA AVENIDA ALCAZAR CUADRA 1 CONDOMINIO BESCO 310 RIMAC</t>
  </si>
  <si>
    <t>AL COSTADO DEL TUNEL SANTA ROSA ENTRE PROLONGACION TACNA Y EL GAS</t>
  </si>
  <si>
    <t>RIMAC</t>
  </si>
  <si>
    <t>GIANCARLO</t>
  </si>
  <si>
    <t>TORI DE FLORIO</t>
  </si>
  <si>
    <t>DURAN 2452 DEPARTAMENTO 501 LOS CIPRESES -</t>
  </si>
  <si>
    <t>ESTUVE EN LA CUADRA 24 DE LA COLONIAL -</t>
  </si>
  <si>
    <t>SALVADOR EITHAN</t>
  </si>
  <si>
    <t>FLORES DE LA VEGA</t>
  </si>
  <si>
    <t>SECTOR 1 GRUPO 2 MZ K LOTE 18 VILLA EL SALVADOR</t>
  </si>
  <si>
    <t>PRIMERO DE MAYO CON CENTRAL</t>
  </si>
  <si>
    <t>MERCY JENNIFER</t>
  </si>
  <si>
    <t>MANUYAMA RUIZ</t>
  </si>
  <si>
    <t>CALLE ALEMONAS 1209</t>
  </si>
  <si>
    <t>A 1 CDRA DEL PARADERO 8 DE LAS FLORES
 ESPALDA DEL GIMNASIO MEGA FORCE</t>
  </si>
  <si>
    <t>LUIS FELIPE</t>
  </si>
  <si>
    <t>ALVIZURI CROCCE</t>
  </si>
  <si>
    <t>CALLE RAFAEL CACERES SANCHEZ 1077 -</t>
  </si>
  <si>
    <t>ALTURA DE LA CUADRA 13 Y LA AVENIDA PERU -</t>
  </si>
  <si>
    <t>ADRIAN GABRIEL</t>
  </si>
  <si>
    <t>PISFIL CONDEZO</t>
  </si>
  <si>
    <t>ARIZONA MANZANA E LOTE 12 -</t>
  </si>
  <si>
    <t>ALTURA DE LA CUADRA 18 DE LA AVENIDA IZAGUIRRE -</t>
  </si>
  <si>
    <t>PAMELA KATHERINE URSULA</t>
  </si>
  <si>
    <t>LAZARTE REY</t>
  </si>
  <si>
    <t>JIRON ALDEBARAN 420 BLOCK K DEPARTAMENTO 202 EL CONDOMINIO -</t>
  </si>
  <si>
    <t>ALTURA DE LA CUADRA 12 DE LA AVENIDA LA ENCANADA -</t>
  </si>
  <si>
    <t>CALEB JEFTE</t>
  </si>
  <si>
    <t>ALAYZA LUCHO</t>
  </si>
  <si>
    <t>ASOCIACION 11 DE OCTUBRE MANZANA E LOTE 45 -</t>
  </si>
  <si>
    <t>A UNA CUADRA DE LA UNIVERSIDAD UTP DE SANTA CLARA -</t>
  </si>
  <si>
    <t>FABRIZIO JOEL</t>
  </si>
  <si>
    <t>BERMEO PRETEL</t>
  </si>
  <si>
    <t>JR ROMERO HIDALGO 411</t>
  </si>
  <si>
    <t>ESPALDA DE COLEGIO SAN IGNACIO DE RECALDE</t>
  </si>
  <si>
    <t>JOSÉ</t>
  </si>
  <si>
    <t>BUENO COSQUILLO</t>
  </si>
  <si>
    <t>JIRON GRAU 120</t>
  </si>
  <si>
    <t>DPTO 302 B, ALT DE CDRA 38 AV BRASIL
 EDIF VISTA BRASIL</t>
  </si>
  <si>
    <t>LUCILA PILAR</t>
  </si>
  <si>
    <t>QUISPITUPA HUASHUA</t>
  </si>
  <si>
    <t>MZ. V 1 LOTE 17 COSTA AZUL PUNTA NEGRA</t>
  </si>
  <si>
    <t>FRENTE AL CLUB EL BOSQUE</t>
  </si>
  <si>
    <t>PUNTA NEGRA</t>
  </si>
  <si>
    <t>JOSE ANTONIO</t>
  </si>
  <si>
    <t>RAMOS GOMEZ</t>
  </si>
  <si>
    <t>CALLE BARRIZA 973</t>
  </si>
  <si>
    <t>CERCA DE LA COMISARIA DE MUJERES -</t>
  </si>
  <si>
    <t>OLIVIA</t>
  </si>
  <si>
    <t>SENIUNAS MANYA</t>
  </si>
  <si>
    <t>AVENIDA COSTANERA 2210 DEPARTAMENTO 1205 TORRE A -</t>
  </si>
  <si>
    <t>ALTURA CUADRA 22 AVENIDA LA PAZ -</t>
  </si>
  <si>
    <t>TOMÁS</t>
  </si>
  <si>
    <t>SANCHEZ REY</t>
  </si>
  <si>
    <t>JIRON SAN JACINTO 195 -</t>
  </si>
  <si>
    <t>ENTRE LA CUADRA 10 Y 11 DE LA AVENIDA ENCALADA -</t>
  </si>
  <si>
    <t>MICAELA BELEN</t>
  </si>
  <si>
    <t>SEMINARIO MORENO</t>
  </si>
  <si>
    <t>PACARITAMBO 320 DEPARTAMENTO 201 -</t>
  </si>
  <si>
    <t>ALTURA DE LA CUADRA 7 DE VELASCO ASTETE -</t>
  </si>
  <si>
    <t>JENNY ROSARIO</t>
  </si>
  <si>
    <t>RONDINELL AGUILAR</t>
  </si>
  <si>
    <t>SIHUAS 984 URB COVIDA LOS OLIVOS</t>
  </si>
  <si>
    <t>ENTRE CDR Y 8 AV ANTUNEZ DE MAYOLO</t>
  </si>
  <si>
    <t>SHEREZADA YESENIA</t>
  </si>
  <si>
    <t>ESCUDERO TARAZONA</t>
  </si>
  <si>
    <t>AVENIDA BOULEVARD DE SURCO 252 DPTO 101</t>
  </si>
  <si>
    <t>SAN BORJA NORTE</t>
  </si>
  <si>
    <t>JORGE ALFREDO</t>
  </si>
  <si>
    <t>GORDILLO SANTOS</t>
  </si>
  <si>
    <t>CALLE CRONOS MANZANA A19 LOTE 1 URBANIZACION SAGITARIO SURCO -</t>
  </si>
  <si>
    <t>A TRES CUADRAS DE LA COMISARIA DE SAGITARIO -</t>
  </si>
  <si>
    <t>ANA DEL CARMEN</t>
  </si>
  <si>
    <t>PEREYRA DARCOURT</t>
  </si>
  <si>
    <t>AVENIDA GENERAL CORDOBA 135 MIRAFLORES -</t>
  </si>
  <si>
    <t>AVENIDA SANTA CRUZ CUADRA 13 -</t>
  </si>
  <si>
    <t>PATRICK SALVADOR</t>
  </si>
  <si>
    <t>MOGOLLON AYALA</t>
  </si>
  <si>
    <t>COLAN 1 84 -</t>
  </si>
  <si>
    <t>ENTRE SIMON SALGUERO Y LA MERCED -</t>
  </si>
  <si>
    <t>ALEJANDRA LUCIA</t>
  </si>
  <si>
    <t>RUBIO MINHUEY</t>
  </si>
  <si>
    <t>URBANIZACION PANAMERICANA NORTE LOS OLIVOS -</t>
  </si>
  <si>
    <t>ALTURA DE LA CUADRA 39 DE LA AVENIDA LAS PALMERAS -</t>
  </si>
  <si>
    <t>KIARA IVETTE</t>
  </si>
  <si>
    <t>BARBOZA FLORES</t>
  </si>
  <si>
    <t>JIRON LAS CASCADAS 363 LA MOLINA -</t>
  </si>
  <si>
    <t>ALTURA CUADRA 17 AVENIDA ALAMEDA DEL CORREGIDOR -</t>
  </si>
  <si>
    <t>LUANA ZAILEE</t>
  </si>
  <si>
    <t>VEGA GUADALUPE</t>
  </si>
  <si>
    <t>MANZANA B LOTE 23 URBANIZACION LAS MARGARITAS SAN MARTIN DE PORRES -</t>
  </si>
  <si>
    <t>ENTRE LA AVENIDA 12 DE OCTUBRE CON CARLOS IZAGUIRRE -</t>
  </si>
  <si>
    <t>GLADYS EDITH</t>
  </si>
  <si>
    <t>OROSCO GAMARRA</t>
  </si>
  <si>
    <t>CALLE LOS OLIVOS 262 DEPARTAMENTO 302 -</t>
  </si>
  <si>
    <t>NO TENGO REFERENCIA -</t>
  </si>
  <si>
    <t>FERNANDA SOFIA</t>
  </si>
  <si>
    <t>VEGA OROSCO</t>
  </si>
  <si>
    <t>AHI LOS OLIVOS 12 Y 2 DEPARTAMENTO 302 -</t>
  </si>
  <si>
    <t>LUIS ALBERTO</t>
  </si>
  <si>
    <t>LATINEZ CARPIO</t>
  </si>
  <si>
    <t>JIRON HUAMANGA 260 DEPARTAMENTO 303 MAGDALENA DEL MAR -</t>
  </si>
  <si>
    <t>EL DE LA 29 Y 30 DE LA AVENIDA BRASIL -</t>
  </si>
  <si>
    <t>CONSTANTINO</t>
  </si>
  <si>
    <t>BALAREZO JAMES</t>
  </si>
  <si>
    <t>ALCALA 264 -</t>
  </si>
  <si>
    <t>ALTURA 2930 DE BENAVIDES -</t>
  </si>
  <si>
    <t>JOSE MARTIN</t>
  </si>
  <si>
    <t>ZAPATA JALLO</t>
  </si>
  <si>
    <t>AVENIDA DE LOS PRECURSORES 575 DEPARTAMENTO 203 URBANIZACION VALLE HERMOSO OESTE DE MONTERRICO SURCO -</t>
  </si>
  <si>
    <t>FRENTE AL PARQUE CESAR VALLEJO -</t>
  </si>
  <si>
    <t>NICOL FIORELLA</t>
  </si>
  <si>
    <t>GARCIA MUGUERZA</t>
  </si>
  <si>
    <t>CALLE 4 MANZANA U2 LOTE 11 URBANIZACIÓN PUERTA DE PRO - LOS OLIVOS</t>
  </si>
  <si>
    <t>ENTRE POLLERÍA LEÑOS Y LAVADO DE AUTOS</t>
  </si>
  <si>
    <t>FARAH CRISTHEL</t>
  </si>
  <si>
    <t>SAAVEDRA GUEVARA</t>
  </si>
  <si>
    <t>AV CACTUS MZ 40 LOTE 7</t>
  </si>
  <si>
    <t>COLEGIO ALFA DE PRIMARIA, LA CANCHITA DE LA 14</t>
  </si>
  <si>
    <t>SERGIO ELIAS</t>
  </si>
  <si>
    <t>OCAÑA LEON</t>
  </si>
  <si>
    <t>AVENIDA GERARDO UNGER 587 URBANIZACION INGENIERIA -</t>
  </si>
  <si>
    <t>FRENTE A LA PUERTA 4 DE LA UNIVERSIDAD DE INGENIERIA -</t>
  </si>
  <si>
    <t>HAROLD JESUS</t>
  </si>
  <si>
    <t>SANTAMARIA RAMOS</t>
  </si>
  <si>
    <t>UNIDAD VECINAL BLOCK 64 DEPARTAMENTO 303 RIMAC -</t>
  </si>
  <si>
    <t>JUNTO A LA LOZA DEPORTIVA EL BARRAZA -</t>
  </si>
  <si>
    <t>MERY</t>
  </si>
  <si>
    <t>HINOSTROZA GONZALES</t>
  </si>
  <si>
    <t>PASJE MANUEL ASCENCIO SEGURA 289 SJL</t>
  </si>
  <si>
    <t>PARQUE 28 DE JULIO LA ESCARAPELA</t>
  </si>
  <si>
    <t>FERNANDO SEBASTIAN</t>
  </si>
  <si>
    <t>SOLIS CAMPOS</t>
  </si>
  <si>
    <t>AVENIDA LOS CONSTRUCTORES 992 LA MOLINA -</t>
  </si>
  <si>
    <t>FRENTE AL HOTEL LA MOLINA -</t>
  </si>
  <si>
    <t>THIAGO ALBERTO</t>
  </si>
  <si>
    <t>TRIVELLI FLORES</t>
  </si>
  <si>
    <t>JIRON CHAMAYA 276 TORRE 2203 CONDOMINIO LAS MAGNOLIAS</t>
  </si>
  <si>
    <t>A ESPALDAS DE TINGO MARIA</t>
  </si>
  <si>
    <t>BREÑA</t>
  </si>
  <si>
    <t>JULIO CESAR</t>
  </si>
  <si>
    <t>SANCHEZ MELLISO</t>
  </si>
  <si>
    <t>AVENIDA ANDAMOS 15 59 DEPARTAMENTO B901</t>
  </si>
  <si>
    <t>AL COSTO DE PLAZA BARRA</t>
  </si>
  <si>
    <t>NAHALA DOROTHY</t>
  </si>
  <si>
    <t>HERRERA ANDAMAYO</t>
  </si>
  <si>
    <t>JR TRUJILLO 386 DPT 401</t>
  </si>
  <si>
    <t>ALTURA DE LA CDRA 7 DE JAVIER PRADO OESTE</t>
  </si>
  <si>
    <t>MARIA FERNANDA</t>
  </si>
  <si>
    <t>MONTOYA DUFFO</t>
  </si>
  <si>
    <t>CONFUCIO 250 -</t>
  </si>
  <si>
    <t>DOS CUADRAS DEL CRUCE DE ANDAMOS CON AVIACION -</t>
  </si>
  <si>
    <t>EDWIN MICHAEL</t>
  </si>
  <si>
    <t>TORRES ROMERO</t>
  </si>
  <si>
    <t>LOS AZULEJOS 410 URBANIZACION SAN CARLOS SAN JUAN DE LURIGANCHO -</t>
  </si>
  <si>
    <t>CERCA AL CRUCE DE LAS AVENIDAS 13 DE ENERO Y JORGE BASADRE -</t>
  </si>
  <si>
    <t>KARIM ESMERALDA</t>
  </si>
  <si>
    <t>KAISER POLO</t>
  </si>
  <si>
    <t>AVENIDA MANUEL HOLGUIN 595 DEPARTAMENTO 701 -</t>
  </si>
  <si>
    <t>FRENTE AL HIPODROMO DE MONTERRICO -</t>
  </si>
  <si>
    <t>EDUARD</t>
  </si>
  <si>
    <t>SIERRA LIÑAN</t>
  </si>
  <si>
    <t>JR CESAR VALLEJO 394 DPTO 301</t>
  </si>
  <si>
    <t>MUNICIPALIDAD DE SURCO</t>
  </si>
  <si>
    <t>OSCAR MODESTO</t>
  </si>
  <si>
    <t>FRANCISCO CELEDONIO</t>
  </si>
  <si>
    <t>CALLE 22 180</t>
  </si>
  <si>
    <t>ESPALDA DE COLEGIO MARIANO MELGAR</t>
  </si>
  <si>
    <t>LUCIANA KARINA</t>
  </si>
  <si>
    <t>VALDEZ CARRANZA</t>
  </si>
  <si>
    <t>DEPARTAMENTO 704 B -</t>
  </si>
  <si>
    <t>FRENTE AL GIFFO AL GRIFO PRIMA -</t>
  </si>
  <si>
    <t>CARMEN BERENICE</t>
  </si>
  <si>
    <t>ANTAYHUA DIAZ</t>
  </si>
  <si>
    <t>CALLE SOLITARIO DE CHAYANNE 160 -</t>
  </si>
  <si>
    <t>ALTURA DE LA CUADRA 3 DE AVENIDA RAFAEL DESCARGO -</t>
  </si>
  <si>
    <t>PAULO</t>
  </si>
  <si>
    <t>BARDALEZ GAMARRA</t>
  </si>
  <si>
    <t>DANIEL CRUZ 370 PISO 01</t>
  </si>
  <si>
    <t>A MEDIA CDRA LA HUACA LA MERCED</t>
  </si>
  <si>
    <t>PIERO</t>
  </si>
  <si>
    <t>YEIMI</t>
  </si>
  <si>
    <t>MONTOYA BERNAL</t>
  </si>
  <si>
    <t>Carnet de extranjería</t>
  </si>
  <si>
    <t>PSJE SAN MARTIN 175 DP 201</t>
  </si>
  <si>
    <t>A LA DCHA DE REDUCTO PASANDO BENAVIDES</t>
  </si>
  <si>
    <t>MERCEDES GALLAGHER 253 SAN</t>
  </si>
  <si>
    <t>FTE A PLAZA SAN MIGUEL</t>
  </si>
  <si>
    <t>WALLY ALEXANDRA</t>
  </si>
  <si>
    <t>FLORES GRANDA</t>
  </si>
  <si>
    <t>CALLE LOS GERANIOS 253 TORRE T DPTO 102 CONDOMINIO VALLE VERDE</t>
  </si>
  <si>
    <t>AL LADO DEL CEMENTERIO CAMPO FE</t>
  </si>
  <si>
    <t>ENZO DANIEL</t>
  </si>
  <si>
    <t>BELLEZA CAYCHO</t>
  </si>
  <si>
    <t>AV CESAR VALLEJO 1403 DPTO 501</t>
  </si>
  <si>
    <t>A 1 CDRA DEL PARQUE MARISCAL CASTILLA</t>
  </si>
  <si>
    <t>ALEJANDRA VICTORIA</t>
  </si>
  <si>
    <t>MZA K-3 LT 38 VILLA MANGOMARCA</t>
  </si>
  <si>
    <t>MANGOMARCA ALTA
 ALT POSTA MEDICA
 PROLONG CENTINELA</t>
  </si>
  <si>
    <t>ALBERTO PEDRO</t>
  </si>
  <si>
    <t>HUAYHUACURI FLORES</t>
  </si>
  <si>
    <t>CIUDAD DE DIOS MZ G LOTE 5</t>
  </si>
  <si>
    <t>ASOCIACION CUIDAD DE DIOS
 POR LA MUNICIPALIDAD DISTRITAL DE YURA</t>
  </si>
  <si>
    <t>YURA</t>
  </si>
  <si>
    <t>MILAN</t>
  </si>
  <si>
    <t>ELIZALDE CARRANZA</t>
  </si>
  <si>
    <t>CALLE TOLEDO 130 DPTO 501</t>
  </si>
  <si>
    <t>A 4 CUADRAS DEL OVALO HIGUERETA
 ESQUINA CON AV. PASEO DE LA CASTELLANA 5TA CUADRA</t>
  </si>
  <si>
    <t>BENJAMIN</t>
  </si>
  <si>
    <t>TABOADA SIU</t>
  </si>
  <si>
    <t>BOXEO Y 352 DEPARTAMENTO 102</t>
  </si>
  <si>
    <t>PARALELAS A BORJA NORTE Y CRUCE CON SAN LUIS</t>
  </si>
  <si>
    <t>ARELI YAIZA</t>
  </si>
  <si>
    <t>HARRISON CORNEJO</t>
  </si>
  <si>
    <t>ENRIQUE PARODI 129 DPTO 401 URB ROSARIO DE VILLA</t>
  </si>
  <si>
    <t>FRENTE A PLAZA LIMA SUR</t>
  </si>
  <si>
    <t>JORGE MIGUEL</t>
  </si>
  <si>
    <t>REATEGUI CHUPILLON</t>
  </si>
  <si>
    <t>JIRON SAO PAULO 1385 -</t>
  </si>
  <si>
    <t>A MEDIA CUADRA DEL COLEGIO INNOVA SCHOOL -</t>
  </si>
  <si>
    <t>CARMEN ROSA</t>
  </si>
  <si>
    <t>LAPA PAUCARIMA</t>
  </si>
  <si>
    <t>AVENIDA ALAMEDA DE CREPUSCULO 188</t>
  </si>
  <si>
    <t>A LA ESPALDA DEL CENTRO COMERCIAL EL TRIGAL</t>
  </si>
  <si>
    <t>MARÍA</t>
  </si>
  <si>
    <t>MORAN ROJAS</t>
  </si>
  <si>
    <t>CALLE LAS TIPAS 194 URBANIZACION JARDINES DE VIRU BELLAVISTA CALLAO -</t>
  </si>
  <si>
    <t>FRENTE AL COLEGIO TALENTOS A LA ESPALDA DEL MALL AVENTURA -</t>
  </si>
  <si>
    <t>ALFREDO</t>
  </si>
  <si>
    <t>YEP KCOMT</t>
  </si>
  <si>
    <t>CALLE 1 163 -</t>
  </si>
  <si>
    <t>ESPALDA DE LA PARROQUIA SAN PABLO DE LA CRUZ -</t>
  </si>
  <si>
    <t>ARIAN</t>
  </si>
  <si>
    <t>GARRIDO CABRERA</t>
  </si>
  <si>
    <t>JIRON BARLOVENTO 130 URBANIZACION HIGUERETA SURCO</t>
  </si>
  <si>
    <t>AL COSTADO DE SHALOM -</t>
  </si>
  <si>
    <t>LUIS ALBERTO ESTEBAN</t>
  </si>
  <si>
    <t>ZEBALLOS ROJAS</t>
  </si>
  <si>
    <t>JIRON ASCOPE 651 -</t>
  </si>
  <si>
    <t>AL COSTADO DEL COLEGIO INNOVA -</t>
  </si>
  <si>
    <t>NORMA LIDUVINA</t>
  </si>
  <si>
    <t>ANGELES MONTALVO DE MESIA</t>
  </si>
  <si>
    <t>JIRON TINTA 407 SAN LUIS -</t>
  </si>
  <si>
    <t>AVENIDA AVIACION 1829 -</t>
  </si>
  <si>
    <t>JULIETA ALDHANA</t>
  </si>
  <si>
    <t>SANTA MARIA ALVAREZ</t>
  </si>
  <si>
    <t>JIRON CARLOS ALAYZA Y ROEL 25 61 DEPARTA -</t>
  </si>
  <si>
    <t>ALTURA CUADRA 2 DE AVENIDA 2 DE MAYO -</t>
  </si>
  <si>
    <t>GIULIANA FABIOLA</t>
  </si>
  <si>
    <t>ALVAREZ GALARRETA</t>
  </si>
  <si>
    <t>ALAMEDA EL CORREGIDOR 2585 LA MOLINA -</t>
  </si>
  <si>
    <t>ENTRE VASCONGADAS Y CASTILLA LA NUEVA -</t>
  </si>
  <si>
    <t>MATHIAS FARID</t>
  </si>
  <si>
    <t>FLORES BELLO</t>
  </si>
  <si>
    <t>AV TOMAS VALLE 1530</t>
  </si>
  <si>
    <t>FRENTE AL GRIFO ENERGY GAS
 ANTES DE UNIVERSITARIA</t>
  </si>
  <si>
    <t>MILAGROS SOFIA</t>
  </si>
  <si>
    <t>ZAPATA GALLARDO</t>
  </si>
  <si>
    <t>JR MANCO CAPAC 528 DPTO 515</t>
  </si>
  <si>
    <t>CONDOMINIO TROPICAL - MORALES
 AL COSTADO DEL RIO CUMBAZA</t>
  </si>
  <si>
    <t>MORALES</t>
  </si>
  <si>
    <t>KATY</t>
  </si>
  <si>
    <t>DIANA EVELYN</t>
  </si>
  <si>
    <t>VALERA NICHO</t>
  </si>
  <si>
    <t>AVENIDA NELSON GUIA MANZANA O LOTE 28 URBANIZACION HONOR Y LEALTAD SURCO -</t>
  </si>
  <si>
    <t>AL FRENTE DEL PARQUE 21 DE MAYO -</t>
  </si>
  <si>
    <t>ARANTZA VICTORIA</t>
  </si>
  <si>
    <t>RODRIGUEZ QUISPE</t>
  </si>
  <si>
    <t>ASOCIACION DE VIVIENDA LOS ROSALES DE CARABAYLLO 2 MANZANA B LOTE 17 C -</t>
  </si>
  <si>
    <t>AL COSTADO DE LA CANCHA SINTETICA PETRA GOL -</t>
  </si>
  <si>
    <t>PATRICIA MARIELLA</t>
  </si>
  <si>
    <t>SANCHEZ ARCIDIACONO</t>
  </si>
  <si>
    <t>AVENIDA REYNALDO DE VIVANCO 481 DEPARTAMENTO 301 -</t>
  </si>
  <si>
    <t>CHACARILLA EL ESTANQUE -</t>
  </si>
  <si>
    <t>RAFFAELE ALESSANDRO</t>
  </si>
  <si>
    <t>CORTINES SANTILLAN</t>
  </si>
  <si>
    <t>CALLE LA QUEBRANTA 157 URBANIZACION LA TALANA SANTIAGO DE SURCO -</t>
  </si>
  <si>
    <t>ALTURA DE LA CUADRA 10 DE LA AVENIDA MARISCAL CASTILLA -</t>
  </si>
  <si>
    <t>HELEN SHIRLEY</t>
  </si>
  <si>
    <t>JAUREGUI MOSQUERA</t>
  </si>
  <si>
    <t>AV REPUBLICA DE PANAMA 3321</t>
  </si>
  <si>
    <t>CENTRO LABORAL TALLER DE PANAAUTOS</t>
  </si>
  <si>
    <t>KAELA MAYTE</t>
  </si>
  <si>
    <t>SANTIBAÑEZ VELASCO</t>
  </si>
  <si>
    <t>JIRON WASHINGTON 980 DEPARTAMENTO 304 LIMA CERCADO -</t>
  </si>
  <si>
    <t>ESTA ENTRE WILSON A LA ALTURA DE LOTERIA -</t>
  </si>
  <si>
    <t>ÁLVARO</t>
  </si>
  <si>
    <t>GONZALES GARGUREVICH</t>
  </si>
  <si>
    <t>JUAN ENRIQUE VALLADARES 223 DEPARTAMENTO 501 -</t>
  </si>
  <si>
    <t>PARQUE CIUDADES HERMANAS -</t>
  </si>
  <si>
    <t>HILDA LIDUVINA</t>
  </si>
  <si>
    <t>RUIZ RUIZ</t>
  </si>
  <si>
    <t>JIRON BATALLON CALLAO SUR 204 DEPARTAMENTO 204 -</t>
  </si>
  <si>
    <t>ALTURA DE LA CUADRA 15 DE CAMINO LINCOLN -</t>
  </si>
  <si>
    <t>GENESIS GERALDINE</t>
  </si>
  <si>
    <t>NAVARRO ARBULU</t>
  </si>
  <si>
    <t>AV. MARIANO CORNEJO 2258 DTO 701</t>
  </si>
  <si>
    <t>AL FRENTE DE LA UNIVERSIDAD LA CATOLICA
 CRUCE CON LA AV UNIVERSITARIA</t>
  </si>
  <si>
    <t>¿LVARO</t>
  </si>
  <si>
    <t>CARRANZA BELTRAN</t>
  </si>
  <si>
    <t>CALLE RENAN ELIAS OLIVERA 132 DEPARTAMENTO 502 SAN MIGUEL -</t>
  </si>
  <si>
    <t>ALT CDA 6 ESCARDO</t>
  </si>
  <si>
    <t>LUNA RUIZ</t>
  </si>
  <si>
    <t>JIRON HIPOLITO UNANUE MANZANA 6 V LOTE 11 582 TABLADA DE LURIN VI -</t>
  </si>
  <si>
    <t>A DOS CUADRAS DE AVENIDA 27 DE DICIEMBRE -</t>
  </si>
  <si>
    <t>BRENDA PAMELA</t>
  </si>
  <si>
    <t>CASTRO CASTILLO</t>
  </si>
  <si>
    <t>RIO CAUCA 177 LA MOLINA -</t>
  </si>
  <si>
    <t>ALTURA DE LA CUADRA 31 DEL CORREGIDOR -</t>
  </si>
  <si>
    <t>MATEO LEANDRO</t>
  </si>
  <si>
    <t>SIERRA GOICOCHEA</t>
  </si>
  <si>
    <t>CALLE MANUEL LOPEZ ALBUJA 17 94 URBANIZACION COOPERATIVA FAMILIA SEGUNDA ETAPA -</t>
  </si>
  <si>
    <t>ALTURA DE LA CUADRA 20 DE LA AVENIDA GERMAN AGUIRRE A ESPALDAS DEL COLEGIO AMERICANO</t>
  </si>
  <si>
    <t>JOAQUIN ANDRE</t>
  </si>
  <si>
    <t>SANCHEZ INFANTES</t>
  </si>
  <si>
    <t>CALLE MUKIYAUYOS 137 SEGUNDA ZONA DE URB TAHUANTINSUYO</t>
  </si>
  <si>
    <t>ESPALDA DE LA AV HUAMACHUCO
 FRENTE AL COLEGIO WILLIAMS HULBRIET</t>
  </si>
  <si>
    <t>MAIA AMALIA</t>
  </si>
  <si>
    <t>CARPIO RODRIGUEZ</t>
  </si>
  <si>
    <t>AV CONDE GALENOS 668 EDIFICIO 1 DEP 103</t>
  </si>
  <si>
    <t>A ESPALDA DE PLAZA VEA DE COLONIAL</t>
  </si>
  <si>
    <t>CLAUDIA CRISTINA</t>
  </si>
  <si>
    <t>PEREZ PACHECO ULLOA</t>
  </si>
  <si>
    <t>general jose leguia y melendez 1266</t>
  </si>
  <si>
    <t>a 3 cuadras de plaza vea de sucre</t>
  </si>
  <si>
    <t>JUAN SEBASTIAN</t>
  </si>
  <si>
    <t>ADRIANA DEL CARMEN</t>
  </si>
  <si>
    <t>GUERRERO MEDINA</t>
  </si>
  <si>
    <t>AVENIDA OSCAR R BENAVIDES 2534 -</t>
  </si>
  <si>
    <t>LE DOY -</t>
  </si>
  <si>
    <t>ALONSO GAEL</t>
  </si>
  <si>
    <t>LEON HUARANCA</t>
  </si>
  <si>
    <t>AV. EL SOL 154</t>
  </si>
  <si>
    <t>ALTURA DE LA ESTACION DEL TREN SAN CARLOS
 FRENTE AL MERCADO DANIMEDES</t>
  </si>
  <si>
    <t>MICAELA</t>
  </si>
  <si>
    <t>MEZA SAIZ</t>
  </si>
  <si>
    <t>VILLA VIOLETA MANZANA E LOTE 12 -</t>
  </si>
  <si>
    <t>ENTRE AVENIDA TUPAC AMARU Y JAMAICA -</t>
  </si>
  <si>
    <t>JONATAN DAVID</t>
  </si>
  <si>
    <t>VALENCIA QUILCA</t>
  </si>
  <si>
    <t>AV ABELARDO GAMARRABA 432 RIMAC</t>
  </si>
  <si>
    <t>FRENTE DEL COLEGIO INNOVA SCHOOL</t>
  </si>
  <si>
    <t>IRMA IVETTE</t>
  </si>
  <si>
    <t>SARA INFANTE</t>
  </si>
  <si>
    <t>LOS CARRIZOS 113 MATELLINI CHORRILLOS -</t>
  </si>
  <si>
    <t>REJA ABIERTA ESQUINA DE GUARDIA PERUANA CON LOS PUMAS -</t>
  </si>
  <si>
    <t>GONZALO IGNACIO</t>
  </si>
  <si>
    <t>INGA MEJIA</t>
  </si>
  <si>
    <t>CALLE LEONARDO ALVARINO 198 -</t>
  </si>
  <si>
    <t>FRENTE AL PARQUE BRASIL -</t>
  </si>
  <si>
    <t>FAYE JAZMINE</t>
  </si>
  <si>
    <t>SANTILLAN JARAMILLO</t>
  </si>
  <si>
    <t>MONTE CAOBA 196 -</t>
  </si>
  <si>
    <t>CUADRA 23 DE CAMINOS DEL INCA -</t>
  </si>
  <si>
    <t>ESTEFANY MARGARITA</t>
  </si>
  <si>
    <t>MENDOZA BRAMON</t>
  </si>
  <si>
    <t>JIRON COMERCIO 217 -</t>
  </si>
  <si>
    <t>COMO -</t>
  </si>
  <si>
    <t>PACHACAMAC</t>
  </si>
  <si>
    <t>ESTEFANI GIANINA</t>
  </si>
  <si>
    <t>BALBERENA CABRERA</t>
  </si>
  <si>
    <t>CALLE PIURA 1155 DEPARTAMENTO 303 -</t>
  </si>
  <si>
    <t>A MEDIA CUADRA DE AVENIDA SANTA CRUZ -</t>
  </si>
  <si>
    <t>FABIANA ISABELLA</t>
  </si>
  <si>
    <t>ORTIZ ANTINORI</t>
  </si>
  <si>
    <t>GENERAL VARELA 1233 DEPARTAMENTO 105 -</t>
  </si>
  <si>
    <t>A UNA CUADRA Y MEDIA DE LA MUNICIPALIDAD DE BRENA -</t>
  </si>
  <si>
    <t>YONER NESTOR</t>
  </si>
  <si>
    <t>CABEZAS VEGA</t>
  </si>
  <si>
    <t>JR LEONCIO PRADO 113</t>
  </si>
  <si>
    <t>A 3 CDRAS DE LA MUNICIPALIDAD</t>
  </si>
  <si>
    <t>YESELLY LINA</t>
  </si>
  <si>
    <t>REYES HERRERA</t>
  </si>
  <si>
    <t>HUACA Y PATAS 579 URBANIZACION TUPAC AMARU SAN LUIS -</t>
  </si>
  <si>
    <t>REFERENCIA ALTURA DE LA CUADRA 6 DE LA AVENIDA SAN JUAN -</t>
  </si>
  <si>
    <t>JESSICA KARINA</t>
  </si>
  <si>
    <t>RAZURI CHIANG</t>
  </si>
  <si>
    <t>CALLE TOMAS RAMSEY 679 MAGDALENA -</t>
  </si>
  <si>
    <t>ALTURA DE LA CUADRA 6 DE JAVI PRADO OESTE -</t>
  </si>
  <si>
    <t>VALENTINA ALICIA</t>
  </si>
  <si>
    <t>CUEVA XIVAXA</t>
  </si>
  <si>
    <t>CALLE BURGOS N°108 DEP.201</t>
  </si>
  <si>
    <t>INGRESAR POR CALLE PALMAS</t>
  </si>
  <si>
    <t>VALENTINO ROGER</t>
  </si>
  <si>
    <t>SARMIENTO LOCONI</t>
  </si>
  <si>
    <t>AVENIDA BRASIL 1387 DEPARTAMENTO 1601 -</t>
  </si>
  <si>
    <t>ALTURA DE METRO DE GARZON -</t>
  </si>
  <si>
    <t>IVANNA ROMINA</t>
  </si>
  <si>
    <t>YAHAIRA KATHERINE</t>
  </si>
  <si>
    <t>CARDENAS DAVILA</t>
  </si>
  <si>
    <t>AVENIDA GARCILASO 707 -</t>
  </si>
  <si>
    <t>COLEGIO GARCILASO -</t>
  </si>
  <si>
    <t>HUARMEY</t>
  </si>
  <si>
    <t>MANZANA Y LOTE 2 CALLE 4 RODRIGO FRANCO -</t>
  </si>
  <si>
    <t>DETRAS DEL LA IGLESIA RODRIGO FRANCO -</t>
  </si>
  <si>
    <t>GUAPA Y PATA 579 SAN LUIS -</t>
  </si>
  <si>
    <t>ALTURA DE LA CUADRA 6 DE LA AVENIDA SAN JUAN -</t>
  </si>
  <si>
    <t>PATRICIO ALESSANDRO</t>
  </si>
  <si>
    <t>REYES PELTROCHE</t>
  </si>
  <si>
    <t>AVENIDA TOMAS MARSANO 1950 DEPARTAMENTO 202 LA AURORA MIRAFLORES -</t>
  </si>
  <si>
    <t>A UNA CUADRA DE VILLARAN -</t>
  </si>
  <si>
    <t>JOSE</t>
  </si>
  <si>
    <t>HENDE THOMAS</t>
  </si>
  <si>
    <t>CALLE ARACENA 140 CASA 3 HIGUERETA SURCO -</t>
  </si>
  <si>
    <t>ALTURA DE LA CUADRA 1 DE LA AVENIDA PEDRO VENTURO -</t>
  </si>
  <si>
    <t>YANINA</t>
  </si>
  <si>
    <t>LAYME QUISPE</t>
  </si>
  <si>
    <t>JR. TINTA N°178</t>
  </si>
  <si>
    <t>CRUCE CON AV. CORICANCHA</t>
  </si>
  <si>
    <t>LEONARDA</t>
  </si>
  <si>
    <t>VIDAL POHL</t>
  </si>
  <si>
    <t>av parque gonzales prada 729</t>
  </si>
  <si>
    <t>por ramsen, o gonzales prada</t>
  </si>
  <si>
    <t>JAIME PEDRO</t>
  </si>
  <si>
    <t>CASTILLO VERGARAY</t>
  </si>
  <si>
    <t>INDEPENDENCIA -</t>
  </si>
  <si>
    <t>ALTURA DE LA CUADRA 5 DE AVENIDA LAS AMERICAS A TRES CUADRAS DE LA COMISA -</t>
  </si>
  <si>
    <t>MARIA TERESA</t>
  </si>
  <si>
    <t>PRADO CARRILLO</t>
  </si>
  <si>
    <t>Mz H lote 14 3 etapa el retablo COMAS</t>
  </si>
  <si>
    <t>pasaje 67</t>
  </si>
  <si>
    <t>MARTINEZ BRAVO</t>
  </si>
  <si>
    <t>Código interno</t>
  </si>
  <si>
    <t>PASAJE JOSE MARIA ARQUEDAS 221- LOS OLIVOS DPT 3</t>
  </si>
  <si>
    <t>A 2 CUADRAS DE LA MUNICIPALIDAD LOS OLIVOS</t>
  </si>
  <si>
    <t>SAN MARTIN DE PORRES ES URBANIZACION LA LIBERTADORES MANZANA F LOTE 65 -</t>
  </si>
  <si>
    <t>ESTA ENTRE LA AVENIDA ENTRE AVENIDA PROCERES Y ANGELICA GAMARRA -</t>
  </si>
  <si>
    <t>BARRANCO</t>
  </si>
  <si>
    <t>JORGE ADRIANO</t>
  </si>
  <si>
    <t>LUCERO MANAYAY</t>
  </si>
  <si>
    <t>JR. MANUEL IRRIBARREN 1177 CASA</t>
  </si>
  <si>
    <t>ESPALDA 2 DE SURQUILLO</t>
  </si>
  <si>
    <t>KARINA ALLISON</t>
  </si>
  <si>
    <t>TORRES AVENDAÑO</t>
  </si>
  <si>
    <t>BLOQUE 22 MANZANA C2 LOTE 22 URBANIZACION SANTA ROSA -</t>
  </si>
  <si>
    <t>ES ESPALDA DEL INABIF DEL COMPLEJO INABIF -</t>
  </si>
  <si>
    <t>YANIRE NOELIA</t>
  </si>
  <si>
    <t>JAYO CARDENAS</t>
  </si>
  <si>
    <t>JHON ADAM MZ A LOTE 6 URB VILLA DE SAN ANTONIO</t>
  </si>
  <si>
    <t>ALT CDRA 6 DE AV VISTA ALEGRE</t>
  </si>
  <si>
    <t>DANIELA</t>
  </si>
  <si>
    <t>CERVANTES SAENZ</t>
  </si>
  <si>
    <t>JIRON NICANOR CIPRIANO RIVAS 630 SAN JUAN DE MIRAFLORES -</t>
  </si>
  <si>
    <t>ALTURA CUADRA 5 DE CANEVARO FRENTE AL PARQUE SANTA ROSA -</t>
  </si>
  <si>
    <t>SAN JUAN DE MIRAFLORES</t>
  </si>
  <si>
    <t>NIDIA ANGELICA</t>
  </si>
  <si>
    <t>ALARCON CARREÑO</t>
  </si>
  <si>
    <t>EL GONDAL 184 DEPARTAMENTO 901 -</t>
  </si>
  <si>
    <t>FRENTE AL PARQUE GONDAL -</t>
  </si>
  <si>
    <t>LEONARDO BENJAMIN</t>
  </si>
  <si>
    <t>MEJIA ALZA</t>
  </si>
  <si>
    <t>PASAJE LA ARENAL MANZANA E2 LOTE 5 SANTA ANITA -</t>
  </si>
  <si>
    <t>ALTURA DEL PARQUE MANUEL CORREA -</t>
  </si>
  <si>
    <t>STEPHANNIE LUDMILA</t>
  </si>
  <si>
    <t>LAMA OBLITAS</t>
  </si>
  <si>
    <t>AVENIDA EL SOL 581 RIMAC A MEDIA CUADRA DEL ESTADO DE VILLANUEVA -</t>
  </si>
  <si>
    <t>A MEDIA CUADRA DEL ESTADIO VILLA NUEVA CASA DE TRES PISOS CON ESCALERA DE CARACOL -</t>
  </si>
  <si>
    <t>ROSA PASTORA</t>
  </si>
  <si>
    <t>ALACHA DURAND</t>
  </si>
  <si>
    <t>REPUBLICA FEDERAL ALEMANA MANZANA Y LOTE 16 SAN JUAN DE MIRAFLORES -</t>
  </si>
  <si>
    <t>A TRES CUADRAS DEL MERCADO VALLE SHARON -</t>
  </si>
  <si>
    <t>GABRIELA LUCIA</t>
  </si>
  <si>
    <t>ACOSTA CANTUARIAS</t>
  </si>
  <si>
    <t>JIRON HUARAZ 1410 -</t>
  </si>
  <si>
    <t>A DOS PARALELAS DE CRASH DEL HOSPITAL DEL NINO -</t>
  </si>
  <si>
    <t>SILVIA ELENA</t>
  </si>
  <si>
    <t>TICONA ARIAS</t>
  </si>
  <si>
    <t>AVENIDA DEL PACIFICO 175 PARQUES DE LA HUACA SAN MIGUEL -</t>
  </si>
  <si>
    <t>LOS CONDOMINIOS QUE ESTAN A ESPALDAS DEL TOTTUS DE AVENIDA DE LA MARINA EXIA DEL HOGAR -</t>
  </si>
  <si>
    <t>MARIA ANTONIETA</t>
  </si>
  <si>
    <t>MORALES GONZALES</t>
  </si>
  <si>
    <t>AVENIDA PROLONGACION IQUITOS 1920 DEPARTAMENTO 308 -</t>
  </si>
  <si>
    <t>ESTACION CANADA METROPOLITANO -</t>
  </si>
  <si>
    <t>MARIAJOSE ALEJANDRA</t>
  </si>
  <si>
    <t>ORE TICONA</t>
  </si>
  <si>
    <t>AVENIDA DEL PACIFICO 175 PARQUES DE LA HUACA DISTRITO SAN MIGUEL -</t>
  </si>
  <si>
    <t>CONDOMINIOS QUE ESTAN A ESPALDAS DEL TOTTUS DE AVENIDA LA MARINA EN LA ES FERIA DEL HOGAR PARQUES DE LA HUACA TERCERA ETAPA -</t>
  </si>
  <si>
    <t>ROLANDO</t>
  </si>
  <si>
    <t>SAIRE HUILCA</t>
  </si>
  <si>
    <t>Y LUEGO LOS JASPERS 267 -</t>
  </si>
  <si>
    <t>AL COSTADO DEL PARQUE EL CORAL -</t>
  </si>
  <si>
    <t>AMIR ZAHIR</t>
  </si>
  <si>
    <t>CHANDUVI NOMBERTO</t>
  </si>
  <si>
    <t>VILLA MERCEDES MANZANA B LOTE 8</t>
  </si>
  <si>
    <t>ENTRE LA AVENIDA CENTRAL Y LA AVENIDA SANTA ROSA -</t>
  </si>
  <si>
    <t>JHEFERSON ARTURO</t>
  </si>
  <si>
    <t>FUENTES ESCOBEDO</t>
  </si>
  <si>
    <t>AV. universidad 2448 CENTRO COMERCIAL</t>
  </si>
  <si>
    <t>ALT FRENTE GRIFO PRIMAX - CENTRO DE TRABAJO PARQUE LA MOLINA - AVISAR PARA QUE BAJE RECOGER MEDICAMENTOS</t>
  </si>
  <si>
    <t>PEDRO ANTONIO</t>
  </si>
  <si>
    <t>NUÑEZ YANCCE</t>
  </si>
  <si>
    <t>JR. SANTA CRUZ N°632</t>
  </si>
  <si>
    <t>A UNA CDRA DEL BANCO DE LA NACIÓN</t>
  </si>
  <si>
    <t>EZIO BENJAMIN</t>
  </si>
  <si>
    <t>ALEXIA MILAGRO</t>
  </si>
  <si>
    <t>ROMERO ORBEZO</t>
  </si>
  <si>
    <t>CALLE LOS CEDROS MANZANA B DOBLE LOTE 14 TACALA -</t>
  </si>
  <si>
    <t>GRIFO TACALA SERVICENTRO TACALA -</t>
  </si>
  <si>
    <t>NATALI PATRICIA</t>
  </si>
  <si>
    <t>GUILLERMO YUCRA</t>
  </si>
  <si>
    <t>CALLE NUEVA SEGUNDO PASAJE 187 SAN MIGUEL -</t>
  </si>
  <si>
    <t>EN MERCADO MODELO DE SAN MIGUEL EN LA CUADRA 8 ALTURA DE LA CUADRA 7 DE LA AVENIDA LA PAZ -</t>
  </si>
  <si>
    <t>THIAGO ALESSANDRO</t>
  </si>
  <si>
    <t>MONTES CONTRERAS</t>
  </si>
  <si>
    <t>AVENIDA LA CONCORDIA MANZANA 5 Y LOTE 15 TABLADA DE LURIN -</t>
  </si>
  <si>
    <t>A CUATRO CUADRAS DEL PARADERO DE LOS MORMONES AVENIDA CONCORDIA CON CUSCO</t>
  </si>
  <si>
    <t>CARINA ANTONIA</t>
  </si>
  <si>
    <t>LAUREANO PEREZ</t>
  </si>
  <si>
    <t>AV. METROPOLITANA MZ B1 LOT 36 - ATE</t>
  </si>
  <si>
    <t>ALT DEL PARADERO CHULETON</t>
  </si>
  <si>
    <t>JENNY BEATRIZ</t>
  </si>
  <si>
    <t>GONZALES ARDILES</t>
  </si>
  <si>
    <t>JIRON INDEPENDENCIAS 758 SAN MIGUEL -</t>
  </si>
  <si>
    <t>FRENTE PARQUE SANTA ROSA -</t>
  </si>
  <si>
    <t>YENNY YESICA</t>
  </si>
  <si>
    <t>LLANCARE QUISPE</t>
  </si>
  <si>
    <t>AVENIDA LOS ALGARROBOS CON CALLE LOS CEDROS CONDOMINIO LOS PARQUES DE VILLA 2 TORRE 202 -</t>
  </si>
  <si>
    <t>ANTES DE LLEGAR A VENIR AL SOL -</t>
  </si>
  <si>
    <t>GIACOMO RICARDO</t>
  </si>
  <si>
    <t>CORNEJO VASQUEZ</t>
  </si>
  <si>
    <t>GIBSON 109 -</t>
  </si>
  <si>
    <t>ULTIMA CUADRA DE LOS PARACAS -</t>
  </si>
  <si>
    <t>JUAN MANUEL</t>
  </si>
  <si>
    <t>CALVO RUPAY</t>
  </si>
  <si>
    <t>AVENIDA 28 DE JULIO 887 DEPARTAMENTO 1203 -</t>
  </si>
  <si>
    <t>FRENTE A CAFE DE LIMA -</t>
  </si>
  <si>
    <t>HUGO ELVIS FAVIO</t>
  </si>
  <si>
    <t>CASTILLO TACILLA</t>
  </si>
  <si>
    <t>COMO SE LLAMA DISTRITO DE RIMA LOMAS DE RIMAS -</t>
  </si>
  <si>
    <t>CONDOMINIOS ALTOS DEL RIMAC 240 -</t>
  </si>
  <si>
    <t>MARISOL VANESSA</t>
  </si>
  <si>
    <t>HUACCACHI GOMEZ</t>
  </si>
  <si>
    <t>CALLE JOSE SANTOS CHOCANO 153 -</t>
  </si>
  <si>
    <t>HOLA BUENAS NOCHES CERCA DEL MALL DEL SUR -</t>
  </si>
  <si>
    <t>MIA FERNANDA</t>
  </si>
  <si>
    <t>CALLE GIBSON 109 - ATE</t>
  </si>
  <si>
    <t>ALT DE LA CUADRA 9 DE AV LOS PARACAS</t>
  </si>
  <si>
    <t>YADIRA DESSIRE</t>
  </si>
  <si>
    <t>SALGADO REQUE</t>
  </si>
  <si>
    <t>AVENIDA LA PAZ 769 -</t>
  </si>
  <si>
    <t>CERCA AL COLEGIO ROQUE SAENZ PENA -</t>
  </si>
  <si>
    <t>OLINDA ROSA</t>
  </si>
  <si>
    <t>TAVARA DE ESQUIVEL</t>
  </si>
  <si>
    <t>AVENIDA SANTA ROSA 699 DEPARTAMENTOS 302 LA PERLA CALLAO -</t>
  </si>
  <si>
    <t>FINAL DE LA AVENIDA LA MARINA A DOS CUADRAS DE COLEGIO CONCORDIA UNIVERSAL O EN LA ESQUINA DE LA EMPRESA CERPER -</t>
  </si>
  <si>
    <t>ANA MARIA MILAGROS</t>
  </si>
  <si>
    <t>ROMERO ALVAREZ</t>
  </si>
  <si>
    <t>AVENIDA 30 DE AGOSTO 202 -</t>
  </si>
  <si>
    <t>PARADERO CHANCADORA PARQUE 30 DE AGOSTO -</t>
  </si>
  <si>
    <t>YANELI ESTEFANIA</t>
  </si>
  <si>
    <t>ARAINGA CHAVEZ</t>
  </si>
  <si>
    <t>CALLE MANUEL QUIMPER 495</t>
  </si>
  <si>
    <t>A 4 CDRAS DE AV CAQUETA</t>
  </si>
  <si>
    <t>CHRISTINE JUDITH</t>
  </si>
  <si>
    <t>ZACARIAS ZEVALLOS</t>
  </si>
  <si>
    <t>Y AL COSTADO DEL VOLKSWAGEN -</t>
  </si>
  <si>
    <t>ALEXANDRA LIBET</t>
  </si>
  <si>
    <t>CUEVA SEMINARIO</t>
  </si>
  <si>
    <t>AVENIDA JORGE BRAVO RUEDA 248 EL BOSQUE RIMAC -</t>
  </si>
  <si>
    <t>AL COSTADO DE LA OLLA AREQUIPENA -</t>
  </si>
  <si>
    <t>FRANCO SEBASTIAN</t>
  </si>
  <si>
    <t>ROMAN MARTINEZ</t>
  </si>
  <si>
    <t>CALLE TOPARPA INCA 174 URBANIZACION SALAMANCA DE MONTERRICO ATE A LA ALTURA DE -</t>
  </si>
  <si>
    <t>CUADRA 5 Y 6 DE LA AVENIDA LOS QUECHUAS -</t>
  </si>
  <si>
    <t>XIMENA GUADALUPE</t>
  </si>
  <si>
    <t>HUAMANI SACHUN</t>
  </si>
  <si>
    <t>jr aguarico 103 condominio la salle</t>
  </si>
  <si>
    <t>entre zorritos con guarico
 dpto 702 torre B</t>
  </si>
  <si>
    <t>BEATRIZ YOLANDA NOEMI</t>
  </si>
  <si>
    <t>CHUQUICAÑA SALGUERO</t>
  </si>
  <si>
    <t>JR SAGITARIO 674 3ER PISO SANTIAGO DE SURCO</t>
  </si>
  <si>
    <t>A ESPALDAS DEL TREN DEL SABER</t>
  </si>
  <si>
    <t>MACARENA CATALEYA SUE</t>
  </si>
  <si>
    <t>HURTADO DUARTE</t>
  </si>
  <si>
    <t>LAS PIPAS 314 BELLAVISTA CALLAO</t>
  </si>
  <si>
    <t>A LA ESPALDA DE MALL PLAZA</t>
  </si>
  <si>
    <t>CAMILA KEYTH</t>
  </si>
  <si>
    <t>CABALLERO GARCIA</t>
  </si>
  <si>
    <t>AVENIDA PASEO LA CASTELLANA 1320 DEPARTAMENTO 1704 SURCO -</t>
  </si>
  <si>
    <t>A LA ALTURA DE LA CUADRA 4 DE JIRON COMBATE DE ANGAMOS -</t>
  </si>
  <si>
    <t>KARINA VALERIA</t>
  </si>
  <si>
    <t>ANGULO LOZADA</t>
  </si>
  <si>
    <t>PASAJE KENKO MANZANA G LOTE 5 -</t>
  </si>
  <si>
    <t>ALTURA 14 DE LA MARINA -</t>
  </si>
  <si>
    <t>DELIA REYNA</t>
  </si>
  <si>
    <t>REYES SANTOS</t>
  </si>
  <si>
    <t>CONDOMINIO TORRE LAS PRADERAS MANZANA E BLOCK 1</t>
  </si>
  <si>
    <t>ADRIÁN</t>
  </si>
  <si>
    <t>VELARDE MURGA</t>
  </si>
  <si>
    <t>INES ADRIANA</t>
  </si>
  <si>
    <t>VILLALOBOS MEDINA</t>
  </si>
  <si>
    <t>URBANIZACION MONTERREY B DE BUENO 3 AVENIDA HARLEY -</t>
  </si>
  <si>
    <t>INSTITUTO TECSUP -</t>
  </si>
  <si>
    <t>JOSE LUIS BUSTAMANTE Y RIVERO</t>
  </si>
  <si>
    <t>LIAM PAOLO</t>
  </si>
  <si>
    <t>RENGIFO BONIFAS</t>
  </si>
  <si>
    <t>DEPARTAMENTO 501 -</t>
  </si>
  <si>
    <t>FRENTE A PLAZA VEA AYACUCHO -</t>
  </si>
  <si>
    <t>ROSA VICTORIA</t>
  </si>
  <si>
    <t>PICKLING PEREZ</t>
  </si>
  <si>
    <t>JIRON TOBAGO NUMERO 279 URBANIZACION LOS CEDROS DE VILLA TERCERA ETAPA CHORRILLOS -</t>
  </si>
  <si>
    <t>ALTURA ULTIMA CUADRA DE AVENIDA BALLESTAS ANTES DE VOLTEAR HORIZONTES -</t>
  </si>
  <si>
    <t>LEONARDO FABIAN</t>
  </si>
  <si>
    <t>VALLADOLID CALDERON</t>
  </si>
  <si>
    <t>IRON TAMBO REAL 681 CONDOMINIO ALAMEDA LAS PALMAS DEPARTAMENTO B DE BUENO 102 -</t>
  </si>
  <si>
    <t>PARALELA DE LA AVENIDA LA GAVIOTAS AL FRENTE DEL COLEGIO ARIOSTO DE MATELLINI -</t>
  </si>
  <si>
    <t>ACHA CARDENAS</t>
  </si>
  <si>
    <t>SAN AMBROSIO 61 INTERIOR 5 BARRANCO -</t>
  </si>
  <si>
    <t>A DOS CUADRAS DE PARQUE BUTTER -</t>
  </si>
  <si>
    <t>JAZMINA RAQUEL</t>
  </si>
  <si>
    <t>BUSTIOS TERRES</t>
  </si>
  <si>
    <t>MARISOL</t>
  </si>
  <si>
    <t>CUITO HUAMAN</t>
  </si>
  <si>
    <t>JOSE BOTERINMANZANA G LOTE 36 CALLAO -</t>
  </si>
  <si>
    <t>A LA ESPALDA DEL CEMENTERIO HUA QUIJANO</t>
  </si>
  <si>
    <t>EKATERINA SAMI</t>
  </si>
  <si>
    <t>HUERTA ZUBIETA</t>
  </si>
  <si>
    <t>AVENIDA LAS NAZARENAS 110 DEPARTAMENTO 201 -</t>
  </si>
  <si>
    <t>ALTURA DE LA CUADRA 22 DE LA AVENIDA DE LA COSTA -</t>
  </si>
  <si>
    <t>IR A UN MONTERO ROSAS 451 -</t>
  </si>
  <si>
    <t>ESPALDAS DE POLVO ROSADOS -</t>
  </si>
  <si>
    <t>MILAGROS JOSSELIN</t>
  </si>
  <si>
    <t>VARGAS SANCHEZ</t>
  </si>
  <si>
    <t>MANZANA B LOTE 38 URBANIZACION LAS FRESAS CALLAO -</t>
  </si>
  <si>
    <t>ALTURA DE LA CUADRA 50 DE LA AVENIDA FOSE -</t>
  </si>
  <si>
    <t>XIANA</t>
  </si>
  <si>
    <t>VARGAS GONZALEZ</t>
  </si>
  <si>
    <t>MALECON HAWAII 18A -</t>
  </si>
  <si>
    <t>URBANIZACION LA BARCA -</t>
  </si>
  <si>
    <t>CINDY MAYRA</t>
  </si>
  <si>
    <t>PORRAS BAZALAREZ</t>
  </si>
  <si>
    <t>AVENIDA PRIMAVERA 355 CHACARILLA EL ESTANQUE SAN BORJA TIENDA ROSEN -</t>
  </si>
  <si>
    <t>ENTRE LA PASTELERIA SAN ANTONIO Y EL CHIFA MASTERCOM -</t>
  </si>
  <si>
    <t>RONALD CRISTIAN</t>
  </si>
  <si>
    <t>CHAFLOQUE ROJAS</t>
  </si>
  <si>
    <t>CALLE ERNESTO CURRIEL 285 URBANIZACION ROSARIO DE VILLA CHORRILLOS -</t>
  </si>
  <si>
    <t>AL FRENTE DE PLAZA LIMA SUR ENTRADA PUERTA NUMERO 6 AVENIDA COSTA AZUL -</t>
  </si>
  <si>
    <t>CARLOS</t>
  </si>
  <si>
    <t>SANCHEZ MONTOYA</t>
  </si>
  <si>
    <t>CALLE ALFA CISNE 346 DEPARTAMENTO 502 SURQUILLO -</t>
  </si>
  <si>
    <t>ALTURA DE LA CUADRA 6 DE LA AVENIDA PRINCIPAL -</t>
  </si>
  <si>
    <t>FREDDY</t>
  </si>
  <si>
    <t>LEON OTERO</t>
  </si>
  <si>
    <t>calle antero aspillaga 423 dpto 201</t>
  </si>
  <si>
    <t>por el parque el olivar</t>
  </si>
  <si>
    <t>VALERIA LUISA</t>
  </si>
  <si>
    <t>MUÑOZ TAMARIZ</t>
  </si>
  <si>
    <t>PROLONGACION JAVIER PRADO 7363 URB MAYORAZGO</t>
  </si>
  <si>
    <t>ENTRADA POR LA PRE DE LIMA</t>
  </si>
  <si>
    <t>ROCIO DEL CARMEN</t>
  </si>
  <si>
    <t>MORI PALMA</t>
  </si>
  <si>
    <t>CALLE LOMA DE LOS NARDOS 158 -</t>
  </si>
  <si>
    <t>ALTURA 29 CAMINOS DEL INCA -</t>
  </si>
  <si>
    <t>JANINA DEL CARMEN</t>
  </si>
  <si>
    <t>AVENIDA OSCAR R BENAVIDES 878 DEPARTAMENTO 807 TORRE B -</t>
  </si>
  <si>
    <t>LA REFERENCIA ESTA EN AVENIDA EN COMO SE LLAMA LA REFERENCIA ES LA CUADRA 8 DE LA AVENIDA BENAVIDES -</t>
  </si>
  <si>
    <t>JENNIFFER ALONDRA</t>
  </si>
  <si>
    <t>FERIDA DEL AGUILA</t>
  </si>
  <si>
    <t>CALLE DALIAS 370 -</t>
  </si>
  <si>
    <t>HOTEL BARRIOS -</t>
  </si>
  <si>
    <t>katy</t>
  </si>
  <si>
    <t>ELIANA ROCÍO</t>
  </si>
  <si>
    <t>SORIA LIVIA</t>
  </si>
  <si>
    <t>GORRIONES 235 LA CAMPINA CHORRILLOS -</t>
  </si>
  <si>
    <t>ALTURA DE LA CURVA CHORRILLOS -</t>
  </si>
  <si>
    <t>SEBASTIAN JENSEN</t>
  </si>
  <si>
    <t>VILLACORTA ROSAS</t>
  </si>
  <si>
    <t>AVENIDA CESAR VALLEJO 350 DEPARTAMENTO 801 LINCE -</t>
  </si>
  <si>
    <t>ALTURA PARQUE CASTILLA -</t>
  </si>
  <si>
    <t>VASCO</t>
  </si>
  <si>
    <t>ALVAN LOPEZ</t>
  </si>
  <si>
    <t>PASAJE LOS ALAMOS CNB7-CLUB GIRASOLES DE HUAMPANI</t>
  </si>
  <si>
    <t>KM 23 DE LA CARRETERA CENTRAL, CRUZANDO EL PTE MORON (ahora cerrado)
 INGRESO POR PUENTE ÑAÑA</t>
  </si>
  <si>
    <t>GAEL SALVADOR</t>
  </si>
  <si>
    <t>ZAVALETA CACEDA</t>
  </si>
  <si>
    <t>CALLE LOS HALCONES M73 URBANIZACION DE CAPULLANA SANTIAGO DE SURCO -</t>
  </si>
  <si>
    <t>PARQUE LOCUTORAS DE AVENIDA CASTILLO -</t>
  </si>
  <si>
    <t>ANGELLO FERNANDO</t>
  </si>
  <si>
    <t>DELGADO TORRES</t>
  </si>
  <si>
    <t>JIRON ICA 3719 -</t>
  </si>
  <si>
    <t>ALTURA DE LA CUADRA 37 DE LA AVENIDA PERU -</t>
  </si>
  <si>
    <t>CALLE CHACHANI 223</t>
  </si>
  <si>
    <t>CRUCE CON LA CUADRA 8 DE PRECURSORES</t>
  </si>
  <si>
    <t>BRISA DAFNE</t>
  </si>
  <si>
    <t>ARRESE RAMIREZ</t>
  </si>
  <si>
    <t>AVENIDA GRAN CHIMU 1703 -</t>
  </si>
  <si>
    <t>AL FRENTE DEL PARQUE ZAITE -</t>
  </si>
  <si>
    <t>CARLOS ALONSO</t>
  </si>
  <si>
    <t>CARMONA FARFAN</t>
  </si>
  <si>
    <t>JIRON LOS SAUCES 202 DEPARTAMENTO 102 -</t>
  </si>
  <si>
    <t>ALTURA DE LA CUADRA 36 DE JAVIER PRADO ESTE -</t>
  </si>
  <si>
    <t>EMMA LUCIA</t>
  </si>
  <si>
    <t>PADILLA MERINO</t>
  </si>
  <si>
    <t>NO QUIERO PORQUE VA A SER VIRTUAL -</t>
  </si>
  <si>
    <t>MEDICO VIRTUAL -</t>
  </si>
  <si>
    <t>AV 30 DE AGOSTO 209</t>
  </si>
  <si>
    <t>PARQUE 30 DE AGOSTO</t>
  </si>
  <si>
    <t>WILBER ALAIN</t>
  </si>
  <si>
    <t>CAHUACHI GARCIA</t>
  </si>
  <si>
    <t>CALLE 5 MANZANA O LOTE 19 URBANIZACION LOS JAZMINES TERCERA ETAPA CALLAO -</t>
  </si>
  <si>
    <t>FRENTE AL COLEGIO VIRGEN DE CHAPI COLLEGE CALLAO -</t>
  </si>
  <si>
    <t>DEL ARCO DE LA CAPILLA A 7 CUADRAS.</t>
  </si>
  <si>
    <t>MAYRA ESPERANZA</t>
  </si>
  <si>
    <t>RODRIGUEZ DE LA ROSA RAMIREZ</t>
  </si>
  <si>
    <t>LAS MALVAS 280</t>
  </si>
  <si>
    <t>A ESPALDA DE LA APRROQUIA SAN PABLO</t>
  </si>
  <si>
    <t>BELLAVISTA</t>
  </si>
  <si>
    <t>LIAM GAEL JESUS</t>
  </si>
  <si>
    <t>RAVELO DIAZ</t>
  </si>
  <si>
    <t>JIRON MOLINO DEL GATO NUMERO 200 TORRE N DEPARTAMENTO 1107 LIMA -</t>
  </si>
  <si>
    <t>ALTURA DE LA CUADRA 7 DE LA AVENIDA ZORRITOS ESPALDA DEL ESTADIO LOLO FERNANDEZ -</t>
  </si>
  <si>
    <t>MONICA MAYUMI</t>
  </si>
  <si>
    <t>MIYAGUI MIYAGUI</t>
  </si>
  <si>
    <t>CALLE MONSENOR LITUMA 183 INTERIOR 201 ALTURA DE LA 24 DE LA AVENIDA LA MARINA -</t>
  </si>
  <si>
    <t>CUADRA 24 DE AVENIDA LA MARINA -</t>
  </si>
  <si>
    <t>CINTIA ELIANA</t>
  </si>
  <si>
    <t>DEL AGUILA ARGUEDAS</t>
  </si>
  <si>
    <t>AVENIDA PROCERES 970 DEPARTAMENTO 1003 -</t>
  </si>
  <si>
    <t>AL COSTADO DE LA CRUCETA -</t>
  </si>
  <si>
    <t>JOAQUÍN</t>
  </si>
  <si>
    <t>GAMBOA CULQUE</t>
  </si>
  <si>
    <t>MANZANAS FOCAS LOTE 1 UN PASAJE ANCASH ARICA B PUENTE PIEDRA -</t>
  </si>
  <si>
    <t>LLEGANDO AL COLEGIO MARIA DE LOS ANGELES -</t>
  </si>
  <si>
    <t>FABIANA NICOLE</t>
  </si>
  <si>
    <t>ARELLANO GUTIERREZ</t>
  </si>
  <si>
    <t>GRANADA 464 PUEBLO LIBRE -</t>
  </si>
  <si>
    <t>ALTURA CUADRA 14 MARIANO CORNEJO -</t>
  </si>
  <si>
    <t>MARIA PIA VERONICA</t>
  </si>
  <si>
    <t>SUAREZ CANCHARI</t>
  </si>
  <si>
    <t>AVENIDA ALAMEDA SAN LORENZO 645 -</t>
  </si>
  <si>
    <t>ALTURA DE LA AVENIDA LOS HORIZONTES -</t>
  </si>
  <si>
    <t>ANGELA JIMENA</t>
  </si>
  <si>
    <t>QUIROZ CASTILLO</t>
  </si>
  <si>
    <t>MALECON DE LA MARINA 742 DEPARTAMENTO 202 -</t>
  </si>
  <si>
    <t>FRENTE AL PARQUE MARIA REICHE -</t>
  </si>
  <si>
    <t>LYANNA MYRCELLA</t>
  </si>
  <si>
    <t>MENDOZA GUZMAN</t>
  </si>
  <si>
    <t>CALLE 11 230 A</t>
  </si>
  <si>
    <t>PARQUE NUEVO</t>
  </si>
  <si>
    <t>RAFAEL LEONARDO</t>
  </si>
  <si>
    <t>TERRONES MENDOZA</t>
  </si>
  <si>
    <t>Bielovucic Cavalier 361, San Borja 15037, Peru</t>
  </si>
  <si>
    <t>Entre Velasco Astete y Picaflores</t>
  </si>
  <si>
    <t>KAREN ANALI</t>
  </si>
  <si>
    <t>VASQUEZ HARO</t>
  </si>
  <si>
    <t>AVENIDA PROCERES 970 DEPARTAMENTO 1103 SURCO -</t>
  </si>
  <si>
    <t>GIANNA DANIELA</t>
  </si>
  <si>
    <t>SULCA IZQUIETA IZQUIETA</t>
  </si>
  <si>
    <t>CALLE LOS MOJADOS 251 DEPARTAMENTO 201 -</t>
  </si>
  <si>
    <t>SABES QUE TU PASAS DE CONTIGO ES Y POR QUE CUANDO ESTOY NO ME PASA NADA -</t>
  </si>
  <si>
    <t>ALICIA PETRONILA</t>
  </si>
  <si>
    <t>SUCA BAUTISTA</t>
  </si>
  <si>
    <t>SECTOR 2 GRUPO 20 MZ I LOTE 14</t>
  </si>
  <si>
    <t>CRUCE DE LA AV CESAR VALLEJO RUTA B</t>
  </si>
  <si>
    <t>JUAN CARLOS</t>
  </si>
  <si>
    <t>HERNANDEZ BECERRA</t>
  </si>
  <si>
    <t>ALFREDO FRANCO 268 -</t>
  </si>
  <si>
    <t>CUADRA 37 DE BENAVIDES -</t>
  </si>
  <si>
    <t>EDUARDO</t>
  </si>
  <si>
    <t>BECERRA BONELLI</t>
  </si>
  <si>
    <t>IR A UN RIO AMAZONAS SHA 03 URBANIZACION LOS GIRASOLES DE HUAMPANI -</t>
  </si>
  <si>
    <t>CUALQUIERA DESPUES DE MORON CARRETERA CENTRAL -</t>
  </si>
  <si>
    <t>SEBASTIAN FERNANDO</t>
  </si>
  <si>
    <t>ROMERO ASENCIOS</t>
  </si>
  <si>
    <t>AV ESCOLAR S/N</t>
  </si>
  <si>
    <t>A DOS CUADRAS DE LA PLAZA DE ARMAS</t>
  </si>
  <si>
    <t>SAN MARCOS</t>
  </si>
  <si>
    <t>PAMELA MILAGROS</t>
  </si>
  <si>
    <t>BARRIENTOS CASTILLO</t>
  </si>
  <si>
    <t>ORGANIZACION VIA CLUB 3 MANZANA F LOTE 13 -</t>
  </si>
  <si>
    <t>COLEGIO BALDOR -</t>
  </si>
  <si>
    <t>ANDREINA YASMIN</t>
  </si>
  <si>
    <t>CASTILLO CUMBA</t>
  </si>
  <si>
    <t>URBANIZACION PALOMINO LO QUE Z1 DEPARTAMENTO 32 CERCADO DE LIMA</t>
  </si>
  <si>
    <t>REFERENCIA FRENTE A LA FABRICA MOLITALIA -</t>
  </si>
  <si>
    <t>JOAQUIN LUCIANO</t>
  </si>
  <si>
    <t>PACHECO REATEGUI</t>
  </si>
  <si>
    <t>AVENIDA VICTOR ANDRES BELAUNDE OESTE 13 03 1305 -</t>
  </si>
  <si>
    <t>AL FRENTE DEL COLEGIO INNOVA SCHOOL -</t>
  </si>
  <si>
    <t>FABIOLA ELIZABETH</t>
  </si>
  <si>
    <t>SARMIENTO CHAPOÑAN</t>
  </si>
  <si>
    <t>MZ Y LOTE 22 URBZ VIRGEN DEL ROSARIO</t>
  </si>
  <si>
    <t>PARQUE DE LA AMISTAD</t>
  </si>
  <si>
    <t>ANITA LUCIA</t>
  </si>
  <si>
    <t>PURIZACA TORRES</t>
  </si>
  <si>
    <t>Departamento: LIMA Provincia: LIMA Distrito: LA VICTORIA Dirección: -</t>
  </si>
  <si>
    <t>HOLA AVENTURA PLAZA CALLE LUIS GUILLERMO MORE CRUCE CON CALLE 29 EXCEL -</t>
  </si>
  <si>
    <t>HOHALLIZ ARICELLI</t>
  </si>
  <si>
    <t>GUARDAMINO ZAVALA</t>
  </si>
  <si>
    <t>JIRON VILLA ALTA 102 EL VOLANTE COMISION -</t>
  </si>
  <si>
    <t>LA EMPRESA SEP ENERGY -</t>
  </si>
  <si>
    <t>RUTH MILAGROS</t>
  </si>
  <si>
    <t>MIRANDA FERRO</t>
  </si>
  <si>
    <t>CALLE BATALLON CONCEPCION 159 DEPARTAMENTO 109 SURCO -</t>
  </si>
  <si>
    <t>ESTOY ES CRUCE CON MONTERREY LA AVENIDA MONTERRICO -</t>
  </si>
  <si>
    <t>GUISELA BEATRIZ</t>
  </si>
  <si>
    <t>BERROCAL DIAZ</t>
  </si>
  <si>
    <t>JIRON ZORRITOS 1348</t>
  </si>
  <si>
    <t>FRENTE AL MINISTERIO DE TRANSPORTES Y COMUNICACIONES</t>
  </si>
  <si>
    <t>JORGE OSWALDO</t>
  </si>
  <si>
    <t>PORTELLA PORTUGAL</t>
  </si>
  <si>
    <t>CALLE PONTEVEDRA 191 DEPARTAMENTO 102 SURCO -</t>
  </si>
  <si>
    <t>ALTURA DE LA CUADRA 4 DE LA AVENIDA PEDRO VENTURO -</t>
  </si>
  <si>
    <t>SANTIAGO MIGUEL</t>
  </si>
  <si>
    <t>MAMANI BARZOLA</t>
  </si>
  <si>
    <t>CALLE BARTOLOME HERRERA 216 DEPARTAMENTO 302 -</t>
  </si>
  <si>
    <t>FRENTE PARQUE EL TREBOL -</t>
  </si>
  <si>
    <t>KEISY DALESKA</t>
  </si>
  <si>
    <t>DIAZ VICENTE</t>
  </si>
  <si>
    <t>CALLE LOS ANGELES 150 SANTA TERESITA SEGUNDO PISO -</t>
  </si>
  <si>
    <t>DEL PARQUE DE SANTA TERESITAS DIEGO YA ESTA -</t>
  </si>
  <si>
    <t>SULLANA</t>
  </si>
  <si>
    <t>SAMYR GERARD</t>
  </si>
  <si>
    <t>CARBAJAL BRAVO</t>
  </si>
  <si>
    <t>CALLE RIO PERENE MANZANA D LOTE 1 URBANIZACION SANTA ISOLINA -</t>
  </si>
  <si>
    <t>ENTRE LA AVENIDA MEXICO Y UNIVERSITARIA -</t>
  </si>
  <si>
    <t>CARLA ALEXANDRA</t>
  </si>
  <si>
    <t>PUICAN ALANIA</t>
  </si>
  <si>
    <t>JIRON FELIPE PINLO 116 CARMEN DE LA LEGUA CALLAO</t>
  </si>
  <si>
    <t>UNA CUADRA ANTES DE LA MUNICIPALIDAD DE CARMEN DE LA LEGUA -</t>
  </si>
  <si>
    <t>ALICIA DOLORES</t>
  </si>
  <si>
    <t>SALINAS LARRIVIERE</t>
  </si>
  <si>
    <t>JIRON CASTILLA 1090 DEPARTAMENTO 503 -</t>
  </si>
  <si>
    <t>ESQUINA DE JIRON AREQUIPA -</t>
  </si>
  <si>
    <t>NATALIA</t>
  </si>
  <si>
    <t>IPINCE LOPEZ</t>
  </si>
  <si>
    <t>RIVARA DEL MAR S/N</t>
  </si>
  <si>
    <t>LOS ORGANOS</t>
  </si>
  <si>
    <t>LORENZO</t>
  </si>
  <si>
    <t>GARCIA GONZALES</t>
  </si>
  <si>
    <t>CALLE ENRIQUE BARRON 620 DEPARTAMENTO 202 -</t>
  </si>
  <si>
    <t>ALTURA DEL PARADERO DE LAS FLORES DEL METROPOLITANO CRUCE CON CALLE ARRIETA CARLOS ARRIETA -</t>
  </si>
  <si>
    <t>CLAUDIA</t>
  </si>
  <si>
    <t>MORAN ZEVALLOS</t>
  </si>
  <si>
    <t>CALLE VICTOR MALDONADO DE GASO 103 DEPARTAMENTO 302 -</t>
  </si>
  <si>
    <t>ALTURA CUADRA 2 Y 3 DE AVENIDA VILLARAN -</t>
  </si>
  <si>
    <t>PATTY ESTHER</t>
  </si>
  <si>
    <t>MARQUEZ ASCARZA</t>
  </si>
  <si>
    <t>AVENIDA ARGENTINA CUADRA 14 MANZANA D1 LOTE 23 JOSE ANTONIO PRAT -</t>
  </si>
  <si>
    <t>AL FRENTE DE LA POSTA DE RESCATE AL FRENTE DE LA POSTA MEDICA DE RESCATE -</t>
  </si>
  <si>
    <t>EULER LILER</t>
  </si>
  <si>
    <t>SAAVEDRA FERNANDEZ</t>
  </si>
  <si>
    <t>CALLE LAS GTIAS 235 URBANIZACION FLORES 78 ALTURA DEL PARADERO 12 DE LA AVENIDA PROCERES DE INDEPENDENCIA -</t>
  </si>
  <si>
    <t>REFERENCIA PARQUE EL TRIANGULO PARADERO 12 DE LA AVENIDA PROCERES DE LA AVENIDA INDEPENDENCIA -</t>
  </si>
  <si>
    <t>VIOLETA MAVILA</t>
  </si>
  <si>
    <t>ALDAVE HIDALGO</t>
  </si>
  <si>
    <t>JR. RODOLFO RUTE 453 DPTO 2</t>
  </si>
  <si>
    <t>JAVIER PRADO OESTE CUADRA 4</t>
  </si>
  <si>
    <t>REYNALDO EMILIANO</t>
  </si>
  <si>
    <t>LUDEÑA MORENO</t>
  </si>
  <si>
    <t>CALLE TENIENTE LEGO ROMERO -</t>
  </si>
  <si>
    <t>AL COSTADO DE LA ESCUELA DE POLICIA GUARDIA CIVIL -</t>
  </si>
  <si>
    <t>VANIA ELIETH</t>
  </si>
  <si>
    <t>RAMOS RUSSE</t>
  </si>
  <si>
    <t>av comandante perez salmon mz n lte 10</t>
  </si>
  <si>
    <t>a la altura de la polleria leña y carbón</t>
  </si>
  <si>
    <t>ANTONELLA RAFAELA</t>
  </si>
  <si>
    <t>ATOCHE FLORINDEZ</t>
  </si>
  <si>
    <t>CLL MISIONERO TIMINI 220 DPTO 302</t>
  </si>
  <si>
    <t>ALTURA AL HOSPITAL LUIS NEGREIROS
 AVENIDA PACASMAYO</t>
  </si>
  <si>
    <t>GABRIEL JESUS</t>
  </si>
  <si>
    <t>CALDERON MARTINEZ</t>
  </si>
  <si>
    <t>JIRON LOS JASPES 2055 URBANIZACION INCA MANCO CAPAC -</t>
  </si>
  <si>
    <t>ESPALDA DE MERCADO VENCEDORES -</t>
  </si>
  <si>
    <t>YARELI LUCIA</t>
  </si>
  <si>
    <t>CARMEN DEL ROSARIO</t>
  </si>
  <si>
    <t>ESPINOZA CANAL</t>
  </si>
  <si>
    <t>AVENIDA RAFAEL ESCARDO 452 DEPARTAMENTO 402 -</t>
  </si>
  <si>
    <t>VIRTUAL -</t>
  </si>
  <si>
    <t>ROMMY ELIZABETH</t>
  </si>
  <si>
    <t>ORTIZ TUPAC YUPANQUI</t>
  </si>
  <si>
    <t>calle torre matos 141 dp 1501</t>
  </si>
  <si>
    <t>costado de panaderia san antonio
 jp y juan de aliaga</t>
  </si>
  <si>
    <t>CARMEN MARIA</t>
  </si>
  <si>
    <t>DURAND ARCE</t>
  </si>
  <si>
    <t>CALLE CAHUIDE 142 CARMEN ALTO -</t>
  </si>
  <si>
    <t>MIRADOR DE CARMEN ALTO UNA CUADRA MAS ABAJO -</t>
  </si>
  <si>
    <t>CAYMA</t>
  </si>
  <si>
    <t>JORGE WALDO</t>
  </si>
  <si>
    <t>BERMEO SUPO</t>
  </si>
  <si>
    <t>AV LAS GAVIOTAS 2110 CONDOMINIO PARQUES DE SURCO 3 EDIFICIO 5 DTO 203</t>
  </si>
  <si>
    <t>A CINCO CUADRAS DE LA COMISARIA SAGITARIO</t>
  </si>
  <si>
    <t>ALCANTARA ROJAS</t>
  </si>
  <si>
    <t>AVENIDA LOS PROCERES 720 URBANIZACION LOS PINOS BLOC C DEPARTAMENTO 304 SURCO -</t>
  </si>
  <si>
    <t>MARTINEZ VEGA</t>
  </si>
  <si>
    <t>CALLE LAS DALIAS 117 URBANIZACION LA ALBORADA -</t>
  </si>
  <si>
    <t>FRENTE A HOSPITAL SERGIO BERNALES -</t>
  </si>
  <si>
    <t>SOFIA ANTONELLA</t>
  </si>
  <si>
    <t>PEZO ROSAS</t>
  </si>
  <si>
    <t>ALAMEDA DEL ALBA 145 SANTIAGO DE SURCO -</t>
  </si>
  <si>
    <t>ALTURA DE LA CUADRA 43 DE LA AVENIDA BENAVIDES -</t>
  </si>
  <si>
    <t>WILDER JEISON</t>
  </si>
  <si>
    <t>CRISOSTOMO SOTO</t>
  </si>
  <si>
    <t>CALLE ICARO 13 -</t>
  </si>
  <si>
    <t>ES DE LA CUADRA 910 EL SOL -</t>
  </si>
  <si>
    <t>SEBASTIAN SANTIAGO</t>
  </si>
  <si>
    <t>ARREDONDO CARDENAS</t>
  </si>
  <si>
    <t>ASOCIACION DE VIVIENDA ARAUCANA MANZANA H LOTE 30 -</t>
  </si>
  <si>
    <t>ES EN LA ENTRADA DEL VALLE DE OMAR AMAUTA AVENIDA ESPERANZA CRUCE CON RAUCANA -</t>
  </si>
  <si>
    <t>ANA CAMILA</t>
  </si>
  <si>
    <t>LIENDO MITTERHOFER</t>
  </si>
  <si>
    <t>AVENIDA O LA BEDOYA 2026 DEPARTAMENTO 605 -</t>
  </si>
  <si>
    <t>A LA ALTURA DEL CANAL 2 -</t>
  </si>
  <si>
    <t>WALIDA</t>
  </si>
  <si>
    <t>LUGO MARTINEZ</t>
  </si>
  <si>
    <t>Carnet de identidad</t>
  </si>
  <si>
    <t>AV LOS FRESNOS 1746</t>
  </si>
  <si>
    <t>POR EL OVALO LOS CONDORES</t>
  </si>
  <si>
    <t>MALPARTIDA NIETO</t>
  </si>
  <si>
    <t>CALLE FRANCIA 635 DEPARTAMENTO 401 B -</t>
  </si>
  <si>
    <t>QUE -</t>
  </si>
  <si>
    <t>FERNANDEZ RODRIGUEZ</t>
  </si>
  <si>
    <t>CALLE PUERTO CHICAMA LOTE 155 -</t>
  </si>
  <si>
    <t>universidad san juan bautosta</t>
  </si>
  <si>
    <t>BRIANNA OMARA</t>
  </si>
  <si>
    <t>ZUÑIGA CASTAÑEDA</t>
  </si>
  <si>
    <t>calle bello horizonte mz k lote 7</t>
  </si>
  <si>
    <t>FRENTE SMART FIT DE ALAMEDA SUR
 CUARTA CUADRA</t>
  </si>
  <si>
    <t>GUSTAVO RODRIGO</t>
  </si>
  <si>
    <t>AÑAÑOS VIGO</t>
  </si>
  <si>
    <t>AVENIDA VICUS MANZANA Y LOTE 98 SURCO</t>
  </si>
  <si>
    <t>ALTURA DE LA CUADRA 4 DE LA AVENIDA VICKY Y PASAJE LEON</t>
  </si>
  <si>
    <t>CATALINA CECILIA</t>
  </si>
  <si>
    <t>QUEVEDO ELGUERA</t>
  </si>
  <si>
    <t>AVENIDA OSCAR BENAVIDES 1913 - 1915 CALLAO -</t>
  </si>
  <si>
    <t>CONDOMINIO SOLIMAR // BLOCK B DEP 301 CEMENTERIO DE QUIJANO -</t>
  </si>
  <si>
    <t>SUSAN LORIBETH</t>
  </si>
  <si>
    <t>CASTAÑEDA VEGA</t>
  </si>
  <si>
    <t>CARLOS ALBERTO</t>
  </si>
  <si>
    <t>TORRES MARIÑO</t>
  </si>
  <si>
    <t>CALLE SAN FERNANDO 421 DEPARTAMENTO 103 MIRAFLORES -</t>
  </si>
  <si>
    <t>A MEDIA CUADRA DEL RESTAURANTE DE LA DAMASI -</t>
  </si>
  <si>
    <t>LUCIA REGINA</t>
  </si>
  <si>
    <t>LAZO CHINCHAYAN</t>
  </si>
  <si>
    <t>AVENIDA EL BANCO 361 URBANIZACION ALPAMAYO</t>
  </si>
  <si>
    <t>A MEDIA CUADRA DE LA EXPLANADA DEL MONUMENTAL -</t>
  </si>
  <si>
    <t>WILLY FRANCIS</t>
  </si>
  <si>
    <t>OLORTEGUI ARAUZO</t>
  </si>
  <si>
    <t>AVENIDA EDUARDO DE HABICH 319 -</t>
  </si>
  <si>
    <t>ALTURA DEL BCP -</t>
  </si>
  <si>
    <t>Z</t>
  </si>
  <si>
    <t>RAFAEL EMILIO</t>
  </si>
  <si>
    <t>ESPINOZA ORDINOLA</t>
  </si>
  <si>
    <t>JR TUNGASUCA 581 URB TUPAC AMARU</t>
  </si>
  <si>
    <t>AV SAN JUAN CON DIEGO CRISTOBAL</t>
  </si>
  <si>
    <t>ADRIANA MICAELA</t>
  </si>
  <si>
    <t>MILLA MEDINA</t>
  </si>
  <si>
    <t>IRAN SANTA BEATRIZ 465 -</t>
  </si>
  <si>
    <t>TRES Y CUATRO DE LA AVENIDA JOSE PANDO -</t>
  </si>
  <si>
    <t>YMELDA LUZ</t>
  </si>
  <si>
    <t>HERRERA RAMIREZ</t>
  </si>
  <si>
    <t>AVENIDA MALECON CHECA 465 ZARATE -</t>
  </si>
  <si>
    <t>ALTURA DE LA CUADRA 4 DE LA AVENIDA GRAN CHIMU -</t>
  </si>
  <si>
    <t>KAREN FABIOLA</t>
  </si>
  <si>
    <t>JARAMILLO LLOCLLA</t>
  </si>
  <si>
    <t>AV PAUL LINDER 101 DPTO 501</t>
  </si>
  <si>
    <t>ALTURA CUADRA 35 DE AVIACIÓN</t>
  </si>
  <si>
    <t>MARILYN RUTH</t>
  </si>
  <si>
    <t>HUAMAN BERRU</t>
  </si>
  <si>
    <t>HECTOR DOS GRUPO 24 MANZANA M LOTE 11 ALTURA DE LA CUADRA 14 DE LA AVENIDA JUAN VELASCO ALVARADO -</t>
  </si>
  <si>
    <t>ENTRE LA AVENIDA MICAELA BASTIDAS Y MARIANO PASTOR SEVILLA -</t>
  </si>
  <si>
    <t>ALBARRACIN JARAMILLO</t>
  </si>
  <si>
    <t>JIMENA AMPARO</t>
  </si>
  <si>
    <t>DE TORRES GALDOS</t>
  </si>
  <si>
    <t>AVENIDA RICARDO PALMAS 1537 DEPARTAMENTO 102 -</t>
  </si>
  <si>
    <t>A UNA CUADRA Y MEDIA DE LA AVENIDA MONTAGNE -</t>
  </si>
  <si>
    <t>ISABEL DEL PILAR</t>
  </si>
  <si>
    <t>GARCIA CRUZ</t>
  </si>
  <si>
    <t>AVENIDA PERU 1434 SAN MARTIN DE PORRES -</t>
  </si>
  <si>
    <t>A UNA CUADRA DEL BANCO DE LA NACION -</t>
  </si>
  <si>
    <t>FIORELLA</t>
  </si>
  <si>
    <t>VILCHEZ FLORES</t>
  </si>
  <si>
    <t>UNA CONSULTA NO ES PARA CONSULTAR CAMPANILLA 114 PARQUES DE MONTERRICO -</t>
  </si>
  <si>
    <t>A LA ESPALDA DE LA CUADRA 13 DE LA AVENIDA QUECHUA -</t>
  </si>
  <si>
    <t>DANIELA ALMUDENA</t>
  </si>
  <si>
    <t>PACHECO QUISPE</t>
  </si>
  <si>
    <t>25 -</t>
  </si>
  <si>
    <t>ALTURA CUADRA 13 AVENIDA LOS FRESNOS -</t>
  </si>
  <si>
    <t>ZOE ALLISON</t>
  </si>
  <si>
    <t>HERRERA TORRES</t>
  </si>
  <si>
    <t>JIRON APURIMAC MANZANA C2 LOTE 22 URBANIZACION SANTA ROSA EN CALLAO -</t>
  </si>
  <si>
    <t>ESPALDA DEL COMPLEJO INABIF -</t>
  </si>
  <si>
    <t>DARIO STEFANO</t>
  </si>
  <si>
    <t>ROMERO YALE</t>
  </si>
  <si>
    <t>URBANIZACION VIRGEN DE ROSARIO MANZANA O LOTE 21 -</t>
  </si>
  <si>
    <t>A LA ESPALDA DEL PARQUE DE JUEGOS MANDEMOS EL DE CORSA LA ENTRADA ES POR EL HOTEL NEW LIMA QUE ESTA EN ALISOS -</t>
  </si>
  <si>
    <t>VERTIZ RIVAS</t>
  </si>
  <si>
    <t>MATARANI 113</t>
  </si>
  <si>
    <t>INSTITUTO ARAOZ PINTO</t>
  </si>
  <si>
    <t>FABRIZIO HUBERT PEDRO</t>
  </si>
  <si>
    <t>CHANCA SANCHEZ</t>
  </si>
  <si>
    <t>MANZANA J LOTE 12 TERCERA ETAPA URBANIZACION PACHACAMAC -</t>
  </si>
  <si>
    <t>AVENIDA CENTRAL CON AVENIDA OLAYA -</t>
  </si>
  <si>
    <t>IKER SEBASTIAN</t>
  </si>
  <si>
    <t>CAYETANO ALCOSER</t>
  </si>
  <si>
    <t>calle manuel lopez albujar mz x lt 3 coop cesar vallejo</t>
  </si>
  <si>
    <t>alt cdra 19 de tomas valle</t>
  </si>
  <si>
    <t>CECILIA LIZBETH</t>
  </si>
  <si>
    <t>PORRAS TARRILLO</t>
  </si>
  <si>
    <t>MANZANA C LOTE 16 MANZANILLA 2 CERCADO DE LIMA -</t>
  </si>
  <si>
    <t>Y MUY CERCA A UNA CUADRA Y MEDIA DEL HOSPITAL 2 DE MAYO PUERTA DE EMERGENCIA -</t>
  </si>
  <si>
    <t>JOLAOS</t>
  </si>
  <si>
    <t>CONDOR ACOSTA</t>
  </si>
  <si>
    <t>AVENIDA ROCA Y BOLONA 1280 DEPARTAMENTO 301 -</t>
  </si>
  <si>
    <t>CRUCE ENTRE AVENIDA TOMAS MARSANO Y LA AVENIDA ROCA Y BOLONES -</t>
  </si>
  <si>
    <t>FLAVIA VALENTINA</t>
  </si>
  <si>
    <t>CASTRO ROMAN</t>
  </si>
  <si>
    <t>AV LOS NIÑOS MARTIRES 421 A</t>
  </si>
  <si>
    <t>KILOMETRO 4 DE AV TUPAC AMARU, ALTURA DE LA CDR 8 DE LA AV 17 DE NOVIEMBRE</t>
  </si>
  <si>
    <t>MISAEL EYQUEL</t>
  </si>
  <si>
    <t>MEREGILDO REYNOSO</t>
  </si>
  <si>
    <t>JIRON EDILBERTO RAMOS MZ D LOT 4 VILLA SAN LUIS</t>
  </si>
  <si>
    <t>A 1 CUADRA DE LA POSTA NUEVA SAN LUIS</t>
  </si>
  <si>
    <t>RIDDICK JESUS</t>
  </si>
  <si>
    <t>VIVANCO PEÑAFIEL</t>
  </si>
  <si>
    <t>JIRON RIO ICA 264 -</t>
  </si>
  <si>
    <t>FRENTE AL COLEGIO MIGUEL GRAU - ESPALDA DE LA COMISARIA SAN LUIS</t>
  </si>
  <si>
    <t>MARCES FATIMA</t>
  </si>
  <si>
    <t>CERVANTES ACOSTA</t>
  </si>
  <si>
    <t>AV JOSE BERNARDO ALFREDO 249 VILLA MARIA DEL TRIUNFO</t>
  </si>
  <si>
    <t>FRENTE AL REAL PLAZA DE LA CURVA</t>
  </si>
  <si>
    <t>HERNAIZ CACERES</t>
  </si>
  <si>
    <t>psje nautilus hd3 cond privado las brisas de villa</t>
  </si>
  <si>
    <t>junto al club las garzas</t>
  </si>
  <si>
    <t>DANIELA BEATRIZ</t>
  </si>
  <si>
    <t>LUIS ROMERO</t>
  </si>
  <si>
    <t>AVENIDA SAN BORJA SUR 858 DEPARTAMENTO 202</t>
  </si>
  <si>
    <t>A MEDIA CUADRA DE LA AVENIDA SAN LUIS</t>
  </si>
  <si>
    <t>YAZID ADIEL</t>
  </si>
  <si>
    <t>FARFAN JUAREZ</t>
  </si>
  <si>
    <t>DEPARTAMENTO 402 -</t>
  </si>
  <si>
    <t>POR EL PARQUE EL CARMEN DEL BICENTENARIO DEL OMBU -</t>
  </si>
  <si>
    <t>SEBASTIAN</t>
  </si>
  <si>
    <t>FALCON CONTRERAS</t>
  </si>
  <si>
    <t>JIRON MANCO CAPAC 125 DEPARTAMENTO 701</t>
  </si>
  <si>
    <t>CRUCE JAVIER PRADO CON LA AVENIDA BRASIL -</t>
  </si>
  <si>
    <t>LUCIANA AINHOA</t>
  </si>
  <si>
    <t>TORRES BARBAT</t>
  </si>
  <si>
    <t>Av. Republica de Panama, 4844</t>
  </si>
  <si>
    <t>Entre angamos y panama</t>
  </si>
  <si>
    <t>SONIA</t>
  </si>
  <si>
    <t>TOVAR DIAZ</t>
  </si>
  <si>
    <t>ALLAMANDA 122 DEPARTAMENTO 302 LA FLORESTA MONTER -</t>
  </si>
  <si>
    <t>ESTA ENTRE BUGAMBILIA Y JACARANDA -</t>
  </si>
  <si>
    <t>CHIARA</t>
  </si>
  <si>
    <t>DE PONTI LOAIZA</t>
  </si>
  <si>
    <t>MALECON CISNEROS 1244 DEPARTAMENTO 1102 -</t>
  </si>
  <si>
    <t>A LA ALTURA EL ULTIMO OVALO DE PARDO -</t>
  </si>
  <si>
    <t>RIGEL LUANA</t>
  </si>
  <si>
    <t>CALLE VACAFLOR 104 DEPARTAMENTO 402 B PUEBLO LIBRE -</t>
  </si>
  <si>
    <t>POR EL PARQUE BICENTENARIO DEL OMBU DE SAN MARTIN -</t>
  </si>
  <si>
    <t>CONT. PACIENTE</t>
  </si>
  <si>
    <t>CLAUDIA TERESA</t>
  </si>
  <si>
    <t>SALCEDO MANRIQUE</t>
  </si>
  <si>
    <t>MANUEL IRRIVARREN N°1280 EDIFICIO 25 DEP. 204</t>
  </si>
  <si>
    <t>CDRA 5 DE AV. DOMINGO ORUE</t>
  </si>
  <si>
    <t>RHODIA EMILIO</t>
  </si>
  <si>
    <t>ALTAMIRANO SANCHEZ</t>
  </si>
  <si>
    <t>MANZANA J LOTE 10 TERCERA ETAPA VILLA EL SALVADOR -</t>
  </si>
  <si>
    <t>A ESPALDA DE AVENIDA CENTRAL CON LA AVENIDA OLAYA -</t>
  </si>
  <si>
    <t>MARLON LENIN</t>
  </si>
  <si>
    <t>DIAZ CHAVEZ</t>
  </si>
  <si>
    <t>Av. morro solar 2370</t>
  </si>
  <si>
    <t>via alterna de la panamericana sur, intersección con Av. Andres Tinoco</t>
  </si>
  <si>
    <t>TUMAY HUACHACA</t>
  </si>
  <si>
    <t>ALAMEDA CENTRAL VICTORIA BARCIA 163 -</t>
  </si>
  <si>
    <t>ALTURA DE LA CUADRA 6 DE LA AVENIDA ALISOS -</t>
  </si>
  <si>
    <t>PAULA ANDREA</t>
  </si>
  <si>
    <t>MOTTA GARCIA</t>
  </si>
  <si>
    <t>URBANIZACION VIRGEN DEL CARMEN MANZANA B LOTE 21 -</t>
  </si>
  <si>
    <t>DOMINICOS CON CANTA CALLAO -</t>
  </si>
  <si>
    <t>DANTE RAFAEL</t>
  </si>
  <si>
    <t>VEGA VEGA</t>
  </si>
  <si>
    <t>YRON NAVARRA 417 DEPARTAMENTO 302 -</t>
  </si>
  <si>
    <t>ESPALDA DEL GRIFO PRIMAX DEL CRUCE DE AVENIDA BENAVIDES CON AVENIDA HIGUERETA -</t>
  </si>
  <si>
    <t xml:space="preserve">SI </t>
  </si>
  <si>
    <t>TERESA</t>
  </si>
  <si>
    <t>MOLLAPAZA PANDIA</t>
  </si>
  <si>
    <t>asoc residencial santa anita mz b6 lt 35</t>
  </si>
  <si>
    <t>Cerca al cruce huarochiri con santa ana</t>
  </si>
  <si>
    <t>VELASQUEZ CHAVARRIA</t>
  </si>
  <si>
    <t>PSJE 17 DE OCTUBRE MZ X 1 LOTE 23 URB 28 DE JULIO LOS OLIVOS</t>
  </si>
  <si>
    <t>ALT CDR 1 AV ANGELICA GAMARRA// FRENTE A PRONOID</t>
  </si>
  <si>
    <t>MELISSA LAURA</t>
  </si>
  <si>
    <t>LEIVA GARGATE</t>
  </si>
  <si>
    <t>SILVIA</t>
  </si>
  <si>
    <t>MELGAREJO FERNANDEZ</t>
  </si>
  <si>
    <t>AVENIDA PASEO DE LA REPUBLICA 5655 DEPARTAMENTO 105 -</t>
  </si>
  <si>
    <t>A UNA CUADRA DE DISCO EN SECO -</t>
  </si>
  <si>
    <t>MATHIAS FRANK</t>
  </si>
  <si>
    <t>LUDEÑA MEZA</t>
  </si>
  <si>
    <t>CALLE MALVINAS 236 URBANIZACION LOS CEDROS DE VILLA -</t>
  </si>
  <si>
    <t>PARALELA A LA CALLE BALLESTA -</t>
  </si>
  <si>
    <t>NORMAN RAUL</t>
  </si>
  <si>
    <t>RAMOS YEPEZ</t>
  </si>
  <si>
    <t>CALLE LA CALERA DE LA MERCED MANZANA A LOTE 16</t>
  </si>
  <si>
    <t>FRENTE AL PASAJE 202</t>
  </si>
  <si>
    <t>AHUMADA MORALES</t>
  </si>
  <si>
    <t>calle ugasrte 407</t>
  </si>
  <si>
    <t>hotel casa andina premium 
 hab 310</t>
  </si>
  <si>
    <t>AREQUIPA</t>
  </si>
  <si>
    <t>RUBEN AURELIO</t>
  </si>
  <si>
    <t>DIAZ MARIÑO</t>
  </si>
  <si>
    <t>CALLE LOS ABETOS 569 -</t>
  </si>
  <si>
    <t>ALTURA DE COLEGIO SACO OLIVEROS EN LA CUADRA DEL COLEGIO SACO OLIVEROS -</t>
  </si>
  <si>
    <t>ANDRES SEGUNDO</t>
  </si>
  <si>
    <t>QUEZADA HERVAS</t>
  </si>
  <si>
    <t>AGRUPACION FAMILIAR 3 DE MAYO MZ B LT 10 CAMPOY</t>
  </si>
  <si>
    <t>PUENTE HUAYCO LORO</t>
  </si>
  <si>
    <t>ABEL ALEXANDER</t>
  </si>
  <si>
    <t>VARGAS MORI</t>
  </si>
  <si>
    <t>AV ALFREDO MENDIOLA 1400</t>
  </si>
  <si>
    <t>TIENDA ADIDAS
 CENTRO COMERCIAL PLAZA NORTE</t>
  </si>
  <si>
    <t>VIVIAN HANN</t>
  </si>
  <si>
    <t>DIESTRA LUNA</t>
  </si>
  <si>
    <t>AUSANGATE 428</t>
  </si>
  <si>
    <t>MARANGA SAN MIGUEL
 A ESPALDA DE LA COMISARIA DE MARANGA DE AV</t>
  </si>
  <si>
    <t>JEEAN PIERRE ALEXANDER</t>
  </si>
  <si>
    <t>ANDRADE RAYMUNDO</t>
  </si>
  <si>
    <t>CALLE ALCALA 494 SANTIAGO DE SURCO -</t>
  </si>
  <si>
    <t>POR LA CASTELLANA -</t>
  </si>
  <si>
    <t>OLIVIA PAZ</t>
  </si>
  <si>
    <t>MORI MOGROVEJO</t>
  </si>
  <si>
    <t>AVENIDA EL SAUCE 237 PISO 4 SURQUILLO -</t>
  </si>
  <si>
    <t>ALTURA DE LA 48 DE AVIACION -</t>
  </si>
  <si>
    <t>GLORIA ALEXANDRA</t>
  </si>
  <si>
    <t>ROMERO SEBASTIANI</t>
  </si>
  <si>
    <t>UNIDAD VECINAL NUMERO 3 BLOCK 53 DEDOS -</t>
  </si>
  <si>
    <t>FRENTE A LA PUERTA 6 DE LA UNIVERSIDAD SAN MARCOS -</t>
  </si>
  <si>
    <t>FABIANO ALONSO</t>
  </si>
  <si>
    <t>RIVERA TEVES</t>
  </si>
  <si>
    <t>MZ A5 LOTE 3 URB. SOL DE HUAMPANI En la 3RA ETAPA</t>
  </si>
  <si>
    <t>LOS GIRASOLES</t>
  </si>
  <si>
    <t>VILMA CRISTINA</t>
  </si>
  <si>
    <t>ZAVALETA SAKATA</t>
  </si>
  <si>
    <t>Jorge Chavez 147</t>
  </si>
  <si>
    <t>A espalda de Cipriano Dulanto</t>
  </si>
  <si>
    <t>THIAGO SERGIO MARTIN</t>
  </si>
  <si>
    <t>MEDINA TAVARA</t>
  </si>
  <si>
    <t>CALLE LOS LIRIOS MANZANA Y DOS LOTE 13 URBANIZACION JOSE OLAYA -</t>
  </si>
  <si>
    <t>SENORITA QUIERO ATENCION VIRTUAL -</t>
  </si>
  <si>
    <t>JOSHUA RODRIGO</t>
  </si>
  <si>
    <t>ESPINOZA SANCHEZ</t>
  </si>
  <si>
    <t>VENIA CAMINAS DEL INCA 2882 -</t>
  </si>
  <si>
    <t>FRENTE A LA PANADERIA LA NOE -</t>
  </si>
  <si>
    <t>CAROLINA</t>
  </si>
  <si>
    <t>SARRIA BERTOZZI</t>
  </si>
  <si>
    <t>AVENIDA TEJADA 215 MIRAFLORES -</t>
  </si>
  <si>
    <t>PERPENDICULAR A REDUCTOR -</t>
  </si>
  <si>
    <t>DANIEL ALEJANDRO</t>
  </si>
  <si>
    <t>CORONEL CRUZ</t>
  </si>
  <si>
    <t>AV HIGUERETA 446</t>
  </si>
  <si>
    <t>PEDRO VENTURA CON HIGUERETA</t>
  </si>
  <si>
    <t>Bielovucic Cavalier 361 dpto 202</t>
  </si>
  <si>
    <t>ALVARO JOSUE</t>
  </si>
  <si>
    <t>MENDOZA MACHACA</t>
  </si>
  <si>
    <t>MZ 51 LTE 51 PSJ 60</t>
  </si>
  <si>
    <t>MERCADO CHACHI</t>
  </si>
  <si>
    <t>DOMENICA</t>
  </si>
  <si>
    <t>CRUZALEGUI PAREDES</t>
  </si>
  <si>
    <t>AV PRINCIPAL 818 DPTO 1105</t>
  </si>
  <si>
    <t>A CDRA AV PRINCIPAL CON VILLARAN</t>
  </si>
  <si>
    <t>SYLVIA ISABEL</t>
  </si>
  <si>
    <t>DONGO SANCHEZ TIRADO</t>
  </si>
  <si>
    <t>CALLE AURELIO FERNANDEZ CONCHA 322 DP 302</t>
  </si>
  <si>
    <t>PARALELA A CDRA 17 DE AV BENAVIDES</t>
  </si>
  <si>
    <t>DIEGO ALONSO</t>
  </si>
  <si>
    <t>SALAZAR LEON</t>
  </si>
  <si>
    <t>CALLE CRISTOBAL COLON 132 URBANIZACION PALO CAME PARA LA MOLINA -</t>
  </si>
  <si>
    <t>ESPERO JAVIER PEDO CON INGENIEROS -</t>
  </si>
  <si>
    <t>ADRIAN ALESSANDRO</t>
  </si>
  <si>
    <t>SALOME MURILLO</t>
  </si>
  <si>
    <t>JIRON CAPITAN MAXIMILIANO VELARDE 171 EDIFICIO 5 DEPARTAMENTO 102 -</t>
  </si>
  <si>
    <t>ESPALDA TODOS TUS PROCERES PASANDO LA CRUCETA -</t>
  </si>
  <si>
    <t>FIORELLA ROSSANA</t>
  </si>
  <si>
    <t>CHAVEZ MAPELLI</t>
  </si>
  <si>
    <t>Vía Lactea 234 dpto 501 A</t>
  </si>
  <si>
    <t>a esplada de la universidad de lima</t>
  </si>
  <si>
    <t>GLADYS ELIZABETH</t>
  </si>
  <si>
    <t>MORALES GARAY</t>
  </si>
  <si>
    <t>JUVENAL VILLAVERDE 324 SEGUNDO PISO SAN MARTIN DE PORRES -</t>
  </si>
  <si>
    <t>ENTRE LAS 5:06 DE LA AVENIDA GERMANA AGUIRRE -</t>
  </si>
  <si>
    <t>ROSA ELENA</t>
  </si>
  <si>
    <t>CAJO ROMAN</t>
  </si>
  <si>
    <t>AVENIDA LOS CEDROS MANZANA N1 LOTE 9 SECTOR 8 URBANIZACION JULIO CETEO -</t>
  </si>
  <si>
    <t>INGRESO POR LA ANTIGUA PANAMERICANA SUR -</t>
  </si>
  <si>
    <t>FERNANDO ALEX</t>
  </si>
  <si>
    <t>REYNOSO REJAS</t>
  </si>
  <si>
    <t>JR HUASCAR 2020 DPT 1304</t>
  </si>
  <si>
    <t>CRUCE DE SAN FELIPE CON HUASCAR</t>
  </si>
  <si>
    <t>ALAMEDA FELIPE PINGLO 185 DEP 201</t>
  </si>
  <si>
    <t>CRU DE AV SAN LUIS CON BELLAS ARTES</t>
  </si>
  <si>
    <t>CECILIA</t>
  </si>
  <si>
    <t>URIARTE AZABACHE</t>
  </si>
  <si>
    <t>prolongacion ignacio mariategui 1051 3ER PISO</t>
  </si>
  <si>
    <t>1 Y 2 DE MANUAL DE LA FUNTE CHAVEZ</t>
  </si>
  <si>
    <t>ROSA LOURDES</t>
  </si>
  <si>
    <t>DEL CARPIO WILLSTATTER</t>
  </si>
  <si>
    <t>CALLE BAHIA 150 PUEBLO LIBRE -</t>
  </si>
  <si>
    <t>ESQUINA CON CALLE TERUEL -</t>
  </si>
  <si>
    <t>INNA</t>
  </si>
  <si>
    <t>HLUSHCHENCKO RIOS</t>
  </si>
  <si>
    <t>Jirón amazonas 702</t>
  </si>
  <si>
    <t>cruce con jr Tacna</t>
  </si>
  <si>
    <t>LEONARDO ALEXANDER</t>
  </si>
  <si>
    <t>ALFARO SANCHEZ</t>
  </si>
  <si>
    <t>JIRON POSEIDON MANZANA 9 LOTE 13 SAGITARIO -</t>
  </si>
  <si>
    <t>ALTURA DE LA COMISARIA DE SAGITARIO -</t>
  </si>
  <si>
    <t>DARY YAJAIRA DE LOS MILAGROS</t>
  </si>
  <si>
    <t>CANO CAMPOS</t>
  </si>
  <si>
    <t>JIRON JOSE RAMON PIZARRO 1400 DEPARTAMENTO 202 -</t>
  </si>
  <si>
    <t>ESPALDA DE SUCRE CON LA MAR -</t>
  </si>
  <si>
    <t>ARANTZA ISABEL</t>
  </si>
  <si>
    <t>PADRON VEGA</t>
  </si>
  <si>
    <t>LOS CAPULIES 146 DEPARTAMENTO 201 LA AURORA MIRAFLORES -</t>
  </si>
  <si>
    <t>ENTRE LA CUADRA 3 Y 4 DE LA AVENIDA VILLARAN -</t>
  </si>
  <si>
    <t>ADRIAN EDUARDO</t>
  </si>
  <si>
    <t>HUAYAMIS MARTINEZ</t>
  </si>
  <si>
    <t>URB MERCURIO PSJE FOBOS 181 LOS OLIVOS</t>
  </si>
  <si>
    <t>A 1 CDRA DE MUNICIPALIDAD DE LOS OLIVOS
 PARALELA ENTRE HOTEL LAUREN</t>
  </si>
  <si>
    <t>KATHERINE DENISSE</t>
  </si>
  <si>
    <t>RUIZ INGAR</t>
  </si>
  <si>
    <t>CALLE MANCO SEGUNDO 295 SAN MIGUEL -</t>
  </si>
  <si>
    <t>ALTURA CUADRA 3 DE LA AVENIDA RAFAEL ESCARDO -</t>
  </si>
  <si>
    <t>FABIANO SEBASTIAN</t>
  </si>
  <si>
    <t>RODRIGUEZ YAÑEZ</t>
  </si>
  <si>
    <t>CALLE TRINITARIA 246 SALAMANCA ATE -</t>
  </si>
  <si>
    <t>ALTURA DE LA CUADRA 2 DE ABETOS -</t>
  </si>
  <si>
    <t>ESPERO JAVIER PEDO CON INGENIEROS</t>
  </si>
  <si>
    <t>MARIA MARCELA</t>
  </si>
  <si>
    <t>MOREY LINDLEY</t>
  </si>
  <si>
    <t>CALLE PICASSO 110 SAN BORJA -</t>
  </si>
  <si>
    <t>ALTURA DE LA CUADRA 24 AVENIDA JAVIER PRADO ESTE -</t>
  </si>
  <si>
    <t>FABIAN MARTIN</t>
  </si>
  <si>
    <t>ARA RIVADENEYRA</t>
  </si>
  <si>
    <t>URBANIZACION MUSA CALLE LOS AZAFATA 378 MANZANA FM 5 LA MOLINA -</t>
  </si>
  <si>
    <t>OVALO DE LA CUARTA ETAPA -</t>
  </si>
  <si>
    <t>SANDRA YESENIA</t>
  </si>
  <si>
    <t>CARRION MOGOLLON</t>
  </si>
  <si>
    <t>JIRON LOS CONDORES 563 URBANIZACION SAN JOAQUIN BELLAVISTA CALLAO -</t>
  </si>
  <si>
    <t>ESPALDA DEL HOSPITAL NAVAL -</t>
  </si>
  <si>
    <t>FERNANDA GABRIELA</t>
  </si>
  <si>
    <t>SILVA FERNANDEZ</t>
  </si>
  <si>
    <t>MANZANA F LOTE 22 -</t>
  </si>
  <si>
    <t>COMO JUGAR -</t>
  </si>
  <si>
    <t>JORGE YURI</t>
  </si>
  <si>
    <t>ZAMBRANO MEJIA</t>
  </si>
  <si>
    <t>AVENIDA VALLEJO 544 INTERIOR 1002 -</t>
  </si>
  <si>
    <t>AL COSTADO DE MI VECINO -</t>
  </si>
  <si>
    <t>OSCAR DAVID</t>
  </si>
  <si>
    <t>TORRES CULQUI</t>
  </si>
  <si>
    <t>AV BRIGIDA SILVA DE OCHOA 199 SAN MIGUEL</t>
  </si>
  <si>
    <t>ALTURA DE TOTTUS DE LA AV MARINA</t>
  </si>
  <si>
    <t>MASSIMO MARO</t>
  </si>
  <si>
    <t>SAMATA MARTINEZ</t>
  </si>
  <si>
    <t>MANZANA U LOTE 7 LAS ORQUIDEAS -</t>
  </si>
  <si>
    <t>AL FRENTE DEL RESTAURANTE ALEXANDRA -</t>
  </si>
  <si>
    <t>SAN BARTOLO</t>
  </si>
  <si>
    <t>LUCERO ISABELLA</t>
  </si>
  <si>
    <t>GONZALES TICLLA</t>
  </si>
  <si>
    <t>CALLE CALATRAVA 120 URBANIZACION CAMINO REAL A MOLINA -</t>
  </si>
  <si>
    <t>ALTURA DE LA CUADRA 7 DE LA AVENIDA LOS FRUTALES -</t>
  </si>
  <si>
    <t>SANTIAGO DANIEL</t>
  </si>
  <si>
    <t>DIAZ BASUALDO</t>
  </si>
  <si>
    <t>PEDRO MURILLO 1144 DEPARTAMENTO 805 -</t>
  </si>
  <si>
    <t>MEDIA CUADRA PARQUE EL CARMEN -</t>
  </si>
  <si>
    <t>LUCIANA CAETANA</t>
  </si>
  <si>
    <t>VILLANUEVA CASTRO</t>
  </si>
  <si>
    <t>AV 12 DE OCTUBRE MZ G LOTE 1</t>
  </si>
  <si>
    <t>ENTRADA DE LAS DELICIAS VILLA CON CALLE CIENTIFICA</t>
  </si>
  <si>
    <t>AYRTON</t>
  </si>
  <si>
    <t>MAS FRKOVICH</t>
  </si>
  <si>
    <t>CALLE MADRID 444 DEPARTAMENTO 305</t>
  </si>
  <si>
    <t>ALTURA DE LA CUADRA 5 DE CALLE JORGE CHAVEZ</t>
  </si>
  <si>
    <t>TAYRA PIERINA</t>
  </si>
  <si>
    <t>VERA BRUGGO</t>
  </si>
  <si>
    <t>ROSA MERINO 377 DTO 202</t>
  </si>
  <si>
    <t>CRUCE DE RAZURI CON PATRIOTAS
 FTE A CDRA 7 DE MANCO II</t>
  </si>
  <si>
    <t>MARIA ALEJANDRA</t>
  </si>
  <si>
    <t>ARIAS BENAVIDES</t>
  </si>
  <si>
    <t>Terpsicore 106</t>
  </si>
  <si>
    <t>CDRA 9 DE AV. LOS QUECHUAS</t>
  </si>
  <si>
    <t>NELLY MILAGROS</t>
  </si>
  <si>
    <t>COTRINA VILLENA</t>
  </si>
  <si>
    <t>VILLA EL SALVADOR SECTOR 2 GRUPO 9 MANZANA CAL LOTE 23 -</t>
  </si>
  <si>
    <t>ESTOY A LA ALTURA DE LA CUADRA 18 DE LA AVENIDA REVOLUCION A ESPALDA DE TAI LOY -</t>
  </si>
  <si>
    <t>GERALDINE VERONICA</t>
  </si>
  <si>
    <t>LOPEZ DE CASTILLA GONZALEZ</t>
  </si>
  <si>
    <t>AV AVIACION 434 DEP 402</t>
  </si>
  <si>
    <t>FRENTE DEL COLEGIO MATERR</t>
  </si>
  <si>
    <t>ROSARIO DEL PILAR</t>
  </si>
  <si>
    <t>ASCONA JULCA</t>
  </si>
  <si>
    <t>JR JUNO 191 DPTO 108 LA CAMPIÑA</t>
  </si>
  <si>
    <t>AL FRENTE DE ESSALUD ALTR DE CDRA 7 DE GUARDIA PERUANA .</t>
  </si>
  <si>
    <t>ANTHONY GEORGE</t>
  </si>
  <si>
    <t>LAOS ESPINOZA</t>
  </si>
  <si>
    <t>JR PENSILVANIA 260</t>
  </si>
  <si>
    <t>ENTRE AV METROPOLITANA Y MEXICO</t>
  </si>
  <si>
    <t>LEANDRO MARTIN</t>
  </si>
  <si>
    <t>ARA MOROTE</t>
  </si>
  <si>
    <t>Departamento: LIMA Provincia: LIMA Distrito: LA MOLINA Dirección: -</t>
  </si>
  <si>
    <t>MACARENA ROSARIO</t>
  </si>
  <si>
    <t>DEL AGUILA TELLO</t>
  </si>
  <si>
    <t>AVENIDA DE LOS PRECURSORES 376 CHACARILLA SANTIAGO DE SURCO -</t>
  </si>
  <si>
    <t>NO HAY REFERENCIA -</t>
  </si>
  <si>
    <t>MATHIAS FERNANDO</t>
  </si>
  <si>
    <t>SANCHEZ SAMAME</t>
  </si>
  <si>
    <t>CALLE VICTOR HUGO 111 DPTO 501</t>
  </si>
  <si>
    <t>ALTURA DE LA AV 40 DE AVIACION - PARQUE HEROES DE LA PAZ</t>
  </si>
  <si>
    <t>IVETT PIERINA</t>
  </si>
  <si>
    <t>VARGAS AGUILAR</t>
  </si>
  <si>
    <t>AV GENERAL EUGENIO GARZON 806</t>
  </si>
  <si>
    <t>A UNA CDR DE LA RAMBLA DE LA BRASIL</t>
  </si>
  <si>
    <t>ROSA EDITH</t>
  </si>
  <si>
    <t>BARDALES TRUJILLO</t>
  </si>
  <si>
    <t>MANZANA D DE DEDO LOTE 30 URBANIZACION LOS JAZMINES CUARTA ETAPA CALLAO -</t>
  </si>
  <si>
    <t>ENTRE EL CRUCE DE VERTELO CON LA AVENIDA BOCANEGRA EN DIRECCION A CANTA -</t>
  </si>
  <si>
    <t>DANIELA ALEJANDRA</t>
  </si>
  <si>
    <t>TABOADA IBARCENA</t>
  </si>
  <si>
    <t>MARQUES DE MONTESCLAROS 252 SANTIAGO DE SURCO -</t>
  </si>
  <si>
    <t>POR LA ESTACION JORGE CHAVEZ -</t>
  </si>
  <si>
    <t>MATIAS</t>
  </si>
  <si>
    <t>FLORES FIGUEROA</t>
  </si>
  <si>
    <t>AVENIDA SANTO TORIBIO 355 DEPARTAMENTO 202 -</t>
  </si>
  <si>
    <t>PRIMERA CUADRA DE AURELIO MIROQUESADA -</t>
  </si>
  <si>
    <t>LOURDES FIORELLA</t>
  </si>
  <si>
    <t>TORRES GARCIA</t>
  </si>
  <si>
    <t>JIRON CIRO ALEGRIA 117 -</t>
  </si>
  <si>
    <t>A LA ESPALDA DE LA 14 DE LA AVENIDA LA MAR -</t>
  </si>
  <si>
    <t>ROGER MANUEL</t>
  </si>
  <si>
    <t>MELENDEZ PAREDES</t>
  </si>
  <si>
    <t>DIEGO FERRE 620 -</t>
  </si>
  <si>
    <t>REFERENCIA REFERENCIA CRUCE CON PENA RIVERO -</t>
  </si>
  <si>
    <t>HANA EMILIA</t>
  </si>
  <si>
    <t>CABALLERO OTSU</t>
  </si>
  <si>
    <t>123 DEPARTAMENTO 301 BARRANCO -</t>
  </si>
  <si>
    <t>ENTRE LA CUADRA 3 Y 4 DE LA AVENIDA BOLOGNESI -</t>
  </si>
  <si>
    <t>LIA VALENTINA</t>
  </si>
  <si>
    <t>VASQUEZ BARRERA</t>
  </si>
  <si>
    <t>CALLE 13 54 -</t>
  </si>
  <si>
    <t>A DOS CUADRAS DEL MOLDE COMAS EL CONDOMINIO SE LLAMA MAMBO 3 -</t>
  </si>
  <si>
    <t>RIDHER</t>
  </si>
  <si>
    <t>ZEVALLOS BERNEDO</t>
  </si>
  <si>
    <t>JR ALICIA ALARCON 226 INT 1</t>
  </si>
  <si>
    <t>ALT CDRA 7 DE AV ZARUMILLA</t>
  </si>
  <si>
    <t>VALERIA VIOLETA</t>
  </si>
  <si>
    <t>LUIS ALBERTO ALESANDRO</t>
  </si>
  <si>
    <t>GONZALES ALMEYDA</t>
  </si>
  <si>
    <t>MZ O2 LOTE 29 CALLE 49 CIUDAD DEL PESCADOR</t>
  </si>
  <si>
    <t>FRENTE AL CENTRO DE SALUD PERU COREA</t>
  </si>
  <si>
    <t>MELISSA CATHERINE</t>
  </si>
  <si>
    <t>LAMA FIGUEROA</t>
  </si>
  <si>
    <t>JR DANIEL HERNANDEZ 712 DPTO 701 P LIBRE</t>
  </si>
  <si>
    <t>POR PARQUE EL CARMEN</t>
  </si>
  <si>
    <t>ELIZABETH MADELEINE</t>
  </si>
  <si>
    <t>CARRILLO QUIÑONES</t>
  </si>
  <si>
    <t>AV MARIANO CORNEJO 1937- DPTO 101</t>
  </si>
  <si>
    <t>ESQUINA CON RIO MOCHE // EN DIRECCION A LA UNIVERSIDAD CATOLICA</t>
  </si>
  <si>
    <t>DIEGO MAURICIO</t>
  </si>
  <si>
    <t>CANEPA WEYRAUCH</t>
  </si>
  <si>
    <t>VAN GOGH 156 DEPARTAMENTO 2</t>
  </si>
  <si>
    <t>PARALELA A SAN LUIS CON JAVIER PRADO</t>
  </si>
  <si>
    <t>MARIANA VICTORIA</t>
  </si>
  <si>
    <t>LEIVA RAMIREZ</t>
  </si>
  <si>
    <t>CALLE SAMIRIA 283</t>
  </si>
  <si>
    <t>ALTURA DE LA CUADRA 3 DE LA AVENIDA PRINCIPAL</t>
  </si>
  <si>
    <t>FRANCO RODRIGO</t>
  </si>
  <si>
    <t>PORTOCARRERO ESTRADA</t>
  </si>
  <si>
    <t>CALLE LOS ABEDULES 210 URB CAMACHO</t>
  </si>
  <si>
    <t>PARALELA A AV LAS PALMERA</t>
  </si>
  <si>
    <t>ANA CAROLINA</t>
  </si>
  <si>
    <t>ÑIQUEN ÑIQUEN</t>
  </si>
  <si>
    <t>SALAVERRY 1850</t>
  </si>
  <si>
    <t>ENTRE SAN FELIPE Y AVENIDA SALAVERRY</t>
  </si>
  <si>
    <t>SERGIO RICARDO</t>
  </si>
  <si>
    <t>FIGUEROA OYOLA</t>
  </si>
  <si>
    <t>AVENIDA LOS PROCERES 930 BLOCK B DEPARTAMENTO 502 SANTIAGO DE SURCO -</t>
  </si>
  <si>
    <t>DOS CUADRAS ANTES DE LLEGAR AL TOTTUS DE PROCERES -</t>
  </si>
  <si>
    <t>FREDDY EDUARDO</t>
  </si>
  <si>
    <t>GONZALES VARILLAS</t>
  </si>
  <si>
    <t>CALLE MANUEL SEGURA 189</t>
  </si>
  <si>
    <t>A 2 CDRAS DEL COLEGIO TACNA DE BARRANCO</t>
  </si>
  <si>
    <t>MARGARET STEPHANIE</t>
  </si>
  <si>
    <t>BARRANTES DELGADO</t>
  </si>
  <si>
    <t>JR INCA 790 - SURQUILLO</t>
  </si>
  <si>
    <t>DPTO 32 // ENTRE CDA 9-10 AV ANGAMOS</t>
  </si>
  <si>
    <t>GIANNINA SYLVIA</t>
  </si>
  <si>
    <t>BIANCHI PLASENCIA</t>
  </si>
  <si>
    <t>CALLE LA LUNA 387 DEPARTAMENTO 101 URBANIZACION SAN ROQUE DISTRITO DE SURCO -</t>
  </si>
  <si>
    <t>TRANSVERSAL DE LA AVENIDA DEL SOL -</t>
  </si>
  <si>
    <t>LIZBETH MARILYN</t>
  </si>
  <si>
    <t>LIZA GONZALES</t>
  </si>
  <si>
    <t>CALLE OLLEROS 4980</t>
  </si>
  <si>
    <t>AV PALMERAS Y NARANJAL</t>
  </si>
  <si>
    <t>RENATO ERICK</t>
  </si>
  <si>
    <t>CASTAGNETTO LANG</t>
  </si>
  <si>
    <t>JIRON ABRAHAM VALDELOMAR 645 DEPARTAMENTO 402</t>
  </si>
  <si>
    <t>ENTRE LA CUADRA 12 Y 13 DE AVENIDA BOLIVAR</t>
  </si>
  <si>
    <t>PASAJE EL ARENAL MANZANA E2 LOTE 5 SANTA ANITA -</t>
  </si>
  <si>
    <t>ZOILA ISABEL</t>
  </si>
  <si>
    <t>PORTOCARRERO CHAVEZ</t>
  </si>
  <si>
    <t>JIRON LOPEZ DE AYALA 915 DEPARTAMENTO 201 -</t>
  </si>
  <si>
    <t>FRENTE TORTAS RABBIT CUADRA CUATRO SAN BORJA NORTE -</t>
  </si>
  <si>
    <t>ANA LUCÍA</t>
  </si>
  <si>
    <t>ESPINOZA TELLO</t>
  </si>
  <si>
    <t>GIRAN YUNGAY 248 DEPARTAMENTO 302 MAGDALENA DEL MAR -</t>
  </si>
  <si>
    <t>ALTURA CUADRA 6 JIRON SALAVERRY -</t>
  </si>
  <si>
    <t>CARLOS GUILLERMO</t>
  </si>
  <si>
    <t>CHAVARRY CALDERON</t>
  </si>
  <si>
    <t>DIANA DEL ROSARIO</t>
  </si>
  <si>
    <t>RIVERA AGUILAR</t>
  </si>
  <si>
    <t>CALLE ATENAS 164 URBANIZACION LOS PORTALES DE JAVIER PRADO PRIMERA ETAPA CUARTO PISO -</t>
  </si>
  <si>
    <t>CALLE SIENA CON CALLE ATENAS FRENTE A UN PARQUE -</t>
  </si>
  <si>
    <t>MATEO GAEL</t>
  </si>
  <si>
    <t>CANCINO VELASQUEZ</t>
  </si>
  <si>
    <t>PASAJE VICTOR ANDRES BELAUNDE 182 URBANIZACION LOS PRECURSORES SURCO -</t>
  </si>
  <si>
    <t>ALTURA DE LA CUADRA 9 DE LA PROLONGACION REPUBLICA DE PANAMA PARALELA A LA CALLE JAVIER HERAUD -</t>
  </si>
  <si>
    <t>VALERIA MILAGROS RUBI</t>
  </si>
  <si>
    <t>CELI BAZAN</t>
  </si>
  <si>
    <t>AV FERNANDO TERAN 835</t>
  </si>
  <si>
    <t>ESPALDA DEL CENTRO DE OPERACIONES</t>
  </si>
  <si>
    <t>HUGO ANTONIONI</t>
  </si>
  <si>
    <t>CACERES ROMERO</t>
  </si>
  <si>
    <t>CALLE JOSE GABRIEL CHARIARSE 885 DEPARTAMENTO 906 -</t>
  </si>
  <si>
    <t>WON DE BENAVIDES -</t>
  </si>
  <si>
    <t>WENDY ROCIO</t>
  </si>
  <si>
    <t>ARANA ALDANA</t>
  </si>
  <si>
    <t>CALLE ROMA 486 DPTO 1701</t>
  </si>
  <si>
    <t>ESPALDA DEL HOTEL MELIA</t>
  </si>
  <si>
    <t>JOHANA LIZZETH</t>
  </si>
  <si>
    <t>NAVARRO MILLA</t>
  </si>
  <si>
    <t>av el rosario mz I-1 lt 3</t>
  </si>
  <si>
    <t>cdra 38 de av universitaria</t>
  </si>
  <si>
    <t>SOLANCHS DAFNE</t>
  </si>
  <si>
    <t>LANAZCA RODRIGUEZ</t>
  </si>
  <si>
    <t>AV ARICA 139 - SAN MIGUEL</t>
  </si>
  <si>
    <t>DPTO 106 // CRUCE AV ARICA CON SAN MARTIN // A 3 CDAS DE MUNICIPALIDAD DE SAN MIGUEL</t>
  </si>
  <si>
    <t>KARLA LISSET</t>
  </si>
  <si>
    <t>TAIPICAHUANA VILCHEZ</t>
  </si>
  <si>
    <t>AAHH SOL DE LOS MILAGROS MZ B LOTE 12</t>
  </si>
  <si>
    <t>FRENTE AL COLEGIO VIRGEN DE LA MERCED
 ALT DE PROLONGACION BILLINGURT</t>
  </si>
  <si>
    <t>GRECIA LUCIANA</t>
  </si>
  <si>
    <t>SOLIS CALDERON</t>
  </si>
  <si>
    <t>PROLONGACION PEDRO MIOTTA 421 SAN JUAN DE MIRAFLORES -</t>
  </si>
  <si>
    <t>PARQUE COMPLEJO ELECTRO PERU ALTURA DEL PUENTE ELECTRO PERU -</t>
  </si>
  <si>
    <t>KATTY</t>
  </si>
  <si>
    <t>CAMPERO ESPINOZA</t>
  </si>
  <si>
    <t>GIRO AYACUCHO 649 -</t>
  </si>
  <si>
    <t>CERCA A AVENIDA SUCRE -</t>
  </si>
  <si>
    <t>JUAN ANDRE</t>
  </si>
  <si>
    <t>CASTRO CHAVEZ</t>
  </si>
  <si>
    <t>JIRON LOS TALLANES 152-2DO PISO</t>
  </si>
  <si>
    <t>A 2 CDRAS DEL ARCOS DE SALAMANCA</t>
  </si>
  <si>
    <t>NICOLE ALEXA YARITZA</t>
  </si>
  <si>
    <t>CARLOS ROSAS</t>
  </si>
  <si>
    <t>MARISCAL CACERES -</t>
  </si>
  <si>
    <t>LA ALTURA DE LA ULTIMA ESTACION DEL TREN A LA MANO DERECHA -</t>
  </si>
  <si>
    <t>HILDEBRANDO</t>
  </si>
  <si>
    <t>GUERRERO GIRON</t>
  </si>
  <si>
    <t>ASOCIACION DE VIVIENDA SAN JUAN DE MIRAFLORES MZ LL LOTE 5 EN VILLA EL SALVADOR</t>
  </si>
  <si>
    <t>ALT A UNA CUADRA DEL ALMACEN CENTRAL DE RIPLEY
 AV EL SOL CON AV BOYANO</t>
  </si>
  <si>
    <t>WILLIAM LUIS</t>
  </si>
  <si>
    <t>FLORES QUISPE</t>
  </si>
  <si>
    <t>SI PERO NO RIVAS 630 SAN JUAN DE MIRAFLORES -</t>
  </si>
  <si>
    <t>JOSE DANIEL</t>
  </si>
  <si>
    <t>DEL MAR VELARDE</t>
  </si>
  <si>
    <t>AV CAMINO REAL 617 DPTO 803</t>
  </si>
  <si>
    <t>A UNA CUADRA DEL CENTRO COMERCIAL CAMINO REAL -</t>
  </si>
  <si>
    <t>ELSY RUTH</t>
  </si>
  <si>
    <t>MIRAMIRA GOMEZ</t>
  </si>
  <si>
    <t>JACQUELINE FIORELLA</t>
  </si>
  <si>
    <t>ALATA MUÑANTE</t>
  </si>
  <si>
    <t>C. Jose Maria Eguren 340</t>
  </si>
  <si>
    <t>Alt cdra 9 de la av. Rivaguero.&gt;Frente al colegio Antonio Moreno, por la entrada de Luis Fumagalli</t>
  </si>
  <si>
    <t>EDSON WALTER</t>
  </si>
  <si>
    <t>PACHECO BUSTINZA</t>
  </si>
  <si>
    <t>AVENIDA AREQUIPA 2544 -</t>
  </si>
  <si>
    <t>Z7 SOPAS -</t>
  </si>
  <si>
    <t>CARLOS JAVIER</t>
  </si>
  <si>
    <t>CHACALIAZA HUARANCCA</t>
  </si>
  <si>
    <t>CALLE BELISARIO SUAREZ 116 URBANIZACION LOS FICUS SANTA ANITA -</t>
  </si>
  <si>
    <t>A UNA CUADRA DEL PARQUE DE AMISTAD -</t>
  </si>
  <si>
    <t>ESPINOZA SALVA</t>
  </si>
  <si>
    <t>MANZANA H LOTE 11 URBANIZACION SAN CARLOS BAJO PACHACAMA -</t>
  </si>
  <si>
    <t>A 8 A 8 MINUTOS DE LA PLAZA PRINCIPAL DEL DISTRITO DE PACHACAMAC -</t>
  </si>
  <si>
    <t>ISABEL</t>
  </si>
  <si>
    <t>NAVARRO SAAVEDRA</t>
  </si>
  <si>
    <t>AV UNIVERSITARIA 620 DEP 404</t>
  </si>
  <si>
    <t>ALT DE CUZCO Y AYACUCHO</t>
  </si>
  <si>
    <t>GASTELO MARIN</t>
  </si>
  <si>
    <t>SANTIAGO SAMIR</t>
  </si>
  <si>
    <t>ANCCASI LOPEZ</t>
  </si>
  <si>
    <t>JIRON JOAQUIN CAPELLO 2935 -</t>
  </si>
  <si>
    <t>UNIVERSIDAD DEL AIRE A MEDIA CUADRADA UNIVERSITARIO -</t>
  </si>
  <si>
    <t>JEAM PIERRE</t>
  </si>
  <si>
    <t>PASSALACQUA GASTULO</t>
  </si>
  <si>
    <t>ALAMEDA DEL PREMIO REAL MZ K1 LOTE 5G</t>
  </si>
  <si>
    <t>A 3 CDRAS DE LA GRANJA VILLA</t>
  </si>
  <si>
    <t>SOLANGE ZULEIKA</t>
  </si>
  <si>
    <t>CONTRERAS RAMIREZ</t>
  </si>
  <si>
    <t>JR TRINITARIA 307 DPT 401</t>
  </si>
  <si>
    <t>ALTURA 16 DE CAMINOS DEL INCA</t>
  </si>
  <si>
    <t>CLAUDIA EVELYN</t>
  </si>
  <si>
    <t>VEGA GONZALES</t>
  </si>
  <si>
    <t>AVENIDA PATRIOTAS 291 -</t>
  </si>
  <si>
    <t>ESQUINA DE CALLE NAZCA COMPATRIOTAS -</t>
  </si>
  <si>
    <t>ERIKA YANHIREE</t>
  </si>
  <si>
    <t>MIMBELA VILCA</t>
  </si>
  <si>
    <t>asociacion de vivienda los ficus de montecarmelo mz c lt 11</t>
  </si>
  <si>
    <t>alt del km 24.5 de la antigua panamericana sur</t>
  </si>
  <si>
    <t>MARIBEL</t>
  </si>
  <si>
    <t>MONTAÑEZ NOBLEGA</t>
  </si>
  <si>
    <t>AVENIDA DEL SOL SIN NUMERO CUADRA 1 CONDOMINIO FLORESTA SUR TORRE L DEPARTAMENTO -</t>
  </si>
  <si>
    <t>A UNA CUADRA DEL CRUCE DE LA AVENIDA DEL SOL CON LA CALLE LOS ALARIS -</t>
  </si>
  <si>
    <t>EDGARDO WILMER</t>
  </si>
  <si>
    <t>RETO CHAVARRY</t>
  </si>
  <si>
    <t>JIRON RAMON RIBEYRO 868 BARRANCO -</t>
  </si>
  <si>
    <t>CERCA DE CALLE 28 DE JULIO AVENIDA -</t>
  </si>
  <si>
    <t>GIANCARLOS</t>
  </si>
  <si>
    <t>PACHECO SALAS</t>
  </si>
  <si>
    <t>MANZANA GELO DE DOS EN ACCION VIA EN LA MOTO -</t>
  </si>
  <si>
    <t>ENTRE CALLE LOS NOGALES DE ORO Y CALLE 9 -</t>
  </si>
  <si>
    <t>MAGALY MILI</t>
  </si>
  <si>
    <t>ATIZ ALPAS</t>
  </si>
  <si>
    <t>SECTOR 2 GRUPO 3 MANZANA E LOTE 9 VILLA EL SALVADOR -</t>
  </si>
  <si>
    <t>ENTRE LA ENTRE LA AVENIDA SEPARADORA INDUSTRIAL Y JUAN VELASCO -</t>
  </si>
  <si>
    <t>STEFANO ROBERTO</t>
  </si>
  <si>
    <t>MUTTINI CHAVES</t>
  </si>
  <si>
    <t>CAMINO REAL 1030 SAN ISIDRO PISO 21 04 -</t>
  </si>
  <si>
    <t>LA ESQUINA DE TEZET CON CAMINO REAL POR EL GOL DE SAN ISIDRO -</t>
  </si>
  <si>
    <t>LISSETE IVONNE</t>
  </si>
  <si>
    <t>APRILE RODRIGUEZ</t>
  </si>
  <si>
    <t>AVENIDA IGNACIO SEMINARIO 252 -</t>
  </si>
  <si>
    <t>ALTURA TRES PARALELAS A LA CUADRA 4 DE HUAYLAS -</t>
  </si>
  <si>
    <t>ALVARO JOSE</t>
  </si>
  <si>
    <t>ALVAREZ MERINO</t>
  </si>
  <si>
    <t>CALLE ITALIA 265 -</t>
  </si>
  <si>
    <t>POR LA CLINICA GOOD HOPE -</t>
  </si>
  <si>
    <t>LIZ CAROL</t>
  </si>
  <si>
    <t>RUIZ PAIMA</t>
  </si>
  <si>
    <t>Departamento: LIMA Provincia: LIMA Distrito: SAN JUAN DE MIRAFLORES Dirección: -</t>
  </si>
  <si>
    <t>A ESPALDA DEL COLEGIO SANTA ANA -</t>
  </si>
  <si>
    <t>RENZO MAURICIO</t>
  </si>
  <si>
    <t>PERALTA PEREDA</t>
  </si>
  <si>
    <t>JUAN DE RADA 116 -</t>
  </si>
  <si>
    <t>CERCA DE LA ESTACION DEL TREN AYACUCHO -</t>
  </si>
  <si>
    <t>VICTOR ARCADIO</t>
  </si>
  <si>
    <t>BERNAL FUENTES</t>
  </si>
  <si>
    <t>JIRON RIO PASTAZA 132 -</t>
  </si>
  <si>
    <t>ENTRE LA AVENIDA UNIVERSITARIA CON LA AVENIDA MEXICO -</t>
  </si>
  <si>
    <t>GERALDINE DARLYN</t>
  </si>
  <si>
    <t>URBIZAGASTEGUI CASTILLA</t>
  </si>
  <si>
    <t>AVENIDA ALAMEDA 1 200 VILLANOVA 4 -</t>
  </si>
  <si>
    <t>AVENIDA ALAMEDA 1 CON AVENIDA -</t>
  </si>
  <si>
    <t>GIRO LA COMPANIA 253 URBANIZACION VILLA JARDIN</t>
  </si>
  <si>
    <t>ALTURA DE LA 438 DE LA AVENIDA CANADA</t>
  </si>
  <si>
    <t>VALLEJOS AGUILAR</t>
  </si>
  <si>
    <t>JIRON ESMERALDA 615 -</t>
  </si>
  <si>
    <t>ALTURA DE LA AVENIDA PERU CON UNIVERSITARIA -</t>
  </si>
  <si>
    <t>ROMELIA SUSANA</t>
  </si>
  <si>
    <t>ALVA DE LA CRUZ</t>
  </si>
  <si>
    <t>JIRON LORETO 3733 SAN MARTIN DE PORRES -</t>
  </si>
  <si>
    <t>JHOANNA FÁTIMA</t>
  </si>
  <si>
    <t>MAURICIO ELIAS</t>
  </si>
  <si>
    <t>PASAJE JOSE PIZZI 155 RETABLO COMA -</t>
  </si>
  <si>
    <t>FACTURA DE BELAUNDE CON UNIVERSITARIA -</t>
  </si>
  <si>
    <t>LUIS DANIEL</t>
  </si>
  <si>
    <t>HUAMAN URETA</t>
  </si>
  <si>
    <t>JIRON LA FLORESTA 131 SURCO -</t>
  </si>
  <si>
    <t>A LA ESPALDA DEL IGNA DE CAMACHO -</t>
  </si>
  <si>
    <t>CYNTHIA VANESSA</t>
  </si>
  <si>
    <t>ZOROGASTUA ANICAMA</t>
  </si>
  <si>
    <t>CALLE 22 NUMERO 686 DEPARTAMENTO 401 SAN ISIDRO</t>
  </si>
  <si>
    <t>ALTURA DE LAS CUADRAS 9 DE AV GUARDIA CIVIL</t>
  </si>
  <si>
    <t xml:space="preserve">FIGURA COMO UNIDAD ASIGNADA </t>
  </si>
  <si>
    <t>MAYRA CRISTINA</t>
  </si>
  <si>
    <t>COLAN FELIX</t>
  </si>
  <si>
    <t>CALLE GENERAL VIDAL 291 DEPARTAMENTO 301 -</t>
  </si>
  <si>
    <t>FRENTE A LA COMISARIA DE MIRAFLORES -</t>
  </si>
  <si>
    <t>MICHAEL MANUEL</t>
  </si>
  <si>
    <t>TIPPE LAZO</t>
  </si>
  <si>
    <t>AV PIRAMIDE EL SOL 349</t>
  </si>
  <si>
    <t>A LA ALTURA DE COMISARIA ZARATE</t>
  </si>
  <si>
    <t>JUAN ALIM ENRIQUE</t>
  </si>
  <si>
    <t>PAJUELO CARDENAS</t>
  </si>
  <si>
    <t>Raymundo cárcamo 211 dp 201</t>
  </si>
  <si>
    <t>6 ed av canada</t>
  </si>
  <si>
    <t>ANAHI ALESSANDRA</t>
  </si>
  <si>
    <t>DA COSTA SABA</t>
  </si>
  <si>
    <t>CALLE LAS GARDENIAS MANZANA A9 LOTE 2 ORGANIZACION LA PLANICIE 2 -</t>
  </si>
  <si>
    <t>LOMAS DE CARABAYLLO AVENIDA PERIURBANA LOS VILLA CLUB DE CENTENARIO -</t>
  </si>
  <si>
    <t>VERONICA</t>
  </si>
  <si>
    <t>TELLERIA VICUÑA</t>
  </si>
  <si>
    <t>JIRON GENERAL ALVARO OBREGON 126 DEPARTAMENTO 302</t>
  </si>
  <si>
    <t>ALTURA DE LA CUADRA 46 DE LA AVENIDA AVIACION -</t>
  </si>
  <si>
    <t>INGRID SHEYLI</t>
  </si>
  <si>
    <t>QUISPE RAFAEL</t>
  </si>
  <si>
    <t>JR CENTENARIO 348</t>
  </si>
  <si>
    <t>RESIDENCIAL REAL 2 DEP 805 B
 CRUCE CON AV HUARAZ</t>
  </si>
  <si>
    <t>ADRIAN MATHEO</t>
  </si>
  <si>
    <t>SALAS ESQUERRE</t>
  </si>
  <si>
    <t>PASAJE HUSCAR 102 CARMEN DE LA LENGUA CALLAO</t>
  </si>
  <si>
    <t>A MEDIA CDRA DEL PARQUE LUNA</t>
  </si>
  <si>
    <t>CARMEN DE LA LEGUA REYNOSO</t>
  </si>
  <si>
    <t>CHRISTIAN ALEXANDER</t>
  </si>
  <si>
    <t>ARAUCO LUGO</t>
  </si>
  <si>
    <t>Calle Monte Sierpe 139 dpto. 203</t>
  </si>
  <si>
    <t>Por el colegio Santa Maria</t>
  </si>
  <si>
    <t>MARIXA</t>
  </si>
  <si>
    <t>RIOS ROJAS</t>
  </si>
  <si>
    <t>CALLE LOS NEGOCIOS 165 DEPARTAMENTO 203 -</t>
  </si>
  <si>
    <t>AL FRENTE DE OSCILAN -</t>
  </si>
  <si>
    <t>DEBORA LILIANA</t>
  </si>
  <si>
    <t>PEÑA QUISPE</t>
  </si>
  <si>
    <t>CALLE LOS TALLADORES 248 ATY -</t>
  </si>
  <si>
    <t>ENTRE LA AVENIDA SEPARADOR INDUSTRIAL Y LOS FRUTALES -</t>
  </si>
  <si>
    <t>JOAO JESUS</t>
  </si>
  <si>
    <t>PASAJE JOSE PEZET 155 URBANIZACION EL RETABLO COMAS -</t>
  </si>
  <si>
    <t>ALTURA DE BELAUNDE CON AVENIDA UNIVERSITARIA -</t>
  </si>
  <si>
    <t>GIANNINA</t>
  </si>
  <si>
    <t>URRELLO HURTADO</t>
  </si>
  <si>
    <t>CALLE OCTAVIO PAZ 275</t>
  </si>
  <si>
    <t>ESPALDA DE LA AV. PRINCIPAL
 NO RECUERDA MAS REFERENCIA
 ESQUINA HAY UN OXXO</t>
  </si>
  <si>
    <t>PAMELA PATRICIA</t>
  </si>
  <si>
    <t>CASTILLO AYALA</t>
  </si>
  <si>
    <t>TOMAS RAMSEY 883 -</t>
  </si>
  <si>
    <t>CRUCE CON JUAN DE ALIAGA -</t>
  </si>
  <si>
    <t>NATALIA IVONNE</t>
  </si>
  <si>
    <t>ZERGA VALDIVIA</t>
  </si>
  <si>
    <t>LOMA ANDINA 120 DEPARTAMENTO 201 SURCO -</t>
  </si>
  <si>
    <t>ALTURA CUADRA 5 LAS NAZARENAS -</t>
  </si>
  <si>
    <t>JIMENA MARJORIE</t>
  </si>
  <si>
    <t>LOCHER CAIPO</t>
  </si>
  <si>
    <t>CALLE AGROQUIMICOS 296 DEPARTAMENTO 1 LAS ACACIAS LA MOLINA -</t>
  </si>
  <si>
    <t>A LA ALTURA DE LA CUADRA 2 DE CONSTRUCTORES A LA MANO DERECHA -</t>
  </si>
  <si>
    <t>LAURA ANTOINETT</t>
  </si>
  <si>
    <t>PEREZ GARRIDO</t>
  </si>
  <si>
    <t>CALLE CONDOROMA 302 DPTO 102</t>
  </si>
  <si>
    <t>AL COSTADO DEL PARQUE ROSA MISTICA</t>
  </si>
  <si>
    <t>IRIEL ABIGAIL</t>
  </si>
  <si>
    <t>DIAZ TELLO</t>
  </si>
  <si>
    <t>CALLE 1 MANZANA C LOTE 19 URBANIZACION VILLASOL CUARTA ETAPA LOS OLIVOS -</t>
  </si>
  <si>
    <t>ALTURA DE LA CUADRA 59 DE AVENIDA UNIVERSITARIA LA ESPALDA DEL HOTEL VERONA -</t>
  </si>
  <si>
    <t>EVELYN MARLITH</t>
  </si>
  <si>
    <t>SUPO ILDEFONSO</t>
  </si>
  <si>
    <t>CA LOS JAZMINES MZ C LT 22</t>
  </si>
  <si>
    <t>SUMMER</t>
  </si>
  <si>
    <t>CELINA FELICITA</t>
  </si>
  <si>
    <t>SUAREZ SOLIS</t>
  </si>
  <si>
    <t>MANZANA C LOTE 21 PRIMERA ETAPA URBANIZACION SANTO DOMINGO -</t>
  </si>
  <si>
    <t>ESPALDA DE LA FERRETERIA CACERES -</t>
  </si>
  <si>
    <t>JUAN PEDRO</t>
  </si>
  <si>
    <t>GARCIA BLAZQUEZ</t>
  </si>
  <si>
    <t>LOS CONQUISTADORES 1118</t>
  </si>
  <si>
    <t>COLEGIO MARIA REYNA FRENTE</t>
  </si>
  <si>
    <t>HERNAN</t>
  </si>
  <si>
    <t>GUTIERREZ PARIONA</t>
  </si>
  <si>
    <t>DEPARTAMENTO 708 BLOQUE E10 -</t>
  </si>
  <si>
    <t>CONDOMINIO LAS PRADERAS -</t>
  </si>
  <si>
    <t>WILLIAM ALFONZO</t>
  </si>
  <si>
    <t>RENTERIA VILLAR</t>
  </si>
  <si>
    <t>CALLE SANTA MARIANA 202 -</t>
  </si>
  <si>
    <t>ALTURA DE LA CUADRA 8 AVENIDA VERTELO -</t>
  </si>
  <si>
    <t>RODRIGO</t>
  </si>
  <si>
    <t>TELLO ASCA</t>
  </si>
  <si>
    <t>CALLE EDUARDO ORDOÑEZ 379 DEP 506</t>
  </si>
  <si>
    <t>ALT CDRA 34 DE AV AVIACION</t>
  </si>
  <si>
    <t>JULLISA HELLEN</t>
  </si>
  <si>
    <t>SAENZ TOCAS</t>
  </si>
  <si>
    <t>JIRON VALPARAISO 689 SAN MARTIN DE PORRES</t>
  </si>
  <si>
    <t>ALTURA DE LA CUADRA 19 EN EL PERU -</t>
  </si>
  <si>
    <t>RENATO</t>
  </si>
  <si>
    <t>MILAGROS VICTORIA</t>
  </si>
  <si>
    <t>AMAYA VALLADOLID</t>
  </si>
  <si>
    <t>av venezuela 5197 condominio alto san miguel</t>
  </si>
  <si>
    <t>al costado del liseo naval</t>
  </si>
  <si>
    <t>FRANCO ROBERTO</t>
  </si>
  <si>
    <t>BUENO FARFAN</t>
  </si>
  <si>
    <t>JIRON LAMBAYEQUE 291 LA PERLA -</t>
  </si>
  <si>
    <t>AVENIDA PACIFICO CON AREA DE LA TORRE A LA ESPALDA -</t>
  </si>
  <si>
    <t>JIRON NELSON GUIA MANZANA U LOTE 28 URBANIZACION HONOR -</t>
  </si>
  <si>
    <t>NICOLE</t>
  </si>
  <si>
    <t>LOPEZ PACHECO</t>
  </si>
  <si>
    <t>INDEPENDENCIA 254 BARRANCO -</t>
  </si>
  <si>
    <t>A UNA CUADRA DEL COLEGIO INDACOCHEA -</t>
  </si>
  <si>
    <t>PEPE FLORENCIO</t>
  </si>
  <si>
    <t>FLORES HUAÑACARI</t>
  </si>
  <si>
    <t>CLOVI 777 -</t>
  </si>
  <si>
    <t>CERCA CERCA AL PARQUE CARMEN -</t>
  </si>
  <si>
    <t>JOSE IGNACIO</t>
  </si>
  <si>
    <t>SILVA TANGÜIS</t>
  </si>
  <si>
    <t>CALLE ARICA 1108 MIRAFLORES -</t>
  </si>
  <si>
    <t>ESPALDA HOMBRE NOVALO GUTIERREZ -</t>
  </si>
  <si>
    <t>VALERY JAZMIN</t>
  </si>
  <si>
    <t>UBILLUS VELASQUEZ</t>
  </si>
  <si>
    <t>AVENIDA MICAELA BASTIDAS 919 -</t>
  </si>
  <si>
    <t>PUERTA 3G -</t>
  </si>
  <si>
    <t>LUIS IGNACIO</t>
  </si>
  <si>
    <t>PACHECO SILVA</t>
  </si>
  <si>
    <t>JIRON FAUSTINO SANCHEZ CARRION 140 DEPARTAMENTO 905 MAGDALENA DEL MAR -</t>
  </si>
  <si>
    <t>ALTURA DE LA CUADRA 8 LA AVENIDA -</t>
  </si>
  <si>
    <t>GISELLA BEATRIZ</t>
  </si>
  <si>
    <t>FLORES SANDOVAL</t>
  </si>
  <si>
    <t>LAS ROSAS 131 SAN MIGUEL -</t>
  </si>
  <si>
    <t>ALTURA CUADRA 2 DE LA AVENIDA DE LA PAZ -</t>
  </si>
  <si>
    <t>PABLO MAURICIO</t>
  </si>
  <si>
    <t>jr valparaiso 689</t>
  </si>
  <si>
    <t>alt CD 20 de la av peru</t>
  </si>
  <si>
    <t>ARIANA</t>
  </si>
  <si>
    <t>EYZAGUIRRE RAMOS</t>
  </si>
  <si>
    <t>CALLE LA CARABELA 234 -</t>
  </si>
  <si>
    <t>EN PLAYA NORTE PUNTA HERMOSA -</t>
  </si>
  <si>
    <t>ILO</t>
  </si>
  <si>
    <t>RAMON ALBERTO</t>
  </si>
  <si>
    <t>BURGA LIMA</t>
  </si>
  <si>
    <t>CALLE ACAPULCO 1355 EL SOL DE LA MOLINA -</t>
  </si>
  <si>
    <t>A CINCO CUADRAS DEL CASINO DE LA POLICIA -</t>
  </si>
  <si>
    <t>MARIA JOSE</t>
  </si>
  <si>
    <t>CALLE SAN AMBROSIO 6125 BARRANCO -</t>
  </si>
  <si>
    <t>CRUCE CON LA CALLE TALANA -</t>
  </si>
  <si>
    <t>JULIANA ISABEL</t>
  </si>
  <si>
    <t>GUEVARA LOLOY</t>
  </si>
  <si>
    <t>URBANIZACION PROLIMA CALLE 1 MANZANA Y LOTE 19 -</t>
  </si>
  <si>
    <t>A LA ESPALDA DEL COLEGIO TRILCE -</t>
  </si>
  <si>
    <t>ZOILA BELINDA</t>
  </si>
  <si>
    <t>CARRION MAGUIÑA</t>
  </si>
  <si>
    <t>Departamento: LIMA Provincia: LIMA Distrito: CHACLACAYO Dirección: -</t>
  </si>
  <si>
    <t>URBANIZACION LOS AIRES DE OQUENDO CALLAO -</t>
  </si>
  <si>
    <t>DANNY CHRISTIAN</t>
  </si>
  <si>
    <t>DELGADO ENCINAS</t>
  </si>
  <si>
    <t>calle cesar diaz 179 dpto 301</t>
  </si>
  <si>
    <t>frente al parque felipe benavides</t>
  </si>
  <si>
    <t>GIOVANNA ISABEL</t>
  </si>
  <si>
    <t>CHAVEZ MERINO</t>
  </si>
  <si>
    <t>MALECON BALTA 780 DEPARTAMENTO 803 VILLAFLORES -</t>
  </si>
  <si>
    <t>AL COSTADO DEL HOTEL HILTON GARDEN -</t>
  </si>
  <si>
    <t>CELESTE LILIANA</t>
  </si>
  <si>
    <t>ESPINOZA LOAYZA</t>
  </si>
  <si>
    <t>JIRON LAS TENIA LA RIVA DE LLONA 170 DEPARTAMENTO 400 BRENA -</t>
  </si>
  <si>
    <t>ENTRE PARQUE OXAPAMPA Y LA 9 DE CASO VIRREYNA CUADRA 9 DE CASTRO MI REINA -</t>
  </si>
  <si>
    <t>CRISTINA MARIELLA</t>
  </si>
  <si>
    <t>ROMANI LACA</t>
  </si>
  <si>
    <t>av prolongacion arica 2248</t>
  </si>
  <si>
    <t>empresa azaleia, frente al amauta</t>
  </si>
  <si>
    <t>GONZALO</t>
  </si>
  <si>
    <t>BOCANGEL CASTELLI</t>
  </si>
  <si>
    <t>CALLE SORTITA 230 DPT 301</t>
  </si>
  <si>
    <t>FRENTE COLEGIO SANTA RITA</t>
  </si>
  <si>
    <t>MAYBOR MARIA</t>
  </si>
  <si>
    <t>MUNAYCO BECERRA</t>
  </si>
  <si>
    <t>JR. GENERAL VIDAL 574 DPTO 201</t>
  </si>
  <si>
    <t>A CUATRO CUADRAS ESPALDA DEL HOSPITAL DEL NIÑO</t>
  </si>
  <si>
    <t>CRISTHIAN OMAR</t>
  </si>
  <si>
    <t>HERNANDEZ DE LA CRUZ</t>
  </si>
  <si>
    <t>URB. CONFECCIONESM MILITARES MZ H LOTE 7</t>
  </si>
  <si>
    <t>PISCINA MUNICIPAL DE BELLAVISTA</t>
  </si>
  <si>
    <t>ROSARIO CECILIA</t>
  </si>
  <si>
    <t>PESEROS CASTRO</t>
  </si>
  <si>
    <t>Jr MURCIA 335</t>
  </si>
  <si>
    <t>Cruce av canada y rosa toro</t>
  </si>
  <si>
    <t>DAVID EDWIN</t>
  </si>
  <si>
    <t>DE LA CRUZ HUAMAN</t>
  </si>
  <si>
    <t>JIRON ERANIS 3975</t>
  </si>
  <si>
    <t>ESPALDA DE HIRAOKA</t>
  </si>
  <si>
    <t>CONSTANTINA</t>
  </si>
  <si>
    <t>ESPINOZA RAMOS</t>
  </si>
  <si>
    <t>CALLE CAMINO REAL 315 URBANIZACION SAN AGUSTIN SURCO -</t>
  </si>
  <si>
    <t>POLLERIA EL FAROLITO -</t>
  </si>
  <si>
    <t>YO TE HABLO COMA -</t>
  </si>
  <si>
    <t>MAL COMAS</t>
  </si>
  <si>
    <t>OMAR ELISEO</t>
  </si>
  <si>
    <t>CARHUAYÑA SANTISTEBAN</t>
  </si>
  <si>
    <t>CALLE FISHER 155 -</t>
  </si>
  <si>
    <t>ESPALDA DE ALFA ORION -</t>
  </si>
  <si>
    <t>JESSICA CAROLINA</t>
  </si>
  <si>
    <t>RAMOS LINARES</t>
  </si>
  <si>
    <t>JIRON SAN PEDRO 587 URB SANTA ISABEL</t>
  </si>
  <si>
    <t>A 2 CUADRAS DE AV LIMA CON AV SAN FELIPE</t>
  </si>
  <si>
    <t>GADY ELIZABETH</t>
  </si>
  <si>
    <t>HUAMAN PALOMINO</t>
  </si>
  <si>
    <t>ALTURA DE LA CUADRA 25 DE JAVIER PRADO -</t>
  </si>
  <si>
    <t>ALTURA DE LA CUADRA 25 DE JAVIER PRADO EN EL EDIFICIO BLUE TOWER -</t>
  </si>
  <si>
    <t>CESAR DOMINIC</t>
  </si>
  <si>
    <t>VILLASANTE RIOJA</t>
  </si>
  <si>
    <t>JIRON JULIO BELLIDO 1127 -</t>
  </si>
  <si>
    <t>FRENTE AL COLEGIO ANIS SCHOOL -</t>
  </si>
  <si>
    <t>ANGELO JESUS</t>
  </si>
  <si>
    <t>ANTON QUIROZ</t>
  </si>
  <si>
    <t>AVENIDA GUARICO 1459 -</t>
  </si>
  <si>
    <t>COSTADO DEL COLEGIO MARIANO MELGAR -</t>
  </si>
  <si>
    <t>CESAR ROBERTO</t>
  </si>
  <si>
    <t>VELA VERGARA</t>
  </si>
  <si>
    <t>mz C 1 lote 6, los olivos de pro</t>
  </si>
  <si>
    <t>colegio Fujimori</t>
  </si>
  <si>
    <t>RENZO ENRIQUE</t>
  </si>
  <si>
    <t>VILLANUEVA URQUIAGA</t>
  </si>
  <si>
    <t>JR CORONEL JOSE MARIA HERNANDO 180 URBANIZACION LAS GARDENIAS SURCO</t>
  </si>
  <si>
    <t>A 1 CDA DEL CRUCE DE AV VELASCO ASTETE Y AV CAMINOS DEL INCA</t>
  </si>
  <si>
    <t>KARINA JESUS</t>
  </si>
  <si>
    <t>SALAZAR ESPINOZA</t>
  </si>
  <si>
    <t>AVENIDA MANCO CAPAC 569 LA VICTORIA -</t>
  </si>
  <si>
    <t>MEDIA CUADRA DE LA PLAZA MANCO CAPAC -</t>
  </si>
  <si>
    <t>PASAJE EL ARENAL MANZANA E2 LOTE 5 SANTA ANITA</t>
  </si>
  <si>
    <t>ALTURA DEL PARQUE MANUEL CORREA</t>
  </si>
  <si>
    <t>VERA GROSS</t>
  </si>
  <si>
    <t>LOS GLADIOLOS 482 -</t>
  </si>
  <si>
    <t>CUADRA 18 AVENIDA TOMAS MARSANO -</t>
  </si>
  <si>
    <t>JIMENEZ ROQUE</t>
  </si>
  <si>
    <t>CALLE GENERAL DE GOZO 740 DEPARTAMENTO 602 BRENA ALTURA DEL AGUARICO CON LA CUADRA 7 DE ORBEGOSO -</t>
  </si>
  <si>
    <t>AVENIDA GUARICO CON LA CUADRA 7 DE GENERAL ORBEGOSO -</t>
  </si>
  <si>
    <t>MIGUEL SURICHAC 1967 OLIVOS</t>
  </si>
  <si>
    <t>FRENTE A PLAZA NORTE
 ENTRE EL PARQUE SANTA ROSA Y SAN MARTIN</t>
  </si>
  <si>
    <t>LUCIANA CELESTE</t>
  </si>
  <si>
    <t>CIENFUEGOS ESPINOZA</t>
  </si>
  <si>
    <t>JR. LASTENIA LARRIVA DE LLONA N°160 - DEP. 400</t>
  </si>
  <si>
    <t>CDRA 9 DE AC. CASTROVIRREYNA</t>
  </si>
  <si>
    <t>SAMY GLENDY</t>
  </si>
  <si>
    <t>REYNA OCAMPO</t>
  </si>
  <si>
    <t>AVENIDA PEREZ ARANIBAR 2250 DPT 604A</t>
  </si>
  <si>
    <t>ESQUINA CON AV SALAVERRY</t>
  </si>
  <si>
    <t>VALE CON CHECA 465 -</t>
  </si>
  <si>
    <t>ALTURA CUADRA 4 DE LA COLONIA LA 4 DE LA AVENIDA GRAN CHIMU -</t>
  </si>
  <si>
    <t>SE GESTIONÓ DEVOLUCIÓN</t>
  </si>
  <si>
    <t>CLAUDIA PAOLA</t>
  </si>
  <si>
    <t>FERNANDEZ FERREYRA</t>
  </si>
  <si>
    <t>SI NO ALAMEDA DEL SERENO 192 -</t>
  </si>
  <si>
    <t>CONDOMINIO LA ENCANTADA DE VILLA -</t>
  </si>
  <si>
    <t>GABRIEL OMAR</t>
  </si>
  <si>
    <t>PUERTAS MURGUEYTIO</t>
  </si>
  <si>
    <t>JR. SUPE 309 URB. SANTA MARINA CALLAO</t>
  </si>
  <si>
    <t>A 2 CDRAS. DE LA FISCALIA DEL CALLAO
 A LA ESPALDA DE LA ANTIGUA MUNICIPALIDAD DEL CALLAO</t>
  </si>
  <si>
    <t>EKATERINA CELESTE</t>
  </si>
  <si>
    <t>SEDANO MENDEZ</t>
  </si>
  <si>
    <t>Prol. Paseo La Castellana 1350 dpto. 1507</t>
  </si>
  <si>
    <t>torre 2 , alt. Angamos cdra 4</t>
  </si>
  <si>
    <t>Mz C 1 lote 6, los olivos de pro</t>
  </si>
  <si>
    <t>Por el colegio Fujimori</t>
  </si>
  <si>
    <t>CALLE SANTA MARIANA 201</t>
  </si>
  <si>
    <t>ALTURA DE LA CUADRA 8 AVENIDA BERTELO</t>
  </si>
  <si>
    <t>PAUL OLIVER</t>
  </si>
  <si>
    <t>TELLO ZUMAETA</t>
  </si>
  <si>
    <t>CALLE 4 MANZANA G DE GATO LOTE 22 URBANIZACION LOS GIRASOLES -</t>
  </si>
  <si>
    <t>ALTURA DE LA CUADRA 14 DE LA AVENIDA DE LOS FRESNOS -</t>
  </si>
  <si>
    <t>MARIA MERCEDES</t>
  </si>
  <si>
    <t>HOPKINS RODRIGUEZ</t>
  </si>
  <si>
    <t>AV SANTO TORIBIO 143 PISO 3</t>
  </si>
  <si>
    <t>FRENTE A COLEGIO STA URSULA</t>
  </si>
  <si>
    <t>HLUSHCHENKO DE ORE</t>
  </si>
  <si>
    <t>JIRON AMAZONAS 702 -</t>
  </si>
  <si>
    <t>CRUCE CON JIRON TACNA -</t>
  </si>
  <si>
    <t>KERLY NICOLL</t>
  </si>
  <si>
    <t>DAVALOS MOSTACERO</t>
  </si>
  <si>
    <t>ASOC LOS LIRIOS MZ A 1 LTE 50</t>
  </si>
  <si>
    <t>FRENTE EL PUENTE GRAMADAL</t>
  </si>
  <si>
    <t>JACKELINE LISSETH</t>
  </si>
  <si>
    <t>ASCUE HEREDIA</t>
  </si>
  <si>
    <t>AVENIDA LOS CEDROS 1023 CHACLACAYO -</t>
  </si>
  <si>
    <t>A MEDIA CUADRA DE LA COMISARIA DE CHACLACAYO -</t>
  </si>
  <si>
    <t>ANDREA CAMILA</t>
  </si>
  <si>
    <t>ZACARIAS PEREZ</t>
  </si>
  <si>
    <t>JIRON GRAU 354 BARRIO SANTA ROSA YAULI -</t>
  </si>
  <si>
    <t>LA ALTURA DE LA POSTA MEDICA DE YAULI -</t>
  </si>
  <si>
    <t>YAULI</t>
  </si>
  <si>
    <t>A UNA CUADRA DE LA UNIVERSIDAD UTP DE SANTA CLARA</t>
  </si>
  <si>
    <t>AGAPITO BEGAZO</t>
  </si>
  <si>
    <t>JIRON TACNA 333 SURCO</t>
  </si>
  <si>
    <t>A 2 CUADRAS DE LA PLAZA DE ARMAS DE SURCO</t>
  </si>
  <si>
    <t>MONICA MIRELLA</t>
  </si>
  <si>
    <t>RODRIGUEZ MOLINA</t>
  </si>
  <si>
    <t>ORGANIZACION ENTEL -</t>
  </si>
  <si>
    <t>LA ESPALDA DEL MALL DEL SUR -</t>
  </si>
  <si>
    <t>ALVARADO VELARDE</t>
  </si>
  <si>
    <t>CALLE PORTA 719 DEPARTAMENTO 702 MIRAFLORES</t>
  </si>
  <si>
    <t>CRUCE CON CALLE FANNY</t>
  </si>
  <si>
    <t>EN RUTA</t>
  </si>
  <si>
    <t>GERARDO</t>
  </si>
  <si>
    <t>MONTENEGRO</t>
  </si>
  <si>
    <t>CALLE MONTERO ROSAS 1046</t>
  </si>
  <si>
    <t>MESA DE PARTES CANAL 4 SANTA BEATRIZ
 ALTURA DE LA CUADRA 10 DE LA AREQUIPA</t>
  </si>
  <si>
    <t>LARA ROCIO</t>
  </si>
  <si>
    <t>CHAMOCHUMBI CALERO</t>
  </si>
  <si>
    <t>AVENIDA VELASCO ASTETE 1615 URBANIZACION GARDENIA TURCO COMO REFERENCIA -</t>
  </si>
  <si>
    <t>EDIFICIO CAMINOS LIVING ALTURA DEL CRUCE DE VELASCO ASTETE CON CAMINOS DEL INCA -</t>
  </si>
  <si>
    <t>EDWIN</t>
  </si>
  <si>
    <t>BANCES SIPION</t>
  </si>
  <si>
    <t>Mnz F LOTE 56 CALLE 14 PRO LIMA</t>
  </si>
  <si>
    <t>FRENTE AL COLEGIO TRILCE</t>
  </si>
  <si>
    <t>SUSANA ESTHER VICTORIA</t>
  </si>
  <si>
    <t>TAVARA ESPINOZA</t>
  </si>
  <si>
    <t>CALLE CLEMENTE DECIMO 110 DEPARTAMENTO 701 MAGDALENA DEL MAR -</t>
  </si>
  <si>
    <t>ALTURA 9 DE PERCHA -</t>
  </si>
  <si>
    <t>ANDREA CATALINA</t>
  </si>
  <si>
    <t>CHOU CALDERON</t>
  </si>
  <si>
    <t>JR ESTRELLA 984</t>
  </si>
  <si>
    <t>ALEX LUIS</t>
  </si>
  <si>
    <t>ARZAPALO LOPE</t>
  </si>
  <si>
    <t>CALLE MICAELA BASTIDAS 195 -</t>
  </si>
  <si>
    <t>CUADRA 4 ALTURA CUADRA 4 DE AVENIDA LOS INGENIEROS -</t>
  </si>
  <si>
    <t>MARIELA ALEXANDRA</t>
  </si>
  <si>
    <t>GELDRES OBLITAS</t>
  </si>
  <si>
    <t>CALLE TORRES MATOS 126 DEPARTAMENTO 502 -</t>
  </si>
  <si>
    <t>DIAGONAL A LA PASTELERIA SAN ANTONIO -</t>
  </si>
  <si>
    <t>YVONNE PATRICIA</t>
  </si>
  <si>
    <t>ROJAS ESPEJO</t>
  </si>
  <si>
    <t>CALLE SANTA FE 262 DPTO 402</t>
  </si>
  <si>
    <t>ESPALDA DE 14 DE AV LEGUIA MELENDEZ</t>
  </si>
  <si>
    <t>DORIS LIDIA</t>
  </si>
  <si>
    <t>FARFAN MOLINA</t>
  </si>
  <si>
    <t>CALLE SAN RAMON MANZANA B LOTE 1 ASOCIACION SAN ANDRES ALTURA DE LA ESTACION SAN CARLOS DE LA UNIVERSITARIA -</t>
  </si>
  <si>
    <t>ALTURA DE LA ESTACION SAN CARLOS DE LA UNIVERSITARIA -</t>
  </si>
  <si>
    <t>TRIANA DEL PILAR</t>
  </si>
  <si>
    <t>LOZADA ALTAMIRANO</t>
  </si>
  <si>
    <t>CALLE BUENOS AIRES 122 DPTO 602</t>
  </si>
  <si>
    <t>PARALELA MALECON 28 DE JULIO</t>
  </si>
  <si>
    <t>AINHOA</t>
  </si>
  <si>
    <t>CALDERON OCAMPO</t>
  </si>
  <si>
    <t>CALLE CAPITAN JOSE QUINONES 246 -</t>
  </si>
  <si>
    <t>AVENIDA ANGAMOS OESTE -</t>
  </si>
  <si>
    <t>BRIANA VALENTINA</t>
  </si>
  <si>
    <t>VASQUEZ CARCAMO</t>
  </si>
  <si>
    <t>AVENIDA CARCAMO 661 CONDOMINIO PARQUE CENTRAL -</t>
  </si>
  <si>
    <t>AL FRENTE DE MAESTRO DE LA COLONIAL -</t>
  </si>
  <si>
    <t>ANA MARIA</t>
  </si>
  <si>
    <t>CASTILLO ANDAVIZA</t>
  </si>
  <si>
    <t>CALLE 6 DE 277 URBANIZACION CIUDAD DEL PESCADOR -</t>
  </si>
  <si>
    <t>AL FRENTE DE LA POLICIA DE TRANSITO Y SEGURIDAD VIAL CALLAO -</t>
  </si>
  <si>
    <t>CRISTINA VANESSA</t>
  </si>
  <si>
    <t>LAVALLE TRIVEÑO</t>
  </si>
  <si>
    <t>AVENIDA ARICA 624 -</t>
  </si>
  <si>
    <t>DEPARTAMENTO 1609 A UNA CUADRA DE LA MUNICIPALIDAD DE BRENA -</t>
  </si>
  <si>
    <t>ALESSIA</t>
  </si>
  <si>
    <t>ANGOBALDO GUERRERO</t>
  </si>
  <si>
    <t>PARQUE LOS ROSPIGLIOSI 137 DEPARTAMENTO 501 PUEBLO LIBRE -</t>
  </si>
  <si>
    <t>A LA ALTURA DE LA CUADRA 3 Y 4 DEL CABO GUITARRA -</t>
  </si>
  <si>
    <t>GRANDE BUSTOS</t>
  </si>
  <si>
    <t>Calle puquina 115 torre 5 dpt 105 san miguel</t>
  </si>
  <si>
    <t>Cda 2 de av Rafael escardo</t>
  </si>
  <si>
    <t>SE COORDINA CON DR FREDDY</t>
  </si>
  <si>
    <t>JONATHAN TRISTAN</t>
  </si>
  <si>
    <t>TUTAYA AYALA</t>
  </si>
  <si>
    <t>Calle lima Mz B Lote 32 Asociacion Santa cruz</t>
  </si>
  <si>
    <t>Cerca al Estadio Llantaytambo</t>
  </si>
  <si>
    <t>BRENDA NICOLE</t>
  </si>
  <si>
    <t>RAMIREZ TAMANI</t>
  </si>
  <si>
    <t>MANZANA O LOTE 13 CALLE 11 URBANIZACION PEDRO CUEVA VENTANILLA -</t>
  </si>
  <si>
    <t>A UNA CUADRA DEL COLEGIO SACO OLIVEROS -</t>
  </si>
  <si>
    <t>QUINTANA ESPEJO</t>
  </si>
  <si>
    <t>EL PALMAR 107 DEPARTAMENTO 106 SALAMANCA ATE -</t>
  </si>
  <si>
    <t>LA -</t>
  </si>
  <si>
    <t>JENNIFER LORENA</t>
  </si>
  <si>
    <t>LA ROSA CASTILLO</t>
  </si>
  <si>
    <t>CALLE MARIA PARADO DE BELLIDO 355 URBANIZACION SANTA PATRICIA TERCERA ETAPA LA MOLINA</t>
  </si>
  <si>
    <t>ALTURA DE LA CUADRA 66 DE LA AVENIDA JAVIER PRADO</t>
  </si>
  <si>
    <t>CAMILA</t>
  </si>
  <si>
    <t>FRANCI ESPINOZA</t>
  </si>
  <si>
    <t>CALLE YSSEL 190 RINCONADA DEL LAGO 2DA ETAPA</t>
  </si>
  <si>
    <t>ALTURA CDRA 11 AV RINCONADA DEL LAGO</t>
  </si>
  <si>
    <t>RAUL SANTIAGO</t>
  </si>
  <si>
    <t>OROZCO GUEVARA</t>
  </si>
  <si>
    <t>AVENIDA OSCAR R BENAVIDES 3047 -</t>
  </si>
  <si>
    <t>ENTRE AVENIDA UNIVERSITARIA Y COLONIAL AL COSTADO DE METRO DE LA COLONIAL -</t>
  </si>
  <si>
    <t>ISABELLA</t>
  </si>
  <si>
    <t>VILLANUEVA AREVALO</t>
  </si>
  <si>
    <t>CALLE MIGUEL ANGEL 331 DEPARTAMENTO 301</t>
  </si>
  <si>
    <t>ALTURA DE LA CUADRA 7 DE LA AVENIDA SAN BORJA NORTE</t>
  </si>
  <si>
    <t>CONTRERAS GARCIA</t>
  </si>
  <si>
    <t>JR OCEANO TRANTICO 297 DPTO 102</t>
  </si>
  <si>
    <t>URB NEPTUNO FRENTE A U. D ELIMA</t>
  </si>
  <si>
    <t>DENISE PATRICIA</t>
  </si>
  <si>
    <t>MOYA LOPEZ CHAU</t>
  </si>
  <si>
    <t>JIRON LAS GARZAS 158 URBANIZACION SAN JOSE</t>
  </si>
  <si>
    <t>A DOS PARALELAS DE LA CLINICA AUNA BELLAVISTA</t>
  </si>
  <si>
    <t>ROSARIO CAMILA</t>
  </si>
  <si>
    <t>ANTUNEZ ESTREMADOYRO</t>
  </si>
  <si>
    <t>JIRON 10 NUMERO 106 SAN BORJA -</t>
  </si>
  <si>
    <t>FRENTE A LA IGLESIA SAN LEOPOLDO -</t>
  </si>
  <si>
    <t>MARIA EUGENIA</t>
  </si>
  <si>
    <t>GAMARRA CONDORI</t>
  </si>
  <si>
    <t>CALLE AZTECAS 210 INTERNO 102 SAN MIGUEL -</t>
  </si>
  <si>
    <t>PERO ESTO NO ES UNA CITA VIRTUAL PORQUE QUIERES MI DIRECCION -</t>
  </si>
  <si>
    <t>EMILIANO ALBERTO</t>
  </si>
  <si>
    <t>FLORES REVOLLEDO</t>
  </si>
  <si>
    <t>CALLE DOMINGO AZTECA Y MOSCOSO 1545 -</t>
  </si>
  <si>
    <t>PARALELA A LA AVENIDA AURELIO GARCIA Y GARCIA -</t>
  </si>
  <si>
    <t>ORE SOSA</t>
  </si>
  <si>
    <t>CALLE DALTON 237 DPTO 401</t>
  </si>
  <si>
    <t>ALT CUADRA 2 Y 3 DE SAN BORJA SUR</t>
  </si>
  <si>
    <t>MARIA ELENA</t>
  </si>
  <si>
    <t>ÑAHUIS SALAZAR</t>
  </si>
  <si>
    <t>CALLE ARGENTA 154 SAN BORJA -</t>
  </si>
  <si>
    <t>ESTACION SAN BORJA SUR -</t>
  </si>
  <si>
    <t>FABRIZIO MARTIN</t>
  </si>
  <si>
    <t>VEGA VILCHEZ</t>
  </si>
  <si>
    <t>jr vilcahuara 131</t>
  </si>
  <si>
    <t>maranga san miguel
 altura de cda 18 de jr libertad</t>
  </si>
  <si>
    <t>CARMEN JULIA</t>
  </si>
  <si>
    <t>ANGELES CONSUELO</t>
  </si>
  <si>
    <t>CALLE MIGUEL GRAU N°265 DEP. 102 INTERCOMUNICADOR B</t>
  </si>
  <si>
    <t>ALTURA DE PARQUE MEDIA LUNA</t>
  </si>
  <si>
    <t>CARMEN LUISA GABY</t>
  </si>
  <si>
    <t>MENDOZA MANRIQUE</t>
  </si>
  <si>
    <t>CALLE LOS ANGELES 106 SJL</t>
  </si>
  <si>
    <t>A ESPALDAS DE TOTTUS</t>
  </si>
  <si>
    <t>AIRANA KHALEESI</t>
  </si>
  <si>
    <t>CONTRERAS HASSINGER</t>
  </si>
  <si>
    <t>CALLE EL PENON CALLE EL PENON MANZANA E LOTE 9 -</t>
  </si>
  <si>
    <t>TERCERA ETAPA DE LA PLANICIE -</t>
  </si>
  <si>
    <t>MARCELO ALFREDO</t>
  </si>
  <si>
    <t>ALECCHI PARRA DEL RIEGO</t>
  </si>
  <si>
    <t>juan jose calle 470</t>
  </si>
  <si>
    <t>alt cdra 14 tomas marzano</t>
  </si>
  <si>
    <t>MARCEL BENJAMIN</t>
  </si>
  <si>
    <t>CHAVEZ ENRIQUEZ</t>
  </si>
  <si>
    <t>JIRON SOLEDAD 291 LINCE ALTURA DE LA CUADRA 26 DE PETITTO BARS -</t>
  </si>
  <si>
    <t>ALTURA DE LA CUADRA 26 DE PETIT THOUARS -</t>
  </si>
  <si>
    <t>RENZO SEBASTIAN</t>
  </si>
  <si>
    <t>GONZALEZ DEL ROSARIO</t>
  </si>
  <si>
    <t>AVENIDA GREGORIO ESCOBEDO 558 JESUS MARIA - DPT 1604</t>
  </si>
  <si>
    <t>A MEDIA CUADRA DE LA CLINICA SAN FELIPE -</t>
  </si>
  <si>
    <t>MIRANDA CECILLE</t>
  </si>
  <si>
    <t>SANDOVAL ALVARADO</t>
  </si>
  <si>
    <t>CALLE SAN MARCELINO 187 URBANIZACION VILLA MARINA -</t>
  </si>
  <si>
    <t>LA CONSULTA ES VIRTUAL ES NECESARIO -</t>
  </si>
  <si>
    <t>CALLE ENRIQUE GRANADOS 243 SAN BORJA -</t>
  </si>
  <si>
    <t>A TRES CUADRAS DE LA ESTACION SAN BORJA SUR -</t>
  </si>
  <si>
    <t>ELVIN ANDERSON</t>
  </si>
  <si>
    <t>MEJIA PAUCAR</t>
  </si>
  <si>
    <t>SIMON BOLIVAR MANZANA F1 LOTE 5 SAN JUAN DE LURIGANCHO</t>
  </si>
  <si>
    <t>POR EL ARCO DE LA FRAGATA -</t>
  </si>
  <si>
    <t>YARETZI ALESSANDRA</t>
  </si>
  <si>
    <t>JR MANUEL LOPEZ ALBUJAR MZ X LOTE 3 COOP CESAR VALLEJO</t>
  </si>
  <si>
    <t>ALTURA DE LA CUADRA 19 DE LA AV TOMAS VALLE</t>
  </si>
  <si>
    <t>ABIGAIL EVALUNA</t>
  </si>
  <si>
    <t>SIERRALAYA FLORES</t>
  </si>
  <si>
    <t>AV CAMINO DE AMANCAES 100 DPTO D 502</t>
  </si>
  <si>
    <t>CONDOMINIO ALAMEDA ALCAZAR</t>
  </si>
  <si>
    <t>PIERO ALESSANDRO</t>
  </si>
  <si>
    <t>PAUCAR NAVARRETE</t>
  </si>
  <si>
    <t>IR A UN SAN MIGUEL 357 URBANIZACION JOSE CARLOS MARIATEGUI VILLA MARIA DEL PEON -</t>
  </si>
  <si>
    <t>PARA VER A CAJAMARCA -</t>
  </si>
  <si>
    <t>CARMEN ROSA GIANINA</t>
  </si>
  <si>
    <t>CORDOVA TELLO</t>
  </si>
  <si>
    <t>Jiron Augusto Wiese1148 101 SURCO</t>
  </si>
  <si>
    <t>PARQUE MEXICO</t>
  </si>
  <si>
    <t>JUSTIN JHOSSEL</t>
  </si>
  <si>
    <t>TUNJAR MAYO</t>
  </si>
  <si>
    <t>AVENIDA ANTUNEZ DE MAYOLO 1369 -</t>
  </si>
  <si>
    <t>AVENIDA ANTUNEZ DE MAYOLO 1369</t>
  </si>
  <si>
    <t>CLAUDIA CECILIA</t>
  </si>
  <si>
    <t>BERROCAL HERRERA</t>
  </si>
  <si>
    <t>AV DE LOS PRECURSORES 130 DPT 403 SURCO</t>
  </si>
  <si>
    <t>ALTURA CUADRA 10 DE AV PRIMAVERA</t>
  </si>
  <si>
    <t>ANDREW GUERRA</t>
  </si>
  <si>
    <t>GUERRA BUSTAMANTE</t>
  </si>
  <si>
    <t>URBANIZACION ALAMEDA DE ATE MANZANA F LOTE 43 -</t>
  </si>
  <si>
    <t>COLEGIO INNOVA ATE VITARTE -</t>
  </si>
  <si>
    <t>Si</t>
  </si>
  <si>
    <t>MARCIA FIORELLA</t>
  </si>
  <si>
    <t>CAFFERATA CARDENAS</t>
  </si>
  <si>
    <t>AV. VELASCO ASTETE 1152 DPTO 304</t>
  </si>
  <si>
    <t>CHACARILLA - SURCO
 A DOS CUADRAS DEL CRUCE DE VELASCO ASTETE CON PRIMAVERA</t>
  </si>
  <si>
    <t>FABRIZIO ANGELO</t>
  </si>
  <si>
    <t>GUIDO ROSALES</t>
  </si>
  <si>
    <t>JR NAZCA 566 DPTO101</t>
  </si>
  <si>
    <t>ALT EDIFICIO ESTA COSTADO DE JUARDO NACIONAL DE ELECCION</t>
  </si>
  <si>
    <t>MATIAS ANDRES</t>
  </si>
  <si>
    <t>VILCAPOMA ROCA</t>
  </si>
  <si>
    <t>MANZANA D LOTE 16 URBANIZACION SARITA COLONIA -</t>
  </si>
  <si>
    <t>PASANDO LA CURVA DE CHORRILLOS -</t>
  </si>
  <si>
    <t>PAOLA YOLANDA</t>
  </si>
  <si>
    <t>MARTINEZ ROJAS</t>
  </si>
  <si>
    <t>JIRON 28 DE DICIEMBRE 952 VILLA MARIA DEL TRIUNFO -</t>
  </si>
  <si>
    <t>ROBERT ITAMAR</t>
  </si>
  <si>
    <t>MEJIA BOADA</t>
  </si>
  <si>
    <t>AYACUCHO 433B DPTO 401</t>
  </si>
  <si>
    <t>ALTURA DE LA CUADRA 32 DE LA AV BRASIL</t>
  </si>
  <si>
    <t>SANTIAGO GASTON</t>
  </si>
  <si>
    <t>WEKSLER FARACE</t>
  </si>
  <si>
    <t>AV ALAMEDA SUR 1156</t>
  </si>
  <si>
    <t>ENTRE AV LOS CEDROS Y CALLE MARQUEZ</t>
  </si>
  <si>
    <t>LIZETH MILAGROS</t>
  </si>
  <si>
    <t>ROJAS HUAMAN</t>
  </si>
  <si>
    <t>JR JOSE PENZA VENTOCILLA 491</t>
  </si>
  <si>
    <t>MZ M LOTE 6 HONOR Y LEALTAD 
 FRENTE AL PARQUE JOSE PENZA</t>
  </si>
  <si>
    <t>ANTONELLA ALESSANDRA</t>
  </si>
  <si>
    <t>ZERPA ANCHANTE</t>
  </si>
  <si>
    <t>JR JUAN OCONO 357 RESIDENCIAL LUCIANA</t>
  </si>
  <si>
    <t>ESPDA DE LA PUERTA 8 DEL MERCADO QATUNA</t>
  </si>
  <si>
    <t>PABLO GUIUISEI</t>
  </si>
  <si>
    <t>NAKANDAKARE DIAZ</t>
  </si>
  <si>
    <t>CALLE LOS TOTORALES 139 - 1 ER PISO</t>
  </si>
  <si>
    <t>RODRIGO IGNACIO</t>
  </si>
  <si>
    <t>CASTRO HERMOSILLA</t>
  </si>
  <si>
    <t>CALLE JUAN TORRICO 129 DEPARTAMENTO 301</t>
  </si>
  <si>
    <t>ALTURA DE LA CUADRA 15 Y 16 DE LA AV. AYACUCHO</t>
  </si>
  <si>
    <t>YSELLA DINA</t>
  </si>
  <si>
    <t>CHIHUAN GALVEZ</t>
  </si>
  <si>
    <t>JR GENERAL ORBEGOZO 740</t>
  </si>
  <si>
    <t>ESPALDAS DEL COMPLEJO MARIANO MELGAR</t>
  </si>
  <si>
    <t>LUIS ADRIAN</t>
  </si>
  <si>
    <t>DUEÑAS ORTEGA</t>
  </si>
  <si>
    <t>JIRON DON BOSCO 473 -</t>
  </si>
  <si>
    <t>A ESPALDAS DEL METRO DE LA AVENIDA ARICA CUADRA 5 -</t>
  </si>
  <si>
    <t>DIEGO PABLO</t>
  </si>
  <si>
    <t>VACA MORALES</t>
  </si>
  <si>
    <t>Ca. John Kennedy 210, Pueblo Libre</t>
  </si>
  <si>
    <t>A la altura de la cuadra 8 de Cueva</t>
  </si>
  <si>
    <t>MELISSA</t>
  </si>
  <si>
    <t>DEL SOLAR RIVERA</t>
  </si>
  <si>
    <t>AVENIDA PARDO 12 999 SUR NO PERDON MIRAFLORES AVENIDA PARDO 1299 MIRA -</t>
  </si>
  <si>
    <t>ULTIMO OVALO DE PARDO -</t>
  </si>
  <si>
    <t>GABRIEL</t>
  </si>
  <si>
    <t>MATALLANA CUBAS</t>
  </si>
  <si>
    <t>LAS GARDENIAS 243 DEPARTAMENTO 203 SURCO -</t>
  </si>
  <si>
    <t>COLEGIO CASUARINAS -</t>
  </si>
  <si>
    <t>VAN GOGH 156 DEPARTAMENTO 2 -</t>
  </si>
  <si>
    <t>SAN LUIS CON JAVIER PRADO -</t>
  </si>
  <si>
    <t>ESTEFANY SILVIA</t>
  </si>
  <si>
    <t>AGUILAR CAMPOS</t>
  </si>
  <si>
    <t>JIRON RIO TARICA 5663</t>
  </si>
  <si>
    <t>ESPALDA DE LA AV LAS PALMERAS</t>
  </si>
  <si>
    <t>DANIEL SANTIAGO</t>
  </si>
  <si>
    <t>ALCANTARA ANICETO</t>
  </si>
  <si>
    <t>Departamento: LIMA Provincia: LIMA Distrito: LURIN Dirección: -</t>
  </si>
  <si>
    <t>FRENTE A UN GRUPO PRIMAX -</t>
  </si>
  <si>
    <t>RAISSA MORGANA</t>
  </si>
  <si>
    <t>PEÑA CASTRO</t>
  </si>
  <si>
    <t>JAVIER FERNANDEZ 191</t>
  </si>
  <si>
    <t>ALTURA DE LA CUADRA 55 DE LA AVENIDA REPUBLICA DE PANAMA</t>
  </si>
  <si>
    <t>PATRICIA VIVIANA</t>
  </si>
  <si>
    <t>COZ ANGULO</t>
  </si>
  <si>
    <t>CALLE TINTOREROS 172 SURCO -</t>
  </si>
  <si>
    <t>FRENTE AL PARQUE MOCHICA -</t>
  </si>
  <si>
    <t>HORTENSIA</t>
  </si>
  <si>
    <t>MANRIQUE VALDEIGLESIAS</t>
  </si>
  <si>
    <t>CALLE MACHAY 260 DEPARTAMENTO 402 SAN ISIDRO -</t>
  </si>
  <si>
    <t>AVENTURA DE JAVIER PRADO CON JORGE BASADRE -</t>
  </si>
  <si>
    <t>MARIELLA LIZETH</t>
  </si>
  <si>
    <t>ESTRADA SUAREZ</t>
  </si>
  <si>
    <t>JR JOSE GALVEZ 355 DPTO 2 URB LUCIANA</t>
  </si>
  <si>
    <t>KM 17 AV TUPAC</t>
  </si>
  <si>
    <t>MARLICIA</t>
  </si>
  <si>
    <t>CALDERON RODRIGUEZ</t>
  </si>
  <si>
    <t>CALLE JIRON EL AMARGON 3837 CRUCE CON EL AZAFRAN</t>
  </si>
  <si>
    <t>CDRA 11 DE LOS OLIVIOS</t>
  </si>
  <si>
    <t>CLARA EMILIA</t>
  </si>
  <si>
    <t>TAFUR AGUILAR</t>
  </si>
  <si>
    <t>JR TACNA 1062 URB JOSE GALVEZ</t>
  </si>
  <si>
    <t>CRUCE DE JR TACNA CON JR TRUJILLO</t>
  </si>
  <si>
    <t>VICTOR YOEL</t>
  </si>
  <si>
    <t>CAMIZAN FACUNDO</t>
  </si>
  <si>
    <t>MANZANA C LOTE 40 JOSE CARLOS MARIATEGUI AMPLIACION B5 -</t>
  </si>
  <si>
    <t>MERCADO TREBOL BODEGA MARIO -</t>
  </si>
  <si>
    <t>PIETRO</t>
  </si>
  <si>
    <t>SILVA CARRIL</t>
  </si>
  <si>
    <t>Departamento: LIMA Provincia: LIMA Distrito: MAGDALENA DEL MAR Dirección: -</t>
  </si>
  <si>
    <t>A CUATRO CUADRAS DE LA AVENIDA BRASIL -</t>
  </si>
  <si>
    <t>RODRIGO MIGUEL</t>
  </si>
  <si>
    <t>DA CUNHA PELLNY</t>
  </si>
  <si>
    <t>TUDELA Y VARELA 251 -</t>
  </si>
  <si>
    <t>A UNA CUADRA DE VIE EL DASSO -</t>
  </si>
  <si>
    <t>DEYSI ALEXANDRA</t>
  </si>
  <si>
    <t>ALFARO MARROQUIN</t>
  </si>
  <si>
    <t>JIRON BOLIVAR 245 INTERIOR C MAGDALENA</t>
  </si>
  <si>
    <t>A ESPALDAS DE LA MUNICIPALIDAD DE MAGDALENA</t>
  </si>
  <si>
    <t>º1</t>
  </si>
  <si>
    <t>ALEJANDRO MANUEL</t>
  </si>
  <si>
    <t>GARAY SOLDEVILLA</t>
  </si>
  <si>
    <t>AVENIDA LOS NOGALES 251 CONDOMINIO LOS NOGALES TORRE 4 DEPARTAMENTO -</t>
  </si>
  <si>
    <t>ALTURA DEL PEAJE DE SANTA ANITA A LA ESPALDA DE LA DE LA FABRICA BASA -</t>
  </si>
  <si>
    <t>HELY DORCA</t>
  </si>
  <si>
    <t>AH YA MI DIRECCION ES MANZANA H3 LOTE 5 SANTA MARIA -</t>
  </si>
  <si>
    <t>ALTURA DE LA ESTACION MAYOBANEX -</t>
  </si>
  <si>
    <t xml:space="preserve">No le formularon medicamentos </t>
  </si>
  <si>
    <t>ISABELLA VALENTINA</t>
  </si>
  <si>
    <t>VALVERDE BERAUN</t>
  </si>
  <si>
    <t>JIRON GERONA 266 URBANIZACION JAVIER PRADO QUINTA ETAPA SAN LUIS -</t>
  </si>
  <si>
    <t>A DOS CUADRAS DE LA AVENIDA CANADA CON SAN LUIS -</t>
  </si>
  <si>
    <t>DAVID SEBASTIAN</t>
  </si>
  <si>
    <t>GARCIA ALVARADO</t>
  </si>
  <si>
    <t>JR 13 DE DICIEMBRE 499 FLORINDA MALAGA DE PRADO</t>
  </si>
  <si>
    <t>PARALELA AL COLEGIO EEUU
 ALT DE TUPAC AMARU
 CRUCE CON MIGUEL GRAU</t>
  </si>
  <si>
    <t>JULIETA OLIVIA</t>
  </si>
  <si>
    <t>SARAZU VIZCARRA</t>
  </si>
  <si>
    <t>CALLE LOS CEREZOS 213 DEPARTAMENTO 502 URBANIZACION RECAUDADORES ATE -</t>
  </si>
  <si>
    <t>A ESPALDAS DE PLAZA VEA DE LA AVENIDA CIRCUNVALACION DENTRO DEL PARQUE TRUJILLO -</t>
  </si>
  <si>
    <t>MARCELO ARTURO</t>
  </si>
  <si>
    <t>VALDIGLESIAS SANCHEZ</t>
  </si>
  <si>
    <t>CALLE ANDROMEDA 814 URBANIZACION LA CAMPINA CONDOMINIO LOS GORRIONES DEPARTAMENTO 413 -</t>
  </si>
  <si>
    <t>A LA ALTURA DE LA CUADRA A DOS CUADRAS DEL ESSALUD RODRIGUEZ LAZO -</t>
  </si>
  <si>
    <t>ERNIT ELIZABETH</t>
  </si>
  <si>
    <t>VALENCIA RODRIGUEZ</t>
  </si>
  <si>
    <t>URBANIZACION CIUDAD DEL PESCADOR MANZANA E3 LOTE 8 -</t>
  </si>
  <si>
    <t>A LA ALTURA DE DEL GUALBERTO LIZARRAGA POR LA IGLESIA DEL HOMBRE -</t>
  </si>
  <si>
    <t>CRISTINA SHEYLA</t>
  </si>
  <si>
    <t>ESCOBAR MULLER</t>
  </si>
  <si>
    <t>AV GRAN CHIMU 1551</t>
  </si>
  <si>
    <t>PANADERIA A DIA</t>
  </si>
  <si>
    <t>CARLOS ALFREDO</t>
  </si>
  <si>
    <t>BENAVIDES GASTELLO</t>
  </si>
  <si>
    <t>LA MOLINA - JR LOS CEDRONES 444 DPTO 201 URB CIRIUS</t>
  </si>
  <si>
    <t>ALTURA DE LA CDRA 14 DE ALAMEDA DEL CORREGIDOR</t>
  </si>
  <si>
    <t>BEGONIAS 650</t>
  </si>
  <si>
    <t>AL FRENTE DE SAGA FALABELLA DE BEGONIAS</t>
  </si>
  <si>
    <t>GABRIEL EDUARDO</t>
  </si>
  <si>
    <t>QUEREVALU SANCHEZ</t>
  </si>
  <si>
    <t>SANTA FE DE NARANJAL MANZANA C LOTE 14 SAN MARTIN DE PORRES -</t>
  </si>
  <si>
    <t>LOSA DEPORTIVA LOSA DEPORTIVA GIMNASIO -</t>
  </si>
  <si>
    <t>EDUARDO MANUEL</t>
  </si>
  <si>
    <t>SANCHEZ HUARCAYA</t>
  </si>
  <si>
    <t>AV LOS FAISANES 694 CHORRILLOS URB LA CAMPIÑA</t>
  </si>
  <si>
    <t>CERCA ESCUELA DE POLICIAS // IGLESIA VIRGEN DE LA FAMILIA</t>
  </si>
  <si>
    <t>ANTHONY RAY</t>
  </si>
  <si>
    <t>VALLEJOS CHINCHAY</t>
  </si>
  <si>
    <t>JIRON DE IGUALDAD 700 7802 -</t>
  </si>
  <si>
    <t>PASAJE SAN JUDAS TADEO -</t>
  </si>
  <si>
    <t>SOFIA</t>
  </si>
  <si>
    <t>DA CUNHA ZEGARRA BALLON</t>
  </si>
  <si>
    <t>A UNA CUADRA DE MIGUEL DASSO -</t>
  </si>
  <si>
    <t>JAVIER ALBERTO</t>
  </si>
  <si>
    <t>VALENCIA SALAS</t>
  </si>
  <si>
    <t>AVENIDA GUARDIA CIVIL NUMERO 608 CONDOMINIO PASEO LA CAMPIÑA</t>
  </si>
  <si>
    <t>PASANDO MERCADO SANTA ROSA ANTES DE LLEGAR A LA AVENIDA EL SOL</t>
  </si>
  <si>
    <t>EDMOND ETHAN GADIEL</t>
  </si>
  <si>
    <t>AMPAM LOAYZA</t>
  </si>
  <si>
    <t>CALLE CLORO MANZANA K LOTE 7 URBANIZACION SAN HILARION ALTO REFERENCIA -</t>
  </si>
  <si>
    <t>REFERENCIA CUADRA 16 DE LA AVENIDA FLORES DE PRIMAVERA -</t>
  </si>
  <si>
    <t>PERLA DE MARIA</t>
  </si>
  <si>
    <t>REYES ARANCIBIA</t>
  </si>
  <si>
    <t>AV GALVEZ BARRENECHEA 351 DPTO 401</t>
  </si>
  <si>
    <t>A 2 CDRAS DEL OVALO QUIÑONES</t>
  </si>
  <si>
    <t>CARMEN MILAGROS</t>
  </si>
  <si>
    <t>SANTISTEBAN LLAGUENTO</t>
  </si>
  <si>
    <t>ESPALDA DE CALLE ALFA ORION -</t>
  </si>
  <si>
    <t>JHONATAN JESUS</t>
  </si>
  <si>
    <t>AGUILAR SCHLAEFLI</t>
  </si>
  <si>
    <t>CALLE RIO GANGES 157 URB LAS PRADERAS</t>
  </si>
  <si>
    <t>30 DE AV EL CORREGIDOR</t>
  </si>
  <si>
    <t>EMILIA FERNANDA</t>
  </si>
  <si>
    <t>ALEGRE REYES</t>
  </si>
  <si>
    <t>MONICA URSULA</t>
  </si>
  <si>
    <t>POLO MANTILLA</t>
  </si>
  <si>
    <t>JIRON PEDRO CASTILLO 265 -</t>
  </si>
  <si>
    <t>A LA ALTURA DEL PARQUE DE LA BANDERA DE PUEBLO LIBRE -</t>
  </si>
  <si>
    <t>CHRISTIAN HENRY</t>
  </si>
  <si>
    <t>CALDERON QUISPE</t>
  </si>
  <si>
    <t>SAN JUAN DE LURIGANCHO -</t>
  </si>
  <si>
    <t>ESPALDA DE MERCADO VENCEDORES AVENIDA SANTA ROSA -</t>
  </si>
  <si>
    <t>BRUNELLA</t>
  </si>
  <si>
    <t>VIA CABREJOS</t>
  </si>
  <si>
    <t>PASAJE DANIEL ZEVALLOS PARRA MZ E 4 LOTE 18 URB HONOR Y LEALTAD</t>
  </si>
  <si>
    <t>FRENTE AL PQ HONOR Y LEALTAD</t>
  </si>
  <si>
    <t>ANAIS DAYANA</t>
  </si>
  <si>
    <t>PARCCO REMACHE</t>
  </si>
  <si>
    <t>MZ B LOTE 7 ASOCIACION MERCURIO</t>
  </si>
  <si>
    <t>ALT DEL PARQUE EL OLIVAR</t>
  </si>
  <si>
    <t>MIKAELA THIARE</t>
  </si>
  <si>
    <t>CAMPOS RAMON</t>
  </si>
  <si>
    <t>CRISTOBAL DE PERALTA NORTE 188 DPTO 202 SURCO</t>
  </si>
  <si>
    <t>A CDRA Y MEDIA DEL PUENTE PRIMAVERA</t>
  </si>
  <si>
    <t>SOPHIA VALENTINA</t>
  </si>
  <si>
    <t>ANDIA SOTELO</t>
  </si>
  <si>
    <t>CALLE ANDRES SEGOVIA 114 DEPARTAMENTO 401</t>
  </si>
  <si>
    <t>FRENTE AL PARQUE MARISCAL CACERES</t>
  </si>
  <si>
    <t>VIOLETA MARIA DE FATIMA</t>
  </si>
  <si>
    <t>SALAZAR SAMAME</t>
  </si>
  <si>
    <t>CALLE GRAU 424 -</t>
  </si>
  <si>
    <t>FRENTE AL CAJERO PIURA -</t>
  </si>
  <si>
    <t>FERREÑAFE</t>
  </si>
  <si>
    <t>NITZA YABEL</t>
  </si>
  <si>
    <t>TEJERINA HURTADO</t>
  </si>
  <si>
    <t>CALLE COTOS LOTE NBB 11 CLUB RESIDENCIAL LOS GIRASOLES DE HUAMPANI -</t>
  </si>
  <si>
    <t>ALTURA TIENEN QUE INGRESAR KILOMETRO NO PERO TIENEN QUE INGRESAR POR EL PUENTE -</t>
  </si>
  <si>
    <t>LIZETH</t>
  </si>
  <si>
    <t>TALLEDO CHUMBE</t>
  </si>
  <si>
    <t>JIRON MONTE CAOBA 158 URBANIZACION MONTERRICO SUR SANTIAGO DE SURCO -</t>
  </si>
  <si>
    <t>ALTURA DE LA CUADRA 23 DE CAMINOS DEL INCA -</t>
  </si>
  <si>
    <t>MORENO MUJICA</t>
  </si>
  <si>
    <t>Ambia Marin</t>
  </si>
  <si>
    <t>calle 6 185 edificio e16</t>
  </si>
  <si>
    <t>dpto 701
  condominio parque de surco 3
  Interseccion de calles general pedro silva con calle 6</t>
  </si>
  <si>
    <t>Consulta inicial de nutrición</t>
  </si>
  <si>
    <t>MATILDE DEL CARMEN</t>
  </si>
  <si>
    <t>GUTIERREZ MENENDEZ</t>
  </si>
  <si>
    <t>JIRON LUCANAS 290 CERCADO DE LIMA</t>
  </si>
  <si>
    <t>a la pararela de la morgue</t>
  </si>
  <si>
    <t>LIONEL SALIM</t>
  </si>
  <si>
    <t>ROMANI SANCHEZ</t>
  </si>
  <si>
    <t>SECTOR 2 GRUPO 7 MANZANA D LOTE 1 -</t>
  </si>
  <si>
    <t>AVENIDA CENTRAL CON LA AVENIDA VILLA DEL MAR -</t>
  </si>
  <si>
    <t>ALMUDENA SARA</t>
  </si>
  <si>
    <t>MASCCO TEJEDA</t>
  </si>
  <si>
    <t>BENJAMIN SUAREZ 1116 SAN JUAN DE MIRAFLORES -</t>
  </si>
  <si>
    <t>A DOS CUADRAS DE LA MUNICIPALIDAD -</t>
  </si>
  <si>
    <t>LUIS FERNANDO</t>
  </si>
  <si>
    <t>ESKENAZI RAMIREZ</t>
  </si>
  <si>
    <t>AV JOSE GALVEZ 1600 TORRE A DPTO 703</t>
  </si>
  <si>
    <t>FTE AL HOSPITAL SABOGAL
  CONDOMINIO AQUA MAR</t>
  </si>
  <si>
    <t>ARIANA VALENTINA</t>
  </si>
  <si>
    <t>CALLE EL CONDADO MZ K ' 1 LOTE 4 - URBANIZACION PORTADA DEL SOL</t>
  </si>
  <si>
    <t>CUADRA 15 DE AV LOS FRESNOS
  ESPALDA COLEGIO ATENEO</t>
  </si>
  <si>
    <t>CAROLA</t>
  </si>
  <si>
    <t>BOLUARTE ALMENDARIZ</t>
  </si>
  <si>
    <t>av san martin 3374</t>
  </si>
  <si>
    <t>santa eulalia</t>
  </si>
  <si>
    <t>JOSUE CALEF</t>
  </si>
  <si>
    <t>TELLO GUEVARA</t>
  </si>
  <si>
    <t>MANUEL DE LA FUENTE CHAVEZ 448 BARRANCO</t>
  </si>
  <si>
    <t>CERCA AL COLEGIO JOSE MARIA AGUDA</t>
  </si>
  <si>
    <t>SOFIA VALENTINA</t>
  </si>
  <si>
    <t>CASTAÑON LANDEO</t>
  </si>
  <si>
    <t>AVENIDA CANEVARO 1071 DEPARTAMENTO 501 15 -</t>
  </si>
  <si>
    <t>ALTURA DEL PARQUE DE LOS BOMBEROS -</t>
  </si>
  <si>
    <t>UNIDAD ASIGNADA</t>
  </si>
  <si>
    <t>LUCIA GUADALUPE</t>
  </si>
  <si>
    <t>CARDENAS LA ROSA</t>
  </si>
  <si>
    <t>ALFA CISNE 253 DEPARTAMENTO 102 -</t>
  </si>
  <si>
    <t>VILLANUEVA BERMEO</t>
  </si>
  <si>
    <t>SECTOR 3 GRUPO 10 MANZANA H LOTE 6 VILLA EL SALVADOR -</t>
  </si>
  <si>
    <t>ENTRE MARIATEGUI AVENIDA MARIACHI Y OLAYA CRUCE CON AVENIDA REVOLUCION RUTA -</t>
  </si>
  <si>
    <t>MATHIAS PAULO</t>
  </si>
  <si>
    <t>CABREJOS RODRIGUEZ</t>
  </si>
  <si>
    <t>AVENIDA JOSE LEGUIA Y MELENDEZ 1832 PUEBLO LIBRE -</t>
  </si>
  <si>
    <t>EN RECLAMEN Y CUELGA -</t>
  </si>
  <si>
    <t>EMILIA</t>
  </si>
  <si>
    <t>MATALLANA GHERSI</t>
  </si>
  <si>
    <t>AVENIDA RICARDO PALMA 1515 DEPARTAMENTO 402 -</t>
  </si>
  <si>
    <t>FRENTE AL COLEGIO PESTALOZZI -</t>
  </si>
  <si>
    <t>MILAGROS</t>
  </si>
  <si>
    <t>DE LA CRUZ HINOSTROZA</t>
  </si>
  <si>
    <t>CALLE LOS TELARES 155 URBANIZACION VULCANO ETAPA 2 ATE -</t>
  </si>
  <si>
    <t>ENTRE LA AVENIDA SEPARADORA INDUSTRIAL Y LA MAR -</t>
  </si>
  <si>
    <t>CORBAN</t>
  </si>
  <si>
    <t>SORIA LOPEZ</t>
  </si>
  <si>
    <t>FRANCISCO GRAÑA 610 DPTO 1701</t>
  </si>
  <si>
    <t>ALIAGA CON GRAÑA</t>
  </si>
  <si>
    <t>JOSHUA NICOLÁS</t>
  </si>
  <si>
    <t>ESPINOZA RODRIGUEZ</t>
  </si>
  <si>
    <t>ASENTAMIENTO HUMANO MARIA JESUS ESPINOZA MANZANA G1 LOTE 7 -</t>
  </si>
  <si>
    <t>A DOS CUADRAS DEL MERCADO SANTA ROSA -</t>
  </si>
  <si>
    <t>JESUS</t>
  </si>
  <si>
    <t>URDAY CARRILLO</t>
  </si>
  <si>
    <t>CALLE GRIMALDO DEL SOLAR 247 DEPARTAMENTO 1202 MIRAFLORES -</t>
  </si>
  <si>
    <t>ALTURA DE LA CUADRA 6 DE LA 10 -</t>
  </si>
  <si>
    <t>MATHIAS ANDRE</t>
  </si>
  <si>
    <t>DAVID SANCHEZ</t>
  </si>
  <si>
    <t>AVENIDA LOS FRESNOS 150 DEPARTAMENTO 102 URBANIZACION EL REMANSO LA MOLINA -</t>
  </si>
  <si>
    <t>ALTURA DE LA CUADRA 10 DE LA AVENIDA RAUL FERRERO -</t>
  </si>
  <si>
    <t>calle pablo urraca 135 dpto. 104 b</t>
  </si>
  <si>
    <t>a la altura del británico de la marina condomino tower 1</t>
  </si>
  <si>
    <t>EN MANZANA M LOTE 2 SECTOR 4 ALTO CAYMA ENACE -</t>
  </si>
  <si>
    <t>EN AREQUIPA -</t>
  </si>
  <si>
    <t>CAMILA TIZZIANA</t>
  </si>
  <si>
    <t>VIZCARRA ULFE</t>
  </si>
  <si>
    <t>CALLE ORTEGA MANZANA F11 LOTE 11 CEDROS DE VILLA CHORRILLOS -</t>
  </si>
  <si>
    <t>A LA ALTURA DEL PARQUE MALTA OTRA REFERENCIA PUEDE SER ALAMEDA BALLESTA -</t>
  </si>
  <si>
    <t>BRICEÑO TELLO</t>
  </si>
  <si>
    <t>JR PEREZ DE TUDELA 2975 MIRONES BAJOS</t>
  </si>
  <si>
    <t>ENTRE LA AV UNIVERSITARIA Y MORALES DUARES</t>
  </si>
  <si>
    <t>KARINA LISSETH</t>
  </si>
  <si>
    <t>ARCONDO ANDIA</t>
  </si>
  <si>
    <t>AV GUARDIA CIVIL SUR MZ A LTE 1 DPTO 202</t>
  </si>
  <si>
    <t>FRENTE AL TREN DEL SABER</t>
  </si>
  <si>
    <t>VALERIA ALEXANDRA</t>
  </si>
  <si>
    <t>QUISPE QUINTANILLA</t>
  </si>
  <si>
    <t>LOS PENSAMIENTOS 392 -</t>
  </si>
  <si>
    <t>A LA ESPALDA DEL CINESTAR SUR -</t>
  </si>
  <si>
    <t>ESTEFANY ANGELICA</t>
  </si>
  <si>
    <t>LIZARRAGA CASTRO</t>
  </si>
  <si>
    <t>condominio top mambo 2 torre b dpto. 309</t>
  </si>
  <si>
    <t>a espaldas del mall de comas</t>
  </si>
  <si>
    <t>EVELYN LETICIA</t>
  </si>
  <si>
    <t>PALOMINO PORTOCARRERO</t>
  </si>
  <si>
    <t>Av. Guardia Civil 421 San Borja</t>
  </si>
  <si>
    <t>Clinica Internacional San Borja</t>
  </si>
  <si>
    <t>MATEO</t>
  </si>
  <si>
    <t>PITTMAN ZAPATA</t>
  </si>
  <si>
    <t>JIRON LA PRADERA 348 DEPARTAMENTO 301 SAN BORJA -</t>
  </si>
  <si>
    <t>ALTURA 30 AVENIDA SAN LUIS -</t>
  </si>
  <si>
    <t>ARIANA FERNANDA</t>
  </si>
  <si>
    <t>PEREZ QUISPE</t>
  </si>
  <si>
    <t>AV LAS LOMAS 1435 URB MANGOMARCA</t>
  </si>
  <si>
    <t>AL COSTADO DEL COLEGIO ESQUICHA</t>
  </si>
  <si>
    <t>RYUSEI ADRIANO</t>
  </si>
  <si>
    <t>BURGA RAMOS</t>
  </si>
  <si>
    <t>SUMMER DANIELLI</t>
  </si>
  <si>
    <t>HUANCHI ARENAS</t>
  </si>
  <si>
    <t>SAN FRANCISCO MZ 22 LOT 03 - TACNA - GREGORIO ALBARRACI</t>
  </si>
  <si>
    <t>POR EL MERCADO SANTA ROSA</t>
  </si>
  <si>
    <t>CORONEL GREGORIO ALBARRACIN LANCHIPA</t>
  </si>
  <si>
    <t>NATALIE NARUMI</t>
  </si>
  <si>
    <t>CHANG CHAVEZ</t>
  </si>
  <si>
    <t>av mariscal la mar 662 ofic 603</t>
  </si>
  <si>
    <t>alt cdra 6 av el ejercito</t>
  </si>
  <si>
    <t>HELEN CLAUDIA</t>
  </si>
  <si>
    <t>ALMEIDA HERRERA</t>
  </si>
  <si>
    <t>jr junin 319</t>
  </si>
  <si>
    <t>ministerio de economia y finanzad</t>
  </si>
  <si>
    <t>ROXANA ELIZABETH</t>
  </si>
  <si>
    <t>CORREA ARANDA</t>
  </si>
  <si>
    <t>LADERAS DE PACHAMAC MZ D LT 16</t>
  </si>
  <si>
    <t>4TA ETAPA SECTOR B 
  CALLE AV CAMINO REAL Y LAS PISCINAS DE AV LA PALMAS</t>
  </si>
  <si>
    <t>GABRIELA CAROLINA</t>
  </si>
  <si>
    <t>CABREJOS PAREDES</t>
  </si>
  <si>
    <t>AVENIDA ALFREDO MENDIOLA 359 -</t>
  </si>
  <si>
    <t>CRUCE HABICH CON PANAMERICANA NORTE -</t>
  </si>
  <si>
    <t>CRISTIAN JOSE</t>
  </si>
  <si>
    <t>ASCENCIO MEJIA</t>
  </si>
  <si>
    <t>CALLE ENRIQUE PALACIOS 1165 DEPARTAMENTO 601 MIRAFLORES -</t>
  </si>
  <si>
    <t>LAS 24:00 DE LA AVENIDA SANTA CRUZ -</t>
  </si>
  <si>
    <t>URBANO CASTRO</t>
  </si>
  <si>
    <t>DEPARTAMENTO 504 -</t>
  </si>
  <si>
    <t>AL FRENTE DE LA RESIDENCIAL SAN FELIPE -</t>
  </si>
  <si>
    <t>ELIZABETH</t>
  </si>
  <si>
    <t>SIPION YARANGA</t>
  </si>
  <si>
    <t>MANZANA C3 LOTE 5 ANGAMOS PRIMER SECTOR VENTANILLA CALLAO -</t>
  </si>
  <si>
    <t>FRENTE AL COLEGIO INICIAL SAGRADO CORAZON DE JESUS -</t>
  </si>
  <si>
    <t>ISI CHANEL</t>
  </si>
  <si>
    <t>RAMIREZ BONILLA</t>
  </si>
  <si>
    <t>JIRON GALILEO GALILEI 588 DEPARTAMENTO 201 URBANIZACION SAN FRANCISCO DE ASIS</t>
  </si>
  <si>
    <t>A DOS CUADRAS DEL CRUCE DE JIRON GALILEO GALILEI CON JIRON ARIADNA</t>
  </si>
  <si>
    <t>FAVIANA DAKELA</t>
  </si>
  <si>
    <t>ALEGRIA BEJARANO</t>
  </si>
  <si>
    <t>MZ T LOTE 3 URB LA MERCED</t>
  </si>
  <si>
    <t>JANNETT JOSEFINA</t>
  </si>
  <si>
    <t>AGUILAR ESTARES</t>
  </si>
  <si>
    <t>SAN CARLOS 413</t>
  </si>
  <si>
    <t>ALTURA DE LA CUADRA 9 DE ANGAMOS ESTE</t>
  </si>
  <si>
    <t>KARIN YOHANNA</t>
  </si>
  <si>
    <t>HURTADO HOLGUIN</t>
  </si>
  <si>
    <t>doña victoria mz F lote 21</t>
  </si>
  <si>
    <t>al frnte de real plaza</t>
  </si>
  <si>
    <t>NORKA ANDREA</t>
  </si>
  <si>
    <t>DIAZ STUART</t>
  </si>
  <si>
    <t>AV. VELASCO ASTETE 3129</t>
  </si>
  <si>
    <t>TERCER PISO
  A LA ESPALDA DE LA MUNICIPALIDAD DE SURCO</t>
  </si>
  <si>
    <t>KATHERINE ZADITH</t>
  </si>
  <si>
    <t>AVENIDA CONSTRUCTORES 431 -</t>
  </si>
  <si>
    <t>CRUCE CON AVENIDA INDUSTRIALES -</t>
  </si>
  <si>
    <t>ALEJANDRA SOFIA</t>
  </si>
  <si>
    <t>PINTO LIPA</t>
  </si>
  <si>
    <t>AVENIDA HAYA DE LA TORRE 538 DEPARTAMENTO 402 LA PERLA -</t>
  </si>
  <si>
    <t>FRENTE A LA CENTRAL DE MONITOREO DE LA PERLA A MEDIA CUADRA DE LA AVENIDA PACIFICO CON DIRECCION A LA PAZ -</t>
  </si>
  <si>
    <t>FERNANDO ALFONSO</t>
  </si>
  <si>
    <t>SOLER DEL RIO</t>
  </si>
  <si>
    <t>PASAJE SAN LUIS 132 -</t>
  </si>
  <si>
    <t>ALTURA UNA CUADRA DEL TURING CLUB DEL PERU -</t>
  </si>
  <si>
    <t>YSRAEL LUCIANO</t>
  </si>
  <si>
    <t>MARQUEZ FLORES</t>
  </si>
  <si>
    <t>JIRON SANTIAGO WAGNER 2041</t>
  </si>
  <si>
    <t>A MEDIA CUADRA DEL PARQUE 3 DE OCTUBRE</t>
  </si>
  <si>
    <t>VICTORIA NATSUKI</t>
  </si>
  <si>
    <t>YSAGAWA PADILLA</t>
  </si>
  <si>
    <t>CALLE LOS RUBIES 332 BALCONCILLO -</t>
  </si>
  <si>
    <t>PARALELA CALLE DE LAS AMERICAS -</t>
  </si>
  <si>
    <t>EDUARDO ZAID</t>
  </si>
  <si>
    <t>VASQUEZ HUAYTALLA</t>
  </si>
  <si>
    <t>JIRON HUANCA 1204 CERCADO DE LIMON -</t>
  </si>
  <si>
    <t>CUADRA 12 DE LA AVENIDA ARGENTINA -</t>
  </si>
  <si>
    <t>MICAELA ALEJANDRA</t>
  </si>
  <si>
    <t>MACEDO RODRIGUEZ</t>
  </si>
  <si>
    <t>SAN IGNACIO DE LOYOLA 234 EL AGUSTINO -</t>
  </si>
  <si>
    <t>ESTA ENTRE ENTRE LA ALTURA DEL PUENTE LA ATARJEA Y EL PUENTE RAMIRO PRIALE PARALELA A LA AVENIDA EVITAMIENTO -</t>
  </si>
  <si>
    <t>EMILY KILLARI</t>
  </si>
  <si>
    <t>VIVANCO BARRUETA</t>
  </si>
  <si>
    <t>AV. VENEZUELA 6071</t>
  </si>
  <si>
    <t>ENTRE FAUCETT E INSURGENTES</t>
  </si>
  <si>
    <t>PAMELA RUBY</t>
  </si>
  <si>
    <t>NAVARRETE BASTIDAS</t>
  </si>
  <si>
    <t>CALLE CAPIRONA 296 URBANIZACION MATELLINI DEPARTAMENTO 301</t>
  </si>
  <si>
    <t>URB MATELINNI. EL INGRESO ES POR GUARDIA PERUANA Y LOS PUMAS, POR EL GIMNASIO ARNOLD</t>
  </si>
  <si>
    <t>MARTIN MIGUEL</t>
  </si>
  <si>
    <t>HIGA TANOHUYE</t>
  </si>
  <si>
    <t>calle venus 829</t>
  </si>
  <si>
    <t>venus 829 lima
  cuadra 8 de av alejandro bercelo</t>
  </si>
  <si>
    <t>ALESSANDRA MIKAELA</t>
  </si>
  <si>
    <t>AMBIA MARIN</t>
  </si>
  <si>
    <t>CALLE CESAR VALLEJO 3729 SAN MARTIN DE PORRES -</t>
  </si>
  <si>
    <t>ALTURA DE LA CUADRA 20 DE TOMAS VALLE 5 DE PROCERES -</t>
  </si>
  <si>
    <t>SARA VIRGINIA</t>
  </si>
  <si>
    <t>VELEZ ROMO</t>
  </si>
  <si>
    <t>LOS MONTONEROS 340 -</t>
  </si>
  <si>
    <t>FRENTE AL JOCKEY PLAZA -</t>
  </si>
  <si>
    <t>KEYRA BRUNELLA</t>
  </si>
  <si>
    <t>SUNCION MERINO</t>
  </si>
  <si>
    <t>AVENIDA VICUS CUADRA 4 MANZANA Y LOTE 86 URBANIZACION LA CAPULLANA SANTIAGO DE SURCO</t>
  </si>
  <si>
    <t>FRENTE AL PARQUE EGIPTO</t>
  </si>
  <si>
    <t>MIA CRISTINA</t>
  </si>
  <si>
    <t>SANCHEZ ZAVALA</t>
  </si>
  <si>
    <t>CALLE PIEDRA REDONDA MANZANA D10 LOTE 46 LOS CEDRO DE VIDA</t>
  </si>
  <si>
    <t>ENTRE LA MEDALLA DE LA MERA C2 Y A LA ALTURA DEL COLEGIO BELAUNDE</t>
  </si>
  <si>
    <t>PIERINA RAISSA</t>
  </si>
  <si>
    <t>ANCHANTE AQUIJE</t>
  </si>
  <si>
    <t>jr constantino caceres bejar 224 dpto 102 urb san german</t>
  </si>
  <si>
    <t>cdra 6 y 7 de av german aguirre</t>
  </si>
  <si>
    <t>BACILIO</t>
  </si>
  <si>
    <t>GONZALES HUAYTALLA</t>
  </si>
  <si>
    <t>calle rivero mz k16 lote 26</t>
  </si>
  <si>
    <t>alt arco de maritegui 
  paradero 7 de av wise</t>
  </si>
  <si>
    <t>VANIA CATERINA</t>
  </si>
  <si>
    <t>VARGAS CARPIO</t>
  </si>
  <si>
    <t>AVENIDA LA MARINA 238 DEPARTAMENTO 1903 DEPENDE SOLO LIBRE PERDON -</t>
  </si>
  <si>
    <t>A DOS CUADRAS DE LA AVENIDA BRASIL FRENTE AL PUENTE TORRE TAGLE -</t>
  </si>
  <si>
    <t>MIRLETH</t>
  </si>
  <si>
    <t>PILCO ISUIZA</t>
  </si>
  <si>
    <t>CALLE ALCALA 185 PUEBLO LIBRE -</t>
  </si>
  <si>
    <t>FRENTE AL PARQUE CUEVA -</t>
  </si>
  <si>
    <t>CLAUDIA MILAGROS</t>
  </si>
  <si>
    <t>FERNANDEZ MATOS</t>
  </si>
  <si>
    <t>AVENIDA SERGIO 2014 DEPARTAMENTO 603 BARRIO MEDICO SURQUILLO -</t>
  </si>
  <si>
    <t>ALTURA DE LA CUADRA 55 DE LA AVENIDA REPUBLICA DE PANAMA -</t>
  </si>
  <si>
    <t>LADY LIZBETH</t>
  </si>
  <si>
    <t>GALLARDO DELGADO</t>
  </si>
  <si>
    <t>Avenida Canada, 3294, San Borja, Peru</t>
  </si>
  <si>
    <t>En el mismo edificio de polleria Rokys de CANADA -</t>
  </si>
  <si>
    <t>SARA NEFTALY</t>
  </si>
  <si>
    <t>HUAYTALLA SALAZAR</t>
  </si>
  <si>
    <t>EDILBERTO RAMOS ASENTAMIENTO HUMANO MANZANA CULOTE 10 GRUPO 2 -</t>
  </si>
  <si>
    <t>OVALO LO MAS ESPALDA DE BOTICA BARISAL -</t>
  </si>
  <si>
    <t>THANI JULIE</t>
  </si>
  <si>
    <t>ACUÑA SALAZAR</t>
  </si>
  <si>
    <t>MAYORAZGO 214 -</t>
  </si>
  <si>
    <t>TE VOY A PASAR LA VOZ YA CUANDO LLAME EL DOCTOR -</t>
  </si>
  <si>
    <t>GIORDANO MATHIAS</t>
  </si>
  <si>
    <t>PIZARRO LOPEZ</t>
  </si>
  <si>
    <t>JIRON MATEO SILVA 2314 CERCADO DE LIMA MIRONES BAJO -</t>
  </si>
  <si>
    <t>A DOS CUADRAS DEL COLEGIO DE LA MERCED DE MIRONES BAJO -</t>
  </si>
  <si>
    <t>SOFIA ISABEL</t>
  </si>
  <si>
    <t>CALLATOPA RAMOS</t>
  </si>
  <si>
    <t>av paseo de la republica 6453</t>
  </si>
  <si>
    <t>a espalda de plaza vea del cortijo</t>
  </si>
  <si>
    <t>LUCIANO SALVATORE</t>
  </si>
  <si>
    <t>RIVERA HUAMANI</t>
  </si>
  <si>
    <t>PEDRO BERTONELLI 220 -</t>
  </si>
  <si>
    <t>ALTURA DE LA CUADRA 4 DE IGNACIO SEMINARIO -</t>
  </si>
  <si>
    <t>FRANCO GABRIEL</t>
  </si>
  <si>
    <t>RODRIGUEZ ALPACA</t>
  </si>
  <si>
    <t>JR JACARANDA 370</t>
  </si>
  <si>
    <t>DPT 401
  PARALELO A AV OLAYA Y MARIATEGUI
  CRUCE ENTRE AV REVOLUCION Y CENTRAL</t>
  </si>
  <si>
    <t>KAREN ESTELA</t>
  </si>
  <si>
    <t>MARAÑON VALLENAS</t>
  </si>
  <si>
    <t>AVENIDA VALLES DEL SUR 371 SURCO</t>
  </si>
  <si>
    <t>ALTURA DE LA CUADRA 46 DE LA AVENIDA AVIACION</t>
  </si>
  <si>
    <t>YEESSIE YOJANA</t>
  </si>
  <si>
    <t>ALBINO MEZA</t>
  </si>
  <si>
    <t>ASOCIACION JUAN PABLO SEGUNDO MANZANA B LOTE 20 SEGUNDO PISO</t>
  </si>
  <si>
    <t>CRUCE DE UNIVERSITARIA CON CARLOS IZAGUIRRE</t>
  </si>
  <si>
    <t>KATERINE</t>
  </si>
  <si>
    <t>POMALAZA INGA</t>
  </si>
  <si>
    <t>av Salaverry 1810 jesus maria</t>
  </si>
  <si>
    <t>cruce de av Salaverry y san Felipe, edificio etrea</t>
  </si>
  <si>
    <t>JESSEANIE DEL PILAR</t>
  </si>
  <si>
    <t>RIVERA MALPARTIDA</t>
  </si>
  <si>
    <t>MZ L-2 LT 7 CIUDAD DEL PESCADOR</t>
  </si>
  <si>
    <t>CRUCE DE INSURGENTES CON AV VENEZUELA</t>
  </si>
  <si>
    <t>SALLY GABRIELA</t>
  </si>
  <si>
    <t>JACAY CARRASCO</t>
  </si>
  <si>
    <t>AVENIDA ERNESTO 10 CANSECO 655 -</t>
  </si>
  <si>
    <t>PARQUE TRADICIONES -</t>
  </si>
  <si>
    <t>MATHÍAS</t>
  </si>
  <si>
    <t>MORALES SORIA</t>
  </si>
  <si>
    <t>AVENIDA BOULEVARD DE SURCO 416 DEPARTAMENTO 401 SAN BORJA -</t>
  </si>
  <si>
    <t>ALTURA CUADRA 14 DE LA PARTE NORTE -</t>
  </si>
  <si>
    <t>VERONICA INES</t>
  </si>
  <si>
    <t>CANO MACIAS</t>
  </si>
  <si>
    <t>CALLE LOS NOGALES 237 URBANIZACION EL AGUILA BELLAVISTA -</t>
  </si>
  <si>
    <t>ALTURA CUADRA 21 AVENIDA ELMER FAUCET -</t>
  </si>
  <si>
    <t>CHUMPITAZ PANDO</t>
  </si>
  <si>
    <t>CALLE LOS ZORZALES MZ B LT 18</t>
  </si>
  <si>
    <t>SANTA FE RINCONADA ALTA DE PURUAY
  POR LA UNIVERSIDAD ALAS PERUANAS
  CAPILLA VIRGEN DEL CARMEN</t>
  </si>
  <si>
    <t>SAMANIEGO COLMENARES</t>
  </si>
  <si>
    <t>JIRON MONTE CAOBA 1015 DEPARTAMENTO 501 C SURCO -</t>
  </si>
  <si>
    <t>ALTURA DE LA CUADRA 32 EN CAMINO -</t>
  </si>
  <si>
    <t>SEBASTIAN RODRIGO</t>
  </si>
  <si>
    <t>ESCAPA VILLANUEVA</t>
  </si>
  <si>
    <t>JIRON JACARANDA 570 DEPARTAMENTO 202 URBANIZACION VALLE HERMOSO -</t>
  </si>
  <si>
    <t>A UNA CUADRA DEL COLEGIO CASUARINAS -</t>
  </si>
  <si>
    <t>ARELI MAHELET</t>
  </si>
  <si>
    <t>ROJAS MACHCO</t>
  </si>
  <si>
    <t>ASOCIACION DE VIVIENDA SAN JUAN DE PARIACHI MANZANA B LOTE 1 -</t>
  </si>
  <si>
    <t>FRENTE COLEGIO 12:15 -</t>
  </si>
  <si>
    <t>ANCON</t>
  </si>
  <si>
    <t>SAN JUAN DE LURIGANCHO MANZANA B16 LOTE 22 MARISCAL CACERES -</t>
  </si>
  <si>
    <t>A LA ALTURA DE LA ULTIMA ESTACION DEL TREN A LA MANO DERECHA -</t>
  </si>
  <si>
    <t>GABRIEL VALENTIN</t>
  </si>
  <si>
    <t>TRUJILLO RAMOS</t>
  </si>
  <si>
    <t>AVENIDA CANTA CALLAO CONDOMINIO CIUDAD NUEVA DEPARTAMENTO M308 -</t>
  </si>
  <si>
    <t>CONDOMINIO FRENTE OPEN PLAZA CANTA CALLAO -</t>
  </si>
  <si>
    <t>ALFREDO IGNACIO</t>
  </si>
  <si>
    <t>VEGA MONTERO</t>
  </si>
  <si>
    <t>EDUARDO LA TORRE VILLAMONTE 215 -</t>
  </si>
  <si>
    <t>ALTURA 4 19 DE BENAVIDES -</t>
  </si>
  <si>
    <t>GIA SOPHIA</t>
  </si>
  <si>
    <t>ORCO PALPAN</t>
  </si>
  <si>
    <t>URUBAMBA 485</t>
  </si>
  <si>
    <t>POR LA U SAN MARCOS frente puerta 3</t>
  </si>
  <si>
    <t>MARIANA</t>
  </si>
  <si>
    <t>CASTRO CALLE</t>
  </si>
  <si>
    <t>A ELIAS MONTES DE LOS OLIVOS 130 SURCO -</t>
  </si>
  <si>
    <t>POR EL COLEGIO DE ORACION PATINO -</t>
  </si>
  <si>
    <t>ALEGRIA LARA</t>
  </si>
  <si>
    <t>MANZANA T LOTE 3 URBANIZACION LA MERCED PUNTA NEGRA -</t>
  </si>
  <si>
    <t>POR EL ESTADIO JOAQUIN ORMENO -</t>
  </si>
  <si>
    <t>LESLIE</t>
  </si>
  <si>
    <t>ALARCON SOBERON</t>
  </si>
  <si>
    <t>JIRON JORGE CHAVEZ 238 DEPARTAMENTO 311 BRENA -</t>
  </si>
  <si>
    <t>A LA ALTURA DE LA CUADRA 8 Y 9 DE LA AVENIDA VENEZUELA -</t>
  </si>
  <si>
    <t>LUCCIANO MATTHEW</t>
  </si>
  <si>
    <t>QUISPE CONDORCHUA</t>
  </si>
  <si>
    <t>sector 2 grupo 4 mz p lt 13</t>
  </si>
  <si>
    <t>entre av juan velasco alvarado y av central</t>
  </si>
  <si>
    <t>JANETT ANDREA</t>
  </si>
  <si>
    <t>FLORES HUAMANI</t>
  </si>
  <si>
    <t>LAS GARZAS 149 -</t>
  </si>
  <si>
    <t>FRENTE AL PARQUE SAN FRANCISCO DE ASIS -</t>
  </si>
  <si>
    <t>ANDREA LUISA</t>
  </si>
  <si>
    <t>DURAN HUAMANTINCO</t>
  </si>
  <si>
    <t>SURCO -</t>
  </si>
  <si>
    <t>TURCO -</t>
  </si>
  <si>
    <t>MIKELLA CATALINA</t>
  </si>
  <si>
    <t>RODO GALARZA</t>
  </si>
  <si>
    <t>calle juan fuente 455 piso la calera</t>
  </si>
  <si>
    <t>por el colegio albert einstein</t>
  </si>
  <si>
    <t>KAREN LILIANA</t>
  </si>
  <si>
    <t>TENORIO PILLACA</t>
  </si>
  <si>
    <t>JIRON YUNGAY 838 RESIDENCIAL COPACABANA TORRE A</t>
  </si>
  <si>
    <t>ENTRE JIRON CUZCO Y JIRON JUNIN</t>
  </si>
  <si>
    <t>FABIANA SOFIA</t>
  </si>
  <si>
    <t>MANRIQUE PASTOR</t>
  </si>
  <si>
    <t>av jose santos chocano 479</t>
  </si>
  <si>
    <t>frente a mega plaza</t>
  </si>
  <si>
    <t>LUIS EMILIO</t>
  </si>
  <si>
    <t>PAVEZ RIOS</t>
  </si>
  <si>
    <t>COLCABAMBA 249 DPTO 201</t>
  </si>
  <si>
    <t>FABIAN ANDREI</t>
  </si>
  <si>
    <t>MARQUEZ CASCO</t>
  </si>
  <si>
    <t>MANZANA D LOTE 14 DOCEAVA ETAPA SANTO DOMINGO -</t>
  </si>
  <si>
    <t>ALTURA DE GRIFO 39
 ALTURA DE KM 18 DE AVN UNIVERSITARIA</t>
  </si>
  <si>
    <t>Post consulta</t>
  </si>
  <si>
    <t>Cerrado</t>
  </si>
  <si>
    <t>DANIEL CLAUDIO</t>
  </si>
  <si>
    <t>ORBEGOSO CANCHIS</t>
  </si>
  <si>
    <t>CALLE LOS CEDROS 173</t>
  </si>
  <si>
    <t>ALTURA DE AV LOS INCAS</t>
  </si>
  <si>
    <t>MARTHA ESTEFANY</t>
  </si>
  <si>
    <t>VERA REYNA</t>
  </si>
  <si>
    <t>AVENIDA WILLIAMS 233 LA CALERA SURQUILLO -</t>
  </si>
  <si>
    <t>AL COSTADO DEL PARQUE LA MERCED</t>
  </si>
  <si>
    <t>VIVIANA</t>
  </si>
  <si>
    <t>HUAMAN FUENTES</t>
  </si>
  <si>
    <t>CALLE C 1 (JIRON H) S/N CONDOMINIO MAMBO 3</t>
  </si>
  <si>
    <t>ESPALDA DEL MALL COMAS</t>
  </si>
  <si>
    <t>LUIS EDUARDO</t>
  </si>
  <si>
    <t>ORBEZO PINTO</t>
  </si>
  <si>
    <t>AVENIDA MARIANO IGNACIO PRADO 3014 -</t>
  </si>
  <si>
    <t>AL FRENTE DEL COLEGIO GERALDA -</t>
  </si>
  <si>
    <t>FABIOLA VERONICA</t>
  </si>
  <si>
    <t>TANAMACHI INFANTES</t>
  </si>
  <si>
    <t>AVENIDA OSCAR R BENAVIDES 5015 DEPARTAMENTO G 103 CONDOMINIO EL PRADO SAN JOSE CALLAO -</t>
  </si>
  <si>
    <t>ANTES DE PLAZA VEA DE LA AVENIDA COLONIAL O COSE NO PASANDO UNIVERSITARIA -</t>
  </si>
  <si>
    <t>JUNIOR JAVIER AUGUSTO</t>
  </si>
  <si>
    <t>ALEMAN OLIVOS</t>
  </si>
  <si>
    <t>PROLONGACION MARIANO MELGAR 101</t>
  </si>
  <si>
    <t>FRENTE A URBANIZACIÓN ADUCA</t>
  </si>
  <si>
    <t>CERRO COLORADO</t>
  </si>
  <si>
    <t>DAVID EDUARDO</t>
  </si>
  <si>
    <t>GOMEZ BOLUARTE</t>
  </si>
  <si>
    <t>JESUS MARIA - AV BRASIL 1433 DPTO 102</t>
  </si>
  <si>
    <t>A UNA CDRA Y MEDIA DE PLAZA VEA DE BRASIL</t>
  </si>
  <si>
    <t>KRISTY JOYCE NEVELYN</t>
  </si>
  <si>
    <t>ARTEAGA MOYA</t>
  </si>
  <si>
    <t>CALLE G MZ G 16 LOTE 11 SECTOR 5 BOCANEGRA</t>
  </si>
  <si>
    <t>PARQUE ELA JUVENTUD
 O EL POLIGONO 4 CENTRO DE SALUD</t>
  </si>
  <si>
    <t>XIMENA REGINA</t>
  </si>
  <si>
    <t>SANCHEZ REVOLLEDO</t>
  </si>
  <si>
    <t>Jiron Cristobal de Peralta Sur, 349, Santiago de Surco</t>
  </si>
  <si>
    <t>Auxiliar panamericana sur</t>
  </si>
  <si>
    <t>DASHLY DAKOTHA PIERINA</t>
  </si>
  <si>
    <t>PASTOR SILVA</t>
  </si>
  <si>
    <t>JR FITZCARRALD 1234</t>
  </si>
  <si>
    <t>A 1 CDRA DE LA PASTELERIA PIEROS
 ALT DE ANTUNEZ DE MAYOLO</t>
  </si>
  <si>
    <t>DAPNNE GABRIELA</t>
  </si>
  <si>
    <t>RIOS ARROYO</t>
  </si>
  <si>
    <t>JIRON CALASASAYA 1062</t>
  </si>
  <si>
    <t>ALT MERCADO MANCOMARCA</t>
  </si>
  <si>
    <t>JOHN</t>
  </si>
  <si>
    <t>HARTLEY GONZALES</t>
  </si>
  <si>
    <t>ALCANFORES CALLE ALCANFORES 920 DEPARTAMENTO 704 TORRE B -</t>
  </si>
  <si>
    <t>MIRAFLORES -</t>
  </si>
  <si>
    <t>ANDREA LUCIANA</t>
  </si>
  <si>
    <t>LLONTOP PAJUELO</t>
  </si>
  <si>
    <t>JIRON MEZA MEDRANO 504 URBANIZACION SAN GERMAN -</t>
  </si>
  <si>
    <t>ALTURA DE LA CUADRA 5 DE LA AVENIDA GERMAN AGUIRRE -</t>
  </si>
  <si>
    <t>KAORI DANIELA</t>
  </si>
  <si>
    <t>INGA BALDEON</t>
  </si>
  <si>
    <t>CALLE FUERTE MAESTRE MZ H LOTE 18 URB MAYORAZGO CHICO</t>
  </si>
  <si>
    <t>ALT CDRA 32 DE AV SEPARADORA INDUSTRIAL</t>
  </si>
  <si>
    <t>YADHIEL LADISLAO</t>
  </si>
  <si>
    <t>REGALADO CARDENAS</t>
  </si>
  <si>
    <t>CALLAO- AV 200 MILLAS MZ B LOTE 24 URB. SANTA LUCIA OQUENDO CALLAO</t>
  </si>
  <si>
    <t>ENTRE AVENIDA ALISOS Y 200 MILLAS</t>
  </si>
  <si>
    <t xml:space="preserve"> 10:49 AM</t>
  </si>
  <si>
    <t>JOSE CARLOS</t>
  </si>
  <si>
    <t>FARFAN HUAMAN</t>
  </si>
  <si>
    <t>ESQUINA DEL PARQUE EL CARMEN -</t>
  </si>
  <si>
    <t>MIA VALENTINA</t>
  </si>
  <si>
    <t>TERRY DE LA CALLE</t>
  </si>
  <si>
    <t>CALLE BALTAZAR LA TORRE 240 DEPARTAMENTO 302 SAN ISIDRO -</t>
  </si>
  <si>
    <t>A UNA CUADRA DE PERSHING CON JAVIER PRADO -</t>
  </si>
  <si>
    <t>ASTAH</t>
  </si>
  <si>
    <t>SOPHIA MICAELA</t>
  </si>
  <si>
    <t>PARRA DIAZ</t>
  </si>
  <si>
    <t>JIRON ROSENDO LEHDER 607 ZONA A SAN JUAN DE MIRAFLORES -</t>
  </si>
  <si>
    <t>PARALELA A LA CUADRA 6 DE MIOTTA LA PRIMERA ENTRADA DE PALMERAS POR LAS PALMERAS -</t>
  </si>
  <si>
    <t>MICHAEL ANDERSON</t>
  </si>
  <si>
    <t>URIARTE LEON</t>
  </si>
  <si>
    <t>CORAZON DE JESUS MANZANA 6 LOTE 21 -</t>
  </si>
  <si>
    <t>POR EL COLEGIO CIMA DE LA VICTORIA LA AVENIDA GRAU</t>
  </si>
  <si>
    <t>ANULADO</t>
  </si>
  <si>
    <t>VIVA 1 A</t>
  </si>
  <si>
    <t>TAYRA DOMENIKA</t>
  </si>
  <si>
    <t>RAMIREZ ZUÑIGA</t>
  </si>
  <si>
    <t>CALLE SAN ERNESTO 6214 LOS OLIVOS -</t>
  </si>
  <si>
    <t>PASANDO EL MERCADO VILLA SOL -</t>
  </si>
  <si>
    <t>ARMANDO GUSTAVO</t>
  </si>
  <si>
    <t>GONZALES MATUHURA</t>
  </si>
  <si>
    <t>CALLE LOS CEIBOS MZ I49 URB LA CAPULLANA</t>
  </si>
  <si>
    <t>ALTURA DE LA CDRA 16 Y 17 DE LA AV MARISCAL CASTILLA</t>
  </si>
  <si>
    <t>JULISSA LIZBETH</t>
  </si>
  <si>
    <t>MIGUEL ARIZA</t>
  </si>
  <si>
    <t>ASOCIACION LA FLORESTA MANZANA F LOTE 20 SAN JUAN DE MIRAFLORES DE REFERENCIA AL COLEGIO FRENTE AL COLEGIO ALFRED MARSHALL -</t>
  </si>
  <si>
    <t>FRENTE AL COLEGIO ALFRED MARSHALL -</t>
  </si>
  <si>
    <t>YANETH ROXANA</t>
  </si>
  <si>
    <t>CALLISAYA APAZA</t>
  </si>
  <si>
    <t>jr ucayali 725</t>
  </si>
  <si>
    <t>oficina BBVA calle capon</t>
  </si>
  <si>
    <t>DORIS MILAGROS</t>
  </si>
  <si>
    <t>PALOMINO EVARISTO</t>
  </si>
  <si>
    <t>UCV 100 LT 42 ZONA F HUAYCAN</t>
  </si>
  <si>
    <t>A DOS CRDAS DEL PARADERO SALVATIERRA</t>
  </si>
  <si>
    <t>SANTIAGO FERNANDO</t>
  </si>
  <si>
    <t>ARANGO ACEVEDO</t>
  </si>
  <si>
    <t>JIRON LAS ROSAS 162 CONDOMINIO PASEO TOMAS VALLE LOS OLIVOS -</t>
  </si>
  <si>
    <t>CUADRA 15 AVENIDA TOMAS VALLE -</t>
  </si>
  <si>
    <t>STEFANY</t>
  </si>
  <si>
    <t>CURI TOMAYCONZA</t>
  </si>
  <si>
    <t>JIRON JUNO 184 DEPARTAMENTO 307 URBANIZACION LA CAMPINA -</t>
  </si>
  <si>
    <t>A LA ESPALDA DE LA UNIVERSIDAD LOU PENE -</t>
  </si>
  <si>
    <t>ERIKA EMILIA</t>
  </si>
  <si>
    <t>KLINGE GOYCOCHEA</t>
  </si>
  <si>
    <t>DEPARTAMENTO C -</t>
  </si>
  <si>
    <t>CRUCE CON TRINIDAD MORAN ESAS DOS CUADRAS DEL DOS ONE DE 2 DE MAYO -</t>
  </si>
  <si>
    <t>VALERIA LISSETTE</t>
  </si>
  <si>
    <t>TORRES TUCNO</t>
  </si>
  <si>
    <t>JR MAMACONA 659 URB MANGOMARCA</t>
  </si>
  <si>
    <t>ALT CDRA 15 DE AV LAS LOMAS</t>
  </si>
  <si>
    <t>KATHERINE KELLY</t>
  </si>
  <si>
    <t>BALLENA LARA</t>
  </si>
  <si>
    <t>SAN MARTIN DE PORRES - CHICMABAMBA MZ I LOTE 2</t>
  </si>
  <si>
    <t>ES UNA CASA ( DOS PISOS)
 ES CRUCE DE PACASMAYO CON EL ALAMO</t>
  </si>
  <si>
    <t>Unidad asignada</t>
  </si>
  <si>
    <t>ESTHER FIORELLA</t>
  </si>
  <si>
    <t>REYES ORMEÑO</t>
  </si>
  <si>
    <t>SURQUILLO - AV MARISCAL CACERES 327 DPTO 601</t>
  </si>
  <si>
    <t>CERCA A LA ESTACION DE BOMBEROS DE MIRAFLORES , A UNA CUADRA.</t>
  </si>
  <si>
    <t>unidad  asignada</t>
  </si>
  <si>
    <t>MONICA PILAR</t>
  </si>
  <si>
    <t>AQUINO ELESCANO</t>
  </si>
  <si>
    <t>JIRON PARURO 111 COOPERATIVA 27 DE ABRIL ATE VISARTE OVALO DE SANTA ANITA PLAZA VEA A LA ESPALDA LA AVENIDA POR LA AVENIDA URUBAMBA -</t>
  </si>
  <si>
    <t>OVALO SANTA ANITA ESTA PLAZA VEA A LA ESPALDA LA AVENIDA URUBAMBA ESTA ENTRE URUBAMBA Y VULCANO FRENTE A UNA POSTA MEDICA -</t>
  </si>
  <si>
    <t>ROCA PEREDA</t>
  </si>
  <si>
    <t>TIRABANTI 281 BARRANCO</t>
  </si>
  <si>
    <t>ESTACION BALTA DE METROPOLITANO
 A LAS ESPALDA DE LA IGLESIA LOS PADRES 
 PARQUE BUTER DE BARRANCO</t>
  </si>
  <si>
    <t>CHRISTOPHER ALEXANDER</t>
  </si>
  <si>
    <t>IZAGUIRRE VIZCARRA</t>
  </si>
  <si>
    <t>CALLE LAS MAGNOLIAS MZ I 2 LOTE 1 - PISO 5</t>
  </si>
  <si>
    <t>BODEGA LAS MAGNOLIAS</t>
  </si>
  <si>
    <t>JIRON AYACUCHO 649 -</t>
  </si>
  <si>
    <t>CERCA AVENIDA SUCRE -</t>
  </si>
  <si>
    <t>MITZY YAMILÉ</t>
  </si>
  <si>
    <t>ESCOBAR UTCAÑE</t>
  </si>
  <si>
    <t>AVENIDA VENEZUELA 2555 -</t>
  </si>
  <si>
    <t>CONDOMINIO NUEVA VISTA -</t>
  </si>
  <si>
    <t>SEBASTIAN GUILLERMO</t>
  </si>
  <si>
    <t>RISCO PINO</t>
  </si>
  <si>
    <t>AV COSTANERA 970 DPT 509</t>
  </si>
  <si>
    <t>PARALELEA A LA CDRA 9 DE LA AV PAZ</t>
  </si>
  <si>
    <t>RUIZ ARIAS</t>
  </si>
  <si>
    <t>MANUEL MESONES MURO 263 -</t>
  </si>
  <si>
    <t>ALTURA DE LA CUADRA 3 DE LA AVENIDA DE LOS PATRIOTAS -</t>
  </si>
  <si>
    <t>DIANA</t>
  </si>
  <si>
    <t>GARCIA CALDAS</t>
  </si>
  <si>
    <t>STEPHEN CRANE 115 DEPARTAMENTO 503 SAN BOSCH -</t>
  </si>
  <si>
    <t>ALTURA CUADRA 36 AVENIDA JAVIER PRADO -</t>
  </si>
  <si>
    <t>FIORELLA DE FATIMA</t>
  </si>
  <si>
    <t>ZAPATA ABASOLO</t>
  </si>
  <si>
    <t>AV. IGNACIO MERINO 2676 -4TO PISO</t>
  </si>
  <si>
    <t>POR EL RESTAURANTE DOMO SALTADO</t>
  </si>
  <si>
    <t>Contacto con el paciente</t>
  </si>
  <si>
    <t>SONIA JOHANA</t>
  </si>
  <si>
    <t>ASURZA ESPIRITU</t>
  </si>
  <si>
    <t>Validar direccion con el pacienteAVENIDA ANDRES AVELINO CACERES 281 DEPARTAMENTO 1104 -</t>
  </si>
  <si>
    <t>AVENIDA ANDRES AVELINO CACERES 281 DEPARTAMENTO 1104 -</t>
  </si>
  <si>
    <t>ROXANA MIRELY</t>
  </si>
  <si>
    <t>ATUNCAR MARQUEZ</t>
  </si>
  <si>
    <t>SECTOR 2 GRUPO 19 MANZANA D LOTE 24</t>
  </si>
  <si>
    <t>AVENIDA VELASCO ALVARADO CON AVENIDA LOS ALAMOS -</t>
  </si>
  <si>
    <t>DAVID ALBERTO</t>
  </si>
  <si>
    <t>REINOSO SALINAS</t>
  </si>
  <si>
    <t>CALLE AUGUSTO SALAVERRY 272 URBANIZACION LUCYANA CARABAYLLO -</t>
  </si>
  <si>
    <t>ALTURA DE LA CUADRA 5 Y 6 DE LA AVENIDA UNIVERSITARIA -</t>
  </si>
  <si>
    <t>VALENTINO ADRIAN</t>
  </si>
  <si>
    <t>VALVERDE FERNANDEZ</t>
  </si>
  <si>
    <t>GENERAL VIDAL 628 -</t>
  </si>
  <si>
    <t>FRENTE A PISCINA MUNICIPAL -</t>
  </si>
  <si>
    <t>PATRICIA RUBI</t>
  </si>
  <si>
    <t>BUSTAMANTE SUSANO</t>
  </si>
  <si>
    <t>AVENIDA GARZON 550 -DEP 1304</t>
  </si>
  <si>
    <t>ALTURA DEL HOSPITAL DEL NINO AVENIDA BRASIL</t>
  </si>
  <si>
    <t>ALTURA DEL BCP</t>
  </si>
  <si>
    <t>FARFAN IGLESIAS</t>
  </si>
  <si>
    <t>URBANIZACION PREVIA MANZANA 38 LOTE 3 -</t>
  </si>
  <si>
    <t>ALTURA DE LA CUADRA 5 DE LOS ALISOS -</t>
  </si>
  <si>
    <t>GABRIELA ROSSANA</t>
  </si>
  <si>
    <t>CASTILLO RODRIGUEZ</t>
  </si>
  <si>
    <t>URBANIZACION CONFECCIONES MILITARES MANZANA A LOTE 15 CALLE DOMINGO VALLE RIO EXTRA BELLAVISTA CALLAO -</t>
  </si>
  <si>
    <t>ALTURA DE LA CUADRA 28 DE LA AVENIDA COLONIAL -</t>
  </si>
  <si>
    <t>CARLA ROSMERY</t>
  </si>
  <si>
    <t>BORDA MINCHOLA</t>
  </si>
  <si>
    <t>CALLE B 250 MANZANA H LOTE 21 ASENTAMIENTO HUMANO VICTOR RAUL HAYA DE LA TORRE CHORRILLOS -</t>
  </si>
  <si>
    <t>POR EL ESTADIO EN CONSTRUCCION DE SAN GENARO -</t>
  </si>
  <si>
    <t>MARIA CLEMENCIA</t>
  </si>
  <si>
    <t>VALVERDE RIOS</t>
  </si>
  <si>
    <t>JIRON JOSE REMY BARUA 2633 -</t>
  </si>
  <si>
    <t>ALTURA CUADRA 26 AVENIDA VENEZUELA -</t>
  </si>
  <si>
    <t>AVENIDA ARNALDO MARQUEZ 579 JESUS MARIA -</t>
  </si>
  <si>
    <t>FERNANDO MARQUEZ CON MOGABURU -</t>
  </si>
  <si>
    <t>ANGELA SOFÍA</t>
  </si>
  <si>
    <t>RAMIREZ OSORIO</t>
  </si>
  <si>
    <t>JR EL CORTIJO 442 DPTO 401</t>
  </si>
  <si>
    <t>AL COSTADO DE LA EMBAJADA DE EEUU</t>
  </si>
  <si>
    <t>JORGE LUIS</t>
  </si>
  <si>
    <t>DURAND HUAMAN</t>
  </si>
  <si>
    <t>AV INCA GARCILAZO DE LA VEGA 955</t>
  </si>
  <si>
    <t>AL COSTADO DEL HOTEL RIVIERA</t>
  </si>
  <si>
    <t>GIULIANA ROXANA</t>
  </si>
  <si>
    <t>PLENGE SALAZAR</t>
  </si>
  <si>
    <t>AVENIDA LA MERCED 822 DEP 301</t>
  </si>
  <si>
    <t>CRUCE DE AVENIDA LA MERCED CON AVENIDA MARISCAL CASTILLA -</t>
  </si>
  <si>
    <t>DIEGO NICOLAS</t>
  </si>
  <si>
    <t>PALOMINO WARTON</t>
  </si>
  <si>
    <t>URB LA PERRICHOLI CALLE 4 MZ B LOT 1</t>
  </si>
  <si>
    <t>CAMPO SIETE CLUB DE FUTBOL</t>
  </si>
  <si>
    <t>MARLEN ROXANA</t>
  </si>
  <si>
    <t>BALAREZO DURAND</t>
  </si>
  <si>
    <t>CALLE CABO BLANCO MANZANA C5 LOTE 20 URBANIZACION LOS CEDROS CHORRILLOS -</t>
  </si>
  <si>
    <t>MAYER SEBASTIAN</t>
  </si>
  <si>
    <t>FASANANDO LIRA</t>
  </si>
  <si>
    <t>LIZARDO MONTERO 555 -</t>
  </si>
  <si>
    <t>AL COSTADO DEL GRANNY MONTERO -</t>
  </si>
  <si>
    <t>ALESSANDRA DEL MILAGRO</t>
  </si>
  <si>
    <t>FABIAN MIRAVAL</t>
  </si>
  <si>
    <t>CALLE HARRINGTON 309 DEPARTAMENTO 101 -</t>
  </si>
  <si>
    <t>ALTURA DE LA CUADRA 39 DE LA AVENIDA AVIACION -</t>
  </si>
  <si>
    <t>PAMELA VANINA</t>
  </si>
  <si>
    <t>HEREDIA ANDERLE</t>
  </si>
  <si>
    <t>BASADRE 347 SAN ISIDRO</t>
  </si>
  <si>
    <t>WIWORD A LA DO DE HAYED</t>
  </si>
  <si>
    <t>JULIO RENE STALIN</t>
  </si>
  <si>
    <t>FERNANDEZ MEZA</t>
  </si>
  <si>
    <t>Jr Rodolfo rutee 232</t>
  </si>
  <si>
    <t>Por el parque gonsales prado / cuadra 4 de javier prado oeste</t>
  </si>
  <si>
    <t>GIAN CARLOS</t>
  </si>
  <si>
    <t>JERI FLORES</t>
  </si>
  <si>
    <t>CALLE TANTA LEONOR 6336 URBANIZACION SANTA LUISA -</t>
  </si>
  <si>
    <t>A LA ALTURA DEL KILOMETRO 20 Y MEDIO DE LA PANAMERICANA NORTE -</t>
  </si>
  <si>
    <t>IRMA GIOVANNA</t>
  </si>
  <si>
    <t>CORONEL SANCHEZ</t>
  </si>
  <si>
    <t>AVENIDA PASEO DE LA REPUBLICA 8851 DEPARTAMENTO DE 201 -</t>
  </si>
  <si>
    <t>AHI ALTURA DE LA CUADRA 5 DE LA AVENIDA LOS PROCERES -</t>
  </si>
  <si>
    <t>YADHIRA GIULIANA</t>
  </si>
  <si>
    <t>MURILLO VILLACORTA</t>
  </si>
  <si>
    <t>JR NICANOR REATEGUI 495</t>
  </si>
  <si>
    <t>PLAZA DE CALZADA</t>
  </si>
  <si>
    <t>CALZADA</t>
  </si>
  <si>
    <t>CALLE CABO BLANCO MANZANA C5 LOTE 20 URBANIZACION LOS CEDROS CHORRILLOS</t>
  </si>
  <si>
    <t>SANTA MARIA CON CABO BLANCO</t>
  </si>
  <si>
    <t>JIRON NAVARRA 417 DEPARTAMENTO 302 -</t>
  </si>
  <si>
    <t>DANIELA VALENTINA</t>
  </si>
  <si>
    <t>GALINDO CANALES</t>
  </si>
  <si>
    <t>JIRON ARIADNA 180 EDIFICIO 8 DEPARTAMENTO 402 SANTIAGO DE SURCO -</t>
  </si>
  <si>
    <t>ALTURA DE LA CUADRA 17 Y 18 DE LA AVENIDA GAVIOTAS -</t>
  </si>
  <si>
    <t>KAMILA LUCIANA</t>
  </si>
  <si>
    <t>JIRON DON BOSCO 473 DEPARTAMENTO 401 -</t>
  </si>
  <si>
    <t>ALTURA DEL COLEGIO LA SALLE A ESPALDAS DEL METRO DE LA AVENIDA ARICA CUADRA 5 -</t>
  </si>
  <si>
    <t>NERI ELIZABETH</t>
  </si>
  <si>
    <t>CALSINA MAMANI</t>
  </si>
  <si>
    <t>METRO ARENALES -</t>
  </si>
  <si>
    <t>CENTRO COMERCIAL -</t>
  </si>
  <si>
    <t>ANTHONELLA ANTUANETTE</t>
  </si>
  <si>
    <t>ALBARRACIN CHAMBERGO</t>
  </si>
  <si>
    <t>AVENIDA LOS PRECURSORES 960 -</t>
  </si>
  <si>
    <t>ALTURA DE LA CUADRA 2 DE -</t>
  </si>
  <si>
    <t>JAVIER EDGARDO</t>
  </si>
  <si>
    <t>CABRERA ALARCON</t>
  </si>
  <si>
    <t>AVENIDA LOS POSTES OESTE 189 SAN JUAN DE LURIGANCHO -</t>
  </si>
  <si>
    <t>A UNA CUADRA DEL TREN DE LA ESTACION DEL TREN LOS POSTES SAN JUAN DE LURIGANCHO -</t>
  </si>
  <si>
    <t>MARIO</t>
  </si>
  <si>
    <t>MAR JUAREZ</t>
  </si>
  <si>
    <t>Pasaporte</t>
  </si>
  <si>
    <t>G39556063</t>
  </si>
  <si>
    <t>CALLE LAS MAGNOLIAS 173 DPTO 402</t>
  </si>
  <si>
    <t>A UNA CDRA DEL MALECON PAUL HARRYS</t>
  </si>
  <si>
    <t>NATALIA ARACELLI</t>
  </si>
  <si>
    <t>RAMOS QUEVEDO</t>
  </si>
  <si>
    <t>JIRON UMACHIRI 239</t>
  </si>
  <si>
    <t>ALT DE LA CDRA10 DE AV. LA MARINA</t>
  </si>
  <si>
    <t>CESIA MERARI</t>
  </si>
  <si>
    <t>GARCIA TARAZONA</t>
  </si>
  <si>
    <t>CALLE SOLIDARIDAD MANZANA E LOTE 5 VILLA EL SALVADOR -</t>
  </si>
  <si>
    <t>A LA ESPALDA DE LA VECINA MAESTRO -</t>
  </si>
  <si>
    <t>HEIDI DANIELA</t>
  </si>
  <si>
    <t>CARLOS PEREZ</t>
  </si>
  <si>
    <t>AV SAN MIGUEL ALTO MZ 36A LOTE 40A</t>
  </si>
  <si>
    <t>ALT MIRADOR</t>
  </si>
  <si>
    <t>ANAYELI</t>
  </si>
  <si>
    <t>FLORES HUAMAN</t>
  </si>
  <si>
    <t>MI DIRECCION ES AVENIDA CALLE AREAS QUEREIS VER NUMERO -</t>
  </si>
  <si>
    <t>FRENTE AL GOL DE AURORA -</t>
  </si>
  <si>
    <t>Term. Aten. Pac.</t>
  </si>
  <si>
    <t>LUCIANA VALESKA</t>
  </si>
  <si>
    <t>CORAZON DE JESUS MANZANA CELOTE 21 -</t>
  </si>
  <si>
    <t>TRANSFERENCIA MICHELLE POR EL COLEGIO CIMA -</t>
  </si>
  <si>
    <t>GABRIELA PATRICIA</t>
  </si>
  <si>
    <t>VARGAS CORONADO</t>
  </si>
  <si>
    <t>JIRON FIDELLI 101 DEPARTAMENTO 1602 BARRANCO -</t>
  </si>
  <si>
    <t>CUADRA 11 DE LA AVENIDA GRAU -</t>
  </si>
  <si>
    <t>BEATRIZ</t>
  </si>
  <si>
    <t>OCHOA ENCINAS</t>
  </si>
  <si>
    <t>PSJE URUCHUCA MZ B</t>
  </si>
  <si>
    <t>KEYLA ALEJANDRA</t>
  </si>
  <si>
    <t>MONTEVERDE MATUTE</t>
  </si>
  <si>
    <t>CALLE MERCEDES CABELLO 278</t>
  </si>
  <si>
    <t>ALT CDRA 12 AV RIVA AGUERO</t>
  </si>
  <si>
    <t>EKATERINA ALEJANDRA</t>
  </si>
  <si>
    <t>MATEU YUPANQUI</t>
  </si>
  <si>
    <t>AVENIDA LA MERCED 510 DEPARTAMENTO 401 -</t>
  </si>
  <si>
    <t>ALTURA DE LA CUADRA 21 DE BENAVIDES -</t>
  </si>
  <si>
    <t>MATHIAS ALEXANDER</t>
  </si>
  <si>
    <t>MELENDEZ CAVIDES</t>
  </si>
  <si>
    <t>JIRON EL CORTIJO 432 DEPARTAMENTO 401 MONTERRICO -</t>
  </si>
  <si>
    <t>A UNA CUADRA EMBAJADA DE ESTADOS UNIDOS -</t>
  </si>
  <si>
    <t>BRIANA ALEXANDRA</t>
  </si>
  <si>
    <t>MORE CHUMBES</t>
  </si>
  <si>
    <t>carlos colmenares 180</t>
  </si>
  <si>
    <t>entre la estacion ayacucho con higuereta</t>
  </si>
  <si>
    <t>COMISARIA DE MIRAFLORES -</t>
  </si>
  <si>
    <t>WILMER EDUARDO</t>
  </si>
  <si>
    <t>AYALA FERNANDEZ</t>
  </si>
  <si>
    <t>MZ D1 LT 14 LAS MAGNOLIAS URB SAN ANTONIO DE CARABAYLLO</t>
  </si>
  <si>
    <t>CASETA EDELNORCA, PASANDO LADRILLERA RAX</t>
  </si>
  <si>
    <t>DERECK MATTHEW</t>
  </si>
  <si>
    <t>CAMPOS QUISPE</t>
  </si>
  <si>
    <t>CALLE LOS TERRAZOS 823 URB LA AGUACILA</t>
  </si>
  <si>
    <t>ALTURA ESTACION EL TREN JARDINES</t>
  </si>
  <si>
    <t>VALERYE NICOLLE</t>
  </si>
  <si>
    <t>HERREROS CAVERO</t>
  </si>
  <si>
    <t>CONDOMINIO VILLA NOVA 1 TORRE 3 508</t>
  </si>
  <si>
    <t>ENTRE AV STA ROSA Y AV ARGENTINA</t>
  </si>
  <si>
    <t>ADRIANO GERICO</t>
  </si>
  <si>
    <t>VALERIO QUISPE</t>
  </si>
  <si>
    <t>JR JESUS VERA FERNANDEZ 893</t>
  </si>
  <si>
    <t>ALT CDR 8 GERMAN AGUIRRE, AL COSTADO DEL COLEGIO MIGUEL GRAU</t>
  </si>
  <si>
    <t>ANGIE ROSYBETH</t>
  </si>
  <si>
    <t>GRANADA REA</t>
  </si>
  <si>
    <t>AVENIDA UNIVERSITARIA 845 DEPARTAMENTO 1604 -</t>
  </si>
  <si>
    <t>A UNA CUADRA DEL CRUCE DE LA AVENIDA MARINA CON UNIVERSITARIA AL COSTADO DE KIOS DE SAN MIGUEL -</t>
  </si>
  <si>
    <t>LUZ MARINA</t>
  </si>
  <si>
    <t>DULANTO SEMINARIO</t>
  </si>
  <si>
    <t>ENRIQUE VILLAR 529 LIMA LIMA LIMA -</t>
  </si>
  <si>
    <t>ESTOY A MEDIA CUADRA DE LA IGLESIA CRISTO REY Y A LA ALTURA A LAS 12 DE PETITTO A -</t>
  </si>
  <si>
    <t>FABIO ALESSANDRO</t>
  </si>
  <si>
    <t>VELA GUTIERREZ</t>
  </si>
  <si>
    <t>AVENIDA AVIACION 3544 DEPARTAMENTO 201 TORRES DE LIMATAMBO TAMBOR -</t>
  </si>
  <si>
    <t>ESTA ARRIBA DE LA TIENDA VEGA LA ENTRADA LA PUERTA ES INDEPENDIENTE A LA ESPALDA DE LA TIENDA VEGA -</t>
  </si>
  <si>
    <t>TIANA SAMARHA</t>
  </si>
  <si>
    <t>PAJUELO MEZA</t>
  </si>
  <si>
    <t>JIRON FRANCISCO BOLGNESI 896 BELLAVISTA CALLAO</t>
  </si>
  <si>
    <t>A DOS CUADRAS DE LA AV JOSE GALVEZ INTERCEPCION CON TUPAC AMARU</t>
  </si>
  <si>
    <t>CECILIA INES</t>
  </si>
  <si>
    <t>RAMOS ANAYA</t>
  </si>
  <si>
    <t>CALLE HERMANOS VILLARAN 221 URBANIZACION EL BOSQUE RIMAC -</t>
  </si>
  <si>
    <t>FRENTE AL PARQUE BENIGNO FARFAN -</t>
  </si>
  <si>
    <t>SEBASTIAN ENRIQUE</t>
  </si>
  <si>
    <t>MADIAN DE LOS ANGELES</t>
  </si>
  <si>
    <t>SALDARRIAGA CUTISACA</t>
  </si>
  <si>
    <t>CALLE LAS ALMENDRAS 126 TORRE E DEPARTAMENTO 502</t>
  </si>
  <si>
    <t>HECTOR ANDRES</t>
  </si>
  <si>
    <t>DONGO SALVADOR</t>
  </si>
  <si>
    <t>calle meiser llacsa 154</t>
  </si>
  <si>
    <t>paralela a la av benavides, donde esta el edificio de oncosalud, por el restaurante de comics</t>
  </si>
  <si>
    <t>HUGO EDGAR</t>
  </si>
  <si>
    <t>CRUZ RUIZ</t>
  </si>
  <si>
    <t>MZ E15 LOTE 46 URB SAN MARIA 4TA ETAPA - CARABAYLLO</t>
  </si>
  <si>
    <t>CERCA A LA DIRINCRI DE SANTA MARIA</t>
  </si>
  <si>
    <t>RAUL ANTONIO</t>
  </si>
  <si>
    <t>COELLO GUERRERO</t>
  </si>
  <si>
    <t>JR GOZZOLI NORTE 991 DPT 401</t>
  </si>
  <si>
    <t>ESPALDA DE LA CDRA 26 DE LA AV SANLUIS CON SAN BORJA SUR</t>
  </si>
  <si>
    <t>LUZ IDALIA</t>
  </si>
  <si>
    <t>NAVARRO UGAZ</t>
  </si>
  <si>
    <t>AVENIDA SAN MARTIN MANZANA 94 LOTE 31 JUAN -</t>
  </si>
  <si>
    <t>AVENIDA HOLANDA Y AVENIDA HUANDOY -</t>
  </si>
  <si>
    <t>NO TIENE RECETA</t>
  </si>
  <si>
    <t>MATHYAS ANDRE</t>
  </si>
  <si>
    <t>PRADO MENDIZABAL</t>
  </si>
  <si>
    <t>MANZANA A 12 ASOCIACION DE VIVIENDA VILLA SALUD -</t>
  </si>
  <si>
    <t>PRIMERA DE PALO -</t>
  </si>
  <si>
    <t>JACOB LIAM</t>
  </si>
  <si>
    <t>PEREZ TANTALEAN</t>
  </si>
  <si>
    <t>JIRON PROGRESO 295 -</t>
  </si>
  <si>
    <t>KILOMETRO 8 Y MEDIO ERA TUPAC AMARU -</t>
  </si>
  <si>
    <t>STEPHANIE</t>
  </si>
  <si>
    <t>GODOY LIVIA</t>
  </si>
  <si>
    <t>AVENIDA A PRIMERA CUADRA -</t>
  </si>
  <si>
    <t>A MEDIA CUADRA DE LA AVENIDA A Y AVENIDA UNIVERSITARIA -</t>
  </si>
  <si>
    <t>TASAYCO MARQUEZ</t>
  </si>
  <si>
    <t>YA MI DIRECCION ES LA MANZANA DE 17 LOTE 44 BOCANEGRA CALLAO -</t>
  </si>
  <si>
    <t>LA REFERENCIA HECHA ENTRE EL JIRON PIURA Y LA AVENIDA QUILCA MI DOMICILIO QUEDA POR UN PASAJE QUE SE LLAMA OMEGA ES -</t>
  </si>
  <si>
    <t>ERICK GUILLERMO</t>
  </si>
  <si>
    <t>CORNEJO IGNACIO</t>
  </si>
  <si>
    <t>jr caracas 2204 dpto 402</t>
  </si>
  <si>
    <t>alt cdr 4 de san felipe</t>
  </si>
  <si>
    <t>COSTADO DE MALL DE COMAS</t>
  </si>
  <si>
    <t>MILVIA MILAGROS</t>
  </si>
  <si>
    <t>CAVERO APAZA</t>
  </si>
  <si>
    <t>INKAHUASI 847</t>
  </si>
  <si>
    <t>FRENTE AL PARQUE SANTA ROSA</t>
  </si>
  <si>
    <t>MEDALIT ESTEFANIA</t>
  </si>
  <si>
    <t>PEVES CALLUPE</t>
  </si>
  <si>
    <t>calle capulíes 217</t>
  </si>
  <si>
    <t>alt cdr 6 de av paracas</t>
  </si>
  <si>
    <t>IRIS ALESSANDRA</t>
  </si>
  <si>
    <t>CARLIN BARRIENTOS</t>
  </si>
  <si>
    <t>JIRON EL CADIZ 237</t>
  </si>
  <si>
    <t>INES CARMEN</t>
  </si>
  <si>
    <t>CANALES URBIZAGASTEGUI</t>
  </si>
  <si>
    <t>jiron tomas schaus</t>
  </si>
  <si>
    <t>Hospedaje tomas schaus, habitacion 202</t>
  </si>
  <si>
    <t>OXAPAMPA</t>
  </si>
  <si>
    <t>SILOE DEBORAH</t>
  </si>
  <si>
    <t>ARROYO CARHUAS</t>
  </si>
  <si>
    <t>MZ F LOTE 16 ROSALES SANTA ROSA</t>
  </si>
  <si>
    <t>3 CUADRAR PASANDO CANTA CALLAO</t>
  </si>
  <si>
    <t>ZULITT MARYOLINN</t>
  </si>
  <si>
    <t>RUIZ TUYA</t>
  </si>
  <si>
    <t>LOS EUCALIPTOS 159</t>
  </si>
  <si>
    <t>COLEGIO TECNICO 3052</t>
  </si>
  <si>
    <t>GLADEMIR YUSMER</t>
  </si>
  <si>
    <t>ANAYA HUAMAN</t>
  </si>
  <si>
    <t>AVENIDA LAS NOGALES 251 TORRE 12 DEPARTAMENTO 201 -</t>
  </si>
  <si>
    <t>CERCA DEL PUENTE SANTA ANITA</t>
  </si>
  <si>
    <t>FABRICIO ANDRE</t>
  </si>
  <si>
    <t>OLIVERO CARRILLO</t>
  </si>
  <si>
    <t>CALLE PACASMAYO 165 PLAYA CENTRAL</t>
  </si>
  <si>
    <t>A 2 CUADRAS DE POSTA DE PUNTA HERMOSA</t>
  </si>
  <si>
    <t>GIAMELI FRANCHESCA</t>
  </si>
  <si>
    <t>CANO CONDORI</t>
  </si>
  <si>
    <t>ASOCIACION TRABAJADORES TEXTIL MZ G LOTE 12</t>
  </si>
  <si>
    <t>Frente a plaza vitarte</t>
  </si>
  <si>
    <t>JENNY LINDA CONSUELO</t>
  </si>
  <si>
    <t>JR. 37 DIAZ 400 - INDEPENDENCIA</t>
  </si>
  <si>
    <t>ENTRE LAS AV. 17 DE NOVIEMBRE Y LAS AMERICAS</t>
  </si>
  <si>
    <t>HEFZIBA CARLA MARGOT</t>
  </si>
  <si>
    <t>ROSPIGLIOSI TORRES</t>
  </si>
  <si>
    <t>AVENIDA EL SOL 220 -</t>
  </si>
  <si>
    <t>A UNA CUADRA DE LA AVENIDA LOS PUMAS -</t>
  </si>
  <si>
    <t>JOAQUIN</t>
  </si>
  <si>
    <t>TALLEDO CASTRE</t>
  </si>
  <si>
    <t>AV CORONEL REYNALDO DE VIVANCO 332 DPT 502</t>
  </si>
  <si>
    <t>ALTURA DE LA CDRA 5 DE AV PRECURSSORES</t>
  </si>
  <si>
    <t>ALONSO JOSE</t>
  </si>
  <si>
    <t>VASQUEZ ACUÑA</t>
  </si>
  <si>
    <t>Sergio Bernales 158 Dpto 802</t>
  </si>
  <si>
    <t>a 5 metros de república de panamá</t>
  </si>
  <si>
    <t>PEREA PEREA</t>
  </si>
  <si>
    <t>PASAJE MARCA VILCA 186 DEPARTAMENTO C101 -</t>
  </si>
  <si>
    <t>AL COSTADO DEL INSTITUTO PEDAGOGICO MONTERRICO -</t>
  </si>
  <si>
    <t>LARA SOFIA</t>
  </si>
  <si>
    <t>BURGA ROBLES</t>
  </si>
  <si>
    <t>MZ O3 LOTE 6</t>
  </si>
  <si>
    <t>ALTURA DEL PARADERO TRIANGULO</t>
  </si>
  <si>
    <t>ALEXANDER OSCAR</t>
  </si>
  <si>
    <t>JAIMES CIERTO</t>
  </si>
  <si>
    <t>Jirón Augusto Wiese 1148, Santiago de Surco 15039</t>
  </si>
  <si>
    <t>- DEPARTAMENTO 202
 - FRENTE AL PARQUE MEXICO, ALTURA CDA 39 DE MARSANO, CERCA A LA ESTACION AYACUCHO DEL TREN.</t>
  </si>
  <si>
    <t>MANOLO GERMAN</t>
  </si>
  <si>
    <t>VALDIVIA CACHAY</t>
  </si>
  <si>
    <t>cuadra 33 aviación</t>
  </si>
  <si>
    <t>SANDRA KARINA</t>
  </si>
  <si>
    <t>MARQUEZ CURASMA</t>
  </si>
  <si>
    <t>CALLE 1 N 129 DPT 302 URB SNATA ROSA</t>
  </si>
  <si>
    <t>ESQUINA CON CALLE Z</t>
  </si>
  <si>
    <t>ALONDRA MIKAELA</t>
  </si>
  <si>
    <t>AQUIJE ALMEIDA</t>
  </si>
  <si>
    <t>JESUS MANUEL</t>
  </si>
  <si>
    <t>VELASQUEZ CHACALTANA</t>
  </si>
  <si>
    <t>URBANIZACION SAN FRANCISCO DE ASIS MANZANA L LOTE 16 -</t>
  </si>
  <si>
    <t>DE LA ESPALDA DEL COLEGIO EL TAMAYO CALLE SIERRA NEGRA CON NEVADOS AL CANTAY -</t>
  </si>
  <si>
    <t>AMIR JOAQUIN</t>
  </si>
  <si>
    <t>MARQUEZ NOAIN</t>
  </si>
  <si>
    <t>AV VICTOR PAZ IGLESIAS 797-ZONA B-2DO PISO</t>
  </si>
  <si>
    <t>FRENTE AL BBVA</t>
  </si>
  <si>
    <t>GERALDINE ANGELICA</t>
  </si>
  <si>
    <t>MONROY GARCIA</t>
  </si>
  <si>
    <t>AVENIDA FERNANDO TERAN 576 DEPARTAMENTO 401 -</t>
  </si>
  <si>
    <t>AL LADO CERCA DEL COMPLEJO DEPORTIVO TERAN -</t>
  </si>
  <si>
    <t>DOMINIQUE MICAELA</t>
  </si>
  <si>
    <t>VIDARTE MAYORGA</t>
  </si>
  <si>
    <t>Jr. Jorge Basadre 121, Lima 15801, Peru</t>
  </si>
  <si>
    <t>A dos cuadras del mall del sur. Al llegar al domicilio llamar al 964104977</t>
  </si>
  <si>
    <t>JULIA ZORAIDA</t>
  </si>
  <si>
    <t>PAREDES DELGADO</t>
  </si>
  <si>
    <t>CALLE BELGICA 163 URB SAN ELIAS LOS OLIVOS</t>
  </si>
  <si>
    <t>2DO PARQUE 
 ALT CDRA 63 DE SANTA ELVIRA</t>
  </si>
  <si>
    <t>POR EL ESTADIO JOAQUIN ORMENO</t>
  </si>
  <si>
    <t>RODRIGO MATEO</t>
  </si>
  <si>
    <t>VILLANUEVA LOPEZ</t>
  </si>
  <si>
    <t>AVENIDA JAVIER PRADO ESTE 2184 -</t>
  </si>
  <si>
    <t>ALTURA DE JAVIER PRADO OESTE CON SALAVERRY -</t>
  </si>
  <si>
    <t>TUTORIALES 139 SAN MIGUEL -</t>
  </si>
  <si>
    <t>CRUCE CON CALLE MICAELA BASTIDAS -</t>
  </si>
  <si>
    <t>PALMA MORALES</t>
  </si>
  <si>
    <t>PIRON JOSE ANTONIO ENCINAS MANZANA G LOTE 7 URBANIZACION AMAUTA ZONA SAN JUAN DE MIRAFLORES -</t>
  </si>
  <si>
    <t>FRENTE AL PARQUE AMAUTA -</t>
  </si>
  <si>
    <t>DE LA VEGA LADRON DE GUEVARA</t>
  </si>
  <si>
    <t>JIRON CHIMU CAPAC 309</t>
  </si>
  <si>
    <t>ALTURA CUADRA 49 AVENIDA AVIACION</t>
  </si>
  <si>
    <t>ESTEFANIA DEL ROSARIO</t>
  </si>
  <si>
    <t>TARAZONA SOTO</t>
  </si>
  <si>
    <t>JIRON ALONSO DE MOLINA 727 DEPARTAMENTO 501 SANTIAGO DEL SUR -</t>
  </si>
  <si>
    <t>ESPALDA DE LA CUADRA 15 DE AVENIDA PRIMAVERA -</t>
  </si>
  <si>
    <t>JACQUELINE CATHERINE</t>
  </si>
  <si>
    <t>CARRIL KURGUZOVA</t>
  </si>
  <si>
    <t>AVENIDA PARQUE MANUEL GONZALES PRADA 175 DEPARTAMENTO 402 -</t>
  </si>
  <si>
    <t>ESPALDA HOSPITAL LARGO HERRERA -</t>
  </si>
  <si>
    <t>XIOMARA DAYAN</t>
  </si>
  <si>
    <t>CAMARENA MESTANZA</t>
  </si>
  <si>
    <t>MANUEL GONZALEZ PRADA -</t>
  </si>
  <si>
    <t>CONDOMINIO GRACIAS MANUEL GONZALEZ PRADA -</t>
  </si>
  <si>
    <t>JUAN JOSE</t>
  </si>
  <si>
    <t>CURILLA GASPAR</t>
  </si>
  <si>
    <t>PISCO - AV LAS AMERICAS 1104</t>
  </si>
  <si>
    <t>ES UNA CASA
 CERCA A LA CEVICHERIA HABLA BARRIO</t>
  </si>
  <si>
    <t>PISCO</t>
  </si>
  <si>
    <t>IGNACIO DAVID</t>
  </si>
  <si>
    <t>ACEVEDO ACUÑA</t>
  </si>
  <si>
    <t>URBANIZACION ROSA LUZ SEGUNDA ETAPA MANZANA J LOTE 3 -</t>
  </si>
  <si>
    <t>ANTIGUA PANAMERICANA NORTE POR LA ESCUELA DE POLICIA -</t>
  </si>
  <si>
    <t>YURIANA CRISTINA</t>
  </si>
  <si>
    <t>HERNANDEZ FLORES</t>
  </si>
  <si>
    <t>MAGDA PORTAL 136 DPTO 301-PROLONGACION BENAVIDES</t>
  </si>
  <si>
    <t>FRENTE AL PARQUE EVANGELIZACION
 ALTURA DE LA BOLICHERA</t>
  </si>
  <si>
    <t>FRANCISCA ESTHER</t>
  </si>
  <si>
    <t>LIMA BRICEÑO</t>
  </si>
  <si>
    <t>AV MARISCAL LA MAR 1055</t>
  </si>
  <si>
    <t>PARALELA AL EJERCITO
 ESQUINA DEL PODER JUDIAL BARRANCO MIRAFLORES</t>
  </si>
  <si>
    <t>JULIO ESTEBAN EMANUEL</t>
  </si>
  <si>
    <t>RAMIREZ MONROY</t>
  </si>
  <si>
    <t>CERCA DE COMPLEJO DEPORTIVO TERAN -</t>
  </si>
  <si>
    <t>ROSA DEL PILAR</t>
  </si>
  <si>
    <t>GUEVARA MANCILLA</t>
  </si>
  <si>
    <t>AV LOS ROCERES 270</t>
  </si>
  <si>
    <t>ALT DE CDRA 37 DE AV JOSE GRANDA - AL COSTADO DE LA TIENDA MASS</t>
  </si>
  <si>
    <t>MILAGROS EMILY</t>
  </si>
  <si>
    <t>MARTINEZ TENA</t>
  </si>
  <si>
    <t>jr batallon de coraceros 170 cercado de lima</t>
  </si>
  <si>
    <t>CERCADO DE LIMA</t>
  </si>
  <si>
    <t>SAN IGNACIO DE LOYOLA 234 -</t>
  </si>
  <si>
    <t>DENTRO DE LA ALTURA DEL PUENTE LA TARJETA Y PUENTE RAMIRO TIA LEY PARALELA A LA AVENIDA EVITAMIENTO -</t>
  </si>
  <si>
    <t>BEST CALDERON</t>
  </si>
  <si>
    <t>CALLE LAS MORAS 386 DPTO 701</t>
  </si>
  <si>
    <t>ALTURA CUADRA 15 DE TOMAS MARSANO</t>
  </si>
  <si>
    <t>LANGDON NATHAN MARIANO</t>
  </si>
  <si>
    <t>RIVAS NAVARRETE</t>
  </si>
  <si>
    <t>CHUQUIBAMBA 452 VIRGEN DE LORUDES</t>
  </si>
  <si>
    <t>PARADERO 14 VIRGEN DE LOURDES, FRENTE AL COLEGIO PRIVADO VIRGEN DE LAS MERCEDES</t>
  </si>
  <si>
    <t>CHAVEZ COPA</t>
  </si>
  <si>
    <t>AVENIDA PASO DE LOS ANDES 681 DEPARTAMENTO 1603 -</t>
  </si>
  <si>
    <t>ACOSTADO DE LA CLINICA PERO NO JAPONESA -</t>
  </si>
  <si>
    <t>GLORIA ISABEL</t>
  </si>
  <si>
    <t>LINGAN SOLANO</t>
  </si>
  <si>
    <t>JOSE RAMON PIZARRO 789</t>
  </si>
  <si>
    <t>WENDY TRINIDAD</t>
  </si>
  <si>
    <t>ZARATE LUJAN</t>
  </si>
  <si>
    <t>VISTA ALEGRE DE VILLA MANZANA Y UNO LOTE 2 COMITE 17 -</t>
  </si>
  <si>
    <t>LOCAL COMUNAL DE VISTA ALEGRE A UNA CUADRA -</t>
  </si>
  <si>
    <t>JESSICA ALEXANDRA</t>
  </si>
  <si>
    <t>BELEVAN</t>
  </si>
  <si>
    <t>vega del condado 225 dto 302 edificio 8</t>
  </si>
  <si>
    <t>las lomas de la molina</t>
  </si>
  <si>
    <t>ANA CECILIA</t>
  </si>
  <si>
    <t>CALDERON BETANCOURT</t>
  </si>
  <si>
    <t>CALLE LOS FRESNOS 325 DEPARTAMENTO 902 -</t>
  </si>
  <si>
    <t>A TRES CUADRAS DEL CRUCE DE LA AVENIDA AREQUIPA CON JAVIER PRADO ENTRE LA CUADRA 3 Y 4 -</t>
  </si>
  <si>
    <t>BERDY BRIGGITTE</t>
  </si>
  <si>
    <t>CUYA VELASQUEZ</t>
  </si>
  <si>
    <t>MONTE ALAMO 1010 LIMA PERU -</t>
  </si>
  <si>
    <t>A LA ESPALDA DE LA RESIDENCIAL MONTE CAOBA -</t>
  </si>
  <si>
    <t>MAURO DANIEL</t>
  </si>
  <si>
    <t>LEVEAU JARRIN</t>
  </si>
  <si>
    <t>DEPARTAMENTO 404 -</t>
  </si>
  <si>
    <t>EDIFICIO RIVERSIDE AL FRENTE DE OXXO -</t>
  </si>
  <si>
    <t>STEPHANO FABIAN</t>
  </si>
  <si>
    <t>CASTILLO VELASQUEZ</t>
  </si>
  <si>
    <t>JIRON CAJAMARCA 3660</t>
  </si>
  <si>
    <t>CRUCE AVENIDA PACASMAYO Y AVENIDA 12 DE OCTUBRE</t>
  </si>
  <si>
    <t>MELISSA ROSEMARY</t>
  </si>
  <si>
    <t>RIVADENEYRA RIVADENEYRA</t>
  </si>
  <si>
    <t>AVENIDA SERGIO BERNALES 396 DEPARTAMENTO 1502 -</t>
  </si>
  <si>
    <t>CRUCE DE LA CALLE SERGIO BERNALES CON LA CALLE PEDRO VENTURO -</t>
  </si>
  <si>
    <t>JACQUELINE PAOLA</t>
  </si>
  <si>
    <t>DIAZ LA MADRID</t>
  </si>
  <si>
    <t>CAMPOY - CALLE 7 MZ F LOTE 7</t>
  </si>
  <si>
    <t>ALTURA DE SUPERMERCADO CANDY</t>
  </si>
  <si>
    <t>GIACOMO ALBERTO</t>
  </si>
  <si>
    <t>TAPIA BEJARANO</t>
  </si>
  <si>
    <t>URB SOL DE HUAMPANI CUARTA ETAPA, MZ G LOTE 21 CHACLACAYO</t>
  </si>
  <si>
    <t>ENTRAR POR PUENTE ÑAÑA</t>
  </si>
  <si>
    <t>MARIANA SADE</t>
  </si>
  <si>
    <t>VALDIVIA CASTILLO</t>
  </si>
  <si>
    <t>CALLE LOS ROBLES 303 DEPARTAMENTO 1101 -</t>
  </si>
  <si>
    <t>CRUCE CON JAVIER PRADO -</t>
  </si>
  <si>
    <t>MARJHORY CRISTHEL</t>
  </si>
  <si>
    <t>REYES CHAMBILLA</t>
  </si>
  <si>
    <t>grupo 4 mz C lote 24</t>
  </si>
  <si>
    <t>entre av jorge chavez con av maria elena moyano</t>
  </si>
  <si>
    <t>LUZ MERCEDES DE LOS MILAGROS</t>
  </si>
  <si>
    <t>COBEÑAS ROMANI</t>
  </si>
  <si>
    <t>AVENA NO LE ENTIENDO ME VA A MANDAR UN MEDICO A MI DOMICILIO O ME VA A HACER UNA VIDEOLLAMADA -</t>
  </si>
  <si>
    <t>NO QUISIERA SABER SI ME VA A MANDAR UN MEDICO A MI DOMICILIO ME VA A HACER UNA VIDEOLLAMADA -</t>
  </si>
  <si>
    <t>VALERIA ALEJANDRA</t>
  </si>
  <si>
    <t>CHAVEZ RODRIGUEZ</t>
  </si>
  <si>
    <t>AV PEREZ SALMON 834</t>
  </si>
  <si>
    <t>ALT DE MINKA</t>
  </si>
  <si>
    <t>LEANDRO JESUS</t>
  </si>
  <si>
    <t>ZARATE ESPEJO</t>
  </si>
  <si>
    <t>AVENIDA AREQUIPA 4140 INTERIOR 606 MIRAFLORES -</t>
  </si>
  <si>
    <t>EN LA MISMA AREQUIPA LA ARTURO LA 441 -</t>
  </si>
  <si>
    <t>EVELING</t>
  </si>
  <si>
    <t>ALVARADO URETA</t>
  </si>
  <si>
    <t>AVENIDA JUAN DE ALIAGA 360</t>
  </si>
  <si>
    <t>PODER JUDICIAL- EDIFICIO
 A 2 CUADRAS AV JAVIER PRADO
 A 3 CUADRAS POR SUPERMERCADO VIVANDA</t>
  </si>
  <si>
    <t>ZULLY ISABEL</t>
  </si>
  <si>
    <t>SARMIENTO NUNURA</t>
  </si>
  <si>
    <t>PANAMERICANA FERNANDO BELAUNDE -</t>
  </si>
  <si>
    <t>CERCA DEL CENTRO COMERCIAL MALL AVENTURA -</t>
  </si>
  <si>
    <t>CHICLAYO</t>
  </si>
  <si>
    <t>YULIANA JACKELINE</t>
  </si>
  <si>
    <t>ESCAJADILLO AYASTA</t>
  </si>
  <si>
    <t>CARLOS JUSTICE 197 SURCO -</t>
  </si>
  <si>
    <t>A LA ESPALDA DE LA BAHIA SAN GABINO -</t>
  </si>
  <si>
    <t>JORGE MATEO</t>
  </si>
  <si>
    <t>CHAVEZ QUISPE</t>
  </si>
  <si>
    <t>HONTARIO 254 CONDOMINIO HONTARIO II LA TORRE C2 DPTO 103</t>
  </si>
  <si>
    <t>AL COSTADO DE TORTAS GABY * ENTRE AV EL SOL Y GUARDIA CIVIL</t>
  </si>
  <si>
    <t>JIRON MEZA MEDRANO 504 URBANIZACION SAN GERMAN</t>
  </si>
  <si>
    <t>ALTURA DE LA CUADRA 5 DE LA AVENIDA GERMAN AGUIRRE</t>
  </si>
  <si>
    <t>HINOSTROSA GASTIABURU</t>
  </si>
  <si>
    <t>FERNANDO DE SOTO 214 SALAMANCA -</t>
  </si>
  <si>
    <t>ALTURA DE LA CUADRA 5 DE LA AVENIDA PARACAS -</t>
  </si>
  <si>
    <t>GIACOMO ABDEL</t>
  </si>
  <si>
    <t>OVIEDO PEREZ</t>
  </si>
  <si>
    <t>URBANIZACION MANZANILLA BLOCK DE 19 DEPARTAMENTO 204 CERCA DE LIMA -</t>
  </si>
  <si>
    <t>CUADRA 4 DE NICOLAS -</t>
  </si>
  <si>
    <t>JHON WILLIAMS</t>
  </si>
  <si>
    <t>CURI ARANA</t>
  </si>
  <si>
    <t>CALLE LAS PECANAS MANZANA F LOTE 9 -</t>
  </si>
  <si>
    <t>PARQUE NUMERO 2 URBANIZACION PORTADA DE CERES -</t>
  </si>
  <si>
    <t>JIRON ESMERALDA 615</t>
  </si>
  <si>
    <t>ALTURA DE LA AVENIDA PERU CON UNIVERSITARIA</t>
  </si>
  <si>
    <t>CORDERO LUIS</t>
  </si>
  <si>
    <t>URBANIZACION LOS PINOS DE SANTA ROSA MANZANA L LOTE 8 -</t>
  </si>
  <si>
    <t>CON AVENIDA CARTA CALLAO -</t>
  </si>
  <si>
    <t>ANDREA VALERI</t>
  </si>
  <si>
    <t>ESPEJO GALINDO</t>
  </si>
  <si>
    <t>JR JOSE COSIO TUDELA 145</t>
  </si>
  <si>
    <t>JEANYNA ELIZABETH</t>
  </si>
  <si>
    <t>FLORIAN ARRAGA</t>
  </si>
  <si>
    <t>AVENIDA MANZANA LOTE 46 LOS OLIVOS DE PRO -</t>
  </si>
  <si>
    <t>ESTA EN PRE CRUCE DE AVENIDA PROCERES DE HUANDOY CON HOLANDA -</t>
  </si>
  <si>
    <t>BERAUN BARRANTES</t>
  </si>
  <si>
    <t>BEGONIAS 650 SAN ISIDRO</t>
  </si>
  <si>
    <t>FRENTE SAGA FALABELLA BEGONIAS</t>
  </si>
  <si>
    <t>AVENIDA PERU 1434 -</t>
  </si>
  <si>
    <t>A UNA CUADRA DEL BANCO EN LA NACION -</t>
  </si>
  <si>
    <t>WENDY VALERY</t>
  </si>
  <si>
    <t>BURGOS ALVITRES</t>
  </si>
  <si>
    <t>MZ E LT 6 GRUPO 4</t>
  </si>
  <si>
    <t>URB ROSA DE AMERICA</t>
  </si>
  <si>
    <t>TRUJILLO</t>
  </si>
  <si>
    <t>DIEGO ANTONIO</t>
  </si>
  <si>
    <t>VILLAFUERTE BELLIDO</t>
  </si>
  <si>
    <t>jr trujillo 966 dpto 15 2do piso</t>
  </si>
  <si>
    <t>paralela a prolongación tacna</t>
  </si>
  <si>
    <t>MAGUIÑA GUTIERREZ</t>
  </si>
  <si>
    <t>JIRON CRISTOBAL DE PERALTA SUR 1235 -</t>
  </si>
  <si>
    <t>FRENTE AL PEDAGOGICO DE MONTERREY -</t>
  </si>
  <si>
    <t>ROSA BERTHA</t>
  </si>
  <si>
    <t>MAYLLE LUCAR</t>
  </si>
  <si>
    <t>ALEJANDRO PERALTA MANZANA E LOTE 9 LADO DE TRUJILLO -</t>
  </si>
  <si>
    <t>UNA CUADRA DE TOMAS MARSANO -</t>
  </si>
  <si>
    <t>GENESIS CIELO</t>
  </si>
  <si>
    <t>OLAZABAL ZAMALLOA</t>
  </si>
  <si>
    <t>CALLE RIVAGUERO 1329</t>
  </si>
  <si>
    <t>ALT FREBTE MUNICIPALIDAD EL AGUSTINA ES OFICINA BANCO CONTINENTAL</t>
  </si>
  <si>
    <t>CARMEN SILVIA</t>
  </si>
  <si>
    <t>SILVA TORRES</t>
  </si>
  <si>
    <t>calle z 309 urb santa rosa</t>
  </si>
  <si>
    <t>alt real plaza de guardia civil</t>
  </si>
  <si>
    <t>CAROL SHERLEY</t>
  </si>
  <si>
    <t>CALLE 3 MARIANA 1 LOTE 14 ASOCIACION DE VIVIENDA EN EL PARAISO FLORIDA PRIMERA ETAPA -</t>
  </si>
  <si>
    <t>AVENIDA CARLOS IZAGUIRRE PARADERO PUENTE CAMOTE CON LA AVENIDA SANTA ROSA -</t>
  </si>
  <si>
    <t>CLAUDIA YANNEL</t>
  </si>
  <si>
    <t>GUTIERREZ ALANYA</t>
  </si>
  <si>
    <t>juno mz c lt 7 D</t>
  </si>
  <si>
    <t>altura del policlinico rodriguez lazo</t>
  </si>
  <si>
    <t>DANIEL EDUARDO</t>
  </si>
  <si>
    <t>PAZ MURGA</t>
  </si>
  <si>
    <t>CALLE PARIS 266</t>
  </si>
  <si>
    <t>ENTRE LA CUADRA 5 Y 6 DE LA AVENIDA FAUCETT</t>
  </si>
  <si>
    <t>GERALDINE MARTHA</t>
  </si>
  <si>
    <t>TORRES VIGORIA</t>
  </si>
  <si>
    <t>JIRON LOS ALOES 777 URBANIZACION SAN SILVESTRE TERCERA ETAPA -</t>
  </si>
  <si>
    <t>ALTURA DE LA ESTACION PIRAMIDES DEL SOL -</t>
  </si>
  <si>
    <t>VALERIA LUCIANA</t>
  </si>
  <si>
    <t>CUELA CORDOVA</t>
  </si>
  <si>
    <t>POR QUE TENGO QUE DORMIR CON MI ABUELO URBANIZACION VILLAFLORES MANZANA E LOTE 14 VILLA EL SALVADOR -</t>
  </si>
  <si>
    <t>AL FRENTE DE MERCADO UNICACHI -</t>
  </si>
  <si>
    <t>OSCAR JUAN CARLOS</t>
  </si>
  <si>
    <t>COELLO CANALES</t>
  </si>
  <si>
    <t>JOAQUIN MADRID 638 -</t>
  </si>
  <si>
    <t>A LA ALTURA DE LA CUADRA 10 DE LA AVENIDA SAN LUIS -</t>
  </si>
  <si>
    <t>JISSELA</t>
  </si>
  <si>
    <t>TAIPE MARY</t>
  </si>
  <si>
    <t>ASOCIACIÓN CULTURA PERUANA MZ A28 LOTE 4</t>
  </si>
  <si>
    <t>ENTRE HUAROCHIRI Y AV 2</t>
  </si>
  <si>
    <t>MARY YSELA</t>
  </si>
  <si>
    <t>CUYA REATEGUI</t>
  </si>
  <si>
    <t>AVENIDA MANUEL HOLGUIN 595 DEPARTAMENTO 901 SANTIAGO DE SURCO -</t>
  </si>
  <si>
    <t>COLEGIO PERUANO BRITANICO O COMISARIA DE MONTERRICO -</t>
  </si>
  <si>
    <t>KLAUS</t>
  </si>
  <si>
    <t>MITTERHOFER HARMSEN</t>
  </si>
  <si>
    <t>el velero 527</t>
  </si>
  <si>
    <t>las lagunas
 calle de la municipalidad de la molina</t>
  </si>
  <si>
    <t>FIORELLA MARIEL</t>
  </si>
  <si>
    <t>HUARINGA LEON</t>
  </si>
  <si>
    <t>CALLE 33 MANZANA H11 LOTE 4 URBANIZACION FOVIPOL CHORRILLOS -</t>
  </si>
  <si>
    <t>CRUCE CON CALLE SAN CRISTOBAL Y AVENIDA HORIZONTES -</t>
  </si>
  <si>
    <t>CANCELADO</t>
  </si>
  <si>
    <t>LISVETH ALICIA</t>
  </si>
  <si>
    <t>ORTEGA NORIEGA</t>
  </si>
  <si>
    <t>JR DON BOSCO 473 DPTO 401</t>
  </si>
  <si>
    <t>A ESPALDA DE METRO DE LA AV ARICA</t>
  </si>
  <si>
    <t>BERTHA LEANDRA</t>
  </si>
  <si>
    <t>LOPEZ SECLEN</t>
  </si>
  <si>
    <t>FRANCISCO GRAÑA 610 DPT 1701</t>
  </si>
  <si>
    <t>CRISTOBAL</t>
  </si>
  <si>
    <t>LUZA SUBIRIA</t>
  </si>
  <si>
    <t>08259536-01</t>
  </si>
  <si>
    <t>AURELIO FERNANDEZ CONCHA 298 DPT 302</t>
  </si>
  <si>
    <t>ALTURA D ELA CDRA 17 Y 18 DE LA AV BENAVIDES</t>
  </si>
  <si>
    <t>LUIS VITO</t>
  </si>
  <si>
    <t>DUEÑAS MORA</t>
  </si>
  <si>
    <t>ALTURA DE METRO DE ARICA A CUADRA 5 -</t>
  </si>
  <si>
    <t>CALLE DANIEL CRUZ 370 PRIMER PISO -</t>
  </si>
  <si>
    <t>A MEDIA CUADRA DE LA HUACA LA MERCED -</t>
  </si>
  <si>
    <t>NO TIEN RECETA</t>
  </si>
  <si>
    <t>ANA TERESA</t>
  </si>
  <si>
    <t>HARMSEN PARDO</t>
  </si>
  <si>
    <t>CALLE EL VELERO 527 URB LAS LAGUNAS LA MOLINA</t>
  </si>
  <si>
    <t>MISMA CALLE DE LA MUNICIPALIDAD DE LA MOLINA</t>
  </si>
  <si>
    <t>ANTONELLA MISHELLE</t>
  </si>
  <si>
    <t>CHOCANO PALOMINO</t>
  </si>
  <si>
    <t>LAS GAVIOTAS HUACHIPA -</t>
  </si>
  <si>
    <t>CERCA CAMPO FE -</t>
  </si>
  <si>
    <t>AVENIDA SAN BORJA NORTE 110 DEPARTAMENTO 402 DISTRITO DE SAN BORJA</t>
  </si>
  <si>
    <t>ALTURA DE AVENIDA GUARDIA CIVIL CON LA CALLE FRAY LUIS DE LEON</t>
  </si>
  <si>
    <t>JANNET MIREYA</t>
  </si>
  <si>
    <t>ESPINOZA ROJAS</t>
  </si>
  <si>
    <t>AVENIDA AVIACION -</t>
  </si>
  <si>
    <t>A DOS CUADRAS DEL HOSPITAL NEOPLASICAS -</t>
  </si>
  <si>
    <t>MILAGROS DEL ROSARIO</t>
  </si>
  <si>
    <t>CARRILLO COLLADO</t>
  </si>
  <si>
    <t>AV OLABEDOYA 2017 DPTO 403</t>
  </si>
  <si>
    <t>CANAL 2</t>
  </si>
  <si>
    <t>VANESSA PATRICIA</t>
  </si>
  <si>
    <t>COELLO DAVILA</t>
  </si>
  <si>
    <t>CALLE FRANCISCO RETE 130 -</t>
  </si>
  <si>
    <t>ALTURA 14 REDUCTO -</t>
  </si>
  <si>
    <t>YOSHUA ENMANUEL</t>
  </si>
  <si>
    <t>SIANCAS SALAS</t>
  </si>
  <si>
    <t>AV RUISEÑORES 941 LOS ROBLES</t>
  </si>
  <si>
    <t>CDRA DE MISNITERIO PUBLICO</t>
  </si>
  <si>
    <t>CLARA ISABEL</t>
  </si>
  <si>
    <t>RIOS CHAMAY</t>
  </si>
  <si>
    <t>FULGENCIO VALDEZ 535 URBANIZACION CHACRA COLORADA -</t>
  </si>
  <si>
    <t>A MEDIA CUADRA DE LA AVENIDA CARHUAZ -</t>
  </si>
  <si>
    <t>SAN ROMAN GORDILLO</t>
  </si>
  <si>
    <t>AVENIDA CASIMIRO ULLOA 353 DEPARTAMENTO 503 MIRAFLORES -</t>
  </si>
  <si>
    <t>ALTURA PARQUE REDUCTO DE LA AVENIDA BENAVIDEZ -</t>
  </si>
  <si>
    <t>ISABELLA LUISA</t>
  </si>
  <si>
    <t>BUSTILLOS TABOADA</t>
  </si>
  <si>
    <t>CALLE MARCELINO VARELA 463 LOS FICUS SANTA ANITA -</t>
  </si>
  <si>
    <t>FRENTE AL PARQUE SAN MARTIN DE PORRES -</t>
  </si>
  <si>
    <t>JUAN PABLO</t>
  </si>
  <si>
    <t>PEREZ AGUEDO</t>
  </si>
  <si>
    <t>CALLE TOMAS CARREÑO 105-107</t>
  </si>
  <si>
    <t>ESPALDA DEL CEO HUACHO</t>
  </si>
  <si>
    <t>HUACHO</t>
  </si>
  <si>
    <t>SANTIAGO ARIEL</t>
  </si>
  <si>
    <t>NUÑEZ BAZALAR</t>
  </si>
  <si>
    <t>BELLAVISTA - CALLE LAS GAVIOTAS 288 DPTO 502</t>
  </si>
  <si>
    <t>A CDRA Y MEDIA DE CLINICA AUNA 
 ALTRA DE CDRA 17 DE FOUCETT</t>
  </si>
  <si>
    <t>JAHAYRA MAYTE DEL ROSARIO</t>
  </si>
  <si>
    <t>RAMOS MARCOS</t>
  </si>
  <si>
    <t>MANZANA C3 LOTE 5 TERCERA ETAPA VILLA SOLIDARIDAD SAN JUAN DE MIRAFLORES -</t>
  </si>
  <si>
    <t>POR LA CANCHA SARITA COLONIA -</t>
  </si>
  <si>
    <t>STEPHANNY GISELLE</t>
  </si>
  <si>
    <t>MERINO PALOMINO</t>
  </si>
  <si>
    <t>CALLE ISLA ANTILLAS 159 DPTO 604</t>
  </si>
  <si>
    <t>ALTURA DE LA CUADRA 6 DE LA AVENIDA PASO DE LOS ANDES</t>
  </si>
  <si>
    <t>ALEJANDRA</t>
  </si>
  <si>
    <t>ALEJOS GALLEGOS</t>
  </si>
  <si>
    <t>CALLE CAMPANA 216 -</t>
  </si>
  <si>
    <t>A LA ESPALDA AL COLEGIO DE ABOGADOS DEL CALLAO -</t>
  </si>
  <si>
    <t>RUBY KATHERINE</t>
  </si>
  <si>
    <t>DE LA CRUZ ACOSTA</t>
  </si>
  <si>
    <t>PRADERAS DE NARANJAL MANZANA A LOTE 16 PRIMERA ETAPA SAN MARTIN DE PORRES -</t>
  </si>
  <si>
    <t>ENTRE LA AVENIDA TACANO CON NARANJAL A OCHO CUADRAS A OCHO CUADRAS CERCA A LA AVENIDA SAN JOSE POR EL COLEGIO CRUZ CHACO -</t>
  </si>
  <si>
    <t>HUAMAN SANDIGA</t>
  </si>
  <si>
    <t>JIRON DE MADRILENA 395 CUARTO PISO</t>
  </si>
  <si>
    <t>CUADRA 9 DE LA AVENIDA ROSA TORO</t>
  </si>
  <si>
    <t>GERAMY PATRICIA</t>
  </si>
  <si>
    <t>ROSALES RAMOS</t>
  </si>
  <si>
    <t>JOSE BERNARDO ALCEDO 179 -</t>
  </si>
  <si>
    <t>PARALELO A LA JAVIER PRADO -</t>
  </si>
  <si>
    <t>JAMILE ROSARIO</t>
  </si>
  <si>
    <t>MANCO ESCUDERO</t>
  </si>
  <si>
    <t>CALLE LOS NEGOCIOS 280 BLOCK 4 DEPARTAMENTO 301 SURQUILLO -</t>
  </si>
  <si>
    <t>8 DE LA AVENIDA ARAMBURU -</t>
  </si>
  <si>
    <t>GIANCARLO VLADIMIR</t>
  </si>
  <si>
    <t>GUADAÑA MALAVER</t>
  </si>
  <si>
    <t>MZ E2 LOTE 46 LOS JARDINES DE CHILLON PUENTE PIEDRA</t>
  </si>
  <si>
    <t>FRENTE VILLA LA MARINA</t>
  </si>
  <si>
    <t>SALVADOR</t>
  </si>
  <si>
    <t>MADUEÑO CERUTI</t>
  </si>
  <si>
    <t>CALLE CARDENAL 110 DEP 302 VALLE HERMOSO SURCO</t>
  </si>
  <si>
    <t>ALT DE LA CD2 DE LA AV CARDENAL</t>
  </si>
  <si>
    <t>KARLA LUCIA</t>
  </si>
  <si>
    <t>PEÑA ROJAS</t>
  </si>
  <si>
    <t>AVENIDA BRASIL 1099 DEPARTAMENTO 303 -</t>
  </si>
  <si>
    <t>AVENIDA BRASIL 109 DEPARTAMENTO 303 -</t>
  </si>
  <si>
    <t>JAIRO YASSIR</t>
  </si>
  <si>
    <t>TRUJILLO HONORES</t>
  </si>
  <si>
    <t>CALLE SAN JUAN DE AMANCAES MZ 50, LOTE 12</t>
  </si>
  <si>
    <t>ALT DEL MERCADO EDUARDO DIBOS</t>
  </si>
  <si>
    <t>LORENA PATY</t>
  </si>
  <si>
    <t>LANDEO ORE</t>
  </si>
  <si>
    <t>SAN MIGUEL - AV RAFAEL ESCARDON 660 DPTO 704</t>
  </si>
  <si>
    <t>A LA ATRA DEL HIRAOKA DE LA AV LA MARINA</t>
  </si>
  <si>
    <t>MARIA ISABEL</t>
  </si>
  <si>
    <t>FLORES MATIAS</t>
  </si>
  <si>
    <t>JIRON CESAR VALLEJO 768 URBANIZACION MERCURIO LOS OLIVOS -</t>
  </si>
  <si>
    <t>AL COSTADO DE LA MUNICIPALIDAD DE LOS OLIVOS -</t>
  </si>
  <si>
    <t>RAQUEL YASMIN</t>
  </si>
  <si>
    <t>VERASTEGUI HERRERA DE ROJAS</t>
  </si>
  <si>
    <t>ALTURA DEL RETABLO Y MICAELA -</t>
  </si>
  <si>
    <t>ENTRE AVENIDA CAMPECHE Y MICAELA -</t>
  </si>
  <si>
    <t>SAMUEL MANFREDO</t>
  </si>
  <si>
    <t>MUÑANTE TERRONES</t>
  </si>
  <si>
    <t>hotel la querencia</t>
  </si>
  <si>
    <t>por boulevar de asia
 pan sur 97.5
 oficina de telefonica</t>
  </si>
  <si>
    <t>ASIA</t>
  </si>
  <si>
    <t>GRISELLE CRISTINA</t>
  </si>
  <si>
    <t>GUERRINI ZUÑIGA</t>
  </si>
  <si>
    <t>CALLE DIEGO FERRE 335 LA PUNTA CALLAO</t>
  </si>
  <si>
    <t>ENTRE AVENIDA GRAU Y AVENIDA BOLOGNESI</t>
  </si>
  <si>
    <t>LA PUNTA</t>
  </si>
  <si>
    <t>LIZET PAMELA</t>
  </si>
  <si>
    <t>GIL ALARCON</t>
  </si>
  <si>
    <t>CONDOMINIO TORRE LAS PRADERAS MZ E BLOCK 1 DPTO 706</t>
  </si>
  <si>
    <t>GIAN FRANCO</t>
  </si>
  <si>
    <t>PAZOS LUNA</t>
  </si>
  <si>
    <t>MEDICO -</t>
  </si>
  <si>
    <t>SEBASTIAN FABRICIO</t>
  </si>
  <si>
    <t>MARIANA LAURA ADELI</t>
  </si>
  <si>
    <t>AVENIDA JOSE SANTOS CHOCANO 479 LOS OLIVOS -</t>
  </si>
  <si>
    <t>RENTA MEGAPLAZA -</t>
  </si>
  <si>
    <t>ALYSON NICOL</t>
  </si>
  <si>
    <t>TOVAR ALCALA</t>
  </si>
  <si>
    <t>o MANZANA C11 LOTE 20 CALLE NUEVA ESPARTA</t>
  </si>
  <si>
    <t>ALTURA DE AV ALAMEDA CON HORIZONTE</t>
  </si>
  <si>
    <t>EDGAR RICARDO</t>
  </si>
  <si>
    <t>ESPINOZA RUIZ</t>
  </si>
  <si>
    <t>ELSA ESTHER</t>
  </si>
  <si>
    <t>ALARCON LLATAS</t>
  </si>
  <si>
    <t>CALLE ALMIRANTE GUISSE MANZANA L LOTE 5 URBANIZACION MONTECARLO PRIMERA ETAPA</t>
  </si>
  <si>
    <t>A TRES CUADRAS DE LA AVENIDA ALCIDES VIGO O FRENTE A ANEXA COMUNICACIONES</t>
  </si>
  <si>
    <t>JESUS MARTIN</t>
  </si>
  <si>
    <t>CALLATA HERMOZA</t>
  </si>
  <si>
    <t>VILLA EL SALVADOR DIRECCION: AV REVOLUCION MZ A LT 25 SECTOR 2 BARRIO 2 , CUARTA ETAPA, PACHACAMAC</t>
  </si>
  <si>
    <t>VILLA EL SALVADOR
 DIRECCION: AV REVOLUCION MZ A LT 25 SECTOR 2 BARRIO 2 , CUARTA ETAPA, PACHACAMAC</t>
  </si>
  <si>
    <t>LUZ ANGELICA</t>
  </si>
  <si>
    <t>DIAZ DE AVILES</t>
  </si>
  <si>
    <t>Jirón Tarapacá 158, Lima 15086</t>
  </si>
  <si>
    <t>DPTO 401 // A ESPALDAS DEL SUPERMERCADO CANDY</t>
  </si>
  <si>
    <t>KARINA RAQUEL</t>
  </si>
  <si>
    <t>VARGAS DAVILA</t>
  </si>
  <si>
    <t>Calle mario valdivia 110 dpto 401</t>
  </si>
  <si>
    <t>alt cdra 4 de av patriotas</t>
  </si>
  <si>
    <t>JULIA LUISA</t>
  </si>
  <si>
    <t>ABAD DE TELLO</t>
  </si>
  <si>
    <t>CALLE VALLADOLID 262 URB MAYORAZGO</t>
  </si>
  <si>
    <t>A ESPALDAS DE LA PRE DE LA U DE LIMA</t>
  </si>
  <si>
    <t>SANDRA MELINA</t>
  </si>
  <si>
    <t>QUINTANILLA RIVAS</t>
  </si>
  <si>
    <t>LLAMAR 451 DEPARTAMENTO 502 -</t>
  </si>
  <si>
    <t>DONDE ESTA MI LENTE DONDE ESTA MI CELULAR DONDE ESTA AHORA MI ZAPATO -</t>
  </si>
  <si>
    <t>FABIOLA ALEJANDRA</t>
  </si>
  <si>
    <t>FLORES MARIÑO</t>
  </si>
  <si>
    <t>CALLE SEIS MZ K LT 3 URB LOS GIRASOLES</t>
  </si>
  <si>
    <t>ALT CDRA 25 DE AV. EL CORREGIDOR</t>
  </si>
  <si>
    <t>ALEXSA FIORELLA</t>
  </si>
  <si>
    <t>BOLAÑOS TORRES</t>
  </si>
  <si>
    <t>AVENIDA PROLONGACION IQUITOS 2515 DEPARTAMENTO 607 -</t>
  </si>
  <si>
    <t>A TRES CUADRAS DE LA AVENIDA JAVIER PRADO -</t>
  </si>
  <si>
    <t>JUDITH YOVANA</t>
  </si>
  <si>
    <t>CAMACUARI MEJIA</t>
  </si>
  <si>
    <t>CALLE PENELOPE 154 SANTA ANITA ALTURA DE LA CUADRA 6 DE LOS RUISENORES -</t>
  </si>
  <si>
    <t>ALTURA DE LA CUADRA 6 DE LA AVENIDA DE LOS RUISENORES -</t>
  </si>
  <si>
    <t>LEANDRO HARIEL</t>
  </si>
  <si>
    <t>HURTADO VIDAL</t>
  </si>
  <si>
    <t>AVENIDA OSCAR R BENAVIDES 3046 CONDOMINIO ALTO COLONIAL TORRE EUCALIPTO DEPARTAMENTO 502 -</t>
  </si>
  <si>
    <t>ENTRE LA AVENIDA UNIVERSITARIA CON AVENIDA OSCAR DE BENAVIDES AL COSTADO DE METRO -</t>
  </si>
  <si>
    <t>BRIANNA MICAELA</t>
  </si>
  <si>
    <t>RUIZ TORRES</t>
  </si>
  <si>
    <t>PASAJE LEONCIO PRADO 173 URBANIZACION SAN FELIPE -</t>
  </si>
  <si>
    <t>ALTURA CUADRA 100 AVENIDA UNIVERSITARIA -</t>
  </si>
  <si>
    <t>SISSY</t>
  </si>
  <si>
    <t>DELGADO PACHECO</t>
  </si>
  <si>
    <t>calle berlin 828 dpto 701</t>
  </si>
  <si>
    <t>altura de la embajada de brasil</t>
  </si>
  <si>
    <t>ARIANA LUCIA</t>
  </si>
  <si>
    <t>PACHAS ALDABACA</t>
  </si>
  <si>
    <t>MZ 119, LOTE 7 COMITÉ 43, NICOLÁS DE PIÉROLA</t>
  </si>
  <si>
    <t>REF. LLEGAR PARADERO TARAZONA DOBLAR A IZQUIERDA Y LLEGAR A COLEGIO DE MUJERES 1197</t>
  </si>
  <si>
    <t>ANGEL MARIO</t>
  </si>
  <si>
    <t>ESPINO BARAS</t>
  </si>
  <si>
    <t>RESIDENCIAL VIEJA CARANDA 203 205 COMAS -</t>
  </si>
  <si>
    <t>URBANIZACION RETABLE -</t>
  </si>
  <si>
    <t>CINTHIA JOHANNA</t>
  </si>
  <si>
    <t>MONTEVILLER OCHOA</t>
  </si>
  <si>
    <t>CALLE LOS MELONES 338 URBANIZACION AMPLIACION RESIDENCIAL MONTERRICO LA MOLINA -</t>
  </si>
  <si>
    <t>PASANDO FRUTAL AVENIDA FRUTALES -</t>
  </si>
  <si>
    <t>LUCY ROSARIO</t>
  </si>
  <si>
    <t>MELENDEZ TARAZONA</t>
  </si>
  <si>
    <t>URB PRADO VERDE MZ E LOT 5 - CARBAYLLO</t>
  </si>
  <si>
    <t>ESPALDA DEL CONDOMINIO PARQUE DE CARABAYLLO</t>
  </si>
  <si>
    <t>MARIA DEL CARMEN</t>
  </si>
  <si>
    <t>TINCOSO GAONA</t>
  </si>
  <si>
    <t>CALLE MARCELINO VARELA 421 - SEGUNDO PISO - URBANIZACIÓN LOS FICUS - SANTA ANITA</t>
  </si>
  <si>
    <t>A LA ALTURA DE LA CUADRA SEIS DE LA AV. BOLOGNESI, FRENTE AL PARQUE SAN MARTÍN.</t>
  </si>
  <si>
    <t>OSWALDO JESUS</t>
  </si>
  <si>
    <t>MEJIA ANGELES</t>
  </si>
  <si>
    <t>CALLE SANTA BERNARDITA 488 PISO 2 CERCADO DE LIMA -</t>
  </si>
  <si>
    <t>CUADRA 21 AVENIDA MARIANO CORNEJO PUEBLO LIBRE -</t>
  </si>
  <si>
    <t>LOURDES MAGALI</t>
  </si>
  <si>
    <t>RIVERA UMIÑADE CABALLERO</t>
  </si>
  <si>
    <t>CALLE MALDONADO 630</t>
  </si>
  <si>
    <t>FRENTE AL COLEGIO EL CARMELO</t>
  </si>
  <si>
    <t>ELLIOT ANDRE</t>
  </si>
  <si>
    <t>ESCOBAR ELIAS</t>
  </si>
  <si>
    <t>CALLE FEDERICO JEREZ 197 SAN MIGUEL</t>
  </si>
  <si>
    <t>ALTURA DE LA CUADRA 5 DE LA AVENIDA UNIVERSITARIA -</t>
  </si>
  <si>
    <t>GIPSY DIANNETH</t>
  </si>
  <si>
    <t>MURILLO OLAYA</t>
  </si>
  <si>
    <t>Av. Santa Rosa Urb. Ciudad del pescador Mz A4 lote 04</t>
  </si>
  <si>
    <t>Frente al centro de idiomas de la UNAC</t>
  </si>
  <si>
    <t>SALAS CERRO</t>
  </si>
  <si>
    <t>AVENIDA CALLAO 507 DE LA PERLA ALTA -</t>
  </si>
  <si>
    <t>DONDE VENIA CALLADO Y LA AVENIDA PACIFICO -</t>
  </si>
  <si>
    <t>JIRON YUNGAY 838 MAGDALENA DEL MAR -</t>
  </si>
  <si>
    <t>ENTRE JIRON CUZCO Y JIRON JUNIN -</t>
  </si>
  <si>
    <t>VALESKA ALANA</t>
  </si>
  <si>
    <t>VALVERDE SANCHEZ</t>
  </si>
  <si>
    <t>CALLE MICAELA BASTIDAS 111 SANTIAGO DE SURCO -</t>
  </si>
  <si>
    <t>A DOS CUADRAS DE PUENTE MALL DEL SUR -</t>
  </si>
  <si>
    <t>ADRIANA ALESSANDRA</t>
  </si>
  <si>
    <t>GONZALES HERNANDEZ</t>
  </si>
  <si>
    <t>AVENIDA PROCERES DE HUANDOY 4858 -</t>
  </si>
  <si>
    <t>A LA ALTURA DEL OVALO HUANDOY A DOS CUADRAS O DE LA AVENIDA UNIVERSITARIA CON LOS ALISOS AHI SALE A HUANDOY -</t>
  </si>
  <si>
    <t>FERNANDEZ MENDOZA</t>
  </si>
  <si>
    <t>CALLE CESAR VALLEJO 121 DEPARTAMENTO 301 URBANIZACION SANTA RAQUEL</t>
  </si>
  <si>
    <t>CRISTOFER CODY</t>
  </si>
  <si>
    <t>FLORES SIPION</t>
  </si>
  <si>
    <t>MANZANA C3 LOTE 5 ANGAMOS PRIMER SECTOR</t>
  </si>
  <si>
    <t>FRENTE AL COLEGIO INICIAL SAGRADO CORAZON DE JESUS</t>
  </si>
  <si>
    <t>MARIANO NICOLAS</t>
  </si>
  <si>
    <t>GORDILLO SANCHEZ</t>
  </si>
  <si>
    <t>AV LOS FRESNOS 880</t>
  </si>
  <si>
    <t>PAOLA STHEFANY</t>
  </si>
  <si>
    <t>MOREANO NARVAEZ</t>
  </si>
  <si>
    <t>Departamento: LIMA Provincia: LIMA Distrito: SAN ISIDRO Dirección: -</t>
  </si>
  <si>
    <t>VIA PRINCIPAL 155 -</t>
  </si>
  <si>
    <t>MARILU</t>
  </si>
  <si>
    <t>FRANCO LOPEZ</t>
  </si>
  <si>
    <t>PASAJE EUSEBIO LLANO ZAPATA 111 DEPARTAMENTO 706 -</t>
  </si>
  <si>
    <t>A LA ALTURA DEL MORRO SOLAR 352 -</t>
  </si>
  <si>
    <t>KATHERINE RAQUEL</t>
  </si>
  <si>
    <t>RONCAL JARA</t>
  </si>
  <si>
    <t>JIRON 10 494 DEPARTAMENTO 302 SAN BORJA -</t>
  </si>
  <si>
    <t>DE JAVIER PRADO CON EVITAMIENTO -</t>
  </si>
  <si>
    <t>MATHIAS BENJAMIN</t>
  </si>
  <si>
    <t>PALMA MANCHEGO</t>
  </si>
  <si>
    <t>JIRON JOSE ANTONIO ENCINAS MANZANA G LOTE 7 URBANIZACION AMAUTA ZONA SAN JUAN DE MIRAFLORES -</t>
  </si>
  <si>
    <t>FRENTE AL COMPLEJO MAUTA -</t>
  </si>
  <si>
    <t>ANTONELLA ELIZABETH</t>
  </si>
  <si>
    <t>CHAVEZ MARTOS</t>
  </si>
  <si>
    <t>JIRON EL DEBERAN 320 CON DANIEL PALMAR TORRE A DEPARTAMENTOS 102 -</t>
  </si>
  <si>
    <t>ENTRANDO POR LA CUADRA 13 DE ENCALADA -</t>
  </si>
  <si>
    <t>VINCENZO ALESSANDRO</t>
  </si>
  <si>
    <t>ONETO MOSTACERO</t>
  </si>
  <si>
    <t>PASAJE QUIÑONEZ 196</t>
  </si>
  <si>
    <t>DPTO 407</t>
  </si>
  <si>
    <t>Pediátrica</t>
  </si>
  <si>
    <t>LUIS ALEXANDER</t>
  </si>
  <si>
    <t>HIDALGO BLANCAS</t>
  </si>
  <si>
    <t>AVENIDA PERU 3687 -</t>
  </si>
  <si>
    <t>A UNA CUADRA DE LA PLAZA DE ARMAS DE SAN MARTIN DE PORRES AVENIDA DE PERU CON 12 DE OCTUBRE -</t>
  </si>
  <si>
    <t>SEBASTIAN ANTONIO</t>
  </si>
  <si>
    <t>CARBAJAL GIUSTI</t>
  </si>
  <si>
    <t>CALLE CANE 235 CASA 8</t>
  </si>
  <si>
    <t>ALTR DE LA CRSA 2 DE ACAPULCO</t>
  </si>
  <si>
    <t>MARIA YSABEL</t>
  </si>
  <si>
    <t>MARTINEZ ZEA</t>
  </si>
  <si>
    <t>AVENIDA ANDRES TORREON AZURY 276 SAN MIGUEL -</t>
  </si>
  <si>
    <t>FOTOS CON MARINA -</t>
  </si>
  <si>
    <t>SOFIA ABIGAIL</t>
  </si>
  <si>
    <t>BULNES MARTINEZ</t>
  </si>
  <si>
    <t>AVENIDA ANDRES RAZURI 276 SAN MIGUEL -</t>
  </si>
  <si>
    <t>COSAS CON MARINA -</t>
  </si>
  <si>
    <t>KIARA SOFIA</t>
  </si>
  <si>
    <t>ARMAS LURITA</t>
  </si>
  <si>
    <t>JIRON BUSTAMANTE Y RIVERO OESTE 263 EL PROGRESO CARABAYLLO -</t>
  </si>
  <si>
    <t>A LA ALTURA DEL KILOMETRO 21 DE LA AVENIDA TUPAC AMARU -</t>
  </si>
  <si>
    <t>LUCIANA JESSICA</t>
  </si>
  <si>
    <t>SALAZAR BURGA</t>
  </si>
  <si>
    <t>AVENIDA PERSEO 164 CHORRILLOS -</t>
  </si>
  <si>
    <t>ALAS DE LA AVENIDA GUARDIA PERUANA DEL SEGURO QUE USTED NO HA VENIDO CORRER PERUANO -</t>
  </si>
  <si>
    <t>PATRICK GABRIEL</t>
  </si>
  <si>
    <t>SANCHEZ GONZALES</t>
  </si>
  <si>
    <t>AV CENTRAL 668 URB LOS ALAMOS - MONTERRICO</t>
  </si>
  <si>
    <t>ALT CDRA 21 DE PRIMAVERA</t>
  </si>
  <si>
    <t>JOSE RICARDO</t>
  </si>
  <si>
    <t>FUENTE RUBIO</t>
  </si>
  <si>
    <t>AVENIDA TUMBES MANZANA H2 LOTE 7 -</t>
  </si>
  <si>
    <t>A UNA -</t>
  </si>
  <si>
    <t>37 DIAS 400 -</t>
  </si>
  <si>
    <t>COLEGIO ALBERTO HURTADO BADIA UNA CUADRA HACIA ARRIBA -</t>
  </si>
  <si>
    <t>RAFAELA LUCIA</t>
  </si>
  <si>
    <t>BEJARANO GONZALES</t>
  </si>
  <si>
    <t>PUNTA COLES 180 DPO 301</t>
  </si>
  <si>
    <t>esquina parque santa maria</t>
  </si>
  <si>
    <t>RITA CRISTINA</t>
  </si>
  <si>
    <t>BAYONA FLORES DE AGUILAR</t>
  </si>
  <si>
    <t>CLLE DONA CONSUELO 190 DEPARTAMENTO 501 URBANIZACION LOS ROSALESS</t>
  </si>
  <si>
    <t>ALTURA CUADRA 6 AVENIDA AYACUCHO</t>
  </si>
  <si>
    <t>ANDREA BELÉN</t>
  </si>
  <si>
    <t>PADILLA MEJIA</t>
  </si>
  <si>
    <t>av arequipa 3765 dto 904</t>
  </si>
  <si>
    <t>cruce de av arequipa con aramburu</t>
  </si>
  <si>
    <t>SANDRA VANESSA</t>
  </si>
  <si>
    <t>MOREANO RIOS</t>
  </si>
  <si>
    <t>calle paris 254</t>
  </si>
  <si>
    <t>alt 5 de faucett</t>
  </si>
  <si>
    <t>SAMIRA ALIA</t>
  </si>
  <si>
    <t>CHALAN NATTERI</t>
  </si>
  <si>
    <t>VACAFLOR 155 DEPARTAMENTOS 102 MAGDALENA DEL MAR -</t>
  </si>
  <si>
    <t>ALTURA DE LA BAJADA DE MARBELLA -</t>
  </si>
  <si>
    <t>ROGER</t>
  </si>
  <si>
    <t>TORRES RIOS</t>
  </si>
  <si>
    <t>JIRON SAN FRANCISCO 1056 URBANIZACION PALAO SAN MARTIN DE PORRES -</t>
  </si>
  <si>
    <t>DE BOMBEROS DE LA AVENIDA NICOLINI -</t>
  </si>
  <si>
    <t>NICOLAS ENRIQUE</t>
  </si>
  <si>
    <t>VILLAR NAVARRO</t>
  </si>
  <si>
    <t>CALLE MELISA 195 DPT 402</t>
  </si>
  <si>
    <t>PASANDO LA REJA</t>
  </si>
  <si>
    <t>JR. BATALLA DE SAN JUAN 435</t>
  </si>
  <si>
    <t>ESPALDA CUADRA 15 DE AV. CAMINOS DEL INCA</t>
  </si>
  <si>
    <t>BRIANNA ALEXA</t>
  </si>
  <si>
    <t>BEAS REYES</t>
  </si>
  <si>
    <t>JIRON RAMON CARCAMO MANZANA A8 LOTE 18 PASAJE HUANCAVELICA EN CERCADO DE LIMA -</t>
  </si>
  <si>
    <t>ALTURA DE LA CUADRA Y LA AVENIDA ARGENTINA CUADRA 6 DE LA AVENIDA ARGENTINA -</t>
  </si>
  <si>
    <t>LOURDES TERESA</t>
  </si>
  <si>
    <t>VALENZUELA LOPEZ</t>
  </si>
  <si>
    <t>CALLE LOS bodegones 190</t>
  </si>
  <si>
    <t>A LA LATURA DE LA CUADRA 22 DE CAMINOS DEL INCA</t>
  </si>
  <si>
    <t>JACQUES</t>
  </si>
  <si>
    <t>KOTZE GARCIA</t>
  </si>
  <si>
    <t>Malecón Balta 908</t>
  </si>
  <si>
    <t>DPTO 1602 //
 junto a Clinica Good Hope</t>
  </si>
  <si>
    <t>VALERIA DARLEEN</t>
  </si>
  <si>
    <t>HUAMAN ROJAS</t>
  </si>
  <si>
    <t>CALLE ALCALA MZ E LOTE 16 URB MAYORAZGO 4TA ETAPA</t>
  </si>
  <si>
    <t>MISMA ESQUINA DE ALCALA CON SANTANDER</t>
  </si>
  <si>
    <t>JR JACARANDA 370 DPTO 401</t>
  </si>
  <si>
    <t>AL FRENTE DEL COLEGIO CATOLICA</t>
  </si>
  <si>
    <t>ARTHUR FRANKS</t>
  </si>
  <si>
    <t>MOSQUERA ESPINOZA</t>
  </si>
  <si>
    <t>AVENIDA IGNACIO MERINO 1512 DEPARTAMENTO 605 LINCE -</t>
  </si>
  <si>
    <t>A MI ME CUADRA DEL CASTILLO DE LOS INDIOS Y POR MANUEL SEGURA -</t>
  </si>
  <si>
    <t>LIZBETH CELESTE</t>
  </si>
  <si>
    <t>CASTILLO PALACIOS</t>
  </si>
  <si>
    <t>JIRON CAYO + 586 DEPARTAMENTO 201 CERCADO DE LIMA -</t>
  </si>
  <si>
    <t>EN EL CRUCE DE CAYLLOMA MOQUEGUA</t>
  </si>
  <si>
    <t>ADRIANA PATRICIA</t>
  </si>
  <si>
    <t>CARBAJAL NUÑEZ</t>
  </si>
  <si>
    <t>AVENIDA SERGIO BERNALES 257 DEPARTAMENTO 1602 URBANIZACION BARRIO MEDICO SURQUILLO -</t>
  </si>
  <si>
    <t>A LAS 4:55 REPUBLICA DE PANAMA -</t>
  </si>
  <si>
    <t>KENNY EDUARDO</t>
  </si>
  <si>
    <t>CORONEL OROPEZA</t>
  </si>
  <si>
    <t>MANZANA T6 LOTE 10 TERCER SECTOR DE ANGAMOS VENTANILLA CALLAO -</t>
  </si>
  <si>
    <t>COLEGIO POLITECNICO -</t>
  </si>
  <si>
    <t>ADRIEL MARTIN</t>
  </si>
  <si>
    <t>CHAMORRO CONTRERAS</t>
  </si>
  <si>
    <t>JIRON LAS AGUILAS 284 URBANIZACION SAN JOSE BELLAVISTA CALLAO -</t>
  </si>
  <si>
    <t>EN AVENIDA VENEZUELA</t>
  </si>
  <si>
    <t>KARINA BELEN</t>
  </si>
  <si>
    <t>VASQUEZ UGARTE</t>
  </si>
  <si>
    <t>CALLE ROBERT KENNEDY 261 CASA PUERTA CALLE PUEBLO LIBRE -</t>
  </si>
  <si>
    <t>PARALELA A LA 19 DE LA BOLIVAR -</t>
  </si>
  <si>
    <t>LIDIA SOFIA</t>
  </si>
  <si>
    <t>RAMIREZ CARAZAS</t>
  </si>
  <si>
    <t>CALLE CHOTA 222</t>
  </si>
  <si>
    <t>ENTRE AVENIDA VILLARICA Y CALLE CHOTA</t>
  </si>
  <si>
    <t>SALVADOR EDUARDO</t>
  </si>
  <si>
    <t>JACOBO ZAMBRANO</t>
  </si>
  <si>
    <t>AV LAS GAVIOTAS 889 DPTO 403 URB MATELLINI</t>
  </si>
  <si>
    <t>Referencias
 CERCA A LA CANCHA DE FUTBOL TAMBI DE MORA</t>
  </si>
  <si>
    <t>ANDREA</t>
  </si>
  <si>
    <t>TORREALVA VALLE</t>
  </si>
  <si>
    <t>AVENIDA TOMAS MARSANO 2670 -</t>
  </si>
  <si>
    <t>FRENTE AL COLEGIO HUMBOLDT -</t>
  </si>
  <si>
    <t>MARCELO ALONSO</t>
  </si>
  <si>
    <t>LOREDO RAMIREZ</t>
  </si>
  <si>
    <t>CALLE UGAFRTE Y MOSCOSO 540 DPT 302</t>
  </si>
  <si>
    <t>SALAVERRY Y DEL CAmpo</t>
  </si>
  <si>
    <t>FLOR MASSIEL</t>
  </si>
  <si>
    <t>CALLE RIOS</t>
  </si>
  <si>
    <t>CALLE LOS SAUCOS 305 DEP 101 URB RECAUDADORES SALAMANCA ATE</t>
  </si>
  <si>
    <t>ESPALDA DE PLAZA VEA SALAMANCA LOS SAUCOS</t>
  </si>
  <si>
    <t>GONZALO ALFREDO</t>
  </si>
  <si>
    <t>LOZANO GOMEZ</t>
  </si>
  <si>
    <t>JIRON DANIEL ALOMIA ROBLES 250 LOC A3 DEPARTAMENTO 204 -</t>
  </si>
  <si>
    <t>A UNA CUADRA DE CENTRO CATOLICA -</t>
  </si>
  <si>
    <t>DEYANIRA YAMILE</t>
  </si>
  <si>
    <t>VERA MANCILLA</t>
  </si>
  <si>
    <t>AVENIDA LAS AMERICAS 946 -</t>
  </si>
  <si>
    <t>ESTA ENTRE A UNA CUADRA DE ISOMOTO -</t>
  </si>
  <si>
    <t>MATHIEU RICARDO ALONSO</t>
  </si>
  <si>
    <t>PINCHE RAMOS</t>
  </si>
  <si>
    <t>JR MONJE MZ 30 LT 24 5-D</t>
  </si>
  <si>
    <t>ALT ESTADIO MUNICIÁL DE PACHACAMAC</t>
  </si>
  <si>
    <t>MANTILLA PINTO</t>
  </si>
  <si>
    <t>AVENIDA BRASIL 2988 DEPARTAMENTO 1304</t>
  </si>
  <si>
    <t>AV BRASIL CON JR HUAMANGA</t>
  </si>
  <si>
    <t>ALVITES MUÑOZ</t>
  </si>
  <si>
    <t>RESIDENCIAL SALAVERRY DEPARTAMENTO 301 BLOCK 21 -</t>
  </si>
  <si>
    <t>FRENTE AL HOTEL MELIA LIMA -</t>
  </si>
  <si>
    <t>LIA IVANNA</t>
  </si>
  <si>
    <t>CAPRISTAN CHUNGA</t>
  </si>
  <si>
    <t>AVENIDA MICAELA BASTIDAS 1146 -</t>
  </si>
  <si>
    <t>CONDOMINIO GIRASOLES PRIMERA ETAPA -</t>
  </si>
  <si>
    <t>JOSELINE LILIANA</t>
  </si>
  <si>
    <t>ANICAMA VERA</t>
  </si>
  <si>
    <t>JR. JUNIN 215</t>
  </si>
  <si>
    <t>ENTRE BRASIL Y JAVIER PRADO</t>
  </si>
  <si>
    <t>ROSITA FIORELLA</t>
  </si>
  <si>
    <t>VARGAS SARABIA</t>
  </si>
  <si>
    <t>AV IGNACIO MERINO 1512 DPTO 1407</t>
  </si>
  <si>
    <t>FTE DEL CASTILLO ROSPIGLIOSI</t>
  </si>
  <si>
    <t>LESLIE ALEXANDRA</t>
  </si>
  <si>
    <t>ALVARADO EGOAVIL</t>
  </si>
  <si>
    <t>JIRON JUAN AYON 340 LOS FICUS SANTA ANITA -</t>
  </si>
  <si>
    <t>ALTURA DE LA CUADRA 9 DE AVENIDA BOLOGNESI -</t>
  </si>
  <si>
    <t>VICTOR MARIO</t>
  </si>
  <si>
    <t>PURIS ACUÑA</t>
  </si>
  <si>
    <t>AV. HUANCAVELICA 1148</t>
  </si>
  <si>
    <t>ALTURA DE AVILA MORALES</t>
  </si>
  <si>
    <t>EL TAMBO</t>
  </si>
  <si>
    <t>KALEN EUGENIA</t>
  </si>
  <si>
    <t>VILLENA ARQUINIGO DE MALPARTIDA</t>
  </si>
  <si>
    <t>MANZANA M LOTE 63 SEGUNDA ETAPA URBANIZACION SANTO DOMINGO -</t>
  </si>
  <si>
    <t>CRUCE DE LA AVENIDA CONDOR TRANQUI CON CHIMPU OBVIO -</t>
  </si>
  <si>
    <t>FATIMALUCILA HAYDELUZ</t>
  </si>
  <si>
    <t>SANCHEZ ALIAGA</t>
  </si>
  <si>
    <t>PATRICIA</t>
  </si>
  <si>
    <t>CAHUA CHANG KEE</t>
  </si>
  <si>
    <t>MATIER 447 DEPARTAMENTO 202 SAN BORJA -</t>
  </si>
  <si>
    <t>ALTURA 29 DE AVIACION -</t>
  </si>
  <si>
    <t>EMILIA VIOLETA</t>
  </si>
  <si>
    <t>PEÑA ALVARADO</t>
  </si>
  <si>
    <t>IRON FRANCISCO OLAZABAL 142 SANTA LUMILA GOMEZ -</t>
  </si>
  <si>
    <t>CERCA DEL SEGURO MARINO MOLINA POR LA MUNICIPALIDAD DE COMAS POR LA MUNICIPALIDAD NUEVA DE COMAS -</t>
  </si>
  <si>
    <t>KAREN ALEXANDRA</t>
  </si>
  <si>
    <t>GUERRA DAVILA</t>
  </si>
  <si>
    <t>CALLE LOS ZAFIROS 255 - BALCONCILLO</t>
  </si>
  <si>
    <t>ALT CUADRA 2 DE AV. CANADA</t>
  </si>
  <si>
    <t>NICOLAS</t>
  </si>
  <si>
    <t>RUPAY VILLALOBOS</t>
  </si>
  <si>
    <t>Departamento: LIMA Provincia: LIMA Distrito: SAN MARTIN DE PORRES Dirección: -</t>
  </si>
  <si>
    <t>MAS VALLE -</t>
  </si>
  <si>
    <t>GABRIEL GUSTAVO</t>
  </si>
  <si>
    <t>PATIÑO CHUQUIMAQUI</t>
  </si>
  <si>
    <t>CALLE LAS RETAMAS 108 LA TOMILLA</t>
  </si>
  <si>
    <t>A TRES CIUADRAS DEL COLEGIO MASBOL</t>
  </si>
  <si>
    <t>SANCHEZ MEZA</t>
  </si>
  <si>
    <t>Calle 1 Ubr Los Nardos Mz B Lt 14, Callao</t>
  </si>
  <si>
    <t>a 5 cuadras del cruce de la Av Bocanegra con la Av Dominicos</t>
  </si>
  <si>
    <t>ANGEL ARON</t>
  </si>
  <si>
    <t>JIRON ROSENDO LEVER 607 ZONA A SAN JUAN DE MIRAFLORES -</t>
  </si>
  <si>
    <t>PARA SEGUIR EN MI OTRA POR LAS PALMERAS -</t>
  </si>
  <si>
    <t>JAQUELINE KAREN</t>
  </si>
  <si>
    <t>CCANA PARRA</t>
  </si>
  <si>
    <t>ALAMEDA ANTUNES DE MAYOLO 382 DEPARTAMENTO 501</t>
  </si>
  <si>
    <t>A MEDIDA CUADRA DE CRUCE CON CANADA CON SAN LUIS</t>
  </si>
  <si>
    <t>MEGO MORANTE</t>
  </si>
  <si>
    <t>JIRON JUAN OLAECHEA ARNAO 1586</t>
  </si>
  <si>
    <t>DE LA ESPALDA DE LA CUADRA 31 DE LA AVENIDA VENEZUELA CON AURELIO GARCIA</t>
  </si>
  <si>
    <t>JENNY</t>
  </si>
  <si>
    <t>OSORIO RAMIREZ</t>
  </si>
  <si>
    <t>MANZANA D LOTE 3 URBANIZACION LOS PINOS KILOMETRO 21 Y MEDIO DE LA AVENIDA TUPAC AMARU</t>
  </si>
  <si>
    <t>AVENIDA MANUEL PRADO CRUCE CON TUPAC AMARU BAJAR NUEVE CUADRAS</t>
  </si>
  <si>
    <t>JESUS SERAFIN</t>
  </si>
  <si>
    <t>ZUAZO DEL AGUILA</t>
  </si>
  <si>
    <t>RUC</t>
  </si>
  <si>
    <t>CALLE FRANZ LISZD 391</t>
  </si>
  <si>
    <t>AV SAN LUIS ESPALDA DE BBVA</t>
  </si>
  <si>
    <t>IKER JOAQUIN</t>
  </si>
  <si>
    <t>MARIN ALEJOS</t>
  </si>
  <si>
    <t>JIRON UNION 449 LURIN</t>
  </si>
  <si>
    <t>A MEDIA CUADRA DEL COLEGIO JOHN F KENNEDY</t>
  </si>
  <si>
    <t>SEBASTIAN PAULO</t>
  </si>
  <si>
    <t>CARRERAS ALANYA</t>
  </si>
  <si>
    <t>AVENIDA LOS FAISANES 672 DEPARTAMENTO 405</t>
  </si>
  <si>
    <t>A CUADRA Y MEDIA DEL CRUCE DE LA AVENIDA DEL SOL CON LA AVENIDA DE LOS FAISANES</t>
  </si>
  <si>
    <t>JOE ADRIANO</t>
  </si>
  <si>
    <t>GUPIOC MELGAREJO</t>
  </si>
  <si>
    <t>JR ZAVALA PASAJE CASTILLO LOTE 3</t>
  </si>
  <si>
    <t>ALT DE MUNICIPALIDAD A 6 CDRAS</t>
  </si>
  <si>
    <t>BARRANCA</t>
  </si>
  <si>
    <t>CRISTIAN ALFREDO</t>
  </si>
  <si>
    <t>PEREZ RONDON</t>
  </si>
  <si>
    <t>VI A LOS ANGELES 2 MANZANA P LOTE 1 -</t>
  </si>
  <si>
    <t>AVENIDA AGUSTIN LA ROSA LOZANO 723 -</t>
  </si>
  <si>
    <t>MATHIAS GABRIEL</t>
  </si>
  <si>
    <t>CHACCHA BAYONA</t>
  </si>
  <si>
    <t>CALLE LAS FRESAS 323</t>
  </si>
  <si>
    <t>EN EL CENTRO DE TERAPIA VIRGEN DEL CARMEN</t>
  </si>
  <si>
    <t>MIKELA FERNADA</t>
  </si>
  <si>
    <t>ÑAUPARI VELA</t>
  </si>
  <si>
    <t>CALLE MIGUEL GRAU URB VIRGEN DEL ROSARIO MZ E LT 5 SMP</t>
  </si>
  <si>
    <t>ESPALDA DE LOZA DE HORIZONTE 2</t>
  </si>
  <si>
    <t>JOAQUIN ADRIANO</t>
  </si>
  <si>
    <t>MATEO ALESSANDRO ERNESTO</t>
  </si>
  <si>
    <t>DE ALBERTIS MENDEZ</t>
  </si>
  <si>
    <t>CALLE PADRE URRACA 140 -</t>
  </si>
  <si>
    <t>ALTURA DE TOTTUS AVENIDA LA MARINA -</t>
  </si>
  <si>
    <t>LUCIANA MAYTE</t>
  </si>
  <si>
    <t>SANTOS SOSA</t>
  </si>
  <si>
    <t>CALLE BRAULIO BANDINI SUAREZ 343 EDIFICIO PALERMO DEPARTAMENTO 105 CHORRILLOS -</t>
  </si>
  <si>
    <t>POR HUAYLAS MERCADO LA PARADITA EX BOLIVIA -</t>
  </si>
  <si>
    <t>ROSA AMELIA</t>
  </si>
  <si>
    <t>PURIZACA PASICHE</t>
  </si>
  <si>
    <t>LAS PONCIANAS 733</t>
  </si>
  <si>
    <t>A DOS CUADRAS DEL GRIFO REPSOL DE PROLONGACION VALLEJO</t>
  </si>
  <si>
    <t>IKER NICOLAS</t>
  </si>
  <si>
    <t>VELA AMAYO</t>
  </si>
  <si>
    <t>AVENIDA DEL RIO 271 -</t>
  </si>
  <si>
    <t>ALTURA DE LA CUADRA 12 DE LA AVENIDA BRASIL -</t>
  </si>
  <si>
    <t>LIZ AKEMI</t>
  </si>
  <si>
    <t>PORRAS CRISTOBAL</t>
  </si>
  <si>
    <t>CALLE PUERTO RICO MANZANA A5 LOTE 15</t>
  </si>
  <si>
    <t>INGRESAR POR CALLE SAN LORENZO CON AINA</t>
  </si>
  <si>
    <t>ALEXIS</t>
  </si>
  <si>
    <t>GALLEGOS VASQUEZ</t>
  </si>
  <si>
    <t>CALLE LOS AUTOS 305 URBANIZACION RECAUDADORES SALAMANCA ATE -</t>
  </si>
  <si>
    <t>A ESPALDAS DE PLAZA VEA DE SALAMANCA -</t>
  </si>
  <si>
    <t>JULIETA CAYETANA</t>
  </si>
  <si>
    <t>BASILIO MIGUEL</t>
  </si>
  <si>
    <t>ASOC LA FLORESTA MZ F LT 20 DPTO 101</t>
  </si>
  <si>
    <t>FTE AL COLEGIO ALFRED MARSHALL</t>
  </si>
  <si>
    <t>RICARDO RAUL</t>
  </si>
  <si>
    <t>DULANTO YSLA</t>
  </si>
  <si>
    <t>JIRON ZORRITOS 1348 CERCADO DE LIMA TORRE A DEPARTAMENTO 803 -</t>
  </si>
  <si>
    <t>FRENTE AL MINISTERIO DE TRANSPORTES -</t>
  </si>
  <si>
    <t>LEONARDO SEBASTIAN</t>
  </si>
  <si>
    <t>CALIXTO JORGE</t>
  </si>
  <si>
    <t>BUENAS NOCHES -</t>
  </si>
  <si>
    <t>FRENTE A LA IGLESIA SAN ANTONIO DE CUADRA DE PADUA -</t>
  </si>
  <si>
    <t>JESSICA ANALI</t>
  </si>
  <si>
    <t>TELLO HERNANDEZ</t>
  </si>
  <si>
    <t>SECTOR 2 GRUPO 5 MANZANA B 722 -</t>
  </si>
  <si>
    <t>A UNA CUADRA DE LA ULTIMA ESTACION DEL TREN ELECTRICO ESTACION VILLA EL SALVADOR -</t>
  </si>
  <si>
    <t>ENZO ALEK</t>
  </si>
  <si>
    <t>MANZANA D LOTE 14 URB SANTO DOMINGO 12VA ETAPA</t>
  </si>
  <si>
    <t>GRIFO 39 AV CONDOCANQUI</t>
  </si>
  <si>
    <t>FELIPE SAUL</t>
  </si>
  <si>
    <t>OROPEZA MIRANDA</t>
  </si>
  <si>
    <t>TEODORO GARCIA 110</t>
  </si>
  <si>
    <t>DPTO 503 
 POLLERA ROKYS</t>
  </si>
  <si>
    <t>ALONSO ISAAC</t>
  </si>
  <si>
    <t>GARCIA CUSTODIO</t>
  </si>
  <si>
    <t>AVENIDA PASEO DE LA REPUBLICA -</t>
  </si>
  <si>
    <t>CENTRO COMERCIAL PLAZA LIMA SUR -</t>
  </si>
  <si>
    <t>FIORELLA ALESSANDRA</t>
  </si>
  <si>
    <t>HUERTAS ZAMUDIO</t>
  </si>
  <si>
    <t>SEGUNDO PISO -</t>
  </si>
  <si>
    <t>EN EL CRUCE CON AVENIDA LIMA CON SIMON HUANCAYO -</t>
  </si>
  <si>
    <t>ALBERTO HUGO</t>
  </si>
  <si>
    <t>PASTOR VEGA</t>
  </si>
  <si>
    <t>LAS AMAPOLAS 167 PISO 2 URB EL PALMAR</t>
  </si>
  <si>
    <t>13 Y 14 DE AV JORGE CHAVEZ PASANDO MAKRO</t>
  </si>
  <si>
    <t>ALFARO HAMIDEH</t>
  </si>
  <si>
    <t>GIRO LOS AMANCAES 297 CASO HARINAS SUR DEPARTAMENTO 6 02 SANTIAGO -</t>
  </si>
  <si>
    <t>SUBIENDO POR AVENIDA INGENIEROS EN CASUARINA SU -</t>
  </si>
  <si>
    <t>RICALDE ROMERO</t>
  </si>
  <si>
    <t>CALLE 35 MANZANA J 1 LOTE 48 URB SAN ANTONIO DE CARAPONGO LURIGANCHO-CHOSICA</t>
  </si>
  <si>
    <t>A ESPALDA DE ZOOLOGICO DE HUACHIPA
 ALTURA AV CARAPONGO</t>
  </si>
  <si>
    <t>KATHERINE MILAGROS</t>
  </si>
  <si>
    <t>HIDALGO VILLACORTA</t>
  </si>
  <si>
    <t>CALLE PIZZA 125 CONDOMINIO CIUDAD NUEVA BLOCK Q DEPARTA -</t>
  </si>
  <si>
    <t>FRENTE AL TOTTUS DE LA AVENIDA CANTA CALLAO CON AVENIDA VERTELO -</t>
  </si>
  <si>
    <t>SALAZAR CAYO</t>
  </si>
  <si>
    <t>LAS GARDENIAS 180 -</t>
  </si>
  <si>
    <t>FRENTE AL PARQUE CASUARINAS CERCA AL COLEGIO CASUARINAS -</t>
  </si>
  <si>
    <t>GERSON RICHARD</t>
  </si>
  <si>
    <t>DIAZ ALVARADO</t>
  </si>
  <si>
    <t>CALLE SAN PEDRO 489 -</t>
  </si>
  <si>
    <t>A LA OTRA CUADRA DEL MERCADO -</t>
  </si>
  <si>
    <t>CHEPEN</t>
  </si>
  <si>
    <t>JEREMY JAMIL</t>
  </si>
  <si>
    <t>AGUILAR BAUTISTA</t>
  </si>
  <si>
    <t>JIRON DOMINGO ELIAS 1047 SURQUILLO</t>
  </si>
  <si>
    <t>ALTURA DE LA CUADRA 10 DE ANGAMOS</t>
  </si>
  <si>
    <t>IGNACIO MERINO 2 6 7 6 -</t>
  </si>
  <si>
    <t>ESQUINA CON JIRON SOLEDAD -</t>
  </si>
  <si>
    <t>CECILIA BEATRIZ</t>
  </si>
  <si>
    <t>CERNADES ACOSTA</t>
  </si>
  <si>
    <t>AV. JORGE CHAVEZ 1637</t>
  </si>
  <si>
    <t>ALEJANDRO ORLANDO</t>
  </si>
  <si>
    <t>QUISPE ALCOZER</t>
  </si>
  <si>
    <t>A UNA CUADRA DE LA POSTA AMERICA 11 DE JULIO -</t>
  </si>
  <si>
    <t>JESUS STEVE</t>
  </si>
  <si>
    <t>SOTO INGAROCA</t>
  </si>
  <si>
    <t>CALLE SAN ALBERTO MANZANA C1 LOTE 43</t>
  </si>
  <si>
    <t>A LA ALTURA DEL MERCADO SAN FELIPE DE SURQUILLO</t>
  </si>
  <si>
    <t>CALLE MARQUES DE MONTERRICO 225</t>
  </si>
  <si>
    <t>HENRY EDWAR</t>
  </si>
  <si>
    <t>QUISPE GUEVARA</t>
  </si>
  <si>
    <t>AVENIDA SAN FELIPE 643 -</t>
  </si>
  <si>
    <t>UNA CUADRA DE CRUCE DE LA UNION UNIVERSITARIA CON LA AVENIDA SAN FELIPE -</t>
  </si>
  <si>
    <t>KAREN MARIANELLA</t>
  </si>
  <si>
    <t>ASENCIOS OCAÑA</t>
  </si>
  <si>
    <t>AVENIDA CENTRAL MZ D LT 17 URB LAS ACASIAS DE NARANJAL SMP</t>
  </si>
  <si>
    <t>A 3 CDRAS DEL GRIFO OLIMPO</t>
  </si>
  <si>
    <t>LUCIA YAMILA</t>
  </si>
  <si>
    <t>TEJADA MONTOYA</t>
  </si>
  <si>
    <t>AV UNIVERSITARIA 1951</t>
  </si>
  <si>
    <t>POR LA UNIVERSIDAD CATOLICA</t>
  </si>
  <si>
    <t>MELGAR GIOVO DE MALDONADO</t>
  </si>
  <si>
    <t>JIRON AUGUSTO WIESE 1024</t>
  </si>
  <si>
    <t>ALTURA CUADRA 29 DE VELASCO ASTETE O FRENTE A PARQUE PERU</t>
  </si>
  <si>
    <t>VASQUEZ NAVARRETE</t>
  </si>
  <si>
    <t>AVENIDA LAS GAVIOTAS 2121 CONDOMINIO LOS LIBERTADORES BLOCK 8 DEPARTAMENTO 202 -</t>
  </si>
  <si>
    <t>A LA ESPALDA DEL CONJUNTO RESIDENCIAL DE CRUCETA Y AL FRENTE PARQUES DE SURCO 3 -</t>
  </si>
  <si>
    <t>JANINA ANDREA</t>
  </si>
  <si>
    <t>QUIÑONES ROSAS</t>
  </si>
  <si>
    <t>CALLE 2 MANZANA F LOTE 16</t>
  </si>
  <si>
    <t>CUADRA 12 DE ALAMEDA SUR</t>
  </si>
  <si>
    <t>GABRIEL ALEJANDRO</t>
  </si>
  <si>
    <t>CORDOVA ZUÑIGA</t>
  </si>
  <si>
    <t>SERGIO BERNALES 540 DPT 601 URB BARRIO MEDICO</t>
  </si>
  <si>
    <t>PARQUE MUNICIPAL OBRERO</t>
  </si>
  <si>
    <t>JOSUE</t>
  </si>
  <si>
    <t>CASTRO BARRUETA</t>
  </si>
  <si>
    <t>AVENIDA HAYA LA TORRE CON CALLE ATAHUALPA 2505</t>
  </si>
  <si>
    <t>EL CRUCE CON AV HAYA DE LA TORRE</t>
  </si>
  <si>
    <t>FABRIZIO ALEXANDER</t>
  </si>
  <si>
    <t>RIOS OLIVERA</t>
  </si>
  <si>
    <t>Departamento: LIMA Provincia: LIMA Distrito: SANTA ANITA Dirección: -</t>
  </si>
  <si>
    <t>ESPALDAS DE PLAZA VEA COLONIAL -</t>
  </si>
  <si>
    <t>FLORA EDELMIRA</t>
  </si>
  <si>
    <t>VIVANCO CAMA</t>
  </si>
  <si>
    <t>MANZANA L5 LOTE 26 CONJUNTO HABITACIONAL MARISCAL CACERES ALTURA DEL PARADERO 4 DE LA AVENIDA CENTRAL -</t>
  </si>
  <si>
    <t>ALTURA PARADERO 4 DE LA AVENIDA CENTRAL -</t>
  </si>
  <si>
    <t>diego ferre 335</t>
  </si>
  <si>
    <t>segundo piso , entre grau y Bolognesi , la punta</t>
  </si>
  <si>
    <t>CIELO ALEXANDRA</t>
  </si>
  <si>
    <t>GASPAR ANGULO</t>
  </si>
  <si>
    <t>SECTOR 1 GRUPO 16 MANZANA F LOTE 25 VILLA EL SALVADOR -</t>
  </si>
  <si>
    <t>ALTURA DE LA AVENIDA MODELO CON AVENIDA ALAMOS -</t>
  </si>
  <si>
    <t>MARIANA ARLETH</t>
  </si>
  <si>
    <t>CAMPUSANO GARAY</t>
  </si>
  <si>
    <t>COOPERATIVA BRISSON MANZANA Y LOTE 12</t>
  </si>
  <si>
    <t>ALTURA DE LA CUADRA 35 DE LA AVENIDA JOSE GRANDA -</t>
  </si>
  <si>
    <t>VALERIA RAFAELLA</t>
  </si>
  <si>
    <t>COOPERATIVA BRISSON MANZANA Y LOTE 12 -</t>
  </si>
  <si>
    <t>LEON QUIÑE</t>
  </si>
  <si>
    <t>PALMERAS 110</t>
  </si>
  <si>
    <t>URB PEÑAS CANO</t>
  </si>
  <si>
    <t>MATEO JOAQUIN</t>
  </si>
  <si>
    <t>RAMOS CHONTO</t>
  </si>
  <si>
    <t>MZ V LOTE 3 ASOCIACION ROSARIO DEL NORTE CALLE TOPACIOS</t>
  </si>
  <si>
    <t>ALTURA CUADRA 15 DE LA AV LOS ALISOS</t>
  </si>
  <si>
    <t>DIAZ MOLINA</t>
  </si>
  <si>
    <t>VILLA SALVADOR VIRGEN DE LA CANDELARIA MANZANA J LOTE 12 -</t>
  </si>
  <si>
    <t>REFERENCIA A LAS RISAS -</t>
  </si>
  <si>
    <t>AGURTO MUÑOZ</t>
  </si>
  <si>
    <t>CALLE DON FRANCISCO 478 URBANIZACION SANTA ROSA</t>
  </si>
  <si>
    <t>CERCA AL REAL PLAZA GUARDIA CIVIL</t>
  </si>
  <si>
    <t>LEONARDO ALONSO</t>
  </si>
  <si>
    <t>LLAGAS SANCHEZ</t>
  </si>
  <si>
    <t>CALLE 51 MANZANA Y1 LOTE 74 URBANIZACION SAN ANTONIO DE CARACOL -</t>
  </si>
  <si>
    <t>EN LA AVENIDA CARAPONGO A LA ALTURA DEL COLEGIO DIVINO SAN PEDRO -</t>
  </si>
  <si>
    <t>INGRID YASMIN</t>
  </si>
  <si>
    <t>VILLAR BENITES</t>
  </si>
  <si>
    <t>JIRON ALMIRANTE QUISE 1750 DEPARTAMENTO 708 LINCE -</t>
  </si>
  <si>
    <t>ENTRE LEON ENTRE LEON VELARDE Y BELISARIO FLORES EN ALMIRANTE GUILLE ALTURA DE LA CUADRA 3 Y 4 DE LA AVENIDA -</t>
  </si>
  <si>
    <t>DANTE EDUARDO</t>
  </si>
  <si>
    <t>LUZA SOTO</t>
  </si>
  <si>
    <t>AURELIO FERNANDEZ CONCHA 298 DEPARTAMENTO 302 MIRAFLORES -</t>
  </si>
  <si>
    <t>ALTURA CUADRA 17 DE LA AVENIDA BENAVIDEZ -</t>
  </si>
  <si>
    <t>GONZALO ALEJANDRO</t>
  </si>
  <si>
    <t>ALARCON NUÑEZ</t>
  </si>
  <si>
    <t>MANUEL UGARTE Y MOSCOSO 540 DEPARTAMENTO 603 -</t>
  </si>
  <si>
    <t>CLAUDIA MADAHI</t>
  </si>
  <si>
    <t>CUMPALLI MOREANO</t>
  </si>
  <si>
    <t>MZ C LT 16 COOPERATIVA MIGUEL GRAU SMP</t>
  </si>
  <si>
    <t>AV LOS OLIVOS 111 REFE DE WEIS 
 TAMBO O EL PARQUE MANANTIAL</t>
  </si>
  <si>
    <t>GARCIA CUADROS</t>
  </si>
  <si>
    <t>MZ D LT 11 URB RESIDENCIAL LOS OLIVOS</t>
  </si>
  <si>
    <t>AL LADO DEL PARQUE ZONAL YOQUE YUPANQUI</t>
  </si>
  <si>
    <t>JHOSMELL YAEL</t>
  </si>
  <si>
    <t>CANELO FLORES</t>
  </si>
  <si>
    <t>JR LUIS PUMAGALI 1253</t>
  </si>
  <si>
    <t>ALT CDRA 12 DE RIVAGUERO</t>
  </si>
  <si>
    <t>ERWIN MIJAHIL</t>
  </si>
  <si>
    <t>AQUIJE DIAZ</t>
  </si>
  <si>
    <t>av tomas marzano 1623 dto 1206 tore a surquillo</t>
  </si>
  <si>
    <t>alt cruce de marzano con roca y bologña</t>
  </si>
  <si>
    <t>AXEL MATEO</t>
  </si>
  <si>
    <t>HURTADO RODRIGUEZ</t>
  </si>
  <si>
    <t>CALLE GRANADA 322 -</t>
  </si>
  <si>
    <t>ALTURA CUARTA CUADRADA DE LA AVENIDA RIO GUERO -</t>
  </si>
  <si>
    <t>CAMILA SOFIA</t>
  </si>
  <si>
    <t>VARGAS CALIXTRO</t>
  </si>
  <si>
    <t>GIRAN LOS PELIT 1632 URBANIZACION LAS FLORES DE LIMA -</t>
  </si>
  <si>
    <t>ALTURA DE LA ESTACION DEL TREN LOS JARDINES -</t>
  </si>
  <si>
    <t>VICTOR HUGO</t>
  </si>
  <si>
    <t>DURAN LAURA</t>
  </si>
  <si>
    <t>AVENIDA LOS FAISANES 1005 SANTIAGO DE SURCO -</t>
  </si>
  <si>
    <t>FRENTE COLEGIO INNOVA SCHOOL -</t>
  </si>
  <si>
    <t>ENRIQUE MANUEL</t>
  </si>
  <si>
    <t>PARICAHUA ZAPANA</t>
  </si>
  <si>
    <t>PASAJE RUPERTO CHAPI 158 DEPARTAMENTO 301 -</t>
  </si>
  <si>
    <t>CUADRA 7 DE SALIO ALTURA DE LA CUADRA 7 DE SALE -</t>
  </si>
  <si>
    <t>ROBERTO ALFREDO</t>
  </si>
  <si>
    <t>GARCIA VERGARA</t>
  </si>
  <si>
    <t>JOAQUIN BERNAL 1080 DPT 1002</t>
  </si>
  <si>
    <t>FRENTE AL PARQUE CASTILLA</t>
  </si>
  <si>
    <t>HUGO ARMANDO</t>
  </si>
  <si>
    <t>GAMARRA FLORES</t>
  </si>
  <si>
    <t>CALLE CAPITAN ANTONIO BARBARAN A26</t>
  </si>
  <si>
    <t>CERCA A VILLA MILITAR</t>
  </si>
  <si>
    <t>LARISSA INAITH</t>
  </si>
  <si>
    <t>HUAMAN IBARRA</t>
  </si>
  <si>
    <t>CALLE ARICOTA 120 TRATAMIENTO 101 -</t>
  </si>
  <si>
    <t>FRENTE AL CENTRO COMERCIAL KARINA -</t>
  </si>
  <si>
    <t>NICOLÁS</t>
  </si>
  <si>
    <t>ESPINOZA MENENDEZ</t>
  </si>
  <si>
    <t>AV DEL RIO 333 DPTO 201</t>
  </si>
  <si>
    <t>A ESPALDA DEL CIRCOLO ITALIANO</t>
  </si>
  <si>
    <t>RIVAROLA ALFARO</t>
  </si>
  <si>
    <t>CALLE PIETRO TORRIGIANO 443 DEPARTAMENTO 402 -</t>
  </si>
  <si>
    <t>ENTRE LAS CUADRAS 7 Y 8 DE LA AVENIDA GALVEZ BARRA MECHEA -</t>
  </si>
  <si>
    <t>WILMER JOSE</t>
  </si>
  <si>
    <t>SIFONTES SANCHEZ</t>
  </si>
  <si>
    <t>AV GUARDIA CIVIL SUR 817 CONDOMINO LAS PLAZUELAS DEP 801</t>
  </si>
  <si>
    <t>A LADO DE AJICEROS</t>
  </si>
  <si>
    <t>MIGUEL ANGEL</t>
  </si>
  <si>
    <t>DE LA FLOR RAMIREZ</t>
  </si>
  <si>
    <t>PASAJE EL LAUREL 266 -</t>
  </si>
  <si>
    <t>ESPALDA DE LA CUADRA 7 DE LA AVENIDA VILLA ARANGO -</t>
  </si>
  <si>
    <t>MARIA BETZABETH</t>
  </si>
  <si>
    <t>ACEVEDO CUNYAS</t>
  </si>
  <si>
    <t>JIRON LAS MARGARITAS 34 -</t>
  </si>
  <si>
    <t>PARQUE VIA LOS OLIVOS -</t>
  </si>
  <si>
    <t>JOCELYN</t>
  </si>
  <si>
    <t>VILLANUEVA VEGA</t>
  </si>
  <si>
    <t>TALLE ALFA Y OMEGA 202 DEPARTAMENTO 303 -</t>
  </si>
  <si>
    <t>ALTURA CUADRA 8 AVENIDA VILLARAN -</t>
  </si>
  <si>
    <t>DIEGO VICTOR</t>
  </si>
  <si>
    <t>DE LOS SANTOS LEON</t>
  </si>
  <si>
    <t>CALLE 2 DE MAYO NUMERO 575 DEPARTAMENTO 202 MIRAFLORES -</t>
  </si>
  <si>
    <t>ALTURA DE LA CUADRA 5 DE LA AVENIDA PARDO -</t>
  </si>
  <si>
    <t>JESUS MIJAIL GUILLERMO</t>
  </si>
  <si>
    <t>GALVEZ VILLAVERDE</t>
  </si>
  <si>
    <t>AV SAN LORENZO 706 - LOS CEDROS</t>
  </si>
  <si>
    <t>AL COSTADO DE LA TIENDA MASS</t>
  </si>
  <si>
    <t>DORIS YNES</t>
  </si>
  <si>
    <t>CARRILLO MEJIA</t>
  </si>
  <si>
    <t>56 62 URBANIZACION VILLA DEL NORTE -</t>
  </si>
  <si>
    <t>PARADERO TRES POSTES DE LA PANAMERICANA NORTE -</t>
  </si>
  <si>
    <t>JULIO SANTIAGO</t>
  </si>
  <si>
    <t>MORENO PALPAN</t>
  </si>
  <si>
    <t>AVENIDA JUPITER 111 URBANIZACION NAVAL EN VENTANILLA</t>
  </si>
  <si>
    <t>TERCER PARADERO DE LA ORGANIZACION NAVAL</t>
  </si>
  <si>
    <t>ADRIANA LUCIA</t>
  </si>
  <si>
    <t>LAZO CASTRO</t>
  </si>
  <si>
    <t>ROCA DEL CASTILLO 319 LA MOLINA -</t>
  </si>
  <si>
    <t>PASANDO TRES CUADRAS DEL OVALO DE LOS CONDORES A LA DERECHA -</t>
  </si>
  <si>
    <t>JULISSA MARJORY</t>
  </si>
  <si>
    <t>CORDOVA SALAS</t>
  </si>
  <si>
    <t>DONA ANA 368 DEPARTAMENTO 202 LOS ROSALES SURCO -</t>
  </si>
  <si>
    <t>ALTURA DE LA CUADRA 3 DE LA AVENIDA AYACUCHO -</t>
  </si>
  <si>
    <t>ALEXIS NOBORU</t>
  </si>
  <si>
    <t>ALARCON VARGAS</t>
  </si>
  <si>
    <t>AV AREQUIPA 2562 DPTO 103</t>
  </si>
  <si>
    <t>AL FRENTE DE TAMBO</t>
  </si>
  <si>
    <t>RUTH GENOVEVA</t>
  </si>
  <si>
    <t>CONSUELO LAZO</t>
  </si>
  <si>
    <t>AVENIDA SIMON BOLIVAR 2150 TORRE 25 DEPARTAMENTO 304 -</t>
  </si>
  <si>
    <t>A DOS CUADRAS DE LA AVENIDA UNIVERSITARIA -</t>
  </si>
  <si>
    <t>BOZA RODRIGUEZ</t>
  </si>
  <si>
    <t>AVENIDA PEDRO SILVA 881 SAN JUAN DE MIRAFLORES</t>
  </si>
  <si>
    <t>por la comisaria de mujeres</t>
  </si>
  <si>
    <t>ELDI</t>
  </si>
  <si>
    <t>CARDENAS REYNA</t>
  </si>
  <si>
    <t>DPI</t>
  </si>
  <si>
    <t>JIRON RIO SANTA 236 DPTO 3B</t>
  </si>
  <si>
    <t>URB COVIDA - CUADRA 16 ANTUNEZ DE MAYOLO</t>
  </si>
  <si>
    <t>PIERO EDUARDO</t>
  </si>
  <si>
    <t>CHAVARRY MONTEVILLER</t>
  </si>
  <si>
    <t>JIRON LOS MELONES 338 URBANIZACION AMPLIACION RESIDENCIAL MONTERRICO LA MOLINA -</t>
  </si>
  <si>
    <t>ALTURA DE LA CUADRA 57 DE JAVIER PRADO ESTE PASANDO AVENIDA LOS FRUTALES -</t>
  </si>
  <si>
    <t>ANDRES RAMON</t>
  </si>
  <si>
    <t>VARGAS NORIEGA</t>
  </si>
  <si>
    <t>AV CIPRIANO DULANTO 1464 DPTO 301 PUEBLO LIBRE</t>
  </si>
  <si>
    <t>EX AV LA MAR// URB DANIEL HERNANDEZ// A 3 CDRA DE AV SUCRE O JR CUEVA</t>
  </si>
  <si>
    <t>KATIA</t>
  </si>
  <si>
    <t>VEGA BENDEZU</t>
  </si>
  <si>
    <t>JIRON PUERTO ETEN 185 -</t>
  </si>
  <si>
    <t>CUADRA 11 AVENIDA CASTILLA -</t>
  </si>
  <si>
    <t>MILAN LEANDRO</t>
  </si>
  <si>
    <t>MATTOS TOGAS</t>
  </si>
  <si>
    <t>HABILITACION URBANA VILLACORTALOTE 24 MANZANA B</t>
  </si>
  <si>
    <t>COSTADO DE OLIMPO VIP //COMPLEJO DEPORTIVO EL MUNDIALITO</t>
  </si>
  <si>
    <t>JAEN</t>
  </si>
  <si>
    <t>BRISSA ISABELLA</t>
  </si>
  <si>
    <t>AV AVIACION 3544</t>
  </si>
  <si>
    <t>DEP 201
 BODEGA VEGA SEGUNDO PISO</t>
  </si>
  <si>
    <t>DAVID CRISPIN</t>
  </si>
  <si>
    <t>OCHANTE CHATE</t>
  </si>
  <si>
    <t>CALLE HUASCAR 407</t>
  </si>
  <si>
    <t>ENTRE CALLE HUASCAR Y CALLE PIURA</t>
  </si>
  <si>
    <t>TUMBES</t>
  </si>
  <si>
    <t>ALVARO AMARU</t>
  </si>
  <si>
    <t>ROBLES MURGA</t>
  </si>
  <si>
    <t>AVENIDA PASEO DE LA REPUBLICA 6202 MIRAFLORES -</t>
  </si>
  <si>
    <t>UNA CUADRA DE ESTACION 28 DE JULIO DEL METROPOLITANO -</t>
  </si>
  <si>
    <t>VALERIA ALICIA</t>
  </si>
  <si>
    <t>RAMIREZ HUAPAYA</t>
  </si>
  <si>
    <t>SI DON JATUNCOCHA -</t>
  </si>
  <si>
    <t>AL FRENTE DEL COLEGIO MARTIN ESQUICHA -</t>
  </si>
  <si>
    <t>KIARA DEL ROSARIO</t>
  </si>
  <si>
    <t>CASTAÑEDA MONTES</t>
  </si>
  <si>
    <t>C01738510422603</t>
  </si>
  <si>
    <t>CALLE 3 MANAZA B LOTE 6 URB EL ALAMO COMAS</t>
  </si>
  <si>
    <t>av metroplitana con la av los angeles // COSTADO DE NUEVO MALL DE COMAS</t>
  </si>
  <si>
    <t>JOAQUIN FERNANDO</t>
  </si>
  <si>
    <t>CHAUCA MARCAZZOLO</t>
  </si>
  <si>
    <t>AV 28 DE JULIO MZ T1 LT 21</t>
  </si>
  <si>
    <t>TODA LA AV LA TORRE</t>
  </si>
  <si>
    <t>HUAROCHIRI</t>
  </si>
  <si>
    <t>EMANUEL</t>
  </si>
  <si>
    <t>DEL SANTO MORALES</t>
  </si>
  <si>
    <t>681 DEPARTAMENTO 1004 JESUS MARIA -</t>
  </si>
  <si>
    <t>DONDE SE ENCUENTRA EL MINISTERIO DE TRABAJO A MEDIA CUADRA -</t>
  </si>
  <si>
    <t>LUCA</t>
  </si>
  <si>
    <t>AVENIDA TALARA 681 DEPARTAMENTO 1004 JESUS MARIA -</t>
  </si>
  <si>
    <t>EN CUANTO A LA ALTURA DE LA CUADRA 6 DE LA AVENIDA SALAVERRY DONDE SE ENCUENTRA EL MINISTERIO DE TRABAJO A MEDIA CUADRA -</t>
  </si>
  <si>
    <t>ROBERTO CARLOS</t>
  </si>
  <si>
    <t>ALCA BADOS</t>
  </si>
  <si>
    <t>AV CORDILLERA 01 A PRIMERA ZONA DELICIAS DE VILLA</t>
  </si>
  <si>
    <t>ALT CDRA 1 DE CORDILLERA NEGRA DELICIAS DE VILLA CHORRILLOS</t>
  </si>
  <si>
    <t>CAROL GABRIELLE</t>
  </si>
  <si>
    <t>VARGAS MACHUCA MELENDEZ</t>
  </si>
  <si>
    <t>URB CRUZETA II BLOCK 52 DPT 104 - SURCO</t>
  </si>
  <si>
    <t>PASANDO BOLICHERA</t>
  </si>
  <si>
    <t>ALESSANDRO FABIAN</t>
  </si>
  <si>
    <t>URB. LAS COLINAS MZ K LOTE 7</t>
  </si>
  <si>
    <t>PARALELA A LA CUADRA 10 AV. LOS DOMINICOS</t>
  </si>
  <si>
    <t>AVENIDA HOLA BEGONA 20 17 -</t>
  </si>
  <si>
    <t>POR CANAL 2 -</t>
  </si>
  <si>
    <t>LOURDES MARIBEL</t>
  </si>
  <si>
    <t>VALLE ROJAS</t>
  </si>
  <si>
    <t>DON JOAQUIN CAPELO 3048 -</t>
  </si>
  <si>
    <t>A MEDIA CUADRA DEL PARQUE DE LOS SOLDADOS ENTRE LA AVENIDA UNIVERSITARIA Y MORALES SUAREZ -</t>
  </si>
  <si>
    <t>IVANNA LUCIA</t>
  </si>
  <si>
    <t>MENDIVIL MITMA</t>
  </si>
  <si>
    <t>CALLE LIBERTY 167 LA ESCALERA LA MERCED SURQUILLO -</t>
  </si>
  <si>
    <t>ENTRE LA CUADRA 39 Y 40 LA AVENIDA AVIACION -</t>
  </si>
  <si>
    <t>YACHIO ISABEL</t>
  </si>
  <si>
    <t>BENEL OTSU</t>
  </si>
  <si>
    <t>AV PRINCIPAL 441 LA CALERA</t>
  </si>
  <si>
    <t>PLAZA VEA DE ANGAMOS</t>
  </si>
  <si>
    <t>JIRON FULGENCIO VALDEZ 535 -</t>
  </si>
  <si>
    <t>A MEDIA CUADRA DE LA AVENIDA CARHUAS -</t>
  </si>
  <si>
    <t>MARIA ELIZABETH</t>
  </si>
  <si>
    <t>AGUIRRE MOORE</t>
  </si>
  <si>
    <t>CALLE HARRINGTON 264 SURQUILLO -</t>
  </si>
  <si>
    <t>A LA ALTURA DE LA 38 DE AVIACION -</t>
  </si>
  <si>
    <t>SERGIO LUCIANO</t>
  </si>
  <si>
    <t>SALDAÑA ZEGARRA</t>
  </si>
  <si>
    <t>JUAN DE ALIAGA 426 DPTO 102</t>
  </si>
  <si>
    <t>8 Y 9 DE J PRADO OESTE FRENTE AL RESTAURANT ANTOJERIA</t>
  </si>
  <si>
    <t>LISSETH MELISSA</t>
  </si>
  <si>
    <t>FARIAS ESTRADA</t>
  </si>
  <si>
    <t>ASANA A1 LOTE 9 URBANIZACION CON VITI OMAR -</t>
  </si>
  <si>
    <t>KILOMETRO 43 DE LA PANAMERICANA NORTE KILOMETRO 43 DE LA PANAMERICANA NORTE -</t>
  </si>
  <si>
    <t>SANTA ROSA</t>
  </si>
  <si>
    <t>LUCIANA FIORELLA</t>
  </si>
  <si>
    <t>SANTOS REBATA</t>
  </si>
  <si>
    <t>CALLE CHINCHAYSUYO 157 SAN MIGUEL -</t>
  </si>
  <si>
    <t>INSURGENTES O SEA PERDON PRECURSORES POR LA IGLESIA DE LA DEL PADRE MANUEL -</t>
  </si>
  <si>
    <t>VANESA MERCEDES</t>
  </si>
  <si>
    <t>ROSAS RAMOS</t>
  </si>
  <si>
    <t>JR LAS ESMERALDAS 540</t>
  </si>
  <si>
    <t>AV PALERMO CDRA 1 A LA IZQUIERDA</t>
  </si>
  <si>
    <t>FABIAN</t>
  </si>
  <si>
    <t>REVELLO BOJORQUEZ</t>
  </si>
  <si>
    <t>jr tupacyupanqui 1953</t>
  </si>
  <si>
    <t>entre angelica gamarra y tomas valle</t>
  </si>
  <si>
    <t>ASHLEY TAIS</t>
  </si>
  <si>
    <t>MALCA CHUMIOQUE</t>
  </si>
  <si>
    <t>MZ B 4 LOTE 14</t>
  </si>
  <si>
    <t>AST DEFENSORES DE LA PATRIA</t>
  </si>
  <si>
    <t>ILDER MIGUEL</t>
  </si>
  <si>
    <t>RODRIGUEZ ALFARO</t>
  </si>
  <si>
    <t>AV AREQUIPA 4977 DEP 902</t>
  </si>
  <si>
    <t>A 1 CDRA DE COMPU PALACE</t>
  </si>
  <si>
    <t>GERARDO LUCIANO</t>
  </si>
  <si>
    <t>SALAS LIZA</t>
  </si>
  <si>
    <t>CALLE JUAN ANTONIO PEZET 146 DPTO 402</t>
  </si>
  <si>
    <t>ALTURA CDRA 12 DE AV AYACUCHO</t>
  </si>
  <si>
    <t>LUHANA VALENTINA</t>
  </si>
  <si>
    <t>LÓPEZ LAVALLE LEGUIA</t>
  </si>
  <si>
    <t>AVENIDA MARIA TEGUI 1716 DEPARTAMENTO 206 JESUS MARIA -</t>
  </si>
  <si>
    <t>ESTA EN EL CRUCE CON LA AVENIDA GARZON -</t>
  </si>
  <si>
    <t>JANAINA</t>
  </si>
  <si>
    <t>GONZALES SANCHEZ</t>
  </si>
  <si>
    <t>BEETHOVEN 688</t>
  </si>
  <si>
    <t>ALTURA DE LA 11 AVENIDA SAN BORJA SUR</t>
  </si>
  <si>
    <t>Cl. Almte. Guisse, San Martín de Porres 15108</t>
  </si>
  <si>
    <t>MANZANA L LOTE 5 URBANIZACION MONTECARLO PRIMERA ETAPA
 A TRES CUADRAS DE LA AVENIDA ALCIDES VIGO O FRENTE A ANEXA COMUNICACIONES</t>
  </si>
  <si>
    <t>ARNOLD ROGER</t>
  </si>
  <si>
    <t>GAVILAN HUANACO</t>
  </si>
  <si>
    <t>JR VILLA TUMI 1359 ZARATE</t>
  </si>
  <si>
    <t>ALT DE SODIMAC</t>
  </si>
  <si>
    <t>KATHERINE TANIA</t>
  </si>
  <si>
    <t>VEGA ZUÑIGA</t>
  </si>
  <si>
    <t>AVENIDA ESTADOS UNIDOS 344 ALTO SAN MARTIN MARIANO MELGAR -</t>
  </si>
  <si>
    <t>DEL COLEGIO PIO 12 UNA CUADRA MAS ARRIBA FRENTE AL PARQUE -</t>
  </si>
  <si>
    <t>MARIANO MELGAR</t>
  </si>
  <si>
    <t>ALISSA MARIEL</t>
  </si>
  <si>
    <t>ACOSTA ROCHA</t>
  </si>
  <si>
    <t>MANZANA C LOTE 3 EL ALAMO CALLAO -</t>
  </si>
  <si>
    <t>CRUCE DE LA AVENIDA VERTELO CON LA AVENIDA COLECTORA -</t>
  </si>
  <si>
    <t>40014591-01</t>
  </si>
  <si>
    <t>FRENTE AL COLEGIO LA UNION</t>
  </si>
  <si>
    <t>VICTOR NOE</t>
  </si>
  <si>
    <t>LAVADO OTINIANO</t>
  </si>
  <si>
    <t>ALAMEDA DEL CORREGIDOR 420 - LA MOLINA</t>
  </si>
  <si>
    <t>DPTO 209 // A 3 CDAS OVALO LA FONTANA</t>
  </si>
  <si>
    <t>KARLA ELIZABETH</t>
  </si>
  <si>
    <t>BARCENA CUMPA</t>
  </si>
  <si>
    <t>PSJE CARLOS FLORES GOMEZ MZ R-2 LTE 12 URB HONOR Y LEALTAD</t>
  </si>
  <si>
    <t>ALT CDRA 2 DE AV NELSON GUIA</t>
  </si>
  <si>
    <t>PIAGGIO GUEVARA</t>
  </si>
  <si>
    <t>AGOSTO VISTE 616 -</t>
  </si>
  <si>
    <t>45 DE BENAVIDES -</t>
  </si>
  <si>
    <t>LUCRECIA PAULA</t>
  </si>
  <si>
    <t>LOLI SANCHEZ</t>
  </si>
  <si>
    <t>JIRON LOMA DE LAS LILAS 226 -</t>
  </si>
  <si>
    <t>ALTURA DE LA CUADRA 34 DE CAMINOS DEL INCA -</t>
  </si>
  <si>
    <t>SEBASTIAN NICOLAS</t>
  </si>
  <si>
    <t>DIESTRA CARBONERO</t>
  </si>
  <si>
    <t>MIRAFLORES 170 DEPARTAMENTOS 302 -</t>
  </si>
  <si>
    <t>KRISS VANESSA</t>
  </si>
  <si>
    <t>NOMBERTO VERTIZ</t>
  </si>
  <si>
    <t>VILLA MERCEDES MZ B LT 08</t>
  </si>
  <si>
    <t>CERCA A CALLE LOS FISCALES</t>
  </si>
  <si>
    <t>CARLA LEONOR ASUNTA</t>
  </si>
  <si>
    <t>LINARES JARA</t>
  </si>
  <si>
    <t>JR. LEGADO SARASARA MZ E-10 LOTE 7-A DELICIAS DE VILLA CHORRILLOS</t>
  </si>
  <si>
    <t>DEL COLEGIO LISEO NAVAL A 1 CDRA Y MEDIA</t>
  </si>
  <si>
    <t>SARA YSABEL</t>
  </si>
  <si>
    <t>TUPAC TRAVEZAÑO</t>
  </si>
  <si>
    <t>Av. Mariscal Antonio José de Sucre 670, San Miguel 15086</t>
  </si>
  <si>
    <t>dpto. 107B , frente al colegio santa ana</t>
  </si>
  <si>
    <t>JIRON LA MADRILEÑA 395 CUARTO PISO</t>
  </si>
  <si>
    <t>DANNA LUCILA</t>
  </si>
  <si>
    <t>SOLARI CARBAJAL</t>
  </si>
  <si>
    <t>AVENIDA GENERAL ANDRES DE SANTA CRUZ 765 DEPARTAMENTO 501 JESUS MARIA -</t>
  </si>
  <si>
    <t>ALTURA CUADRA 7 DE LA AVENIDA SALAVERRY -</t>
  </si>
  <si>
    <t>ANGELA CRISTINA</t>
  </si>
  <si>
    <t>GALVEZ CHACHAYMA</t>
  </si>
  <si>
    <t>MANZANA V LOTE 20 COOPERATIVA CESAR VALLEJO SAN MARTIN DE PORRES -</t>
  </si>
  <si>
    <t>ALTURA DE LA CUADRA 19 DE LA AVENIDA GERMAN AGUIRRE -</t>
  </si>
  <si>
    <t>CLAUDIA VANESSA</t>
  </si>
  <si>
    <t>UCEDA CACERES</t>
  </si>
  <si>
    <t>AVENIDA LA MARINA 356 LA PERLA CALLAO -</t>
  </si>
  <si>
    <t>MEDIA CUADRA DEL HOSPITAL METROPOLITANO -</t>
  </si>
  <si>
    <t>LUCIANO</t>
  </si>
  <si>
    <t>SOLAR ESPINOZA</t>
  </si>
  <si>
    <t>JIRON JOSE RAMON PIZARRO 1022 DEPARTAMENTO 201 -</t>
  </si>
  <si>
    <t>ALTURA DE LA CUADRA 14 DE CIPRIANO DULANTO -</t>
  </si>
  <si>
    <t>YADIRA FRANCHESCA</t>
  </si>
  <si>
    <t>ARRIBASPLATA ESPINOZA</t>
  </si>
  <si>
    <t>AVENIDA SALAVERRY 2124 DEPARTAMENTO 904 -</t>
  </si>
  <si>
    <t>A UNA CUADRA DE LA UNIVERSIDAD DEL PACIFICO -</t>
  </si>
  <si>
    <t>MIRANDA SOFIA</t>
  </si>
  <si>
    <t>COLMENARES PALOMINO</t>
  </si>
  <si>
    <t>AVENIDA DENTILAC 185 SAN MIGUEL -</t>
  </si>
  <si>
    <t>PARALELA AV JOSE DE LA RIVA AGUERO UNA CUADRA ANTES DE LIMA</t>
  </si>
  <si>
    <t>CHRISTIAN ALEJANDRO</t>
  </si>
  <si>
    <t>GUZMAN MONTOYA</t>
  </si>
  <si>
    <t>CALLE CHOCANO 156</t>
  </si>
  <si>
    <t>ENTRE LA AV. SANTA ELVIRA CON CALLE CHOCANO</t>
  </si>
  <si>
    <t>KARINA ELENA</t>
  </si>
  <si>
    <t>SALVATIERRA YARASCA</t>
  </si>
  <si>
    <t>JIRON DURERO 490 DEPARTAMENTO C 509 SAN BORJA -</t>
  </si>
  <si>
    <t>ALTURA CUADRA 13 DE AVENIDA SAN BORJA NORTE -</t>
  </si>
  <si>
    <t>SEBASTIAN ANDRE</t>
  </si>
  <si>
    <t>BACA ACOSTA</t>
  </si>
  <si>
    <t>TOBAGO 109 -</t>
  </si>
  <si>
    <t>A LA ESPALDA DE LA CUADRA 11 DE AVENIDA HORIZONTES -</t>
  </si>
  <si>
    <t>JESSICA ZENAIDA</t>
  </si>
  <si>
    <t>ANGULO DEL BUSTO</t>
  </si>
  <si>
    <t>PASAJE CENTRAL 135 DEPARTAMENTO 401 REMA -</t>
  </si>
  <si>
    <t>AL FRENTE DEL GRIFO PRIMAX -</t>
  </si>
  <si>
    <t>RICHARD ALBERTHO</t>
  </si>
  <si>
    <t>MONTES CASTILLO</t>
  </si>
  <si>
    <t>Calle los rododendros número 254</t>
  </si>
  <si>
    <t>Altura cuadra 7 av. Pacasmayo</t>
  </si>
  <si>
    <t>EVELYN</t>
  </si>
  <si>
    <t>ROMERO VASQUEZ</t>
  </si>
  <si>
    <t>AVENIDA LOS VIRREYES 1260 DPTO. 302B RESIDENCIA LOS VIRREYES</t>
  </si>
  <si>
    <t>LAS CAPILLAS SAN FRANCISCO</t>
  </si>
  <si>
    <t>BILLY MARTIN</t>
  </si>
  <si>
    <t>RAVELO LEON</t>
  </si>
  <si>
    <t>JIRON FRANCISCO BOLOGNESI 575 DEPARTAMENTO 202 TORRE D -</t>
  </si>
  <si>
    <t>ALTURA CUADRA 5 DE LA AVENIDA LIMO -</t>
  </si>
  <si>
    <t>MARTIN ALONSO</t>
  </si>
  <si>
    <t>VILDOZO ASTUDILLO</t>
  </si>
  <si>
    <t>JR LOS SAUCES 342 DPT 202</t>
  </si>
  <si>
    <t>AUXILIAR DE JAVIER PRADO</t>
  </si>
  <si>
    <t>CIELO JANETH</t>
  </si>
  <si>
    <t>PINARES ZAMBRANO</t>
  </si>
  <si>
    <t>MANZANA B13 LOTE 18 MARISCAL CACERES -</t>
  </si>
  <si>
    <t>ALTURA DE LA ESTACION MAYOR -</t>
  </si>
  <si>
    <t>BETTY CORINA</t>
  </si>
  <si>
    <t>OSNAYO BECERRA</t>
  </si>
  <si>
    <t>AV BELAUNDE OESTE 1140 RETABLO</t>
  </si>
  <si>
    <t>A UNA CDRA DEL METRO DE LA AV UNIVERSITARIA</t>
  </si>
  <si>
    <t>CAMACHO ROJAS</t>
  </si>
  <si>
    <t>JR. JOSE DE RIVERA Y DAVALOS 201 INT B03</t>
  </si>
  <si>
    <t>FRENTE A LA ESTACION DEL TREN PLESBITERO MAESTRO
 CONDIMIO METRO DE LIMA</t>
  </si>
  <si>
    <t>JESUS ANTONIO</t>
  </si>
  <si>
    <t>EGUSQUIZA OSCCO</t>
  </si>
  <si>
    <t>CALLE HUASTA 4857 CONDOMIO PARQUE LOS OLIVOS DPTO 302 TORRE D</t>
  </si>
  <si>
    <t>ENTRE AV UNIVERSITARIA Y NARANJAL</t>
  </si>
  <si>
    <t>MARIA HELENA</t>
  </si>
  <si>
    <t>VILLALBA RENGIFO</t>
  </si>
  <si>
    <t>MOCTEZUMA 612 CALLAO -</t>
  </si>
  <si>
    <t>ESPALDA DE TOTTUS DE LA AVENIDA SAENZ PENA -</t>
  </si>
  <si>
    <t>AV 13 DE ENERO 2066</t>
  </si>
  <si>
    <t>A 4 CDRAS DE LA ESTACION LOS POSTES</t>
  </si>
  <si>
    <t>ALFREDO ALEJANDRO</t>
  </si>
  <si>
    <t>UCAÑAN RAMIREZ</t>
  </si>
  <si>
    <t>AVENIDA SALAVERRY 1850 DEPARTAMENTO 1113 -</t>
  </si>
  <si>
    <t>ALTURA DEL CRUCE DE LA AVENIDA SALAVERRY CON LA AVENIDA SAN FELIPE EN JESUS MARIA -</t>
  </si>
  <si>
    <t>CARMEN LUISA</t>
  </si>
  <si>
    <t>LUA YONG</t>
  </si>
  <si>
    <t>Edificio Alzamora valdez (sede del poder judicial) piso 20</t>
  </si>
  <si>
    <t>entre abancay y el parque universitario
 Abancay S/N</t>
  </si>
  <si>
    <t>EDUARDO ROBERT</t>
  </si>
  <si>
    <t>MELGAR CORDOVA</t>
  </si>
  <si>
    <t>JR. POMALCA 303 DPTO 301</t>
  </si>
  <si>
    <t>CUADRA 7 DE LA AV. ENCALADO</t>
  </si>
  <si>
    <t>CECILIA DENISSE</t>
  </si>
  <si>
    <t>SUCASACA NOLASCO</t>
  </si>
  <si>
    <t>URB PORTAL DE HUANDO MZ B LOTE 1</t>
  </si>
  <si>
    <t>FRENTE A EMAP</t>
  </si>
  <si>
    <t>HUARAL</t>
  </si>
  <si>
    <t>ALDANA VALENTINA</t>
  </si>
  <si>
    <t>GUERRERO LEIVA</t>
  </si>
  <si>
    <t>CALLE MOLINO DEL GATO 388</t>
  </si>
  <si>
    <t>ESPALDA DEL ESTADIO LOLO FERNANDEZ</t>
  </si>
  <si>
    <t>MARIELLA FRIDA</t>
  </si>
  <si>
    <t>ZURITA REGAL</t>
  </si>
  <si>
    <t>HUSARES DE JUNIN 330 DPTO 102</t>
  </si>
  <si>
    <t>ALT CUADRA 15 LA AV BRASIL -</t>
  </si>
  <si>
    <t>CRIBILLERO OCHICUA</t>
  </si>
  <si>
    <t>AVENIDA B 122 CONDOMINIO ALAMEDA DEL RIMAC -</t>
  </si>
  <si>
    <t>TORRE 1 DTO 1201 
 TERMINANDO LA AVENIDA ALCAZAR O A LA ESPALDA -</t>
  </si>
  <si>
    <t>ARIANNA ALEXANDRA</t>
  </si>
  <si>
    <t>OJEDA IPARRAGUIRRE</t>
  </si>
  <si>
    <t>EL MARATEO DE SANTIAGO DE SURCO CALLE 2 MANZANA B LOTE 30 DEPARTAMENTO 301 URBANIZACION -</t>
  </si>
  <si>
    <t>EN EL WAZE ES TU URBANIZACION APARECE COMO EL MARABU SANTIAGO DE SURCO ESTAMOS CERCA AHI EN ATACAMA CON GINO VOLCAN -</t>
  </si>
  <si>
    <t>GONZALO SEBASTIAN DANIEL</t>
  </si>
  <si>
    <t>MANCILLA ROBLES</t>
  </si>
  <si>
    <t>CALLE 15 MANZANA X LOTE 5 URBANIZACION EL ALAMO CALLAO -</t>
  </si>
  <si>
    <t>MEDIA CUADRA DE LA AVENIDA PACASMAYO Y FRENTE AL LA INSTITUCION EDUCATIVA DEL NIVEL INICIAL DISCOVERY WOLF -</t>
  </si>
  <si>
    <t>ELIZABETH CATHERINE</t>
  </si>
  <si>
    <t>SOLIS DE LA CRUZ</t>
  </si>
  <si>
    <t>CALLE B MZ I LOTE 7 COOP. LA LIBERTAD</t>
  </si>
  <si>
    <t>A UNA CUADRA DEL PALACIO DE LA JUVENTUD, A LA ESPALDA DEL EDIFICIO CIELO</t>
  </si>
  <si>
    <t>KAREN LIZBETH</t>
  </si>
  <si>
    <t>VENTURA YOVERA</t>
  </si>
  <si>
    <t>RIO URUBAMBA 472</t>
  </si>
  <si>
    <t>CERCA AL OVALO NARANJAL</t>
  </si>
  <si>
    <t>PAOLA LIDIA</t>
  </si>
  <si>
    <t>CASTILLO DAVIS</t>
  </si>
  <si>
    <t>JIRON ARICA ES PERDON CALLE MARIANO MELGAR 284 LA PERLA CALLAO -</t>
  </si>
  <si>
    <t>A LA ESPALDA PACIFICO CON JIRON A LA ESPALDA VENIA AL PACIFICO CON JIRON CALLAO -</t>
  </si>
  <si>
    <t>JUAN OSWALDO</t>
  </si>
  <si>
    <t>CALIENES BARTRA</t>
  </si>
  <si>
    <t>PSJE SOCRATES 129</t>
  </si>
  <si>
    <t>ALTURA DE LA CUADRA 3 DE LA AV. LA MARINA</t>
  </si>
  <si>
    <t>SANDRA ROSA</t>
  </si>
  <si>
    <t>CUBA DE LA FLOR</t>
  </si>
  <si>
    <t>CERCADO DE LIMA -</t>
  </si>
  <si>
    <t>ALTURA DE LA ALBORADA CON 28 DE JULIO -</t>
  </si>
  <si>
    <t>VICKY YESSENIA</t>
  </si>
  <si>
    <t>JURUPE CARRANZA</t>
  </si>
  <si>
    <t>Departamento: LIMA Provincia: LIMA Distrito: SURCO Dirección: -</t>
  </si>
  <si>
    <t>AVENIDA LA ENCALADA 928 SURCO -</t>
  </si>
  <si>
    <t>ALEXSANDRA BRITHANY</t>
  </si>
  <si>
    <t>LOA CARRION</t>
  </si>
  <si>
    <t>CALLE MONTERRICO SUR ZONA 24 LOTE 4 -</t>
  </si>
  <si>
    <t>PARQUE LAS DORCAS -</t>
  </si>
  <si>
    <t>GIOVANNA MARIA</t>
  </si>
  <si>
    <t>LOPEZ MONTERO</t>
  </si>
  <si>
    <t>ZAPALLAL PUENTE PIEDRA CALLE SANTA LUISA LOS GERANIOS -</t>
  </si>
  <si>
    <t>A MEDIA CUADRA DEL MERCADO EL DORADO -</t>
  </si>
  <si>
    <t>FREDDY ALFREDO</t>
  </si>
  <si>
    <t>ESPINAL MANDO</t>
  </si>
  <si>
    <t>JIRON MARTINEZ LUJAN 1070 DEPARTAMENTO 43 -</t>
  </si>
  <si>
    <t>ESTOY POR LA TELEFONICA DE SU TIO Y LA Y LA PARROQUIA JESUS OBRERO ESTOY EN EL CENTRO DE AHI -</t>
  </si>
  <si>
    <t>ANGIE CELESTE</t>
  </si>
  <si>
    <t>HEREDIA CHIRINOS</t>
  </si>
  <si>
    <t>AVENIDA LIZARDO MONTERO 371 SAN JUAN DE MIRAFLORES AVENIDA LIZARDO MONTERO 371 SAN JUAN DE MIRAFLORES -</t>
  </si>
  <si>
    <t>A UNA CUADRA DEL ACEITE A ESPALDA DEL INSTITUTO GILDA BALDI -</t>
  </si>
  <si>
    <t>JENYFFER MILUSKA</t>
  </si>
  <si>
    <t>MEZA PEREZ</t>
  </si>
  <si>
    <t>AVENIDA ALFREDO BENAVIDES 768 -</t>
  </si>
  <si>
    <t>AL COSTADO DEL INSTITUTO ISIL -</t>
  </si>
  <si>
    <t>CONCHA SANTOS</t>
  </si>
  <si>
    <t>AVENIDA MANUEL CASTANEDA 250 URBANIZACION SANTA BEATRIZ -</t>
  </si>
  <si>
    <t>A DOS CUADRAS DE LA ESTACION DE MEXICO EL METROPOLITANO EN DIRECCION A LA AVENIDA AREQUIPA -</t>
  </si>
  <si>
    <t>ROSARIO MARCELA</t>
  </si>
  <si>
    <t>VIDURRIZAGA COSTA</t>
  </si>
  <si>
    <t>EL CORTIJO 432 DEPARTAMENTO 302</t>
  </si>
  <si>
    <t>CUADRA 18 DE LA ENCALADA</t>
  </si>
  <si>
    <t>GABRIEL FABRIZIO</t>
  </si>
  <si>
    <t>DAVILA WESTRES</t>
  </si>
  <si>
    <t>CALLE ASUNCION 285 SALTO PATRICIA LA MOLINA -</t>
  </si>
  <si>
    <t>CREMOLADAS ANGELICAS -</t>
  </si>
  <si>
    <t>ISMAEL MARTIN</t>
  </si>
  <si>
    <t>VENTURI DIAZ</t>
  </si>
  <si>
    <t>SAN MIGUEL - CALLE SOLITARIO DE SAYAN 733 DPTO 502</t>
  </si>
  <si>
    <t>ALTRA DE LA CDRA 7 DE AV PATRIOTA</t>
  </si>
  <si>
    <t>CRIS KARINA</t>
  </si>
  <si>
    <t>ROSALES PINEDO</t>
  </si>
  <si>
    <t>SAN MIGUEL - JR AMERICO VESPUCIO 163 URB. MARANGA</t>
  </si>
  <si>
    <t>ES UNA CASA
 A LA ALTRA DEL PARQUE ROSA MERINO</t>
  </si>
  <si>
    <t>KARLA ONEYDA</t>
  </si>
  <si>
    <t>MONCADA MARTINEZ DE PISFIL</t>
  </si>
  <si>
    <t>URB LAS COLINAS MZ B LT 18</t>
  </si>
  <si>
    <t>AV PACASMAYO CALLE C, GRIFO PRIMAX MANO DERECHA</t>
  </si>
  <si>
    <t>CLAUDIA ANDREA</t>
  </si>
  <si>
    <t>CARREÑO CORDON</t>
  </si>
  <si>
    <t>AV DE LA POLICIA 640 DEP 804</t>
  </si>
  <si>
    <t>PARALELA A LA AV GREGORIO ESCOBEDO</t>
  </si>
  <si>
    <t>JOSUE NATANAEN</t>
  </si>
  <si>
    <t>CASTAÑEDA MORE</t>
  </si>
  <si>
    <t>CALLE MACHU PICCHU MANZANA Y LOTE 63</t>
  </si>
  <si>
    <t>POR EL PRIMER PARQUE ENACE</t>
  </si>
  <si>
    <t>RAMIREZ MAYO</t>
  </si>
  <si>
    <t>Adolfo Viera 195, Lima 15801, Peru</t>
  </si>
  <si>
    <t>A tres paralelas de la cuadra 1 de Belisario Suárez</t>
  </si>
  <si>
    <t>EDUARDO JESUS</t>
  </si>
  <si>
    <t>TORRES ARTICA</t>
  </si>
  <si>
    <t>AVENIDA PEDRO RUIZ GALLO 42 LOTE 3 -</t>
  </si>
  <si>
    <t>KILOMETRO 9.5 DE LA CARRETERA CENTRAL -</t>
  </si>
  <si>
    <t>MARTIN MANUEL JAVIER</t>
  </si>
  <si>
    <t>VASQUEZ CERRON</t>
  </si>
  <si>
    <t>CALLE VICTOR ALZAMORA 317 202 -</t>
  </si>
  <si>
    <t>A TRES CUADRAS DEL OPEN DE ANGAMOS -</t>
  </si>
  <si>
    <t>MONICA GISELA</t>
  </si>
  <si>
    <t>MOLINA MARTINEZ</t>
  </si>
  <si>
    <t>JIRON JOSE SANTOS ATAHUALPA 735 URBANIZACION DEL TREBOL LOS OLIVOS ESPALDA DEL CORREO DE SERPOS DE TOMAS VALLE -</t>
  </si>
  <si>
    <t>CUADRA 6 DE TOMAS VALLE A LA ESPALDA DEL CORREO DEL SERPU -</t>
  </si>
  <si>
    <t>RITA FABIOLA</t>
  </si>
  <si>
    <t>GINOCCHIO MALASQUEZ</t>
  </si>
  <si>
    <t>FELIX DIBOS 820 DTO 701</t>
  </si>
  <si>
    <t>ALT CDRA 8 DE J. PRADO OESTE</t>
  </si>
  <si>
    <t>ANDRES</t>
  </si>
  <si>
    <t>ODEH SABA</t>
  </si>
  <si>
    <t>MONTECARLO 253 DEPARTAMENTO 201 CHACAR -</t>
  </si>
  <si>
    <t>POR EL COLEGIO SANTA MARIA -</t>
  </si>
  <si>
    <t>MAGNO ALESSANDRO</t>
  </si>
  <si>
    <t>PIMENTEL GINOCCHIO</t>
  </si>
  <si>
    <t>MELISSA VERIUSHKA</t>
  </si>
  <si>
    <t>NORIEGA FAJARDO</t>
  </si>
  <si>
    <t>CALLE RISSO PATRON 294 DEPARTAMENTO 404</t>
  </si>
  <si>
    <t>ALT DE LA COMISARIA SAN ANTONIO</t>
  </si>
  <si>
    <t>ADRIANA ELIZABETH</t>
  </si>
  <si>
    <t>CAÑENGUEZ RUIZ</t>
  </si>
  <si>
    <t>CALLE TAMPUMACHAY 340 DPTO 201</t>
  </si>
  <si>
    <t>ALT CDRA 3 DE CAMINOS DEL INCA</t>
  </si>
  <si>
    <t>RAFAELLA SOFIA</t>
  </si>
  <si>
    <t>CHAVEZ GONZALEZ</t>
  </si>
  <si>
    <t>CALLE TOULON 280 DEPARTAMENTO 301</t>
  </si>
  <si>
    <t>AL COSTADO DE UNIVERSIDAD SAN IGNACIO</t>
  </si>
  <si>
    <t>WENDY ANAHI</t>
  </si>
  <si>
    <t>LUNA CARDOSO</t>
  </si>
  <si>
    <t>AVENIDA JAVIER PRADO OESTE 2173 SAN ISIDRO DEPARTAMENTO 304</t>
  </si>
  <si>
    <t>CRUCE CON AVENIDA SALAVERRY</t>
  </si>
  <si>
    <t>ELLIBETH JACKUELINE</t>
  </si>
  <si>
    <t>BERRU FACHO</t>
  </si>
  <si>
    <t>ASOCIACION SAN JUAN DE DIOS MZ G LT 39</t>
  </si>
  <si>
    <t>ALTURA DE LA CUADRA 36 DE LA AV UNIVERSITARIA
 CRUCE DE ANTUNEZ DE MAYOLO E IZAGUIRRE</t>
  </si>
  <si>
    <t>JHONATHAN LUIS</t>
  </si>
  <si>
    <t>PAJUELO CHIPAYO</t>
  </si>
  <si>
    <t>ES CALLE LAS PETUNIAS 151 URBANIZACION LA DORADA -</t>
  </si>
  <si>
    <t>MARITZA ISELLA</t>
  </si>
  <si>
    <t>GALLESIO GONZALES</t>
  </si>
  <si>
    <t>CRISTOBAL DE PERALTA SUR 669 DEPARTAMENTO 201 -</t>
  </si>
  <si>
    <t>A MEDIA CUADRA DE LA AVENIDA BUGAMBILIA BUGAMBILIA -</t>
  </si>
  <si>
    <t>HUGO DANIEL</t>
  </si>
  <si>
    <t>SANCHEZ MALPARTIDA</t>
  </si>
  <si>
    <t>CALLE MANUEL DE GUIRIOR 1035 -</t>
  </si>
  <si>
    <t>LA ALTURA DE LA CUADRA 2 DE LA AVENIDA LA MARINA -</t>
  </si>
  <si>
    <t>CATALINA MURIEL</t>
  </si>
  <si>
    <t>ARIAS ZAMORA</t>
  </si>
  <si>
    <t>CALLE NORIA DELGADO 159 URBANIZACION JACARANDA MACARENA DEL MAR -</t>
  </si>
  <si>
    <t>ALTURA DE LA CUADRA 6 O 7 DE LA AVENIDA JAVIER PRADO OESTE POR JIRON TRUJILLO -</t>
  </si>
  <si>
    <t>GUSTAVO ANDRE</t>
  </si>
  <si>
    <t>JR. POSEIDON MZ A-9 LOTE 13 URB. SAGITARIO SURCO</t>
  </si>
  <si>
    <t>ENTRE JR. DIANA Y POSEIDÓN
 A ALTURA DE LA COMISARIA DE SAGITARIO</t>
  </si>
  <si>
    <t>PAOLA NOELIA</t>
  </si>
  <si>
    <t>SUCLLA VILLALOBOS</t>
  </si>
  <si>
    <t>AVENIDA PASEO DE LA REPUBLICA 5767 DEPARTAMENTO 602 C MIRAFLORES -</t>
  </si>
  <si>
    <t>ENTRE PUENTE SHELL Y PUENTE 10 CANSECO -</t>
  </si>
  <si>
    <t>QUISPE GUTIERREZ</t>
  </si>
  <si>
    <t>CALLE CAMILO CARRILLO 145 BLOCK I 103</t>
  </si>
  <si>
    <t>A 2 ESPALDAS DE LA MUNICIPALIDAD DE SURCO</t>
  </si>
  <si>
    <t>SAYUMI THAÍSA</t>
  </si>
  <si>
    <t>VILLACORTA QUISPE</t>
  </si>
  <si>
    <t>CALLE YUNGAS 159 SALAMANCA -</t>
  </si>
  <si>
    <t>A 4:30 DE LA COMISARIA DE SALAMANCA -</t>
  </si>
  <si>
    <t>ANA LUCIA</t>
  </si>
  <si>
    <t>RONCAL SEGURA</t>
  </si>
  <si>
    <t>CALLE ADOLFO VIERA 1099</t>
  </si>
  <si>
    <t>FRENTE AL PARQUE RAMON CASTILLA POR LA REJA NUMERO 2
 ALTURA DE LA CUADRA 11 DE BELISARIO SUAREZ</t>
  </si>
  <si>
    <t>FERNANDO JOAQUIN</t>
  </si>
  <si>
    <t>ZARATE PRUDENCIO</t>
  </si>
  <si>
    <t>MZ B LOTE 32 ENSENADA 3</t>
  </si>
  <si>
    <t>PERIMETRICA CON GALLINAZO</t>
  </si>
  <si>
    <t>ISAI LEONEL</t>
  </si>
  <si>
    <t>PAOLA ALEXANDRA</t>
  </si>
  <si>
    <t>NOLASCO CORDOVA</t>
  </si>
  <si>
    <t>Jr. Puquina 115 torre 7 dpto. 905 urb los prados</t>
  </si>
  <si>
    <t>alt de la cdra. 2 de Escardó</t>
  </si>
  <si>
    <t>TERESA ELENA</t>
  </si>
  <si>
    <t>GASTELUMENDI HILBCK</t>
  </si>
  <si>
    <t>CALLE SILVANA 165 DEPARTAMENTO 502 CHACARILLA SURCO -</t>
  </si>
  <si>
    <t>PARALELA A LA CUADRA 6 DE LA AVENIDA LA FLORESTA CON MONTE CARMELO -</t>
  </si>
  <si>
    <t>Departamento: LIMA Provincia: LIMA Distrito: SURQUILLO Dirección: -</t>
  </si>
  <si>
    <t>LORENA ALEJANDRA</t>
  </si>
  <si>
    <t>DIAZ DIAZ</t>
  </si>
  <si>
    <t>JIRON AMAZNAONAS 706 DPTO 1003 TORRE 1</t>
  </si>
  <si>
    <t>A 1 CDRA DE LA AV SUCRE
 CRUCE CON JR TACNA
 PARALELA A LA AV LA MARINA</t>
  </si>
  <si>
    <t>SERGIO LUIS</t>
  </si>
  <si>
    <t>TERRONES VALDIVIA</t>
  </si>
  <si>
    <t>JR SAO PAULO 1388 INT C</t>
  </si>
  <si>
    <t>A ESPALDAS DEL COLEGIO INNOVA SCHOOL</t>
  </si>
  <si>
    <t>CHRISTIAN GABRIEL</t>
  </si>
  <si>
    <t>ALVARADO OLORTEGUI</t>
  </si>
  <si>
    <t>AVENIDA TOMAS VALLE 917 DEPARTAMENTO 503 -</t>
  </si>
  <si>
    <t>COSTADO DEL COLEGIO TRILCE FRENTE A HACER POST -</t>
  </si>
  <si>
    <t>PATRICIA LEONILA</t>
  </si>
  <si>
    <t>ESQUICHE TRONCOS</t>
  </si>
  <si>
    <t>MZ D3 LOTE 20 - URB.LOS MOLINOS DE CARABAYLLO</t>
  </si>
  <si>
    <t>CRUCE DE AV. PANAMERICANA NORTE CON GRIFO EL NORTEÑO</t>
  </si>
  <si>
    <t>RUTH ELENA</t>
  </si>
  <si>
    <t>ESTRADA GAMARRA</t>
  </si>
  <si>
    <t>CALLE DOÑA JUANA 035 DPTO 502 LOS ROSALES</t>
  </si>
  <si>
    <t>CDR 2 AV AYACUCHO// COLEGIO CHAMPAÑAN</t>
  </si>
  <si>
    <t>MARIA FELICIA</t>
  </si>
  <si>
    <t>GONZALES CONCO</t>
  </si>
  <si>
    <t>CALLE FERNANDO LEON 109 DPTO 101</t>
  </si>
  <si>
    <t>CDRA 27 VELASCO ASTETE</t>
  </si>
  <si>
    <t>523 CONDOMINIO ALAMEDA COLONIAL -</t>
  </si>
  <si>
    <t>ESPALDAS DE PLAZA VEA DE COLONIAL -</t>
  </si>
  <si>
    <t>ISABELLA ALESSANDRA</t>
  </si>
  <si>
    <t>CASTAÑEDA PEÑA</t>
  </si>
  <si>
    <t>CALLE LOS TAMARINDOS C69 LA CAPULLANA SURCO</t>
  </si>
  <si>
    <t>POR LA CALLE TANGARARA</t>
  </si>
  <si>
    <t>CARLOS MARTIN</t>
  </si>
  <si>
    <t>VARGAS SEMINARIO</t>
  </si>
  <si>
    <t>AVENIDA PASEO DE LA REPUBLICA 5767 DEPARTAMENTO 602 LETRA C -</t>
  </si>
  <si>
    <t>ENTRE EL PUENTE SHELL Y EL PUENTE VIESE EN LA VIA EXPRESA -</t>
  </si>
  <si>
    <t>ANA PAULA</t>
  </si>
  <si>
    <t>CASTILLO LUJAN</t>
  </si>
  <si>
    <t>JR ESTEBAN CAMERETE 435</t>
  </si>
  <si>
    <t>POR POSTA SAN ROQUE</t>
  </si>
  <si>
    <t>SILVANA</t>
  </si>
  <si>
    <t>TELLO GUZMAN</t>
  </si>
  <si>
    <t>AVENIDA MANUEL DE LA FUENTE CHAVEZ 448 BARRANCO -</t>
  </si>
  <si>
    <t>A MEDIA CUADRA DEL COLEGIO JOSE MARIA EGUREN -</t>
  </si>
  <si>
    <t>CONSTANZA</t>
  </si>
  <si>
    <t>GUERINONI GUIULFO</t>
  </si>
  <si>
    <t>PARQUE MIGUEL DANNER MUELLE 169 3ER PISO</t>
  </si>
  <si>
    <t>ALT CDR 12 DE BASADRE, ENTRE NOGALES Y LOS CEDROS</t>
  </si>
  <si>
    <t>AARON NICOLAS</t>
  </si>
  <si>
    <t>RIVAS RAMOS DE ROSAS</t>
  </si>
  <si>
    <t>CORONEL INCLAN 766 DEPARTAMENTO 504 MIRAFLORES -</t>
  </si>
  <si>
    <t>FRENTE IGLESIA BAUTISTA -</t>
  </si>
  <si>
    <t>NúmeroPedido</t>
  </si>
  <si>
    <t>Canal Estratégico</t>
  </si>
  <si>
    <t>Subcanal</t>
  </si>
  <si>
    <t>Contratante</t>
  </si>
  <si>
    <t>Anillo</t>
  </si>
  <si>
    <t>Correo</t>
  </si>
  <si>
    <t>direccionEnvio</t>
  </si>
  <si>
    <t>latitudEnvio</t>
  </si>
  <si>
    <t>EstadoPedido</t>
  </si>
  <si>
    <t>TipoDespacho</t>
  </si>
  <si>
    <t>Fecha - Día</t>
  </si>
  <si>
    <t>Rango Hora Entrega</t>
  </si>
  <si>
    <t>CheckIn_Pedido</t>
  </si>
  <si>
    <t>Entregado_Pedido</t>
  </si>
  <si>
    <t>DMI-126087</t>
  </si>
  <si>
    <t>Express</t>
  </si>
  <si>
    <t>VIVA1A</t>
  </si>
  <si>
    <t>PUNTO VISUAL S.A.</t>
  </si>
  <si>
    <t>Anillo 2</t>
  </si>
  <si>
    <t>Santiago de Surco</t>
  </si>
  <si>
    <t>Entregado</t>
  </si>
  <si>
    <t>9:12 AM - 12:12 PM</t>
  </si>
  <si>
    <t>3/26/2025 10:43:10 AM</t>
  </si>
  <si>
    <t>3/26/2025 10:48:23 AM</t>
  </si>
  <si>
    <t>DMI-126120</t>
  </si>
  <si>
    <t>AMERICA MOVIL PERU S.A.C.</t>
  </si>
  <si>
    <t>Anillo 5</t>
  </si>
  <si>
    <t>Calle los cedros 173 urbanización la alborada</t>
  </si>
  <si>
    <t>Comas</t>
  </si>
  <si>
    <t>10:24 AM - 2:24 PM</t>
  </si>
  <si>
    <t>3/26/2025 12:35:17 PM</t>
  </si>
  <si>
    <t>3/26/2025 12:35:31 PM</t>
  </si>
  <si>
    <t>DMI-126143</t>
  </si>
  <si>
    <t>ADMINISTRACION FOOD REGIONAL S.A.C.</t>
  </si>
  <si>
    <t>TIRABANTI 281</t>
  </si>
  <si>
    <t>Barranco</t>
  </si>
  <si>
    <t>11:06 AM - 2:06 PM</t>
  </si>
  <si>
    <t>3/26/2025 1:56:13 PM</t>
  </si>
  <si>
    <t>3/26/2025 1:59:15 PM</t>
  </si>
  <si>
    <t>DMI-126008</t>
  </si>
  <si>
    <t>Anillo 3</t>
  </si>
  <si>
    <t>AV. LOS GORRIONES 235 DPTO 613 BLOCK C - CHORRILLOS</t>
  </si>
  <si>
    <t>Chorrillos</t>
  </si>
  <si>
    <t>9:47 PM - 1:47 AM</t>
  </si>
  <si>
    <t>3/25/2025 11:30:07 PM</t>
  </si>
  <si>
    <t>3/25/2025 11:37:13 PM</t>
  </si>
  <si>
    <t>DMI-126014</t>
  </si>
  <si>
    <t>CALLE PIEDRA REDONDA MANZANA D10 LOTE 46 LOS CEDROS DE VILLA -</t>
  </si>
  <si>
    <t>8:36 PM - 12:36 AM</t>
  </si>
  <si>
    <t>3/25/2025 11:14:59 PM</t>
  </si>
  <si>
    <t>3/25/2025 11:18:09 PM</t>
  </si>
  <si>
    <t>DMI-126036</t>
  </si>
  <si>
    <t>JR JACARANDA 370 DPT 401</t>
  </si>
  <si>
    <t>9:56 PM - 12:56 AM</t>
  </si>
  <si>
    <t>3/25/2025 10:46:44 PM</t>
  </si>
  <si>
    <t>3/26/2025 12:14:08 AM</t>
  </si>
  <si>
    <t>DMI-126046</t>
  </si>
  <si>
    <t>JIRON JACARANDA 570 DEPARTAMENTO 202 -, SANTIAGO DE SURCO</t>
  </si>
  <si>
    <t>7:24 AM - 10:24 AM</t>
  </si>
  <si>
    <t>3/26/2025 8:30:44 AM</t>
  </si>
  <si>
    <t>3/26/2025 8:31:34 AM</t>
  </si>
  <si>
    <t>DMI-126048</t>
  </si>
  <si>
    <t>AVENIDA LURIGANCHO 1076- San Juan de Lurigancho, Perú</t>
  </si>
  <si>
    <t>San Juan de Lurigancho</t>
  </si>
  <si>
    <t>7:29 AM - 11:29 AM</t>
  </si>
  <si>
    <t>3/26/2025 8:56:59 AM</t>
  </si>
  <si>
    <t>3/26/2025 8:59:09 AM</t>
  </si>
  <si>
    <t>DMI-126070</t>
  </si>
  <si>
    <t>Anillo 4</t>
  </si>
  <si>
    <t>Los Olivos</t>
  </si>
  <si>
    <t>8:42 AM - 12:42 PM</t>
  </si>
  <si>
    <t>3/26/2025 12:25:57 PM</t>
  </si>
  <si>
    <t>3/26/2025 12:28:34 PM</t>
  </si>
  <si>
    <t>DMI-126071</t>
  </si>
  <si>
    <t>Anillo 1</t>
  </si>
  <si>
    <t>AVENIDA WILLIAMS 233 DEPARTAMENTO 101 - SURQUILLO</t>
  </si>
  <si>
    <t>Surquillo</t>
  </si>
  <si>
    <t>8:45 AM - 11:45 AM</t>
  </si>
  <si>
    <t>3/26/2025 10:12:47 AM</t>
  </si>
  <si>
    <t>3/26/2025 10:13:48 AM</t>
  </si>
  <si>
    <t>DMI-126075</t>
  </si>
  <si>
    <t>mariscal cáceres Mz b 16 lte22</t>
  </si>
  <si>
    <t>8:50 AM - 12:50 PM</t>
  </si>
  <si>
    <t>3/26/2025 12:16:06 PM</t>
  </si>
  <si>
    <t>3/26/2025 12:16:20 PM</t>
  </si>
  <si>
    <t>DMI-126078</t>
  </si>
  <si>
    <t>CALLE C 1 (JIRON H) S/N CONDOMINIO MAMBO 3, dto 606</t>
  </si>
  <si>
    <t>8:53 AM - 12:53 PM</t>
  </si>
  <si>
    <t>3/26/2025 11:43:31 AM</t>
  </si>
  <si>
    <t>3/26/2025 11:43:44 AM</t>
  </si>
  <si>
    <t>DMI-126081</t>
  </si>
  <si>
    <t>Jr. Fitzcarrald 1234, Los Olivos</t>
  </si>
  <si>
    <t>9:02 AM - 1:02 PM</t>
  </si>
  <si>
    <t>3/26/2025 11:52:04 AM</t>
  </si>
  <si>
    <t>3/26/2025 11:53:50 AM</t>
  </si>
  <si>
    <t>DMI-126085</t>
  </si>
  <si>
    <t>jr Kalasasaya 1062 mangomarca</t>
  </si>
  <si>
    <t>9:09 AM - 1:09 PM</t>
  </si>
  <si>
    <t>3/26/2025 11:20:23 AM</t>
  </si>
  <si>
    <t>3/26/2025 11:20:32 AM</t>
  </si>
  <si>
    <t>DMI-126092</t>
  </si>
  <si>
    <t>kristyarteaga2015@gmail.com</t>
  </si>
  <si>
    <t>Callao - Callao</t>
  </si>
  <si>
    <t>9:17 AM - 1:17 PM</t>
  </si>
  <si>
    <t>3/26/2025 11:17:58 AM</t>
  </si>
  <si>
    <t>3/26/2025 11:27:14 AM</t>
  </si>
  <si>
    <t>DMI-126100</t>
  </si>
  <si>
    <t>AVENIDA VICUS Cdr 4 MANZANA Y LOTE 86 URBANIZACION LA CAPULLANA SANTIAGO DE SURCO</t>
  </si>
  <si>
    <t>9:39 AM - 12:39 PM</t>
  </si>
  <si>
    <t>3/26/2025 10:45:33 AM</t>
  </si>
  <si>
    <t>3/26/2025 10:46:54 AM</t>
  </si>
  <si>
    <t>DMI-126107</t>
  </si>
  <si>
    <t>Calle San Ernesto 6214 Santa Luisa 2da etapa - Los olivos</t>
  </si>
  <si>
    <t>10:02 AM - 2:02 PM</t>
  </si>
  <si>
    <t>3/26/2025 12:49:41 PM</t>
  </si>
  <si>
    <t>3/26/2025 12:50:11 PM</t>
  </si>
  <si>
    <t>DMI-126114</t>
  </si>
  <si>
    <t>JR MAMACONA 659 URB MANGOMARCA, SJL</t>
  </si>
  <si>
    <t>10:16 AM - 2:16 PM</t>
  </si>
  <si>
    <t>3/26/2025 12:49:02 PM</t>
  </si>
  <si>
    <t>3/26/2025 12:49:14 PM</t>
  </si>
  <si>
    <t>DMI-126117</t>
  </si>
  <si>
    <t>JIRON LAS ROSAS 162 dpto 202 torre 6 CONDOMINIO PASEO TOMAS VALLE -</t>
  </si>
  <si>
    <t>10:19 AM - 2:19 PM</t>
  </si>
  <si>
    <t>3/26/2025 12:24:06 PM</t>
  </si>
  <si>
    <t>3/26/2025 12:24:22 PM</t>
  </si>
  <si>
    <t>DMI-126119</t>
  </si>
  <si>
    <t>Ate</t>
  </si>
  <si>
    <t>3/26/2025 12:40:45 PM</t>
  </si>
  <si>
    <t>3/26/2025 12:41:08 PM</t>
  </si>
  <si>
    <t>DMI-126126</t>
  </si>
  <si>
    <t>JR PARURO 111 COOPERATIVA 27 DE ABRIL(limite con santa anita)</t>
  </si>
  <si>
    <t>10:36 AM - 2:36 PM</t>
  </si>
  <si>
    <t>3/26/2025 12:48:02 PM</t>
  </si>
  <si>
    <t>3/26/2025 12:48:17 PM</t>
  </si>
  <si>
    <t>DMI-126127</t>
  </si>
  <si>
    <t>jfarfan2509@gmail.com</t>
  </si>
  <si>
    <t>CALLE BACA FLOR 104 DPT 402B, PUEBLO LIBRE</t>
  </si>
  <si>
    <t>Pueblo Libre</t>
  </si>
  <si>
    <t>10:40 AM - 1:40 PM</t>
  </si>
  <si>
    <t>3/26/2025 12:20:37 PM</t>
  </si>
  <si>
    <t>3/26/2025 12:22:11 PM</t>
  </si>
  <si>
    <t>DMI-126134</t>
  </si>
  <si>
    <t>Jirón Ayacucho 649, Magdalena del Mar</t>
  </si>
  <si>
    <t>Magdalena del Mar</t>
  </si>
  <si>
    <t>10:51 AM - 1:51 PM</t>
  </si>
  <si>
    <t>3/26/2025 1:12:01 PM</t>
  </si>
  <si>
    <t>3/26/2025 1:13:46 PM</t>
  </si>
  <si>
    <t>DMI-126136</t>
  </si>
  <si>
    <t>KBALLENALARA@GMAIL.COM</t>
  </si>
  <si>
    <t>Es chicmabamba, mzi lote 2</t>
  </si>
  <si>
    <t>San Martín de Porres</t>
  </si>
  <si>
    <t>10:52 AM - 2:52 PM</t>
  </si>
  <si>
    <t>3/26/2025 2:42:08 PM</t>
  </si>
  <si>
    <t>3/26/2025 2:42:20 PM</t>
  </si>
  <si>
    <t>DMI-126140</t>
  </si>
  <si>
    <t>AV MARISCAL CACERES 327 DPTO 601</t>
  </si>
  <si>
    <t>10:57 AM - 1:57 PM</t>
  </si>
  <si>
    <t>3/26/2025 12:18:38 PM</t>
  </si>
  <si>
    <t>3/26/2025 12:22:23 PM</t>
  </si>
  <si>
    <t>DMI-126145</t>
  </si>
  <si>
    <t>AV. COLONIAL 5015 DPTO G 103 - CONDOMINIO EL PRADO SAN JOSE - CALLAO</t>
  </si>
  <si>
    <t>11:14 AM - 3:14 PM</t>
  </si>
  <si>
    <t>3/26/2025 2:03:01 PM</t>
  </si>
  <si>
    <t>3/26/2025 2:05:11 PM</t>
  </si>
  <si>
    <t>DMI-126147</t>
  </si>
  <si>
    <t>LOS TALLADORES 248 URB LOS ARTESANOS, ATE</t>
  </si>
  <si>
    <t>11:09 AM - 3:09 PM</t>
  </si>
  <si>
    <t>3/26/2025 3:06:37 PM</t>
  </si>
  <si>
    <t>3/26/2025 3:09:47 PM</t>
  </si>
  <si>
    <t>DMI-126151</t>
  </si>
  <si>
    <t>AV COSTANER 970 DPT 509, LIMA, LIMA, SAN MIGUEL</t>
  </si>
  <si>
    <t>San Miguel</t>
  </si>
  <si>
    <t>11:24 AM - 3:24 PM</t>
  </si>
  <si>
    <t>3/26/2025 12:48:03 PM</t>
  </si>
  <si>
    <t>3/26/2025 12:54:07 PM</t>
  </si>
  <si>
    <t>DMI-126157</t>
  </si>
  <si>
    <t>mirely.atuncar@hotmail.com</t>
  </si>
  <si>
    <t>SECTOR 2 GRUPO 19 MZ D LT 24 -. VILLA EL SALVADOR.</t>
  </si>
  <si>
    <t>Villa El Salvador</t>
  </si>
  <si>
    <t>11:31 AM - 3:31 PM</t>
  </si>
  <si>
    <t>3/26/2025 1:07:47 PM</t>
  </si>
  <si>
    <t>3/26/2025 1:10:14 PM</t>
  </si>
  <si>
    <t>DMI-126164</t>
  </si>
  <si>
    <t>milagrosmarcenaro@gmail.com</t>
  </si>
  <si>
    <t>jr emilio altaos 697</t>
  </si>
  <si>
    <t>Lince</t>
  </si>
  <si>
    <t>11:55 AM - 2:55 PM</t>
  </si>
  <si>
    <t>3/26/2025 12:42:48 PM</t>
  </si>
  <si>
    <t>3/26/2025 12:43:08 PM</t>
  </si>
  <si>
    <t>DMI-126169</t>
  </si>
  <si>
    <t>Anillo 6</t>
  </si>
  <si>
    <t>CALLE AUGUSTO SALAVERRY 272 URBANIZACION LUCYANA CARABAYLLO</t>
  </si>
  <si>
    <t>Carabayllo</t>
  </si>
  <si>
    <t>12:15 PM - 6:15 PM</t>
  </si>
  <si>
    <t>3/26/2025 3:20:07 PM</t>
  </si>
  <si>
    <t>3/26/2025 3:20:28 PM</t>
  </si>
  <si>
    <t>DMI-126170</t>
  </si>
  <si>
    <t>12:29 PM - 6:29 PM</t>
  </si>
  <si>
    <t>3/26/2025 3:21:20 PM</t>
  </si>
  <si>
    <t>3/26/2025 3:21:49 PM</t>
  </si>
  <si>
    <t>DMI-126174</t>
  </si>
  <si>
    <t>Avenida mariano ignacio prado 3014 san Martín de Porres</t>
  </si>
  <si>
    <t>12:51 PM - 4:51 PM</t>
  </si>
  <si>
    <t>3/26/2025 2:21:39 PM</t>
  </si>
  <si>
    <t>3/26/2025 2:24:17 PM</t>
  </si>
  <si>
    <t>DMI-126178</t>
  </si>
  <si>
    <t>1:05 PM - 4:05 PM</t>
  </si>
  <si>
    <t>3/26/2025 2:01:37 PM</t>
  </si>
  <si>
    <t>3/26/2025 2:03:40 PM</t>
  </si>
  <si>
    <t>DMI-126183</t>
  </si>
  <si>
    <t>San Isidro</t>
  </si>
  <si>
    <t>1:24 PM - 4:24 PM</t>
  </si>
  <si>
    <t>3/26/2025 2:50:30 PM</t>
  </si>
  <si>
    <t>3/26/2025 2:52:36 PM</t>
  </si>
  <si>
    <t>DMI-126185</t>
  </si>
  <si>
    <t>CALLE CABO BLANCO Mz C5 Lt 20 URB LOS CEDROS</t>
  </si>
  <si>
    <t>1:31 PM - 5:31 PM</t>
  </si>
  <si>
    <t>3/26/2025 4:05:37 PM</t>
  </si>
  <si>
    <t>3/26/2025 4:11:26 PM</t>
  </si>
  <si>
    <t>DMI-126188</t>
  </si>
  <si>
    <t>CALLE HARRINGTON 309 DPT 101, SURQUILLO</t>
  </si>
  <si>
    <t>1:44 PM - 4:44 PM</t>
  </si>
  <si>
    <t>3/26/2025 4:47:09 PM</t>
  </si>
  <si>
    <t>3/26/2025 4:49:07 PM</t>
  </si>
  <si>
    <t>DMI-126189</t>
  </si>
  <si>
    <t>jorge.medicina.24@gmail.com</t>
  </si>
  <si>
    <t>Av Oscar R Benavides 1111 Block G dep 903 - Condominio alto Benavides</t>
  </si>
  <si>
    <t>Cercado de Lima</t>
  </si>
  <si>
    <t>1:47 PM - 4:47 PM</t>
  </si>
  <si>
    <t>3/26/2025 3:14:52 PM</t>
  </si>
  <si>
    <t>3/26/2025 3:17:22 PM</t>
  </si>
  <si>
    <t>DMI-126192</t>
  </si>
  <si>
    <t>gianjf@hotmail.com</t>
  </si>
  <si>
    <t>Jirón Santa Leonor 6336, urbanización santa luisa primera etapa, Comas,</t>
  </si>
  <si>
    <t>1:52 PM - 5:52 PM</t>
  </si>
  <si>
    <t>3/26/2025 5:34:27 PM</t>
  </si>
  <si>
    <t>3/26/2025 5:37:26 PM</t>
  </si>
  <si>
    <t>DMI-126193</t>
  </si>
  <si>
    <t>MANZANA B LOTE 30 urb jasminez 4 etapa callao</t>
  </si>
  <si>
    <t>1:57 PM - 5:57 PM</t>
  </si>
  <si>
    <t>3/26/2025 4:02:00 PM</t>
  </si>
  <si>
    <t>3/26/2025 4:02:50 PM</t>
  </si>
  <si>
    <t>DMI-126196</t>
  </si>
  <si>
    <t>EL CORTIJO 442 DEPARTAMENTO 401</t>
  </si>
  <si>
    <t>2:06 PM - 5:06 PM</t>
  </si>
  <si>
    <t>3/26/2025 4:27:02 PM</t>
  </si>
  <si>
    <t>3/26/2025 4:27:34 PM</t>
  </si>
  <si>
    <t>DMI-126205</t>
  </si>
  <si>
    <t>2:29 PM - 5:29 PM</t>
  </si>
  <si>
    <t>3/26/2025 6:43:53 PM</t>
  </si>
  <si>
    <t>3/26/2025 6:45:05 PM</t>
  </si>
  <si>
    <t>DMI-126209</t>
  </si>
  <si>
    <t>Jirón Navarra 417 Dpto 302, Santiago de Surco, Perú</t>
  </si>
  <si>
    <t>2:31 PM - 5:31 PM</t>
  </si>
  <si>
    <t>3/26/2025 5:01:43 PM</t>
  </si>
  <si>
    <t>3/26/2025 5:01:55 PM</t>
  </si>
  <si>
    <t>DMI-126212</t>
  </si>
  <si>
    <t>CALLE LAS MAGNOLIAS MZ I 2 LOTE 1 - PISO 5 (bodega las magnolias ))</t>
  </si>
  <si>
    <t>2:40 PM - 5:40 PM</t>
  </si>
  <si>
    <t>3/26/2025 5:20:30 PM</t>
  </si>
  <si>
    <t>3/26/2025 5:20:41 PM</t>
  </si>
  <si>
    <t>DMI-126222</t>
  </si>
  <si>
    <t>Calle Los Zorzales, Mz B Lt 18 ,Lurín</t>
  </si>
  <si>
    <t>Lurin</t>
  </si>
  <si>
    <t>3:01 PM - 9:01 PM</t>
  </si>
  <si>
    <t>3/26/2025 5:35:53 PM</t>
  </si>
  <si>
    <t>3/26/2025 5:38:29 PM</t>
  </si>
  <si>
    <t>DMI-126227</t>
  </si>
  <si>
    <t>San Borja</t>
  </si>
  <si>
    <t>3:04 PM - 6:04 PM</t>
  </si>
  <si>
    <t>3/26/2025 4:41:51 PM</t>
  </si>
  <si>
    <t>3/26/2025 4:45:44 PM</t>
  </si>
  <si>
    <t>DMI-126232</t>
  </si>
  <si>
    <t>PASAJE JOSE PEZET 155 RETABLO - COMAS</t>
  </si>
  <si>
    <t>3:19 PM - 7:19 PM</t>
  </si>
  <si>
    <t>3/26/2025 5:09:54 PM</t>
  </si>
  <si>
    <t>3/26/2025 5:11:07 PM</t>
  </si>
  <si>
    <t>DMI-126242</t>
  </si>
  <si>
    <t>3:44 PM - 7:44 PM</t>
  </si>
  <si>
    <t>3/26/2025 6:06:02 PM</t>
  </si>
  <si>
    <t>3/26/2025 6:06:20 PM</t>
  </si>
  <si>
    <t>DMI-126244</t>
  </si>
  <si>
    <t>Av de los Precursores 960, San Miguel, Perú</t>
  </si>
  <si>
    <t>3:45 PM - 7:45 PM</t>
  </si>
  <si>
    <t>3/26/2025 6:50:21 PM</t>
  </si>
  <si>
    <t>3/26/2025 6:50:43 PM</t>
  </si>
  <si>
    <t>DMI-126245</t>
  </si>
  <si>
    <t>JIRON DON BOSCO 473 DEPARTAMENTO 401 -, BREÑA</t>
  </si>
  <si>
    <t>Breña</t>
  </si>
  <si>
    <t>3:46 PM - 6:46 PM</t>
  </si>
  <si>
    <t>3/26/2025 5:04:33 PM</t>
  </si>
  <si>
    <t>3/26/2025 5:04:55 PM</t>
  </si>
  <si>
    <t>DMI-126248</t>
  </si>
  <si>
    <t>Jirón Ariadna 180 dpto 302,- SANTIAGO DE SURCO</t>
  </si>
  <si>
    <t>3:49 PM - 6:49 PM</t>
  </si>
  <si>
    <t>3/26/2025 6:30:04 PM</t>
  </si>
  <si>
    <t>3/26/2025 6:31:14 PM</t>
  </si>
  <si>
    <t>DMI-126249</t>
  </si>
  <si>
    <t>Mz A lote 16- Asociación de vivienda los nisperos SMP</t>
  </si>
  <si>
    <t>3:50 PM - 7:50 PM</t>
  </si>
  <si>
    <t>3/26/2025 5:41:16 PM</t>
  </si>
  <si>
    <t>3/26/2025 5:46:04 PM</t>
  </si>
  <si>
    <t>DMI-126251</t>
  </si>
  <si>
    <t>Calle Arias Schereiber -217 Miraflores</t>
  </si>
  <si>
    <t>Miraflores</t>
  </si>
  <si>
    <t>3:52 PM - 6:52 PM</t>
  </si>
  <si>
    <t>3/26/2025 5:12:43 PM</t>
  </si>
  <si>
    <t>3/26/2025 5:15:35 PM</t>
  </si>
  <si>
    <t>DMI-126255</t>
  </si>
  <si>
    <t>Calle Solidaridad Mz. E Lt. 5 Sector 8 - Villa El Salvado</t>
  </si>
  <si>
    <t>4:02 PM - 8:02 PM</t>
  </si>
  <si>
    <t>3/26/2025 6:02:19 PM</t>
  </si>
  <si>
    <t>3/26/2025 6:03:43 PM</t>
  </si>
  <si>
    <t>DMI-126257</t>
  </si>
  <si>
    <t>AV PAEO DE LA REPUBLICA 8851 DPTO D 201 PROCERES</t>
  </si>
  <si>
    <t>4:07 PM - 7:07 PM</t>
  </si>
  <si>
    <t>3/26/2025 5:35:02 PM</t>
  </si>
  <si>
    <t>3/26/2025 5:40:32 PM</t>
  </si>
  <si>
    <t>DMI-126261</t>
  </si>
  <si>
    <t>4:13 PM - 8:13 PM</t>
  </si>
  <si>
    <t>3/26/2025 5:52:23 PM</t>
  </si>
  <si>
    <t>3/26/2025 5:54:38 PM</t>
  </si>
  <si>
    <t>DMI-126268</t>
  </si>
  <si>
    <t>4:29 PM - 7:29 PM</t>
  </si>
  <si>
    <t>3/26/2025 5:18:32 PM</t>
  </si>
  <si>
    <t>3/26/2025 5:19:26 PM</t>
  </si>
  <si>
    <t>DMI-126276</t>
  </si>
  <si>
    <t>Pasaje Puruchuca MZ B Lote 16</t>
  </si>
  <si>
    <t>Ate Vitarte (Zona 1, 2 y 3)</t>
  </si>
  <si>
    <t>4:48 PM - 8:48 PM</t>
  </si>
  <si>
    <t>3/26/2025 6:44:37 PM</t>
  </si>
  <si>
    <t>3/26/2025 6:44:52 PM</t>
  </si>
  <si>
    <t>DMI-126299</t>
  </si>
  <si>
    <t>Avenida La Merced 510, Dpto 401 - Santiago de Surco</t>
  </si>
  <si>
    <t>5:42 PM - 8:42 PM</t>
  </si>
  <si>
    <t>3/26/2025 6:44:12 PM</t>
  </si>
  <si>
    <t>3/26/2025 6:45:24 PM</t>
  </si>
  <si>
    <t>DMI-126305</t>
  </si>
  <si>
    <t>: carlos colmenares 180, , SANTIAGO DE SURCO</t>
  </si>
  <si>
    <t>5:55 PM - 8:55 PM</t>
  </si>
  <si>
    <t>3/26/2025 6:58:31 PM</t>
  </si>
  <si>
    <t>3/26/2025 7:01:04 PM</t>
  </si>
  <si>
    <t>DMI-126308</t>
  </si>
  <si>
    <t>CALLE LAS MAGNOLIAS 173 DPTO 402 - Barranco</t>
  </si>
  <si>
    <t>5:57 PM - 8:57 PM</t>
  </si>
  <si>
    <t>3/26/2025 6:42:25 PM</t>
  </si>
  <si>
    <t>3/26/2025 6:42:38 PM</t>
  </si>
  <si>
    <t>DMI-126885</t>
  </si>
  <si>
    <t>UNIDAD EJECUTORA 003 CORTE SUPERIOR DE JUSTICIA DE LIMA</t>
  </si>
  <si>
    <t>Jr. Leonardo Barbieri 1340</t>
  </si>
  <si>
    <t>Lima</t>
  </si>
  <si>
    <t>3:06 PM - 6:06 PM</t>
  </si>
  <si>
    <t>3/28/2025 4:06:56 PM</t>
  </si>
  <si>
    <t>3/28/2025 4:07:17 PM</t>
  </si>
  <si>
    <t>DMI-126892</t>
  </si>
  <si>
    <t>MURILLO OLAYA GIPSY DIANNETH</t>
  </si>
  <si>
    <t>Juan Pablo II MzA4, lt o4</t>
  </si>
  <si>
    <t>Callao - Bellavista</t>
  </si>
  <si>
    <t>Callao</t>
  </si>
  <si>
    <t>3:15 PM - 7:15 PM</t>
  </si>
  <si>
    <t>3/28/2025 5:59:14 PM</t>
  </si>
  <si>
    <t>3/28/2025 6:10:26 PM</t>
  </si>
  <si>
    <t>DMI-126714</t>
  </si>
  <si>
    <t>CONDOMINIO VILLAFLORES MANZANA E LOTE 14 VILLA EL SALVADOR</t>
  </si>
  <si>
    <t>7:25 AM - 11:25 AM</t>
  </si>
  <si>
    <t>3/28/2025 9:11:15 AM</t>
  </si>
  <si>
    <t>3/28/2025 9:12:38 AM</t>
  </si>
  <si>
    <t>DMI-126724</t>
  </si>
  <si>
    <t>CALLE LAS GAVIOTAS 288 DPTO 502, CALLAO, BELLAVISTA</t>
  </si>
  <si>
    <t>7:57 AM - 11:57 AM</t>
  </si>
  <si>
    <t>3/28/2025 9:42:39 AM</t>
  </si>
  <si>
    <t>3/28/2025 9:42:51 AM</t>
  </si>
  <si>
    <t>DMI-126725</t>
  </si>
  <si>
    <t>calle campania 216</t>
  </si>
  <si>
    <t>8:10 AM - 12:10 PM</t>
  </si>
  <si>
    <t>3/28/2025 10:14:24 AM</t>
  </si>
  <si>
    <t>3/28/2025 10:15:20 AM</t>
  </si>
  <si>
    <t>DMI-126728</t>
  </si>
  <si>
    <t>JIRON LA MADRILEÑA 395 - SAN LUIS</t>
  </si>
  <si>
    <t>San Luis</t>
  </si>
  <si>
    <t>8:13 AM - 11:13 AM</t>
  </si>
  <si>
    <t>3/28/2025 9:47:08 AM</t>
  </si>
  <si>
    <t>3/28/2025 9:49:39 AM</t>
  </si>
  <si>
    <t>DMI-126732</t>
  </si>
  <si>
    <t>CALLE ISLAS ANTILLAS 159 DPTO 604 - Pueblo Libre</t>
  </si>
  <si>
    <t>8:26 AM - 11:26 AM</t>
  </si>
  <si>
    <t>3/28/2025 9:52:34 AM</t>
  </si>
  <si>
    <t>3/28/2025 9:53:50 AM</t>
  </si>
  <si>
    <t>DMI-126733</t>
  </si>
  <si>
    <t>AV SAN JOSE- PRADERA DE NARANJAL MZ A LTE 16 PRIMERA ETAPA, Lima, LIMA, SAN MARTIN DE PORRES</t>
  </si>
  <si>
    <t>8:28 AM - 12:28 PM</t>
  </si>
  <si>
    <t>3/28/2025 12:25:00 PM</t>
  </si>
  <si>
    <t>DMI-126734</t>
  </si>
  <si>
    <t>CALLE LOS NEGOCIOS 280 DPTO 301 SURQUILLO</t>
  </si>
  <si>
    <t>8:28 AM - 11:28 AM</t>
  </si>
  <si>
    <t>3/28/2025 9:09:52 AM</t>
  </si>
  <si>
    <t>3/28/2025 9:14:53 AM</t>
  </si>
  <si>
    <t>DMI-126739</t>
  </si>
  <si>
    <t>Puente Piedra</t>
  </si>
  <si>
    <t>8:35 AM - 12:35 PM</t>
  </si>
  <si>
    <t>3/28/2025 11:24:54 AM</t>
  </si>
  <si>
    <t>3/28/2025 11:25:04 AM</t>
  </si>
  <si>
    <t>DMI-126741</t>
  </si>
  <si>
    <t>José Bernardo Alcedo 179, La Molina, Perú</t>
  </si>
  <si>
    <t>La Molina</t>
  </si>
  <si>
    <t>8:36 AM - 12:36 PM</t>
  </si>
  <si>
    <t>3/28/2025 11:43:49 AM</t>
  </si>
  <si>
    <t>3/28/2025 11:45:28 AM</t>
  </si>
  <si>
    <t>DMI-126760</t>
  </si>
  <si>
    <t>Rímac</t>
  </si>
  <si>
    <t>3/28/2025 11:10:39 AM</t>
  </si>
  <si>
    <t>3/28/2025 11:11:15 AM</t>
  </si>
  <si>
    <t>DMI-126769</t>
  </si>
  <si>
    <t>AV RAFAEL ESCARDON 660 DPTO 704</t>
  </si>
  <si>
    <t>9:29 AM - 1:29 PM</t>
  </si>
  <si>
    <t>3/28/2025 10:56:26 AM</t>
  </si>
  <si>
    <t>3/28/2025 10:59:58 AM</t>
  </si>
  <si>
    <t>DMI-126776</t>
  </si>
  <si>
    <t>raquelverastegui253@gmail.com</t>
  </si>
  <si>
    <t>CONDOMINIO TORRES LAS PRADERAS MZ E PUERTA E2 DPTO 1404, TORRE E2, COMAS</t>
  </si>
  <si>
    <t>9:50 AM - 1:50 PM</t>
  </si>
  <si>
    <t>3/28/2025 12:31:59 PM</t>
  </si>
  <si>
    <t>3/28/2025 12:36:00 PM</t>
  </si>
  <si>
    <t>DMI-126781</t>
  </si>
  <si>
    <t>AVENIDA MICAELA BASTIDAS 919 CONDOMINIO TORRES LAS PRADERAS</t>
  </si>
  <si>
    <t>10:03 AM - 2:03 PM</t>
  </si>
  <si>
    <t>3/28/2025 12:19:41 PM</t>
  </si>
  <si>
    <t>3/28/2025 12:26:19 PM</t>
  </si>
  <si>
    <t>DMI-126783</t>
  </si>
  <si>
    <t>AVENIDA GRAN CHIMÚ 1703 URBANIZACION ZARATE</t>
  </si>
  <si>
    <t>10:06 AM - 2:06 PM</t>
  </si>
  <si>
    <t>3/28/2025 1:49:10 PM</t>
  </si>
  <si>
    <t>3/28/2025 1:52:27 PM</t>
  </si>
  <si>
    <t>DMI-126786</t>
  </si>
  <si>
    <t>MANZANA C-3 LOTE 5 TERCERA ETAPA SAN JUAN DE VILLA SOLIDARIDAD SAN JUAN DE MIRAFLORES</t>
  </si>
  <si>
    <t>San Juan de Miraflores</t>
  </si>
  <si>
    <t>10:12 AM - 2:12 PM</t>
  </si>
  <si>
    <t>3/28/2025 12:54:19 PM</t>
  </si>
  <si>
    <t>3/28/2025 12:54:30 PM</t>
  </si>
  <si>
    <t>DMI-126796</t>
  </si>
  <si>
    <t>calle san Sebastián 240 la Molina casa 3</t>
  </si>
  <si>
    <t>10:40 AM - 2:40 PM</t>
  </si>
  <si>
    <t>3/28/2025 12:14:31 PM</t>
  </si>
  <si>
    <t>3/28/2025 12:16:51 PM</t>
  </si>
  <si>
    <t>DMI-126804</t>
  </si>
  <si>
    <t>daniel cornejo 234 surco</t>
  </si>
  <si>
    <t>11:01 AM - 2:01 PM</t>
  </si>
  <si>
    <t>3/28/2025 12:43:56 PM</t>
  </si>
  <si>
    <t>3/28/2025 12:44:31 PM</t>
  </si>
  <si>
    <t>DMI-126807</t>
  </si>
  <si>
    <t>JR CESAR VALLEJO 768 URB MERCURIO LOS OLIVOS</t>
  </si>
  <si>
    <t>11:10 AM - 3:10 PM</t>
  </si>
  <si>
    <t>3/28/2025 2:18:50 PM</t>
  </si>
  <si>
    <t>3/28/2025 2:19:21 PM</t>
  </si>
  <si>
    <t>DMI-126813</t>
  </si>
  <si>
    <t>matincks3@hotmail.com</t>
  </si>
  <si>
    <t>Av. Revolucion Mz A Lt 25, Barrio 2 4ta etapa, Urb. Pachacamac, Villa El Salvador</t>
  </si>
  <si>
    <t>11:25 AM - 3:25 PM</t>
  </si>
  <si>
    <t>3/28/2025 1:56:57 PM</t>
  </si>
  <si>
    <t>3/28/2025 1:57:39 PM</t>
  </si>
  <si>
    <t>DMI-126818</t>
  </si>
  <si>
    <t>CALLE ALMIRANTE GUISSE MZ L LOTE 5 URB MONTECARLO PRIMERA ETAPA - San Martín de Porres</t>
  </si>
  <si>
    <t>11:33 AM - 3:33 PM</t>
  </si>
  <si>
    <t>3/28/2025 1:12:12 PM</t>
  </si>
  <si>
    <t>3/28/2025 1:12:27 PM</t>
  </si>
  <si>
    <t>DMI-126819</t>
  </si>
  <si>
    <t>Calle Mario Valdivia 110 dpto 401 - San Miguel</t>
  </si>
  <si>
    <t>12:02 PM - 4:02 PM</t>
  </si>
  <si>
    <t>3/28/2025 1:33:56 PM</t>
  </si>
  <si>
    <t>3/28/2025 1:35:32 PM</t>
  </si>
  <si>
    <t>DMI-126823</t>
  </si>
  <si>
    <t>CALLE DIEGO FERRE 335 2do Piso, LA PUNTA CALLAO</t>
  </si>
  <si>
    <t>Callao - La Punta</t>
  </si>
  <si>
    <t>11:49 AM - 3:49 PM</t>
  </si>
  <si>
    <t>3/28/2025 1:47:37 PM</t>
  </si>
  <si>
    <t>3/28/2025 1:47:51 PM</t>
  </si>
  <si>
    <t>DMI-126826</t>
  </si>
  <si>
    <t>jr SAN IGNACIO 246 CENTRO COMERCIAL MONTERRICO SURCO</t>
  </si>
  <si>
    <t>3/28/2025 2:39:36 PM</t>
  </si>
  <si>
    <t>3/28/2025 2:40:01 PM</t>
  </si>
  <si>
    <t>DMI-126827</t>
  </si>
  <si>
    <t>Calle La Mar 451 - SAN MIGUEL</t>
  </si>
  <si>
    <t>11:56 AM - 3:56 PM</t>
  </si>
  <si>
    <t>3/28/2025 12:40:20 PM</t>
  </si>
  <si>
    <t>3/28/2025 12:42:48 PM</t>
  </si>
  <si>
    <t>DMI-126828</t>
  </si>
  <si>
    <t>Jirón Tarapacá 158 dpto 401</t>
  </si>
  <si>
    <t>11:56 AM - 2:56 PM</t>
  </si>
  <si>
    <t>3/28/2025 1:44:24 PM</t>
  </si>
  <si>
    <t>3/28/2025 1:45:00 PM</t>
  </si>
  <si>
    <t>DMI-126831</t>
  </si>
  <si>
    <t>fabiolafm314@gmail.com</t>
  </si>
  <si>
    <t>3/28/2025 3:44:10 PM</t>
  </si>
  <si>
    <t>3/28/2025 3:44:31 PM</t>
  </si>
  <si>
    <t>DMI-126833</t>
  </si>
  <si>
    <t>CALLE NUEVA ESPARTA MZ C11 LT 20 CEDROS DE VILLA</t>
  </si>
  <si>
    <t>12:10 PM - 4:10 PM</t>
  </si>
  <si>
    <t>3/28/2025 2:09:03 PM</t>
  </si>
  <si>
    <t>3/28/2025 2:09:22 PM</t>
  </si>
  <si>
    <t>DMI-126834</t>
  </si>
  <si>
    <t>Asociacion la floresta MZ F LOT 20 DPTO 101 - SAN JUAM DE MIRAFLORES</t>
  </si>
  <si>
    <t>12:20 PM - 4:20 PM</t>
  </si>
  <si>
    <t>3/28/2025 1:45:19 PM</t>
  </si>
  <si>
    <t>3/28/2025 1:45:34 PM</t>
  </si>
  <si>
    <t>DMI-126840</t>
  </si>
  <si>
    <t>yoce.ya@gmail.com</t>
  </si>
  <si>
    <t>Calle Valladolid 262 Urbanización Mayorazgo</t>
  </si>
  <si>
    <t>12:36 PM - 4:36 PM</t>
  </si>
  <si>
    <t>3/28/2025 2:43:12 PM</t>
  </si>
  <si>
    <t>3/28/2025 2:43:46 PM</t>
  </si>
  <si>
    <t>DMI-126841</t>
  </si>
  <si>
    <t>AVENIDA OSCAR R BENAVIDES 3046 CONDOMINIO ALTO COLONIAL TORRE EUCALIPTO DPTO 502, CALLAO</t>
  </si>
  <si>
    <t>12:52 PM - 4:52 PM</t>
  </si>
  <si>
    <t>3/28/2025 2:31:56 PM</t>
  </si>
  <si>
    <t>3/28/2025 2:33:46 PM</t>
  </si>
  <si>
    <t>DMI-126842</t>
  </si>
  <si>
    <t>PASAJE LEONCIO PRADO 173 URBANIZACION SAN FELIPE</t>
  </si>
  <si>
    <t>12:47 PM - 4:47 PM</t>
  </si>
  <si>
    <t>3/28/2025 3:53:26 PM</t>
  </si>
  <si>
    <t>3/28/2025 3:57:19 PM</t>
  </si>
  <si>
    <t>DMI-126848</t>
  </si>
  <si>
    <t>AV. CARLOS IZAGUIRRE 176-INDEPENDENCIA</t>
  </si>
  <si>
    <t>Independencia</t>
  </si>
  <si>
    <t>1:08 PM - 5:08 PM</t>
  </si>
  <si>
    <t>3/28/2025 4:06:25 PM</t>
  </si>
  <si>
    <t>3/28/2025 4:09:07 PM</t>
  </si>
  <si>
    <t>DMI-126849</t>
  </si>
  <si>
    <t>ANGEL_07_10_91@HOTMAIL.COM</t>
  </si>
  <si>
    <t>residencial villa jacaranda 203 - 205 torre 3 dpto 1105</t>
  </si>
  <si>
    <t>3/28/2025 4:10:37 PM</t>
  </si>
  <si>
    <t>3/28/2025 4:15:40 PM</t>
  </si>
  <si>
    <t>DMI-126850</t>
  </si>
  <si>
    <t>CALLE LOS MELONES 338 URBANIZACION AMPLIACION RESIDENCIAL MONTERRICO - LA MOLINA</t>
  </si>
  <si>
    <t>1:10 PM - 5:10 PM</t>
  </si>
  <si>
    <t>3/28/2025 3:12:00 PM</t>
  </si>
  <si>
    <t>3/28/2025 3:12:10 PM</t>
  </si>
  <si>
    <t>DMI-126851</t>
  </si>
  <si>
    <t>CALLE PENELOPE 154 SANTA ANITA</t>
  </si>
  <si>
    <t>Santa Anita</t>
  </si>
  <si>
    <t>1:11 PM - 5:11 PM</t>
  </si>
  <si>
    <t>3/28/2025 3:26:12 PM</t>
  </si>
  <si>
    <t>3/28/2025 3:26:30 PM</t>
  </si>
  <si>
    <t>DMI-126852</t>
  </si>
  <si>
    <t>CALLE SANTA BERNARDITA 488 PISO 2 URB PANDO TERCERA ETAPA - CERCADO DE LIMA</t>
  </si>
  <si>
    <t>1:13 PM - 4:13 PM</t>
  </si>
  <si>
    <t>3/28/2025 3:22:11 PM</t>
  </si>
  <si>
    <t>3/28/2025 3:24:21 PM</t>
  </si>
  <si>
    <t>DMI-126853</t>
  </si>
  <si>
    <t>AVENIDA PROLONGACIÓN IQUITOS 2515 DEPARTAMENTO 607</t>
  </si>
  <si>
    <t>3/28/2025 2:42:47 PM</t>
  </si>
  <si>
    <t>3/28/2025 2:45:02 PM</t>
  </si>
  <si>
    <t>DMI-126854</t>
  </si>
  <si>
    <t>1:14 PM - 5:14 PM</t>
  </si>
  <si>
    <t>3/28/2025 3:30:34 PM</t>
  </si>
  <si>
    <t>3/28/2025 3:31:01 PM</t>
  </si>
  <si>
    <t>DMI-126855</t>
  </si>
  <si>
    <t>calle berlin 828 dpto 701 - Miraflores</t>
  </si>
  <si>
    <t>1:16 PM - 4:16 PM</t>
  </si>
  <si>
    <t>3/28/2025 3:20:08 PM</t>
  </si>
  <si>
    <t>3/28/2025 3:27:59 PM</t>
  </si>
  <si>
    <t>DMI-126858</t>
  </si>
  <si>
    <t>Avenida Buena Vista 235, San Borja, Lima, Perú</t>
  </si>
  <si>
    <t>1:30 PM - 4:30 PM</t>
  </si>
  <si>
    <t>3/28/2025 3:57:27 PM</t>
  </si>
  <si>
    <t>3/28/2025 4:00:59 PM</t>
  </si>
  <si>
    <t>DMI-126863</t>
  </si>
  <si>
    <t>SAN AURELIO 243- CHORRILLOS</t>
  </si>
  <si>
    <t>2:04 PM - 6:04 PM</t>
  </si>
  <si>
    <t>3/28/2025 4:46:43 PM</t>
  </si>
  <si>
    <t>3/28/2025 4:52:31 PM</t>
  </si>
  <si>
    <t>DMI-126866</t>
  </si>
  <si>
    <t>AV CALLAO 507 D- DPT 301 -LA PERLA ALTA CALLAO - Callao - La Perla</t>
  </si>
  <si>
    <t>Callao - La Perla</t>
  </si>
  <si>
    <t>2:09 PM - 6:09 PM</t>
  </si>
  <si>
    <t>3/28/2025 5:03:41 PM</t>
  </si>
  <si>
    <t>3/28/2025 5:04:13 PM</t>
  </si>
  <si>
    <t>DMI-126910</t>
  </si>
  <si>
    <t>3/28/2025 7:27:41 PM</t>
  </si>
  <si>
    <t>3/28/2025 7:27:53 PM</t>
  </si>
  <si>
    <t>DMI-126913</t>
  </si>
  <si>
    <t>AVENIDA PROCERES DE HUANDOY 4858- LOS OLIVOS</t>
  </si>
  <si>
    <t>4:03 PM - 8:03 PM</t>
  </si>
  <si>
    <t>3/28/2025 6:13:58 PM</t>
  </si>
  <si>
    <t>3/28/2025 6:14:20 PM</t>
  </si>
  <si>
    <t>DMI-126923</t>
  </si>
  <si>
    <t>Av. los Fresnos 258, La Molina, Perú</t>
  </si>
  <si>
    <t>4:23 PM - 8:23 PM</t>
  </si>
  <si>
    <t>3/28/2025 6:56:58 PM</t>
  </si>
  <si>
    <t>3/28/2025 7:01:38 PM</t>
  </si>
  <si>
    <t>DMI-126930</t>
  </si>
  <si>
    <t>CALLE CESAR VALLEJO 121 dpto. 301 URB. SANTA RAQUEL</t>
  </si>
  <si>
    <t>4:32 PM - 8:32 PM</t>
  </si>
  <si>
    <t>3/28/2025 6:48:23 PM</t>
  </si>
  <si>
    <t>3/28/2025 6:48:47 PM</t>
  </si>
  <si>
    <t>DMI-126953</t>
  </si>
  <si>
    <t>karen_tenorio@hotmail.com</t>
  </si>
  <si>
    <t>JR. YUNGAY 838 EDIFICIO COPA CABANA TORRE A DPTO 603-MAGDALENA DEL MAR</t>
  </si>
  <si>
    <t>5:25 PM - 8:25 PM</t>
  </si>
  <si>
    <t>3/28/2025 7:00:54 PM</t>
  </si>
  <si>
    <t>3/28/2025 7:01:07 PM</t>
  </si>
  <si>
    <t>DMI-126960</t>
  </si>
  <si>
    <t>5:38 PM - 8:38 PM</t>
  </si>
  <si>
    <t>3/28/2025 7:31:05 PM</t>
  </si>
  <si>
    <t>3/28/2025 7:33:06 PM</t>
  </si>
  <si>
    <t>DMI-126859</t>
  </si>
  <si>
    <t>MZ 119, LOTE 7 COMITÉ 43, NICOLÁS DE PIÉROLA- LURIGANCHO CHOSICA</t>
  </si>
  <si>
    <t>Lurigancho - Chosica</t>
  </si>
  <si>
    <t>1:48 PM - 7:48 PM</t>
  </si>
  <si>
    <t>3/28/2025 4:22:15 PM</t>
  </si>
  <si>
    <t>3/28/2025 4:22:28 PM</t>
  </si>
  <si>
    <t>SEDE</t>
  </si>
  <si>
    <t>CONTRATO</t>
  </si>
  <si>
    <t>TIPO CONTRATO</t>
  </si>
  <si>
    <t>dn</t>
  </si>
  <si>
    <t>T. RESPUESTA</t>
  </si>
  <si>
    <t>ESTADO FINAL</t>
  </si>
  <si>
    <t>HORAS DIAS2</t>
  </si>
  <si>
    <t>ESTADO 2</t>
  </si>
  <si>
    <t>FECHA SI</t>
  </si>
  <si>
    <t>CRUCE ARCHIVO EXCEL RIMAC</t>
  </si>
  <si>
    <t>CRUCE MEDICAMENTOS REPORTE DE CASOS MAD</t>
  </si>
  <si>
    <t>CRUCE MEDICAMENTOS HOJA 3</t>
  </si>
  <si>
    <t>CRUCE BASE PENDIENTES</t>
  </si>
  <si>
    <t>CRUCE BASE lorena</t>
  </si>
  <si>
    <t>CRUCE BASE lorena2</t>
  </si>
  <si>
    <t>CRUCE PROCESO</t>
  </si>
  <si>
    <t>CRUCE AGRUPADOR</t>
  </si>
  <si>
    <t>Columna1</t>
  </si>
  <si>
    <t>PERÚ</t>
  </si>
  <si>
    <t>VIVA1A CENTRO MEDICO</t>
  </si>
  <si>
    <t xml:space="preserve">ELVA EDITH MIRANDA FALCONI
</t>
  </si>
  <si>
    <t>25-EPS001903_x000D_</t>
  </si>
  <si>
    <t xml:space="preserve">"Yo ELVA EDITH MIRANDA FALCONI con DNI: 08155039 presento mi reclamo hacia el proveedor VIVA 1A S.A.C., ya que es la segunda vez que me atienden y me informan que los medicamentos me los van a enviar después de 24 horas.
Eso no ayuda en la mejora de mi salud. Solicito se tomen las medidas correspondientes."
</t>
  </si>
  <si>
    <t>DEMORA EN LA ENTREGA DE MEDICAMENTOS</t>
  </si>
  <si>
    <t>FARMACIA</t>
  </si>
  <si>
    <t>Informe de Resultado del Reclamo
1. Canal de Ingreso del Reclamo:
Reclamo ingresado el 03 de enero de 2025, a través del Libro de Reclamaciones
Virtual (LRV) de RIMAC EPS, mediante la Hoja de Reclamación N°25- EPS001903;
el cual nos fue trasladado el 22 de enero del 2025 y registramos como Reclamo
N° LVR-25-000013.
2. Identificación del usuario afectado y de quien presenta el reclamo:
El reclamo fue presentado por Elva Edith Miranda Falconi con DNI N° 08155039.
3. Descripción y causa del reclamo:
“Yo ELVA EDITH MIRANDA FALCONI con DNI: 08155039 presento mi reclamo hacia
el proveedor VIVA 1ª S.A.C., ya que es la segunda vez que me atienden y me informan
que los medicamentos me los van a enviar después de 24 horas. Eso no ayuda en la
mejora de mi salud. Solicito se tomen las medidas correspondientes.”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por fallas del sistema logístico de
nuestro proveedor no se realizó la entrega el mismo día de la atención la cual se
gestionó el despacho el día 3 de enero. No obstante, comprendemos su inquietud
respecto a la percepción de demora y por ello lamentamos lo sucedido.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Avenida Faustino Sánchez
Carrión 230.
viva1a.com.pe (01)6183000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Mejorar la comunicación sobre rangos de entrega, especialmente en zonas
alejadas o con limitaciones logísticas.
b) Seguimiento personalizado post atención, para verificar la satisfacción del usuario
con el servicio recibido.
Quedamos atentos ante cualquier solicitud, prestos a servirle siempre.
“EN VIVA 1A CUIDAMOS LA SALUD DE TU FAMILIA COMO SI FUERA LA NUESTRA”</t>
  </si>
  <si>
    <t>ATRIBUIBLE</t>
  </si>
  <si>
    <t>YOLANDA YESENIA MILAGROS YACILA CUYA DE VALDIVIA</t>
  </si>
  <si>
    <t>Jr. Edmundo del Aguila S/N -Moyobamba</t>
  </si>
  <si>
    <t>Buenos días Guisela
Por favor su apoyo para el ingreso al programa de la asegurada:
Yolanda Yesenia Milagros Yacila Cuya de Valdivia
D.N.I. 08160842
Domicilio: Jr. Edmundo del Aguila S/N -Moyobamba
Celular: 998722960
Al haber mi entidad laboral realizado cambio de EPS en el presente año, habiéndome encontrado en el programa Siempre Sano de la EPS Pacifico, por tener enfermedad Crónica de Hipertensión, hiperlipidemia mixta y hiperuricemia, recibiendo mi atención en forma virtual, toda vez que radicó en la ciudad de Moyobamba, departamento de san Martín, localidad y departamento en el cual no se cuenta con dichos servicios, asimismo debo de manifestarle que soy paciente oncológica, al haber sido diagnosticada con cáncer de mama, solicito que por su intermedio se pueda realizar el ingreso correspondiente y pueda realizar mi control médico en forma virtual así como la recepción de mis medicinas en esta localidad, para tal efecto acompaño las documentales pertinentes.</t>
  </si>
  <si>
    <t>INGRESO A PROGRAMA</t>
  </si>
  <si>
    <t>Estimada Guissela, buena noche:
Previo cordial saludo y las disculpas del caso por la demora en responder se informa sobre paciente que, la atención fue efectiva el día 5 del presente, con entrega de farmacia conforme.
Saludos Cordiales,</t>
  </si>
  <si>
    <t>ABANTO CABANILLAS, DAVID ABELARDO</t>
  </si>
  <si>
    <t>916425674 () 916425674</t>
  </si>
  <si>
    <t>RE: POTENCIALES AL PROGRAMA CUIDATE Y OTROS CRONICOS-SURA /RIESGO
Estimada @gsiguenas@viva1a.com.pe
Se requiere el reporte de contactibilidad y ingresos.
Estimados @gsiguenas@viva1a.com.pe@Julio Marco Inocencio Pereyra 
Su gentil apoyo con el contacto de caracterización y de ingreso a programas crónicos usuarios identificados como potenciales por chequeo médico contratante Sura (68 usuarios)
Se adjunta el listado en el formato de plantilla para su gestión
Atentamente.</t>
  </si>
  <si>
    <t>ATENDIDO 11/04/2025 Antonio  David Moncada Catalan</t>
  </si>
  <si>
    <t>ALARCÓN CHUFANDAMA, RAÚL RODRIGO</t>
  </si>
  <si>
    <t xml:space="preserve"> 958850901</t>
  </si>
  <si>
    <t xml:space="preserve">NO DESEA  ENTRAR PROGRAMA </t>
  </si>
  <si>
    <t>AMORETTI SOTELO, ROSA ADRIANA</t>
  </si>
  <si>
    <t>999941060 () 999941060</t>
  </si>
  <si>
    <t>DIABETES</t>
  </si>
  <si>
    <t>ARCE ALARCON, GUILLERMO JUAN PABLO</t>
  </si>
  <si>
    <t>NO CONTESTA, SE DEJA WHATSAPP</t>
  </si>
  <si>
    <t>ARCE MENDOZA, GLADYS CAROLINA</t>
  </si>
  <si>
    <t>2215736  989140252</t>
  </si>
  <si>
    <t>ATUSPARIA CIERTO, MARÍA FE</t>
  </si>
  <si>
    <t xml:space="preserve"> 958822672</t>
  </si>
  <si>
    <t>ATENDIDO 6/04/2025Antonio  David Moncada Catalan MEDICA FAMILIAR - TELECONSULTA</t>
  </si>
  <si>
    <t>BAZALAR URBINA, LUIS</t>
  </si>
  <si>
    <t xml:space="preserve"> 987320968</t>
  </si>
  <si>
    <t>ATENDIDO 5/04/2025 Antonio  David Moncada Catalan MEDICA FAMILIAR - TELECONSULTA</t>
  </si>
  <si>
    <t>BELTRAN LAVADO, JANETTE YSABEL</t>
  </si>
  <si>
    <t>ATENDIDO 15/04/2025 Janet Giovanna Quispe Vargas REUMATOLOGÍA - TELECONSULTA</t>
  </si>
  <si>
    <t>CARRAN SÁNCHEZ, CÉSAR ROGELIO</t>
  </si>
  <si>
    <t>3606602 980686238</t>
  </si>
  <si>
    <t>ATENDIDO 8/04/2025 Antonio  David Moncada Catalan MEDICA FAMILIAR - TELECONSULTA</t>
  </si>
  <si>
    <t>CARRAN SANCHEZ, CHRISTIAN ROGELIO</t>
  </si>
  <si>
    <t>NO ASISTIO A CITA 5/04/2025 Antonio  David Moncada Catalan MEDICA FAMILIAR - TELECONSULTA</t>
  </si>
  <si>
    <t>CARRANZA AGUIRRE, FIORELLA</t>
  </si>
  <si>
    <t>ATENDIDO 11/04/2025 Antonio  David Moncada Catalan MEDICA FAMILIAR - TELECONSULTA</t>
  </si>
  <si>
    <t>CASTAÑEDA NEGRON, KARLA PATRICIA LILIANA</t>
  </si>
  <si>
    <t>955888700 () 955888700</t>
  </si>
  <si>
    <t>DISLIPIDEMIA/DIABETES</t>
  </si>
  <si>
    <t>NO ASISTIO A CITA 9/04/2025 Nilda  Noriko Kawamura  MurilloENDOCRINOLOGÍA - TELECONSULTA</t>
  </si>
  <si>
    <t>CASTILLO SALINAS, MARIA</t>
  </si>
  <si>
    <t>2609807 () 969687872</t>
  </si>
  <si>
    <t>ATENDIDO 11/04/2025 Hilton   D Jango  Cruz CARDIOLOGÍA - TELECONSULTA</t>
  </si>
  <si>
    <t>CATERIANO VELA, JOSE FERNANDO</t>
  </si>
  <si>
    <t>3999848 978464166</t>
  </si>
  <si>
    <t xml:space="preserve">MARIANA CERPA ESPINOSA </t>
  </si>
  <si>
    <t>HIPERTENSION /DIABETES</t>
  </si>
  <si>
    <t>MARIA TERESA CHAVEZ MAYO</t>
  </si>
  <si>
    <t>Niega 989140276</t>
  </si>
  <si>
    <t>STEVEN ALEXANDER COCHACHEZ RODRIGUEZ</t>
  </si>
  <si>
    <t xml:space="preserve"> 953622481</t>
  </si>
  <si>
    <t>RICARDO COLONIA ESPINOZA</t>
  </si>
  <si>
    <t>JOSE CORDANO COPELLO</t>
  </si>
  <si>
    <t>993557216 () 993557216</t>
  </si>
  <si>
    <t>CUBAS BRANDES, ILSE</t>
  </si>
  <si>
    <t>ATENDIDO 8/04/2025Antonio  David Moncada Catalan MEDICA FAMILIAR - TELECONSULTA</t>
  </si>
  <si>
    <t>ROBERT REY DIAZ BAUTISTA</t>
  </si>
  <si>
    <t>ANDRES DIAZ BAZAN</t>
  </si>
  <si>
    <t>JOSE FERNANDO ELESCANO SALAS</t>
  </si>
  <si>
    <t xml:space="preserve"> 922195465</t>
  </si>
  <si>
    <t>ESTRELLA CELESTE ERAZO SALAS</t>
  </si>
  <si>
    <t>BERITH CAROL ESPINOZA DIAZ,</t>
  </si>
  <si>
    <t>ARTRITIS REUMATOIDE</t>
  </si>
  <si>
    <t>NUMERO INVALIDO</t>
  </si>
  <si>
    <t>ROSARIO DEL CARMEN FLORIANO GONZALES</t>
  </si>
  <si>
    <t>EMANUEL FERNANDO GARCIA GRANDJEAN</t>
  </si>
  <si>
    <t>DIABETES/ HIPERTENSION</t>
  </si>
  <si>
    <t>NO ASISTIO A CITA 10/04/2025 Monica Marlene Proano Montalvo CARDIOLOGÍA - TELECONSULTA</t>
  </si>
  <si>
    <t>MARTIN GONZALEZ COSSIO</t>
  </si>
  <si>
    <t>HUMBERTO TEODORO LEON ALVAN</t>
  </si>
  <si>
    <t xml:space="preserve"> 971444740</t>
  </si>
  <si>
    <t>NO ASISTIO A CITA 7/04/2025 Antonio  David Moncada Catalan MEDICA FAMILIAR - TELECONSULTA</t>
  </si>
  <si>
    <t>CARMEN ELIZABETH LARIOS GRIMALDI</t>
  </si>
  <si>
    <t>ALLISON EDITH LOC QUISPE</t>
  </si>
  <si>
    <t xml:space="preserve"> 932044810</t>
  </si>
  <si>
    <t>ATENDIDO 12/04/2025 Antonio  David Moncada Catalan MEDICA FAMILIAR - TELECONSULTA</t>
  </si>
  <si>
    <t>LOPEZ CHAVEZ, OSCAR EDUARDO</t>
  </si>
  <si>
    <t>3652313 989015948</t>
  </si>
  <si>
    <t>ATENDIDO 9/04/2025 Antonio  David Moncada Catalan MEDICA FAMILIAR - TELECONSULTA</t>
  </si>
  <si>
    <t>MARCILLA FELIX, LUIS</t>
  </si>
  <si>
    <t>MATTA DE LA CRUZ, PATRICIA</t>
  </si>
  <si>
    <t xml:space="preserve"> 941104315</t>
  </si>
  <si>
    <t>ATENDIDO 6/04/2025 Antonio  David Moncada Catalan MEDICA FAMILIAR - TELECONSULTA</t>
  </si>
  <si>
    <t>MELENDEZ SALAS, ALVARO ENRIQUE</t>
  </si>
  <si>
    <t>966518951 () 966518951</t>
  </si>
  <si>
    <t>MAMANI PAJE, MONICA DAISY</t>
  </si>
  <si>
    <t>MENDOZA PRADA, LUIS MIGUEL</t>
  </si>
  <si>
    <t>2230421 997921109</t>
  </si>
  <si>
    <t>MONTES BARRERA, FIORELLA NICOLLE</t>
  </si>
  <si>
    <t xml:space="preserve"> 914488496</t>
  </si>
  <si>
    <t>MONTOYA TEJADA, ADRIAN</t>
  </si>
  <si>
    <t xml:space="preserve"> 991946350</t>
  </si>
  <si>
    <t>MORALES MENDOZA, ISIS</t>
  </si>
  <si>
    <t>MORI YONG, MILAGRITOS PATRICIA</t>
  </si>
  <si>
    <t xml:space="preserve"> 997375667</t>
  </si>
  <si>
    <t>NEYRA MERINO, CARLOS JOHAN</t>
  </si>
  <si>
    <t>ATENDIDO 8/04/2025 Jorge Velasco Benites NUTRICIÓN - TELECONSULTA</t>
  </si>
  <si>
    <t>PACHECO HUARHUA, ANNEL YASMIN</t>
  </si>
  <si>
    <t>NORIEGA HERRERA, JOHANNA</t>
  </si>
  <si>
    <t>992338464 () 992338464</t>
  </si>
  <si>
    <t>PASTOR IRIARTE, YAMILE</t>
  </si>
  <si>
    <t>ATENDIDO 12/04/2025 Virginia  Cuevas Rivero MEDICA FAMILIAR - TELECONSULTA</t>
  </si>
  <si>
    <t>PEREZ GARRIDO, LAURA ANTOINETT</t>
  </si>
  <si>
    <t>PINZÓN JIMÉNEZ, DIEGO ALEJANDRO</t>
  </si>
  <si>
    <t xml:space="preserve"> 989090260</t>
  </si>
  <si>
    <t>QUEVEDO LECHUGA, LUIS EINOR ANDRE</t>
  </si>
  <si>
    <t xml:space="preserve"> 940139702</t>
  </si>
  <si>
    <t>ATENDIDO 19/04/2025 anahi angelica seijas MEDICINA INTERNA - TELECONSULTA</t>
  </si>
  <si>
    <t>PORTELLA LAZO, ALEJANDRO JEFFERSON</t>
  </si>
  <si>
    <t>RAYMUNDO QUINTANA, RENZO</t>
  </si>
  <si>
    <t>4345105 () 930879588</t>
  </si>
  <si>
    <t>REYES SHIMOSE, MARTHA ESTEFANIA</t>
  </si>
  <si>
    <t>SANCHEZ GUTIERREZ, CHRISTIAN TEODORO</t>
  </si>
  <si>
    <t>SANCHEZ MOTTA, MARTIN</t>
  </si>
  <si>
    <t>5923933 944543762</t>
  </si>
  <si>
    <t>SANTOS ARCE, RAUL ALFREDO</t>
  </si>
  <si>
    <t>3821642 991338154</t>
  </si>
  <si>
    <t>SALCEDO DE GAMARRA, CECILIA GIOVANA RITA</t>
  </si>
  <si>
    <t xml:space="preserve"> 989140285</t>
  </si>
  <si>
    <t>ATENDIDO 11/04/2025 Monica Marlene Proano Montalvo CARDIOLOGÍA - TELECONSULTA</t>
  </si>
  <si>
    <t>SILVA SANCHEZ, TANIA EDITH</t>
  </si>
  <si>
    <t>TAYA ALTAMIRANO, LIZ</t>
  </si>
  <si>
    <t xml:space="preserve"> 957310460</t>
  </si>
  <si>
    <t>TELLO SALAZAR, ADRIAN</t>
  </si>
  <si>
    <t xml:space="preserve"> 931574551</t>
  </si>
  <si>
    <t>TORRES ALVAN, CLARA LUISA</t>
  </si>
  <si>
    <t>987848483 () 987484483</t>
  </si>
  <si>
    <t>TORRES PEÑARRIETA, ANA CECILIA</t>
  </si>
  <si>
    <t xml:space="preserve">ATENDIDO 11/04/2025 Hilton   D Jango  Cruz CARDIOLOGÍA - TELECONSULTA </t>
  </si>
  <si>
    <t>VALENCIA VOYSEST, MARCO ANTONIO</t>
  </si>
  <si>
    <t>95524715 () 989015996</t>
  </si>
  <si>
    <t>VARGAS LUNA, YARELI</t>
  </si>
  <si>
    <t xml:space="preserve"> 997822949</t>
  </si>
  <si>
    <t>VASQUEZ SORIA, EDUARDO</t>
  </si>
  <si>
    <t>969386784 () 979386784</t>
  </si>
  <si>
    <t>VELASQUEZ MIRANDA, GRISSEL</t>
  </si>
  <si>
    <t>VILLALOBOS FARFAN, JORGE LUIS</t>
  </si>
  <si>
    <t>4564628 986972592</t>
  </si>
  <si>
    <t>ZEGARRA REVOREDO, FRANK MICHAEL</t>
  </si>
  <si>
    <t>VARGAS MERCADO, MAYRA</t>
  </si>
  <si>
    <t xml:space="preserve"> 988562605</t>
  </si>
  <si>
    <t>NO ASISTIO A CITA 9/04/2025 Antonio  David Moncada Catalan MEDICA FAMILIAR - TELECONSULTA</t>
  </si>
  <si>
    <t>BABICHE BOZA, MARIA CLAUDIA</t>
  </si>
  <si>
    <t>MARROQUIN DEZA IVOR PAUL</t>
  </si>
  <si>
    <t>QUEJAS</t>
  </si>
  <si>
    <t>Estimada Guisella, buena tarde:
Previo cordial saludo y las disculpas por la demora, se informa sobre el paciente que:
Para dar cierre a los casos, no se ubica la cabecera del correo en referencia; por lo que, procedemos a informar que el paciente ha sido contactado generando la cita para el día 21 del presente con nuestra especialista Dra. Virginia Cuevas.</t>
  </si>
  <si>
    <t>TALIA GIANINA MARTÍNEZ DE ARAUZO</t>
  </si>
  <si>
    <t>Capullanas G5-502 Palmas del Golf, Victor Larco</t>
  </si>
  <si>
    <t>favor me podrías ayudar en incluir al programa Cuidate</t>
  </si>
  <si>
    <t>Estimada Sra. Bedon Guissela,
Reciba un cordial saludo de parte de VIVA 1A Centro Médico. En relación con lo descrito en el comunicado, nos permitimos dar respuesta al agendamiento de cita para la Sra. Talia Gianina Martínez Bohl (DNI: 08243493). Su cita ha sido agendada para el día 3 de abril de 2025 a las 14:50 p.m. con el Dr. Gerson Jacob Siura Trevejo, en el servicio de Endocrinología - Teleconsulta, usuario agradece y queda Satisfecho con la gestión realizada.
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t>
  </si>
  <si>
    <t>CARLOS ALBERTO CHIRICHIGNO MENA</t>
  </si>
  <si>
    <t>calle venancio avila 1990  chacra ríos- LIMA</t>
  </si>
  <si>
    <t>carlos.chirichigno@gmail.com</t>
  </si>
  <si>
    <t>Buenas tardes por favor su apoyo para tramitar el ingreso al programa Cuidate</t>
  </si>
  <si>
    <t>ENDOCRINOLOGIA</t>
  </si>
  <si>
    <t>Estimada Guissela, buena noche:
Previo cordial saludo se informa que paciente en referencia quedó agendado para el día de mañana 20/3 con medicina interna.
Saludos Cordiales,
Buenos días estimados 
Reciba un cordial saludo por parte de VIVA 1A Centro médico, Referente al paciente Carlos Alberto Chirichigno Mena con DNI 25791542   paso atención el día 20 de mazo la cual efectivamente tiene orden de análisis de laboratorio, hemos realizado la coordinación respectiva con el servicio de laboratorio  Dayerlab la cual ya esta en contacto con el paciente.
Lamentamos sinceramente los inconvenientes ocasionados, valoramos sus comentarios y estamos comprometidos con la mejora continua de nuestros servicios.</t>
  </si>
  <si>
    <t>MARIA TERESA RODRIGUEZ GIL DE VARGAS</t>
  </si>
  <si>
    <t xml:space="preserve">Buenos días, la presente es para comentarle que el área de Convenios no ha informado que su señora madre ha venido recibiendo terapias a través de Proveedor Clinica Home (proveedor contratado por Experta por no contar con el servicio de Terapias)
Al realizar por el cambio de prestador Experta a VIVA1, las próximas terapias a realizar a partir de 01.03.2025, deberán ser a través del nuevo Prestador quienes cuenta con la especialidad. Agradeceré coordinar directamente con ellos las Terapias, las mismas que serán de acuerdo con disponibilidad y horarios de programación del Proveedor. Bajo las condiciones del Programa Paliativo.
Paciente Rodriguez Gil, ha venido recibiendo atenciones por el Programa Paliativo no oncológico con el prestador Experta y solo por no contar con el servicio de terapia de lenguaje, coordinaron las terapias a través de Clinica Home, quien brinda atención a su Sra. Madre por terapia de deglución. La paciente seguirá recibiendo terapia hasta fin de este mes.  Posterior a la fecha se procederá a suspender las terapias por este proveedor.
Prestador VIVA 1, cuentan con el servicio propio de Terapia de Lenguaje. Es importante indicar que los procesos de atención y coordinación lo realiza el paciente o tutor del paciente.
 </t>
  </si>
  <si>
    <t>TERAPIA DE LENGUAJE</t>
  </si>
  <si>
    <t xml:space="preserve">Estimados 
A la pcte se le realizo las programaciones ,correspondientes de las terapias   que se coordino con el hijo del pcte , se envia  screen  de las atenciones realizadas durante el mes </t>
  </si>
  <si>
    <t>Buenos días estimados,
Reciba un cordial saludo por parte de VIVA 1A Centro médico, en relación a lo descrito en el título del correo damos como respuesta que el paciente GLADYS PATRICIA GUTIERREZ VELEZMORO fue atendido:
Cabe resaltar que el medicamento biológico se gestiona a través de Cuidafarma.
Adicional a ello no ubicamos el correo inicial de solicitud; por lo que, se brinda respuesta en el presente correo.
Lamentamos sinceramente los inconvenientes ocasionados, valoramos sus comentarios y estamos comprometidos con la mejora continua de nuestros servicios.
Saludos cordiales,</t>
  </si>
  <si>
    <t>Buenos días estimados,
Reciba un cordial saludo por parte de VIVA 1A Centro médico, en relación a lo descrito en el correo damos como respuesta que el paciente LEON MAGNO SANCHEZ QUINTANILLA DNI 08287353 fue atendido el 22/02/2025 a las 17:00hrs con la Dra. Anahi Angelica Seijas Arvelaez de la especialidad de Medicina Interna, siendo la entrega de medicamentos con fecha 24/02/2025. Se realizaron las medidas correctivas con el flujo de atención de farmacia teniendo el compromido de atención oportuna en el mes de marzo, siendo atendido el 17/03/2025 a las 19:00 hrs con la Dra. Anahi Angelica Seijas Arvelaez de la especialidad de Medicina Interna, siendo la entrega de medicamentos con fecha 18/03/2025 en el rango horario indicado por el paciente.
Cabe resaltar que no se ubica el correo inicial, es por ello que se responde desde el presente.
Lamentamos sinceramente los inconvenientes ocasionados, valoramos sus comentarios y estamos comprometidos con la mejora continua de nuestros servicios.
Saludos cordiales,</t>
  </si>
  <si>
    <t>DIEGO GUILLERMO VILLANUEVA RUIZ</t>
  </si>
  <si>
    <t>Buenos días estimados,
Reciba un cordial saludo por parte de VIVA 1A Centro médico, mediante la presente informamos paciente DIEGO VILLANUEVA RUIZ fue agendado el 07-04-2025 a las 10:15 am para una TELECONSULTA - MEDICINA INTERNA con el Dr. Percy Arriaga Rodriguez.
Saludos cordiales.</t>
  </si>
  <si>
    <t>Buenas tardes estimados,
Reciba un cordial saludo por parte de VIVA 1A Centro médico, en relación a lo descrito en el correo damos como respuesta que el paciente  LLAMOJA VICENTE DENNISE fue atendido el 14/03/2025 a las 7:20 PM con la Dr. Gerson Jacob Siura Trevejo Trevejo de la especialidad de ENDOCRINOLOGÍA - TELECONSULTA. Así mismo mencionamos, que el paciente tiene prescripción de medicamentos, el cuál fue entregado el 15/03/2025.
Lamentamos sinceramente los inconvenientes ocasionados, valoramos sus comentarios y estamos comprometidos con la mejora continua de nuestros servicios.
Saludos cordiales</t>
  </si>
  <si>
    <t>25-EPS001009</t>
  </si>
  <si>
    <t>REFINERIA LA PAMPILLA / EPS N° E0001009 / ASEGURADO: Victor Edgar Solis Plaza / RECLAMO URGENTE
Estimada Rosita:
Buenas noches, por favor agradezco su apoyo infinito con el caso en mención, la asegurada se está quejando por el cobro que le está realizando el proveedor; ya que refiere que anteriormente no le cobraban. Le hago llegar resaltado en amarillo, lo que me escribió por wsp:
Hoy recibí de parte de Vida + un mensaje con dos liquidaciones de noviembre y diciembre 2024
Dentro de estas liquidaciones hay un alquiler de equipo de oxígeno q no solicite ya q en casa cuento con todos los instrumentos para la atención de mi padre.
Cuando fue la primera atención me trajeron un equipo y me indicaron q este era de VIVA + y no me indicaron que era en alquiler.
Agradeceré lo retiren de las facturaciones enviadas ys que cuento con ese equipo en casa, esto no me parece serio ya que después de dos meses me quieren sorprender cobrando alquiler.
Como referencia el año pasado x marzo si no me equivoco pregunte al otro operador Experts Salud y me indicaron q solo la cama Clinica eléctrica si tenía costo
Al inicio del servicio converse con una persona de facturación y me indicó q para facilitar la atención me enviarían el total a pagar a fin de mes pero previamente me indicarías los costos de cada atención. Todas las medicinas y análisis los pago cuando se realizan.
Agradeceré puedas elevar mi reclamo a Rimac no reconozco el alwyuilrr del equipo de oxígeno.
Muchas gracias x tu apoyo.
Agradeceré su apoyo revisando el caso del paciente.</t>
  </si>
  <si>
    <t>INFORMACION DE COBERTURA</t>
  </si>
  <si>
    <t>NE</t>
  </si>
  <si>
    <t xml:space="preserve">
Freddy Garzón&lt;fgarzon@viva1a.com.pe&gt;
​
Gianina Jessica Sigueña Aldana
​
​
Antonio Torres Olivas;
​
Maximo Alfaro Andrade;
​
Chrismerly Abigail Huaranca López
​
saludos  
este correo  avala la entrega del concentrador  de oxigeno al paciente solis   
Gianina  sobre el correo  Principal  
demos respuesta  a la EPS para que ejecuten el pago 
gracias 
Buenas noches estimados.
Reciban un cordial saludo de parte de VIVA 1A Centro Médico .En respuesta al correo relacionado con el paciente VICTOR EDGAR SOLIS PLAZA , queremos informarles que nos hemos contactado con su familiar, brindándole la información correspondiente sobre los copagos, los cuales fueron aceptados.
Saludos cordiales. </t>
  </si>
  <si>
    <t>NADIA NATALIE SOLANO DELGADO</t>
  </si>
  <si>
    <t>PSJ CERRO AZUL 173</t>
  </si>
  <si>
    <t>nadiasoldel_16@hotmail.com</t>
  </si>
  <si>
    <r>
      <t xml:space="preserve">He llamado en 3 oportunidades a RIMAC teniendo contacto y en las 3 ocasiones quedaron en derivar mi solicitud al tercero con el que trabajan que ve el tema del programa CUIDATE pero este tercero hasta la fecha no me llama para programar consulta con ellos y poder continuar con mi control.
Ya va a acabar el mes y aun no tengo la cita y me estoy por quedar sin medicamentos.
</t>
    </r>
    <r>
      <rPr>
        <sz val="11"/>
        <color theme="5"/>
        <rFont val="Calibri"/>
        <family val="2"/>
        <scheme val="minor"/>
      </rPr>
      <t>Programa Cuidate</t>
    </r>
    <r>
      <rPr>
        <sz val="11"/>
        <color theme="1"/>
        <rFont val="Calibri"/>
        <family val="2"/>
        <scheme val="minor"/>
      </rPr>
      <t xml:space="preserve">
 </t>
    </r>
  </si>
  <si>
    <t>Estimada Guissela, buena tarde:
Previo cordial saludo y las disculpas del caso por la demora en responder, se procede a informar sobre la paciente que:
Ha sido atendida el día 3 del presente, medicamentos entregados el día 6 del presente.
La demora se presentó al estar en consulta el tema de copagos por farmacia.
Se valida respuesta de consulta, cobertura Dx cuidate al 100%, otros Dx al 85%.
Saludos Cordiales,</t>
  </si>
  <si>
    <t>ATENCION DOMICILIARIA</t>
  </si>
  <si>
    <t xml:space="preserve">Estimada Guissela, buena tarde:
Previo cordial saludo y las disculpas por la demora en la respuesta, se informa sobre la paciente que:
Pertenece actualmente al Programa RCV, al ser  migración se considera el Dx cuidate al 100%, otros dx con copago al 15%.
Entrega de medicamentos con fecha 10 del presente, con el copago correspodiente.
Paciente conforme.
</t>
  </si>
  <si>
    <t xml:space="preserve">REPROGRAMACION, SE AGENDA CITA CORRESPONDIENTE AL MES POR PROGRAMA (QUIERE DOMICILIARIA PARA EL SIGUIENTE MES ) </t>
  </si>
  <si>
    <t>fara.choy@gmail.com</t>
  </si>
  <si>
    <t>Asegurada es paciente del programa cuídate por el diagnostico de diabetes y dislipidemia indica que el lunes 24/02 paso consulta virtual con el doctor moncada pero hasta el momento esta pendiente el envio de sus medicinas. Solicita que puedan ponerse en contacto para coordinar sus medicamentos</t>
  </si>
  <si>
    <t>Estimada Bedon Guissela,
Reciba un cordial saludo de parte de VIVA 1A Centro Médico. En relación con lo descrito en el comunicado, damos respuesta a la solicitud de envío de medicamentos de la Sra. Fara Noemí Miranda Pacheco de Choy (DNI: 08249657), con dirección en Calle Los Laureles 561, Dpto. A, San Isidro. Los medicamentos fueron entregados el día 17 de marzo de 2025.
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
Saludos</t>
  </si>
  <si>
    <t xml:space="preserve">CINDY LEE CAMPBELL GIANELLA </t>
  </si>
  <si>
    <t>cindyleec7@gmail.com</t>
  </si>
  <si>
    <t>El 28 de Enero tuve cita telefónica con el endocrinólogo Gerson Siura y me receto mis medicamentos, medicamentos que debía entregarme la firma Estar Vital, que trabajaba con Rimac.  Los remedios nunca me fueron entregados por Estar Vital a pesar de que los estuve llama y llama.  Ahora me dijo el Dr. Siura que ya no trabaja Rimac con Estar Vital y que Rimac ha contratado a una nueva empresa Viva1A y que ella me daría tanto la cita con él, me daría los remedios y análisis.   Ya pasó un mes de mi ultima cita con el Dr. Siura y no me llama VIVA1A para darme la cita, los llamo y no me responden ni devuelven la llamada.  Sigo sin remedios.  QUE PRETENDO?:  QUE VIVA1A me de la cita con Dr. Siura y atienda la receta  que el Dr. Siura me mande.   Quisiera un telefono donde poder comunicarme con VIVA1A o RIMAC cuando tenga problemas y que RIMAC se comunique a mi celular 991745207 o a mi correo cindyleec7@gmail.com. SEGUNDO RECLAMO: Queria hacerles una pregunta. Yo estoy en Rimac en un programa de enfermos crónicos con un endocrinólogo. El 28 de Enero me hizo una receta y esta jamás fue atendida. Me he pasado reclamándola a la empresa Estar Vital, que supuestamente era quien debía dármela, pero nunca lo hizo y Rimac dejo de trabajar con ellos a fines de Enero. Fueron reemplazados por la firma Viva1A quienes debian agendarme la cita medica y una vez recetada traerme mis remedios. Las citas medicas son a través del telefono. Pero esta firma hasta ahora no me agenda la cita y cuando los llamo no me responden. Menos obtengo mis medicinas. Y ya son 2 meses sin que me den mis medicinas. Me queje con mi bróker y ellos mintieron diciendo que yo no queria la cita (que es gratis) y que no les respondo el telefono y eso es mentira.</t>
  </si>
  <si>
    <t>PROBLEMAS DE COMUNICACIÓN</t>
  </si>
  <si>
    <t>CALL CENTER</t>
  </si>
  <si>
    <t>Estimada Guissela, buena noche:
Previo cordial saludo y las disculpas por la demora en la respuesta, se informa que paciente fue atendida el dia 6 del presente con entrega de medicamentos conforme.
Saludos Cordiales,</t>
  </si>
  <si>
    <t>TERESA MERCEDES ANGELES VEGA DE CASTRO</t>
  </si>
  <si>
    <t>Su gentil apoyo con el pronto contacto de la usuaria referida, usuaria indica que este en programa de Artritis refiriere el Dr. Moncada ha observado la emisión de recetas por diagnósticos de Cuídate.</t>
  </si>
  <si>
    <t>Buenas tardes estimados,
Reciba un cordial saludo por parte de VIVA 1A Centro médico.
Entendido Guisella, se atenderá al paciente TERESA MERCEDES ANGELES VEGA DE CASTRO bajo el programa ARTRITIS.
Así mismo menciono que la paciente fue atendida el 06/03/2025 a las 8:15am con la Dra. Virginia Cuevas Rivero de la especialidad MEDICINA FAMILIA - ATENCIÓN DOMICILIARIA. El paciente tiene prescripción de medicamentos, el cuál fue entregado el 07/03/2025 bajo el programa ARTRITIS.</t>
  </si>
  <si>
    <t>calanunezrodrigo@hotmail.com</t>
  </si>
  <si>
    <t>Buenos días Estimadas,
Por favor su apoyo con el caso, se comunica asegurado e indica está afiliada al Programa Cuídate, menciona que hace 2 meses no recibe sus medicamentos ni tampoco los análisis que le deberían de realizar, anteriormente lo atendían con Experta y ahora que cambian de proveedor no se preocupan por su Salud que está en juego.
Cliente se encuentra critico y dese que se comuniquen a la brevedad posible.
1. Nombres y Apellidos completos del paciente: RICARDO ARTURO NUÑEZ RODRIGO
2. Documento de Identidad: 30849054
3. Diagnóstico: Hipertenso - Diabético
4. Ciudad de Residencia: Arequipa
5. Teléfono (De preferencia Móvil): 990324206
6. Correo Electrónico (si lo refiere): calanunezrodrigo@hotmail.com</t>
  </si>
  <si>
    <t>Estimados, buena tarde:
Se contacta con nuestro mutuo paciente, quien indica se encuentra veraneando en playa de Arequipa.
Se agenda atención para hoy con el Dr. Moncada 19:40hrs, adjunto print.
Paciente nos informará luego de la consulta la dirección en la cuidad de Arequipa, la receta se gestionará a través de Cuida.
Saludos Cordiales,</t>
  </si>
  <si>
    <t>ROBERTO CAMINO SOLIS</t>
  </si>
  <si>
    <t>Estimada Paola, buenas tardes, para informarte que llamé a la línea indicada para ingresar a nuestro gerente. 
Me indican en primera llamada, que todo OK para registro y me llamarán en 72 horas viva 1a centro médico, donde pasará controles con el programa cuídate. Porque el área respectiva de clínica internacional está en restructuración y no puede ser inscrito para dicho lugar.
Al no recibir comunicación hasta la 72 horas, llamo nuevamente, pero pido que pueda consultar a clínica internacional sobre el registro. Me indican qué área respectiva de clínica internacional ha aceptado de manera extraordinaria, pero demorarán en llamarme. Miércoles (espero llamada desde el 20 de febrero de 2025). Mañana insistiré.
Línea fija si atiende (todo ok), pero el número de CEL no (ni Llamadas ni WhatsApp).
Te mantengo informada</t>
  </si>
  <si>
    <t>Estimados buenas noches.
Pudimos contactarnos con asegurado y se logra programar la atención con el Dr Antonio Moncada para el día 06/03 en el rango horario de las 7:45pm a 8:00pm.
Paciente con Diagnóstico de HTA, conforme con la programación 
Quedo atento a sus consultas
Saludos cordiales.</t>
  </si>
  <si>
    <t>DIEGO FERNANDO MONCADA BEJARANO</t>
  </si>
  <si>
    <t>25-EPS002127</t>
  </si>
  <si>
    <t xml:space="preserve">Agradeceré su especial con el reclamo presentado por DIEGO FERNANDO MONCADA BEJARANO – DNI 49000650, paciente del programa crónicos DX hipotiroidismo menciona que no ha recibido medicamentos desde cita virtual con VIVA 1A el pasado 24 de enero.
Por favor confirmar entrega de medicamentos y si cambiará de proveedor.
RECLAMO: Paciente con dx hipotiroidismo no ha recibido sus medicamento desde su cita (VIRTUAL) el dia 24 de enero con el Dr. Moncada de la clínica Viva 1A . Luego el 28 de enero tiene cita con nutrición de la misma clínica ellos le enviar las indicaciones a seguir por el tratamiento nutricional, solicitándoles que si podrían interceder para que me fueran entregados la receta de Endocrino, pero tampoco ha tenido respuesta. posterior a ello el sábado 1ro de febrero se ha comunicado al teléfono 4111111 opc 4 y le informaron que solicitarían el cambio de clínica. lo cual nunca lo llamado.
Hasta el momento no ha recibido sus medicamentos y la central telefónica de la clínica Viva 1A no contesta.
Solicita sea atendido y entregado sus medicamentos del programa de enfermedades crónicas
 </t>
  </si>
  <si>
    <t>Estimada Carmen, previo cordial saludo te informamos lo siguiente:
El usuario paso consulta el 24 de enero de 2025, haciéndose la gestión de la receta para la entrega de medicación el 26 de enero de 2025.
No obstante, por un error de nuestro personal se omitió consignar al correo propio de farmacia "gestionfarmacia@propvida", lo cual hizo que no se dispensara la receta, no habiendo un seguimiento de la entrega.
Posterior a ello, el usuario se comunicó con nosotros, advirtiendo el error, se le solicitó las disculpas del caso y se volvió a gestionar la receta el 12 de febrero, haciéndose la entrega efectiva el 13 de febrero.
Lamentamos el error causado por nuestro personal de farmacia, y en virtud a evitar quiebres de servicio se tomaron las siguientes medidas correctivas:
Cambio de Director Técnico de Farmacia
Incorporación de personal adicional para que realice el seguimiento de las entregas de medicamentos.
Quedamos atentos,</t>
  </si>
  <si>
    <t>SERGIO GONZALES VIGIL PINILLO</t>
  </si>
  <si>
    <t xml:space="preserve">Estimada Guissela,
Por favor tu poyo para indicarnos cual es el proveedor que llevara el programa Cuídate del asegurado.
Sergio Gonzales Vigil Pinillo
Mensualmente estoy en comunicación con Estar Vital para atenderme por el Programa Preventivo de Salud de los cuales también recibo mis medicinas, es el caso que este mes, NO he sido contactado por ellos y además recibí una llamada de VIVA Salud???? Que realmente no estoy al tanto si ellos comenzaran atenderme o que?
Pongo en copia a Diana Ramos de HOWDEN-Contacto por si están al tanto de mi requerimiento.
OJO, Mis medicinas se me están acabando.
 </t>
  </si>
  <si>
    <t>En relación a paciente en referencia, recientemente caracterizado del programa RCV, enviamos los Dx adicionales de los cuales el paciente tiene conocimiento y tratamiento previo para los mismos.
En el histórico del correo se valida un subregistro de los diagnósticos.
Adjunto screen de los diagnósticos y medicamentos indicados por nuestra especialista en la evaluación del presente mes.
Se validó cobertura con equipo de back Rimac, Srta. Gabriela, indicando que efectivamente va con copago.
Ante ello se gestionó el envío de medicamentos bajo los lineamientos de copago en base a las condiciones del programa.
Adicional a ello, la esposa del paciente indicó no desear la atención cuando nuestra especialista culminó la atención con el Sr Pinillos, ante lo cual se procedió con la cancelación del servicio.
Quedo a su disposición para cualquier consulta adicional.
Saludos Cordiales,</t>
  </si>
  <si>
    <t>Para informar que asegurada se encuentra dentro de programa crónicos y hasta el momento no se comunican para atención por endocrinología y le puedan hacer envió de medicinas  , solicita comunicación. </t>
  </si>
  <si>
    <t>Medicina especializada</t>
  </si>
  <si>
    <t>Estimada Guissela, buena tarde:
Previo cordial saludo y las disculpas del caso por la demora en la respuesta, se informa sobre la paciente que se logra comunicación con paciente agendando atención para el día 21 del presente.
Saludos Cordiales,</t>
  </si>
  <si>
    <t>LUIS CARDENAS LUCERO</t>
  </si>
  <si>
    <t>Cliente en mención indica que a mediados de febrero del presente año se comunicaron del programa Cuidate para realizar su cita mensual programada, al termino de la misma le indicaron que se tenia que realizar unos exámenes de laboratorio, que se pondrían en contacto, pero hasta el momento no lo hacen.
Agradeceré tu gentil apoyo para poder priorizar la atención del cliente.</t>
  </si>
  <si>
    <t>Estimada Guissela, buena noche:
Previo cordial saludo y las disculpas por la demora en la respuesta, se informa sobre el paciente que las muestras de laboratorio fueron tomadas con éxito.
Estimados , 
Status del pcte   atendido de manera correcta , se agendo prueba de laboratorio  con entrega de resultados  el dia sabado 15/03  adj screen 
Saludos cordiales,</t>
  </si>
  <si>
    <t>GLORIA DURAND WOOLCOTT DE VALEGA</t>
  </si>
  <si>
    <t>Quisiera comentarte que la madre de una cliente VIP ha estado recibiendo atención durante varios años a través del programa Cuídate con el proveedor EXPERTA, quien ya no colabora con Rimac. La clienta está preocupada porque no fue informada del cambio de proveedor y ahora el proveedor es ESTAR VITAL
Mi consulta es si la paciente puede seguir recibiendo los medicamentos que siempre le proporcionaban(Losartan 50 mg, Xarelto). De no ser posible, la clienta quisiera saber qué programa podría cubrir dicha medicación, según su diagnóstico.</t>
  </si>
  <si>
    <t>Estimada Sra. Bedon Guissela,
Reciba un cordial saludo de parte de VIVA 1A Centro Médico. En respuesta al agendamiento de cita de la Sra. Cecilia Esther Canales Anicama (DNI: 07307988), con número de celular 943920495, le informamos que su cita ha sido agendada para el día de hoy, 01 de abril de 2025, a las 17:00 p.m., con la Dra. Janet Giovana Quispe Vargas, en el servicio de Reumatología – Teleconsulta.
Lamentamos la demora y nos comprometemos a mejorar nuestros servicios y tiempos de respuesta.
Agradecemos su comprensión y quedamos a su disposición para cualquier consulta adicional.
Cordialmente,</t>
  </si>
  <si>
    <t>FUE ATENDIDA 05/03/2025 6:40 PM VIVA 1A CENTRO MEDICO PERU Antonio David Moncada Catalan MEDICA FAMILIAR - TELECONSULTA  PROCESADO 05/03/2025</t>
  </si>
  <si>
    <t>RAUL EDUARDO JARAMILLO GOMEZ</t>
  </si>
  <si>
    <t>raul.jaramillo52@outlook.com</t>
  </si>
  <si>
    <t>Buenas tardes
Estimados por favor su apoyo con el caso, cliente insatisfecho menciona que se atiende por el programa cuídate, el cual solicita la cita para al lectura de los resultados por los análisis de sangre que ya le realizaron, sin embargo, se comunica o llama al proveedor VIVA 1A, pero no le responden o si responden cortan llama y en el WhatsApp no responden; por lo tanto, solicita que el proveedor se comunique con prioridad para que coordinen la cita que debe ser hoy o mañana, ya que depende de las medicinas.</t>
  </si>
  <si>
    <t>Estimada Guisella, paciente ya pasó su consulta el día de ayer. Nos hemos comunicado el día de hoy, no mostrando insatisfacción con la atención, quedando pendiente la entrega de medicamentos, proceso que se comunicó al paciente. 
Saludos,</t>
  </si>
  <si>
    <t>LUCY YOVANI URIARTE CARRASCO</t>
  </si>
  <si>
    <t>yovisuriarte@gmail.com</t>
  </si>
  <si>
    <t>Por favor tu apoyo con clienta, ya que quedaron pendientes examenes de programa hipotiroidismo pues el proveedor le menciono que no llega la cobertura donde se encuentra su domicilio. Menciona que no tiene orden ya que la consulta fue via telefonica.</t>
  </si>
  <si>
    <t>Estimada Guissela, ya se contactó con la usuaria para la toma respectiva de los exámenes de laboratorio. 
Saludos,</t>
  </si>
  <si>
    <t>LELIA ALVAREZ MONGE</t>
  </si>
  <si>
    <t>Solicitamos su urgente apoyo con la atención del asegurado, refiere que no ha recibido sus medicinas desde fines de enero 24 y ya se le acabaron, por favor contactar al paciente al celular: 964 752 576 para poder coordinar la entrega.</t>
  </si>
  <si>
    <t>Estimada Bedon Guísela,
Reciba un cordial saludo de parte de VIVA 1A Centro Médico. En relación con lo descrito en el comunicado, damos respuesta al seguimiento del caso del SR. ÁLVAREZ MONGLE LELIA del agendamiento de cita   (DNI:25639731), con dirección en AV. manco Cápac 288 ,Carmen de la legua Reynoso callao. Los exámenes de laboratorio fueron tomados  el día 22 de marzo del 2025.
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
Saludos</t>
  </si>
  <si>
    <t>Estimada Sra. Bedon Guissela,
Reciba un cordial saludo de parte de VIVA 1A Centro Médico. En respuesta a lo solicitado respecto al asegurado Edgar Ignacio de la Torre (DNI: 77742062), le informamos que tuvo cita el día 05 de marzo de 2025 con la Dra. Virginia Cueva Rivero en Medicina Familiar - Teleconsulta. Además, su próxima cita está agendada para el día 04 de abril de 2025 a las 13:00 p.m. con la Dra. Virginia Cueva. Usuario agradece y queda Satisfecho con la gestión realizada.
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t>
  </si>
  <si>
    <t xml:space="preserve">YURIKO CORTES RODRIGUEZ </t>
  </si>
  <si>
    <t>yuriko.cortes1890cr@gmail.com</t>
  </si>
  <si>
    <t>Buenos tardes, favor su apoyo con la solicitud de la paciente en mención para ingresar al programa cuídate por diagnóstico de  hiperlipidemia mixta. </t>
  </si>
  <si>
    <t>HIPERLIPIDEMIA</t>
  </si>
  <si>
    <t xml:space="preserve">Buenos días, estimados 
Referente al paciente Yuriko Cortes, hemos realizado múltiples llamadas al número 907403766 y no hemos logrado contactarnos, sin embargo hemos recibido respuesta vía WhatsApp donde la paciente refiere estar atendiéndose en clínica internacional.
 saludos cordiales. </t>
  </si>
  <si>
    <t>TRASLADADA</t>
  </si>
  <si>
    <t>NO ATRIBUIBLE</t>
  </si>
  <si>
    <t xml:space="preserve">"Hola Guissela, buenos días
Traté de comunicarme contigo por Teams, pero no obtuve respuesta.
Tengo un casito de la asegurada CHAVEZ VARGAS, ANA GABRIELA con DNI: 09994334, quien indica que no está recibiendo los medicamentos por el programa de cuídate y que le han indicando que tiene que hablar con su aseguradora.
Por favor tu apoyo para que se comuniquen hoy con ella, ya no tiene medicamentos y tampoco ha tenido la cita.
TLF: 989 640 563"
</t>
  </si>
  <si>
    <t xml:space="preserve">Estimada Guissela, buena noche:
Previo cordial saludo y las disculpas por la demora en responder, se informa que paciene fue atendida el día 6 del presente, se validan entrega de medicamentos conforme.
Saludos Cordiales,
</t>
  </si>
  <si>
    <t>ximenix95@hotmail.com</t>
  </si>
  <si>
    <t>Buenas tardes
Estimada Guísela, según lo conversado envio los datos de asegurada que cuenta con dos diagnósticos hipotiroidismo y asma en las cuales clienta se sienta incomoda ya que por tener dos diagnósticos por la enfermedad de asma tiene que pagar el mismo deducible de hipotiroidismo que es el 85% cuando por ser un paciente bajo el programa cuídate esta cobertura está cubierta al 100%.
Clienta indica que cuenta con diagnóstico de Hipotiroidismo.</t>
  </si>
  <si>
    <t xml:space="preserve">Estimados 
Pcte   paso su consulta el día 07/03 con el Dra. Virginia , durante la consulta se ha manifestado  dx de asma y  el dx  Rinitis.
 Saludos cordiales 
Katherine Ochoa 
Centro de experiencia </t>
  </si>
  <si>
    <t xml:space="preserve">ANGEL HERMOZA SALAS </t>
  </si>
  <si>
    <t>Estimadas buenos días,
Agradeceré su apoyo con el reclamo presentado por asegurado ANGEL HERMOZA SALAS con DNI 25443941, en disconformidad con la falta de cita médica en el mes de febrero y entrega de medicamentos por parte de proveedor Estar Vital.
Por favor confirmar con proveedor motivo de no atención e indicar la nueva programación.
Quedo atenta a sus comentarios.
Gracias.
Saludos,</t>
  </si>
  <si>
    <t>Estimada Guissela, buena tarde:
Paciente en referencia se encuentra en la base de migración Estar Vital.
Se realizaron las llamadas correspondientes de captación; sin embargo no obtuvimos respuesta con respecto al agendamiento.
Nos tratamos de comunicar vía ws sin éxito en su momento. Al responder el paciente se indica que llamaremos desde nuestra central, respondiendo y logrando agendamiento.
Cabe resaltar que paciente refiere ha tenido el celular con fallas para responder llamadas.
Cita: 11/3/25
Hora: 18:38
Médico: Dr. Moncada.
Saludos Cordiales,</t>
  </si>
  <si>
    <t>NORA EMMA GARCIA CASTILLO</t>
  </si>
  <si>
    <t>ola Gianina
Por favor tu apoyo la asegurada indica que se viene atendiendo por un programa de pacientes crónicos de RIMAC en donde todos los meses se recetan la Fluoxetina 20 mg. Me comenta que en su última atención la cual fue el mes pasado le dejaron una dosis para un mes, pero hasta el momento no se comunican con ella para su próxima cita y futuras dosis.
Te brindo sus datos:
Nombre: GARCIA CASTILLO NORA EMMA
Dni: 08268085
Teléfono: 960466099
Te agradeceré pueda revisar el caso y confirmarnos a que se debe la demora. Gracias
Saludos,</t>
  </si>
  <si>
    <t>Estimada Guissela, previo cordial saludo para informarte que teníamos un número de contacto ya establecimos contacto con la usuaria, para programarle la cita correspondiente.
Cabe adicionar que paciente indica estar en programa de dislipidemia, pero también nos solicita medicación de fluoxetina y clonazepam, indicando que los tomo por los diagnósticos de fibromialgia y ansiedad, manifestando que el antiguo proveedor brindaba su cobertura al 100%.
De ser el caso, indicarnos bajo que programa la incluiríamos y el copago correspondiente por estos diagnósticos.
Saludos,</t>
  </si>
  <si>
    <t>JESSICA MILAGROS NALDOS BLANCO</t>
  </si>
  <si>
    <t>jnaldos@gmail.com</t>
  </si>
  <si>
    <t>Por favor tu apoyo con este cliente, solicita afiliación al programa cuídate en Lima, 
Ingresó su solicitud mediante a la APP pero aún no lo contactamos, considerar que es un cliente ALTO VALOR VIP. ¡Gracias!
Nombre de Contacto: JESSICA MILAGROS NALDOS BLANCO
Paciente: JESSICA MILAGROS NALDOS BLANCO
Contratante: JESSICA MILAGROS NALDOS BLANCO
Diagnóstico: HTA, disli´pidemia
Teléfono (De preferencia Móvil): +51949202327
Correo Electrónico (si lo refiere): jnaldos@gmail.com</t>
  </si>
  <si>
    <t>SERVICIO NO CONTRATADO</t>
  </si>
  <si>
    <t>Estimada Guissela, buena noche:
Se contacta con paciente en referencia quien indica que se atiende en clínica internacional y que la solicitud del ingreso a programa es para la misma clínica.
Se declina gestión de ingreso a programa con Viva 1A.
Saludos Cordiales,</t>
  </si>
  <si>
    <t>MAURA ROSALINA PRADO SOTO</t>
  </si>
  <si>
    <t xml:space="preserve">Me podrías apoyar para que puedan comunicarse con la clienta, me comenta que su madre estuvo recibiendo atención por parte de Estar Vital hasta finales de enero, cuando le indicaron que ya no trabajaban con Rimac y que alguien de Rimac se pondría en contacto para informarle sobre el nuevo proveedor. Sin embargo, hasta ahora no han recibido ninguna comunicación, y su madre ya no cuenta con las medicinas necesarias, las cuales están siendo asumidas de forma particular.
Solicita que se comuniquen con ella con prioridad y que se realice una reevaluación.
Buenos días Guissela,
Me podrías apoyar para que puedan comunicarse con la clienta, me comenta que su madre estuvo recibiendo atención por parte de Estar Vital hasta finales de enero, cuando le indicaron que ya no trabajaban con Rimac y que alguien de Rimac se pondría en contacto para informarle sobre el nuevo proveedor. Sin embargo, hasta ahora no han recibido ninguna comunicación, y su madre ya no cuenta con las medicinas necesarias, las cuales están siendo asumidas de forma particular.
Solicita que se comuniquen con ella con prioridad y que se realice una reevaluación.
Datos
Contacto: ROSA LIZ YLLESCAS PRADO
DNI: 09830538
Asegurada: MAURA ROSALINA PRADO SOTO
DNI: 07006744
Póliza: 4001 - 14209
Celular: 954086780
 </t>
  </si>
  <si>
    <t>Estimada Guissela, buena noche:
Previo cordial saludo y las disculpas por la demora, se informa que paciente en referencia tuvo atención el día 8/3/25; siendo los medicamentos entregados el día 10/3/25.
La demora de medicamentos se debió a que la pcte no respondía llamadas ni ws.
Actualmente pcte conforme.
Saludos Cordiales,</t>
  </si>
  <si>
    <t>THIAGO PORTUGAL QUISPE</t>
  </si>
  <si>
    <t>eliquispe102918@hotmail.com</t>
  </si>
  <si>
    <t>“Soy Eliza Quispe Cocchi, 70388361 y quisiera saber más sobre ese programa cuidate ya que mi niño tiene asma sus datos son Thiago Portugal Quispe 79971601
Correo: eliquispe102918@hotmail.com
Telefono: 952 309 456”
Hago esta solicitud debido a que cada vez que se contacta le cortan la llamada.</t>
  </si>
  <si>
    <t>Estimados, buenas tardes 
Nos contactamos con mamá del paciente y nos indicó que por medio de Rimac solicitaba una atención por un Neumopediatra ya que adicional a su Dx crónico también tiene un tratamiento por la Leucopenia que lo estaba haciendo mediante la clínica Vallesur de Arequipa.
Mamá indica que solo desea seguir pasando las atenciones por la clínica y con el neumólogo de dicha clínica y solicita que le den soporte para las citas que ella está solicitando en la clínica.
Mamá de paciente conforme con la indicación, no acepta ingresar  ningún programa con Viva 1A.
Quedo atento a sus comentarios.
Saludos cordiales</t>
  </si>
  <si>
    <t>JUAN MANUEL RIVAS CASTILLO</t>
  </si>
  <si>
    <t>juanmanuel263@gmail.com</t>
  </si>
  <si>
    <t>Su gentil apoyo con el pronto contacto del usuario referido para el ingreso al programa Cuidate.</t>
  </si>
  <si>
    <t>Estimada Guissela, buena noche:
Se contacta con paciente Juan Manuel Rivas Castillo, quien no puede atender llamada y solicita nos contactemos el día de mañana.
Se reintentará comunicación.
Saludos Cordiales,</t>
  </si>
  <si>
    <t>FRANCIS ANN ROJAS BISMARCK</t>
  </si>
  <si>
    <t>francisrojasbismarck@gmail.com</t>
  </si>
  <si>
    <t>Buenas, me inscribi al programa otras enfermeras cronicas de RIMAC, me hicieron un seguimiento por telefono con un dr. Y me enviaron medicamentos, sin embargo donde puedo ver todo ese seguimiento, ya que luego no se ha vuelvo a comunicar conmigo, asi mismo nunca me enviaron receta.
Tambien se comunico el nutriologo conmigo y dijo que me iba a enviar el plan nutricional y de igual forma nunca me envió</t>
  </si>
  <si>
    <t>DEMORA EN ENVIO DE ORDENES</t>
  </si>
  <si>
    <t>Estimada Guissela, buena tarde:
Previo cordial saludo y las disculpas del caso por la demora en la respuesta, se informa sobre la paciente que:
Se realizó la atención correspondiente al programa e interconsulta con nutrición.
Se valida que el plan nutricional y la receta no llegaron a la paciente, se atribuye a ello a un defecto informático el cual no fue detectado oportunamente por el personal a cargo.
Se ha enviado la documentación pendiente a la paciente.
Como medida correctiva hemos separado de la posición al personal que cometió el error y se ha reforzado a todo el personal acerca del seguimiento de los pacientes.
Saludos Cordiales,</t>
  </si>
  <si>
    <t>SANDRA MILAGROS RIVAROLA LIMONCHI</t>
  </si>
  <si>
    <t>Hola Kathy, buen día por favor tu apoyo para poder contactar a la jefa de bienestar de OECHSLE, para poder inscribirla en los programas de dislipidemia e hipotiroidismo.
SANDRA MILAGROS RIVAROLA LIMONCHI
DNI: 07843321
TLFN: 972 732 022
Primero, escribirle por whatssap, informándole quienes son, ya que no contesta números desconocidos. Me confirman cuando se pongan en contacto con ella por favor</t>
  </si>
  <si>
    <t xml:space="preserve">Estimada Guissela, previo cordial saludo y con las disculpas de la reciente respuesta, te informo que el paciente paso su consulta el 6 de marzo de 2025.
Asimismo, su medicación fue gestionada el 7 de marzo de 2025.
Saludos  
la receta ya se gestiono para entrega el 11 abril  2025  
Saludos, </t>
  </si>
  <si>
    <t>DANIEL PEDRO MARCELO INDACOCHEA NUGENT</t>
  </si>
  <si>
    <t>Paciente dentro del programa por diagnóstico de hipertensión arterial se comunica detallando que ha solicitado una atención por consulta, pero no ha tenido respuesta o confirmación hasta el momento, por favor su gentil apoyo para comunicarse lo más pronto posible ya que el asegurado señala que los medicamentos recibidos como tratamiento están por acabarse. Muchas gracias.</t>
  </si>
  <si>
    <t xml:space="preserve">Estimada Guissela, previas disculpas por la demora te informo que el paciente pasó su consulta con nosotros el 14 de marzo de 2025 por médico especialista. Se encuentra en cohorte de RCV.
Las medicinas ya fueron gestionadas.
</t>
  </si>
  <si>
    <t>2009433.</t>
  </si>
  <si>
    <t>anniekhernandez@gmail.con</t>
  </si>
  <si>
    <t>Se contacta hija Annie informa que el día 12 de febrero su mama paso atención vía telefónica con el Doctor Moncada de programa Cuidate le informaron que iban a realizar la revisión con relación al caso de paciente y dependiente de su evaluación iba a determinar los medicamentos, pero hasta la fecha no reciben respuesta y su madre necesita tomas sus medicinas.
Se le informo que iba a emitir una orden de los medicamentos que requería el paciente.
Estimada Gissela los datos correctos del paciente son ESMEIDA ODILA SUBERO DE HERNANDEZ por favor tu apoyo con el caso.
DNI: 002009433
SUBERO DE HERNANDEZ ESMEIDA ODILA
Paciente: crónico
Póliza: E0001220
Celular: 980797569
Contacto: ANNIE KAROLINE HERNANDEZ SUBERO
Correo: anniekhernandez@gmail.con</t>
  </si>
  <si>
    <t>Estimada Guissela, buen día:
En referencia a lo solicitado, se valida que efectivamente nuestra mutua paciente ha tenido consulta efectiva con el Dr. Moncada el día 17/2/24.
Se valida con farmacia la dispensación conforme de los medicamentos indicados en RM.
Cabe resaltar que la Sra. Subero indica en base de migración programa RCV; sin embargo, no cuenta con dx acorde al programa indicado.
Para tranquilidad de cara a la experiencia del usuario, nuestro médico de piso realizará una llamada para validar los medicamentos que indican se encuentran faltantes.
Se reportará luego de que la paciente responda.
Saludos Cordiales,</t>
  </si>
  <si>
    <t>GISELLA ISABEL GALINDO CIEZA</t>
  </si>
  <si>
    <t>gisekim@hotmail.com</t>
  </si>
  <si>
    <t>DERIVACIÓN MDC A CUIDATE</t>
  </si>
  <si>
    <t>Buenas tardes estimados,
El paciente se encuentra agendado.
Fecha de cita: 11-03-2025
Hora: 11:20 am
Saludos cordiales.</t>
  </si>
  <si>
    <t>JULIA PATRICIA YOLANDA TEJEDA MOSCOSO</t>
  </si>
  <si>
    <t>Contactar usuaria para la continuidad de atención del programa Artritis Reumatoide</t>
  </si>
  <si>
    <t>Buenas tardes estimados,
Espero que se encuentren bien.  Con respecto al correo líneas abajo, el paciente fue atendido el 05 de marzo.
En relación a sus medicamentos, la levotiroxina fue entregada el 06mar. La  tofacitinib fue derivada a Cuida.</t>
  </si>
  <si>
    <t>BERTHA TALLEDO EYZAGUIRRE DE ECHEGARAY</t>
  </si>
  <si>
    <t>Estimadas buenas tardes a la fecha  el personal de  VIVA 1A, no ha programado una atencion domiciliaria para la titular  BERTHA TALLEDO EYZAGUIRRE DE ECHEGARAY (92 ) CON DNI 08804113.
ESTIMADOS BUENAS NOCHES, A LA PACIENTE SE LE ACABÓ SUS MEDICINAS HACE 10 DIAS Y SU HIJO EL SR LUIS ECHEGARAY TUVO QUE COMPRARLOS DE FORMA PARTICULAR. COMO  NUEVO PROVEEDOR DE ASISTENCIA Y SERVICIOS NOMBRADO POR RIMAC, (DESDE SU VISITA EL 21/02/2025), DEBIÓ TOMAR CONOCIMIENTO DE LA CANTIDAD DE MEDICINAS QUE TOMA LA PACIENTE Y VERIFICAR LA CANTIDAD QUE LE QUEDABAN, CON EL FIN DE PROVEER LO SUFICIENTE HASTA SU NUEVA VISITA DEL 22/03/2025,
AGRADECERE COORDINAR CON EL SR LUIS ECHEGARAY AL CELULAR 949073141, SOBRE LO INDICADO.
SALUDOS,
hace mas de 13 dias que llamaron y preguntaron los datos de la paciente, diagnóstico, medicamentos que toma, y dijeron que vendrian a visitar ala paciente pero nunca mas llamaron.
el hijo sr Luis Echegaray esta muy mortificado y desea que RIMAC presione a VIVA 1A, para que den una buena atencion  medica.
favor responder a la brevedad.
saludos.</t>
  </si>
  <si>
    <t>Buenas tardes estimados,
Con respecto al caso mencionado, el paciente fue atendido el 21-02-2025.  De acuerdo a su protocolo de atención, su próxima visita es el  21-03-2025.
Respecto a lo mencionado líneas abajo, la receta de sus medicamentos fue solicitada para 30 días (Adjunto receta médica). Adicional a ello, el paciente no estuvo conforme con el copago, indicando que no cancela por todos los medicamentos de la receta. Por lo cual, no acepto la dispensación de medicamentos. 
Saludos cordiales.</t>
  </si>
  <si>
    <t>BETTY LILIAN VILLAVICENCIO DE PALZA</t>
  </si>
  <si>
    <t xml:space="preserve">Tu apoyo con absolver la consulta y evaluación del siguiente reclamo:
El inconveniente con la paciente Betty Villavicencio, es que el día de hoy 25.02.25 no le quisieron dar el medicamento: METFORMINA ya que el seguro refiere que ya no le cubre el medicamento, hace unos meses tenía el mismo problema con ese medicamento pero siempre le resolvieron, sin embargo el día de hoy ya no le quisieron dar, ya que le dijeron que ese medicamento solo dan cuando una persona tiene 2 enfermedades que es ovarios poliquísticos o diabetes pero la doctora está recetandole este medicamento para evitar la diabetes (para así evitar mucha grasa en la sangre)
El otro inconveniente es que la endocrinóloga, le da medicación para 3 meses, pero tampoco le entregan por qué el seguro no lo cubre y la sra. tiene que ir presencialmente mensual, pagar por la cita, para que la doctora solo le dé la receta del medicamento.
Por los diagnósticos mencionados en la receta ¿no sería paciente del PROGRAMA CUIDATE?
Quedamos atentas, </t>
  </si>
  <si>
    <t>Buenas tardes Guisella:
Reciba un cordial saludo. Nos comunicamos con usted para reiterar la solicitud del número de contacto actualizado de la paciente. Hemos enviado correos anteriores con este requerimiento, pero hasta el momento no hemos recibido respuesta.
Es importante mencionar que hemos intentado comunicarnos con la paciente, sin embargo, no contesta las llamadas y el número registrado no cuenta con acceso a WhatsApp, lo cual limita los canales disponibles para establecer contacto.
Agradeceremos nos puedas brindar el número correspondiente a la brevedad posible, ya que estamos a la espera de esta información para continuar con el proceso correspondiente.
Quedamos atentos a tu pronta respuesta. Buenos días, estimados.
Se informa que el día de ayer se realizaron tres intentos de comunicación telefónica a cada uno de los números de celular brindados, sin obtener respuesta en ninguno de los casos.
En vista de ello, y no habiendo logrado contacto con el usuario, se procede a dar por cerrado el caso.
Saludos cordiales,</t>
  </si>
  <si>
    <t>FREDY GAMARRA ELIAS</t>
  </si>
  <si>
    <t>fredygamarra@gmail.com</t>
  </si>
  <si>
    <t>Estimados se solicita que lo contacten, indica que hace 2 meses dejaron de comunicarse para sus controles:
Nombres y Apellidos completos del paciente: FREDY GAMARRA ELIAS
2. Documento de Identidad: DNI 08248299
3. Diagnóstico: HIPERTENSION-DIABETIS
4. Ciudad de Residencia: LIMA
5. Teléfono (De preferencia Móvil): 993859244
6. Correo Electrónico (si lo refiere): fredygamarra@gmail.com
Quedo atento a sus comentarios.</t>
  </si>
  <si>
    <t>Buenos días estimados, 
paciente ya  paso atención correspondiente al mes de marzo 
con el Dr. Antonio Moncada el día 18/03 a las 17:15
saludos
Pedro Bereche
asesor del centro de experiencia al usuario
Viva 1A</t>
  </si>
  <si>
    <t>Hola Ivon, he tenido 2 insidentes:
1 En el chequeo preventivo, no me tomaron la muestra de orina ni la densitometría ósea, cuando enviaste informacion este año, me di cuenta, llame a la clinica y me dieron cita para la densitometría ósea, pero el examen de orina no se podia porque ya habia pasado mas de 7 dias.
2 Estaba en el plan de otras enfermedades cronicas - hipotiroidismo, pero la reserva de cita y examenes, tenia que estar llamando al provedor, en diciembre se olvidaron y no llegaron a comunicarse conmigo. En febrero cambiaron de proveedor y tambien tuve que estar llamando por la cita medica porque se estaba terminando mi medicacion. Luego me llamaron y me indicaron que no podian darme la medicacion para el colesterol alto que mi plan no cubria, habiando estado llevando varios meses la misma medicacion, asi que me han cambiado de plan ahora estoy en deslipidemia. Este plan era muy bueno al principio, porque se tiene atencion medica, medicamentos y analisis de laboratorio, espero que el nuevo proveedor mejore
No son consultas propiamente dicha pero me ha pasado.
Hola Pilar, desde el año pasado estoy en el programa cuidate - otras enfermedades cronicas, ingrese por mi hipotiroidismo y este año el nuevo proveedor Viva 1A, me ha cambiado a Riesgo cardiovascular para que me puedan dar el medicamento para el colesterol ( Atorvastatina) que el anterior proveedor me lo daba sin ningun problema por indicacion medica.
La consulta es, en este programa la medicacion por el colesterol esta cubierto al 100% ? es decir no deberia de pagar nada. Los meses pasados no he pagado por este medicamento.
Pero he notado en mi boleta que me han cobrado el 15%, ayer llame a Rimac y me indicaron que estaba en lo cierto y que se iban a comunicar con el proveedor. Hoy me llamo  el proveedor por otro tema y aproveche y le hice la misma consulta, me dijeron que estaban pasando mi observacion al area administrativa y nadie me llama. Por favor con quien debo de comunicarme para que vean mi caso.
Como le manifeste anteriormente a Ivon, a este nuevo proveedor tengo que estar llamandolos para recordarles que puedan programar mi atencion medica porque me quedo sin medicamento, en este mes tuve que llamar a Rimac, porque no respondian las llamada ni WS.
Este programa es muy bueno, porque tienes atencion medica, nutricion, laboratorio y medicamentos, es un paquete completo pero lamentablemente no esta funcionando como deberia de ser, al menos en mi caso.
Adjunto los documentos que sustentan mi consulta.
Saludos,</t>
  </si>
  <si>
    <t>Buenos días, estimados,
Reciban un cordial saludo de parte de VIVA 1A Centro Médico. En relación con lo descrito en el correo, damos respuesta informando que la paciente Laura Isabela Serna García (DNI: 07731756) tiene programada su cita con el Dr. Gerson Jacob Siura Trevejo de la especialidad de Endocrinología en modalidad Visita Domiciliaria para el día 02 de abril de 2025, en el rango de horario de 5:00 p.m. a 8:00 p.m..
Seguimos trabajando para ofrecer un servicio de excelencia, por lo que mantenemos nuestro compromiso de mejorar nuestros tiempos de respuesta.
Saludos cordiales,
Buenas noches estimados,
Reciba un cordial saludo por parte de VIVA 1A Centro médico, en relación a lo descrito en el correo damos como respuesta que el paciente LAURA ISABEL LASERNA GARCIA recibio sus medicamentos el 03-04-2025. Todo conforme.
Saludos cordiales.</t>
  </si>
  <si>
    <t>25-EPS002295</t>
  </si>
  <si>
    <t>Hola Jessica,
Por favor tu apoyo con el reclamo presentado por hijo de MARIA TERESA RODRIGUEZ GIL DE VARGAS – DNI 06927900, paciente del programa hospitalización en casa bajo la póliza EPS N° E0001128.
Menciona que venía recibiendo terapias de deglución con Clinica Home (proveedor contratado por Expertta); sin embargo, con el cambio de proveedor VIVA 1A, a la fecha no se programan las terapias pendientes.
Agradeceré confirmar con el proveedor si brindaran el servicio, de lo contrario que opción podemos brindarle ya que desea escalar el reclamo.
DETALLE RECLAMO: En lo que va del mes de marzo, la paciente María Teresa Rodríguez Gil de Vargas, madre del suscrito (titular de la póliza), no recibe sus terapias de deglución, lo cual la perjudica y agrava su proceso de deglución, incrementando el riesgo de aspiraciones y complicaciones en su salud. Estimada @Carmen Mendez Francia
Se ha validado que la usuaria en mención no se encuentra inscrita en el Programa de Cuidados Paliativos No Oncológicos.
Actualmente, la usuaria se encuentra bajo el Programa Diamante, por lo que los servicios brindados por el prestador Viva 1A deben ajustarse a la pertinencia médica y a la cobertura vigente.
Estimados @Chrismerly Abigail Huaranca López@quejasyreclamos@viva1a.com.pe
Solicitamos su urgente apoyo con el descargo correspondiente y con las medidas correctivas respecto a la atención brindada a la usuaria referida.
Es fundamental contar con la conformidad de que la paciente está recibiendo el tratamiento adecuado, conforme a su condición clínica y alineado a los lineamientos del Programa Diamante.
Quedamos atentos a la respuesta y a las acciones que correspondan.</t>
  </si>
  <si>
    <t>TERAPIA DE DEGLUCION</t>
  </si>
  <si>
    <t>Buenos días, estimados:
Por medio del presente, se adjunta el informe médico correspondiente a las atenciones brindadas a la paciente MARIA TERESA RODRIGUEZ GIL DE VARGAS , quien forma parte del programa Paliativo No Oncológico con copago al 90%, derivado por Rimac desde noviembre del año pasado.
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
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
Agradecemos su atención y quedamos atentos ante cualquier observación adicional.
Saludos cordiales,</t>
  </si>
  <si>
    <t>ISABEL YAJAIRA BAZÁN FLORES</t>
  </si>
  <si>
    <t xml:space="preserve">Silvana, 
Buenas tardes, te escribo para solicitar tu apoyo respecto a las atenciones recibidas en el programa Siempre Juntos:
En el mes de diciembre pase consulta con el médico endocrinólogo y me indicó unos análisis, días posteriores se comunicaron conmigo, me indicaron que se volvían a contactar y a la fecha no lo han hecho
Al tratarse de una enfermedad crónica, agendan las citas mensuales, la misma que debía realizarse los días 9 aprox, en el mes de febrero no recibí ninguna llamada para programar la cita, me comunique con la Srta de Viva 1A y me programaron la cita con el dr el día 17, nuevamente me dió orden de análisis, me llegó un mensaje por whassapt que en 72 horas se comunicaban para programar los análisis, pero hasta la fecha no recibo ninguna comunicación
Por lo que solicito tu apoyo para que puedan revisar mi caso y darme una respuesta 
Saludos
 </t>
  </si>
  <si>
    <t>Buenas noches 
Estimados
Se valida correo enviado a CuidaFarma.
Como es de mutuo conocimiento la gestión de CuidaFarma para provincia tiene un ANS de 3 días; por lo que, se sugiere coordinar con Cuida para gestión por cadena; a fin de, obtener una pronta entrega de la medicación.
Saludos Cordiales
Edith Leandro</t>
  </si>
  <si>
    <t>Estimada Lic. Claudia Nazario
Le escribo estas breves líneas para presentarle un reclamo en referencia a mi atención en el programa "Cuídate". E caso es que despues de mucha insistencia se cumplió con atenderme de manera virtual mi consulta y se me entregó la medicación correspondiente, dejando pendiente una orden médica para mis exámenes de laboratorio. Sin embargo, le informo que hasta la fecha no se comunican conmigo para indicarme el dia y la hora para hacerme dichas pruebas: motivo por el cual recurro a ustedes para indicarle dicha falta con este nuevo proveedor de salud, el cual deja muy mal parado a la EPS RIMAC y a nosotros (USMP) como clientes.</t>
  </si>
  <si>
    <t>Estimada Guissela, buena noche:
Previo cordial saludo y las disculpas por la demora en la respuesta, se informa sobre el paciente que las muestras de laboratorio fueron tomadas con éxito.
Estimados , 
Status del pcte   atendido de manera correcta , se agendo prueba de laboratorio  con entrega de resultados  el dia sabado 15/03  adj screen 
Saludos cordiales, ​
xt10033@rimac.com.pe;
​
katherine.gomez@rimac.com.pe;
​y 2 más
​
​
Buenos dias
Estimados 
Se procedió con la toma de laboratorios solicitados.
Gracias
Saludos cordiales
Edith Leandro</t>
  </si>
  <si>
    <t>ROSARIO ALDA CONTRERAS SOLARI</t>
  </si>
  <si>
    <t xml:space="preserve">Giani buenas tardes / Estimados Sres del Programa CUIDATE
Favor su apoyo con lo indicado por el Sr. Sanchez ya que su esposa Katherine Ochoa está en el Programa Cuidate bajo varios diagnósticos; el tema está en que de acuerdo a la cronología del mail desde el 24.02 no la llaman para confirmar cuando se coordinadrá los análisis solicitado por el Dr. Moncada
 </t>
  </si>
  <si>
    <t>Estimada Bedon Guissela,
Reciba un cordial saludo de parte de VIVA 1A Centro Médico. En relación con lo descrito en el comunicado, damos respuesta al seguimiento del caso de toma de  análisis de laboratorio de la Sra. ROSARIO ALDA CONTRERAS SOLARI (DNI:25639731), con dirección en AV. MANCO CAPAC 288 CARMEN DE LA LEGUA REYNOSO CALLAO. Los exámenes de laboratorio fueron tomados  el día 22 de marzo del 2025.
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
Saludos</t>
  </si>
  <si>
    <t xml:space="preserve">MARIO JESÚS ROJAS SALAS </t>
  </si>
  <si>
    <t>Estimada Denisse:
Buenas tardes, de acuerdo a lo coordinado por teléfono, agradeceré por favor su apoyo referente al caso del señor MARIO JESÚS ROJAS SALAS identificado con DNI N° 07718946, afiliado al Seguro Médico, Póliza de PROCIENCIA, quien está afiliado en el Programa de pacientes con enfermedades crónicas y mensualmente le programaban su cita médica. Así como, el envío de las medicinas que le suministran. Sin embargo, al transcurrir los días y no se comunicaban con el referido paciente, él se comunicó con STARVITAL, quienes le comunicaron que ya no trabaja con RÍMAC Seguros. 
Por lo expuesto y con carácter de URGENTE, agradecemos por favor gestionar ante la aseguradora, la continuidad de la atención y tratamiento y quién va atender en adelante al señor Rojas, ya que no debe interrumpir su tratamiento médico como lo venía recibiendo y evitar poner en riesgo su salud.
En espera de sus comentarios.</t>
  </si>
  <si>
    <t>Buenas tardes estimados,
Paciente paso atención el día 
El dia 04/03 a las 5:40 PM con el Dr Antonio Moncada 
saludos</t>
  </si>
  <si>
    <t>PACHECO DAVILA SANTIAGO RAFAEL</t>
  </si>
  <si>
    <t>TITULAR: DAVILA BERRU CINTHYA FIORELLA</t>
  </si>
  <si>
    <t>PACIENTES CRONICOS - GRUPO CARVAJAL - E0037430, E0037415, E0037416, E0037420 Estimados @gsiguenas@viva1a.com.pe@Julio Marco Inocencio Pereyra
Solicitamos su apoyo con el contacto e ingreso a los programas de crónicos, según corresponda, para los usuarios detallados en el listado adjunto.
Agradecemos su pronta gestión y confirmación sobre el estado de cada caso.</t>
  </si>
  <si>
    <t>Pcte, indico que ya cuenta con un medico de cabezera y desea realizar sus atenciones en Clinica Internacional</t>
  </si>
  <si>
    <t>06762836</t>
  </si>
  <si>
    <t>MUÑOZ RUBIO PACO MERCEDES</t>
  </si>
  <si>
    <t>AV JOSE LEGUIAS Y MELEMDES 1024 int 403 B Pueblo Libre Lima</t>
  </si>
  <si>
    <t>pmunoz@carvajal.com</t>
  </si>
  <si>
    <t>ATENDIDO 2025-04-07 PERCY ARRIAGA RODRIGUEZ, MEDICINA INTERNA TELECONSULTA</t>
  </si>
  <si>
    <t>BRAN CULCAS WUILMAR SANTOS</t>
  </si>
  <si>
    <t>Los manantiales del pinar mz C lot14 - comas</t>
  </si>
  <si>
    <t>branculcaswilmar@gmail.com</t>
  </si>
  <si>
    <t>RUIZ AHUANARI ROSA ALEJANDRINA</t>
  </si>
  <si>
    <t>Jr cabo Blanco mza7 Lt 19 urb Villamar los cedros - chorrillos</t>
  </si>
  <si>
    <t>rruiz@carvajal.com</t>
  </si>
  <si>
    <t>NAVARRO ROSALES PATRICIA CLOTILDE</t>
  </si>
  <si>
    <t>CALLE 114 ASENTH LOS OLIVOS DE PRO MZ J3 LT 28  - los olivos</t>
  </si>
  <si>
    <t>BARJA CASAS JOSE LUIS</t>
  </si>
  <si>
    <t>AvLas Flores Mz K Lt 30 Primer sector de oasis - pachacutec</t>
  </si>
  <si>
    <t>jbarja193@gmail.com</t>
  </si>
  <si>
    <t>DELGADO DAVILA JUAN</t>
  </si>
  <si>
    <t>Mz J lote 20 Virgen de Guadalupe - mi peru</t>
  </si>
  <si>
    <t>juandelgadodavila5@gmail.com</t>
  </si>
  <si>
    <t>FIORI CORDOVA YLIDIO RENATTO</t>
  </si>
  <si>
    <t>Calle 1 Mz A lote 2 ventanilla alta -ventanilla</t>
  </si>
  <si>
    <t>ylidio.fiori@carvajal.com</t>
  </si>
  <si>
    <t>PEREZ ANCHAHUA VERONICA LUCIA</t>
  </si>
  <si>
    <t>MZ o lte 15 URB el álamo- callao</t>
  </si>
  <si>
    <t>veronica.perez@carvajal.com</t>
  </si>
  <si>
    <t>07872266</t>
  </si>
  <si>
    <t>CAMPOS COLFER JULIO CESAR</t>
  </si>
  <si>
    <t>Calle Cabo Blanco 494 dpto C Urb Los Cedros de Villa - chorrillos</t>
  </si>
  <si>
    <t>julio.campos@carvajal.com</t>
  </si>
  <si>
    <t>GUILIANA GINOCCHIO BERNAL</t>
  </si>
  <si>
    <t xml:space="preserve">Buenas tardes  estimada Srta. Gomez
Para informar que asegurada se encuentra dentro de programa crónicos y hasta el momento no se comunican para atención por endocrinología, indica que tiene pendiente toma de exámenes de control. Solicita comunicación. 
Paciente : GUILIANA GINOCCHIO BERNAL
edad: 29
DNI : 73383026
Cel: 925107865
Atte. Eliana Serrano. </t>
  </si>
  <si>
    <t xml:space="preserve">Estimados 
Pcte se encuentra en atencion mensual desde el mes de febrero , ha registrado las siguientes atenciones:
El dia 26 de Febrero a las 2:15 pm por el Endocrinologo. Gerson Siura Trevejo
El dia 27 de Febrero a las 2:15 pm por el Endocrinologo. Gerson Siura Trevejo
 Saludos corrdiales 
Katherine Ochoa 
 centro de experiencia 
</t>
  </si>
  <si>
    <t>KAREM URRUTIA DE LA FLOR</t>
  </si>
  <si>
    <t xml:space="preserve">Buenas tardes
Estimados por favor su apoyo con el caso, cliente menciona que el 28/02/2024 se inscribió al Programa cuídate, y le indicaron que para el miércoles 05/03/2025 tendría su cita, pero nunca la llamaron, luego la llamaron el 08/03/2025 y le indicaron que la cita quedaba programada para el 09/03/2025 a las 19:30pm, sin embargo, nadie la ha llamado y no tiene ni una llamada perdida. Por lo tanto, cliente solicita que se comuniquen a la brevedad, ya que es urgente porque tiene una semana sin tomar los medicamentos, ya que viene de Pacifico seguros y le genera incomodidad por no recibir una buena atención. Adicional, solicita que la escriban al WhatsApp antes de llamarla, ya que no responde números desconocidos.
1. Nombres y Apellidos completos del paciente : Karem Urrutia De la Flor
2. Documento de Identidad: 07874161
3. Diagnóstico: Colesterol Alto - dislipidemia
4. Ciudad de Residencia: La Molina
5. Teléfono (De preferencia Móvil): +51998140288
6. Correo Electrónico (si lo refiere): karemurrutia4@gmail.com
 </t>
  </si>
  <si>
    <t>NO ATENCIÓN DE CITA PROGRAMADA</t>
  </si>
  <si>
    <t xml:space="preserve">Estimados
Se logro atender a la pcte en fecha 11/3  a las  10:25 am en coordinacion por llamada por el Doc. Victor D Jango Saludos cordiales 
Katherine Ochoa 
 Centro de experiencia </t>
  </si>
  <si>
    <t>MELANIE AYLEEN VILLALOBOS FIDALGO</t>
  </si>
  <si>
    <t xml:space="preserve">Estimada Diana
Por favor tu apoyo para pedir prioridad al área correspondiente la afiliación al programa CUIDATE de la siguiente persona:
TITULAR: VILLALOBOS DIAZ EDISON
PACIENTE: MELANIE AYLEEN VILLALOBOS FIDALGO
DX. Diabetes Mellitus
EDAD : 17 años  
DNI 60189563
Teléfono del papá 947558495
 </t>
  </si>
  <si>
    <t>Estimados ,
Si realizamos el contacto con padre  de la pcte la segunda semana de marzo , sin embargo en esa oportunidad no  se obtuvo un horario de cita porque quedaba a confirmación de la misma señorita ,   motivo por la cual se volvió a contactar al señor esta semana quedando en una cita pactada para el día 20  en horario de la mañana por tele consulta .
Saludos coordiales 
 Katherine Ochoa 
Centro de experiencia</t>
  </si>
  <si>
    <t>Buenos días, estimados,
Reciban un cordial saludo de parte de VIVA 1A Centro Médico. En respuesta a su consulta, informamos que la Sra. Lucy Patricia Ochoa Lubinoff (DNI: 08185495) ha sido agendada para el día 10 de abril de 2025 a las 19:00 p.m. con el Dr. Antonio Moncada en el servicio de Medicina Familiar - Teleconsulta. La paciente se encuentra satisfecha con la atención recibida.
Saludos cordiales,</t>
  </si>
  <si>
    <t>PEDRO FERNANDO CARDENAS CARRASCAL</t>
  </si>
  <si>
    <t>apoyo para que se puedan comunicar con el gerente y puedan inscribirlo al programa cuídate por HTA.
Nombres: CARDENAS CARRASCAL PEDRO FERNANDO
DNI: 09338292
Teléfono: 964 101 985
Mil gracias.</t>
  </si>
  <si>
    <t>es para informar que si se llego a contactar con el pcte para su programacion de  cita por el area correspondiente  con la Dra  Monica Proano , para el dia 20 /3/2025 a horas 9 Am por teleconsulta, como se precisa en imagen  a continuacion .</t>
  </si>
  <si>
    <t>MARIANA SALAVERRY LLOSA</t>
  </si>
  <si>
    <t>Hola Mirella:
Solicitamos tu apoyo para verificar porque demora la entrega de medicinas de la Sra. Salaverry con DNI 07274721 antes se la entregaba en proveedor Star Vital ahora le han indicado que es Viva 1A pero no la llaman hasta el momento.
El 14-03 ya se le acaban las medicinas por lo que necesita agilicemos ello.
Quedo a la espera de su confirmación.</t>
  </si>
  <si>
    <t>Estimados, 
Previo cordial saludo y las disculpas por la demora, se informa sobre paciente que:
La atención médica se brindó el día 14/3/25
De la receta indicada queda pendiente entrega de medicamento Pradaxa, el cual se encuentra agotado, nuestra área de farmacia se encuentra en la gestión, se reportará en cuanto tengamos la respuesta final.</t>
  </si>
  <si>
    <t xml:space="preserve">Hola Jenny Buen Dia :
Te saluda Diego trabajador del Jockey Plaza, te comento que ya más de 5 años he estado en el programa Cuidate de Rímac debido a Hipertensión Arterial. 
Hace unas semanas están llamando , identificándose como nuevo proveedor para poder sacar cita médica, cuando yo no he autorizado ningún cambio de proveedor. Sin embargo, yo tengo un historial médico con medicinas que tomo ya hace varios años. Por favor confirmame si es necesario este cambio y adjunto la receta médica con las medicinas que yo tomo la cual en el mes de febrero aun no me las han enviado.
Saludos, </t>
  </si>
  <si>
    <t xml:space="preserve">Estimados 
 Pcte Diego Alejandro paso su consulta  con el cardiólogo el dia 26/3  a horas 6 pm ,   con entrega de medicamentos por el provedor ASTAH   como se puede apreciar en el siguiente screen 
  Seguiremos brindando las atenciones correspondientes 
Saludos cordiales 
Katherine ochoa 
Centro de experiencia </t>
  </si>
  <si>
    <t>FUE ATENDIDA 26/03/2025 6:00 PM VIVA 1A CENTRO MEDICO PERU Hilton D Jango Cruz CARDIOLOGIA - ATENCIÓN DOMICILIARIA  PROCESADO 26/03/2025 GSIGUENAS INGRESO HTA MANTENER BETALOC | ILTUX</t>
  </si>
  <si>
    <t>25-SBS013610</t>
  </si>
  <si>
    <t>Yo ROXANA ALEJANDRINA RAMOS MATTA deseo colocar el reclamo por la pésima administración y coordinación  de la clinica Aviva debido a que mi madre PAULA ZARELA MATTA VDA DE RAMOS  es parte del programa diamante  adulto mayor de 90 años y siempre los terapistas   llegan tarde o a veces no llegan y ni siquiera se comunican para informar el retraso  hacen pasar una mala experiencia a nosotros que somo sus cliente, no somos cliente de Aviva pero somos cliente y solicitamos un buen servicio porque pagamos un seguro. 
Porfavor solicito que Rimac se contacte  con el director Antonio Torres  medico Aviva A 1  no con otra persona ni con las licenciadas porque no quiero que vuelva a suceder.</t>
  </si>
  <si>
    <t>DEMORA EN LA ATENCION ASISTENCIAL</t>
  </si>
  <si>
    <t>TERAPIA FISICA</t>
  </si>
  <si>
    <t>Pcte perteneciente al programa Diamante, con asignación de ocho (8) terapias físicas. Hija de paciente Srta Roxana solicita que la atención se realice con teapeuta mujer, personal no se encontraba dentro de la planilla, se contrata personal y se inicia atención de terapias dentro de las fechas y rango horario solicitado en coordinación con la Srta Roxana. Las fechas que no se dieron las atenciones es a razón de fuerza mayor por temas de salud del personal, teniendo como contingencia personal masculino que no es acorde al requerimiento de paciente; ya que, la preferencia de la paciente refiere que el personal terapeuta sea femenino. Se confirma que en este momento las terapias físicas se está dando la continuidad con la Lic. Kelly Dávila.</t>
  </si>
  <si>
    <t>25677282.</t>
  </si>
  <si>
    <t>Estimada Guissela,
Tu apoyo revisando el problema que viene presentando cliente quien nos menciona que luego de la presentación y la atención que recibió del proveedor Viva 1A no tiene información sobre los exámenes y medicamentos que le recetaron, hasta el cierre de ayer lunes cliente no recibía comunicación.
Cliente presenta malestar por ello dado que ya se le está acabando los medicamentos y necesita su medicación.
Datos: 
Nombres: ROXANA ESPERANZA TAVERA D ANGELO
DNI: 25677282
Telf. 991888565</t>
  </si>
  <si>
    <t>Estimados tengan buen día 
 La señorita Roxana paso consulta el dia 7 /3 con la Dra Virginia Cuevas ,pcte pertenece a programa de RCV  por los dx de HTA y HIPERURICEMIA , pasada la consulta el medico solicito pruebas de laboratorio , cuales se tendrían que tomar en el lapso antes de poder pasar la consulta del siguiente mes ,  según el protocolo el area de laboratorio se comunico con la señorita  el dia viernes 14/3 a horas 11:40 am mediante whattsapp para poder informar a la pcte respecto a su copago , por los laboratorios a realiza , (adj screenshot con la pcte), , que durante la conversación la pcte refiere que no pasara los exámenes de laboratorio porque nunca  había pagado  anteriormente , se le explico   , y se paso a dar información  correspondiente . (adj creen de whattsapp ).
 Respecto al área de farmacia   , se realizo la gestión correspondiente con cuidafarma   el pcte recibió el medicamente el dia 11/03</t>
  </si>
  <si>
    <t>CITA AGENDADA PARA 04/04/2025 8:00 AM VIVA 1A CENTRO MEDICO PERU Virginia Cuevas Rivero MEDICA FAMILIAR - TELECONSULTA  ACTIVO 01/04/2025- PTE SOLICITA LABORATORIOS PENDIENTES</t>
  </si>
  <si>
    <t>GLICERIO CAMINO SILES</t>
  </si>
  <si>
    <t xml:space="preserve">Hola Marita cómo estás 
Hace dos semanas llamé a Rímac para inscribirme en el programa cuídate porque tengo el diagnóstico de dislipidemia y HTA.
Anotaron todos mis datos y quedaron en devolverme la llamada. 
Pero hasta el momento no he recibido llamada. 
Tú crees que me puedas ayudar por favor. </t>
  </si>
  <si>
    <t>Buenas días estimados,
Reciba un cordial saludo por parte de VIVA 1A Centro médico. Estamos  actualizando  información referente a la cita del Sr. GLICERIO CAMINO SILES ha sido reprogramado  para el día de hoy 04-04-2025 a las 18:40 am, con el Dr. Hilton D Jango Cruz ,  Teleconsulta 
Saludos Cordiales.</t>
  </si>
  <si>
    <t>Buenos días, estimados,
Reciban un cordial saludo de parte de VIVA 1A Centro Médico. En respuesta a su consulta, informamos que la Sra. Verónica Andrea Tamariz Valentín (DNI: 46674191) fue atendida el día de ayer, 01 de abril de 2025, por el Dr. Gerson Jacob Siura Trevejo de la especialidad de Endocrinología - Teleconsulta.Asi mismo informar que los exámenes solicitados en su anterior consulta médica fueron realizados el día 27/03/2025. 
Seguimos trabajando para ofrecer un servicio de excelencia, y por ello, mantenemos nuestro compromiso de mejorar nuestros tiempos de respuesta.
Saludos cordiales,</t>
  </si>
  <si>
    <t xml:space="preserve">27/03/2025 2:10 PM VIVA 1A CENTRO MEDICO PERU Gerson Jacob Siura Trevejo Trevejo ENDOCRINOLOGÍA - TELECONSULTA  FACTURADA 25/03/2025, NO FUE ATENDIDA </t>
  </si>
  <si>
    <t>Buenos días, estimados,
Reciban un cordial saludo de parte de VIVA 1A Centro Médico. En respuesta a su consulta, informamos que el Sr. Julio Rafael Martín (DNI 06040784) y la Sra. Mariana Sole Vargas (DNI 08275667) fueron atendidos  el día 13 de marzo de 2025 con el médico Antonio David Moncada.
Seguimos trabajando para ofrecer un servicio de excelencia, y por ello, mantenemos nuestro compromiso de mejorar nuestros tiempos de respuesta.
Saludos cordiales,</t>
  </si>
  <si>
    <t>13/03/2025 7:15 PM VIVA 1A CENTRO MEDICO PERU Antonio David Moncada Catalan MEDICA FAMILIAR - TELECONSULTA  PROCESADO, NO FUE ATENDIDA</t>
  </si>
  <si>
    <t>RIMAC VIP // CONSULTA ENVIO DE MEDICAMENTOS // PROGRAMA CRONICO // ESMEIDA ODILA SUBERO DE HERNANDEZ 
Fue evaluada por el Dr. Moncada y no ha recibido la totalidad de sus medicinas a la fecha.
El lunes 10/03/2025 recibió una parte de los medicamentos y el martes 11/03 le han indicado que el seguro se pondrá en contacto para coordinar la entrega del resto de los medicamentos.
Adjunto mail recibido.</t>
  </si>
  <si>
    <t>Buenas noches estimados,
Reciba un cordial saludo por parte de VIVA 1A Centro médico, en relación a lo descrito en el correo del paciente ESMEIDA ODILA SUBERO DE HERNANDEZ, se detalla lo siguiente:
El paciente fue atendido el 17-02-2025 a las 8:00 pm con la Dr. Antonio David Moncada Catalán de la especialidad de Medicina Familiar - Teleconsulta.
El médico le prescribe los siguientes medicamentos: tramadol 50 mg tableta, betahistina 16 mg tableta y bromazepam 3mg  tableta, los cuáles fueron entregados el 18-02-2025. La paciente refiere que le falta los siguientes medicamentos:  Aci tip jarabe, pantoprazol y  simeticona.  
Médico se contacta con el paciente el 07-03-2025 y reformula receta con los siguientes medicamentos; acido acetilsalicilico 81 mg, pantoprazol 40 mg, simeticona 200 mg y magaldrato + simeitcona 800 mg + 60 mg/10 ml liquido oral.
Farmacia se comunica con el paciente para la entrega de medicamentos el 08-03-2025 y paciente no responde. El 11-03-2025 nos contactamos con el paciente y se coordina la entrega de medicamentos el mismo día. Nuevamente la paciente refiere que le falta los siguientes medicamentos: microser 16mg, tramadol 50 mg y bromazepam 3mg.
Paciente pasa atención el 21-03-2025 con la Dr. Antonio David Moncada Catalán de la especialidad de Medicina Familiar - Teleconsulta.
 Farmacia se comunica con el paciente para la entrega de medicamentos el 21-03-2025 y paciente no responde. El 24-03-2025 nos contactamos con el paciente y se coordina la entrega de medicamentos el mismo día. Todo conforme.</t>
  </si>
  <si>
    <t>ISMAEL BLAS MIRANDA</t>
  </si>
  <si>
    <t>La trabajadora reporta demora en la programación para atención de padres – pacientes crónicos: a la fecha, para este mes de marzo, aún no han recibido llamada para programar su atención médica.
Cabe señalar que la última atención la recibieron el 11 de febrero, siendo este el resultado de un correo enviado el 10 de febrero porque de igual manera no los habían llamado con anticipación.
Adjunto correo recibido donde se detalla el historial de los atrasos, y en particular con Viva 1A desde febrero 2025.</t>
  </si>
  <si>
    <t>AGENDADO 13/03 DR MONCADA</t>
  </si>
  <si>
    <t>JOSEFINA OLVIER ROSAS</t>
  </si>
  <si>
    <t>ISABEL SIFUENTES CABANA</t>
  </si>
  <si>
    <t>Estimada Erica, Susan,
Este es el caso de la afiliada Sifuentes Cabana Isabel Reyna de CNPC (padres), el titular se está tratando de comunicar con Viva A1 y en la llama no le permite comunicarse con ninguna opción, y le vuelve al inicio, este no es la primera vez que la afiliada se tiene que atender por la Clinica delgado, porque no tiene la programación de Pacientes Crónicos.
 Reporta atrasos en la atención mensual y posterior entrega de medicinas para su madre que es parte del programa de crónicos. Mencionar que el mes pasado (febrero) tuvieron problemas con la entrega de medicinas, después de realizada la cita mensual, llegaron varios días después.
El trabajador señala que este mes de marzo le está ocurriendo lo mismo respecto a la entrega de medicinas, pero lo ha reportado a Oscar Rojas.
Finalmente, el trabajador señala que los tiempos de entrega de medicamentos de Viva 1A son mas largos en comparación al proveedor anterior.
Adjunto correo recibido.</t>
  </si>
  <si>
    <t xml:space="preserve">Segun el estado  de las atenciones a la pcte . Isabel Sifuentes  es para informar que dentro del mes de marzo la señorita en mencion pudo  ser atendida  en  manera de teleconsulta por la Dra Virginia Cuevas del area de Medicina Familiar  a horas 15:00, con seguimiento de  atencion de medicamentos .  </t>
  </si>
  <si>
    <t xml:space="preserve">BETTINA SOTO </t>
  </si>
  <si>
    <t>Hasta hoy 12 de marzo el proveedor no se había comunicado para coordinar la cita mensual (paciente crónico: dislipidemia e hipotiroidismo).
Normalmente la llaman a fin de mes para coordinar la cita del siguiente mes, la cual se programaba entre el 8 y 10 de cada mes y hasta el momento no lo hacían.  La trabajadora se comunicó directamente con la central de Viva 1A (Tlf: 6183000) y después de dos intentos presentó su reclamo. Comunicó además que ya no contaba con medicinas, y que las estaba comprando de forma particular.
Aun con la información, le mencionaron que la cita sería para después del 18 de marzo, ante las nuevas quejas e insistencia le dieron la cita para hoy por la tarde.
La trabajadora solicita hacer el reclamo ante la aseguradora con la finalidad que mejoren el servicio y no sea recurrente.
Adjunto correo recibido.</t>
  </si>
  <si>
    <t>ATENDIDO POR EL DR MONCADA EL 12/03</t>
  </si>
  <si>
    <t>PROGRAMA CUIDATE// EPS RIMAC//Julissa Fabiola Gómez Paz//Hipertensión arterial
Hola Guissela, que tal tu apoyo con este casito urgente.
Paciente ha cambiado de residencia a la ciudad de Lima, antes trabajaba en Piura y se atendía en AUNA PIURA, pero por motivo laboral ha tenido que venir a lima y necesita sus medicamentos.
Colaborador: Julissa Fabiola Gómez Paz
DNI: 42413293
Celular: 933120435
Dx: Hipertensión arterial</t>
  </si>
  <si>
    <t>Buenos días estimados,
Reciba un cordial saludo por parte de VIVA 1A Centro médico, en relación a lo descrito en el correo damos como respuesta que el paciente Julissa Fabiola Gómez Paz fue atendido el 15-03-2025 a las 6:45pm con la Dr. Antonio David Moncada Catalan de la especialidad de Medicina Familiar - Teleconsulta . Así mismo mencionamos, que el paciente tiene prescripción de medicamentos, el cuál fue entregado el 17/03/2025.</t>
  </si>
  <si>
    <t>Hola Bonny, por favor tu apoyo en trasladar a quien corresponda el malestar de la Sra por la mala atención del Programa – Proveedor VIVA 1ª después de muchas coordinaciones solo le entregaron las medicinas y sus análisis indicados no se lo han realizado.
Por lo indicado la Sra. Desea de cambiarse de proveedor si es posible a San Judas Tadeo, por la cercanía a su centro de trabajo.
TAVERA D ANGELO ROXANA - DNI 25677282 / Celular 9918-88565
Gracias atento a tus indicaciones.</t>
  </si>
  <si>
    <t xml:space="preserve">Saludos 
Estimada Guisela 
La paciente fue atendida por el especialista 
Medicamentos entregados según la cobertura del programa RCV 
Los exámenes del protocolo,  RCV se programaron con previa información a la paciente el cual no fue aceptado por el copago correspondiente. 
cordialmente
</t>
  </si>
  <si>
    <t>danreyesh@gmail.com</t>
  </si>
  <si>
    <t xml:space="preserve">Estimada Guissela,
Espero que te encuentres bien de salud. Por otro lado, solicito tu apoyo para poder registrar a nuestro cliente en el programa cuídate.
Datos
Nombres: DANIEL AUGUSTO REYES HUERTA
DNI: 06698348
Correo: danreyesh@gmail.com
Celular:  992731147
Póliza: 0212935
Diagnóstico: Hipertensión 
 </t>
  </si>
  <si>
    <t>Estimados, buen día:
Se contacta esposa de paciente indicando que ya cancelaron la deuda pendiente del seguro y que desea retornar a las atenciones de su esposo en Cl Internacional con el Dr Linares.
Contacto esposa Carmela Juscamaita:  990398487
Saludos Cordiales,</t>
  </si>
  <si>
    <t xml:space="preserve">Buenas noches estimados,
Reciba un cordial saludo por parte de VIVA 1A Centro médico. En relación a lo descrito en el correo, informamos que el paciente ELIZABETH ELENA SANTOS RUDAS ha sido agendado para el día 05-04-2025 a las 09:45 am, con la Dra. Virginia Cuevas Rivero , especialista en Medicina Familiar – Teleconsulta .
Saludos cordiales
Buenos días estimados,
Reciba un cordial saludo por parte de VIVA 1A Centro médico. Estamos actualizando información que el paciente ELIZABETH ELENA SANTOS RUDAS ha sido reprogramada para el día 07-04-2025 a las 15:30 pm, con el Dr Percy Arriaga Rodríguez.  – Teleconsulta .
</t>
  </si>
  <si>
    <t>MEDICINA FAMILIAR</t>
  </si>
  <si>
    <t>Buenas tardes estimados,
Reciba un cordial saludo por parte de VIVA 1A Centro médico, en relación a lo descrito en el correo damos como respuesta que el paciente  LEI ZHU fue atendido el 13/03/2025 a las 4:30 PM con la Dr. Antonio David Moncada Catalán de la especialidad de MEDICA FAMILIAR - TELECONSULTA. Así mismo mencionamos, que el paciente tiene prescripción de medicamentos. E l 14/03/2025 nos hemos intentado contactar con la paciente para la entrega de medicamentos, pero no hemos tenido éxito. El 17/03/2025 nos contactamos con la paciente y solicito el cambio de marca de sus medicamentos a Micardi. El 18/03/2025 se procedió con el cambio y entrega de los mismos. Se gestiona el extorno de su copago.  Todo conforme.
Así mismo, como plan de mejora, estamos realizando las atenciones médicas el 07 y 14 de marzo a los pacientes del CNPC (En donde pertenece la paciente en cuestión) en su sede de trabajo. 
La paciente tenía programado su cita para MEDICINA FAMILIA - ATENCIÓN DOMICILIARIA con el Dr. Antonio David Moncada Catalan y su seguimiento con ENFERMERIA - ATENCIÓN DOMICILIARIA. Sin embargo, nos mencionan que la paciente se encuentra de vacaciones. 
Se programa cita presencial en su sede de trabajo el 14 del presente mes.
Saludos cordiales</t>
  </si>
  <si>
    <t>Buen tardes estimados doctores, 
Solicito su especial apoyo con la siguiente solicitud y validar si esta inscrito 
Asegurado nos menciona que en enero se inscribió por el portal web al programa cuídate el cual lo llamaron y le indicaron que estaría agendado una segunda llamada para brindarle una cita, ya paso 2 meses y aun no recibe el asesoramiento médico. 
Asegurada: JAVIER CARLOS SUAREZ HELFER
DNI: 07805048
Póliza: E0021185
diagnóstico : Hipertensión arterial 
correo: jsuarezh66@hotmail.com
celular: 956825436</t>
  </si>
  <si>
    <t>Estimada Sra. Bedon Guissela,
Reciba un cordial saludo de parte de VIVA 1A Centro Médico. En relación con lo señalado en el comunicado, nos permitimos dar respuesta al seguimiento del caso y confirmar las atenciones recibidas por el Sr. Javier Carlos Suárez Helfer (DNI: 46094728).
El Sr. Suárez recibió atención el 19 de marzo de 2025 por el Dr. Antonio David Moncada Catalán en el servicio de Medicina Familiar - Teleconsulta. Durante la consulta, se solicitó la realización de exámenes de laboratorio, los cuales han sido agendados para el jueves 03 de abril de 2025, a las 8:00 a.m., por el proveedor Multilab.
Lamentamos la demora en la respuesta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t>
  </si>
  <si>
    <t>LUIS RIVERA PINO</t>
  </si>
  <si>
    <t>Buen día, por favor su apoyo con lo mencionado pro el cliente y nos urge una pronta respuesta.
El trabajador que necesita atención por parte del programa Cuídate en donde él ya ha solicitado su afiliación y hasta la fecha no ha podido pasar cita con el médico.
Brindo los datos del trabajador para que se puedan contactar con él:
Luis Rivera Pino celular: 946549712
Líneas abajo se adjunta el manifiesto e incomodidad del trabajador:
la presente es para manifestarle que hasta el momento no he recibido atención alguna por parte del programa CUIDATE.
La primera llamada la realicé el 06/02 con el fin de que me inscribieran al programa mencionado debido a una enfermedad crónica (hipertensión no controlada). Me confirmaron que ingrese al programa y que la ´''clínica'' se pondrá en contacto conmigo para mis controles, yo paso por control los 27 de cada mes. Sin embargo, hasta el dia 24 no se comunicaban conmigo y preocupado por mi proximo control realice una llamada donde me dijeron que no estaba inscrito en el programa, a los minutos volví a llamar y me comentaron que sí estaba inscrito y que la clínica se pondría en contacto conmigo, lo cual nunca sucedió. El día de hoy recibí un mensaje vía WhatsApp donde me mencionan que tendría una teleconsulta a las 2pm y nuevamente esperé en vano. Por favor les pido más seriedad con estas programaciones y puedan confirmar mi inscripción así como mi próximo control.</t>
  </si>
  <si>
    <t>Saludos
El asegurado Luis Rivera Pino  DNI 74244021
Fue valorado por Cardiología  Der Hilton  13 marzo 2025   
Dx de Ingreso
HTA controlada  
Hiperlipidemia  
Tratamiento 
Amlodipino 
Atorvastatina 
se pacto entrega de medicamentos con el paciente para el día de hoy en las horas de la tarde. 
Hoy ya fue  valorado para seguimiento del programa   
Durante la atención se solicito prueba de esfuerzo  que ya esta en gestión para asignación de cita y proveedor. 
se programara control con resultados de la prueba de esfuerzo.
Estimada.
Se adjunta la respuesta del prestador usuario atendido el 11.03 ya cuenta con coordinación del estudio de prueba de esfuerzo.</t>
  </si>
  <si>
    <t>URGENTE !!!CONFIRMACIÓN DE ATENCIÓN DE USUARIO MORALES HERNANDEZ FABRICIO ANDRE DNI 72845505-REDONDOS
Estimados @gsiguenas@viva1a.com.pe@Julio Marco Inocencio Pereyra
Su urgente apoyo con el usuario referido quien indica que no ha recibido contacto para la atención bajo el programas crónicos.
Usuario: MORALES HERNANDEZ FABRICIO ANDRE
Dni:72845505
Teléfono: Vanessa Hernandez - Cel 999970686
**CORREO REENVIADO POR GIANNINA 03.04.2025**</t>
  </si>
  <si>
    <t>MEDICINA INTERNA</t>
  </si>
  <si>
    <t xml:space="preserve">Buenos días estimados,
Reciba un cordial saludo por parte de VIVA 1A Centro médico. Estamos actualizando información que el paciente FABRICIO ANDRE MORALES HERNANDEZ ha sido programado para el día 07-04-2025 a las 11:00 Am, con la Dra  Anahi Angelica Seijas Arvelaez.  – MEDICINA INTERNA - ATENCIÓN DOMICILIARIA
</t>
  </si>
  <si>
    <t>GLORIA KEREN ORELLANA ROJAS</t>
  </si>
  <si>
    <t>Hola Guissela, que tal tu apoyo para ingresar a la siguiente paciente al programa cuidate.
Colaborador: ORELLANA ROJAS GLORIA KEREN
DNI: 46921366
Celular: 979 172 658
Dx: DIABETES MELLITUS TIPO 2
Slds</t>
  </si>
  <si>
    <t>Buenas tardes estimados,
Se agenda cita con el paciente  
El día 21/03 a las 08:00 AM con el Dra Virginia Cueva
saludos</t>
  </si>
  <si>
    <t>JACKELINE YETZUKO LAVADO BECERRA</t>
  </si>
  <si>
    <t>jetsuko23@gmail.com</t>
  </si>
  <si>
    <t>Buenos días
Guissela
Por favor tu apoyo con este cliente, solicita afiliación al programa cuídate en Lima.
El proveedor Viva 1A se ha comunicado hace 3 semanas aproximadamente, se coordino cita con el doctor (la cual nunca se dio) y hasta el momento no se concluye la inscripción al programa.
Considerar que es un cliente ALTO VALOR VIP. ¡Gracias!
Nombre de Contacto: JACKELINE YETZUKO LAVADO BECERRA
Paciente: JACKELINE YETZUKO LAVADO BECERRA
Contratante: CNPC PERU S.A.
Diagnóstico: Hipotiroidismo
Teléfono (De preferencia Móvil): +51949202327
Correo Electrónico (si lo refiere):  jetsuko23@gmail.com</t>
  </si>
  <si>
    <t>Buenas tardes estimados,
Se agenda cita con el paciente  
El día 19/03 a las 10:30 AM con el Dr  Nilda Noriko Kawamura 
saludos Buenos días estimados,
 Referente al paciente JACKELINE YETZUKO LAVADO BECERRA (DNI: 43989642)se confirma que se realizaron exámenes de laboratorio el 28 /03/2025, se procedió a llamar al paciente para agendamiento de su cita, pero no responde, se deja mensaje de WhatsApp, estaremos actualizando el caso.
saludos cordiales.</t>
  </si>
  <si>
    <t>WALTER RONALD GARCIA BECERRA</t>
  </si>
  <si>
    <t>Estimada @CUI_Guissela Bedon Espinoza, buenas tardes.
Solicito tu apoyo derivando a proveedor la solicitud de inscripción de asegurado a programa CUIDATE, ya que no le contestan la llamada en la Central Telefónica de RIMAC.
Paciente:           Walter Ronald García Becerra
DNI:                    10796964
Telf:                     992757135 / 993598414
Diagnóstico:    HIPERCOLESTEROLEMIA
Agradecida por tu apoyo, quedo atenta a tus comentarios.
Saludos,
Estimados, buenas tardes.
Su gentil apoyo confirmando la fecha en la que contactarán a paciente, ya que indica hasta el momento no tiene confirmación ni contacto.
Correo de paciente: walter.garcia@claro.com.pe
Agradecida de antemano, quedo atenta a su respuesta.
Saludos cordiales.</t>
  </si>
  <si>
    <t xml:space="preserve">Buenas tardes estimados,
Reciba un cordial saludo por parte de VIVA 1A Centro médico, en relación a lo descrito en el correo damos como respuesta que el paciente WALTER RONALD GARCIA BECERRA fue atendido el 25/03/2025 a las 9:45 am con la Dra. Virginia Cueva Riveros de la especialidad de Medicina Familiar. Así mismo mencionamos, que el paciente tiene prescripción de medicamentos, el cuál fue entregado el 26/03/2025.
Todo conforme. 
</t>
  </si>
  <si>
    <t xml:space="preserve">CONDICIONES DE CONTRATO CON EL PRESTADOR PARA ATENCION A PACIENTE EN MENCION
Buenos dias estimada Guissela,
Se comunica a la central de programas, paciente de migración anteriormente con el prestador de Viva 1A por el programa de Riesgo Cardiovascular, indicando que todas las atenciones eran bajo la modalidad de domiciliarias, el nuevo prestador viva 1A se comunica con la paciente, pero indicando que las atenciones domiciliarias son (4) veces al año y se realizan también de modalidad por teleconsulta, a lo cual la paciente no desea recibir atenciones bajo esa modalidad. Tu apoyo en consultarlo con Alicia del area de convenios para validar las condiciones del contrato con el prestador. 
 </t>
  </si>
  <si>
    <t>Buenas noches estimados,
Reciba un cordial saludo por parte de VIVA 1A Centro médico, en relación con lo indicado en el correo, informamos que las atenciones de la paciente FIORELLA CRISEL VERGARA OLIVO se vienen realizando de manera domiciliaria , según el siguiente detalle:
12/03/2025 a las 3:00 pm – Atendida por el Dr. Gerson Jacob Siura Trevejo en la especialidad: Endocrinología – Atención Domiciliaria.
23/03/2025 a las 2:30 pm – Atendida por el Lic. Jorge Velasco Benites en la especialidad: Nutrición – Atención Domiciliaria.</t>
  </si>
  <si>
    <t>CLAUDIA NATALIA COSSIO CATTER</t>
  </si>
  <si>
    <t>Buen día Guissela,
Por favor tu ayuda con el caso en referencia, el bróker nos refiere asegurada menciona que nadie se ha puesto en contacto con ella, no tienen ninguna cita agendada, también refiere ha estado llamando reiteradas veces al proveedor pero nadie le contesta la llamadas.
Por favor tu apoyo de manera urgente.
Quedo atenta a tu respuesta.
Saludos cordiales.</t>
  </si>
  <si>
    <t>Buenas  días  estimados,
Nos comunicamos con paciente para realizar la programación de exámenes correspondiente
saludos. Buenos días, estimados:
Reciban un cordial saludo por parte de VIVA 1A Centro Médico.
En relación con el paciente Cossio Córdova de Catter Marta (DNI: 09273082), informamos que no la tenemos registrada como paciente en Centro Viva 1A, ya que la paciente ha estado recibiendo atención en la Clínica Internacional durante más de 20 años. La paciente también mencionó que el personal de la Clínica Internacional acudió a su domicilio en febrero para realizarle exámenes de laboratorio, y que estaba a la espera de los resultados. Esta información la obtuvimos del personal de laboratorio cuando realizo la llamada correspondiente a la programación para la toma de muestras de la paciente Claudia Natalia Catter, quien es su hija y nuestra paciente en cuestión.
La paciente Claudia Natalia Catter Cossio (DNI: 08714637), se encuentra en nuestro Programa Crónico Hipertensión. Su primera atención fue el 27 de febrero a las 2:00 pm con el Dr. Antonio David Moncada Catalan en la especialidad MEDICA FAMILIAR - TELECONSULTA. Así mismo, la paciente tuvo prescripción de laboratorio el cual fue realizado y entregado el 19 de marzo.
Su última atención fue el 26 de marzo, con el Dr. Antonio David Moncada Catalan en la especialidad MEDICA FAMILIAR - TELECONSULTA.
Quedamos a su disposición para cualquier consulta adicional.</t>
  </si>
  <si>
    <t>IVAN ERNESTO PALACIOS RODRIGUEZ</t>
  </si>
  <si>
    <t>Agradecemos su gentil apoyo para el seguimiento del próximo control de cita del usuario referido.
Es importante considerar que este usuario ha presentado constantes observaciones respecto al servicio brindado, en particular sobre la cobertura de medicamentos.
Se confirma que la cobertura de su medicación se mantendrá conforme a la receta emitida en el mes de enero, sin modificaciones.</t>
  </si>
  <si>
    <t>Buenas tardes estimados,
Se agenda cita con el paciente  
El día 18/03 a las 14:00 PM con el Dr Antonio Moncada
paciente conforme con el agendamiento
saludos
Pedro Bereche 
Gestor de atención de experiencia al usuario</t>
  </si>
  <si>
    <t>MARTA COSSIO CORDOVA DE CATTER</t>
  </si>
  <si>
    <t>Estimados señores:
Referente a la asegurada en referencia le realizaron unos exámenes el 19/02/2025 y hasta la fecha no le envían sus resultados ni le informan al respecto, por favor de atender a la brevedad posible, el cliente está bastante mortificada por la demora del mismo.
Gracias.
Saludos,</t>
  </si>
  <si>
    <t>DEMORA EN LA ENTREGA DE RESULTADOS</t>
  </si>
  <si>
    <t>Buenas tardes Estimados,
Confirmo que ya  se gestiono  la programacion de examenes de la paciente
Cossio Córdova de Catter Marta, se le ha indicado  la hora estimada de toma de muestra.
Estamos tomando las medidas necesarias para asegurar una adecuada gestión del servicio y evitar futuros reclamos.
Saludos cordiales,
Pedro Bereche 
Gestor de atención de experiencia al usuario 
Centro Medico Viva 1A. Buenos días, estimados:
Reciban un cordial saludo por parte de VIVA 1A Centro Médico.
En relación con el paciente Cossio Córdova de Catter Marta (DNI: 09273082), informamos que no la tenemos registrada como paciente en Centro Viva 1A, ya que la paciente ha estado recibiendo atención en la Clínica Internacional durante más de 20 años. La paciente también mencionó que el personal de la Clínica Internacional acudió a su domicilio en febrero para realizarle exámenes de laboratorio, y que estaba a la espera de los resultados. Esta información la obtuvimos del personal de laboratorio cuando realizo la llamada correspondiente a la programación para la toma de muestras de la paciente Claudia Natalia Catter, quien es su hija y nuestra paciente en cuestión.
La paciente Claudia Natalia Catter Cossio (DNI: 08714637), se encuentra en nuestro Programa Crónico Hipertensión. Su primera atención fue el 27 de febrero a las 2:00 pm con el Dr. Antonio David Moncada Catalan en la especialidad MEDICA FAMILIAR - TELECONSULTA. Así mismo, la paciente tuvo prescripción de laboratorio el cual fue realizado y entregado el 19 de marzo.
Su última atención fue el 26 de marzo, con el Dr. Antonio David Moncada Catalan en la especialidad MEDICA FAMILIAR - TELECONSULTA.
Quedamos a su disposición para cualquier consulta adicional.</t>
  </si>
  <si>
    <t>JOSE MIGUEL BALLON MENACHO</t>
  </si>
  <si>
    <t xml:space="preserve">Estimados @gsiguenas@viva1a.com.pe@quejasyreclamos@viva1a.com.pe
Con respecto al siguiente caso el usuario referido ha sido ingresado como RCV continuador, Sin embargo, la normativa establece que los nuevos ingresos deben ser clasificados como RCV regular, lo que implica un copago del 85% por la totalidad de diagnósticos.
Dado que el usuario ha solicitado una ampliación de receta médica por motivo de viaje, es importante que rectifiquen la cobertura vigente para evitar reclamos en cuanto la aplicación de copagos.
Estimada Xiommara @Programas de Salud Rimac
Realizar el seguimiento con el usuario. 
✔Contactar al usuario para recordarle el envío de sus boletos de viaje.
✔Verificar que los boletos sean legibles y contengan fechas claras (Fecha de Salida y Fecha de Retorno)
✔ Derivar el requerimiento a Cuida Farma.
</t>
  </si>
  <si>
    <t>Estimada Guissela, buena tarde:
Paciente en referencia indica que se comunicó a la central de Rimac en la cual le indicaron que la cobertura para sus diagnósticos de HTA|DLP es al 100%.
Se valida en correo de derivación que efectivamente paciente fue captado por la Troncal, con lo cual, concuerda el tema de que se le informara la cobertura.
En ese escenario, luego de la atención médica se identifica que cuenta con Dx adicional de hipotiroidismo, siendo caracterizado como RCV; sin embargo, consideramos que por un tema de servicio al tener la información directamente de Rimac, se considere en esta oporunidad la cobertura como RCV continuador, salvo mejor parecer.
Adjunto screen de derivación.</t>
  </si>
  <si>
    <t>JORGE ADALBERTO PACHECO TEJADA</t>
  </si>
  <si>
    <t>Estimada Kristel:
Se solicita su apoyo con  la revision del caso del señor en mención, se encuentra en el programa cuidate y no ha recibido sus medicamentos  correspondientes al mes de febrero y marzo.
29222292 PACHECO TEJADA JORGE ADALBERTO
Saludos cordiales.</t>
  </si>
  <si>
    <t>Estimada Sra. Bedon Guissela,
Reciba un cordial saludo de parte de VIVA 1A Centro Médico. En relación con la información sobre la recepción de medicamentos del Sr. Jorge Pacheco Tejeda (DNI: 29222292), con dirección en Urb. La Melgariana A12, Arequipa, le informamos que los medicamentos fueron entregados.
A través de una llamada telefónica realizada el día 01 de abril de 2025., el paciente confirmó la recepción de los mismos y expresó su conformidad con el proceso.
Cordialmente,</t>
  </si>
  <si>
    <t>Cristóbal Alejandro Rivadeneyra</t>
  </si>
  <si>
    <t>Urgente: Inscripción a Programa de Tratamientos Complejos | Alejandro Rivadeneyra | Grupo Electrodata</t>
  </si>
  <si>
    <t>Buenas tardes estimados.
Reciba un cordial saludo del Centro Médico Viva 1A.
Referente al paciente Cristóbal Alejandro Rivadeneyra Reategui (DNI 07573012) no se encontró correo de origen sin embargo se da respuesta a la solicitud.
Paciente fue atendido el día 21 de marzo por la Dra. Virginia Cuevas Rivero servicio de Medica familiar-Teleconsulta.
Saludos cordiales.</t>
  </si>
  <si>
    <t>KARLA KNIZE ESTRADA</t>
  </si>
  <si>
    <t xml:space="preserve">Estimada Ivette / Milena:
Su apoyo con poder gestionar ante el proveedor VIVA la entrega de medicamentos de nuestra integrante descrita en el cuadro, fue atendida vía virtual y hasta la fecha no le fue entregado sus medicinas.
 </t>
  </si>
  <si>
    <t>Buenas tardes Estimados,
Confirmo que ya se esta gestionando con el area de farmacia, la entrega de los medicamentos.
a su vez se le agendo cita  cone le Dr Siura para el 27/03, paciente conforme 
Saludos cordiales,</t>
  </si>
  <si>
    <t>Estimada Sra. Bedon Guissela,
Reciba un cordial saludo de parte de VIVA 1A Centro Médico. En respuesta a lo solicitado respecto al asegurado Carina Miranda Lazo (DNI: 44841514), le informamos que tuvo cita el día 20 de marzo de 2025 con el Dr. Gerson Jacob Siura Trevejo en el servicio de Endocrinología - Teleconsulta. Además, estaremos al pendiente del agendamiento de su próxima cita correspondiente al mes.
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t>
  </si>
  <si>
    <t>Estimada Guissela
De acuerdo a lo informado, la paciente en mención se encuentra en atención con Viva 1A, en el cual recibe el tratamiento CONCERTA (bajo receta controlada) y entregada por boticas y salud a través de cuida farmacia.
Adicionalmente en la atención le emiten una receta por otros medicamentos que deberían ser entregados por el prestador, sin embargo, me escribe por wsp indicando que dichos medicamentos no han sido entregados hasta la fecha. Tener en cuenta que consulté con viva pero no he tenido respuesta.
Porfavor tu apoyo en la consulta al prestador y brindar respuesta a asegurada quien se encuentra disconforme con la demora.
Te dejo el contacto de paciente: 945 277 012</t>
  </si>
  <si>
    <t xml:space="preserve">Estimada Sra. Bedon Guissela,
Reciba un cordial saludo de parte de VIVA 1A Centro Médico. En relación con el envío de la receta médica, le informamos que este fue realizado el 31 de marzo de 2025. Además, la entrega del medicamento se concretará el día de hoy.
Se estableció comunicación telefónica con la Sra. Sandra Urbina Pérez (DNI: 10808635) al número de teléfono 945 277 012, quien ha confirmado que se acercará al establecimiento en el transcurso del día para recoger el medicamento.
Lamentamos la demora en la respuesta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
</t>
  </si>
  <si>
    <t>MARIA GRAZIA BASSINO BELLACIO DE VELI</t>
  </si>
  <si>
    <t xml:space="preserve">Btds
Para informar que paciente acude el día Miércoles 5/3 a Sede Lima, preocupada informando que recibió llamada de un proveedor de RIMAC VIVA A1 para invitarla a pertenecer al Programa de Cronicos a lo que paciente indico que ya estaba inscrita desde Febrero y no deseaba cambiar de proveedor.
Se le informa que efectivamente está inscrita desde Febrero y vigente para continuidad de sus atenciones
queda conforme.
</t>
  </si>
  <si>
    <t xml:space="preserve">Buenas tardes estimados 
Se contacto a paciente ya que este vino dentro de la base de paciente del 25/02
De todas formas, se informará al área respectiva que no se contacten con paciente
Saludos cordiales,
</t>
  </si>
  <si>
    <t>40204963.</t>
  </si>
  <si>
    <t>Estimadas,
Su gentil apoyo por favor cliente DNI 40204963 OLGA TATIANA CUADROS BASIS es paciente del programa crónico y el día de lunes pasó cita con el médico y hasta el momento no le hacen entrega del medicamento que lo necesita con suma urgencia ya que sus dolores son muy fuertes, le pedí la receta pero me indica que no se la envían, su gentil apoyo por favor para poder contactarse con ella 999203060.
Adicionalmente la cliente ha visualizado en el app la opción al programa diamante ya que informa le brinda mayores beneficios del que tiene actualmente y está interesada en inscribirse, no le permite realizar ello por el app.
Quedo atenta a sus comentarios por favor
Pfv su urgente apoyo, este caso tiene bastante tiempo y si la asegurada sigue reclamando es porque no ha entendido en que consiste el programa y si ya se encuentra en él.
Necesitamos contacto inmediato con la paciente para evitar un reclamo formal a la compañía.
Saludos,</t>
  </si>
  <si>
    <t>DIAMANTE</t>
  </si>
  <si>
    <t>Estimada guissela, las disculpas por la reciente respuesta. La paciente ya se encuentra en el programa diamante. Saludos.
Antonio Torres Director Medico</t>
  </si>
  <si>
    <t>BARUA ALZAMORA FERNANDO VICTOR</t>
  </si>
  <si>
    <t>Buenos días, estimados,
Reciban un cordial saludo de parte de VIVA 1A Centro Médico. En respuesta a su consulta, informamos que el Sr. Fernando Víctor Barúa Alzamora (DNI: 07806297) pasó consulta el día 19 de marzo de 2025 a las 16:00 p.m. con la Dra. Anahí Angélica Seijas Arveláez.
Estamos al pendiente del próximo agendamiento de su cita correspondiente al mes.
Seguimos trabajando para ofrecer un servicio de excelencia, y por ello, mantenemos nuestro compromiso de mejorar nuestros tiempos de respuesta.
Saludos cordiales,</t>
  </si>
  <si>
    <t>MARIELA CELESTINA MARQUEZ NINALAYA</t>
  </si>
  <si>
    <t xml:space="preserve">estimadas, 
Su gentil apoyo para poder canalizar requerimiento de la asegurada en mención quien se ha puesto en contacto con nuestra central de emergencias indicando:
CLIENTE: MARIELA CELESTINA MARQUEZ NINALAYA
DNI: 09449815
TELÉFONO: 998741246
pertenece al Programa de Artristis Reumatoide y Programa de Hipotiroidismo, tuvo la cita y le dieron la orden médica para análisis de sangre y ecografía a la tiroides, sin embargo no le dijeron como se realizará dichas pruebas ni donde
Saludos, 
Dra. Andrea Vargas
Médico Consultor
Saludos, 
Dra. Andrea Vargas
Médico Consultor
</t>
  </si>
  <si>
    <t xml:space="preserve">Buenas noches  estimados,
se programa atención para examen de toroide
con la Radióloga  Jackeliine Atencia para el día 25/03 a las 18:15PM,
paciente conforme.
Saludos cordiales,
Buenos días estimados,
Reciba un cordial saludo por parte de VIVA 1A Centro médico, Referente al paciente MARIELA CELESTINA MARQUEZ NINALAYA
DNI: 09449815, Se realizo los exámenes de laboratorio el día 25 de marzo   y el examen de ecografía de tiroides el 26 de marzo. 
Lamentamos sinceramente los inconvenientes ocasionados, valoramos sus comentarios y estamos comprometidos con la mejora continua de nuestros servicios.
saludo cordiales.
Pedro Bereche </t>
  </si>
  <si>
    <t xml:space="preserve"> SILVANA ESTHER ESPINOZA MORALES</t>
  </si>
  <si>
    <t xml:space="preserve">Estimada Guissela, buen día.
Solicito tu apoyo contactando a paciente, para su ingreso al programa CUIDATE:
Paciente:           Silvana Esther Espinoza Morales
DNI:                    09875344
TELF:                  943 511 757
Diagnóstico:    Dislipidemia
Cliente:              HOWDEN PERU CORREDORES DE SEGUROS SAC
PÓLIZA:             E0001463
 </t>
  </si>
  <si>
    <t xml:space="preserve">Estimados 
 Pcte contactado  y agendado para el dia de hoy  21 / 3  con el Dr.  Siura 
 Saludos cordiales 
 Katherine Ochoa </t>
  </si>
  <si>
    <t>ALLISON CAROLINA BENITES LUDEÑA</t>
  </si>
  <si>
    <t>Estimadas, 
Buenos días, favor su apoyo con la solicitud de la paciente en mención para ingresar al programa cuídate por diagnóstico de ASMA. 
Nombre: BENITES LUDEÑA ALLISON CAROLINA
DNI: 71625444
Tlf:  937548572
Programa crónicos: ASMA</t>
  </si>
  <si>
    <t xml:space="preserve">Buenas tardes Estimados,
se agenda cita con el Dr Moncada 
para el dia 22/03 13:00PM, paciente conforme 
Saludos cordiales,
</t>
  </si>
  <si>
    <t>david_ballarta30@hotmail.com</t>
  </si>
  <si>
    <t>Buenas tardes
Guissela
Por favor tu apoyo con este cliente, solicita afiliación al programa cuídate en Lima.
Es una persona no tecnológica, considerar que es un cliente ALTO VALOR VIP. ¡Gracias!
Nombre de Contacto: DAVID BALLARTA GUEVARA
Paciente: DAVID BALLARTA GUEVARA
Contratante: DAVID BALLARTA GUEVARA
Diagnóstico: HTA, diabetes
Teléfono (De preferencia Móvil): +51996591237
Correo Electrónico (si lo refiere): david_ballarta30@hotmail.com
Saludos Cordiales</t>
  </si>
  <si>
    <t>Estimada
Bedon Guissela
Reciba un cordial saludo por parte de VIVA 1A Centro médico, con relación a lo descrito en el comunicado damos respuesta a la solicitud de la inscripción al programa CUIDATE al afiliado DAVID BALLARTA GUEVARA con Nro. de DNI 06686347 con gran éxito.
Por lo tanto, se agenda cita correspondiente al día 02/04/2025 a las 14:30pm con el profesional Dra. Virginia Cuevas Rivero en modalidad  TELECONSULTA-MEDICA FAMILIAR , usuario acepta cita, agradece y queda Satisfecho con la gestión realizada.
Agradecemos sus comentarios, los cuales son muy importantes para la mejora continua de nuestros procesos y la calidad en la prestación de nuestros servicios.
Saludos Cordiales
Maribel Zamora
Centro de experiencia</t>
  </si>
  <si>
    <t>CENTRO MEDICO VIRTUAL</t>
  </si>
  <si>
    <t>25-SBS013956</t>
  </si>
  <si>
    <t xml:space="preserve">Informe de Resultado del Reclamo
1. Canal de Ingreso del Reclamo:
Reclamo ingresado el 21 de marzo de 2025, a través del Libro de Reclamaciones
Virtual (LRV) de RIMAC SBS, mediante la Hoja de Reclamación N°25- SBS013956;
el cual nos fue trasladado el 02 de abril del 2025 y registramos como Reclamo
N° LVR-25-000018.
2. Identificación del usuario afectado y de quien presenta el reclamo:
El reclamo fue presentado por Valeria Ximena Aguirre Valer con DNI N° 71528818.
3. Descripción y causa del reclamo:
“Asegurada manifiesta su incomodidad debido a que lleva ya 7 llamadas en las
cuales solicita un médico virtual y hasta el momento no tiene respuesta alguna.
Recipen el proveedor menciona que a partir de las 2pm van a poder atenderla.
adicional a ella, no esta conforme con el proveedor aviva para proximas atenciones
requiere a la clinica internacional.
4. Análisis de los hechos que sustentan el reclamo:
Habiendo solicitado el descargo respectivo a las áreas involucradas en su atención,
como parte de las diligencias realizadas para atender su reclamo, cordialmente le
informamos lo siguiente:
Luego de revisar el caso y realizar las verificaciones correspondientes, se constató
que el paciente fue programado para la atención médica a las 2:00 pm, según los
procedimientos establecidos en nuestra plataforma de agendamiento, dicha hora fue
efectuada, cumpliendose la atención en la hora programada.
Lamentamos profundamente que su experiencia no haya sido satisfactoria, nuestro
compromiso es mejorar cada día y sus comentarios son valiosos para lograrlo. Nos
gustaría invitarla a brindarnos una nueva oportunidad para atenderla con el respeto,
la calidez y la calidad que caracterizan a nuestra institución. Estamos a su
disposición para escuchar, acompañar y trabajar en conjunto para recuperar su
confianza.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 medida:
Revisión y fortalecimiento del sistema logístico: Se está evaluando e
implementando un plan de mejora para optimizar la asignación y cumplimiento
de horarios de citas médicas
Quedamos atentos ante cualquier solicitud, prestos a servirle siempre.
“EN VIVA 1A CUIDAMOS LA SALUD DE TU FAMILIA COMO SI FUERA LA
NUESTRA”
</t>
  </si>
  <si>
    <t>FELIPE ALBERTO BARRAZA SUAREZ</t>
  </si>
  <si>
    <t>Estimada Gisella buenas tardes, he recibido algunas solicitudes verbales y otras por mensajes:
1.- Sr. Felipe Barraza, esposo de Sra. Janeth Rodríguez manifiesta que hasta el momento no le entregan la medicina, hace 2 semanas tuvo cita con el médico y le extendieron receta.
2.- A otros trabajadores les manifestaron que les enviarían orden para tomar análisis de laboratorio pero aún no les envían ni se comunican, ya pasaron bastantes días.
- Comunicarles también que en SANNA les están atendiendo bien.
- Hay un Centro que se llama Grupo Médico Empresarial en donde también se sacaban muestras de laboratorio y pasaban algunas especialidades, quizás puedan evaluar también esta opción para atenciones en Talara.
Gracias por su atención,</t>
  </si>
  <si>
    <t>Estimada
Bedon Guissela
Reciba un cordial saludo por parte de VIVA 1A Centro médico, con relación a lo descrito en el comunicado damos respuesta a la solicitud referente al Sr FELIPE ALBERTO BARRAZA SUAREZ con DNI 06204981. En la atención prestada el día 12/002/2025 con la fecha de entrega de medicamentos el día 27/02/2025, el servicio realizado el 26/03/2025 los medicamentos fueron entregados en la fecha 28/03/2025, exámenes de laboratorio realizado el día 04/03/2025.
Servicios brindados  :
12/02/2025  servicio de endocrinología – teleconsulta
14/02/2025 servicio de nutrición- teleconsulta
04/03/2025 servicio de análisis de laboratorio
14/03/2025 medicina general-teleconsulta
26/03/2025  servicio de endocrinología – teleconsulta
Agradecemos sus comentarios, los cuales son muy importantes para la mejora continua de nuestros procesos y la calidad en la prestación de nuestros servicios.
Saludos cordiales
Maribel Zamora
Experiencia al Usuario</t>
  </si>
  <si>
    <t>03859755</t>
  </si>
  <si>
    <t>GUERRERO  CHIRA  ENRIQUE</t>
  </si>
  <si>
    <t>URGENTE : Programa PPC / URGENTE / EMPRESA SAPET / ACTUALIZACION, Estimado Freddy,
Lo que venimos solicitando es el listado de afiliados de pacientes crónicos con los cuales ya han coordinado las órdenes para exámenes de laboratorio y los que están pendientes de programación o fecha siguiente de consulta agendada.</t>
  </si>
  <si>
    <t>Estado: Atendido
Fecha de última atención: 2025-03-18
Prescripción de laboratorio: NO
Fecha de realización Lab: No aplica</t>
  </si>
  <si>
    <t>HERRADA  GALVEZ  GINA</t>
  </si>
  <si>
    <t>Estado: Atendido
Fecha de última atención: 2025-03-20
Prescripción de laboratorio: SI
Fecha de realización Lab: Pendiente
Se envia correo para  atencion en Piura - Srta Fanny Estebes (Asistente de Gerencia - Centro Medico Belen El Alto)</t>
  </si>
  <si>
    <t>06103897</t>
  </si>
  <si>
    <t>AGURTO  MOGOLLON  ELBERT</t>
  </si>
  <si>
    <t>Estado: Atendido
Fecha de última atención: 2025-03-20
Prescripción de laboratorio: SI
Fecha de realización Lab: 19/03/2025</t>
  </si>
  <si>
    <t>40195295</t>
  </si>
  <si>
    <t>ALVARADO  VALDIVIEZO  MALCON WALDEMAR</t>
  </si>
  <si>
    <t>Estado: Atendido
Fecha de última atención: 2025-03-24
Prescripción de laboratorio: SI
Fecha de realización Lab: Pendiente
Se envia correo para  atencion en Piura - Srta Fanny Estebes (Asistente de Gerencia - Centro Medico Belen El Alto)</t>
  </si>
  <si>
    <t>72681460</t>
  </si>
  <si>
    <t>CALLE  FLORES  STEPHANY FIORELLA</t>
  </si>
  <si>
    <t>Estado: Atendido
Fecha de última atención: 2025-03-27
Prescripción de laboratorio: SI
Fecha de realización Lab: Pendiente</t>
  </si>
  <si>
    <t>GARCIA SANCHEZ  RAFAEL GUSTAVO</t>
  </si>
  <si>
    <t>Atendido 15/04/2025 Buenas tardes, estimada:
Me permito informarle que el paciente Rafael Gustavo García (DNI 02869403) fue atendido el día 15/04/2025 por el Dr. Hilton D. Jango Cruz, en el servicio de Cardiología – Teleconsulta.
Asimismo, mediante la llamada telefónica realizada el día de hoy, el paciente manifestó que  cuenta con sus medicamentos completos y no presenta ningún pendiente.
El paciente se encuentra conforme con la atención brindada.
Saludos cordiales,</t>
  </si>
  <si>
    <t>03850922</t>
  </si>
  <si>
    <t>BECERRA ZAVALA SANTOS</t>
  </si>
  <si>
    <t>Estado: Atendido
Fecha de última atención: 2025-02-28
Prescripción de laboratorio: SI
Fecha de realización Lab: Programado
Se envia correo para  atencion en Piura - Srta Fanny Estebes (Asistente de Gerencia - Centro Medico Belen El Alto)</t>
  </si>
  <si>
    <t>03859756</t>
  </si>
  <si>
    <t>VILLAR PALACIOS DE GUERRERO ARACELIA</t>
  </si>
  <si>
    <t>Estado: No contesto</t>
  </si>
  <si>
    <t>03888146</t>
  </si>
  <si>
    <t>FLORES HERRERA  MARIA LOURDES</t>
  </si>
  <si>
    <t>Buenas tardes, por favor su apoyo para coordinar la entrega de medicamentos para la paciente YOLANDA MOSCOL AREVALO, quien se atiende en el Programa VIVA A. menciona que no le han recetado la dosis completa llamo a Viva y no le dan respuesta, además no la han llamado a coordinar sus terapias físicas 
Paciente: YOLANDA MOSCOL AREVALO
DNI: 08743921
EPS: E0001042
Persona de contacto: JESSICA YOLANDA CORDOVA MOSCOL
Celular: 993353690</t>
  </si>
  <si>
    <t xml:space="preserve">Buenas tardes estimados,
Reciba un cordial saludo por parte de VIVA 1A Centro médico, en relación a lo descrito en el correo damos como respuesta que el paciente YOLANDA MOSCOL AREVALO recibió sus medicamentos restantes el 28-03-2025.
En relación a sus terapias físicas, nos comunicaremos con la paciente para su programación. Saludos
Paciente: YOLANDA MOSCOL AREVALO
DNI: 08743921
En relación a la solicitud, ya fue valorada por la especialidad de rehabilitación en el mes de abril ya se informó a la paciente la programación de las terapias física, el 12 de abril.
cordialmente 
Jhon Fredy Garzon 
GG </t>
  </si>
  <si>
    <t xml:space="preserve">FRANCO SEBASTIAN ROMAN MARTINEZ
</t>
  </si>
  <si>
    <t>25-EPS002410</t>
  </si>
  <si>
    <t>0024816377</t>
  </si>
  <si>
    <t xml:space="preserve">El proveedor de Salud Viva A1, me indica que no tienen cobertura de entrega de las medicinas a mi distrito Ate, y por ello me indican que yo debo de conseguirlas por mi cuenta, las mismas no deben de ser de marca, sino genéricas, pues caso contrario no procederán con mi reembolso. Estoy en desacuerdo, pues mi zona es urbana, céntrica, accesible, segura, no es barriada, es urbanización, hay luz, y no tendria porque no entregarme las medicinas como parte de la cobertura del segueo de salud. A la fecha no he comprado las medicinas ni tampoco las compraré, esperando que Rimac me de una solución.
</t>
  </si>
  <si>
    <t xml:space="preserve">Informe de Resultado del Reclamo
1. Canal de Ingreso del Reclamo:
Reclamo ingresado el 22 de marzo de 2025, a través del Libro de Reclamaciones
Virtual (LRV) de RIMAC EPS, mediante la Hoja de Reclamación N°25- EPS002410; el
cual nos fue trasladado el 24 de marzo del 2025 y registramos como Reclamo
N° LVR-25-000005.
2. Identificación del usuario afectado y de quien presenta el reclamo:
El reclamo fue presentado por Miluska Roxana Martínez Rose con DNI Nº 42041235,
en representación del paciente Franco Sebastián Román con DNI N° 78776891.
3. Descripción y causa del reclamo:
“El proveedor de Salud Viva A1, me indica que no tienen cobertura de entrega de las
medicinas a mi distrito Ate, y por ello me indican que yo debo de conseguirlas por mi
cuenta, las mismas no deben de ser de marca, sino genéricas, pues caso contrario no
procederán con mi reembolso. Estoy en desacuerdo, pues mi zona es urbana, céntrica,
accesible, segura, no es barriada, es urbanización, hay luz, y no tendria porque no
entregarme las medicinas como parte de la cobertura del segueo de salud. A la fecha
no he comprado las medicinas ni tampoco las compraré, esperando que Rimac me de
una solución.”
4. Análisis de los hechos que sustentan el reclamo:
Habiendo solicitado el descargo respectivo a las áreas involucradas en su atención,
como parte de las diligencias para atender su reclamo, cordialmente, le informamos lo
siguiente:
Tras la revisión de los hechos, informamos que se realizaron todas las gestiones
administrativas correspondientes relacionadas con la coordinación y entrega de sus
medicamentos.
No obstante, en un primer momento se le comunicó que, debido a la ubicación de su
domicilio, este se encontraba fuera del área de cobertura del proveedor asignado. Por
tal motivo, se le ofreció la alternativa de reembolso para garantizar una atención
oportuna. Al no aceptar dicha opción, se llevaron a cabo gestiones adicionales con el
fin de cumplir con el servicio de entrega comprometido.
Avenida Faustino Sánchez
Carrión 230.
viva1a.com.pe (01)6183000
Como resultado de estas acciones, la entrega de sus medicamentos se realizó de forma
efectiva el día 25/03/2025.
Sentimos los inconvenientes ocasionados y manifestamos que la salud de nuestros
pacientes es nuestra prioridad. En este punto, le extendemos nuestras más sinceras
disculpas.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Contratación de un proveedor de medicamentos alterno
b) Reforzar el monitoreo continuo al sistema logístico de nuestros proveedores.
Quedamos atentos ante cualquier solicitud, prestos a servirle siempre.
“EN VIVA 1A CUIDAMOS LA SALUD DE TU FAMILIA COMO SI FUERA LA NUESTRA
</t>
  </si>
  <si>
    <t>JANET DEL PILAR COVEÑAS LOPEZ</t>
  </si>
  <si>
    <t>25-EPS002409</t>
  </si>
  <si>
    <t>0024815831</t>
  </si>
  <si>
    <t>Ayer me atendí y hasta ahora no me entregan mis medicamentos, solo me llaman y no acuerdan mandarme mis medicamentos</t>
  </si>
  <si>
    <t>Informe de Resultado del Reclamo
1. Canal de Ingreso del Reclamo:
Reclamo ingresado el 22 de marzo de 2025, a través del Libro de Reclamaciones
Virtual (LRV) de RIMAC EPS, mediante la Hoja de Reclamación N°25- EPS002409; el
cual nos fue trasladado el 03 de abril del 2025 y registramos como Reclamo
N° LRV-25-000002.
2. Identificación del usuario afectado y de quien presenta el reclamo:
El reclamo fue presentado por Janet Del Pilar Coveñas Lopez con DNI N° 48523992.
3. Descripción y causa del reclamo:
“Ayer me atendí y hasta ahora no me entregan mis medicamentos, solo me llaman y no
acuerdan mandarme mis medicamentos.”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por fallas del sistema logístico de
nuestro proveedor que escaparon de nuestras manos, verificamos que no se realizó la
entrega de sus medicamentos programada para el día 22 de marzo de 2025. En este
punto, le extendemos nuestras más sinceras disculpas.
Sin perjuicio de ello, hemos verificado también que, tan pronto tuvimos conocimiento de
la no entrega de sus medicamentos, procedimos a reprogramar el envío el día 25 de
marzo del 2025. No obstante, la paciente manifestó que no desea recibir dicha entrega,
razón por la cual no se concretó la entrega programada.
5. Conclusiones
En consecuencia, de acuerdo con los fundamentos expuestos, nuestra institución
declara parcialmente fundado su reclamo.
Viva 1A agradece su reclamo pues nos permite tener el debido conocimiento de las
eventualidades y deficiencias que puedan producirse durante la atención, tomar
Avenida Faustino Sánchez
Carrión 230.
viva1a.com.pe (01)6183000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Feedback a nuestro proveedor responsable de la entrega de sus medicamentos.
b) Reforzar el monitoreo continuo al sistema logístico de nuestros proveedores.
Quedamos atentos ante cualquier solicitud, prestos a servirle siempre.
“EN VIVA 1A CUIDAMOS LA SALUD DE TU FAMILIA COMO SI FUERA LA NUESTRA</t>
  </si>
  <si>
    <t>FABIANA NICOLE ARELLANO GUTIERREZ</t>
  </si>
  <si>
    <t>25-EPS002412</t>
  </si>
  <si>
    <t>0024817648</t>
  </si>
  <si>
    <t xml:space="preserve">"Han pasado 12 horas después que la dra hiso la receta para mi menor hija y hasta el momento el proveedor de farmacia no trae los medicamentos.
He llamado 2 veces a Rimac y lo q responden la señoritas es q van hacer el reclamo, pero no dan. Intima solución.
En febrero con mi persona fue igual nunca me proporcionaron los resultados de unos análisis clínicos.
Es la segunda vez que la atención es muy mala.
Por favor, ahora se trata de la salud de mi menor hija"
</t>
  </si>
  <si>
    <t>Medicamentos entregado 25/3/25</t>
  </si>
  <si>
    <t>ALDO REINOSO RIVALDO</t>
  </si>
  <si>
    <t>Estimada buenos días,
Por favor tu apoyo con el siguiente caso, el Sr. Aldo Reinoso Rivas con DNI. 23993607 con Dx. hipotiroidismo, requiere pastillas (levotiroxina) todos los meses, en la ultima atención que tuvo, la médico de la clínica internacional le refirió que ya no podría darle la receta puesto que le dijeron que al ser médico general no puede recetar medicamentos de especialidad; los contacto con la EPS y lo llamaron de un programa de pacientes crónicos pero le dijeron que al ser de provincia no le iban a poder dar el soporte.
Tu apoyo para el seguimiento del caso y pronta solución ya que el paciente se esta quedando sin pastillas; antes el médico le expedía la receta y lo llamaban de la farmacia, no es la primera vez que sucede esto, ya anteriormente auditoría médica evaluó el caso y determinó que sí le cubren los medicamentos, gracias</t>
  </si>
  <si>
    <t>Estimada
Bedon Guissela
Reciba un cordial saludo por parte de VIVA 1A Centro médico, con relación a lo descrito en el comunicado damos respuesta a la solicitud del Sr Aldo Reinoso Rivas con Nro. DNI 23993607, cita programada para el día 01/04/2025 en horario de 17:10pm con el Dr. Gerson Jacob Siura Trevejo Trevejoen el servicio de ENDOCRINOLOGÍA - TELECONSULTA.
Usuario agradece y queda Satisfecho con la gestión realizada.
Cordialmente
Saludos.</t>
  </si>
  <si>
    <t>Buenos días, estimados,
Reciban un cordial saludo de parte de VIVA 1A Centro Médico. En respuesta a su consulta, informamos que el Sr. HENRY WILLIAM CASTILLO JARA (DNI:42764761 ) fue atendido por el servicio de laboratorio el día 26 de marzo de 2025 con envió de resultados el día 01 de abril del 2025
Seguimos trabajando para ofrecer un servicio de excelencia, y por ello, mantenemos nuestro compromiso de mejorar nuestros tiempos de respuesta.
CONSIDERAR ESTE CORREO.
Saludos cordiales,</t>
  </si>
  <si>
    <t xml:space="preserve">JAVIER FRANCISCO VILCAS PAREDES </t>
  </si>
  <si>
    <t xml:space="preserve">PROGRAMA CUIDATE: PROGRAMA DE CONTROL DE ENFERMEDADES CRÓNICAS - ASEACES RUC 20342985646 Buenos días Daniel. Adjunto relación de Obreros con enfermedades crónicas para que puedan ingresar al PROGRAMA CUIDATE que brinda RIMAC, para la gestión respectiva.
ASOCIACION EDUCATIVA ADVENTISTA CENTRAL SUR - RUC: 20342985646. A la espera de la respuesta.
Atte;
 </t>
  </si>
  <si>
    <t>Buenos días, estimados,
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
Los pacientes atendidos son:
Javier Francisco Vilcas (DNI: 16174582)
Noé Antonio Mogollón Infante (DNI: 01157636)
Cecilia Rosario Ramírez de Mogollón (DNI: 01157635)
Geoffrey Noé Mogollón Ramírez (DNI: 74913321)
Lesly Alondra Mogollón Ramírez (DNI: 72479331)</t>
  </si>
  <si>
    <t xml:space="preserve">NILA LOAYDA GRANADOS CLAROS </t>
  </si>
  <si>
    <t>Estimada:
Buenas tardes.
Se informa que se ha realizado la llamada correspondiente; sin embargo, no se logró establecer comunicación directa con los pacientes. En su defecto, se ha dejado un mensaje a través de la aplicación WhatsApp para informar y coordinar lo necesario.
·                Nila Loayda Granados Claros (DNI: 15735597)
·                Javier Nicolás Vilcas Granados (DNI: 73167013)
·                Janie Abigail Vilcas Granados (DNI: 73327752)
Quedamos atentos a cualquier novedad o indicación adicional.
Saludos cordiales,</t>
  </si>
  <si>
    <t>JAVIER NICOLAS VILCAS GRANADOS</t>
  </si>
  <si>
    <t xml:space="preserve">JANIE ABIGAIL VILCAS GRANADOS </t>
  </si>
  <si>
    <t>NOE ANTONIO MOGOLLON INFANTE</t>
  </si>
  <si>
    <t xml:space="preserve">CECILIA ROSARIO RAMIREZ DE MOGOLLON </t>
  </si>
  <si>
    <t xml:space="preserve">GEOFFREY NOE MOGOLLON RAMIREZ </t>
  </si>
  <si>
    <t xml:space="preserve">LESLY ALONDRA MOGOLLON RAMIREZ </t>
  </si>
  <si>
    <t>ADOLFO MANUEL GONZALES SANCHEZ</t>
  </si>
  <si>
    <t xml:space="preserve">Buenas tardes estimados,
Se envía el listado de paciente captados para ingreso al programa Cuídate y otras enf. del día 24.03.2025 su gentil apoyo en comunicación, muchas gracias.
Saludos cordiales,
 </t>
  </si>
  <si>
    <t>Buenos tardes, estimados,
Reciban un cordial saludo de parte de VIVA 1A Centro Médico.
A continuación, les compartimos la información de ingreso al Programa de los siguientes pacientes y el agendamiento correspondiente,
ADOLFO MANUEL GONZALE SANCHEZ    (DNI: 07274259)
 Fecha: 22/04/2025
 Hora: 11:00am
JUAN DELGADO DAVILA   (DNI: 25789059)
 Fecha: 04/04/2025
 Hora: 8:45am
MARIA SUSAN DEL ROSARIO AGUAYO CERNA (DNI: 45372699)
 Fecha: 04/04/2025
 Hora: 11:30am</t>
  </si>
  <si>
    <t>JUAN DELGADO DAVILA</t>
  </si>
  <si>
    <t>MARIA SUSAN DEL ROSARIO AGUAYO CERNA</t>
  </si>
  <si>
    <t>ADRIAN EDUARDO HUAYAMIS MARTINEZ</t>
  </si>
  <si>
    <t>25-SBS014026</t>
  </si>
  <si>
    <t>0024825347</t>
  </si>
  <si>
    <t xml:space="preserve">"Paciente: ADRIAN EDUARDO HUAYAMIS MARTINEZ
Fecha de atención: 23/03 
El motivo del reclamo es la falta de entrega de medicamentos, han transcurrido mas de 24 horas desde la cita y hasta el momento no se le ha hecho entrega de los medicamentos.
La atención ha sido pésima. No ha recibido ninguna llamada"
</t>
  </si>
  <si>
    <t>Informe de Resultado del Reclamo
1. Canal de Ingreso del Reclamo:
Reclamo ingresado el 24 de marzo de 2025, a través del Libro de Reclamaciones Virtual
(LRV) de RIMAC EPS, mediante la Hoja de Reclamación N°25-SBS014026; el cual nos
fue trasladado el 25 de marzo del 2025 y registramos como Reclamo N° LVR5-000006
2. Identificación del usuario afectado y de quien presenta el reclamo:
El reclamo fue presentado por Eduardo Alcides Huayamis Malpartida DNI N°10687479
en representación de ADRIAN EDUARDO HUAYAMIS MARTÍNEZ con DNI
N°81652973.
3. Descripción y causa del reclamo:
“Paciente: ADRIAN EDUARDO HUAYAMIS MARTÍNEZ Fecha de atención: 23/03 El
motivo del reclamo es la falta de entrega de medicamentos, han transcurrido más de 24
horas desde la cita y hasta el momento no se le ha hecho entrega de los medicamentos.
La atención ha sido pésima. No ha recibido ninguna llamada.”
4. Análisis de los hechos que sustentan el reclamo:
Habiendo solicitado el descargo respectivo a las áreas involucradas en su atención,
como parte de las diligencias para esclarecer su reclamo, cordialmente, le informamos lo
siguiente:
Tras la revisión de los hechos, mencionar que se realizó todas las gestiones
administrativas correspondiente referente a la coordinación y entrega de sus
medicamentos. Sin embargo, mencionar que inicialmente se realizaron las llamadas al
número de celular 994 373 188 con el fin de llegar a un acuerdo referente al envío del
medicamento. A pesar de los intentos de comunicación, no se logró establecer contacto
efectivo en ese momento.
Posterior a ello nos contactamos con la aseguradora Rímac para reportar la no
comunicación efectiva, quien brindó nuevamente el mismo número telefónico
proporcionado. Finalmente, se logró establecer la comunicación el día 25/03/2025,
momento en el cual el solicitante declinó el envío de los medicamentos debido al tiempo
transcurrido.
Lamentamos los inconvenientes ocasionados y reiteramos nuestro compromiso con
brindar un servicio de calidad y atención oportuna a todos nuestros usuarios.
5. Conclusiones
Avenida Faustino Sánchez
Carrión 230.
viva1a.com.pe (01)6183000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Fortalecer nuestros canales de coordinación con las áreas correspondientes.
b) Reforzar el monitoreo continuo al sistema logístico de nuestros proveedores.
Quedamos atentos ante cualquier solicitud, prestos a servirle siempre.
“EN VIVA 1A CUIDAMOS LA SALUD DE TU FAMILIA COMO SI FUERA LA NUESTRA”</t>
  </si>
  <si>
    <t>MAIA AMALIA CARPIO RODRIGUEZ</t>
  </si>
  <si>
    <t>25-EPS002416</t>
  </si>
  <si>
    <t>0024820175</t>
  </si>
  <si>
    <t>VICTOR JACINTO CARPIO VIGIL presento mi reclamo ya el mi menor hija MAIA AMALIA CARPIO RODRIGUEZ paso una atención medica virtual el sábado 22/03 con el proveedor Viva1a una vez pasada la atención al momento de la entrega de medicamentos el proveedor le indico que no tenían cobertura para despacho y le solicita el que realice la compra de los medicamentos y que genere una factura con el ruc del proveedor para que ellos se lo reembolsen lo cual no le parece aceptable ya que al encontrarse solo con sus menores no le era posible salir y realizar la compra y al final no tuvo una atención inmediata de entrega de medicamentos por parte del proveedor y posterior  el tuvo que realizar la compra de manera particular.</t>
  </si>
  <si>
    <t xml:space="preserve">Informe de Resultado del Reclamo
1. Canal de Ingreso del Reclamo:
Reclamo ingresado el 24 de marzo de 2025, a través del Libro de Reclamaciones
Virtual (LRV) de RIMAC EPS, mediante la Hoja de Reclamación N°25-EPS002416;
el cual nos fue trasladado el 03 de abril del 2025 y registramos como Reclamo
N° LVR-5-000004
2. Identificación del usuario afectado y de quien presenta el reclamo:
El reclamo fue presentado por VICTOR JACINTO CARPIO VIGIL DNI N° 25449052 en
representación de Maia Amalia Carpio Rodriguez con DNI N°90396572.
3. Descripción y causa del reclamo:
“VICTOR JACINTO CARPIO VIGIL presento mi reclamo ya el mi menor hija MAIA
AMALIA CARPIO RODRIGUEZ paso una atención medica virtual el sábado 22/03 con
el proveedor Viva1a una vez pasada la atención al momento de la entrega de
medicamentos el proveedor le indico que no tenían cobertura para despacho y le
solicita el que realice la compra de los medicamentos y que genere una factura con el
ruc del proveedor para que ellos se lo reembolsen lo cual no le parece aceptable ya
que al encontrarse solo con sus menores no le era posible salir y realizar la compra y
al final no tuvo una atención inmediata de entrega de medicamentos por parte del
proveedor y posterior el tuvo que realizar la compra de manera particular .”
4. Análisis de los hechos que sustentan el reclamo:
Habiendo solicitado el descargo respectivo a las áreas involucradas en su atención,
como parte de las diligencias para atender su reclamo, cordialmente, le informamos lo
siguiente:
Tras la revisión de los hechos, informamos que se realizaron todas las gestiones
administrativas correspondientes relacionadas con la coordinación y entrega de sus
medicamentos.
No obstante, en un primer momento se le comunicó que, debido a la ubicación de su
domicilio, este se encontraba fuera del área de cobertura del proveedor asignado. Por
tal motivo, se le ofreció la alternativa de reembolso para garantizar una atención
oportuna. Al no aceptar dicha opción, se llevaron a cabo gestiones adicionales con el
fin de cumplir con el servicio de entrega comprometido.
Como resultado de estas acciones, la entrega de sus medicamentos se realizó de
forma efectiva el día 25/03/2025.
Sentimos los inconvenientes ocasionados y manifestamos que la salud de nuestros
pacientes es nuestra prioridad. En este punto, le extendemos nuestras más sinceras
disculpas.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Contratación de un proveedor de medicamentos alterno
b) Reforzar el monitoreo continuo al sistema logístico de nuestros proveedores.
Quedamos atentos ante cualquier solicitud, prestos a servirle siempre.
“EN VIVA 1A CUIDAMOS LA SALUD DE TU FAMILIA COMO SI FUERA LA NUESTRA”
</t>
  </si>
  <si>
    <t xml:space="preserve">CARMEN DEL ROSARIO ESPINOZA CANAL
</t>
  </si>
  <si>
    <t>25-SBS014018</t>
  </si>
  <si>
    <t>0024824170</t>
  </si>
  <si>
    <t xml:space="preserve">CARMEN DEL ROSARIO ESPINOZA CANAL, presento mi reclamo ya que el ayer a las 10:20 am tuvo atención medica virtual por que estaba muy mal de la garganta le pedí al doctor de la atención que me dejara algo que me aliviara y le explique mis alergias , me envió Levofloxacino , paracetamol, cetirizina, en ninguna momento me enviaron algo para la garanta , a las 2 me llamaron para ver como seguía ya que nunca me mandaron el medicamento, indique que no me enviaron nada para la garganta, me programaron  otra consulta con el doctor Fredy Garzón y me dice que no me puede dar mas nada por que tenia alergia así que solo le solicite un spray y el medico empezó a cuestionar mis síntomas y termine la atención virtual desde ahí no se volvieron a comunicar conmigo y tuvo que irme a tender a otro hospital donde me dieron algo ya que no podía pasar nada y tenia mucho dolor en la garganta, no puedan brindar ese tipo de servicio.
</t>
  </si>
  <si>
    <t>INSATISFACCIÓN CON EL AREA ASISTENCIAL POR PERTINENCIA</t>
  </si>
  <si>
    <t xml:space="preserve">Se realiza contacto con el usuario el dia 26/3  para validar entrega de medicamentos, refiere que no le fueron entregados. Se ofrece envío el día hoy en un rango de 2 a 3horas o gestión de reembolso, paciente manifiesta que ya no requiere el medicamento.
</t>
  </si>
  <si>
    <t xml:space="preserve">MAYRA ESPERANZA RODRIGUEZ DE LA ROSA RAMIREZ
</t>
  </si>
  <si>
    <t>25-EPS002427_x000D_</t>
  </si>
  <si>
    <t>0024825250</t>
  </si>
  <si>
    <t xml:space="preserve">"El sábado 22.03.25 pase consulta virtual 8:20pm en la cual me diagnosticaron infección estomacal, me pidieron mi dirección a fin de que me envíen los medicamentos recetados por la dra. Hasta la fecha 24.03.25 los medicamentos no llegan, llame a RIMAC y me informaron que a la hr de mi atención virtual ya se encontraban fuera de servicio. 
Me parece de muy mal gusto que me lo digan recién el día de hoy y que no hayan tenido la delicadeza ni siquiera de enviar la receta para poder por lo menos hacer las compras en una farmacia."
</t>
  </si>
  <si>
    <t>Informe de Resultado del Reclamo
1. Canal de Ingreso del Reclamo:
Reclamo ingresado el 24 de marzo de 2025, a través del Libro de Reclamaciones
Virtual (LRV) de RIMAC EPS, mediante la Hoja de Reclamación N°25- EPS002427; el
cual nos fue trasladado el 25 de marzo del 2025 y registramos como Reclamo
N° LVR-25-000014.
2. Identificación del usuario afectado y de quien presenta el reclamo:
El reclamo fue presentado por Mayra Esperanza Rodriguez De La Rosa Ramirez con
DNI N° 43672701.
3. Descripción y causa del reclamo:
“El sábado 22.03.25 pase consulta virtual 8:20pm en la cual me diagnosticaron infección
estomacal, me pidieron mi dirección a fin de que me envíen los medicamentos
recetados por la dra. Hasta la fecha 24.03.25 los medicamentos no llegan, llame a
RIMAC y me informaron que a la hr de mi atención virtual ya se encontraban fuera de
servicio Me parece de muy mal gusto que me lo digan recién el día de hoy y que no
hayan tenido la delicadeza ni siquiera de enviar la receta para poder por lo menos hacer
las compras en una farmacia.”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por fallas del sistema logístico de
nuestro proveedor ajenas a nuestra voluntad, verificamos que no se realizó la entrega
de sus medicamentos programada para el día 22 de marzo de 2025. En este punto, le
extendemos nuestras más sinceras disculpas.
Sin perjuicio de ello, hemos verificado también que, tan pronto tuvimos conocimiento de
la no entrega de sus medicamentos, procedimos a reprogramar el envío, logrando
concretar la entrega correspondiente el día 25 de marzo de 2025.
Avenida Faustino Sánchez
Carrión 230.
viva1a.com.pe (01)6183000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Feedback a nuestro proveedor responsable de la entrega de sus medicamentos.
b) Reforzar el monitoreo continuo al sistema logístico de nuestros proveedores.
Quedamos atentos ante cualquier solicitud, prestos a servirle siempre.
“EN VIVA 1A CUIDAMOS LA SALUD DE TU FAMILIA COMO SI FUERA LA NUESTRA”</t>
  </si>
  <si>
    <t>MARIA MERCEDES HOPKINS RODRIGUEZ</t>
  </si>
  <si>
    <t>Caso: 0024824398
Datos: MARIA MERCEDES HOPKINS RODRIGUEZ
Fecha: 24/03
Observación: "...refiere solicito el MV, inicialmente se programó para las 3pm sin embargo luego le notificaron que cita seria reprogramada para las 4pm, a las 3pm recibe llamada de medico consultando por qué no se conecta, paciente le indica que cita fue reprogramada, médico le solicitó conectarse en ese momento, sin embargo link no funcionaba, paciente refiere pasa consulta a través de teléfono personal de médico, quien le indico que en media hora se contactarían para coordinar la entrega de medicinas, paciente muy molesta indica hasta el momento no se contactan, solicita envío urgente de medicinas, potencial reclamo
Sobre lo expuesto:
Se agenda el servicio 14:14pm, brindaron atención entre las 15 a 15:10pm, marcaron inicio de atención 15:39pm
A la fecha, el delivery se encuentra pendiente
Validar si se realizó atención a través de video llamada o telefónica, esto es de suma relevancia.</t>
  </si>
  <si>
    <t>Buenas tardes estimados.
En relación con el caso de atención de la paciente María Mercedes Hopkins Rodríguez, nos permitimos informar lo siguiente:
La consulta médica estaba programada para las 4:00 p.m., iniciándose efectivamente a las 3:49:18 p.m. y finalizando a las 4:02:32 p.m., de acuerdo con los registros del sistema, los cuales pueden ser validados mediante las capturas adjuntas.
Debido a inconvenientes de conexión durante la videollamada, el médico tratante procedió a comunicarse mediante el teléfono corporativo a fin de asegurar la atención oportuna y continua a la paciente.
Asimismo, se confirma que los medicamentos fueron entregados el día 25 en la primeras horas de la mañana en cuanto tuvimos conocimiento del caso.
Lamentamos los inconvenientes presentados durante esta atención y reconocemos que no se brindó la experiencia esperada por parte del paciente. En respuesta, se han tomado medidas correctivas orientadas a mejorar la calidad del servicio en casos similares.
Agradecemos su comprensión y reiteramos nuestro compromiso con brindar una atención médica de calidad.
Saludos cordiales,</t>
  </si>
  <si>
    <t>José Hernán Latorre Díaz</t>
  </si>
  <si>
    <t xml:space="preserve">CONTINUIDAD DE TERAPIAS FISICAS/REFERIDOS HOL SALUD Estimados @fgarzon@viva1a.com.pe@Antonio Torres Olivas@gsiguenas@viva1a.com.pe
Su gentil apoyo en el pronto contacto para la continuidad de atenciones del servicio de terapias físicas usuarios pertenece al programa Diamante.
El prestador Hold Salud indico termino de atenciones.
Estaus 
N°dni 
Migrar
10004424
1. José Hernán Latorre Díaz: Culminó sus 16 sesiones el 30 de enero. 
Migrar
002520695
2. Octavio Fernández Nogueiras: Tuvo evaluación por el médico fisiatra en diciembre (13-12-24), con un plan de trabajo de 2 sesiones por semana durante 2 meses, las cuales los culmino el 6 diciembre 2024. 
Migrar 
08804113
3. Berta Talledo: Estaba pendiente la reevaluación por parte de medicina física, culmino sus sesiones el 15 diciembre. Cuando nos comunicamos con el hijo de la paciente nos informó que su mamá se encontraba delicada de salud y que le volviéramos a llamar en el mes de febrero. 
Migrar 
08743921
4. Yolanda Moscol: Culminó sus 16 sesiones el 23 de enero. 
Migrar 
08170776
5. Nilton Jiménez:  Culminó sus 24 sesiones el 9 marzo. 
Migrar 
06783935
6. Giuseppe Sifuentes: Tuvo evaluación por el médico fisiatra en diciembre (12-12(24), culminó sus sesiones de terapia el 8 diciembre.  </t>
  </si>
  <si>
    <t>1. JOSE HERNAN LATORRE DIAZ: Paciente tenía una cita programada el 02/04/2025 a las 05:00 pm con la Dra. Laura Betty Vigo Araujo de la especialidad de MEDICINA FISICA Y REHABILITACION - ATENCIÓN DOMICILIARIA.  Sin embargo, tras varios intentos de contacto, el paciente no respondió a las llamadas ni al llamado en puerta, por lo que no se pudo proceder con la atención.</t>
  </si>
  <si>
    <t>Octavio Fernández Nogueiras</t>
  </si>
  <si>
    <t>Buenos días, estimados:
Me permito actualizar el caso del paciente Octavio Fernández Nogueiras (CE 002520695).
El paciente ya fue contactado y recibió atención médica el día 16 de abril, a las 10:00 a.m., a través del servicio de Medicina Interna – Teleconsulta, siendo atendido por el Dr. Percy Arriaga Rodríguez.
Con respecto al agendamiento de la especialidad de Medicina Física y Rehabilitación – Atención Domiciliaria, informamos que se realizó el contacto correspondiente para coordinar la visita de la doctora el día de hoy. Sin embargo, el paciente indicó que tiene una cita odontológica programada, por lo que estaremos a la espera de su disponibilidad para reprogramar la atención.
Quedamos atentos a cualquier consulta adicional.</t>
  </si>
  <si>
    <t>Buenas tardes, estimados:
Reciban un cordial saludo por parte de VIVA 1A Centro Médico.
En relación con las atenciones realizadas a la paciente Bertha Talledo Eyzaguirre de Echegaray (DNI: 08804113), informamos que se ha realizado contacto telefónico con el familiar, el Sr. Luis Echegaray (hijo), quien amablemente nos informó que no existe ningún pendiente relacionado con entrega de  medicamentos. Sin embargo, el día 05/04/2025, la paciente recibió atención de la Dra. Laura Betty Vigo Araujo en el Servicio de Medicina Física y Rehabilitación - Atención Domiciliaria, quien indicó la realización de 8 terapias físicas. Este proceso ya se está gestionando y se proporcionará el cronograma de atenciones correspondiente. Asimismo, estaremos pendientes de la programación de la próxima cita para su control mensual.
Quedamos a su disposición para cualquier consulta adicional.
Atentamente,</t>
  </si>
  <si>
    <t xml:space="preserve"> Paciente fue atendido el 02/04/2025 a las 04:00 pm con la Dra. Laura Betty Vigo Araujo de la especialidad de MEDICINA FISICA Y REHABILITACION - ATENCIÓN DOMICILIARIA. Así mismo mencionamos, que el médico ordenó 08 terapias físicas a domicilio. Nos encontramos gestionando la coordinación de las terapias correspondientes. Saludos
Paciente: YOLANDA MOSCOL AREVALO
DNI: 08743921
En relación a la solicitud, ya fue valorada por la especialidad de rehabilitación en el mes de abril ya se informó a la paciente la programación de las terapias física, el 12 de abril.
cordialmente 
Jhon Fredy Garzon 
GG </t>
  </si>
  <si>
    <t>Paciente fue atendido el 25/03/2025 a las 11:30 pm con la Dra. Laura Betty Vigo Araujo de la especialidad de MEDICINA FISICA Y REHABILITACION - ATENCIÓN DOMICILIARIA. Así mismo mencionamos, que el médico ordenó 16 terapias físicas a domicilio y 12 rehabilitación de terapia ocupacional. Nos encontramos gestionando la coordinación de las terapias correspondientes.</t>
  </si>
  <si>
    <t>Giuseppe Sifuentes</t>
  </si>
  <si>
    <t>Pendiente cita de confirmación con la Dra. Laura Betty Vigo Araujo de la especialidad de MEDICINA FISICA Y REHABILITACION - ATENCIÓN DOMICILIARIA.</t>
  </si>
  <si>
    <t>HUGO ELVIS FAVIO CASTILLO TACILLA</t>
  </si>
  <si>
    <t>HUGO ELVIS FAVIO CASTILLO TACILLA identificado con DNI 45543595 ingresa su reclamo formal debido a la demora de entrega de medicamentos, paso una atención virtual el día sábado en al tarde y el indicaron que se contactarían para la entrega de medicina, siendo hoy lunes 24 de marzo 10: 45 am no se han comunicado para la entrega de medicinas por lo que no ha podido tomar sus medicinas y mejorar los síntomas por lo que he tenido que acercarme a la clinica internacional sede Surco pagar por su consulta, medicamentos , exámenes. Solicitio que se entreguen los medicamentos.</t>
  </si>
  <si>
    <t>MV MG 21/03 - Pendiente entrega de Medicamentos</t>
  </si>
  <si>
    <t xml:space="preserve">Medicamentos entregado 25/3/25
</t>
  </si>
  <si>
    <t>ELIANA ROCÍO SORIA LIVIA</t>
  </si>
  <si>
    <t xml:space="preserve">999113909
</t>
  </si>
  <si>
    <t>25-EPS002411</t>
  </si>
  <si>
    <t>0024816585</t>
  </si>
  <si>
    <t xml:space="preserve">Hasta las 9:35 PM no me envían las medicinas de mi atención médica de las 6:40 PM ni se hna comunicado con mi persona.
</t>
  </si>
  <si>
    <t>Informe de Resultado del Reclamo
1. Canal de Ingreso del Reclamo:
Reclamo ingresado el 22 de marzo de 2025, a través del Libro de Reclamaciones
Virtual (LRV) de RIMAC EPS, mediante la Hoja de Reclamación N°25-EPS002411; el
cual nos fue trasladado el 03 de abril del 2025 y registramos como Reclamo
N° LVR-5-000001
2. Identificación del usuario afectado y de quien presenta el reclamo:
El reclamo fue presentado por Eliana Rocío Soria Livia con DNI N°09764276.
3. Descripción y causa del reclamo:
“Hasta las 9:35 PM no me envían las medicinas de mi atención médica de las 6:40 PM
ni se hna comunicado con mi persona.”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por fallas del sistema logístico de
nuestro proveedor que escaparon de nuestras manos, verificamos que no se realizó la
entrega de sus medicamentos programada para el día 22 de marzo de 2025. En este
punto, le extendemos nuestras más sinceras disculpas.
Sin perjuicio de ello, hemos verificado también que, tan pronto tuvimos conocimiento de
la no entrega de sus medicamentos, procedimos a reprogramar el envío, logrando
concretar la entrega correspondiente el día 25 de marzo de 2025.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Avenida Faustino Sánchez
Carrión 230.
viva1a.com.pe (01)6183000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Feedback a nuestro proveedor responsable de la entrega de sus medicamentos.
b) Reforzar el monitoreo continuo al sistema logístico de nuestros proveedores.
Quedamos atentos ante cualquier solicitud, prestos a servirle siempre.
“EN VIVA 1A CUIDAMOS LA SALUD DE TU FAMILIA COMO SI FUERA LA NUESTRA”</t>
  </si>
  <si>
    <t>ISABELLA VILLANUEVA AREVALO</t>
  </si>
  <si>
    <t>25-SBS014066</t>
  </si>
  <si>
    <t>0024833236</t>
  </si>
  <si>
    <t>El día de hoy mi hija Isabella Villanueva Arévalo con DNI 79412498 tuvo una atención médica virtual a las 07:00 pm.
La doctora me envió la receta médica pero hasta el momento 2horas y media después no han llegado las medicinas, no tengo que medicinas darle a mi hija.</t>
  </si>
  <si>
    <t>WILLIAM ALFONSO RENTERIA VILLAR</t>
  </si>
  <si>
    <t>25-EPS002430</t>
  </si>
  <si>
    <t>0024827247</t>
  </si>
  <si>
    <t>Quiero reclamar, sobre la no entrega de las medicinas que requiero y me receto el médico. No puede ser posible que una compañía tan grande, no pueda entregar unas medicinas recetadas, como anterior mente lo venían haciendo en un distrito más importante de la capital, cercado de lima, como enfermo no sé cómo voy a hacer para adquirir los medicamentos, necesito una respuesta a la brevedad posible, si no hay una respuesta a la brevedad se hará la denuncia correspondiente ante Indecopi (administrativa) y su salud con respecto a la prestadora de salud que me atendió.</t>
  </si>
  <si>
    <t>DAGMAR LEONOR PETERSEN RAMIREZ</t>
  </si>
  <si>
    <t xml:space="preserve">Estimados señores, buenas tardes.
Asegurada de la referencia con diagnóstico de Hipercolesterolemia tiene indicación de Lipitor de 10mg y desea ingresar al Programa CUIDATE, agradeceremos indicarnos si es factible.
Adjuntamos hoja de beneficios con diagnóstico.
Quedamos a la espera de sus noticias
Gracias por su atención
 </t>
  </si>
  <si>
    <t>HIPERCOLESTEROLEMIA</t>
  </si>
  <si>
    <t>Buenos días, estimados:
Reciban un cordial saludo de parte de VIVA 1A Centro Médico.
En relación con la solicitud de ingreso al programa por parte de la paciente Dagmar Leonor Petersen Ramírez (DNI N.° 10492096), les informamos que ya se ha establecido contacto con la paciente y se está gestionando su atención para el día 09 de abril de 2025 a las 16:00 horas, con la Dra. Nilda Noriko Kawamura Murillo, a través del servicio de Endocrinología – Teleconsulta.
Quedamos atentos y a disposición para cualquier otra consulta adicional.
Saludos cordiales,</t>
  </si>
  <si>
    <t>DISLIPIDEMIA / HIPERTENSION</t>
  </si>
  <si>
    <t>Buenos días, estimados,
Reciban un cordial saludo de parte de VIVA 1A Centro Médico.
En relación con lo descrito en el correo, la Sra. . Dina Raquel Quiroz Velásquez (DNI: 07823787) paciente fue contactada y atendida el 02 de abril de 2025 a las 9:30 a.m. por la Dra. Virginia Cuevas, del servicio de Medicina Familiar - Teleconsulta así mismo informarle que estaremos pendiente de sus próximos controles,
Quedamos a su disposición para cualquier consulta adicional.
Saludos cordiales,</t>
  </si>
  <si>
    <t>02/04/2025 9:30 AM VIVA 1A CENTRO MEDICO PERU Virginia Cuevas Rivero MEDICA FAMILIAR - TELECONSULTA  PROCESADO 01/04/2025, NO FUE ATENDIDA</t>
  </si>
  <si>
    <t>Buenos días,
Para solicitar ingreso de paciente a programa Cuidate, quien presenta diagnostico de Asma Bronquial, se verifica paciente continuador de servicios por mismo cuadro clínico, al momento en tratamiento con salbutamol + seretide, por favor su apoyo para evaluación de paciente para continuidad de tratamiento. Muchas gracias
Nombre: ALEJANDRO MIGUEL FIELD HERRERA
DNI: 74839971
Poliza: AMI SALUD RED MEDICA
Dx: Asma bronquial
Ciudad de referencia: Lima, San isidro
telf: 951675388
Saludos,</t>
  </si>
  <si>
    <t>Estimada Sra. Bedon Guissela,
Reciba un cordial saludo de parte de VIVA 1A Centro Médico. En relación con lo descrito en el comunicado, nos permitimos dar respuesta al ingreso del Sr. Alejandro Miguel Field Herrera (DNI: 74839971) al programa. Su cita ha sido agendada para el día 02 de abril de 2025 a las 8:45 a.m., con la Dra. Virginia Cueva, en el servicio de Medicina Familiar – Teleconsulta.
Lamentamos la demora en la respuesta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t>
  </si>
  <si>
    <t>Buenos días, estimados,
Reciban un cordial saludo de parte de VIVA 1A Centro Médico. En respuesta a su consulta, informamos que la Sra. Roxana Esperanza Tavera fue contactada a través del número de WhatsApp el día 14 de marzo de 2025 para coordinar la toma de los exámenes, informándole sobre el copago correspondiente debido a que el programa no cobre todos los exámenes solicitados, el cual la paciente no aceptó.
El día de ayer, 01 de abril, el personal de Call Center se comunicó nuevamente con la paciente para coordinar la toma de los exámenes y realizar los pagos, pero nuevamente la paciente no aceptó. Adjuntamos captura de la conversación.</t>
  </si>
  <si>
    <t>Estimada Guissela
Por favor tu ayuda con el descargo de estos dos casos y tu apoyo para que no se vuelva a repetir los problemas que se suscitaron:
En el caso de Lelia Monje, es reiterativo la demora en la entrega de sus medicinas o agendamiento de citas, les adjunto correo con historial. Estimada Leslie.
Con respecto al presente caso, se ha validado que el asegurado actualmente se encuentra inscrito en dos programas diferentes, bajo dos prestadores distintos:
Programa Cuídate por Diabetes Mellitus tipo 2, atendido de forma presencial en Clínica Valle Sur.
Programa de Hipotiroidismo, atendido en modalidad virtual por Viva 1A.
Desde el enfoque clínico-operativo, lo adecuado (deber ser) es que esta condición sea atendida bajo un solo prestador que garantice una atención integral y continua  lo cual en este caso correspondería a la migración al Programa de Riesgo Cardiovascular (RCV) bajo la modalidad virtual de Viva 1A (ubicación Lima).
Esto debido a que mantener al usuario en dos programas separados genera una fragmentación en el seguimiento clínico lo cual podría afectar la calidad del control y tratamiento.
Mientras se gestiona el proceso de unificación de programas, los servicios se mantendrán como están actualmente.
Estimado @fgarzon@viva1a.com.pe
Solicitamos su urgente intervención para realizar la pronta atención del usuario referido, quien se encuentra incluido en la data de pacientes migrados de estar Vital.
Quedamos atentos a su pronta gestión.
Atentamente.</t>
  </si>
  <si>
    <t>RAUL ELADIO ALCOCER SANZ</t>
  </si>
  <si>
    <t>En el caso de los padres de Luis Alcocer, nos refirieron que estuvieron llamando sin éxito, al parecer llamaron directamente a los asegurados cuando desde el inicio se había brindado el contacto del hijo como referencia. Asimismo, los padres refieren que tuvieron que volver de la playa para poder recibir las medicinas a su casa en Lima sin embargo el día que habían indicado que vendrían no llegaron.</t>
  </si>
  <si>
    <t>Buenas tardes estimados,
Reciba un cordial saludo por parte de VIVA 1A Centro médico.
Con relación a la notificación frente al señor Maria Mercedes Emilia Torres Santos, se realiza la respectiva revisión del caso donde se evidencia entrega de medicamentos el día 4 de marzo del presente año. Se realiza llamada telefónica al numero mencionado en traza de correo y se habla con el hijo, el señor Alejandro Alcocer Torres, quien refiere que recibió a conformidad los medicamentos y no tener pendientes a la fecha.
Agradezco la atención prestada a la situación reportada, entendemos que se presentaron imprevistos en el proceso logístico, los cuales ya quedaron subsanados; por lo cual, continuaremos trabajando para asegurar un mejor servicio en futuras ocasiones.
Saludos cordiales.
CAROL ROCIO GONZALEZ CARDENAS
Líder Administrativa
Viva 1ª</t>
  </si>
  <si>
    <t>MARIA MERCEDES EMELIA TORRES SANTOS</t>
  </si>
  <si>
    <t>Buenas tardes estimados,
Reciba un cordial saludo por parte de VIVA 1A Centro médico.
Con relación a la notificación frente al señor Maria Mercedes Emilia Torres Santos, se realiza la respectiva revisión del caso donde se evidencia entrega de medicamentos el día 4 de marzo del presente año. Se realiza llamada telefónica al numero mencionado en traza de correo y se habla con el hijo, el señor Alejandro Alcocer Torres, quien refiere que recibió a conformidad los medicamentos y no tener pendientes a la fecha.
Agradezco la atención prestada a la situación reportada, entendemos que se presentaron imprevistos en el proceso logístico, los cuales ya quedaron subsanados; por lo cual, continuaremos trabajando para asegurar un mejor servicio en futuras ocasiones.
Saludos cordiales.</t>
  </si>
  <si>
    <t>MARK ANTHONY SILVA DELLAHA</t>
  </si>
  <si>
    <t>Hola Itala,
Tu valioso apoyo.
Se trata de SILVA DELLAHA MARK ANTHONY quien solicito incluirlo al programa cuídate por DIABETES, sin embargo le llego un msj via WhatsApp, la misma que no desea responder por temor  ya que indica que le escriben de VIVA PERU, lo cual lo pone en duda.
Podrías indicarnos si el proveedor trabaja para RIMAC?
Quedo atenta. Gracias!
Saludos,</t>
  </si>
  <si>
    <t>Buenas tardes estimados, 
Buenos días, estimados:
Reciban un cordial saludo de parte de VIVA 1A Centro Médico.
Lamentamos la demora en la atención correspondiente al paciente Mark Anthony Silva Dellaha (DNI  06134812). Nos permitimos informar que ya el día de hoy hemos tomado contacto con el paciente, quien ha confirmado su dirección. Asimismo, el área de laboratorio (Dayerlab) se encuentra realizando la coordinación respectiva para la toma de muestra.
Cabe señalar que el paciente ha indicado no contar con disponibilidad los días lunes para la realización del examen de laboratorio, por lo que se está ajustando la programación de acuerdo con su disponibilidad.
Lamentamos sinceramente los inconvenientes ocasionados y reiteramos nuestro compromiso con la mejora continua del servicio.
Saludos cordiales,
 Reciban un cordial saludo de parte de VIVA 1A Centro Médico.
 Se actualiza información referente a los exámenes de laboratorio del paciente Mark Anthony Silva Dellaha las cuales fueron realizados el día 07/04/2025 en horario de 7am a 8am , los resultados fueron enviados al paciente, Todo conforme con la gestión.
saludos cordiales.</t>
  </si>
  <si>
    <t>Buenas tardes estimado. 
Reciba un cordial saludo del Centro Médico Viva 1A
Actualización del caso del paciente BASILIO ALFONSO CESARO STROBBE (DNI 08801044) se logró contactar y recibió atención al día 15/04/2025 a las 6:00pm.  En la cual se prescribió la recta médica, todo conforme con la atención.
Saludos cordiales.</t>
  </si>
  <si>
    <t xml:space="preserve">DIEGO MAURICIO CANEPA WEYRAUCH
</t>
  </si>
  <si>
    <t>25-EPS002440</t>
  </si>
  <si>
    <t>0024834216</t>
  </si>
  <si>
    <t xml:space="preserve">Asegurado reclama haber pasado por una tele consulta el día de hoy 24/03/2025, a lo cual tuvo inicialmente inconvenientes para conectarse, debido a que ningún médico se conectó a la hora establecida, y tuvo que reportarlo para recibir nuevamente una atención, luego le recetaron unos medicamentos, los cuales no han llegado, lo ha venido reportando, y le mencionaron que ese era el rango de entrega y que tenía que esperar por su atención, la consulta ha terminado a las 9:00am, ya pasaron 5 horas y nadie lo contacta para la entrega de las medicinas que requiere para la mejora de su salud, cliente considera una falta de profesionalismo y de respeto sobre la atención que viene recibiendo, por lo que pide se cumpla con la entrega de medicinas recetadas en la atención de hoy.
</t>
  </si>
  <si>
    <t xml:space="preserve">SOFIA DA CUNHA ZEGARRA BALLON
</t>
  </si>
  <si>
    <t>25-EPS002441</t>
  </si>
  <si>
    <t>0024834468</t>
  </si>
  <si>
    <t xml:space="preserve">"El día de hoy la asegurada SOFIA DA CUNHA ZEGARRA BALLON paso una cita virtual fue a las 8.37am. Me indicaron que en medio hora me llamaban para coordinar la entrega de los medicamentos.
Llame a las 12.47pm porque no me habían llamado y ahora nuevamente siendo casi las 3pm tengo que volver a reclamar porque nadie me llama y no me dan los medicamentos."
</t>
  </si>
  <si>
    <t>Informe de Resultado del Reclamo
1. Canal de Ingreso del Reclamo:
Reclamo ingresado el 25 de marzo de 2025, a través del Libro de Reclamaciones
Virtual (LRV) de RIMAC EPS, mediante la Hoja de Reclamación N°25- EPS002441; el
cual nos fue trasladado el 03 de abril del 2025 y registramos como Reclamo
N° LVR-25-000003.
2. Identificación del usuario afectado y de quien presenta el reclamo:
El reclamo fue presentado por Sofia Da Cunha Zegarra Ballon con DNI N°79185534.
3. Descripción y causa del reclamo:
“El día de hoy la asegurada SOFIA DA CUNHA ZEGARRA BALLON paso una cita virtual
fue a las 8.37am. Me indicaron que en medio hora me llamaban para coordinar la
entrega de los medicamentos. Llame a las 12.47pm porque no me habían llamado y
ahora nuevamente siendo casi las 3pm tengo que volver a reclamar porque nadie me
llama y no me dan los medicamentos.”
4. Análisis de los hechos que sustentan el reclamo:
Habiendo solicitado el descargo respectivo a las áreas involucradas en su atención,
como parte de las diligencias para esclarecer su reclamo, cordialmente, le informamos
lo siguiente:
Tras la revisión de los hechos, mencionar que se realizó todas las gestiones
administrativas correspondiente referente a la coordinación y entrega de sus
medicamentos. Sin embargo, mencionar que inicialmente se realizó las gestiones al
número de contacto 984124304.
A pesar de que hubo varios intentos de comunicación no se concretó la llamada,
posterior a ello nos contactamos con la aseguradora Rímac para reportar la no
comunicación efectiva proporcionándolo así el número de contacto 965381299,
logrando así poder realizar las coordinaciones y dispensación de los medicamentos con
éxito el día 25 de marzo de 2025.
5. Conclusiones
En consecuencia, de acuerdo con los fundamentos expuestos, nuestra institución
declara infundado su reclamo.
Avenida Faustino Sánchez
Carrión 230.
viva1a.com.pe (01)6183000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Fortalecer nuestros canales de coordinación con las áreas correspondientes.
b) Reforzar el monitoreo continuo al sistema logístico de nuestros proveedores.
Quedamos atentos ante cualquier solicitud, prestos a servirle siempre.
“EN VIVA 1A CUIDAMOS LA SALUD DE TU FAMILIA COMO SI FUERA LA NUESTRA”</t>
  </si>
  <si>
    <t>GUADALUPE TERESA LIP CURO</t>
  </si>
  <si>
    <t xml:space="preserve">Buenas tardes posible ingreso a programa cuidate.
1.-Nombres y Apellidos: GUADALUPE TERESA LIP CURO Edad: 30 AÑOS
2.-Documento de Identidad: 48586898
3.-Diagnostico: ASMA 
4. Ciudad de preferencia: Lima
5.- Teléfono: 978439314
Saludos cordiales, 
Mariella Tello Huanca 
Back Salud RIMAC 
</t>
  </si>
  <si>
    <t>Buenas dias estimados,
se programa atención con co el Dr Moncada 
para el día 31/03 a las 20:00PM,paciente conforme.
Saludos cordiales,
Pedro Bereche 
Gestor de atención de experiencia al usuario 
Centro Medico Viva 1A</t>
  </si>
  <si>
    <t>CHRISTY KAROLIE ANDRADE HERNANDEZ</t>
  </si>
  <si>
    <t xml:space="preserve">Estimados @admisionrimac@viva1a.com.pe@quejasyreclamos@viva1a.com.pe
Su gentil apoyo con el pronto contacto de la usaría referida para el ingreso al programa de Hipotiroidismo .
Teñéfono de contacto: 989762007
Hola Sandra,
Te envió los datos del caso que se comento en la charla de DELL del Dx de Hipotiroidismo, por favor tu apoyo con la verificación:
Los datos de mi esposa
Christy Karolie Andrade Hernandez
DNI 73195424
Se atiende en Clinica Internacional por consulta externa por diagnóstico Hipotiroidismo.
</t>
  </si>
  <si>
    <t>Buenas tardes estimados,
En relación con la actualización del seguimiento del paciente Christy Karolie Andrade Hernández (DNI: 73195424) del programa CUIDATE, informamos que hemos logrado establecer contacto con la paciente. La atención está programada para el día 10/04/2025 a las 17:00 horas, con el Dr. Gerson Jacob Siura Trevejo, especialista en Endocrinología, mediante teleconsulta.
Saludos cordiales,</t>
  </si>
  <si>
    <t>72844745.</t>
  </si>
  <si>
    <t>Buenos días, estimados
paciente paso atención
con el Dr Hilton D Jango el día 26/03
paciente conforme
saludos
Pedro Bereche
Asesor del centro de experiencia al usuario
Viva 1A</t>
  </si>
  <si>
    <t>Buenas tardes, estimados:
Reciban un cordial saludo de parte del Centro Médico Viva 1A.
En atención al requerimiento relacionado con la paciente Luz Velásquez Muñoz (06769425), informamos que fue atendida el día 04 de abril de 2025 por el Dr. Antonio David Moncada Catalán, en el servicio de Medicina Familiar – Teleconsulta.
Nos mantendremos atentos a su próximo agendamiento mensual, y estaremos a disposición para brindar el seguimiento correspondiente.
Saludos cordiales,</t>
  </si>
  <si>
    <t>MARIA CAROLINA QUISPEZ ASIN ROSAS</t>
  </si>
  <si>
    <t>Solicitamos su gentil apoyo para realizar el pronto contacto con la usuaria referida, quien presenta diagnóstico de hipotiroidismo y ha sido derivada para la consulta de caracterización.
Se ha validado que la usuaria cuenta con antecedente de cáncer de tiroides, aunque actualmente no se encuentra con tratamiento activo telefono de conatcto: 949937571.
Durante la consulta de control, se requiere:
Validar si el plan de trabajo propuesto por el médico tratante se adecúa al protocolo de servicio vigente.
Con ello, determinar si corresponde su ingreso o declinación al programa.
La usuaria ya ha sido informada sobre esta condición y el proceso de evaluación correspondiente.
Quedamos atentos a la confirmación de contacto y gestión del caso.</t>
  </si>
  <si>
    <t>Estimada Guissela, buen día:
Adjunto informe de caracterizacion solicitado.
Cabe resaltar que paciente solicita toda su atención con cobertura al 100%, ello incluye análisis de TSH, T3, T4 bimestrales, medicamento Eutirox y todo lo relacionado a los controles mensuales por Endocrino.
Adicional a ello refiere que su broker le ha indicado que la cobertura del programa Hipotiroidismo es todo al 100% no solo en la consulta mensual, sino en todo el protocolo del programa, en ese orden de ideas, solicita que personal directo de RIMAC se comunique con ella para validar la información brindada.
Quedamos atentos a la confirmación de ingreso al programa Hipotiroidismo en caso de que la pcte acepte luego de conversar con uds. Estimada @CUI_Sofia Miguel Vargas
Con respecto, al presente caso referenciado para inscripción. Se declina el ingreso motivo: la usuaria no acepta las condiciones de Copagos establecidos para el programa de Rcv. 
En caso de que la usaría reconsidere su ingreso deberá realiza una nueva solicitud.</t>
  </si>
  <si>
    <t>JORGE YURI ZAMBRANO MEJIA</t>
  </si>
  <si>
    <t>25-EPS002434</t>
  </si>
  <si>
    <t>el dia domingo 23 de marzo, aprox a las 9 pm me atendí con un medico virtual del proveedor Viva1a, la medicina indicada
no llegó, el lunes llampe 3 veces a Rimac y me indicaban que "elevará la queja", hoy martes tuve que llamar de nuevo. Por
ser mi caso uno de deshidratación tuve que comprar los medicamentos ya que no llegaban, por lo tanto solicito el reembolso
por la demora ocasionada.</t>
  </si>
  <si>
    <t>Informe de Resultado del Reclamo
1. Canal de Ingreso del Reclamo:
Reclamo ingresado el 25 de marzo de 2025, a través del Libro de Reclamaciones
Virtual (LRV) de RIMAC EPS, mediante la Hoja de Reclamación N°25- EPS002434; el
cual nos fue trasladado el 26 de marzo del 2025 y registramos como Reclamo
N° LVR-25-000002.
2. Identificación del usuario afectado y de quien presenta el reclamo:
El reclamo fue presentado por Jorge Yuri Zambrano Mejia con DNI N° 40182966.
3. Descripción y causa del reclamo:
“el dia domingo 23 de marzo, aprox a las 9 pm me atendí con un medico virtual del
proveedor Viva1a, la medicina indicada no llegó, el lunes llampe 3 veces a Rimac y me
indicaban que "elevará la queja", hoy martes tuve que llamar de nuevo. Por ser mi caso
uno de deshidratación tuve que comprar los medicamentos ya que no llegaban, por lo
tanto solicito el reembolso por la demora ocasionada.”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por fallas del sistema logístico de
nuestro proveedor ajenas a nuestra voluntad, verificamos que no se realizó la entrega
oportuna de sus medicamentos, siendo entregadas fuera de fecha, de acuerdo a lo
conversado con el paciente el día 11 de abril de 2025, ante ello recalcamos nuestras
más sinceras disculpas.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Avenida Faustino Sánchez
Carrión 230.
viva1a.com.pe (01)6183000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Contratación de un proveedor de medicamentos alterno.
b) Reforzar el monitoreo continuo al sistema logístico de nuestros proveedores.
Quedamos atentos ante cualquier solicitud, prestos a servirle siempre.
“EN VIVA 1A CUIDAMOS LA SALUD DE TU FAMILIA COMO SI FUERA LA NUESTRA”</t>
  </si>
  <si>
    <t>Pamela Ruby Navarrete Bastidas</t>
  </si>
  <si>
    <t>Av. Garcilaso de la Vega 955 - Lima</t>
  </si>
  <si>
    <t>25-SBS014129</t>
  </si>
  <si>
    <t>Hoy me atendieron a las 5 por llamada y siendo las 10:31 no recibo la receta médica ni mi descanso Medico</t>
  </si>
  <si>
    <t>Informe de Resultado del Reclamo
1. Canal de Ingreso del Reclamo:
Reclamo ingresado el 26 de marzo de 2025, a través del Libro de Reclamaciones
Virtual (LRV) de RIMAC SEGURO Y REASEGUROS, mediante la Hoja de
Reclamación N°25- SBS014129; el cual nos fue trasladado el 27 de marzo del 2025 y
registramos como Reclamo N° LVR-25-000007.
2. Identificación del usuario afectado y de quien presenta el reclamo:
El reclamo fue presentado por Pamela Ruby Navarrete Bastidas con DNI N° 41266927.
3. Descripción y causa del reclamo:
“Hoy me atendieron a las 5 por llamada y siendo las 10:31 no recibo la receta médica
ni mi descanso Medico.”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verificamos que no se realizó la
entrega oportuna de su receta médica y descanso médica el día de su atención 25 de
marzo del 2025, siendo entregadas al día siguiente, de acuerdo a lo conversado con el
paciente el día 11 de abril de 2025, ante ello recalcamos nuestras más sinceras
disculpas.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Avenida Faustino Sánchez
Carrión 230.
viva1a.com.pe (01)6183000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Reforzamiento del protocolo de verificación posterior a cada atención médica,
asegurando que la emisión y envío de documentos médicos (como recetas y
descansos médicos) se realicen dentro de los plazos establecidos.
b) Monitoreo continuo y auditoría periódica de los procesos administrativos relacionados
con la entrega de documentos médicos.
Quedamos atentos ante cualquier solicitud, prestos a servirle siempre.
“EN VIVA 1A CUIDAMOS LA SALUD DE TU FAMILIA COMO SI FUERA LA NUESTRA”</t>
  </si>
  <si>
    <t>Milagros Victoria Amaya Valladolid_x000D_</t>
  </si>
  <si>
    <t xml:space="preserve"> 25-EPS002453</t>
  </si>
  <si>
    <t>Hola Maria, buenas noches
Te comento que hoy he tenido una lamentable atención por parte de Rimac para atención de teleconsulta.
Llamé a Seguros Rimac las 9.11 am para agendar la consulta virtual y me programaron para 11.20, desde ahí me llamó la
atención el largo tiempo de espera para la cita cuando antes ya he usado este servicio y me agendaban a los pocos minutos.
Luego me conecté al enlace de cita desde las 11.15 pero nadie se unía, esperé y nada incluso escribí y llamé al mismo
número de whatsapp donde enviaron el enlace pero no respondieron, aprox. a las 11.30 apareció un mensaje en pantalla
que la cita estaba vencida.
Volví a llamar a Seguros Rimac indicando lo sucedido y me volvieron a agendar a la 1.10pm, me conecté minutos antes y
esta vez sí se dio la atención sin problemas. El Dr. Me indicó que dentro de 30 min, me llamarían para coordinar el envío de
medicina.
No me llamaron para la medicina, escribí nuevamente al whatsapp aprox. a las 3pm pero no respondieron.
Llamé nuevamente a Seguros Rimac a las 4pm aprox para indicar lo sucedido e indicaron que me iban a generar un reporte
para la programación y atención y que llamarían dentro de 15 min.
Me llamaron desde farmacia en ese plazo e indicaron que la medicina llegaría entre 5.30 y 7.30pm, consulté si podía ser
antes considerando que estoy desde la mañana con la solicitud pero indicaron que no era posible.
Me volvieron a llamar desde farmacia a las 6.25pm indicando que el envío no era posible para hoy por la ubicación (San
Miguel) y que sería al día de mañana. Pedí que por favor sea hoy pero indicaron que consultarían y me volverían a llamar.
No se volvieron a llamar ni escribir.
Finalmente tuve que contactar a un familiar para que me trajera la medicina porque desde el seguro nunca finalizaron mi
atención. Todo lo comentado ha sido con el proveedor de Rimac VIVA 1A, realmente ha sido lamentable su atención y como
indicaba al inicio yo ya había usado este servicio antes y me atendieron muy bien, me parece que era otro proveedor, pero
ahora fue pésimo.
Lo comento porque me parece importante que hagas llegar el mensaje y queja a tu contacto en Rímac sobre todo porque
estamos hablando de temas de salud. Te agradezco de antemano.
Saludos,
Milagros Amaya</t>
  </si>
  <si>
    <t>Informe de Resultado del Reclamo
1. Canal de Ingreso del Reclamo:
Reclamo ingresado el 26 de marzo de 2025, a través del Libro de Reclamaciones
Virtual (LRV) de RIMAC EPS, mediante la Hoja de Reclamación N°25-EPS002453;
el cual nos fue trasladado el 27 de marzo del 2025 y registramos como Reclamo
N° LVR-25-000019.
2. Identificación del usuario afectado y de quien presenta el reclamo:
El reclamo fue presentado por Milagros Victoria Amaya Valladolid con DNI N°
72651654.
3. Descripción y causa del reclamo:
Hola Maria, buenas noches Detalle del Reclamo / Pedido: Queja1 / Reclamo2 :
Nombre del usuario/Razón Enel Generacion Peru S.a.a. Tipo de Documento
Identidad: Número Documento de Identidad: 2. DATOS DEL CLIENTE Te comento
que hoy he tenido una lamentable atención por parte de Rimac para atención de
teleconsulta. Llamé a Seguros Rimac las 9.11 am para agendar la consulta virtual y
me programaron para 11.20, desde ahí me llamó la atención el largo tiempo de espera
para la cita cuando antes ya he usado este servicio y me agendaban a los pocos
minutos. Luego me conecté al enlace de cita desde las 11.15 pero nadie se unía,
esperé y nada incluso escribí y llamé al mismo número de whatsapp donde enviaron
el enlace pero no respondieron, aprox. a las 11.30 apareció un mensaje en pantalla
que la cita estaba vencida. Volví a llamar a Seguros Rimac indicando lo sucedido y me
volvieron a agendar a la 1.10pm, me conecté minutos antes y esta vez sí se dio la
atención sin problemas. El Dr. Me indicó que dentro de 30 min, me llamarían para
coordinar el envío de medicina. No me llamaron para la medicina, escribí nuevamente
al whatsapp aprox. a las 3pm pero no respondieron. Llamé nuevamente a Seguros
Rimac a las 4pm aprox para indicar lo sucedido e indicaron que me iban a generar un
reporte para la programación y atención y que llamarían dentro de 15 min. Me
llamaron desde farmacia en ese plazo e indicaron que la medicina llegaría entre 5.30 y
7.30pm, consulté si podía ser antes considerando que estoy desde la mañana con la
solicitud pero indicaron que no era posible. Me volvieron a llamar desde farmacia a las
6.25pm indicando que el envío no era posible para hoy por la ubicación (San Miguel) y
que sería al día de mañana. Pedí que por favor sea hoy pero indicaron que
consultarían y me volverían a llamar. No se volvieron a llamar ni escribir. Finalmente
tuve que contactar a un familiar para que me trajera la medicina porque desde el
seguro nunca finalizaron mi atención. Todo lo comentado ha sido con el proveedor de
Rimac VIVA 1A, realmente ha sido lamentable su atención y como indicaba al inicio yo
ya había usado este servicio antes y me atendieron muy bien, me parece que era otro
proveedor, pero ahora fue pésimo. Lo comento porque me parece importante que
hagas llegar el mensaje y queja a tu contacto en Rímac sobre todo porque estamos
hablando de temas de salud. Te agradezco de antemano. Saludos, Milagros Amaya
4. Análisis de los hechos que sustentan el reclamo:
Habiendo solicitado el descargo respectivo a las áreas involucradas en su atención,
como parte de las diligencias para atender su reclamo, cordialmente, le informamos lo
siguiente:
Luego de hacer las diligencias respectivas con relación a su atención, lamentamos
sinceramente los inconvenientes ocasionados durante su experiencia. Debido a una
falla operativa, nuestro sistema clínico virtual sufrió una caída. No obstante,
gestionamos la rehabilitación del sistema rápidamente, lo cual permitió que se le
brindara la atención médica el 24/03/2025 a la 1:10 pm.
Por otro lado, tras revisar su caso con las áreas involucradas, confirmamos que
lamentablemente, por fallas del sistema logístico de nuestro proveedor, hubo una
demora en el proceso de entrega del medicamento. Sin perjuicio de ello, hemos
verificado también que, tan pronto tuvimos conocimiento de la no entrega de sus
medicamentos, procedimos a reprogramar el envío el día 26 de marzo del 2025 .
Sentimos los inconvenientes ocasionados y manifestamos que la salud de nuestros
pacientes es nuestra prioridad. En este punto, le extendemos nuestras más sinceras
disculpas.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Se reforzarán oportunidades de mejora para las áreas de atención médica virtual y
farmacia para evitar quiebres en la cadena de atención y entrega de
medicamentos.
b) Reforzar el monitoreo continuo al sistema logístico de nuestros proveedores.
Quedamos atentos ante cualquier solicitud, prestos a servirle siempre.
“EN VIVA 1A CUIDAMOS LA SALUD DE TU FAMILIA COMO SI FUERA LA NUESTRA”</t>
  </si>
  <si>
    <t>Stefany Sara Tejeda Cuzcano</t>
  </si>
  <si>
    <t>stefy152000@gmail.com</t>
  </si>
  <si>
    <t>25-SBS014109</t>
  </si>
  <si>
    <t>El día de ayer recibí una atención de forma virtual para mi menor hija por la clínica VIVA A1, lo cual doc. no tenia buena
conexión a internet, me indico que no contaba con el medicamento ( RINOMAX Y EL OTRO MEDICAMENTO ES PARA LA
RINITIS) , doc. ingreso tarde a la consulta y apresuraba la atención porque tenia otro paciente por atender, a la vez llamo a
Rimac y asesora le indica que menor no contaba bajo su póliza por atención virtual, luego se rectifico indicándole " que sugiere" que no sea por atención virtual.
La primera cita era a las 4 pm, le reprogramaron para las 6pm sin previo aviso, mi molestia es que si doctora no escuchaba
bien, que medicamentos me estará mandando, que hasta ahora no me llega.</t>
  </si>
  <si>
    <t>Informe de Resultado del Reclamo
1. Canal de Ingreso del Reclamo:
Reclamo ingresado el 26 de marzo de 2025, a través del Libro de ReclamacionesVirtual (LRV) de RIMAC EPS, mediante la Hoja de Reclamación N°25-SBS014109;
el cual nos fue trasladado el 02 de abril del 2025 y registramos como ReclamoN° LVR-5-000009
2. Identificación del usuario afectado y de quien presenta el reclamo:
El reclamo fue presentado por Stefany Sara Tejeda Cuzcano DNI N° 43592303enrepresentación de ALMUDENA SARA MASCCO TEJEDA DNI N° 90940497
3. Descripción y causa del reclamo:
“El día de ayer recibí una atención de forma virtual para mi menor hija por la clínicaVIVA A1, lo cual doc. no tenia buena conexión a internet, me indico que no contabacon el medicamento ( RINOMAX Y EL OTRO MEDICAMENTO ES PARA LARINITIS) , doc. ingreso tarde a la consulta y apresuraba la atención porque tenia otro pacientepor atender, a la vez llamo a Rimac y asesora le indica que menor no contaba bajosupóliza por atención virtual, luego se rectifico indicándole " que sugiere" que no seapor
atención virtual. La primera cita era a las 4 pm, le reprogramaron para las 6pmsinprevio aviso, mi molestia es que si doctora no escuchaba bien, que medicamentos meestará mandando, que hasta ahora no me llega. .” 4. Análisis de los hechos que sustentan el reclamo:
Habiendo solicitado el descargo respectivo a las áreas involucradas en su atención, como parte de las diligencias realizadas para atender su reclamo, le informamoslosiguiente:
La atención médica fue brindada inicialmente por videollamada; sin embargo, debidoafallas de conexión, se presentó un retraso en el inicio. Ante esta situación, se continuóla atención a través de la plataforma Zoyper5 , donde se logró concluir
satisfactoriamente la consulta con la paciente, sin nuevas interferencias. En relación con los medicamentos prescritos según diagnóstico se evidencialaprescripción de los siguientes medicamentos:LORATADINA5MGJARABE,PREDNISONA 5MG/5ML JARABE,RHINO BB X 15ML, se confirma queel
despacho se efectuó el día 26 de marzo de 2025, a las 11:40 a.m. Con respectoalosmedicamentos solicitados por la madre de la menor ( Avamys) esto no estáenrelación con el diagnóstico validado en la consulta médica.
Avenida Faustino Sánchez
Carrión 230. viva1a.com.pe (01)618300Lamentamos los inconvenientes que esta situación pudo haberle causadoyreiteramos que la salud de nuestros pacientes es nuestra principal prioridad. 5. Conclusiones
En consecuencia, de acuerdo con los fundamentos expuestos, nuestra institucióndeclara parcialmente fundado su reclamo. Viva 1A agradece su reclamo pues nos permite tener el debido conocimiento delaseventualidades y deficiencias que puedan producirse durante la atención, tomar
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
6. Medidas a adoptar o adoptadas:
Finalmente, es oportuno informarle que hemos adoptado las siguientes medidas:
a) Feedback a nuestro proveedor responsable de la entrega de sus medicamentos. b) Reforzar el monitoreo continuo al sistema logístico de nuestros proveedores. c) Mejorar la estabilidad y respaldo de las plataformas de videollamada. Quedamos atentos ante cualquier solicitud, prestos a servirle siempre. “EN VIVA 1A CUIDAMOS LA SALUD DE TU FAMILIA COMO SI FUERA LA NUESTRA”</t>
  </si>
  <si>
    <t>ANAHI ALESSANDRA DA COSTA SABA</t>
  </si>
  <si>
    <t>rossanysaba1924@gmail.com</t>
  </si>
  <si>
    <t>25-EPS002460</t>
  </si>
  <si>
    <t>Cliente refiere queja de proveedor de salud VIVA 1A S.A.C. ya que el 24 de marzo solicitó médico a domicilio con la
especialidad de pediatría en el cual el médico tratante le envío en receta PARACETAMOL, sin embargo, el medicamento
que le fue entregado por error es SIMETICONA de 80mg. Este hecho le ha generado malestar ya que de no haberse
percatado le hubiese dado a su menor un medicamento que pudo ocasionar inconvenientes en su salud. Asimismo, cliente manifiesta su incomodidad por la demora en la entrega del medicamento ya
que fue entregado al día siguiente alrededor de las 10pm. Cliente señala que es la primera vez que ocurre incidentes como
estos en el cual le genera desconfianza porque la veces anteriores que ha solicitado servicio médica siempre la han
atendido como corresponde, es más cuando faltaba algún medicamento, se lo mencionaban y se lo enviaban después. Ante
estos hechos, deja constancia de lo ocurrido a fin de que se tome cartas en el asunto. Cliente refiere que ya no necesita que
se le envié el medicamento correcto.</t>
  </si>
  <si>
    <t>Informe de Resultado del Reclamo
1. Canal de Ingreso del Reclamo:
Reclamo ingresado el 27 de marzo de 2025, a través del Libro de ReclamacionesVirtual (LRV) de RIMAC EPS, mediante la Hoja de Reclamación N° 25-EPS002460;
el cual nos fue trasladado el 28 de marzo del 2025 y registramos como ReclamoN° LVR-5-0000010
2. Identificación del usuario afectado y de quien presenta el reclamo:
El reclamo fue presentado por Rossany Del Pilar Saba Sernaque con DNI
N°42396905 en representación de ANAHI ALESSANDRA DA COSTA SABADNI N° 79351259
3. Descripción y causa del reclamo:
“ Cliente refiere queja de proveedor de salud VIVA 1A S.A.C. ya que el 24 de marzosolicitó médico a domicilio con la especialidad de pediatría en el cual el médicotratante le envío en receta PARACETAMOL, sin embargo, el medicamento que lefueentregado por error es SIMETICONA de 80mg. Este hecho le ha generado malestar
ya que de no haberse percatado le hubiese dado a su menor un medicamentoquepudo ocasionar inconvenientes en su salud. Asimismo, cliente manifiestasuincomodidad por la demora en la entrega del medicamento ya que fue entregadoal
día siguiente alrededor de las 10pm. Cliente señala que es la primera vez que ocurreincidentes como estos en el cual le genera desconfianza porque la veces anterioresque ha solicitado servicio médica siempre la han atendido como corresponde, es máscuando faltaba algún medicamento, se lo mencionaban y se lo enviaban después. Ante estos hechos, deja constancia de lo ocurrido a fin de que se tome cartas enel
asunto. Cliente refiere que ya no necesita que se le envié el medicamento correcto.” 4. Análisis de los hechos que sustentan el reclamo:
Habiendo solicitado el descargo respectivo a las áreas involucradas en su atención, como parte de las diligencias para atender su reclamo, cordialmente, le informamoslosiguiente:
Luego de realizar la verificación correspondiente, se ha identificado que, efectivamente, nuestro proveedor asignó un medicamento por otro y dicha entregafue realizada al día siguiente ,superando el tiempo habitual para este tipodesolicitudes. Lamentamos sinceramente la preocupación y malestar generados. Valoramos la confianza que ha depositado anteriormente en nuestros serviciosylamentamos profundamente que esta situación haya afectado esa percepción.
Avenida Faustino Sánchez
Carrión 230. viva1a.com.pe (01)6183005. Conclusiones
En consecuencia, de acuerdo con los fundamentos expuestos, nuestra institucióndeclara fundado su reclamo. Viva 1A agradece su reclamo pues nos permite tener el debido conocimiento delaseventualidades y deficiencias que puedan producirse durante la atención, tomar
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
6. Medidas a adoptar o adoptadas:
Finalmente, es oportuno informarle que hemos adoptado las siguientes medidas:
a) Se han reforzado los controles de validación en la preparación y entregademedicamentos, así como los protocolos de revisión por parte de farmacia. b) Se están implementando mejoras en la coordinación logística para asegurar
entregas dentro de los plazos establecidos por los proveedores. Quedamos atentos ante cualquier solicitud, prestos a servirle siempre. “EN VIVA 1A CUIDAMOS LA SALUD DE TU FAMILIA COMO SI FUERA LA NUESTRA”</t>
  </si>
  <si>
    <t xml:space="preserve">Buenas tardes Guisella:
En relación al correo sobre el paciente CASTELO VARGAS JOAQUÍN, se informa que la consulta fue respondida a través de otros correos. De igual manera, se comparte el siguiente resumen:
Los exámenes de laboratorio fueron realizados el 11 de abril en la Clínica San Juan de Dios.
Las tiras reactivas fueron enviadas por Cuidafarma el 17 de marzo de 2025.
Hasta la fecha, las coordinaciones relacionadas con las atenciones del paciente han sido comunicadas directamente tanto al paciente como a su madre.
Actualmente, las citas médicas se gestionan por teleconsulta de manera mensual, programándose con una semana de anticipación en relación a su última consulta, a fin de asegurar la entrega oportuna de su medicación.
Quedamos atentos ante cualquier consulta adicional.
Saludos cordiales.
</t>
  </si>
  <si>
    <t>Giulio Valz Gen Rivera</t>
  </si>
  <si>
    <t xml:space="preserve">Hola Rosita,
Tenemos a nuestro Gerente General interesado en entrar al Programa de Pacientes crónicos por hipertensión, detallo sus datos para que puedan contactarse con él y coordinar el ingreso:
Giulio Valz Gen Rivera
DNI 09155132
hipertensión
Cel 999654195
Gracias
 </t>
  </si>
  <si>
    <t>Buenas tardes estimados
Se agenda cita con el  Dr moncada
para el día 14/03, paciente conforme 
saludos
Pedro Bereche
asesor del centro de experiencia al usuario
Centro Medico Viva 1A. Buenas tardes, estimados:
Reciban un cordial saludo por parte de VIVA 1A Centro Médico.
En relación con el ingreso al programa del paciente Giulio Valz Gen Rivera (DNI 09155132), les informamos que hemos realizado nuevamente la comunicación correspondiente y, por lo tanto, la cita ha sido programada para el 08/04/2025 a las 13:30 horas con el Dr. Antonio David Moncada Catalán, del Servicio de Medica familiar  - Teleconsulta.
Quedamos a su disposición para cualquier consulta adicional.
Atentamente,</t>
  </si>
  <si>
    <t xml:space="preserve">ELIZABETH CRISTINA HERMOZA MORALES </t>
  </si>
  <si>
    <t xml:space="preserve">Estimados @quejasyreclamos@viva1a.com.pe
Su urgente apoyo con el descargo y la medidas correctivas en referencia al presente reclamo.
Hola Guissela,
Buenas tardes, por favor tu gentil apoyo con lo indicado por el paciente que ha presentado un reclamo formal por la atención del proveedor VIVA 1A y la entrega de sus medicinas, pasó atención el 18/03 de manera virtual por endocrinología ya que tiene diagnóstico de diabetes, el medico no le entregó receta e indicó que ya lo había ingresado al sistema, sin receta no puede comprar sus medicamentos en la farmacia, le recetaron 5 lapiceros de Victoza y MaltoFER.
Mencionar también que antes de finalizar la comunicación le llamaron para solicitarle un examen lo cual la fastidió bastante, ya que indica que ellos llevan el control y deben contar con esa información.
Se ofreció autonomía pero no quiso aceptarlo porque no puede comprar las medicinas y espera le solucionen a la brevedad.
Datos de contacto:
correo: elizabeth.hermoza@yahoo.com.pe
Teléfono: 993377154
</t>
  </si>
  <si>
    <t>Buenas tardes, estimados:
Reciban un cordial saludo por parte del Centro Médico Viva 1A.
En relación con la notificación presentada respecto a la paciente Elizabeth Cristina Hermoza Morales (DNI: 43526403), se realizó la revisión correspondiente del caso, en la cual se evidenció lo siguiente:
El día 18 de marzo, el médico endocrinólogo emitió una formulación médica, con su respectiva programación de despacho.
Los medicamentos fueron entregados a la paciente el día 19 de marzo por el proveedor CuidaFarma.
Los medicamentos despachados fueron:
Liraglutida 6 mg/ml (inyectable) – 5 jeringas
Hierro Polimaltosa 100 mg (tabletas) – 30 tabletas
Respecto al reclamo presentado por la paciente, informamos que se han tomado las medidas correctivas correspondientes con el área involucrada, lo que ha permitido asegurar la continuidad de la atención.
Actualmente, la paciente ya cuenta con su cita correspondiente al mes de abril, la cual fue programada para el 15/04, con el Dr. Gerson Jacob Siura Trevejo, en el servicio de Endocrinología.
Agradecemos la atención prestada a la situación reportada. Entendemos que se presentaron imprevistos logísticos, los cuales ya han sido subsanados. Reafirmamos nuestro compromiso con la mejora continua, y seguiremos trabajando para brindar una atención oportuna, segura y de calidad.
Saludos cordiales,</t>
  </si>
  <si>
    <t>Buenas tardes, estimados:
Con respecto al estado actual del paciente JOANA CRISTINA RAYGADA RISCO, se informa que se ha procedido a establecer contacto y se está agendando la visita domiciliaria para el día de hoy 10/04, en el rango de horario  8:00 p.m. a 9:00 p.m., con el Dr. Moncada, del servicio de Médico Familiar - Atención Domiciliaria.
Quedamos atentos ante cualquier consulta adicional.
Saludos cordiales.</t>
  </si>
  <si>
    <t>CARMEN LIDIA NODA KOZONO DE TSUMURA</t>
  </si>
  <si>
    <t>Buenas tardes estimados,
Se envía el listado de paciente captados para ingreso al programa Cuídate del día 28.03.2025 su gentil apoyo en comunicación, muchas gracias.
Saludos cordiales,
Xiomara Pacasi
Central de programas Rimac</t>
  </si>
  <si>
    <t>CANCELADO, POR SOLICITUD DE RIMAC PASARAN ATENCION EN CLINICA INTERNACIONAL</t>
  </si>
  <si>
    <t>CE</t>
  </si>
  <si>
    <t>TSUMURA SHIMIZU MITSUYUKI</t>
  </si>
  <si>
    <t>RAUL ANTONIO MEJIA RAMIREZ</t>
  </si>
  <si>
    <t>HIPERTENSION/DISLIPIDEMIA</t>
  </si>
  <si>
    <t>ASIGNADO 2025-04-11 Hilton   D Jango  Cruz CARDIOLOGIA - TELECONSULTA</t>
  </si>
  <si>
    <t>ANA SOFIA LOPEZ RAMIREZ (PCTE VIP)</t>
  </si>
  <si>
    <t>ATENDIDO 2025-04-02 Virginia  Cuevas Rivero MEDICA FAMILIAR - TELECONSULTA</t>
  </si>
  <si>
    <t>ROSARIO FORTUNATA BIMBI TUDELA</t>
  </si>
  <si>
    <t>ASIGNADO 2025-04-08 DR SIURA ENDOCRINOLOGIA - TELECONSULTA</t>
  </si>
  <si>
    <t>JOSSY SHEYLA MIO RIOS</t>
  </si>
  <si>
    <t>ENRIQUE RICARDO SANTAYA ZAPATA</t>
  </si>
  <si>
    <t>RAFAEL ALEXANDER RAMIREZ ESPINOZA</t>
  </si>
  <si>
    <t>rafael.ramirez@pe.nestle.com</t>
  </si>
  <si>
    <t>ATENDIDO 2025-04-07 Antonio  David Moncada Catalan MEDICA FAMILIAR - TELECONSULTA</t>
  </si>
  <si>
    <t>GABY REBECA PEREZ FUNES</t>
  </si>
  <si>
    <t>GABY_REBECA@HOTMAIL.COM</t>
  </si>
  <si>
    <t>ATENDIDO 2025-04-03 Gerson  Jacob Siura  Trevejo Trevejo ENDOCRINOLOGÍA - TELECONSULTA</t>
  </si>
  <si>
    <t>BERNARDO JOSE FERNANDEZ HAAKER</t>
  </si>
  <si>
    <t>BFERNANDEZHAAKER@GMAIL.COM</t>
  </si>
  <si>
    <t>GIULIANA DEL CARMEN LIZARRAGA CAYCHO</t>
  </si>
  <si>
    <t>giulidelc@hotmail.com</t>
  </si>
  <si>
    <t>NO ASISTIO A SU CITA 29/03/2025 Virginia  Cuevas Rivero MEDICA FAMILIAR - TELECONSULTA</t>
  </si>
  <si>
    <t>MARIELZAVALA MIMATA</t>
  </si>
  <si>
    <t>marielzm@gmail.com</t>
  </si>
  <si>
    <t>NO ASISTIO A SU CITA 2025-04-06 Hilton   D Jango  Cruz CARDIOLOGÍA - TELECONSULTA</t>
  </si>
  <si>
    <t>PATRICIA DEL PILAR MOTTA LONGO</t>
  </si>
  <si>
    <t>pmottalongo79@gmail.com</t>
  </si>
  <si>
    <t>ERICK CARLOS STAROST GUTIERREZ</t>
  </si>
  <si>
    <t>ERICKSTAROST@STAROSTCOMPANY.COM</t>
  </si>
  <si>
    <t>ATENDIDO 2025-04-12 Hilton   D Jango  CruzCARDIOLOGÍA - TELECONSULTA</t>
  </si>
  <si>
    <t>WALTER AUGUSTO ESPIRITU ARANDA</t>
  </si>
  <si>
    <t>walesp90@outlook.com</t>
  </si>
  <si>
    <t>JOAQUIN ALONSO CASTELO VARGAS</t>
  </si>
  <si>
    <t>Estimada @Denisse Salazar Gonzales
El prestador informó la entrega de medicamentos del mes de Febrero (estas en copia)
Estimado @fgarzon@viva1a.com.pe@gsiguenas@viva1a.com.pe@quejasyreclamos@viva1a.com.pe
Su urgente apoyo en validar si se ha cumplido con el correcto servicio del usuario referido. Agradeceré tu urgente y especial apoyo con el paciente JOAQUIN ALONSO CASTELO VARGAS, hijo de REGINA VARGAS ARAGON, quien pasó consulta a través del programa de pacientes crónicos “otras enfermedades” el 12.02.2025, indica que le recetaron una dotación mensual de 02 insulinas rápidas (también recibe insulina periódica) y que le resulta insuficiente, por lo que requiere que se contacten nuevamente con ellos para una evaluación al paciente y determinar una dosis mayor de insulina rápida.</t>
  </si>
  <si>
    <t xml:space="preserve">Buenos días, estimados,
Reciban un cordial saludo de parte de VIVA 1A Centro Médico.
En relación con el envío de la receta médica, les informamos que no tenemos ningún pendiente con él paciente al respecto.
Se realizó una llamada al paciente el día 04/04/2025, quien únicamente solicitó el agendamiento de su cita mensual. En respuesta a su solicitud, se ha procedido a agendar la cita para el mismo día, a las 15:00 horas, con el Dr. Gerson Jacob Siura Travejo.
 En relación a los cargos, se ha solicitado la información al proveedor CUIDAFARMA, sin embargo no hemos tenido repuesta hasta el momento. 
Se adjunta recetas emitidas al paciente.
Quedamos atentos a cualquier otra consulta o requerimiento.
</t>
  </si>
  <si>
    <t>JOSE LUIS MARRUFFO MENDOZA</t>
  </si>
  <si>
    <t>Su gentil apoyo con el pronto contacto del usuario referido para nuevo ingreso.
Estimada Licenciada,
Por favor su apoyo para que puedan contactarse con el asegurado, indica que no logra contactarse con el programa Cuídate.
JOSE LUIS MARRUFFO MENDOZA
El número es 986674359.</t>
  </si>
  <si>
    <t>Estimados 
Se procedio  ah contacto con el pcte , quien pudo pasar su  consulta el dia  28/3 horas 6 :15 pm con el Dr Moncada .
Saludos cordiales 
katherine ochoa
Centro de experiencia</t>
  </si>
  <si>
    <t>FIORELLA MARIEL HUARINGA LEON</t>
  </si>
  <si>
    <t>Calle 33 Chorrillos</t>
  </si>
  <si>
    <t>fiorellahl16@gmail.com</t>
  </si>
  <si>
    <t>25-EPS002475</t>
  </si>
  <si>
    <t>La doctora MARCIRLA ESPINOZA de CENTRO VIVA 1 A no desea entregarme los medicamentos, indica que debo
comprarlos en farmacia porque no tienen en el stock, sin importarle mi estado de salud actual. Tampoco realiza la gestión
para que otro proveedor me envíe los medicamentos.</t>
  </si>
  <si>
    <t>Informe de Resultado del Reclamo
1. Canal de Ingreso del Reclamo:
Reclamo ingresado el 28 de marzo de 2025, a través del Libro de ReclamacionesVirtual (LRV) de RIMAC EPS, mediante la Hoja de Reclamación N°25- EPS002475;
el cual nos fue trasladado el 28 de marzo del 2025 y registramos como ReclamoN° LVR-25-000011. 2. Identificación del usuario afectado y de quien presenta el reclamo:
El reclamo fue presentado por Fiorella Mariel Huaringa Leon con DNI N° 76467408. 3. Descripción y causa del reclamo:
“La doctora MARCIRLA ESPINOZA de CENTRO VIVA 1 A no desea entregarmelosmedicamentos, indica que debo comprarlos en farmacia porque no tienen en el stock, sin importarle mi estado de salud actual. Tampoco realiza la gestión para queotroproveedor me envíe los medicamentos.” 4. Análisis de los hechos que sustentan el reclamo:
En atención a su reclamo relacionado con la consulta médica de seguimiento recibidaatravés de la modalidad de teleconsulta el día 28/03/2025, nos permitimos informarlequehemos revisado su caso junto con el área médica correspondiente, a fin de brindarleunarespuesta clara y objetiva. De acuerdo con el reporte emitido por la profesional tratante, la Dra. Marciel Espinoza, laatención médica fue realizada bajo modalidad virtual, como parte de un seguimientoposterior a la consulta recibida el 27/03/2025 por persistencia de síntomas. Durantelaatención, usted manifestó síntomas de dolor de garganta persistente, congestión nasal ymalestar general; sin presencia de fiebre, tos, ni signos de alarma. Tras la entrevista, la médica determinó que el cuadro correspondía a una rinofaringitisaguda de origen viral, sin criterios que justificaran el uso de antibióticos u otrosmedicamentos no indicados en las Guías de Práctica Clínica vigentes. En ese sentido, el
tratamiento recomendado fue sintomático, con uso de antiinflamatorios y antihistamínicos,
los cuales ya habían sido indicados en la atención inicial del día anterior.
Avenida Faustino Sánchez
Carrión 230. viva1a.com.pe (01)6183005. Conclusiones
En consecuencia, de acuerdo con los fundamentos expuestos, nuestra institucióndeclara infundado su reclamo. Viva 1A agradece su reclamo pues nos permite tener el debido conocimiento delaseventualidades y deficiencias que puedan producirse durante la atención, tomar
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
6. Medidas a adoptar o adoptadas:
Finalmente, es oportuno informarle que hemos adoptado las siguientes medidas:
a) Mejora en la comunicación Médico-Paciente. b) Brindar espacios de retroalimentación inmediata tras cada consulta. Quedamos atentos ante cualquier solicitud, prestos a servirle siempre. “EN VIVA 1A CUIDAMOS LA SALUD DE TU FAMILIA COMO SI FUERA LA NUESTRA”</t>
  </si>
  <si>
    <t>Cecilia Durango Salazar</t>
  </si>
  <si>
    <t>Transmito la solicitud de dos aseguradas (madre e hija) que fueron ingresadas al programa con VIVA 1ª en febrero. Aunque ha pasado más de un mes desde su último control, aún no han logrado la programación de su cita correspondiente para marzo.
Adjunto los datos necesarios para que puedan canalizar la solicitud con el proveedor y gestionar sus citas en el plazo más breve posible, ya que actualmente no cuentan con tratamiento.
Asimismo, cabe mencionar que las aseguradas han intentado comunicarse con el proveedor a través del número de WhatsApp (sin recibir respuesta) y mediante la opción de programas del IVR Rimac.. Pendiente cita del presente mes ya no tiene medicina</t>
  </si>
  <si>
    <t>Buenas tardes estimados 
pacientes en mención pasaron atención con
el Dr Gerson Siura el día 28/03, pacientes conformes
saludos 
Pedro Bereche
Asesor de Experiencia al Usuario 
Viva 1A</t>
  </si>
  <si>
    <t>MAGALI FLORES DURANGO</t>
  </si>
  <si>
    <t>Transmito la solicitud de dos aseguradas (madre e hija) que fueron ingresadas al programa con VIVA 1ª en febrero. Aunque ha pasado más de un mes desde su último control, aún no han logrado la programación de su cita correspondiente para marzo.
Adjunto los datos necesarios para que puedan canalizar la solicitud con el proveedor y gestionar sus citas en el plazo más breve posible, ya que actualmente no cuentan con tratamiento.
Asimismo, cabe mencionar que las aseguradas han intentado comunicarse con el proveedor a través del número de WhatsApp (sin recibir respuesta) y mediante la opción de programas del IVR Rimac. Hasta el momento no me han agendado la cita del mes de marzo, ya no tengo medicina, no me han mandado resultados de análisis y tampoco de ecografía.</t>
  </si>
  <si>
    <t>MITZY YAMILÉ ESCOBAR UTCAÑE</t>
  </si>
  <si>
    <t>@CUI_Vilma Yanet Ortiz Duran
Según lo conversado, mañana que vas a Viva 1ª, necesitamos saber qué pasó con la atencion de: MITZY YAMILÉ, ESCOBAR UTCAÑE.
Ella es de la COE Rimac y agendó una atención como cliente incógnito para evaluar el servicio.
Incidente: A pesar de que no se presentó en la consulta porque era una prueba, le llegó por WSP la receta con diagnóstico de Rinofaringitis, 3 medicamentos y finalmente los productos llegaron a casa, todo ello sin haber pasado una consulta con el médico!, esto es gravísimo de cara a los controles que se deben tener en la operación.
Mitzy reportó este hecho por el canal de Wsp pero no obtuvo una respuesta por el lado de Viva. Todo está en los print de pantalla del adjunto.
@Martha Grosso Sandoval @CUI_Liliana Patricia Blanco Rodriguez
Este caso nos lo van a sacar el día de la reunión, asi que debemos preparar el descargo de lo ocurrido y el plan de mejora para evitar incidentes similares.</t>
  </si>
  <si>
    <t>PRUEBA CLIENTE INCOGNITO</t>
  </si>
  <si>
    <t>Lima, 01 de abril de 2025
Estimados señores de Rimac EPS
De nuestra mayor consideración,
Por medio de la presente, deseamos expresar nuestro compromiso con la transparencia, la 
calidad de atención y la mejora continua en nuestros procesos.
Con relación a los hechos ocurridos recientemente, en el marco de la prestación del servicio del 
día 26 de marzo de 2025, los cuales han generado inquietud y preocupación, cordialmente nos 
permitimos poner a su conocimiento lo siguiente:
a) Descripción de los hechos
El incidente que ha originado esta comunicación se refiere al presunto registro indebido de 
una atención médica en la Historia Clínica (HC) de la paciente Mitzy Yamile Escobar Utcañe, 
por parte del médico tratante, sin que supuestamente haya realizado efectivamente dicha
atención médica.
Una vez tuvimos conocimiento de esta situación, procedimos a realizar una auditoría interna 
con el fin de esclarecer las circunstancias que llevaron a la situación descrita. A continuación, 
detallamos los hallazgos obtenidos en el curso de dicha investigación:
1. El 26 de marzo de 2025, a las 9:26 a.m., se asignó la subasta del caso de la Sra. Mitzy 
Yamile Escobar Utcañe a VIVA 1A.
2. El 26 de marzo de 2025, a las 9:59 a.m., la Sra. Mitzy Yamile Escobar Utcañe fue 
registrada en nuestro sistema, y se le citó para una consulta a las 10:40 a.m. del mismo 
día.
3. En ese mismo momento, la Sra. Mitzy Yamile Escobar Utcañe recibió un recordatorio de 
su cita por parte de Gabriella, nuestro bot de atención al cliente, ello, en cumplimiento de 
nuestro flujo de atención. La Sra. Mitzy Yamile Escobar Utcañe confirmó su asistencia a 
la cita programada:
4. El médico tratante inició la videollamada para la realización de la consulta en la hora 
programada, cumpliendo con ello nuestro flujo de atención, sin embargo, la Sra. Mitzy 
Yamile Escobar Utcañe no se conectó.
5. Ahora bien, según nuestras investigaciones, la doctora tuvo una consulta con otra 
paciente, momentos antes de su cita programada con la Sra. Mitzy Yamile Escobar 
Utcañe. Así, producto de un error humano, registró dicha atención y receta médica a 
nombre de la Sra. Mitzy Yamile Escobar Utcañe.
6. Sin perjuicio de ello, se verificó también que la doctora registró correctamente la atención 
de la paciente anterior a la Sra. Mitzy Yamile Escobar Utcañe y que, por ese extremo, no 
tenemos ningún inconveniente.
7. Sin embargo, debido a aquel error humano de la doctora, el registro de atención de la 
Sra. Mitzy Yamile Escobar Utcañe y la posterior entrega de los medicamentos no pudo 
subsanarse oportunamente. En ese extremo, lamentamos lo ocurrido y extendemos 
nuestras disculpas y compromiso de mejora.
8. Cabe mencionar que, minutos después, el médico intentó comunicarse con la Sra. Mitzy 
Yamile Escobar Utcañe para recordarle su cita programada, y la paciente devolvió esa
llamada.
9. Sin perjuicio de todo lo mencionado, hemos corroborado que con fecha 26 de marzo de 
2025, a las 14:03 a.m., la farmacia se comunicó telefónicamente con la Sra. Mitzy Yamile 
Escobar Utcañe para coordinar la entrega de los medicamentos, lo cual aceptó sin 
manifestar mayores observaciones.
10. Finalmente, el mismo 26 de marzo de 2025, a las 02:28 p.m., la paciente recibió sus
medicamentos y firmó el cargo de entrega correspondiente.
Lamentablemente, debido al tiempo transcurrido y al tipo de atención, la médica tratante no 
recuerda mayores detalles específicos del caso, por lo que no hemos podido validar con 
mayor precisión el incidente en cuestión. No obstante, por parte de nuestra empresa hicimos 
las validaciones correspondientes y verificamos que se cumplió con el flujo respectivo y, 
asimismo, hemos reportado ya la oportunidad de mejora a fin de poder subsanar ese tipo de 
errores humanos con inmediatez en caso vuelva a ocurrir.
En ese sentido, en nombre de nuestra institución, ofrecemos nuestras más sinceras disculpas 
por cualquier inconveniente que esta situación haya podido ocasionar.
b) Medidas correctivas inmediatas
Con el propósito de abordar esta situación con la debida seriedad y transparencia, hemos 
implementado las siguientes medidas correctivas inmediatas:
1. Retroalimentación al profesional involucrado: Se ha procedido con la 
retroalimentación de la médico profesional involucrada para la atención de sus afiliados.
2. Comunicado formal al resto del equipo de profesionales médicos: Se emitió una 
notificación formal al resto del equipo de profesionales de salud, enfatizando que 
cualquier conducta irregular en el registro de atenciones médicas será sancionada, 
pudiendo llegar hasta la exclusión del profesional y la retención del pago por servicios no
efectivamente prestados
c) Acciones de Mejora y Prevención
Con el objetivo de garantizar que situaciones de esta índole no se repitan en el futuro, venimos 
implementando las siguientes acciones de mejora y prevención:
1. Controles de verificación de identidad del paciente atendido:
Estableceremos un sistema de confirmación de la identidad del paciente en cada una de 
nuestras atenciones médicas por Teleconsulta.
Esta validación se efectuará a través de la presentación del DNI o documento de 
identidad en tiempo real, el cual será mostrado al médico tratante antes de iniciar la 
consulta, siendo la captura de pantalla del paciente mostrando dicho documento 
archivada en nuestros registros a efectos de confirmar su identidad y asistencia a las 
citas programadas.
2. Auditorías Internas Periódicas:
Realizaremos revisiones aleatorias, con el objetivo de reforzar nuestra supervisión de la 
calidad y efectiva realización de las atenciones médicas y se implementarán controles 
cruzados con los registros de conexión a la plataforma de Teleconsulta.
3. Capacitación continua
Reforzaremos a todo nivel nuestros protocolos y lineamientos, haciendo especial énfasis 
en la debida diligencia que deben tener los profesionales de salud contratados.
4. Reporte y Seguimiento
Con relación al presente evento, procuraremos el mayor seguimiento y brindaremos
reportes constantes de nuestras acciones de mejora implementadas.
Finalmente, reiteramos que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____________________________
Dr. Jhon Fredy Garzon Martine</t>
  </si>
  <si>
    <t>ANGELA MARIA INDACOCHEA BELTRAN</t>
  </si>
  <si>
    <t>Su urgente apoyo con el descargo y medidas correctivas del presente reclamo.
Por favor tu apoyo con el caso de la asegurada de la referencia.
Hemos recibido el reclamo de la asegurada ANGELA MARIA INDACOCHEA BELTRÁN, DNI 46094728, quien indica que el pasado 13.03.2025 tuvo cita mediante el programa de pacientes crónicos y quedaron en llamarla para coordinar la toma de sus análisis, sin embargo, han transcurrido casi 15 días y aún no se han contactado con ella.
Por favor, es urgente revisar el caso, ya que no es la primera vez, la asegurada ya presentó reclamo anterior por la demora en la entrega de medicación.
Quedo a su disposición para cualquier requerimiento adicional.</t>
  </si>
  <si>
    <t xml:space="preserve">Estimada Sra. Bedon Guissela,
Reciba un cordial saludo de parte de VIVA 1A Centro Médico. En atención a lo indicado en el comunicado, nos permitimos dar respuesta al seguimiento del caso y confirmar la toma de análisis de la Sra. Ángela María Indacochea Beltrán (DNI: 46094728), con dirección en Urb. La Arboleda D18, Vallecito, Arequipa.
La Clínica San Juan de Dios de Arequipa ya ha tenido contacto con la paciente, quien se realizó los análisis el día de hoy, 01 de abril de 2025, en el horario de 7:00 a.m. a 9:00 a.m..
Lamentamos la demora en la respuesta a sus correos electrónicos, los cuales son de gran importancia para la mejora continua de nuestros procesos y la calidad en la prestación de nuestros servicios.
Agradecemos su comprensión y le pedimos disculpas por cualquier inconveniente que esto haya podido ocasionar.
Cordialmente,
</t>
  </si>
  <si>
    <t>Karina Milagros Vargas Collantes</t>
  </si>
  <si>
    <t>Estimados @admisionrimac@viva1a.com.pe
Solicitamos su gentil apoyo con el pronto contacto a la usuaria referida, quien ya ha sido contactada previamente y ha confirmado su ingreso al Programa Cuídate con diagnóstico de Hipertensión Arterial (HTA).
Contactar al teléfono personal: 968762497</t>
  </si>
  <si>
    <t>Buenas tardes, estimada:
Me permito informarle que se ha logrado establecer contacto y se ha procedido con el agendamiento correspondiente para la paciente Karina Milagros Vargas Collantes (DNI: 44969176).
La cita ha sido programada para el día 28/04 a la 1:45 p.m., con el Dr. Antonio David Moncada Catalán, en el servicio de Medicina Familiar - Teleconsulta.
Quedamos atentos a cualquier requerimiento adicional.
Saludos cordiales,</t>
  </si>
  <si>
    <t>Buenos tardes, estimados:
Reciban un cordial saludo de parte del Centro Médico Viva 1A.
En atención a la paciente Chávez Vargas, Ana Gabriela, informamos lo siguiente:
Los exámenes de laboratorio fueron realizados el día 03 de abril de 2025, en el horario de 6:00 a.m. a 7:00 a.m.
Asimismo, la paciente recibió atención médica el día 04 de abril de 2025, con el Dr. Gerson Jacob Siura Trevejo, del servicio de Endocrinología – Teleconsulta.
Quedamos atentos a cualquier consulta adicional que se requiera.
Saludos cordiales,</t>
  </si>
  <si>
    <t>CARLOS ALBERTO LORENZO WONG LU</t>
  </si>
  <si>
    <t>Su gentil apoyo con la pronta respuesta del presente reclamo.
Hola @CUI_Guissela Bedon Espinoza,
Por favor con lo siguiente, cliente pertenece a programa Cuídate y nos informa que el día 28/03 tuvo una tele consulta con su médico El Dr. Moncada y le recetó LOSACOR D 100\25 con Hidroclorotiazida que es para controlar la retención de líquidos pero le enviaron solo LOSACOR de 100 mg, su apoyo urgente para que puedan coordinar con el proveedor el envío de medicamentos correcto.
Atenta a sus comentarios.
Saludos cordiales,</t>
  </si>
  <si>
    <t>Buenos días, estimados,
Reciban un cordial saludo de parte de VIVA 1A Centro Médico.
Nos dirigimos a ustedes en relación con la entrega del medicamento correspondiente al Sr. Carlos Alberto Lorenzo Wong Lu (DNI: 08201744). Deseamos confirmar que dicho medicamento fue entregado el día sábado 29 de marzo de 2025. Además, hemos realizado una llamada de confirmación al paciente el día de hoy para verificar la recepción.
Lamentamos sinceramente los inconvenientes ocasionados y valoramos sus comentarios. Reiteramos nuestro compromiso con la mejora continua de nuestros servicios.
Quedamos a su disposición para cualquier consulta adicional.
Saludos cordiales,</t>
  </si>
  <si>
    <t>Buenos días, estimados:
Reciban un cordial saludo de parte del Centro Médico Viva 1A.
En respuesta al reclamo presentado por la paciente María del Carmen Carrasco Panta (DNI 07636877), quien actualmente se encuentra recibiendo atenciones dentro del programa RCV, informamos que dichas atenciones están siendo gestionadas de manera continua por el médico tratante, Dr. Antonio David Moncada Catalán.
Adjuntamos a la presente la información correspondiente a la medicación prescrita y citas atendidas a la paciente. Nos mantendremos atentos al agendamiento correspondiente al presente mes de abril.
Quedamos a disposición para cualquier consulta adicional que pudiera surgir.</t>
  </si>
  <si>
    <t>CONNIE ELIZABETH TORRES</t>
  </si>
  <si>
    <t>Buenas tardes Guissela
Por favor, cliente en asunto indica que el día lunes su doctora psiquíatra le indico que le enviarían unos medicamentos a través de cuida farmacia, sin embargo, la cliente no ha tenido contacto hasta el momento.
Por favor, su gentil apoyo contactándola a la brevedad.</t>
  </si>
  <si>
    <t>Buenas tardes estimados, 
 hemos realizado la verificación correspondiente de la paciente CONNIE ELIZABETH TORRES CARRERA (DNI 70416224) y por la cual no hemos realizado ninguna atención, no se encuentra registrada en nuestra base de datos, favor de indicar si requieren que ingrese al programa con nosotros. 
CUI_Guissela Bedon Espinoza&lt;xt10033@rimac.com.pe&gt;
Estimados.
Hacer caso omiso a la presente solicitud, se valida que el servicio corresponde al programa "Yo Decido".</t>
  </si>
  <si>
    <t>ENRIQUE MARTIN CARRANZA GONZALES</t>
  </si>
  <si>
    <t>Estimados por favor el apoyo con el cliente ya que el día 20/03/2025 se contactó para poder realizar su proceso de trámite del programa Cuidate donde se facilitó la comunicación con Central Telefónica Viva 1A: (01) 618 3000 donde se indicó que se contactarían en 72 horas hábiles.  Hasta la fecha no hay ningún tipo de contacto y el cliente esta mortificado por que viene de pacífico y solo le queda para 7 días sus medicamentos. El sufre con:
hipertensión arterial
diabetes
dislipidemia
Necesita que se pongan en contacto para coordinar y no llevarse una mala experiencia del servicio.
DNI: 09338607
ENRIQUE MARTIN CARRANZA GONZALES
EPS_ E0037362
Celular: 903381131
Correo: enrique.carranza@yahoo.com
Saludos.</t>
  </si>
  <si>
    <t>Estimada
Bedon Guissela
Reciba un cordial saludo por parte de VIVA 1A Centro médico, con relación a lo descrito en el comunicado damos respuesta a la solicitud del ingreso   al programa Cuidate al   SR. ENRIQUE MARTIN CARRANZA GONZALES con Nro. DNI 09338607 a través del contacto de llamada al  Celular Nro.  903381131 queda programada la cita para el día 02/04/2025 en horario de 9:00am con la Dra. Virginia Cuevas Rivero al servicio de MEDICA FAMILIAR -TELECONSULTA.
Usuario agradece y queda Satisfecho con la gestión realizada</t>
  </si>
  <si>
    <t>PEDRO RUPERTO GUERRERO  GONZALES</t>
  </si>
  <si>
    <t>Av. H - 84 Talara</t>
  </si>
  <si>
    <t xml:space="preserve">Hola Susan,
Tenemos la queda de Antonieta por su esposo que es paciente crónico.
Para comunicarles que el 8 de marzo, llamaron a mi esposo del programa de crónicos, para indicarle que tenía que pagar un deducible para la realización de un examen de laboratorio, (Perfil Lipídico) ese mismo día procedió al pago.
Ayer, 19 de marzo, le envían un mensaje que los exámenes de laboratorio, para el seguimiento de pacientes crónicos no se realiza en provincias, solo en Lima.
La primera pregunta es, cómo verifican el avance de los casos crónicos sin análisis de laboratorio y la segunda molestia es cómo es posible que ni siquiera tengan claro la dirección del paciente, por que generan la expectativa, recién luego de 11 días se comunican.
Su apoyo con la revisión con el proveedor.
Quedo atento a sus indicacaciones.
 </t>
  </si>
  <si>
    <t xml:space="preserve">saludos 
anexo programación de los laboratorios del afiliado  
se hara seguimiento al paciente para la realización de los examenes 
cordialmente </t>
  </si>
  <si>
    <t>GARCIA QUIÑONEZ CARLOS ENRIQUE</t>
  </si>
  <si>
    <t>cgarcia@hortus.com.pe</t>
  </si>
  <si>
    <t xml:space="preserve">HORTUS Pacientos Programa Enfermedades Cronicas (2).xlsx
22 KB

Estimados @gsiguenas@viva1a.com.pe@Julio Marco Inocencio Pereyra
Se valida que los usuarios actualmente se encuentran en condición activa. Por favor proceder con el contacto </t>
  </si>
  <si>
    <t>Actualización del caso:
Carlos Enrique García Quiñónez (DNI: 08025970) fue atendido el día 12/04 por el Dr. Hilton D. Jango Cruz, en el servicio de Cardiología - Teleconsulta.
Betty Susana Dulanto Veliz (DNI: 16007378) tiene cita agendada para hoy a las 4:00 p.m. con el Dr. Gerson Jacob Siura Trevejo, en el servicio de Endocrinología - Teleconsulta.
Eduardo Rómulo Izquierdo Adrianzen (DNI: 02674244): Aún no hemos logrado establecer contacto. Se dejó un mensaje vía WhatsApp, sin recibir respuesta hasta el momento. Solicitamos un número de contacto alternativo y estaremos atentos a su confirmación.
Quedamos atentos a cualquier consulta adicional.
Saludos cordiales,</t>
  </si>
  <si>
    <t>HERNANDEZ ORTIZ LUISA SILVANA</t>
  </si>
  <si>
    <t>shernandez@hortus.com.pe</t>
  </si>
  <si>
    <t>Buenos días, estimados,
Reciban un cordial saludo de parte de VIVA 1A Centro Médico. En respuesta a su solicitud de ingreso al programa , le informamos que fueron contactados y agendados:
Pacientes contactados y agendados.
LUISA SILVANA HERNANDEZ ORTIZ LUISA SILVANA HERNÁNDEZ ORTÍZ (DNI: 29738772)
Fecha: 06/04/2025
Hora: 15:00</t>
  </si>
  <si>
    <t>lguevara@hortus.com.pe</t>
  </si>
  <si>
    <t>Buenos días, estimados,
Reciban un cordial saludo de parte de VIVA 1A Centro Médico. En respuesta a su solicitud de ingreso al programa , le informamos que fueron contactados y agendados:
Pacientes contactados y agendados.
LETICIA GUEVARA DELGADO (DNI: 42161130)
Fecha de Atención: 28/03/2025
Hora: 10:00 (Atención realizada)</t>
  </si>
  <si>
    <t>IZQUIERDO ADRIANZEN, EDUARDO ROMULO</t>
  </si>
  <si>
    <t>eizquierdo@hortus.com.pe</t>
  </si>
  <si>
    <t>SANCHEZ ESTELA HECTOR ALFREDO</t>
  </si>
  <si>
    <t>hsanchez@hortus.com.pe</t>
  </si>
  <si>
    <t>Buenos días, estimados,
Reciban un cordial saludo de parte de VIVA 1A Centro Médico. En respuesta a su solicitud de ingreso al programa , le informamos que fueron contactados y agendados:
Pacientes contactados y agendados.
HÉCTOR ALFREDO SÁNCHEZ ESTELA (DNI: 16724511)
Fecha: 11/04/2025
Hora: 16:00</t>
  </si>
  <si>
    <t>VILLENA FARFAN PEDRO FERDINAD</t>
  </si>
  <si>
    <t>pvillena@hortus.com.pe</t>
  </si>
  <si>
    <t>Buenos días, estimados,
Reciban un cordial saludo de parte de VIVA 1A Centro Médico. En respuesta a su solicitud de ingreso al programa , le informamos que fueron contactados y agendados:
Pacientes contactados y agendados.
PEDRO FERNINAND VILLENA FARFÁN (DNI: 29278513)
Fecha: 04/04/2025
Hora: 16:00</t>
  </si>
  <si>
    <t>Buenas tardes, Doctor Freddy
Favor su apoyo, nos reporta este caso la Gerente del BK Lockton. La paciente es su mamá Cecilia Mercedes Carrera de Gutiérrez , esta a la espera de la programación de sus exámenes, indica que se está tratando de contactar sin éxito
Paciente : Cecilia mercedes carrera de Gutiérre
Medico que brindo la atención: Dr. Hilton Hango
@Erica Espinoza @CUI_Guissela Bedon Espinoza, favor su soporte urgente,  necesitamos brindar respuesta el día de hoy  se trata de la mamá de la GG del BK Lockton- con quien manejamos muchas cuentas entre ellas CNPC
Favor su apoyo urgente
Gracias</t>
  </si>
  <si>
    <t>Buenas tardes, estimados:
Me permito informar lo siguiente con respecto a la paciente Cecilia Mercedes Carrera de Gutiérrez (DNI 19182849):
La paciente fue atendida el día 14/03/2025 por el Dr. Hilton D. Jango Cruz, quien indicó la realización de los siguientes exámenes: ecocardiograma y electrocardiograma Holter de 24 horas. Dichos estudios se realizaron el 03/04/2025.
Posteriormente, la paciente tuvo consulta con la Dra. Mónica Marlene Proaño Montalvo, del servicio de Cardiología - Teleconsulta, el día 08/04/2025 en la cual presentó los resultados de los exámenes mencionados.
Estamos atentos a cualquier otra consulta adicional 
 Saludos Cordiales,
cordialmente,</t>
  </si>
  <si>
    <t xml:space="preserve">Estimados @fgarzon@viva1a.com.pe@gsiguenas@viva1a.com.pe
Solicitamos su urgente apoyo con la gestión del presente reclamo.
Se ha validado que la usuaria se encuentra inscrita en el Programa de RCV Continuador, por lo que  de acuerdo al histórico clínico y de atención  corresponde mantener la cobertura al 100% de los siguientes:
Estudios auxiliares previamente autorizados.
ACIDO URICO
ANTI-MICROSOMALES
COLESTEROL
CORTISOL
CPK - MB
CREATININA
CREATININFOSFOQUINASA
DOSAJE AGLUTININAS ANTI-B
EXAMEN COMPLETO DE ORINA
FACTOR REUMATOIDEO (PRUEBA DE LATEX CUANTITATIVA)
GLUCOSA
HDL COLESTEROL
HEMOGLOBINA GLUCOSILADA
HEMOGRAMA
HORMONA ESTIMULANTE DE LA HIPOFISIS (GNRH)
INSULINA BASAL;60 MINUTOS;120 MINUTOS
LDL COLESTEROL
MICROALBUMINURIA
PROTEINA C REACTIVA CUANTITATIVA
PSA TOTAL
T4 LIBRE (TIROXINA LIBRE)
TRANSAMINASA OXALACETICA
TRANSAMINASA PIRUVICA
TRIGLICERIDOS
TROPONINA I
TSH ULTRASENSIBLE
UREA
UROCULTIVO      -INCLUYE EXAMEN DIRECTO Y ANTIBIOGRAMA-
VELOCIDAD DE SEDIMENTACION
VLDL-COLESTEROL
Medicamentos vinculados al tratamiento base del programa.

cod_medicamento
des_medicamento
des_presentacion
des_composicion
des_fabricante
Suma de copagos
7702605151004
FUROSEMIDA
CAJA TAB
40 mg
SANOFI AVENTIS
0
7705959880958
LOSARTAN
CAJA COMP
50 mg
SANOFI AVENTIS
0
7750304000154
ALOPURINOL
CAJA TAB
100 mg
FARMINDUSTRIA
0
7750304006279
FUROSEMIDA
CAJA TAB
40 mg
FARMINDUSTRIA
0
7750936005244
LOSARTAN
CAJA TAB
50 mg
AC FARMA
0
7750942001438
ALOPURINOL
CAJA TAB
100 mg
IQFARMA
0
7750942530020
FUROSEMIDA
CAJA TAB
40 mg
IQFARMA
0
7891058009038
LASIX
CAJA COMP
40 mg
SANOFI AVENTIS
0
Total general
0
Agradeceremos nos confirmen una vez resuelto el caso directamente con la usuaria, a fin de cerrar el seguimiento respectivo
Estimada @Janet Ina Sanchez Remicio
Como complemento a la validación realizada, se precisa que:
Cualquier estudio o medicamento que se encuentre fuera del listado previamente autorizado en el marco del Programa RCV Continuador, se encontrará sujeto a copago, de acuerdo con las condiciones vigentes del plan de salud.
Se aclara que la cobertura al 100% aplica únicamente para la continuidad de atenciones y tratamientos ya prestados y registrados previamente.
Esta condición no aplica para nuevos requerimientos, los cuales deberán seguir el procedimiento regular de evaluación clínica y validación de cobertura.
</t>
  </si>
  <si>
    <t>Buenas tardes, estimados:
Reciban un cordial saludo por parte de VIVA 1A Centro Médico.
En relación con el paciente Toxana Tavera Dángelo (DNI: 25677282), informamos que se ha realizado la gestión el día de hoy correspondiente con el servicio de laboratorio ( DayerLab) para la toma de dichos análisis. 
Quedamos a su disposición para cualquier consulta adicional.
Atentamente,</t>
  </si>
  <si>
    <t>STEPHANO LUCIANO MORALES ASCUE</t>
  </si>
  <si>
    <t>25-EPS002494</t>
  </si>
  <si>
    <t>Se comunica clienta indicando que solicito una cita el día 21-03 solicito cita virtual (pediatría) para su hijo con nombre
Stefano Luciano Morales Ascues, la cita estuvo programada para las 3pm, pese a varias llamadas para solicitar el link le
hicieron una programación para las 5:40 pm, en la cual el medico brindo una receta lo cual llego al día siguiente (1pm). El
envió de la medicina fue a persistentes reclamos ya que no llegaba la
Detalle del Reclamo / Pedido:
Queja1
 / Reclamo2
:
Nombre del usuario/Razón Concyssa S A
Tipo de Documento Identidad: Número Documento de
Identidad:
2. DATOS DEL CLIENTE
medicina ya que era para su menor hijo y era menor de edad, el día de ayer 27-03 recibió una llamada telefónica del
proveedor Viva que quería coordinar la entrega de medicamentos cuyo hecho sorprendió a clienta ya que han pasado 7 días
de la atención y recién se ponen en contacto para la entrega, solicita una respuesta formal de que manera trabaja Rimac con
proveedor Viva por el tardío de la entrega de medicamentos. Adicional a ello comenta que los proveedores no están llevando
el control de manera correcta, ya que en una anterior atención le dieron el medicamento y quisieron gestionar una doble
entrega. Para finalizar clienta desea saber si este tipo de atenciones duplicadas afecta a su póliza con aumento en los
planes de pago o coberturas._x000D_</t>
  </si>
  <si>
    <t>Informe de Resultado del Reclamo
1. Canal de Ingreso del Reclamo:
Reclamo ingresado el 31 de marzo de 2025, a través del Libro de Reclamaciones
Virtual (LRV) de RIMAC EPS, mediante la Hoja de Reclamación N°25- EPS002494;
el cual nos fue trasladado el 31 de marzo del 2025 y registramos como Reclamo
N° LVR-25-000012.
2. Identificación del usuario afectado y de quien presenta el reclamo:
El reclamo fue presentado por Giovanna Ascue Cajamarca con DNI N° 10424161 en
representación del paciente Stephano Luciano Morales Ascue con DNI N°90471462.
3. Descripción y causa del reclamo:
“Se comunica clienta indicando que solicito una cita el día 21-03 solicito cita virtual
(pediatría) para su hijo con nombre Stefano Luciano Morales Ascues, la cita estuvo
programada para las 3pm, pese a varias llamadas para solicitar el link le hicieron una
programación para las 5:40 pm, en la cual el medico brindo una receta lo cual llego al
día siguiente (1pm). El envió de la medicina fue a persistentes reclamos ya que no
llegaba la medicina ya que era para su menor hijo y era menor de edad, el día de ayer
27-03 recibió una llamada telefónica del proveedor Viva que quería coordinar la entrega
de medicamentos cuyo hecho sorprendió a clienta ya que han pasado 7 días de la
atención y recién se ponen en contacto para la entrega, solicita una respuesta formal
de que manera trabaja Rimac con proveedor Viva por el tardío de la entrega de
medicamentos. Adicional a ello comenta que los proveedores no están llevando el
control de manera correcta, ya que en una anterior atención le dieron el medicamento
y quisieron gestionar una doble entrega. Para finalizar clienta desea saber si este tipo
de atenciones duplicadas afecta a su póliza con aumento en los planes de pago o
coberturas.
4. Análisis de los hechos que sustentan el reclamo:
Habiendo solicitado el descargo respectivo a las áreas involucradas en su atención,
como parte de las diligencias para atender su reclamo, cordialmente, le informamos lo
siguiente:
Luego de hacer las diligencias respectivas en relación con su atención, lamentamos
profundamente lo acontecido y nuestro compromiso con ustedes es que de ninguna
manera se vea afectada su salud. Lamentablemente por causas ajenas a nosotros,
nuestro sistema clínico sufrió una caída del sistema, del cual los ingenieros actuaron
de manera inmediata para brindarle solución al inconveniente. Se restablece el sistema
logrando recuperar la operatividad del sistema clínico e inmediatamente se realizan las
atenciones de los pacientes culminando con normalidad las atenciones.
Avenida Faustino Sánchez
Carrión 230.
viva1a.com.pe (01)6183000
Referente a la entrega de medicamentos, se confirmó que hubo una demora en la
dispensación debido a la logística de nuestro proveedor , generando en algunos casos
demoras y duplicidad en la entrega de dichos medicamentos . VIVA 1A está reforzando
el proceso de dispensación con nuestro proveedor, Así mismo mencionarle que la doble
dispensación no impacta ni modifica su póliza, ni genera costos adicionales o aumento
en las primas.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Cronograma de mantenimiento preventivo del sistema clínica
b) Contratación de un proveedor de medicamentos alterno.
c) Reforzar el monitoreo continuo al sistema logístico de nuestros proveedores.
Quedamos atentos ante cualquier solicitud, prestos a servirle siempre.
“EN VIVA 1A CUIDAMOS LA SALUD DE TU FAMILIA COMO SI FUERA LA NUESTRA”</t>
  </si>
  <si>
    <t>CINTHIA PAMELA VEGA SANCHEZ</t>
  </si>
  <si>
    <t>Buen día
Buen día, estimados. Por favor, solicito su apoyo para validar si el paciente en mención puede ser incluido en un programa para enfermedades crónicas debido al dolor persistente como consecuencia de un diagnóstico oncológico.
Datos: 
Nombre: CINTHIA PAMELA VEGA SANCHEZ
Dni: 45754659
Telf.: 936061010
Póliza: 4038-0000073670
Producto: AMI SALUD RED PREFERENTE
Diagnostico: Dolor crónico a consecuencia de diagnostico oncológico.
Un cordial saludo, 
Pilar Saboya Montoya</t>
  </si>
  <si>
    <t>ONCOLOGIA</t>
  </si>
  <si>
    <t xml:space="preserve">Saludos.
Estimada Gisella
Se realizo revisión del caso basados en la historia clínica y previos escenarios de atención con varios proveedores domiciliarios. 
Dx. Dolor crónico recurrente
antecedente de resección quirúrgica por antecedente descrito 
antecedente de patología Psiquiátrica
Polifarmacia (Opioides)
Problemas para la atención domiciliaria
alto requerimiento de asistencias para manejo de dolor 
hetero agresividad con personal de salud descrito en la historia clínica 
no adherencia farmacológica 
sobre uso de medicamentos para control de dolor 
no adherencia a conceptos técnicos por parte de los especialistas que dificultan la continuidad en el plan de control de los síntomas y manejo de las patologías de base.
Ante las consideraciones anteriores.
Recomendamos que la paciente se mantenga en un plan de atención ambulatoria para manejo por especialidades como Psiquiatría, terapia física ambulatoria según la historia clínica no se reporta limitación para la movilidad o desplazamiento.
Cordialmente 
Jhon Fredy Garzon 
Med Interna GG </t>
  </si>
  <si>
    <t>Ok , por favor revisar el caso de
CASTELO VARGAS, JOAQUIN ALONSO (DNI 73028278)
Reportan que desde que ingreso al programa en enero, no ha pasado exámenes de laboratorio
Gracias</t>
  </si>
  <si>
    <t>Buenos días Guissela,
Espero que te encuentres bien. De acuerdo a lo conversado, te envío la coordinación de los exámenes de laboratorio del PX. JOAQUIN ALONSO CASTELO VARGAS.  
Como te comenté, el paciente fue atendido el 04 de abril 2025 a las 3.00pm por el Dr. Gerson Jacob Siura Trevejo Trevejo de la especialidad ENDOCRINOLOGÍA - TELECONSULTA. Durante la atención, el médico le prescribió exámenes de laboratorio, los cuales ya se encuentran coordinados con la Clínica San Juan de Dios. Según nos informan, el paciente tiene previsto asistir este jueves para la toma de dichos exámenes. Se reenvía correo.
Quedo atenta ante cualquier consulta adicional.
Saludso cordiales</t>
  </si>
  <si>
    <t xml:space="preserve">Saludos
Estimada Susana.
La cita ya fue asignada Para Clínica Vesalio. El Dr Jose Calderon Director Medico confirma la cita.
Cita es el viernes a las 10:00am en el consultorio 207 Dr. Cabrera
se realizará Ecocardiograma y Holter de 24 horas 
La paciente ya fue informada de la fecha del examen  
Estaré haciéndole seguimiento permanente ante cualquier solicitud 
cordialmente </t>
  </si>
  <si>
    <t>Solicitamos su urgente apoyo con el caso de la usuaria referida, quien a pesar de haber manifestado conformidad con el servicio prestado  ha solicitado terapia de dolor posterior a la consulta médica ya atendida.
Agradeceremos nos puedan confirmar lo siguiente:
Si durante la consulta efectuada se abordó o se hizo mención al requerimiento de manejo de dolor.
Si los requerimientos expresados por la usuaria (respecto a terapia de dolor) pueden ser gestionados y atendidos  dentro del alcance del programa y cobertura vigente.
Que se proceda con el recontacto a la usuaria con el fin de clarificar su condición actual y validar la pertinencia clínica de su solicitud, asegurando que reciba la orientación adecuada.
Quedamos atentos a su pronta respuesta para continuar con el seguimiento del caso.
Atentamente.pia del dolor.
Atte.
GUISSELA M. BEDÓN ESPINOZA</t>
  </si>
  <si>
    <t xml:space="preserve">Saludos 
En relación al caso  
La  revisión del caso fue la siguiente:
Paciente de 45 años con Dx: LES, Artritis, vasculitis reumatoide y Sx túnel carpiano. Fue valorada el 25 marzo por tele consulta por Médico Tratante Dr. Antonio Moncada quien formula medicamentos del mes y ordena interconsulta con psiquiatra. 
Para él envió de medicamentos inicialmente la paciente reporto la presentación de tabletas de tapentadol por   50 mg   por lo cual se generó la receta, el 25 de marzo la paciente refirió que el Tapentadol que tomaba  era de 100 mg ,  con esto se procedió a verificar el ordenamiento (día 26 de marzo) con el Dr. Moncada quien se comunicó con la paciente y le ratifico el ordenamiento con tapentadol x 100mg,  y posterior confirmación de la  entrega de medicamentos completos a la paciente el día 27 de marzo.
El día de hoy, nos comunicamos con la señora Olga, quien refiere que la dificultad que presenta es para la atención por la especialidad de Rehabilitación la cual esta agendada para el viernes presencial en el domicilio, posterior a la valoración se definirá plan de manejo y programación de las atenciones y valoración por psiquiatría.
cordialmente 
</t>
  </si>
  <si>
    <t>Hola Evelyn
Por favor, tu apoyo para gestionar un reclamo a Rimac. Te comento mi caso:
Me inscribí en el programa de OTRAS ENFERMEDADES CRÓNICAS – HIPOTIROIDISMO y, algunos meses varios meses posterior a mi registro, recibí un buen seguimiento por parte del proveedor ESTAR VITAL, quienes siempre fueron puntuales y atentos con la programación de mis citas y análisis médicos.
Sin embargo, hace aproximadamente dos meses, se cambió al proveedor cambió a VIVA 1A, y desde entonces no he recibido el mismo nivel de atención. El mes pasado debían programarme unos análisis de sangre, pero hasta el jueves 27/03 no tuve ninguna comunicación al respecto. Ese día me llamaron para agendar mi próxima consulta y aproveché en mencionarles que mis análisis aún no habían sido programados, solicitándoles su apoyo para coordinarlos. Me indicaron que lo gestionarían y me devolverían la llamada, pero hasta hoy, 01/04, no he recibido respuesta.
He intentado comunicarme con la central 618-3000, pero no he logrado contacto. Me preocupa que el servicio continúe de esta manera, ya que estoy por terminar mis pastillas y necesito asegurar la continuidad de mi tratamiento.
Agradezco tu apoyo para escalar esta situación y encontrar una solución lo antes posible.
Te dejo mis datos:</t>
  </si>
  <si>
    <t xml:space="preserve">Estimada Sra. Bedon Guissela,
Reciba un cordial saludo de parte de VIVA 1A Centro Médico. En relación con el reclamo realizado por la Sra. Guiliana Ginocchio Bernal (DNI: 73383026) dirección PLAZA MARQUITA 331 DTPO 502 –San Borja sobre la toma de análisis de laboratorio, le informamos que se ha coordinado la realización de los mismos para el día de mañana, 02 de abril de 2025, a través del número de WhatsApp 925107865.
Lamentamos la demora y nos comprometemos a mejorar nuestros servicios y tiempo de respuesta.
Cordialmente,
</t>
  </si>
  <si>
    <t xml:space="preserve">Estimados 
Reciban un cordial saludo de parte de VIVA 1A Centro Médico. En relación con lo descrito en el correo, informamos que la paciente Julia Damiana Moreno Toscano fue contactada a través de WhatsApp para el agendamiento de la toma de muestra, según el protocolo del área de laboratorio, el día 1 de abril. Las muestras fueron tomadas el día 2 de abril del 2025, Los resultados serán leídos, explicados e indicados durante su próxima consulta  para el 20 de abril 2025.
Lamentamos sinceramente los inconvenientes ocasionados. Valoramos sus comentarios y estamos comprometidos con la mejora continua de nuestros servicios, incluyendo la optimización de nuestros tiempos de respuesta.
Saludos cordiales,
Katherine Ochoa
Centro de experiencia </t>
  </si>
  <si>
    <t>ACEVEDO HOLGUIN LUIS ARMANDO</t>
  </si>
  <si>
    <t>Lista de Colaboradores CNPC -  Pacientes Crónicos - Control Presencial en Sede Lima. Estimada Gianina,
Buenas tardes.
Tal como acordamos la semana pasada durante su visita, adjunto la lista consolidada de colaboradores que han solicitado ser considerados en el grupo de pacientes crónicos que desean ser controlados en nuestra sede de Lima.
No.
NOMBRE Y APELLIDOS
DNI / CE
PARENTESCO
1
ACEVEDO HOLGUIN LUIS ARMANDO
7664480
TITULAR
2
ARANDA OKAMOTO LEONARDO DANIEL
3834790
TITULAR
9
AYALA VALIENTE JOAN YASSER
3901655
TITULAR
10
BEDON ANCANI ITALO FRANCISCO
5407276
TITULAR
6
HERNANDEZ SUBERO ANA ANGELINA
002958082
TITULAR
5
HERNANDEZ SUBERO ANNIE KAROLINE
002453015
TITULAR
13
LEI ZHU
002760176
TITULAR
7
RAMOS BARRETO FRANCISCO JAVIER
2841220
TITULAR
12
RENGIFO RODRIGUEZ CARLOS JOSIAS
41518238
TITULAR
11
RUIZ NORIEGA OMER
8763272
TITULAR
8
SOTO PINTADO BETTINA
3822574
TITULAR
4
TIAN LEI .
001491893
TITULAR
3
WANG SHEYING
001456860
TITULAR
14
XU JIANGUO
001302350
TITULAR
Cabe la posibilidad que puedan agregarse 2 o 3 personas más, pero no nos han confirmado a la fecha, igualmente se les ha dejado la posibilidad de unirse en el momento que crean conveniente.
Quedo atento a tus coordinaciones y a la fecha en que podríamos iniciar el programa en nuestra sede, para su respectiva difusión entre los interesados.
Saludos cordiales,</t>
  </si>
  <si>
    <t xml:space="preserve">Estimado Dr Rengifo , buena noche: 
Según lo conversado las fechas de atención serán el 7 y 14 del presente mes , teniendo en cuenta el cuadro enviado se ha determinado los pacientes a atender en dichas fechas. 
Adjunto datos del personal asistencial que acudirá a la atención: 
Personal médico 
Dr. Antonio David Moncada catalán 
DNI 41592635
Personal de enfermería 
Lic. Briggith Johana Cabezas López 
DNI 70332084
Ambos llegarán a las instalaciones de la empresa a las 9 a.m 
Gracias por su gentil apoyo y las observaciones para implementar las oportunidades de mejora. 
Saludos cordiales
Lic. Katherine Ochoa </t>
  </si>
  <si>
    <t>ARANDA OKAMOTO LEONARDO DANIEL</t>
  </si>
  <si>
    <t>AYALA VALIENTE JOAN YASSER</t>
  </si>
  <si>
    <t>BEDON ANCANI ITALO FRANCISCO</t>
  </si>
  <si>
    <t>HERNANDEZ SUBERO ANA ANGELINA</t>
  </si>
  <si>
    <t>HERNANDEZ SUBERO ANNIE KAROLINE</t>
  </si>
  <si>
    <t>LEI ZHU</t>
  </si>
  <si>
    <t>RAMOS BARRETO FRANCISCO JAVIER</t>
  </si>
  <si>
    <t>RENGIFO RODRIGUEZ CARLOS JOSIAS</t>
  </si>
  <si>
    <t>RUIZ NORIEGA OMER</t>
  </si>
  <si>
    <t>SOTO PINTADO BETTINA</t>
  </si>
  <si>
    <t>TIAN LEI .</t>
  </si>
  <si>
    <t>WANG SHEYING</t>
  </si>
  <si>
    <t>XU JIANGUO</t>
  </si>
  <si>
    <t>VALERIA ALESSANDRA ULLOA ALVAREZ</t>
  </si>
  <si>
    <t>Buenas tardes
Estimados, por favor su gentil apoyo, asegurada estaba en el programa cuídate, pero hizo un cambio de póliza, de EPS a AMI RED MEDICA. - Se requiere que continue con el programa cuidate. 
1. Nombres y Apellidos completos del paciente : VALERIA ALESSANDRA ULLOA ALVAREZ
2. Documento de Identidad: 73834086
3. Diagnóstico: diabetes 
4. Ciudad de Residencia: Lima.
5. Teléfono (De preferencia Móvil): 947833232
6. Correo Electrónico (si lo refiere): julloacadenas@gmail.com
Saludos Cordiales</t>
  </si>
  <si>
    <t>Buenas tardes estimados, 
Informar que la paciente VALERIA ALESSANDRA ULLOA ALVAREZ ya recibió atención el día 01/04/2025 a las 3:30pm con el Dr, Gerson Jacob Siura Trevejo Trevejo  en el cual se realizó ordenamiento de laboratorio y prescripción de medicamentos. No contamos con ningún pendiente.
Saludos cordiales.</t>
  </si>
  <si>
    <t xml:space="preserve">Buenas tardes,
Por favor su apoyo ya que la asistente de bienestar nos indica lo siguiente:
Buenas tardes Nataly/Indira
El Sr. Aldo refiere que no le llegó ningun link para acceder a la teleconsulta o si sería por llamada, sí recibió un mensaje indicando el día y hora de atención pero la información no está clara, así mismo, revisó su correo incluyendo la bandeja de spam, llamé a Indira dos veces sin obtener respuesta, esto genera malestar en el colaborador, lamentablemente el perderá esta cita esperada por tantos días.
Se adjunta captura de pantalla de la comunicación:
Por favor contactar nuevamente al asegurado.
 </t>
  </si>
  <si>
    <t>NO ENVIO DE ENLACE DE CONEXIÓN</t>
  </si>
  <si>
    <t>Estimados,
Con respecto a la consulta mencionada líneas abajo, se informa que el paciente Aldo Reynoso Rivas (DNI 23993607) se encuentra en el programa de hipotiroidismo. 
Con respecto a su teleconsulta, nuestra área de call center envía el recordatorio el mismo día de su agendamiento, y la atención se realiza vía telefónica, no requiere Link.  Cabe mencionar, que el paciente recibió la atención el día 01/04/2025 a las 18:16 horas por parte del Dr. Gerson Jacob Siura Trevejo, especialista en Endocrinología-teleconsulta.
El médico prescribió la receta médica, la cual fue derivada a nuestro proveedor Cuidafarma. El proveedor menciona que el recojo de los medicamentos fue coordinado con el paciente en la farmacia Inkafarma. Están a la espera de que el paciente pase por ellos.
Como parte del plan de mejora, se revisará con el área correspondiente los mensajes de recordatorio de las citas, a fin de brindar una información más clara y concisa. Esta acción contribuirá a mejorar la experiencia del paciente, reduciendo posibles confusiones o malentendidos, y garantizando una comunicación más eficiente y efectiva.</t>
  </si>
  <si>
    <t>MARCELO ALONSO LOREDO RAMIREZ</t>
  </si>
  <si>
    <t>Buenas tardes
El mes pasado atendieron a mi menor hijo, Marcelo Loredo Ramirez, y no nos han enviado la receta. La necesito urgente ya que debo pedir medicamentos a Rimac.
MARCELO ALONSO LOREDO RAMIREZ
DNI 78642647
Gracias
GERMAN LOREDO
RIMAC EPS</t>
  </si>
  <si>
    <t>Buenas tardes estimado, 
Reciba un cordial saludo de parte del Centro Médico VIVA 1A.
Con relación a la información detallada líneas abajo, le informamos que el paciente Marcelo Loredo Ramírez fue atendido el 29 de marzo de 2025 a las 7:50 am mediante el Centro Médico Virtual , en la especialidad de Pediatría - Teleconsulta , y el 03 de abril de 2025 a las 5:30 pm por la especialidad de Endocrinología - Teleconsulta .
En ambas atenciones se recetaron medicamentos, los cuales fueron derivados a CUIDA para su respectiva dispensación. El proveedor nos indica que el paciente no respondió las llamadas realizadas, por lo que se le envió un mensaje vía WhatsApp. Finalmente, os medicamentos fueron entregados el 07 de abril de 2025 .
Se adjuntan las recetas médicas correspondientes. 
Quedamos atentos ante cualquier consulta adicional.</t>
  </si>
  <si>
    <t xml:space="preserve">Buenas tardes estimados,
Lamento mucho el inconveniente ocasionado respecto a la cita para la toma de muestras del asegurado Angélico Fortunato Meneses Serpa.
Te confirmo que la nueva cita está agendada para el 25 de julio, en el rango de 06:30 AM a 07:00 AM.
Si tienes alguna pregunta o necesitas más detalles, no dudes en escribirme. Estoy a tu disposición para cualquier consulta adicional.
Saludos cordiales,
Julio Ricardo Paz Rodriguez. 
Gestor de quejas y reclamos </t>
  </si>
  <si>
    <t xml:space="preserve"> Franco Pizarro Yepes</t>
  </si>
  <si>
    <t>Buenas tardes señores Rímac EPS
Estimada Karina,
Me dirijo a fin de solicitar su apoyo para la atención urgente del paciente :  Franco Pizarro Yepes, DNI 78015940,  se registró en febrero en el Programa de Enfermedades Crónicas, paciente crónico con Diabetes tipo 1, con Plan de Salud 20131370645 – MEF RIMAC EPS
En este Programa tuvo una primera consulta médica en febrero y le entregaron sus medicamentos con normalidad.
Durante todo el mes de marzo ha tratado de comunicarse al teléfono del  proveedor de este servicio sin éxito.  El teléfono suena permanentemente ocupado. 
También se ha comunicado  directamente con Rímac para solicitar una cita con el programa de enfermedades crónicas (el 28.03.2025).  Quedaron en que ellos coordinarían con el proveedor para que le devuelvan el llamado, lo cual no ha ocurrido aún.
Franco es un enfermo crónico, es insulino dependiente y necesita control y fármacos.  No puede esperar indefinidamente.</t>
  </si>
  <si>
    <t>Buenos días, estimados:
En relación con el paciente Franco Pizarro Yepes (DNI: 78015940), informamos que su última atención fue realizada el 03 de abril de 2025 a las 17:00 horas con el Dr. Gerson Jacob Siura Trevejo en el Servicio de Endocrinología - Teleconsulta, donde el médico prescribió un examen de laboratorio y medicamentos.
Los medicamentos fueron entregados por Cuidafarma el 05 de abril. En cuanto a los exámenes de laboratorio, el personal encargado ya se encuentra en coordinación según la disponibilidad del paciente.
Quedamos a su disposición para cualquier consulta adicional.
Atentamente, Buenas tardes, estimada:
Reciba un cordial saludo de parte del Centro Médico Viva 1A.
En relación con el paciente Franco Pizarro Yepes (DNI: 78015940), le informamos lo siguiente:
Su última atención fue realizada el 03 de abril de 2025 a las 17:00 horas con el Dr. Gerson Jacob Siura Trevejo, en el servicio de Endocrinología - Teleconsulta, donde se le prescribieron exámenes de laboratorio y tratamiento médico.
Los medicamentos fueron entregados por Cuidafarma el 05 de abril.
Los exámenes de laboratorio fueron realizados el 12 de abril de 2025, según la disponibilidad del paciente.
El día de hoy se intentó contactar al paciente para programar su próxima atención correspondiente al mes de mayo. Sin embargo, el número celular registrado no cuenta con cobertura, por lo que se procedió a dejar un mensaje a través de WhatsApp.
Recordamos que el proceso de agendamiento se realiza vía telefónica, con el objetivo de confirmar la disponibilidad del paciente. En caso de no lograr contacto directo, se utiliza el canal de WhatsApp como vía alterna de notificación.
Adjuntamos el flayer con los números de contacto disponibles para una mejor coordinación.
Quedamos atentos a cualquier requerimiento adicional.
Saludos cordiales,</t>
  </si>
  <si>
    <t>Claudia Lucia Quiroz Pacheco</t>
  </si>
  <si>
    <t>El lunes 07 de marzo la asegurada se comunica con RIMAC, para acceder al programa pacientes crónicos, pero no la llamaban para coordinar la cita, se realizo el reclamo y el día 14 de marzo recién la contactan.</t>
  </si>
  <si>
    <t>Paciente no esta recibiendo atenciones en VIVA 1A .</t>
  </si>
  <si>
    <t>Martha Rosario Bustios Bolaños</t>
  </si>
  <si>
    <t>La semana de 06 de enero paso atención en el programa pacientes crónicos, el médico le solicito exámenes de laboratorio, pero no se contactaron con ella hasta el 20 de enero.</t>
  </si>
  <si>
    <t xml:space="preserve">Paciente paso consulta el 08 de enero y efectivamente se contactaron el 20 del mes, hubo una demora en contactar al paciente. Por la cual somos consciente del hecho y estamos trabajando en el seguimiento oportuno. Informacion adicional paciente viene cumpliendo sus  atenciones como corresponde cada mes.  Se ha Incorporado  de un recurso humano adicional en el equipo de laboratorio, lo que permitirá agilizar la atención y respuesta a los requerimientos de los pacientes . Reforzamiento en el seguimiento de los ordenamientos. </t>
  </si>
  <si>
    <t xml:space="preserve">MICAELA JANY PEVE VICENTE </t>
  </si>
  <si>
    <t>Asegurado se comunica y refiere que se atendió bajo el programa CUIDATE y ya le enviaron sus medicinas , pero no le ha llegado la receta médica hasta la fecha, desea la receta lo antes posible, ya que la atención fue a fines de marzo</t>
  </si>
  <si>
    <t>Buenas tardes, estimados:
Por medio del presente, les informamos que ya se ha establecido comunicación con la Sra. Norma Vicente, madre de la paciente MICAELA JANY PEVE VICENTE. En dicha interacción se procedió al envío de su receta médica a través del número de WhatsApp 994673521previamente registrado.
Asimismo, se realizó el agendamiento de su cita mensual para el día 11 de abril de 2025 a las 9:30 a.m., con el Dr. Moncada, correspondiente al servicio de Médica Familiar - Teleconsulta.
La clienta manifestó su satisfacción con la atención recibida.
Quedamos atentos a cualquier consulta adicional que puedan tener.
Saludos cordiales,</t>
  </si>
  <si>
    <t>8243493.</t>
  </si>
  <si>
    <t xml:space="preserve">Hola, como están? Espero que bien , la afiliada está esperando la llamada para su cita.
Su cita ha sido agendada para el día 3 de abril de 2025 a las 14:50 p.m. con el Dr. Gerson Jacob Siura Trevejo, en el servicio de Endocrinología - Teleconsulta, usuario agradece y queda Satisfecho con la gestión realizada. la Sra. Talia Gianina Martínez Bohl (DNI: 08243493)
Como podemos proceder.
Espero su respuesta,
 </t>
  </si>
  <si>
    <t xml:space="preserve">Buenas tardes, estimada,
Nos permitimos informarle que el Dr. Siura Travejo ha presentado un imprevisto, lo cual ha ocasionado un retraso en las atenciones programadas.
Hemos realizado la comunicación correspondiente con la paciente afectada, explicándole la situación y ofreciéndole nuestras disculpas por los inconvenientes ocasionados. La paciente se ha mostrado conforme y permanecerá a la espera de la atención por parte del médico.
Reiteramos nuestro compromiso con la mejora continua de nuestros servicios y agradecemos su comprensión.
</t>
  </si>
  <si>
    <t>CELSO VEGA BERAUN</t>
  </si>
  <si>
    <t>praconsa@gmail.com</t>
  </si>
  <si>
    <t>Katherine buenas tardes,
Cliente se comunica para reportar que no está recibiendo su medicación conforme con el programa Cuídate. Menciona que normalmente le enviaban sus medicinas () pero con el cambio de proveedor a VIVA A1, tiene mala atención. El mes pasado solo le dieron la insulina y la medicina restante le dijeron que no tenía cobertura, pero lo consultarán y le avisarían. Y ahora le informan que no cuenta con cobertura para la insulina.
CELSO VEGA BERAUN
DNI 08434840
POLIZA 4054 - 0000050830
DIAGNOSTICO Diabetes
TELEFONO 992743238
CORREO praconsa@gmail.com
Sls,</t>
  </si>
  <si>
    <t>Buenas noches estimados,
Reciba un cordial saludo del Centro Médico Viva 1A.
A solicitud del paciente, procederemos con la derivación de la receta médica a Cuida Farma para su respectiva dispensación.
Cabe mencionar que las insulinas, aguja para insulina y tiras reactivas ya fueron enviadas por Cuida Farma y entregadas el 02 de abril de 2025 . Los demás medicamentos han sido derivados a Cuida Farma, a fin de que puedan realizar la entrega correspondiente el día de mañana.
Quedamos atentos ante cualquier coordinación adicional.
Saludo cordiales.</t>
  </si>
  <si>
    <t>EMARIA DEL CARMEN BURGA NUÑEZ DE ZEA</t>
  </si>
  <si>
    <t>Su gentil apoyo con el descargo y las medidas correctivas del presente reclamo.
Buenas tardes
La presente es para informar sobre el caso del paciente EMARIA DEL CARMEN BURGA NUÑEZ DE ZEA. Paciente refiere, hasta el momento, no le han brindado la medicación por programa de crónicos: "AR".  
Por favor, su apoyo con la solicitud del paciente. Se adjunta la información de contacto del paciente:
Paciente: MARIA DEL CARMEN BURGA NUÑEZ DE ZEA
DNI 29328356
Teléfono: 980295331
Tipo de Póliza:  FULL SALUD
Contratante: ZEA RUIZ JUAN CARLOS
N° de Póliza: 0000043989
DX ARTRITIS REUMATOIDE
Atte. Lic. Katherine Olivera</t>
  </si>
  <si>
    <t>Buenos días, estimados,
Reciban un cordial saludo de parte de VIVA 1A Centro Médico.
En relación a la Sra. María del Carmen Burga Núñez de Zea (DNI: 29328356), confirmamos que la paciente asistió a consulta el 03 de abril de 2025 a las 18:30 horas con la Dra. Janet Giovanna Quispe, del servicio de Reumatología - Teleconsulta.
Además, se realizó una llamada telefónica a la paciente, quien informó que, según lo acordado previamente, los medicamentos serán entregados el día de mañana. La paciente expresó estar conforme con la atención recibida.  
Haremos el seguimiento respectivo para la recepción de los mismos.
Quedamos a su disposición para cualquier consulta adicional.
Saludos cordiales,</t>
  </si>
  <si>
    <t>TORRE MUÑOZ MANUEL</t>
  </si>
  <si>
    <t>INGRESO A PROGRAMA HIPOTIROIDISMO - TORRE MUÑOZ MANUEL</t>
  </si>
  <si>
    <t>Buenas dias, estimada:
Me permito informarle que el paciente Manuel Torre Muñoz ya fue contactado y atendido el día 25/04/2025 por la Dra. Anahí Angélica Seijas Arvelaez, en el servicio de Medicina Interna - Teleconsulta.
Quedamos atentos a cualquier requerimiento adicional.
Saludos cordiales,</t>
  </si>
  <si>
    <t>ALFREDO CARLOS VALDIVIA DEL ALCAZAR</t>
  </si>
  <si>
    <t xml:space="preserve">Estimados @quejasyreclamos@viva1a.com.pe@Chrismerly Abigail Huaranca López
Su urgente apoyo con el descargo y medidas correctivas en  referencia al presente reclamo.
Estimados.
El asegurado  tuvo cita el 20.03, nos ha llamado e indica que no le llegaron a enviar la receta, sin embargo de lo que pudo conversar con el meéico en la consulta no llegaron a enviarle Concor 5mg/genzibrocilo 600mlg/Aldomet 500mlg), sólo tiene comprobante inkafarma adjunto.
 Quedaron en enviarle Aldomet y hasta el momento no y tiene comunicación.
Saludos Cordiales
Karla D. Chumpitaz Quispe
Cel: 967368984
Representante en Cliente Poder Judicial Lima Norte 
D. Calle Begonias 650 Piso 8, San Isidro 
 </t>
  </si>
  <si>
    <t>Buenas tardes estimados,
Reciba un cordial saludo del Centro Médico Viva 1A.
 En respuesta al caso del paciente ALFREDO CARLOS VALDIVIA DEL ALCAZAR se estableció una comunicación telefónica donde detallo el inconveniente con los medicamentos prescritos, el concort ( bisoprolol) no fue prescritos en su receta del mes de marzo, el aldomet (metildopa) si está indicado dentro de su recta médica. por ello se gestionó agendamiento con el medico Antonio David Moncada Catalan servicio de Medicina interna - Teleconsulta para el día de hoy a las 2:00pm.
Saludos cordiales.</t>
  </si>
  <si>
    <t xml:space="preserve"> ERNESTO BENITES ALVAREZ</t>
  </si>
  <si>
    <t xml:space="preserve"> ERNESTOBENITES2502@GMAIL.COM</t>
  </si>
  <si>
    <t xml:space="preserve">Buenas tardes, estimados 
por favor apoyo con caso de asegurado, indica solo tuvo una atención con ustedes en el cual indicaron se comunicarían para generar atención, pero hasta el momento no se han comunicado y no sabe como contactarse refiere no tener medicación. 
Paciente: ERNESTO BENITES ALVAREZ
DNI 07756092
Teléfono: 989801723
Tipo de Póliza:  EPS
Contratante: GRUPO ENEL
N° de Póliza: E0002545
DX HIPOTIRODISMO HASHIMOTO
EMAIL. ERNESTOBENITES2502@GMAIL.COM
Saludos </t>
  </si>
  <si>
    <t>Buenos días, estimados,
Reciban un cordial saludo de parte de VIVA 1A Centro Médico.
Nos hemos contactado con el Sr. Ernesto Benites Álvarez (DNI 07756092) a través de la línea telefónica para el agendamiento de su cita. Conforme a su solicitud, se ha programado la cita para el día 09 de abril de 2025.
La atención será brindada por el Dr. Gerson Jacob Siura Trevejo, del servicio de Endocrinología – Atención Domiciliaria. El cliente expresó estar conforme con la atención recibida.
Quedamos a su disposición para cualquier consulta adicional.
Saludos cordiales,</t>
  </si>
  <si>
    <t>NURIA ZAVALETA LUJAN</t>
  </si>
  <si>
    <t>Estimados @quejasyreclamos@viva1a.com.pe@Chrismerly Abigail Huaranca López
Su urgente apoyo con el descargo y medidas correctivas. El usuario referido indica que hace meses que no cuenta con el servicio. 
Enviado desde Outlook para Android
De: Miriam Beatriz Perez Aparicio &lt;miriam.perez@rimac.com.pe&gt;
Enviado: viernes, abril 4, 2025 2:39:26 p. m.
Para: CUI_Guissela Bedon Espinoza &lt;xt10033@rimac.com.pe&gt;
CC: Vanessa Flores Olivos &lt;vanessa.flores@rimac.com.pe&gt;
Asunto: RIMAC VIP//CITA CON STAR VITAL URGENTE//PACIENTE NURIA ZAVALETA LUJAN
No suele recibir correo electrónico de miriam.perez@rimac.com.pe. Por qué es esto importante
Buenas tardes
Por favor su apoyo ya que se necesita urgente atención para sacar cita a través de STAR VITAL. Cliente VIP critico indica que hace un mes lo está solicitando y hasta el momento nadie le confirma o se comunica. Atención es para su esposa
Titular: SANTIAGO PORRAS PUELLES
Paciente: NURIA ZAVALETA LUJAN
DNI: 06134812
DIAGNOSTICO: Hipotiroidismo
póliza: AMI SALUD RED MEDICA 0000096931
celular:972027531
A la espera de su urgente contacto.</t>
  </si>
  <si>
    <t>Buenos días, estimados:
Reciban un cordial saludo de parte de VIVA 1A Centro Médico.
En relación con la atención de la paciente Nuria Zavaleta Luján (DNI N.° 06134812), les informamos que se ha procedido con el agendamiento de su cita médica con la Dra. Nilda Noriko Kawamura Murillo, especialista en Endocrinología – Teleconsulta, programada para el día 08 de abril de 2025.
Lamentamos sinceramente los inconvenientes que hayan podido generarse y agradecemos sus comentarios, los cuales son valiosos para nosotros. Reiteramos nuestro compromiso con la mejora continua de nuestros servicios, incluyendo la optimización de nuestros tiempos de respuesta.
Saludos cordiales,</t>
  </si>
  <si>
    <t>25-EPS002515</t>
  </si>
  <si>
    <t>Estimada @Carmen Mendez Francia
Se ha validado que la usuaria en mención no se encuentra inscrita en el Programa de Cuidados Paliativos No Oncológicos.
Actualmente, la usuaria se encuentra bajo el Programa Diamante, por lo que los servicios brindados por el prestador Viva 1A deben ajustarse a la pertinencia médica y a la cobertura vigente.
Estimados @Chrismerly Abigail Huaranca López@quejasyreclamos@viva1a.com.pe
Solicitamos su urgente apoyo con el descargo correspondiente y con las medidas correctivas respecto a la atención brindada a la usuaria referida.
Es fundamental contar con la conformidad de que la paciente está recibiendo el tratamiento adecuado, conforme a su condición clínica y alineado a los lineamientos del Programa Diamante.
Quedamos atentos a la respuesta y a las acciones que correspondan. Buenos días Guissela,
Te comento que hemos recibido un nuevo reclamo por parte de familiar de asegurada MARIA TERESA RODRIGUEZ GIL DE VARGAS.
Señala que desde el 25/03 viene solicitando a VIVA 1A programación de terapias para el mes de abril.
Solicita:
Pronta solución para que la salud de la paciente no se siga perjudicando, considerando que es un caso neurológico y de postración. Urge las terapias de lenguaje, física, ocupacional en los horarios que la paciente necesita y el proveedor conoce hace más de 4 meses.
La ejecución de los demás servicios del programa paliativo no oncológico.
Por favor tu apoyo para confirmar con proveedor la programación (1) y señalar que servicios adicionales se deben programar (2).
Quedo atenta.</t>
  </si>
  <si>
    <t>CUIDADOS PALIATIVOS</t>
  </si>
  <si>
    <t>MENDO ROMERO DE BELTRAN DORIS LUCILA</t>
  </si>
  <si>
    <t>INGRESO RCV ANGLO AMERICANA MENDO ROMERO DE BELTRAN DORIS LUCILA DNI 07368114</t>
  </si>
  <si>
    <t>Buenos días, estimados:
Reciban un cordial saludo del Centro Médico Viva 1A.
En atención a su solicitud de ingreso al programa para la paciente Doris Lucila Mendo Romero de Beltrán (DNI 07368114), informamos que se realizó la llamada correspondiente, en la cual el familiar indicó que la paciente actualmente viene realizando sus atenciones en la Clínica Internacional.
Quedamos a disposición para cualquier consulta adicional que puedan tener.
Saludos cordiales,</t>
  </si>
  <si>
    <t>Estimada:
Buenas tardes.
Por medio del presente, se informa que no se encontró registro de correo de inicio de los pacientes Hipólito Cáceres Chalco (DNI: 29702122) y Anderson Salvatierra Melgarejo (DNI: 46036087).
Sin embargo, se confirma que ambos pacientes fueron atendidos el día 16 de abril de 2025. El Sr. Cáceres Chalco fue atendido por el Dr. Percy Arriaga Rodríguez, del servicio de Medicina Interna, mientras que el Sr. Salvatierra Melgarejo fue atendido por el Dr. Antonio David Moncada Catalán, del servicio de Medicina Familiar.
Quedamos atentos ante cualquier consulta o requerimiento adicional.
Saludos cordiales,</t>
  </si>
  <si>
    <t>Estimados @quejasyreclamos@viva1a.com.pe@Chrismerly Abigail Huaranca López
Su urgente apoyo con el descargo y medidas correctivas del presente reclamo. 
Asegurado NILTON HERNAN JIMENEZ ROSALES – DNI 08170776 pertenece al programa de Columna y presenta inconvenientes con la programación de citas a través del proveedor VIVA 1A. Por favor tu apoyo para notificarlo al proveedor, confirmar la programación. Asimismo, señalar si se encuentra sujeto al cobro del 15%.
RECLAMO: Cliente reclama que desde el 23 de febrero 2025 no recibe atenciones médicas de terapia física ya que es un paciente que se encuentra inscrito en el PROGRAMA DE LA COLUMNA a pesar de haber recibido correo por parte del proveedor VIVA 1 A indicándole que su cita era el lunes 31 de marzo el cual nunca acudieron asimismo menciona haberse comunicado con ellos en reiteradas oportunidades el martes 01 y miércoles 02 de abril afirmándole que asistirían a su casa para poder atenderlo pero hasta el momento no se han acercado ni comunicado con él. Cliente detalla además que es la primera vez que tiene este tipo de inconvenientes con el proveedor de salud cuando con los proveedores anteriores que también lo han asistido como HOLE SALUD, ESTAR VITAL siempre han cumplido con su atención. Cliente refiere que paga puntual con sus pagos con RIMAC y no puede ser posible que a pesar de que es diagnosticado como paciente crónico no es atendido como corresponde. Asimismo señala que durante las atenciones anteriores nunca le han cobrado estando cubierto al 100% pero ahora le quieren cobrar 15% como copago.
Cliente solicita que RIMAC tome cartas en el asunto y le cambien de proveedor y se comuniquen a la brevedad posible ya que es necesario que cumpla con sus terapias por su bienestar.
Quedo atenta a tus comentarios.
Gracias de antemano.
Saludos,</t>
  </si>
  <si>
    <t>MEDICINA FISICA Y REHABILITACION</t>
  </si>
  <si>
    <t>Buenos días, estimada,
En relación con el paciente Nilton Hernán Jiménez Rosales (DNI: 08170776), informamos que fue atendido el 25 de marzo de 2025 a las 23:30 horas. por la Dra. Laura Betty Vigo Araujo, especialista en Medicina Física y Rehabilitación, en modalidad de atención domiciliaria Así mismo mencionamos, que el médico ordenó 16 terapias físicas a domicilio y 12 rehabilitación de terapia ocupacional. A continuación, el detalle de las atenciones que va recibiendo el paciente.</t>
  </si>
  <si>
    <t>Buenas tardes estimados,
Paciente se contacta a la central de programas, quien informa que en Estar Vital pasaba cita con endocrinología y con reumatología por los siguientes dx: DM tipo 2, hipotiroidismo y artritis reumatoide, sin embargo, paciente pertenece a nuestro programa RCV, por lo que correspondería pasar con un médico de cabecera de la especialidad de medicina interna por ser una paciente pluripatológica. Comenta que paso cita el 12/03 con el Dr. Siura médico de endocrinología, quien le menciono que no debe pasar consulta con un médico internista sino con un médico de reumatología, por lo que derivo una IC con reumatología, misma que todavía no ha sido gestionada por el Centro Médico VIVA 1A, asimismo, se le informa a paciente que correspondería cita con médico internista y de acuerdo a pertinencia médica las IC correspondientes, a pesar de ello, asegurada solicita pasar cita todos los meses con dos especialidades (endocrinología y reumatología), por favor su gentil apoyo para que médico se contacte con paciente para brindar la explicación del protocolo del programa y pueda orientar a nuestra paciente del programa RCV.
PX: FIORELLA CRISEL VERGARA OLIVO
DNI: 72154157
Quedamos pendientes
Saludos cordiales,
Central de programas Rimac</t>
  </si>
  <si>
    <t>Buenas tardes Guisella,
Con respecto al correo descrito líneas abajo del paciente FIORELLA CRISEL VERGARA OLIVO,  tiene programadas las siguientes atenciones para el día 15 de abril de 2025 :
5:00 PM con la Dra. Janet Giovanna Quispe Vargas de la especialidad de Reumatología - Atención a domicilio.
6:00 PM con el Dr. Gerson Jacob Siura Trevejo de la especialidad de Endocrinología - Teleconsulta.
Cabe precisar que la atención por Reumatología no forma parte del protocolo del programa de Artritis Reumatoidea , dado que el diagnóstico del paciente es Artritis Psoriásica . Sin embargo, ante la solicitud de la usuaria se procede a programar la atención por la especialidad de Reumatología, por lo cual solicitamos autorización para la atención programada en el domicilio de la paciente del día de mañana.
En conversación con la paciente en cuestión, informa que se encuentra conforme con la atención brindada por el servicio de Endocrinología de VIVA 1A (Hasta la fecha una sola atención). En relación con las atenciones referidas por el servicio de medicina interna, se deja constancia de que este caso no corresponde a una atención brindada por VIVA 1A.
La paciente ingresa al programa con VIVA 1A el 12 de marzo del 2025. Todas las atenciones previas a esta fecha, corresponden a atenciones brindadas según referido por la paciente, con el antiguo proveedor que gestionaba su programa de salud.
Saludos cordiales</t>
  </si>
  <si>
    <t>GIULIANA MARLENE NOVOA REYES DE VERA</t>
  </si>
  <si>
    <t>gnovoar62@hotmail.com</t>
  </si>
  <si>
    <t xml:space="preserve">Buenas tardes.
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
Cliente usualmente tiene las citas los 20 de cada, sin embargo, hasta el momento no lo contactan y ya no cuenta con medicamentos.
Nombre: GIULIANA MARLENE NOVOA REYES DE VERA
DNI: 08715362
CEL CONTACTO:  999397933
CORREO: gnovoar62@hotmail.com
DIAGNOSTICO: HIPOTIROIDISMO              
Gracias por su apoyo.
Adriana Ayala Diaz
Asesor Preferente VIP
Contáctame por WhatsApp 937071164 </t>
  </si>
  <si>
    <t>Buenos días, estimados:
Reciban un cordial saludo por parte de VIVA 1A Centro Médico.
En relación con el paciente Giuliana Marlene Novoa Reyes de Vera (DNI: 08715362), informamos que recibió la atención correspondiente al mes de marzo el día 28 con el DR Gerson Jacob Siura Trevejo Trevejo SERVICIO DE ENDOCRINOLOGIA - TELECONSULTA. Hasta el momento, no tenemos ningún pendiente con el paciente. Su próxima cita será programada antes de finalizar el mes, y realizaremos la llamada correspondiente para agendarla.
Quedamos a su disposición para cualquier consulta adicional.
Atentamente,</t>
  </si>
  <si>
    <t>JIMMY DANIEL AYALA ARIAS</t>
  </si>
  <si>
    <t>Estimados por favor el apoyo con el cliente ya que el día 26/03/2025 se atendió a través del programa Cuidate donde lo atendió por atención virtual su doctor mandándole una orden a una atención por laboratorio y también sus medicinas para su tratamiento. Estas dos semanas que han pasado, absolutamente nadie se ha contactado con el asegurado. Cliente crítico.
Hasta la fecha no hay ningún tipo de contacto y su Dx es:
diabetes
Necesita que se pongan en contacto para coordinar y no llevarse una mala experiencia del servicio.
DNI: 42748447
EPS_ E0029964
JIMMY DANIEL AYALA ARIAS
Celular:   987738426
Correo: jimmy2701mevc@gmail.com</t>
  </si>
  <si>
    <t>Buenos días, estimados:
Reciban un cordial saludo de parte del Centro Médico Viva 1A.
En atención al reclamo presentado por el paciente Jimmy Daniel Ayala Arias, nos permitimos informar lo siguiente:
Los medicamentos ya fueron entregados, situación que fue confirmada a través de una llamada telefónica realizada el día de hoy por uno de nuestros asesores del Call Center.
En cuanto a los exámenes de laboratorio, estos aún se encuentran en proceso, a la espera de que el paciente realice el respectivo copago.
Adjuntamos a la presente una captura de la conversación sostenida con el paciente, como soporte de la gestión realizada.
Estaremos atentos a la evolución del caso y brindaremos actualizaciones oportunamente.
Saludos cordiales,</t>
  </si>
  <si>
    <t>Estimados,
@Freddy Garzón @CUI_Guissela Bedon Espinoza @Lorena Ygnacio Quiroz
Su gentil apoyo por favor, asegurada indica que le van a realizar la terapia a las 7:30pm de la noche de hoy, sin embargo no le han enviado el link de pago y tampoco le han realizado la interconsulta con dermatología para lo de mis quemaduras ni con psiquiatría, cliente está a la espera de ello.
Su gentil apoyo por favor cliente es crítica.</t>
  </si>
  <si>
    <t>DERMATOLOGIA</t>
  </si>
  <si>
    <t>Gianina Jessica Sigueña Aldana
​
Estimada Guissela, buena tarde:
Nos hemos contactado con nuestra mutua paciente, teniendo las terapias físicas agendadas en el rango horario que ha solicitado, martes, jueves a las 15:00hrs | sábados: 12:30pm
En cuanto a la terapia de dolor solicitada tendrá cita con nuestra especialista Dra Seijas el día hoy por la tarde.
En cuanto a las interconsultas de Psiquiatría y Dermatología se gestionarán con Cl Vesalio para que brinden las citas a la brevedad posible.
Quedo a su disposición para cualquier duda adicional.
Saludos Cordiales , Buenos días, estimada:
Me permito actualizar la información respecto a la atención de la paciente. Actualmente, tiene una cita programada para el 05/05/2025 a las 10:45 a.m., en la especialidad de Dermatología, en la Clínica Vesalio.
Por otro lado, la Clínica Vesalio ha informado que la paciente no cuenta con cobertura para atenciones en la especialidad de Psiquiatría en dicha clínica, ya que este servicio corresponde a otro proveedor. Ante ello, el área de admisión de Viva 1A ha procedido a solicitar la información correspondiente con los responsables de brindar dicha atención.
Quedamos atentos a cualquier consulta adicional.
Saludos cordiales,</t>
  </si>
  <si>
    <t>Buenos días señores de Rimac y Viva, debo reiterar mis reclamos y molestias, dado que hace dos semanas la paciente María Teresa Rodríguez Gil no recibe terapias física ni ocupacional y más de 100 días que Viva 1A no brinda el servicio de terapia del lenguaje.
Debo indicar que hoy mi familia se contactó con el licenciado que Viva 1A supuestamente programó para que hoy se reanuden las terapias físicas y ocupacionales. Sin embargo dicho licenciado señala que no tiene vínculo con Viva 1A y que hoy no trabajará.
Señoras Karina Pinto e Isabel Coloma, con todo el aprecio que les tengo, deseo saber: 
¡Hasta cuándo mi madre debe seguir mendigando un servicio!
¡Hasta cuándo debemos soportar este maltrato!
¡Hasta cuándo voy a esperar a que Karina Pinto me conceda una cita o que me atienda el teléfono!
¡Hasta cuándo seguirán trabajando con proveedores que lastiman familias y solo generan dolor físico (falta de terapias) y espiritual en sus pacientes.
Mi madre está abandonada por su proveedor (Viva 1A) a vista y paciencia de la aseguradora RIMAC y el broquer Confianza Corredores que jamás me llamó al menos para ofrecerme alguna ayuda o soporte legal.
Luis Enrique Vargas Rodríguez</t>
  </si>
  <si>
    <t>TERAPIA OCUPACIONAL / TERAPIA DE LENGUAJE</t>
  </si>
  <si>
    <t>GANOZA RODRIGUEZ CESAR</t>
  </si>
  <si>
    <t xml:space="preserve">Estimados @quejasyreclamos@viva1a.com.pe@Chrismerly Abigail Huaranca López
Su gentil apoyo con el descargo y medidas correctivas del presente reclamo.
Hola Giani.
Por favor tu apoyo, el asegurado está tratando de comunicarse con el proveedor Viva 1A sin éxito ya que no lo han llamado para su cita de control mensual.
Ha ingresado a las opciones del WS y sólo le indican que no se procesó la solicitud (adjunto print).
Agradeceré tu pronta intervención.
Saludos,
 </t>
  </si>
  <si>
    <t>Buenos días, estimados:
Reciban un cordial saludo de  VIVA 1A Centro Médico.
Nos dirigimos a ustedes para informar que la cita del paciente Ganoza Rodríguez, César (DNI N.° 40027009) ya fue gestionada y se llevó a cabo el día 10 de abril a las 17:40 horas, con el Dr. Siura Trevejo, en el servicio de Endocrinología - Teleconsulta.
Asimismo, se informa que la cita correspondiente al mes de marzo se realizó el día 13 de marzo, tal como estaba programado.
Quedamos atentos ante cualquier duda o información adicional que requieran.
Saludos Cordiales.</t>
  </si>
  <si>
    <t>ANTAMINA CJUMO SOLIS JULIO EDUARDO</t>
  </si>
  <si>
    <t>Estimada @quejasyreclamos@viva1a.com.pe@Chrismerly Abigail Huaranca López
Su gentil apoyo el usuario referido indica que tiene pendiente pasar su cita con Nutrición y la entrega de medicamentos por favor realizar el contacto por Whats App.
Atentemente.</t>
  </si>
  <si>
    <t>Buenas tardes, estimadas:
Reciban un cordial saludo de parte del Centro Médico Viva 1A.
En relación con el paciente Cjumo Solís Julio Eduardo, con DNI 41705124, informamos lo siguiente:
El paciente recibió su medicación el día 09 de abril de 2025, conforme a lo indicado.
En cuanto a su cita de nutrición, ya ha sido programada para el día 15 de abril de 2025 a las 3:20 p.m., con el Dr. Jorge Velasco Benites, a través del servicio de Nutrición – Teleconsulta.
Quedamos atentos ante cualquier consulta adicional.
Saludos cordiales,  Lamentamos informar que el Medico encargado de la atención no pudo asistir a la cita programada debido a una situación personal de carácter de urgencia e imprevisto relacionado con asuntos familiares, no fue posible notificar con antelación al paciente afectado, pedimos la disculpa del caso y gradecemos su comprensión.
Así mismo procedimos a comunicarnos con el paciente y reprogramar la atención para el día 25/04 con el Dr. Jorge Velasco Benites, servicio de NUTRICIÓN - TELECONSULTA.
 Saludos Cordiales.</t>
  </si>
  <si>
    <t>ANGGELY ESTEFANIA SOTELO CASTAÑEDA</t>
  </si>
  <si>
    <t>anggely14@hotmail.com</t>
  </si>
  <si>
    <t>Cliente es paciente con diagnóstico HIPOTIROIDISMO y menciona que desde enero 2025 no tiene evaluaciones ni entrega de medicamentos.</t>
  </si>
  <si>
    <t>Buenas tardes, estimados:
En relación con la paciente Anggely Estefanía Sotelo Castañeda (DNI: 45610055), se informa lo siguiente:
La paciente tenía una cita programada para el día 28/03/2024; sin embargo, por razones que desconocemos, no pudo atender la llamada, solicitando la reprogramación de la misma a través de un mensaje de WhatsApp.
Posteriormente, se coordinó una nueva cita para el día 08/04/2025 a las 16:00 horas, con la Dra. Nilda Noriko Kawamura Murillo, del servicio de Endocrinología - Teleconsulta, la cual fue atendida con normalidad.
Durante la consulta, se prescribió receta médica y se indicaron exámenes de laboratorio.
Los medicamentos fueron entregados el día 09/04 por CUIDAFARMA. En cuanto a la toma de análisis, el auxiliar de laboratorio de nuestro call center ya se comunicó con la paciente mediante WhatsApp, y actualmente nos encontramos a la espera del copago para proceder con la atención.
Quedamos atentos a cualquier consulta adicional.
Saludos cordiales.</t>
  </si>
  <si>
    <t>Buenas tardes, estimados:
Se brinda información detallada respecto a la atención del paciente Michael Anderson Uriarte León:
El paciente recibió atención a través del servicio CMV. Al verificar su dirección, se constató que reside en el departamento de Lambayeque – Chiclayo, zona que se encuentra fuera de nuestra cobertura. Por tal motivo, se realizó la comunicación con un familiar, a quien se le informó que, debido a esta condición, se le ofrece la opción de reembolso por la medicación que deberá adquirir, tal como se gestionó en la primera atención.
Sin embargo, el paciente no ha brindado respuesta. El día de hoy se intentó nuevamente establecer contacto telefónico, pero no se obtuvo respuesta.
Quedamos atentos a cualquier comunicación por parte del paciente o su familiar y así concluir con el reembolso, se le dejo nuevamente un mensaje en WhatsApp.
Saludos cordiales,</t>
  </si>
  <si>
    <t>Estimados @quejasyreclamos@viva1a.com.pe@Chrismerly Abigail Huaranca López
Su urgente apoyo con el pronto contacto del usuario referido, ya conocido por el servicio por ser critico.
Familiar refiere que no cuenta con atenciones a pesar que llama al call de Viva 1 A no obtiene respuesta.</t>
  </si>
  <si>
    <t>Buenos días, estimados:
Reciban un cordial saludo de parte de VIVA 1A Centro Médico.
En relación con el reclamo presentado, les informamos que ya se ha realizado la coordinación respectiva con el agendamiento de la cita con la Sra. Ana Solís (hija), la cual se llevó a cabo el día de ayer. La cita ha sido programada para el día 11/04/2025, en el servicio de Medicina Interna - Atención Domiciliaria, con la Dra. Seijas  Arvelaez Anahi Angelica 
Quedamos atentos ante cualquier consulta adicional.</t>
  </si>
  <si>
    <t>Estimados @fgarzon@viva1a.com.pe@Chrismerly Abigail Huaranca López
Solicitamos su urgente apoyo en la emisión de un informe detallado sobre la trazabilidad de atenciones del usuario referido, quien ya es conocido por el servicio debido a su condición de caso crítico, caracterizado por quiebres recurrentes en el servicio y manifestaciones constantes de insatisfacción.
En este caso particular, se destaca que la madre del paciente ha solicitado ser incluida de manera formal en la comunicación con el prestador, por lo que este aspecto deberá estar considerado en el seguimiento del caso.
El informe deberá incluir:
Trazabilidad completa de las atenciones brindadas al usuario.
Sustento de los intentos de contacto y comunicaciones realizadas tanto con el usuario como con su familiar.
Acciones correctivas implementadas hasta la fecha.
Plan estratégico propuesto para mitigar la insatisfacción y asegurar la continuidad del tratamiento bajo parámetros de calidad y oportunidad.
Este requerimiento se realiza en el marco de la visita programada del equipo ejecutivo y administrativo de RIMAC a la ciudad de Arequipa el día 23 de Abril, y responde directamente a una de las observaciones señaladas por el contratante Universidad San Pablo respecto a la calidad del servicio en este caso específico.
Es imprescindible contar con el informe completo antes de la fecha indicada, a fin de dar respuesta oportuna al contratante y fortalecer la gestión con usuarios críticos.
Agradecemos de antemano su pronta atención a este requerimiento.
Atentamente,</t>
  </si>
  <si>
    <t>SOLICITUD DE INFORMACION</t>
  </si>
  <si>
    <t>Buenas tardes estimados.
Reciba un cordial saludo del Centro Médico Viva 1A.
A continuación se adjuntos los documentos solicitados del paciente JOAQUIN ALONSO CASTELO VARGAS.
Estaremos a la espera de cualquier otra consulta adicional.
Saludos cordiales.</t>
  </si>
  <si>
    <t>Estimados @fgarzon@viva1a.com.pe@Chrismerly Abigail Huaranca López
Su urgente apoyo con el presente caso ya conocido, según refiere el usuario no ha tenido la comunicación al respecto sobre la coordinación de toma de analisis y tampoco le han emitido la orden.tambien  indica que se apersono a clínica San Juan de Dios el día de Ayer y También hoy pero no le dan razón de la coordinación.
Actualmente se encuentra en Clínica a la espera de vuestra intervención.</t>
  </si>
  <si>
    <t>Buenos días, estimados:
En relación con el paciente Joaquín Alonso Castelo Vargas, se informa lo siguiente:
El día 05 de abril, se envió un correo a la Clínica San Juan de Dios de Arequipa para coordinar con el paciente la toma de los análisis correspondientes. El 08 de abril, recibimos respuesta confirmando la coordinación con el paciente e indicando como fecha programada para la toma de exámenes el día 10/04/2025.
Sin embargo, el día de hoy, al presentarse en la clínica, el paciente fue informado de que no existía ninguna coordinación registrada para la realización de dichos exámenes. Ante esta situación, nos comunicamos nuevamente con la Clínica San Juan de Dios, siendo atendidos por el ejecutivo Gonzalo Quevedo, quien indicó que la coordinación no se había gestionado correctamente.
Con el fin de brindar una solución inmediata, se intentó realizar la toma de los exámenes en ese momento; sin embargo, el paciente ya no se encontraba en ayunas, condición necesaria para algunos de los análisis. Por tal motivo, se ha reagendado la toma de exámenes para el día viernes 11 de abril.
Debido a esta situación, se realizó una llamada al paciente, quien confirmó haber tenido comunicación con el ejecutivo Gonzalo Quevedo.
Lamentamos los inconvenientes ocasionados y estaremos dando seguimiento al caso para garantizar la correcta atención.
Saludos cordiales.</t>
  </si>
  <si>
    <t xml:space="preserve">Maribel Buenas Noches,
Fv tu apoyo con el caso de la asegurada DAGMAR LEONOR PETERSEN RAMIREZ, en correo infra presenta reclamo por una atención programada.
A la espera de tu pronta respuesta.
</t>
  </si>
  <si>
    <t>Buenos días, estimados:
Por medio del presente, se informa que se ha realizado la verificación correspondiente respecto a la cita de la paciente Dagmar Leonor Petersen Ramírez, confirmando que tenía una cita programada para el día 09 de abril a las 16:00 horas, la cual no se llevó a cabo.
No obstante, el día 10 de abril se concretó exitosamente la atención médica con el Dr. Gerson Jacob Siura Trevejo, correspondiente al servicio de Endocrinología – Teleconsulta.
En relación con la asignación de citas, el personal del Call Center realiza la comunicación respectiva con el paciente y brinda los horarios disponibles. Es el paciente quien debe confirmar la disponibilidad de su tiempo. No obstante, se está reforzando esta información con el área correspondiente, a fin de garantizar que el paciente esté conforme con el horario asignado.
Quedamos atentos ante cualquier requerimiento adicional.
Saludos cordiales,</t>
  </si>
  <si>
    <t>Estimados @Freddy Garzón@gsiguenas@viva1a.com.pe
Solicitamos su gentil apoyo con el envío del informe médico actualizado del usuario referido, con el fin de proceder con la validación de cobertura del suplemento nutricional Ensure.
Según lo indicado por la Dra. Katherine, la entrega de este producto fue autorizada de manera excepcional en el mes de noviembre. Por lo tanto, se requiere sustento médico vigente que respalde la continuidad del requerimiento nutricional, conforme a criterios de pertinencia clínica.
Agradecemos su pronta atención para dar continuidad al caso.</t>
  </si>
  <si>
    <t>PARAMEDICAS</t>
  </si>
  <si>
    <t>NUTRICION</t>
  </si>
  <si>
    <t>Estimados, adjunto informe de valoración nutricional de la paciente María Teresa Rodríguez Gil de Vargas (DNI 06927900). Cabe recalcar que la paciente se encuentra en el programa Paliativo No Oncológico - Fase II, y es portadora de sonda nasogástrica, por lo que su alimentación se basa exclusivamente en alimentos licuados y suplementación varia.
Atentamente,</t>
  </si>
  <si>
    <t>Diego Guillermo Villanueva Ruiz</t>
  </si>
  <si>
    <t>Estimados @quejasyreclamos@viva1a.com.pe@Chrismerly Abigail Huaranca López
Su gentil apoyo con el descargo y medidas correctivas del presente reclamo. Buen día estimadas:
Agradeceré su apoyo, afiliado me indica que el día de ayer fue programado para una cita mediante el "Programa Cuídate" y el médico nunca se conectó.
Adjunto evidencia
Afiliado: Diego Guillermo Villanueva Ruiz
DNI: 03684166
Cel: 985 658 017
Quedo atenta a sus indicaciones 
Saludos,</t>
  </si>
  <si>
    <t>Buenas tardes, estimados:
Reciba un cordial saludo por parte de VIVA 1A Centro Médico, En relación con el caso del paciente Diego Guillermo Villanueva Ruiz (DNI: 03684166), les informamos que fue contactado con éxito y atendido el día de hoy, 12 de abril, a las 4:40 p.m. por el Dr. Hilton D. Jango Cruz, en el servicio de Cardiología – Teleconsulta.
Quedamos atentos ante cualquier requerimiento adicional.</t>
  </si>
  <si>
    <t>NATALIA ALEJANDRA VALZ MAYHUIRE</t>
  </si>
  <si>
    <t>Buenos días
Dra. Guissela, su apoyo con la revisión del caso NATALIA ALEJANDRA VALZ MAYHUIRE, DNI 61258541, ya que el BK nos informa que desde el 27.02.2025 está esperando que se contacten con la madre de la menor para coordinar exámenes auxiliares a través del programa CIUDATE y hasta el momento no lo han hecho.
Habiendo transcurrido más de un mes, agradeceremos su pronto apoyo a fin de dar solución a este caso y evitar más quejas de la UCSP.
TITULAR: Sandy Vanessa Mayhuire Ampuero
PACIENTE: NATALIA ALEJANDRA VALZ MAYHUIRE
DNI 61258541
Quedo atenta a sus comentarios.
Saludos cordiales,</t>
  </si>
  <si>
    <t>Buenas tardes estimada.
Se ha programado la cita correspondiente al presente mes para el día 22/04/2025, con el Dr. Gerson Jacob Siura Trevejo, en el servicio de Endocrinología - Teleconsulta.
En relación con los exámenes de laboratorio, el día de hoy se estableció contacto con el familiar del paciente. Como resultado, ya se envió la solicitud a la Clínica San Juan de Dios de Arequipa para la programación de los exámenes correspondientes. Estaremos al pendiente de que estos se realicen según lo previsto.
Lamentamos la demora en la respuesta y agradecemos su comprensión.
Saludos cordiales,</t>
  </si>
  <si>
    <t>GLADYS COTACALLAPA COLQUEHUANCA</t>
  </si>
  <si>
    <t>Buenos días Guissela,
Agradeceré tu especial apoyo con el reclamo presentado por asegurada GLADYS COTACALLAPA COLQUEHUANCA – DNI 46261052, menciona lo siguiente: pertenece a uno de los programas de enfermedades crónico bajo diagnóstico de artritis. Menciona que bajo cobertura de programa habrían cambiado de proveedor y no le han notificado ello por lo que al requerir sacar una cita le informan que no cuentan con un médico especialista. Asimismo, que no cuenta con un canal directo para gestionar las citas. Además, informa que el programa no cuenta con un reumatólogo desde hace un tiempo, previo al cambio de proveedor.</t>
  </si>
  <si>
    <t>Buenas tardes estimada,
Reciba un cordial saludo de Centro Médico Virtual Viva 1A.
En relación a lo indicado líneas abajo, informamos lo siguiente:
La paciente Gladys Cotacallapa Colquehuanca tuvo una cita programada para el  11 de abril del 2025 a las 11:00 am con la Dra. Janet Giovanna Quispe Vargas, en la especialidad de Reumatología - Teleconsulta . Sin embargo, no asistió a dicha atención.
Posteriormente, fue reprogramada para el 13 de abril de 2025 a las 9:00 am., consulta que fue atendida con normalidad.
Durante esta atención, se le recetaron medicamentos y exámenes de laboratorio . Los medicamentos fueron programados el mismo día; sin embargo, al momento de contactarla, la paciente informó que se encontró en Cusco , por lo cual hoy se coordinó con Cuida Farma la entrega correspondiente en dicha ciudad. Respecto a los exámenes de laboratorio, estos se encuentran en proceso de coordinación.
Lamentamos los inconvenientes ocasionados y, en ese sentido, le reiteramos nuestro compromiso de seguir trabajando en pro de la mejora continua de los procesos establecidos en nuestra institución, con el objetivo de ofrecer un servicio de mayor calidad.
Para facilitar la atención a nuestro pacientes y resolver cualquier inquietud, les brindamos los canales de comunicación disponibles :
Central telefónica : (01) 618-3000
WhatsApp : 942 772 650</t>
  </si>
  <si>
    <t>ERICK MARCELO MALPARTIDA CHANG</t>
  </si>
  <si>
    <t>Su gentil apoyo con lo indicado por el usuario.
Buenas tardes  estimada Srta. Gomez
Para informar que asegurado se encuentra dentro de Programa Crónicos y hasta el momento no se comunican para hacer envío de medicamentos derivado por cita con Cardiología el día 31/03/2025, solicita comunicación a la brevedad.
Paciente: ERICK MARCELO MALPARTIDA CHANG
Edad: 48 años
DNI : 08171179
Cel: 986186400
Atte.
Aida Paola Diaz Cardenas
Back Salud Rimac</t>
  </si>
  <si>
    <t>Buenos tardes, estimados:
Reciban un cordial saludo de parte del Centro Médico Viva 1A.
Con relación al paciente Rick Marcelo Malpartida Chang, nos permitimos informar que efectivamente recibió atención en el servicio de Cardiología el día 31 de marzo de 2025.
El día de hoy se realizó una llamada telefónica al paciente, quien manifestó que los medicamentos prescritos fueron dispensados por la farmacia de la Clínica Internacional la semana pasada.
Lamentamos lo sucedido y los inconvenientes que esta situación haya podido ocasionar.
Saludos cordiales,</t>
  </si>
  <si>
    <t>JOSE MARIA VIÑOLES GARCIA</t>
  </si>
  <si>
    <t xml:space="preserve">Estimada @CUI_Guissela Bedon Espinoza, buen día.
Solicito tu especial apoyo derivando a contacto a paciente, para el programa de Otros Crónicos:
PACIENTE:        JOSE MARIA VIÑOLES GARCIA
DNI:                    48722095
Telf. Contacto: 999983600
Diagnóstico:     Cardiovascular
 </t>
  </si>
  <si>
    <t>Buenos días, estimados:
Reciban un cordial saludo de parte del Centro Médico Viva 1A.
Por medio del presente, informamos que el paciente José María Viñoles García (DNI N.° 48722095) fue contactado y su cita fue agendada para el día 13 de abril a las 14:00 horas, con el Dr. Hilton D. Jango Cruz, en el servicio de Cardiología - Teleconsulta.
Quedamos atentos a cualquier consulta o requerimiento adicional. Buenos días, estimados:
Reciban un cordial saludo de parte del Centro Médico Viva 1A.
Nos dirigimos a ustedes para informar que se ha realizado la gestión correspondiente con el médico tratante, procediendo con la actualización del ordenamiento, en el cual se incluye la evaluación de ácido úrico solicitada.
Asimismo, informamos que el contacto con el paciente se realizó exitosamente el día de hoy, y que el personal del laboratorio Dayerlab realizara la programación correspondiente.
Quedamos atentos a cualquier información adicional que requieran.
Atentamente,
Atentamente,</t>
  </si>
  <si>
    <t>INGRESO AL PROGRAMA CUIDATE - SALVATIERRA MELGAREJO JOHN ANDERSSON - EPS CUIDA DIGITAL S.A.C E0028227</t>
  </si>
  <si>
    <t>ESCUZA LORA EDUARDO OCTAVIO</t>
  </si>
  <si>
    <t>INGRESO PROGRAMA DIAMANTE USUARIO: ESCUZA LORA EDUARDO OCTAVIO DNI : 25675611</t>
  </si>
  <si>
    <t>Buenos días estimada.
Reciba un cordial saludo del Centro Médico Viva 1A.
Me permito actualizar el estado del caso del paciente Eduardo Octavio Escuza Lora (DNI: 25675611).
Se ha logrado establecer contacto con el familiar, por lo que se ha procedido con el agendamiento de la cita de caracterización del programa, así como la generación del informe de ingreso correspondiente. La cita se ha programado para el día de hoy con el Dr. Greduin Alexander Romero, en modalidad domiciliaria.
Adicionalmente, informamos que el paciente aún no se encuentra parametrizado en el sistema SITED,  reportada para su regularización.
Quedamos atentos a cualquier requerimiento adicional.
Saludos cordiales,</t>
  </si>
  <si>
    <t>ROBERTO SAVERI OLERZI</t>
  </si>
  <si>
    <t xml:space="preserve">Buenos días estimados,
Se comunican a la Central de Programas de Salud, pacientes incómodos notificándonos acerca de la falta de comunicación y seguimiento por parte de las atenciones por sus distintos diagnósticos, indican el intento de comunicación a la línea Viva 1A , sin éxito o que quedan en espera y cortan la llamada, porfavor su gentil apoyo en realizar el seguimiento adecuado y la programación de la cita mensual antes de que culminen la medicación ya que exigen por nuestra línea se les brinde la cita, cuando nuestra area es de ingresos a los pacientes , más no contamos con las programaciones ni brindamos citas mensuales para los programas. </t>
  </si>
  <si>
    <t>Buenas tardes, estimados:
Reciban un cordial saludo de parte del Centro Médico Viva 1A.
En referencia a la consulta relacionada con los pacientes mencionados, nos permitimos informar lo siguiente:
Roberto Saveri Olerzi cuenta con cita programada para el día 14 de abril a las 8:45 p.m. con el Dr. Moncada.  Se realiza llamada telefónica en    el cual paciente manifestó su preocupación respecto a los días feriados próximos ya que su cita del mes  anterior fue el 18 de marzo. Queda todo conforme con la gestión.
Ingrid Cecilia Kemper Bulnes cuenta con una cita programada para el día 14 de abril a las 7:30 p.m., también con el Dr. Moncada.
Quedamos atentos a cualquier información adicional que se requiera y a disposición para brindar el seguimiento correspondiente.
Saludos cordiales.</t>
  </si>
  <si>
    <t>INGRID CECILIA KEMPER BULNES</t>
  </si>
  <si>
    <t>BEGOÑA SANCHEZ VELARDE</t>
  </si>
  <si>
    <t>Estimada @Chrismerly Abigail Huaranca López@quejasyreclamos@viva1a.com.pe
Su urgente apoyo con el descargo y medidas correctivas del preste reclamo.
Esta usuaria es reincidente en cuanto los quiebres de servicios.
Asegurada nos informa que a la fecha no se comunican para la atención de cita del mes por medicación. Por favor su apoyo para la atención.
Datos:
BEGOÑA SANCHEZ VELARDE
DNI. 10803100
Tlf: 985053903</t>
  </si>
  <si>
    <t>Buenas tardes Guissela,
Buenas tardes Guissela,
Reciba un cordial saludo de Centro Medico Viva 1A.
Con relación a lo indicado en el correo líneas abajo, se informa que la paciente Begoña Sánchez Velarde acude a consulta médica los días 20 de cada mes, siendo su última atención registrada el 20 de marzo de 2025 .
A solicitud de la paciente, se le programó una cita para el 14 de abril de 2025 a la 1:20 pm con la Dra. Mari Alexandra Uribe Caveduque . Sin embargo, dicha cita fue cancelada por la paciente , quien expresó su preferencia por ser atendida por el Dr. Gerson Jacob Siura Trevejo .
En ese sentido, la paciente fue reagendada para el 15 de abril de 2025 a las 7:10 pm con el médico solicitado.
Quedamos atentos ante cualquier consulta o coordinación adicional.
Saludos cordiales.</t>
  </si>
  <si>
    <t>Estimados @Chrismerly Abigail Huaranca López@quejasyreclamos@viva1a.com.pe
Su gentil apoyo con el descargo y medidas correctiva en referencia al presente reclamo. Estimada Doctora, 
Su apoyo para la coordinación del envió de los medicamentos de la paciente quien tuvo una consulta de pacientes crónicos Diagnostico hipotiroidismo 
fecha de su cita el 10/04.
ASEG : LUCY YOVANI URIARTE CARRASCO
DNI: 40157495
telef: 998357430
CORREO: yovisuriarte@gmail.com
proveedor : viva 1 A
Gracias</t>
  </si>
  <si>
    <t>Buenos días, estimados:
Reciban un cordial saludo de parte del Centro Médico Viva 1A.
En relación con la entrega de medicamentos correspondientes a la atención de la paciente Lucy Yovani Uriarte Carrasco, realizada el día 10 de abril, informamos que esta fue derivada al servicio de Cuidafarma.
Dicho servicio nos ha confirmado que la entrega se realizará el día de hoy, dentro del rango horario de 2:00 p.m. a 7:00 p.m. Asimismo, informamos que ya se ha realizado la comunicación directa con la paciente para notificarle esta información.
Quedamos atentos a cualquier novedad o requerimiento adicional.
Saludos cordiales,</t>
  </si>
  <si>
    <t>ERNESTO BENITES</t>
  </si>
  <si>
    <t xml:space="preserve">Estimadas Dra. Blanco / Guissela
Nuevamente tenemos problemas con la entrega del proveedor sobre el medicamento SANDEXA para el Sr. Ernesto Benites, inclusive el mes pasado ya entregaron la misma medicina.
Por favor su apoyo con este tema, para que no vuelve a ocurrir ya que es una medicina recurrente. Gracias.
 </t>
  </si>
  <si>
    <t xml:space="preserve">Saludos   
Estimada Dra. Liliana 
anexo análisis del caso del asegurado  Ernesto Benites 
Paciente con Dx Hipotiroidismo autoinmune, según paciente porque "no tiene glándula tiroides" según ecografía, tiene asimismo AcTPO, y en últimos análisis presenta TSH en aumento y T4L en aumento, pero paciente presenta mas sueño en comparación a otros meses, con aumento de 10 kg de peso, implica que amerita mayor dosis, se sube a 175 ug diarios. 
2) Dx RI, por aumento de 5 kg de peso en los últimos 18 meses, a pesar de ejercicios constantes, y además en tto por Psiquiatría, con esto ultimo HOMAiR se duplica, por lo que se aumenta tto a MTF 3 veces al día, desde el 06/06/2024 presenta esporádicamente deposiciones liquidas, momentos en los cuales SUSPENDE tto, tras ello intentó reinicia a misma dosis, pero le genera deposiciones  liquidas, actualmente con MTF 2000 mg diarios, con alguna molestia GI. 
3) Dx Dislipidemia (probable familiar), se brinda tto por especialidad. 
EN CONCLUSION: Se mantiene tto por especialidad. En próxima cita SS Ecografía tiroidea, y AcTG en próximo análisis si ecografía no es concluyente. 
NOTA: Por deposiciones liquidas por uso de Metformina, se receta SAXENDA por aumento de peso sostenido y aumento de hiperinsulinemia, actualmente con 1.8 mg diarios.
el medicamento pertenece al grupo de entrega por parte de CUIDA FARMA 
El cual  ya fue entregado  y ya se realizo seguimiento post entrega  
cordialmente </t>
  </si>
  <si>
    <t>IVONNE LICET NAVARRO ABAD</t>
  </si>
  <si>
    <t>25-SBS014656</t>
  </si>
  <si>
    <t>Hola Gisella,
Por favor tu apoyo con el reclamo del paciente IVONNE LICET NAVARRO ABAD, indica que aun no la han llamado para su atención de paciente crónico por Hipotiroidismo, indica que le faltan 2 días para que se le acaben las pastillas. Por favor tus gestiones a fin de que se puedan contactar con el cliente.
Quedo atenta a tu respuesta.
Saludos,</t>
  </si>
  <si>
    <t>Buenos días, estimados:
Reciban un cordial saludo de parte del Centro Médico Viva 1A.
En atención a la solicitud realizada por la paciente Ivonne Licet Navarro Abad (DNI 40536518), informamos que el día de ayer se estableció comunicación directa con la paciente, y como resultado se agendó una cita para el día de hoy 15 de abril a las 5:20 p.m., con el Dr. Gerson Jacob Siura Trevejo, del servicio de Endocrinología – Teleconsulta.
Quedamos atentos ante cualquier requerimiento adicional.
Saludos cordiales,</t>
  </si>
  <si>
    <t>Ibrahim Alonso Barrientos Egas</t>
  </si>
  <si>
    <t>25-EPS002607</t>
  </si>
  <si>
    <t>El jueves 10 de abril pasé por consulta médica en Endocrinología, Centro Médico Viva 1A, como parte del Programa de
Enfermedades Crónicas. No solo la consulta fue fuera de fecha (más de un mes después de la última cita) sino que, por
segundo mes consecutivo, Viva 1A demora en enviarme las medicinas. Han pasado 4 días y, hasta el momento, no me
contactan para entregarme los medicamentos para mi tratamiento. El mes pasado se registró la misma demora tanto para entrega de medicamentos como para toma de muestras de sangre. Con su
proveedor anterior, Expertta, no sucedían estas cosas.</t>
  </si>
  <si>
    <t>Informe de Resultado del Reclamo
1. Canal de Ingreso del Reclamo:
Reclamo ingresado el 14 de abril de 2025, a través del Libro de Reclamaciones
Virtual (LRV) de RIMAC EPS, mediante la Hoja de Reclamación N°25-EPS002607;
el cual nos fue trasladado el 15 de abril del 2025 y registramos como Reclamo
N° LVR-25-000030.
2. Identificación del usuario afectado y de quien presenta el reclamo:
El reclamo fue presentado por Ibrahim Alonso Barrientos Egascon DNI N° 70313134
3. Descripción y causa del reclamo:
“ El jueves 10 de abril pasé por consulta médica en Endocrinología, Centro Médico
Viva 1A, como parte del Programa de Enfermedades Crónicas. No solo la consulta fue
fuera de fecha (más de un mes después de la última cita) sino que, por segundo mes
consecutivo, Viva 1A demora en enviarme las medicinas. Han pasado 4 días y, hasta
el momento, no me contactan para entregarme los medicamentos para mi tratamiento.
El mes pasado se registró la misma demora tanto para entrega de medicamentos
como para toma de muestras de sangre. Con su proveedor anterior, Expertta, no
sucedían estas cosas”.
4. Análisis de los hechos que sustentan el reclamo:
Habiendo solicitado el descargo respectivo a las áreas involucradas en su atención y
como parte de nuestras diligencias para atender su reclamo, queremos expresarle lo
siguiente:
En primer lugar, lamentamos sinceramente los inconvenientes ocasionados durante el
proceso de entrega de sus medicamentos. Somos plenamente conscientes de que
una atención oportuna y continua es fundamental para su bienestar, y le pedimos
disculpas por cualquier preocupación o molestia que esta situación haya podido
causarle.
Tras la revisión correspondiente, se identificó que la demora en la dispensación fue
producto de una falla logística por parte de nuestro proveedor externo. Una vez que
tomamos conocimiento del incidente, se realizaron las gestiones necesarias para
regularizar la entrega, la cual se concretó el día 15 de abril.
Desde Viva 1A reafirmamos nuestro compromiso con su salud y bienestar, y le
aseguramos que hemos tomado medidas internas con el proveedor involucrado para
que este tipo de situaciones no se repitan.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Feedback a nuestro proveedor responsable de la entrega de sus medicamentos.
b) b) Reforzar el monitoreo continuo al sistema logístico de nuestros proveedores.
Quedamos atentos ante cualquier solicitud, prestos a servirle siempre.
“EN VIVA 1A CUIDAMOS LA SALUD DE TU FAMILIA COMO SI FUERA LA NUESTRA”</t>
  </si>
  <si>
    <t xml:space="preserve">ESTATUS CLINICO USUARIA: DIAZ DE AVILES LUZ ANGELICA DNI 06167823
Estimados @Gestor Medico
Solicitamos su gentil apoyo con el presente caso del usuario en mención, cuyo familiar refiere que fue derivado previamente para evaluación de ingreso al Programa de Riesgo Cardiovascular (RCV). Sin embargo, no se habría recibido confirmación formal de su inscripción.
Adicionalmente, se nos informa que el día de ayer el usuario sufrió un accidente, presentando actualmente dolor y enrojecimiento en miembros inferiores lo cual requiere valoración clínica urgente.
Por lo tanto, se solicita lo siguiente:
Confirmar si el usuario fue finalmente inscrito en alguno de los programas crónicos (RCV o Diamante).
Evaluar, en función de su estado de salud actual, si cumple criterios para ingreso a algún programa crónico o si corresponde su atención por otro tipo de servicio (ej. hospitalización domiciliaria o atención ambulatoria especializada).
De ser el caso, derivar al área correspondiente para activar la atención médica necesaria, según protocolos y cobertura vigente.
Agradecemos su pronta respuesta para asegurar la atención oportuna del usuario.
Atentamente. </t>
  </si>
  <si>
    <t>INTERNO IPRESS</t>
  </si>
  <si>
    <t>Estimados,
Reciban un cordial saludo del Centro Médico Viva 1A.
En relación a la trazabilidad de atención solicitada de nuestra mutua paciente, se valida que:
El accidente referido en correo inicial no se nos fue informado, adicional a ello, al ser un accidente corresponde la atención a emergencia de la clínica más cercana, luego de lo cual, si podríamos intervenir con atención por SHEC.
Actualmente se encuentra en la cohorte de RCV, habiendo tenido su última atención con la Dra. Esteban de cardiología el día 6 del presente

06/07/2025
9:45 AM
VIVA 1A CENTRO MEDICO PERU
Lizbel Esteban Milla
CARDIOLOGÍA - TELECONSULTA
RIMAC EPS RIESGO CARDIOVASCULAR
Se está agendando una caracterización para validación de escalas con lo cual evaluará la solicitud de ingreso a Diamante, enviaremos el informe a la brevedad posible.
Saludos Cordiales,</t>
  </si>
  <si>
    <t>YULIANA MERCEDES MICHILOT ABRIL</t>
  </si>
  <si>
    <t>Estimada buenas tardes, 
Por favor su apoyo, asegurada indica que se encuentra afiliada al programa otras enfermedades crónicas por diagnóstico artritis reumatoide, menciona que debe recibir sus medicamentos pero hasta el momento no la han contactado. Así mismo informar que cuando marca al 411 1111 (Opción 2 - Subopción 4) esta brindando el mensaje "el número no existe". 
Cliente: YULIANA MERCEDES MICHILOT ABRIL
DNI: 09878019
Cel: 966402529
Correo: calijimenez3330@outlook.com
Póliza: E0025982</t>
  </si>
  <si>
    <t>Buenas tardes estimados,
 Informar que hemos realizado comunicación con la paciente YULIANA MERCEDES MICHILOT ABRIL (DNI 09878019) en la cual se realizó atención el día de hoy a las 5:30pm con la Dra. Janet Giovanna Quispe Vargas</t>
  </si>
  <si>
    <t>ROSSANA DALILA MURGA PALAVICINI</t>
  </si>
  <si>
    <t>Buenas tardes estimados,
Paciente en mención refiere que hace 10 días está en espera de la programación de sus exámenes de laboratorio, se ha intentado comunicar con su central, pero no le comunica con un asesor, este caso fue reportado el miércoles por el grupo de whatsapp, y hasta el momento no ha recibido alguna comunicación por parte de ustedes, por lo que paciente está muy fastidiada por ello, su gentil apoyo en realizar la programación del mismo, por favor.
PX: ROSSANA DALILA MURGA PALAVICINI
DNI: 09671846
Quedamos pendientes
Saludos cordiales,
Central de programas Rimac</t>
  </si>
  <si>
    <t>Buenos días, estimados:
Reciban un cordial saludo de parte del Centro Médico Viva 1A.
En referencia a la paciente Rossana Dalila Murga Palavicini, nos permitimos informar que ya fue contactada por nuestro personal del call center, quien le brindó detalles sobre el valor del copago correspondiente.
Actualmente, nos encontramos a la espera de la confirmación del pago para proceder con la realización del examen solicitado. Estaremos atentos y actualizaremos la información oportunamente.
Quedamos atentos a cualquier inquietud adicional.
Cordialmente,</t>
  </si>
  <si>
    <t>Estimada @Kathya Gianina Jurado Gil
Se informa que el usuario Iván Palacios ha rechazado programaciones previas; por lo tanto, en caso el usuario continúe presentando observaciones respecto a la demora en la toma de muestras, es importante precisar que este tipo de situaciones responde a un tema personal y no operativo, ya que se ha ofrecido el servicio dentro de los plazos establecidos.
Estimadas @Chrismerly Abigail Huaranca López@quejasyreclamos@viva1a.com.pe
Agradeceremos su urgente apoyo con el descargo correspondiente respecto a lo señalado por el usuario, considerando el historial previo de rechazos en la programación.
Giani hola
Un favor, asegurado IVAN PALACIOS tiene una cita programada para este viernes 18, sin embargo, no se han comunicado con él para reprogramarla ya que es feriado.
Tu ayuda para reprogramarla para el sábado 219 y que por favor se contacten con paciente e indicar la programación de la cita.
Gracias
Saludos,
Atte</t>
  </si>
  <si>
    <t>Buenas tardes, estimada:
Reciba un cordial saludo de parte del Centro Médico Viva 1A.
En referencia al paciente Iván Ernesto Palacios Rodríguez (DNI 10001118), le informamos que recibió atención médica el día 19 de abril de 2025 a las 9:00 p.m., mediante el servicio de Medicina Familiar – Teleconsulta, siendo atendido por el Dr. Antonio David Moncada Catalán.
Asimismo, informamos que el paciente fue contactado el día 18 de abril y se agendó la cita para el 19 de abril, por lo que no fue necesario realizar una reprogramación.
En respuesta a la solicitud de validación de citas reprogramadas por parte del paciente, no figura ninguna reprogramación registrada, ya que las atenciones que ha recibido son las siguientes:
Quedamos atentos a cualquier consulta adicional.</t>
  </si>
  <si>
    <t>CARLA IVETTE VIDAL VARGAS</t>
  </si>
  <si>
    <t xml:space="preserve">Buenos días estimados,
Se comunica a la Central de Programas paciente indicando que le corresponde su cita mensual los 15 de cada mes y no se comunican con ella, tiene exámenes de laboratorios pendientes que a la fecha tampoco ha recibido la llamada para la coordinación, se encuentra muy incómoda con el prestador ya que no recibe un seguimiento ni llamada para las programaciones de atención y exámenes, por favor su gentil apoyo en el caso, ya que de continuar con inconvenientes solicita un cambio de prestador 
PACIENTE: CARLA IVETTE VIDAL VARGAS
DNI: 10542960
DIAGNOSTICO: HIPOTIROIDISMO E HTA.
Quedamos atentos a sus comentarios
Central de Programas </t>
  </si>
  <si>
    <t>HIPOTIROIDISMO / HTA</t>
  </si>
  <si>
    <t>Buenos días, estimados:
Reciban un cordial saludo de parte del Centro Médico Viva 1A.
En atención a la solicitud relacionada con la paciente Carla Ivette Vidal Vargas (DNI: 10542960), se informa lo siguiente:
Respecto a los exámenes de laboratorio, se realizó el contacto el día 16 de abril y la toma de muestras se efectuó el 17 de abril conforme a lo programado.
En relación con la cita médica mensual, esta ha sido agendada para el día 22 de abril a las 8:30 p.m., con el Dr. Antonio David Moncada, del servicio de Medicina Familiar - Teleconsulta.
Quedamos atentos ante cualquier consulta adicional.
Saludos Cordiales.</t>
  </si>
  <si>
    <t>MARCO ANTONIO PANDZIC SABA</t>
  </si>
  <si>
    <t>Buenos días estimados,
Se comunican a la Central de Programas de Salud, pacientes incómodos notificándonos acerca de la falta de comunicación y programación de exámenes de laboratorio pendientes hace más de una semana .  por favor su gentil apoyo en realizar el seguimiento adecuado y la programación de la misma ya que indica de continuar con inconvenientes solicitarán el retiro del programa o cambio de prestador.
PACIENTE: MARCO ANTONIO PANDZIC SABA
DNI: 09174800
PACIENTE: MARIA ROSA ANA ECKHARDT FIGARI
DNI: 06453569</t>
  </si>
  <si>
    <t>Buenos días, estimados:
Reciban un cordial saludo por parte del Centro Médico Viva 1A.
Por medio del presente, informamos que los pacientes Sr. Marco Antonio Pandzic Saba y Sra. María Rosa Ana Eckhardt Figari fueron contactados oportunamente el día jueves, y se realizaron los exámenes médicos correspondientes el día de hoy conforme a lo programado.
Asimismo, se deja constancia de que ambos pacientes manifestaron su conformidad con la atención brindada.
Quedamos a su disposición para cualquier información adicional que requieran.
Atentamente,</t>
  </si>
  <si>
    <t>MARIA ROSA ANA ECKHARDT FIGARI</t>
  </si>
  <si>
    <t>CHIMOY ROMERO SANDRA</t>
  </si>
  <si>
    <t xml:space="preserve">Estimadas @admisionrimac@viva1a.com.pe
Solicitamos su gentil apoyo en coordinar la cita de atención para la consulta de caracterización de la usuaria referida. Cabe indicar que, según la receta médica adjunta, se consigna el diagnóstico de artritis.
De acuerdo con los lineamientos del Programa de Otros Crónicos, el ingreso está habilitado únicamente para diagnósticos confirmados de Artritis Reumatoide. Por tanto, será necesario que, en la evaluación clínica, se confirme dicho diagnóstico y se valide que el tratamiento puede ser contenido dentro del programa.
De cumplirse ambos criterios, se procederá con el ingreso de la usuaria conforme al protocolo establecido.
Quedamos atentos a la programación de la cita y al resultado de la evaluación médica.
Atte. </t>
  </si>
  <si>
    <t>Estimada Yanet, buen día
Nos contactamos con paciente en referencia y su esposo, ambos indican que no han solicitado ingreso alguno al programa de Artritis Reumatoidea.
La Sra. Sandra refiere que se atiende en Clínica San Felipe con la Dra. Wendy Sotelo, quien ya ha evaluado sus exámenes realizados durante meses anteriores siendo efectivamente diagnosticada.
Actualmente cuenta con RM para medicamento biológico, refiere con CG aprobada, sin embargo, no pueden colocarle el medicamento sin el resultado del laboratorio Cuantiferón.
Refiere está a la espera que el Sr. Luis Felipe Villanueva de Megalab se contacte con ella para la toma de muestra; dado que, el rango horario que le han indicado no le es factible.
Adicional a ello cabe resaltar que la paciente siente mucho dolor, debido a un desgarro que no tiene tratamiento, su médico le ha indicado que será luego de la aplicación del medicamento biológico.
Ante lo anterior descrito por favor su especial apoyo en la gestión que solicita la paciente, y considerar la solicitud de ingreso a programa por parte de Gallagher, declinada, paciente no acepta condiciones del programa.
Saludos Cordiales,</t>
  </si>
  <si>
    <t>EDITH JUANA HINOJOSA SILVA</t>
  </si>
  <si>
    <t>Buenos días estimados,
Se comunica a la Central de Programas, familiar de la paciente indicando que se encuentra mas de 15 dias a la espera de las terapias por parte del programa DIAMANTE, ya se encuentran canceladas y necesita iniciar terapias por su diagnóstico de Parkinson, manifiesta la incomodidad por parte del prestador por el desinterés que se le brinda al familiar con respecto a su estado de salud, por favor su gentil apoyo en la inmediata comunicación y programación de la misma.
PACIENTE: EDITH JUANA HINOJOSA SILVA
DNI : 08439361
Saludos cordiales
Central de Programas</t>
  </si>
  <si>
    <t>Reciba un cordial saludo del Centro Médico Viva 1A.
En respuesta de la programacion d eterapias fisicas de la paciente EDITH JUANA HINOJOSA SILVA DNI : 08439361se adjunta cronograma, lamentamos la demora en dar respuesta al paciente,
estaremos atentoc a culaquier consulta adicional
saludos cordiales.</t>
  </si>
  <si>
    <t>Silvia De Los Angeles Vargas Agusti</t>
  </si>
  <si>
    <t>noechirinos1969@hotmail.com</t>
  </si>
  <si>
    <t>25-EPS002635</t>
  </si>
  <si>
    <t>Se ingresa reclamo debido a una mala atención que ha recibido la paciente en sus consultas virtuales y en la entrega de los
medicamentos para su tratamiento. Paciente informa que tuvo un primer inconveniente para una consulta virtual con el
proveedor Viva 1A el día de ayer 18/04 ya que no podía acceder al link que le enviaban para la cita, se tuvo que realizar una
reprogramación hasta en 3 oportunidades y finalmente no tuvo una solución. Se demoraron dos horas más aproximadamente para que pueda recibir la atención médica, asimismo
indica que la atención recibida por la doctora no fue la más optima. Luego de ello, espero unas horas más para que se
pueda recibir la atención a través de otro proveedor de Rimac y es allí donde la segunda doctora le atendió después de
varios intentos también. Por otro lado, indica que informó en la segunda cita que no puede tomar medicamentos genéricos
debido a un diagnóstico de gastritis y que por lo mínimo, debe tomar medicamentos recubiertos para no perjudicar su salud;
sin embargo, los medicamentos que fueron entregados después de dos horas y sin receta, fueron los genéricos y le
indicaron que si desea medicamentos especiales, que se comunique con farmacia y hasta la fecha no ha podido contactarse
ni tener respuesta sobre ello.
Se solicita que se revise el caso y se brinde respuesta al reclamo a la brevedad posible debido a que paciente se siente muy
mortificada por la mala atención que viene recibiendo de parte de Rimac y sus proveedores.</t>
  </si>
  <si>
    <t>Informe de Resultado del Reclamo
1. Canal de Ingreso del Reclamo:
Reclamo ingresado el 19 de abril de 2025, a través del Libro de Reclamaciones
Virtual (LRV) de RIMAC EPS, mediante la Hoja de Reclamación N°25-EPS002635;
el cual nos fue trasladado el 23 de abril del 2025 y registramos como Reclamo
N° LVR-25-000032.
2. Identificación del usuario afectado y de quien presenta el reclamo:
El reclamo fue presentado por Silvia De Los Angeles Vargas Agustia con DNI N°
07620786
3. Descripción y causa del reclamo:
“Se ingresa reclamo debido a una mala atención que ha recibido la paciente en sus
consultas virtuales y en la entrega de los medicamentos para su tratamiento. Paciente
informa que tuvo un primer inconveniente para una consulta virtual con el proveedor
Viva 1A el día de ayer 18/04 ya que no podía acceder al link que le enviaban para la
cita, se tuvo que realizar una reprogramación hasta en 3 oportunidades y finalmente
no tuvo una solución. Se demoraron dos horas más aproximadamente para que pueda
recibir la atención médica, asimismo indica que la atención recibida por la doctora no
fue la más optima. Luego de ello, espero unas horas más para que se pueda recibir la
atención a través de otro proveedor de Rimac y es allí donde la segunda doctora le
atendió después de varios intentos también. Por otro lado, indica que informó en la
segunda cita que no puede tomar medicamentos genéricos debido a un diagnóstico
de gastritis y que por lo mínimo, debe tomar medicamentos recubiertos para no
perjudicar su salud; sin embargo, los medicamentos que fueron entregados después
de dos horas y sin receta, fueron los genéricos y le indicaron que si desea
medicamentos especiales, que se comunique con farmacia y hasta la fecha no ha
podido contactarse ni tener respuesta sobre ello. Se solicita que se revise el caso y se
brinde respuesta al reclamo a la brevedad posible debido a que paciente se siente
muy mortificada por la mala atención que viene recibiendo de parte de Rimac y sus
proveedores..
4. Análisis de los hechos que sustentan el reclamo:
Habiendo solicitado el descargo respectivo a las áreas involucradas en su atención,
como parte de las diligencias para atender su reclamo, cordialmente le informamos lo
siguiente:
En relación con la consulta médica recibida a través de la modalidad de videoconsulta
el día 18/04/2025, hemos revisado su caso junto con el área médica correspondiente,
con el objetivo de brindarle una respuesta clara y objetiva.
La atención fue realizada por la Dra. Marciel Espinoza Noguerala, quien reporta que el
paciente presentó síntomas compatibles con un cuadro de rinofaringitis aguda, por lo
cual se indicó tratamiento sintomático de acuerdo con las guías clínicas vigentes.
No obstante, según el informe médico, durante la consulta la paciente manifestó que
ese tipo de tratamiento "no le hace nada" y solicitó expresamente la prescripción de
un antibiótico, a lo cual la doctora, actuando conforme a criterios clínicos y normativa
médica, decidió no prescribir, ya que no era indicado para el diagnóstico presentado.
Ante esta situación, la paciente optó por no aceptar la receta médica propuesta.
Adicionalmente, en relación con su observación sobre la prescripción de
medicamentos genéricos en una segunda atención, se informa que esta atención no
fue realizada por nuestro centro médico VIVA 1A, por lo que no nos corresponde emitir
pronunciamiento sobre dicha consulta.
Reiteramos nuestro compromiso con brindar una atención médica segura y ética.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Capacitar al personal médico en habilidades de comunicación y manejo de
objeciones.
b) Mejora en la comunicación médico-paciente.
Quedamos atentos ante cualquier solicitud, prestos a servirle siempre.
“EN VIVA 1A CUIDAMOS LA SALUD DE TU FAMILIA COMO SI FUERA LA NUESTRA”</t>
  </si>
  <si>
    <t>Favor su apoyo con el siguiente pedido:
Tengo el caso de la titular Ana Maria Solis Rivera, quien refiere que desde el año pasado (aprox. Setiembre) le realizaron el cambio de proveedor a Viva 1a; sin embargo, me indica que ha tenido diversos problemas con la atención para su padre Victor Edgar Solis Plaza:
En cuanto a la programación de las citas, ésta no es constante por lo que genera a que la entrega de medicación también demore en llegarle 
La comunicación con el proveedor es escasa, en cuanto desea comunicarse, refiere que no le responden y "se hace muy complicado que exista comunicación eficaz"
Afiliada titular manifiesta que el día Jueves de la semana pasada en la visita del médico, aconsejaron realizar exámenes de laboratorio porque le indicaron que su padre podía estar haciendo una "infección urinaria oculta"; sin embargo, no se programó la toma de muestras y cuando ella se comunicó le refieren "hace 3 semanas se le tomó y todo salió correctamente", el día de ayer Lunes su padre tuvo una crisis 
Al ir a atenderlo el día de hoy,  se le recetó cierta medicación, por lo que llamaron a la afiliada titular indicándole que en farmacia no tenían los medicamentos indicados esto generó preocupación en ella. Pasado 20 min se contactan nuevamente y le indican que la información brindada fue errónea y que se le enviarán los medicamentos recetados. Este tipo de comunicación ha sido de manera recurrente por lo que la afiliada me refiere estar "insatisfecha con el servicio del prestador"
Agradeceré su apoyo para indicar alguna alternativa de solución, el servicio brindado no va acorde a la experiencia que deseamos brindar a nuestros afiliados
Quedo atenta</t>
  </si>
  <si>
    <t>ERROR EN DIRECCIONAMIENTO AL USUARIO</t>
  </si>
  <si>
    <t>Buenos días estimados.
Reciba un cordial saludo del Centro Médico Viva 1A.
Luego de realizada la investigación correspondiente, se emite el siguiente informe:
1. Comunicación con los familiares
En relación con lo manifestado por la Sra. Ana María Solís Rivera, familiar del paciente, quien señaló no haber recibido comunicación oportuna y constante de parte de nuestro centro médico, informamos lo siguiente:
De acuerdo con los registros de nuestro sistema Zoiper5, se ha realizado un total de 35 llamadas, sin contar las llamadas realizadas directamente desde el celular del área de enfermería ni los mensajes enviados vía WhatsApp.
La licenciada de enfermería asignada ha manifestado que se ha mantenido al pendiente de todas las consultas realizadas por la familia, brindando en todo momento un servicio basado en la calidad, empatía y compromiso asistencial.
2. Ordenamientos de laboratorio
En cuanto a los exámenes solicitados:
Se confirma que todos los exámenes de laboratorio fueron realizados al día siguiente de emitirse los ordenamientos médicos y dichos resultados han sido enviados al contacto del familiar.
Exámenes solicitados en el mes de abril el día 14 y 20 realizados exitosamente.
El último examen solicitado por la Dra. Estefany Del Pilar Isabel Vega Loayza, el día 24/04, fue ejecutado correctamente por el servicio de laboratorio el día 25/04.
3. Información sobre los medicamentos
Respecto a la comunicación inicial recibida sobre el tratamiento farmacológico, se informa lo siguiente:
Se confirma que la información fue proporcionada de manera errónea por parte de personal no perteneciente al área de farmacia, quien no contaba con información actualizada al momento de la consulta.
Posteriormente, se estableció contacto con la Sra. Ana María, quien se mostró alterada por la información previa. Durante esta llamada, se brindó la aclaración necesaria, confirmando que:
El paciente contaba con todos los medicamentos necesarios para su tratamiento.
Se le explicó claramente el horario de inicio del mismo.
Asimismo, se le ofrecieron las disculpas del caso, y tras recibir la información correcta, el familiar expresó su conformidad y tranquilidad.
Este incidente ha sido puntual y no representa una práctica recurrente. No obstante, reconocemos la importancia del hecho y nos comprometemos a mejorar nuestros canales de comunicación interna para evitar que se repita una situación similar.
4. Cumplimiento del tratamiento y calidad del servicio
Es importante señalar que el tratamiento médico indicado fue cumplido en su totalidad, sin eventos adversos o incidentes registrados durante su ejecución.
Durante todo el proceso de hospitalización en casa, el paciente fue atendido conforme a las indicaciones médicas, con un trato caracterizado por el respeto, amabilidad y empatía, reafirmando nuestro compromiso con el bienestar integral de quienes atendemos.
Conclusión: Entendemos la posición de la familia y valoramos la retroalimentación brindada. Nos comprometemos a reforzar nuestros procesos de comunicación y atención, permaneciendo alertas ante cualquier requerimiento que contribuya a mejorar la experiencia de nuestros pacientes y sus familias.
Saludos cordiales,</t>
  </si>
  <si>
    <t>Estimada Gianina
Buenas tardes, necesito que por favor coordine la visita medica para el asegurado Fernando Barua Alzamora correspondiente al mes de Abril que me indica el asegurado que hasta el momento no se le ha brindando, la consulta solicitada solo deberá ser por los diagnósticos que fueron atendidos por el programa “Cuidate” Hipertension y Dislipidemia.
Con relacion a la atencion Neumologia esta no se requiere porque el asegurado pasa consulta por su medico particular.
Quedo a la espera de su respuesta con relacion a las coordinaciones de las cita con el asegurado.
Saludos cordiales 
Estimada Gianina
Buenos días, al no tener respuesta al correo que le remitiera el día 21/04 la llame por teléfono para manifestarle que a la fecha no se había coordinado la cita para el Sr. Fernando Barua Alzamora, usted me indico que se había coordinado la cita y visita para el Sr. Barua bajo el programa diamante con la Dra. Seijas le pedí por favor si podía ser el día de hoy ya que el asegurado contaba con medicación solo para los días, le manifesté que si el viernes la Dra. Seijas visitaría al asegurado el viernes ustedes ese mismo día no le iban a entregar los medicamentos, entonces me manifestó que conversaría con la doctora para que lo atendieran el día de hoy y que me responderían con correo, pero es el caso que el Sr. Barua ni yo hemos recibido ninguna confirmación de cita.
Les reitero el pedido de llevar un mejor control de la cita que se le debe brindar a nuestro asegurado el Sr. Fernando Barua Alzamora, no es posible que tengamos que estar llamando para recordarles de la cita, esto no pasaba con el anterior proveedor.
Como ejemplo si el asegurado pasa consulta medica los 15, pues esta debe ser programada por ustedes todos los quince
El Sr. Barua es un paciente de riesgo como es de conocimiento de Rimac, por lo tanto no puede quedarse ningún día sin medicación.
Por lo antes indicado quedo a la espera de su respuesta con la confirmación de la cita y posteriormente la entrega de los medicamentos.</t>
  </si>
  <si>
    <t>HIPERTENSION /DISLIPIDEMIA</t>
  </si>
  <si>
    <t>Buenos días, estimado.
Me permito informarle que el paciente será atendido el día de hoy, dentro del rango horario de 12:30 p.m. a 1:00 p.m., por la Dra. Anahí Angélica Seijas Arvelaez. 
Estaremos realizando el seguimiento correspondiente para asegurar que la atención se lleve a cabo de manera adecuada.
Lamentamos la demora en la respuesta y agradecemos su comprensión.
Saludos cordiales,</t>
  </si>
  <si>
    <t>ZUÑIGA QUEVEDO JAVIER</t>
  </si>
  <si>
    <t>Este tipo de incidentes nos afecta a todos, generando reprocesos y, lgunos casos, insatisfaccion entre los usuarios. Es importante explorar las acciones a realizar para que los proveedores a cargo de la atencion de cada paciente puedan anticiparse y contactar a los usuarios para programaciones, entrwgas de medicinas, entre otros servicios necesarios, o en su defecto responder las consultas que les puede general el call a cargo de la atencion de Programas Rimac. Este fun de semana, incluso, recibimos un reclamo en redes sociales. Un asegurado con tratamiento por diabetes con VIVA 1A informo que no recibio su tratamiento durante una semana, lo que podria ocasionar consecuencias medicas significativas. " Buenas tardes, por favor tu apoyo Cliente: JAVIER FRANCISCO ZUÑIGA QUEVEDO DNI: 08230997 El dia domingo 13 de abril realice la teleconsulta con el doctor moncada de VIVA 1A Hasta el momento no se comunican conmigo para las medicinas. Contamos con uds y el equipo que sea necesario para mejorar le flujo de atencion con los proveedores a favor de los asegurados.</t>
  </si>
  <si>
    <t>Estimada:
Buenas tardes.
Por medio del presente, se informa que se ha realizado la verificación correspondiente al caso del paciente Javier Zúñiga Quevedo (DNI: 08230997), confirmándose que efectivamente se produjo una demora en la entrega del medicamento asignado.
Dicha demora se debió a una falla en nuestro sistema, la cual impedía la correcta visualización del ordenamiento del medicamento. Una vez detectada y notificada la incidencia, se procedió de manera inmediata al envío del medicamento el día 18 de abril.
Lamentamos lo sucedido y ofrecemos disculpas por los inconvenientes ocasionados. Asimismo, se informa que ya se han efectuado los ajustes necesarios en el sistema para garantizar su correcto funcionamiento y prevenir futuras incidencias.
Adicionalmente, se informa que al paciente le fueron ordenados exámenes de laboratorio, los cuales ya fueron realizados el día de ayer. Así también, el ecocardiograma (ECO) fue efectuado por la Clínica Vesalio, también en la misma fecha.
Quedamos a su disposición para cualquier información adicional que se requiera.
Saludos cordiales,</t>
  </si>
  <si>
    <t>Julia Damiana Moreno Toscano</t>
  </si>
  <si>
    <t xml:space="preserve">Estimadas @quejasyreclamos@viva1a.com.pe@Chrismerly Abigail Huaranca López
Su gentil apoyo con el descargo y medidas correctivas en referencia del presente reclamo.
Buenos días 
Para informar que ya paso un mes y no se comunican para control y envió de medicinas por ser paciente crónico .
Paciente : Julia Damiana Moreno Toscano
DNI : 06934099
CEL: 930873560
DX CRONICO : hipotiroidismo 
De antemano gracias
Atte.
Yesenia Malca </t>
  </si>
  <si>
    <t>Buenos días, estimadas:
En seguimiento a la atención brindada a la paciente Julia Damiana Moreno Toscano, me permito informar lo siguiente:
Se prescribió la receta médica correspondiente y se emitió el ordenamiento para la realización de un ECO de Tiroides y Masas del Cuello.
Los medicamentos fueron gestionados el día 23/04.
En cuanto al examen solicitado, se le informó a la paciente que debe acercarse a la sede de Viva 1A para su realización. La paciente indicó que conversaría con su familiar para confirmar la asistencia.
La fecha tentativa para la toma del examen sería el día 30/04/2025, pendiente de confirmación por parte de la familia.
Quedamos atentos a cualquier actualización o requerimiento adicional.
Saludos cordiales,</t>
  </si>
  <si>
    <t>Esmilda Deidamia Andia Quispe</t>
  </si>
  <si>
    <t>y.carhuayanocastro@alum.up.</t>
  </si>
  <si>
    <t>25-EPS002654</t>
  </si>
  <si>
    <t>Me contacté con Centro Médico Virtual de Rímac EPS por un problema de salud y desde las 10:20 am de hoy me han
estado paseando y reprogramando sin una justificación válida, en su lugar me dieron excusas nada profesionales ni serios,
dijeron que había personal no capacitado y que por ese motivo aún no me estaban a atendiendo. Exijo que no solo esa
atención mala termine, sino que de inmediato se dé una atención y asuman los costos que tuve que incurrir para darme temporalmente una auto atención en farmacias cercanas sin el apoyo del
profesional al médico de Rímac EPS</t>
  </si>
  <si>
    <t>CANCELACIÓN DE CITA</t>
  </si>
  <si>
    <t>Informe de Resultado del Reclamo
1. Canal de Ingreso del Reclamo:
Reclamo ingresado el 22 de abril de 2025, a través del Libro de Reclamaciones
Virtual (LRV) de RIMAC EPS, mediante la Hoja de Reclamación N°25- EPS002654;
el cual nos fue trasladado el 23 de abril del 2025 y registramos como Reclamo
N° LVR-25-000033.
2. Identificación del usuario afectado y de quien presenta el reclamo:
El reclamo fue presentado por Esmilda Deidamia Andia Quispe con DNI N° 41260074
3. Descripción y causa del reclamo:
“Me contacté con Centro Médico Virtual de Rímac EPS por un problema de salud y
desde las 10:20 am de hoy me han estado paseando y reprogramando sin una
justificación válida, en su lugar me dieron excusas nada profesionales ni serios,
dijeron que había personal no capacitado y que por ese motivo aún no me estaban a
atendiendo. Exijo que no solo esa atención mala termine, sino que de inmediato se dé
una atención y asuman los costos que tuve que incurrir para darme temporalmente
una auto atención en farmacias cercanas sin el apoyo del profesional al médico de
Rímac EPS.
4. Análisis de los hechos que sustentan el reclamo:
En atención a su reclamo, y tras haber solicitado el descargo respectivo a las áreas
involucradas como parte de las diligencias realizadas, lamentamos sinceramente los
inconvenientes ocurridos durante su proceso de atención. Entendemos plenamente
su malestar, y le aseguramos que nuestro compromiso es siempre garantizar una
atención médica eficiente y respetuosa con su tiempo y salud.
Con relación a los hechos reportados, informamos lo siguiente:
Durante la fecha programada para su consulta, se procedió con el envío del enlace
correspondiente para su atención. Posteriormente, recibimos comunicación por parte
de su aseguradora Rímac, indicando que usted no había logrado ingresar al enlace.
Inmediatamente, se realizó el reagendamiento de su cita para las 11:40 a.m.; sin
embargo, entendemos que nuevamente tuvo dificultades para acceder.
En coordinación con el área de soporte técnico, se ha verificado que durante ambos
momentos no se registraron caídas en la plataforma, lo cual nos lleva a considerar
que podría haber sido una falla puntual relacionada con la conexión o dispositivo.
En cuanto a su comentario respecto a una comunicación donde se habría informado
que "había personal no capacitado y que por ese motivo aún no se le estaban
atendiendo", tras revisar nuestras comunicaciones, no encontramos registro de que
esa información haya sido emitida por nuestro equipo Viva 1a.
Lamentamos profundamente esta experiencia y le reiteramos que su confianza es
sumamente importante para nosotros. Estamos tomando nota de su caso para
reforzar nuestros procesos y asegurar una mejor experiencia en sus futuras
atenciones.
Reiteramos nuestro compromiso con su salud y bienestar, y quedamos a su
disposición para una próxima atención y sea una experiencia adecuada y sin
interrupciones.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a) Reforzar el canal de soporte técnico inmediato para cuando el paciente no pueda
conectarse.
Quedamos atentos ante cualquier solicitud, prestos a servirle siempre.
“EN VIVA 1A CUIDAMOS LA SALUD DE TU FAMILIA COMO SI FUERA LA NUESTRA”</t>
  </si>
  <si>
    <t>Silvana Espinoza Morales</t>
  </si>
  <si>
    <t xml:space="preserve">Para informar que mi tratamiento ya se terminó el día de ayer, sin embargo, cuando me contacto el Dr Siura, me indico que me enviarían la medicina cuando termine con lo que habían entregado en clínica, pero ahora, estoy sin medicina.
Me apoyas por favor 
Silvana Espinoza Morales
Dni 09875344
Celular 943511757
Anexo las indicaciones del médico que me derivo al programa 
Saludos
Silvana Espinoza </t>
  </si>
  <si>
    <t>Buenas tardes, estimada:
Se informa que se realizó el contacto con la paciente Silvana Espinoza Morales, quedando agendada su cita para el día de hoy, 22 de abril, a las 5:50 p.m..
Adicionalmente, se registra que su cita anterior fue realizada el día 21 de marzo.
Saludos cordiales,</t>
  </si>
  <si>
    <t xml:space="preserve">Hola Guissela,
Buenas tardes se ha contactado nuevamente el señor Carlos quien menciona que hasta el momento no agendan su cita para su control y que ya ha pasado más de un mes desde la última vez que lo vieron, se encuentra muy incomodo por que ya hemos tenido varias demoras con su atención, esto deja un malestar en él, por favor tu apoyo urgente.
Por favor que el proveedor pueda comunicarse al 994339590 para agendar la cita y poder confirmarle.
Muchas gracias
 </t>
  </si>
  <si>
    <t>Buenas tardes, estimada:
Nos permitimos informarle que se realizó el contacto con el paciente Carlos Alberto Chirichigno Mena, quedando agendada su cita para el día 25 de abril a las 9:00 a.m. con su doctora tratante, Anahí Angélica Seijas Arvelaez.
El paciente manifestó su conformidad con la atención brindada.
Saludos cordiales,</t>
  </si>
  <si>
    <t>Buen día
Guissela, tu apoyo con lo indicado por el broker, nos comentan que nuevamente tienen inconvenientes con el proveedor Viva1A… Nos informan que el día martes 15 se le agendó una cita virtual al asegurado a las 2:40pm, pero no le llamaron sino hasta las 7:00 pm cuando él se encontraba viajando, agradecemos puedan agendar una nueva cita,
ASEGURADO: PACHECO TEJADA JORGE ADALBERTO
Quedo atenta a tus comentarios.
Saludos cordiales,</t>
  </si>
  <si>
    <t>Buenas tardes, estimada:
Hemos realizado la verificación correspondiente y pedimos las disculpas del caso por los inconvenientes ocasionados al paciente Jorge Adalberto Pacheco Tejada.
El médico tratante nos informó que presentó imprevistos, motivo por el cual la consulta fue realizada fuera del horario programado. Como medida de solución, se ha procedido con el reagendamiento de la cita para el día de hoy a las 4:30 p.m. con la Dra. Mónica Marlene Proaño, en la especialidad de Cardiología – Teleconsulta.
Adicionalmente, se ha programado una cita en la especialidad de Nutrición para el día 29 de abril a las 4:00 p.m., con el Dr. Jorge Velasco.
Quedamos atentos a cualquier consulta o requerimiento adicional.
Cordialmente,</t>
  </si>
  <si>
    <t>Elizabeth Cristina Hermoza Morales</t>
  </si>
  <si>
    <t>25-EPS002468</t>
  </si>
  <si>
    <t>Hola Dra. Liliana,
Favor tu apoyo con este caso, la asegurada se encuentra en el programa Cuidate por DX de Diabetes, pero también se encuentra inscrita en programa Cardiovascular (RCV), ambos dx son atendidos por el proveedor Viva 1A quienes no han entregado la medicación a la fecha, en adjunto el reclamo puesto por la asegurada y la respuesta de Rimac indicando que el reclamo es fundado.
Cliente presenta reclamo porque desde que le cambiaron de proveedor a VIVA 1A para atencion por el programa CUIDATE,
no recibe buena atencion y percibe que no tienen cuidado con sus pacientes. Se atendió
por endocrinologia de manera virtual el martes 18/03 ya que cuenta con el diagnostico de Diabetes, le generaron receta por
5 lapiceros de Victoza y MaltoFER, los cuales hasta el momento no le entregan, se viene comunicando en varias oportunidades con Rimac para informarlo y solo le responden que derivaron el caso con el area
encargada. Cabe mencionar que el proveedor no le contesta.
Solucion:
- Solicita que le cambien la empresa prestadora del servicio y que se haga entrega de los medicamentos en el menor tiempo
posible tal como se realizaba cuando se atendía de manera presencial en clinica internacional sede San Borja por el
programa.
- Que se le entregue su receta medica.</t>
  </si>
  <si>
    <t>Informe de Resultado del Reclamo
1. Canal de Ingreso del Reclamo:
Reclamo ingresado el 27 de marzo de 2025, a través del Libro de Reclamaciones
Virtual (LRV) de RIMAC EPS, mediante la Hoja de Reclamación N°25-EPS002468; el
cual nos fue trasladado el 22 de abril del 2025 y registramos como Reclamo
N° LVR-5-000034
2. Identificación del usuario afectado y de quien presenta el reclamo:
El reclamo fue presentado por Elizabeth Cristina Hermoza Morales DNI N° 43526403.
3. Descripción y causa del reclamo:
“Cliente presenta reclamo porque desde que le cambiaron de proveedor a VIVA 1A para
atencion por el programa CUIDATE, no recibe buena atencion y percibe que no tienen
cuidado con sus pacientes. Se atendió por endocrinologia de manera virtual el martes
18/03 ya que cuenta con el diagnostico de Diabetes, le generaron receta por 5 lapiceros
de Victoza y MaltoFER, los cuales hasta el momento no le entregan, se viene
comunicando en varias oportunidades con Rimac para informarlo y solo le responden
que derivaron el caso con el area encargada. Cabe mencionar que el proveedor no le
contesta. Solucion: - Solicita que le cambien la empresa prestadora del servicio y que
se haga entrega de los medicamentos en el menor tiempo posible tal como se realizaba
cuando se atendía de manera presencial en clinica internacional sede San Borja por el
programa. - Que se le entregue su receta medica.”
4. Análisis de los hechos que sustentan el reclamo:
Habiendo solicitado el descargo respectivo a las áreas involucradas en su atención,
como parte de las diligencias para esclarecer su reclamo, cordialmente, le informamos
lo siguiente:
Con relación al reclamo presentado, en primer lugar lamentamos sinceramente los
inconvenientes que se presentaron en la atención y entrega de medicamentos,
entendemos la preocupación que esto ha generado, especialmente considerando la
importancia del tratamiento continuo.
Luego de revisar el caso, confirmamos que la receta fue generada correctamente en su
atención virtual de Endocrinología del día 18/03. No obstante, reconocemos que hubo
una demora en la entrega de los medicamentos prescritos (LIRAGLUTIDA 6 MG/ML
INYECTABLE y HIERRO POLIMALTOSA 100 MG TABLETA), debido a inconvenientes
logísticos por parte del proveedor encargado de la dispensación. Esta situación fue
escalada internamente, y una vez detectada, se tomaron las acciones necesarias para
agilizar el proceso.
Queremos informarle que actualmente la distribución de medicamentos se viene
realizando en los tiempos establecidos, y estamos reforzando los controles de
seguimiento para garantizar una atención más oportuna y coordinada.
Estaremos atentos a sus requerimientos y seguiremos acompañándola en todo
momento para asegurar que su salud y bienestar no se vean afectados.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Fortalecer nuestros canales de coordinación con las áreas correspondientes.
b) Reforzar el monitoreo continuo al sistema logístico de nuestros proveedores.
Quedamos atentos ante cualquier solicitud, prestos a servirle siempre.
“EN VIVA 1A CUIDAMOS LA SALUD DE TU FAMILIA COMO SI FUERA LA NUESTRA”</t>
  </si>
  <si>
    <t>Estimada
Buen día
Por favor su apoyo, se comunica el paciente RAUL ANTONIO MEJIA RAMIREZ DNI 09309622 solicita saber si se encuentra inscrito en el programa CUIDATE por el dx de presión arterial, el fue atendido en la clínica internacional san Borja
A su vez informa que fue atendido por un Dr. de VIVA 1A donde le solicitó exámenes de imágenes y electrocardiograma y si ello es cubierto por el programa a través de su seguro.
Telf 995961508
Email raulmr06@hotmail.com
Su apoyo para devolver llamada a cliente ya que espera una respuesta el día de hoy.
Muchas Gracias.</t>
  </si>
  <si>
    <t>ELECTROCARDIOGRAMA</t>
  </si>
  <si>
    <t>Buenas tardes, estimada:
Me permito informar lo siguiente en relación con el paciente Raúl Antonio Mejía Ramírez (DNI: 09309622):
El día de ayer por la tarde se realizó una llamada al paciente para informarle sobre la cobertura del programa y sobre el copago, dicha información que sería validada por la Clínica Vesalio, dado que los exámenes solicitados serían derivados a dicho centro médico.
Durante la llamada, el paciente manifestó estar ocupado, por lo que no fue posible brindarle toda la información completa. Sin embargo, expresó su disconformidad con la atención en Clínica Vesalio, debido a una experiencia previa desfavorable relacionada con su padre.
El día de hoy se realizó una nueva llamada con el fin de aclarar la información pendiente, pero no se obtuvo respuesta. Se dejó notificación a través de WhatsApp, quedando a la espera de su comunicación.
Estaremos a la espera de la respuesta del paciente para continuar con la gestión requerida.
Saludos cordiales,</t>
  </si>
  <si>
    <t>Estimados,
Reenvío correo con queja de nuestra trabajadora, Lidia Blas Oliver, respecto al expendio de medicinas que esta pendiente de sus padres (afiliados del programa Crónicos) siendo que el 10 de abril recibieron la atención médica mensual, pero quedó pendiente la coordinación de medicinas ya que Viva 1A no se comunicó con los pacientes. Ayer la Sra. Josefina Oliver llamó por vía telefónica por la urgencia de la situación (el Sr. Ismael Blas se quedó sin medicinas) y les dijeron que les enviarían con prioridad (ver correo anterior). No ha vuelto a haber comunicación y siguen a la espera de las medicinas.
Por favor, les solicitamos urgencia con este caso. Como verán en los correos anteriores, estos retrasos con estos pacientes ya han ocurrido antes.
Saludos,</t>
  </si>
  <si>
    <t>Buenos días, estimados:
Reciban un cordial saludo de parte del Centro Médico Viva 1A.
Me permito dar respuesta al caso de los pacientes Sr. Ismael Blas Miranda (DNI: 08515037) y Sra. Josefina Oliver Rosas (DNI: 08610196), con relación a la entrega de medicamentos.
Informamos que se realizaron las llamadas correspondientes a ambos pacientes, quienes confirmaron que ya cuentan con los medicamentos prescritos. Durante la comunicación, se ofrecieron las disculpas del caso por los inconvenientes presentados.
Lamentamos sinceramente la situación ocurrida y les comunicamos que se han tomado las medidas correctivas necesarias con el área involucrada para evitar que se repita en el futuro.
Saludos cordiales,</t>
  </si>
  <si>
    <t>Andrea salvador Albizuri</t>
  </si>
  <si>
    <t>andrea_sa89@hotmail.com</t>
  </si>
  <si>
    <t>Estimados buenos días,
 su apoyo informando si lograron entregar el medicamento.
ya que asegurada detalla que aun no se le ha realizado la entrega de medicamento.
Andrea salvador Albizuri
DNI 45716824
 andrea_sa89@hotmail.com
992634440
Dx: hipotiroidismo 
medicamento: eutirox 50mg
quedo al pendiente de sus comentarios.</t>
  </si>
  <si>
    <t>Estimada:
Reciba un cordial saludo.
Ignorar el correo anterior, error en la digitación del nombre del paciente.
Por medio del presente, se informa que se ha realizado la comunicación correspondiente con la paciente Andrea salvador Albizuri (DNI 45716824), verificándose que recibió atención médica durante el mes de marzo, y que los medicamentos indicados fueron gestionados de manera adecuada.
Cabe señalar que lo que se encontraba pendiente era el agendamiento correspondiente al mes de abril. En ese sentido, ya se ha procedido con programar su cita para el día 24 de abril a las 6:30 p. m., con el Dr. Gerson Jacob Siura Trevejo, a través del servicio de Endocrinología – Teleconsulta.
Sin otro particular, quedo atento(a) para cualquier información adicional que se requiera.
Saludos cordiales,</t>
  </si>
  <si>
    <t>HALINA LUPE BARYCKI VDA DE GALVEZ</t>
  </si>
  <si>
    <t>Buenas tardes estimados,
Se comunica a la Central de Programas, paciente parte del programa de Salud, indicando que todos los meses realiza la comunicación solicitando la atención mensual, expresa su molestia cada mes y la demora en la programación de su atención y entrega de medicamentos, por favor, su gentil apoyo, en la comunicación y seguimiento de la paciente para evitar reclamos.
PACIENTE: HALINA LUPE BARYCKI VDA DE GALVEZ
DNI: 06454887
Saludos cordiales
Central de Programas</t>
  </si>
  <si>
    <t>Buenas tardes, estimada.
Hemos realizado la verificación correspondiente de la paciente Halina Lupe Barycki Vda. de Gálvez (DNI 06454887) y confirmamos que su cita ya se encuentra agendada para el día 25/04/2025 a la 1:00 p.m. con la doctora Virginia Cuevas Rivero, en el servicio de Medicina Familiar - Teleconsulta.
Estaremos atentos al desarrollo de la atención para realizar el seguimiento correspondiente y asegurar que se lleve a cabo de manera satisfactoria.
Quedamos a su disposición para cualquier duda o requerimiento adicional.
Saludos cordiales,</t>
  </si>
  <si>
    <t xml:space="preserve">Buenas tardes
Estimados, por favor su apoyo urgente con la consulta realizada.
Su apoyo para conocer el motivo por el que no se realizó la teleconsulta programada para el 15.04 a las 7:20 PM a la asegurada por el programa crónicos, y de generar una nueva consulta lo más pronto, ya que la paciente requiere sus medicamentos. Tenemos nuevamente reclamos del cliente por los programas.
ASEGURADA: ANGELA MARIA INDACOCHEA BELTRAN
DNI: 46094728
Quedo atenta a tus comentarios.
Saludos cordiales,
</t>
  </si>
  <si>
    <t>Buenas noches, estimada:
Me permito informar que se ha realizado la reprogramación de la paciente Ángela María Indacochea Beltrán, para el día de mañana a las 2:20 p.m., con el Dr. Gerson Jacob Siura Trevejo.
Asimismo, se han tomado las medidas correctivas correspondientes con el Dr. Gerson Jacob Siura Trevejo, a fin de garantizar el cumplimiento oportuno de las atenciones programadas, en beneficio del bienestar de nuestros pacientes.
Quedo atenta a cualquier consulta adicional.
Saludos cordiales,</t>
  </si>
  <si>
    <t>Diana.Ramon@spsa.pe</t>
  </si>
  <si>
    <t>Buenas tardes estimados,
Paciente del programa de Otras enfermedades crónicas con el diagnóstico de Artritis Reumatoide, indica que a la fecha no cuenta con la toma de exámenes de laboratorios pendientes desde el mes de febrero cm tampoco su cita mensual, por favor, su gentil apoyo en la pronta programación de lo solicitiado.
Nombre: RAMON DIAZ DIANA MARLIZ
Dni: 71119014
Teléfono: 993508429
Correo: Diana.Ramon@spsa.pe
Póliza: E0030075
Empresa: ADMINISTRACION FOOD REGIONAL S.A.C.
Saludos cordiales</t>
  </si>
  <si>
    <t>Buenos días, estimados.
Reciban un cordial saludo de parte del Centro Médico Viva 1A.
Luego de realizar la verificación correspondiente, se confirma que las atenciones brindadas a la paciente RAMON DIAZ DIANA MARLIZ por nuestra parte iniciaron en el mes de marzo. En ese sentido, el día de hoy se ha procedido con el agendamiento de su cita mensual, programada para el 24 de abril a las 4:15 p.m., con el Dr. Antonio David Moncada Catalán, en el servicio de Medicina Familiar – Teleconsulta.
Cabe precisar que será el médico tratante quien determine y ordene los exámenes de laboratorio.
Quedamos atentos ante cualquier consulta adicional.
Saludos cordiales,</t>
  </si>
  <si>
    <t>Sebastian Frank Encalada Sanchez</t>
  </si>
  <si>
    <t>asanmu@hotmail.com</t>
  </si>
  <si>
    <t>25-EPS002651</t>
  </si>
  <si>
    <t>Soy Sebastián Encalada . Dni:60939348. Hoy me atendi de manera virtual, luego de la evaluacion, alindicar los
medicamentos, la doctora refiere que hay algunos medicamentos que no puede dar porque su centro de salud viva1 A, le
da una lista de medicamentos específicos, y los que necesito no los puede dar y lo pone como recomendación, es la
primera vez que dicen eso, yo tengo un seguro, premium, y siempre me enviaron todos los medicamentos, anteriormente me atendieron de clinica internacional y no tuve problemas, ahora me atendieron de
viva1A, y me dicen que no pueden dar más medicamentos de los que refiere su lista, yo pago una póliza que me asegura la
cobertura total.</t>
  </si>
  <si>
    <t>INCONFORMIDAD CON PROCESO INTERNO</t>
  </si>
  <si>
    <t>PROCESO INTERNO</t>
  </si>
  <si>
    <t>Informe de Resultado del Reclamo
1. Canal de Ingreso del Reclamo:
Reclamo ingresado el 21 de abril del 2025, a través del Libro de Reclamaciones
Virtual (LRV) de RIMAC EPS, mediante la Hoja de Reclamación N°25- EPS002651;
el cual nos fue trasladado el 22 de abril del 2025 y registramos como Reclamo
N° LVR-25-000031.
2. Identificación del usuario afectado y de quien presenta el reclamo:
El reclamo fue presentado por Sebastian Frank Encalada Sanchez DNI N° 60939348.
3. Descripción y causa del reclamo:
“Soy Sebastián Encalada . Dni:60939348. Hoy me atendi de manera virtual, luego de
la evaluacion, alindicar los medicamentos, la doctora refiere que hay algunos
medicamentos que no puede dar porque su centro de salud viva1 A, le da una lista de
medicamentos específicos, y los que necesito no los puede dar y lo pone como
recomendación, es la primera vez que dicen eso, yo tengo un seguro, premium, y
siempre me enviaron todos los medicamentos, anteriormente me atendieron de clinica
internacional y no tuve problemas, ahora me atendieron de viva1A, y me dicen que no
pueden dar más medicamentos de los que refiere su lista, yo pago una póliza que me
asegura la cobertura tota.”
4. Análisis de los hechos que sustentan el reclamo:
Habiendo solicitado el descargo respectivo a las áreas involucradas en su atención,
como parte de las diligencias para atender su reclamo, cordialmente, le informamos lo
siguiente:
En atención a su reclamo relacionado con la consulta médica de seguimiento recibida
a través de la modalidad de video consulta el día 21/04/2025, nos permitimos
informarle que hemos revisado su caso junto con el área médica correspondiente, a
fin de brindarle una respuesta clara y objetiva.
De acuerdo con el reporte emitido por la profesional tratante, la Dra. Adriana
Espinoza, la atención médica fue realizada bajo modalidad video consulta,
acompañado de su madre. Paciente refiere tiempo de enfermedad de 3 días
caracterizado por alza térmica, odinofagia leve EVA 2-3/10, congestión nasal, lagrimeo
en los ojos y malestar general; síntomas compatibles con diagnóstico de rinofaringitis
aguda (resfriado común)
Tras la entrevista, la Médica refiere que indicó manejo con antipirético, antiinflamatorio
y antihistamínico, adecuados para el manejo de su patología según guías de práctica
clínica y en base a la evidencia. No obstante, la madre del paciente solicitaba
insistentemente que le receten gingisona y caramelos multibioticos a su hijo, estos no
fueron formulados, ya que el cuadro correspondía a una rinofaringitis aguda de origen
viral, sin criterios que justificaran el uso de antibióticos u otros medicamentos no
indicados en las Guías de Práctica Clínica vigentes. En ese sentido, el tratamiento
recomendado fue sintomático, con uso de analgesicos y antihistamínicos, los cuales
fueron los indicados en la receta médica.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Médico-Paciente.
b) Brindar espacios de retroalimentación inmediata tras cada consulta.
Quedamos atentos ante cualquier solicitud, prestos a servirle siempre.
“EN VIVA 1A CUIDAMOS LA SALUD DE TU FAMILIA COMO SI FUERA LA NUESTR</t>
  </si>
  <si>
    <t>POLIZA</t>
  </si>
  <si>
    <t xml:space="preserve">Nicolas Abusada Sumar </t>
  </si>
  <si>
    <t>Estimados
Buenas tardes, agradeceré que me puedan brindar información y descargo de lo referido por el paciente líneas a bajo.
“Hola, un gran favor Nicolás Abusada dueño del Grupo Filasur se ha comunicado con nosotros para indicarnos que hace ya un tiempo Rímac se comunicó con él para ofrecerle un programa de pacientes crónicos, lo incluyeron y tenían el beneficio de entregarle medicinas y hacerle exámenes, este servicio hace pocos meses cambio de proveedor para ser Viva A1, dice que solo una vez hace un par de meses que le entregaron el tratamiento que le venían haciendo, pero nunca más se comunicaron con el y cuando escribe no le dan razón; eso significa que actualmente ya no está medicado.”
Desde ya muchas gracias por su atención y a la espera de su información</t>
  </si>
  <si>
    <t>Buenos días, estimada:
En respuesta al requerimiento del paciente Nicolás Abusada Sumar (DNI 08274799), le informamos que ya se logró establecer contacto con él, siendo atendido el día de ayer a las 11:45 a.m. por la Dra. Anahí Angélica Seijas Arvelaez, en el servicio de Medicina Interna - Teleconsulta.
Los medicamentos prescritos fueron gestionados de manera inmediata, y el día de hoy se estará efectuando la entrega correspondiente. El proveedor a cargo se comunicará directamente con el paciente para coordinar la entrega.
Asimismo, se ha emitido el ordenamiento para exámenes de laboratorio, por lo que se está gestionando la programación de la toma de muestras en coordinación con el paciente.
Lamentamos los inconvenientes presentados y estaremos realizando el seguimiento correspondiente para asegurar el cumplimiento del tratamiento.</t>
  </si>
  <si>
    <t>VICTOR ULISES VICENTE ZAVALA</t>
  </si>
  <si>
    <t>Hola Chicas,
Buenos días 
Estimado proveedor Viva 1
Por favor su apoyo atendiendo la solicitud , así mismo informarnos por cual medio se realizó la atención de nuestro asegurado VICENTE ZAVALA VICTOR ULISES
Saludos cordiales 
Por favor su apoyo en poder solicitar al proveedor VIVA A1 corrección de DM.
Bróker indica:
El paciente en referencia recibió una atención por teleconsulta por el proveedor “VIVA A1” lo cual ha generado un error en el descanso médico, debe indicar sólo 2 días y no por 3 días. Por favor tu apoyo solicitando la modificando del descanso.
Muchas gracias.</t>
  </si>
  <si>
    <t>ERROR EN EL DESCANSO MEDICO</t>
  </si>
  <si>
    <t>Buenos días, estimados,
En atención a su solicitud, se adjunta el documento de descanso médico corregido para su revisión y registro correspondiente.
Asimismo, se informa que dicha atención fue realizada a través de videoconsulta por la Dra. Klendys Esther Trujillo Rojas.
Saludos cordiales,</t>
  </si>
  <si>
    <t>Lidia Blas</t>
  </si>
  <si>
    <t>RE: CNPC - Lidia Blas - falta de medicamento en el proveedor
La medicina que se entrego el 14 es por un tratamiento particular, pero las medicinas por el programa de crónicos aun no son entregados.</t>
  </si>
  <si>
    <t>"Adjunto respuesta del proveedor ..
De antemano las disculpas del caso por la respuesta tardía de presente.
Los medicamentos de los esposo Blas fueron efectivamente entregados con fecha 25/4/25, sin presentar intercurrencias.
Por la demora en la gestión al interno se ha generado una mesa de trabajo con el área de farmacia para validar los flujos y ANS respectivos.
Renovamos nuestro compromiso con nuestros mutuos pacientes en cuanto a sus atenciones por los programas a los cuales pertenece."</t>
  </si>
  <si>
    <t>Maria Elizabeth Camacho Goyes</t>
  </si>
  <si>
    <t xml:space="preserve"> yerkannika@hotmail.com</t>
  </si>
  <si>
    <t>Estimada Maribel, 
buenos días su apoyo derivando con quien corresponda para contactar al asegurada ya  hace 4 días que ingreso su solicitud para la inscribió al programa. 
Nombres: Maria Elizabeth Camacho Goyes
DNI: 06790002
Telf. 951774203
Correo: yerkannika@hotmail.com
Dx: Hipotiroidismo
quedo a tenta a sus comentarios.</t>
  </si>
  <si>
    <t>Buenos días, estimados:
Reciban un cordial saludo del Centro Médico Viva 1A.
En respuesta a su solicitud, les informamos que el ingreso al programa de la paciente María Elizabeth Camacho Goyesya (DNI 06790002) ha sido gestionado con éxito, cita para el día 28/04 a las 8:45 p.m., con la Dra. Nilda Noriko Kawamura Murillo, en el servicio de Endocrinología - Teleconsulta.
Quedamos atentos a cualquier consulta adicional.
Saludos cordiales,</t>
  </si>
  <si>
    <t>BARBARA GIULIA MUÑOZ TELLO</t>
  </si>
  <si>
    <t>Buenos días Dr. Garzón
Espero este bien
Su amable apoyo en la revisión del caso a detallar, recibimos la disconformidad por parte del familiar de la asegurada.
Caso: 0025040944
Atención inicial: 22/04
22/04 20:47pm: se inicia subasta y se ofrece atención 21-21:10pm
22/04 21:21pm: se verifica inicio y término de atención en el mismo rango horario, Dx Laringitis Aguda, no se detalla plan de manejo ¿se brindó tratamiento?
24/04 19:11pm RIMAC reporta realizar la llamada de seguimiento por persistencia de síntomas.
23:09pm: RIMAC recibe la solicitud de MAD derivado del CMV
El disconfort se muestra por la hora de la visita cuando su notificación de atenderla fue desde las 19pm.
Ante lo expuesto:
Enviar la culminación correcta con los tiempos y plan de trabajo
Notificar la hora de llamada de seguimiento, así mismo la información ¿se informó que se agendaría el MAD PED? es vital resaltar que la programación del servicio de MAD es por SMS.
Reforzar la importancia del cumplimiento de los tiempos de atención.</t>
  </si>
  <si>
    <t>Buenos días, estimado:
Reciba un cordial saludo de parte del Centro Médico Viva 1A.
Me permito informar lo siguiente respecto a las observaciones registradas en la atención médica brindada al paciente:
Atención del 22 de abril:
Se identificó un error en la marcación del horario de inicio. No obstante, según lo registrado en la historia clínica, la atención se llevó a cabo de 9:00 p.m. a 9:21 p.m.
En cuanto al tratamiento indicado, este fue consignado en la sección “Comentarios de Evaluación”, detallando la prescripción de los siguientes medicamentos:
Prednisona 20 mg tabl.: por 3 días.
Cetirizina 5 mg jarabe: 1 frasco por 5 días.
Acetilcisteína 200 mg granulado (caja x 50 sobres): 10 sobres por 5 días.
Atención del 24 de abril (seguimiento):
En respuesta a la notificación recibida, se coordinó la atención para las 8:00 p.m., siendo esta la hora más próxima disponible. La consulta culminó a las 8:32 p.m., según consta en la historia clínica.
Durante esta atención, se informó al familiar del paciente que, por la naturaleza del caso, la atención debía ser presencial, y que dicha situación sería comunicada a su aeguradora RIMAC.
El médico responsable de reportar a RIMAC  lo realizó  a las 11:09 p.m., y el equipo acudió al domicilio del paciente, llegando a las 11:44 p.m., conforme a lo reportado.
Acciones de mejora implementadas:
En función de lo expuesto, queremos informar que se han tomado las siguientes medidas para reforzar la calidad y oportunidad en nuestras atenciones:
Se ha reforzado el protocolo de notificación inmediata al culminar cada atención médica, para asegurar una comunicación oportuna con los pacientes.
Se ha dispuesto una mejora en los canales de comunicación con los pacientes, garantizando una interacción clara, eficaz y oportuna, especialmente en situaciones que requieren seguimiento o atenciones domiciliarias(MAD).
Se ha reforzado  la importancia del cumplimiento adecuado en la marcación de inicio y fin de termino de atención.
Agradecemos su comprensión y quedamos atentos para cualquier consulta adicional.
Saludos cordiales,</t>
  </si>
  <si>
    <t>LUZ MARCELA POMA BECERRA</t>
  </si>
  <si>
    <t>25-EPS002682</t>
  </si>
  <si>
    <t>RECLAMO
Llevo un mes esperando que el proveedor Aviva1 del programa paciente crónica me contacte para mi examen de sangre y nada. No puedo pasar mi consulta tampoco.</t>
  </si>
  <si>
    <t>Buenos días, estimada:
Reciba un cordial saludo del Centro Médico Viva 1A.
Me permito informarle que ya se realizó la comunicación correspondiente con la paciente el día de ayer, quedando programada su atención para el día 02/05/2025 a las 2:15 p.m. con su médico tratante, el Dr. Gerson Jacob Siura Trevejo.
En relación con los exámenes de laboratorio, el personal encargado ya estableció contacto para coordinar la toma de muestras.
Lamentamos la demora en la respuesta y quedamos atentos ante cualquier requerimiento adicional.
Saludos cordiales,</t>
  </si>
  <si>
    <t>Estimados Señores de VIVA 1ª
Necesitamos que puedan remitir de grado de urgencia al asegurado CARLOS ALBERTO CHIRICHIGNO MENA  su receta  ya que refiere que le han enviado  sus medicinas pero no tiene su receta.
Desde ya agradeceremos la atención de esta solicitud, sobre todo porque ya viene con una queja anterior.
Saludos</t>
  </si>
  <si>
    <t>Buenas tardes, estimada:
Reciba un cordial saludo de parte del Centro Médico Viva 1A.
Me permito informarle que ya se ha procedido con el envío de la receta médica al paciente CARLOS ALBERTO CHIRICHIGNO MENA, conforme a lo solicitado. Se ha establecido comunicación con el paciente a través del número de WhatsApp.
Quedamos atentos a cualquier consulta adicional.
Saludos cordiales,</t>
  </si>
  <si>
    <t>Khaleesi Arlet Lopez Sanchez</t>
  </si>
  <si>
    <t xml:space="preserve">Buenas tardes
Por fv sobre esta atencion de ayer, se emitieron los documentos a nombre de otro asegurado.
Paciente correcto: Khaleesi Arlet Lopez Sanchez
DNI: 90356466
Contacto: Bertha Valeria Sánchez Pajares (madre)
Cel. 949185230
Quedamos atentos a la corrección y envio del documento a nombre del paciente.
Saludos,
</t>
  </si>
  <si>
    <t>ERROR EN DILIGENCIAMIENTO DE ORDENES</t>
  </si>
  <si>
    <t>Supervision Medica Alo Rimac &lt;supervisionmedicaalorimac@rimac.com.pe&gt;
​
Buenas tardes, estimada:
Reciba un cordial saludo de parte del Centro Médico Viva 1A.
Me permito informarle que ya se ha realizado la corrección correspondiente al nombre del paciente, conforme a lo solicitado.
Quedamos atentos a cualquier otra indicación adicional.
Saludos cordiales,</t>
  </si>
  <si>
    <t>Estimados,
Volvemos a tener problemas con la atención del paciente, no comprendemos el motivo de la demora en la entrega de medicinas, no es la primera vez que el paciente reporte un problema, favor su apoyo con lo siguiente:
-Posibilidad de cambio de médico tratante
-Enviar medicinas ya que se ha retrasado el envío una semana y paciente necesita medicación.
-Enviar el informe o plan de nutrición al paciente</t>
  </si>
  <si>
    <t>Buenos días, estimada:
Me permito informarle sobre el caso de la paciente Lelia Álvarez Monge, DNI [29561921]. El informe nutricional ya  fue enviado al correo electrónico leilaalv@gmail.com.
Asimismo, la receta médica se gestionó el día 24/04/2025 al proveedor Cuidafarma. Hasta la fecha, no hemos recibido el estado actualizado de la entrega, motivo por el cual nos encontramos a la espera de dicha confirmación para poder brindar una respuesta oportuna al paciente.
Saludos cordiales,</t>
  </si>
  <si>
    <t>Angela Maria Indacochea Beltran</t>
  </si>
  <si>
    <t xml:space="preserve">Buenas tardes
Estimados, agradeceré su apoyo con su descargo y solución a los inconvenientes presentados por el asegurado.
Angela Maria Indacochea Beltran
DNI 46094728
+51 986 043 036
Quiero comentarte que vengo teniendo desencuentros con el servicio brindado por la empresa a cargo de las atenciones del programa de pacientes con hipotiroidismo de Rimac. A continuación, detallo las circunstancias que aún recuerdo:
Cuando se realizó la migración de Pacífico a Rímac, me contactaron para indicarme que formaba parte del programa y que se realizarían las programaciones y las citas vía telefónica. Esto estuvo bien, pero luego hubo un problema porque no pasó ni por ustedes ni por Sonia en la UCSP, ninguna ficha de "ingreso" al programa lo que complicó un poco el seguimiento posterior.
Cuando esta señorita me llamó (primeros días de enero) me pidió los últimos análisis que me habían sacado con Sanitas. Se los envié por WhatsApp.
Me asignaron a la doctora Kawamura para las primeras citas. No estoy segura de que se escriba así. Cuando la doctora, en la primera cita, me llamó, se notaba que estaba en su casa. Había mucho ruido y la atención duró pocos minutos en los cuales no me pidió análisis y yo le comenté que tomaba levotiroxina, vitaminas por la lactancia, calcibone y dexilat; además de utilizar gotas Degraler porque el médico de Pacífico me indicó que por ser operada de la tiroides, debía hidratar aún más mis ojos.
Estuve con ella dos revisiones. Las llamadas estaban siempre con ruido de televisor, de fondo, además de ser un trato muy "familiar, coloquial" no sé cómo especificarlo, pero no uno formal entre doctor y paciente; lo cual imposibilitaba mi satisfacción.
En marzo tuve la cita los primeros días con el Dr. Siura. Pedí el cambio por lo motivos antes señalados. La primera cita estuvo bien y me consultó si me habían realizado análisis al iniciar el programa y le indiqué que no. Él los solicitó y también me extendió la receta con la levotiroxina y las gotas.
La empresa no me llamó para los análisis y tuve que recurrir a Sonia (UCSP) en varias ocasiones porque no sabía cómo solicitar seguimiento. Me llamaron por teléfono cerca al 20 de marzo y me indicaron que me llamarían nuevamente para indicarme a qué hora se apersonaría el proveedor de Sanna para la toma de análisis. No volvieron a llamar. El 24 de marzo me contactaron por WhatsApp y me indicaron que se comunicarían con el proveedor de Rímac para coordinar la toma. Tampoco llamaron o escribieron hasta el 31 de marzo que se contactaron desde la Clínica San Juan de Dios al celular de mi esposo para indicarle que mis análisis (no le dijeron cuáles) estaban programados para ser tomados al día siguiente, sábado 01 de abril, entre las 7-9am.
Como imaginarás, tuve que mover las actividades familiares que tenía programadas para poder asistir. Cuando llegué a la Clínica, no sabía dónde ir porque no tenía un correo electrónico, ni mensaje de WhatsApp, nada que indicara el procedimiento a seguir. Me acerqué al laboratorio, quienes me indicaron que fuera a Admisión y me di con la sorpresa de que el muchacho que me atendía tenía mi caso y varios otros en correos electrónicos impresos. El usuario, yo en este caso, no sabía nada. 
El 15 de abril me llamaron para indicarme que me tocaba el control mensual y que el doctor Siura tenía libre esa noche a las 19:20h. Agendé la cita. El doctor nunca llamó.
Dado que estuvimos en conversaciones tú y yo, me volvieron a contactar y me asignaron la cita para el  de abril a las 14:40h. El doctor me llamó con más de media hora de retraso, no tenía los resultados de mis análisis y me dijo que se los enviara por WhatsApp, me envió un emoji de dos ojos desde un número distinto al que me llamó y me indicó que le pasara el resultado. Su profesionalismo en el trato no es el mejor, la verdad. No es que sea irrespetuoso sino que la forma de comunicarse con los pacientes deja bastante que desear. En la consulta, me dijo que me indicaría la levotiroxina y le hice recuerdo de las gotas, dado que las estoy usando mucho y me ayudan. Soy joven, pero me parece extraño que un doctor me diga "si te aceptan, chévere, yo te lo pongo en la receta".
Estas son algunas de las circunstancias que he pasado en estos escasos meses en atención con Rímac. Podría comentarte también que tuve una emergencia en una noche de marzo y no hay cobertura de médico a domicilio para Arequipa, por lo que tuve que esperar, por motivos familiares, a que estuviera claro e ir a la clínica.
No sé si es posible que puedan reevaluar a la clínica a cargo del programa de pacientes con hipotiroidismo de Rimac. Lamento tener que hacer la comparación, pero la atención que tuve en la clínica Auna con Sanitas fue tan "completa" que la diferencia me resulta abismal y complicada de aceptar, sobre todo por el profesionalismo de los médicos a cargo.
 </t>
  </si>
  <si>
    <t>Buenas tardes, estimada:
Reciba un cordial saludo del Centro Médico Viva 1A.
En atención a las observaciones realizadas por la paciente Ángela María Indacochea Beltrán, queremos expresar nuestras sinceras disculpas por los inconvenientes presentados durante su proceso de atención.
Lamentamos profundamente que su experiencia no haya estado a la altura de los estándares de calidad y calidez que nos esforzamos por brindar. Como parte de nuestro compromiso con la mejora continua, se han tomado las medidas correctivas necesarias con los profesionales involucrados, con el fin de reforzar la calidad del servicio y evitar que este tipo de situaciones se repitan.
Asimismo, para garantizar que reciba una atención satisfactoria, se ha coordinado una nueva consulta con el Dr. Percy Arriaga Rodríguez, especialista en Medicina Interna – Teleconsulta, la cual ha sido aceptada por la paciente y programada para el día 14/05/2025.
En cuanto a la gestión de los análisis de laboratorio, reconocemos que hubo una falta de coordinación de parte de nuestro personal, por lo cual ya se ofrecieron las disculpas correspondientes. Actualmente, el equipo se encuentra pendiente del caso. Dado que la paciente reside en provincia, la toma de muestras fue coordinada con la Clínica San Juan de Dios, institución encargada de proporcionar la información completa respecto a fecha, hora y consideraciones previas. Adicionalmente, se ha estará notificando al prestador para reforzar las instrucciones y asegurar una atención adecuada y oportuna.
Reafirmamos nuestro compromiso de seguir trabajando por brindar una atención médica segura, humana y de calidad.
Quedamos atentos a cualquier requerimiento adicional.
Saludos cordiales,</t>
  </si>
  <si>
    <t>Los resultados de la pcte se encuentran en proceso, una ves se cuente con ellos serán enviados bajo el mismo canal de WhatsApp.</t>
  </si>
  <si>
    <t>CARLOS ALBERTO LORENZO WONG LU </t>
  </si>
  <si>
    <t>Estimados, 
buenos días su apoyo con el caso, 
asegurada detalla que su cita esta programado para el día de hoy pero desea que se comuniquen lo antes posible.
ya que anteriormente el mes pasado no le han llamado en la fecha que corresponde.
CARLOS ALBERTO LORENZO WONG LU 
DNI 08201744 
 Telf. 999448461</t>
  </si>
  <si>
    <t>Buenos días, estimada:
Me permito informarle que ya se realizó el contacto con el paciente CARLOS ALBERTO LORENZO WONG LU, confirmando que su cita ha sido programada para el 01 de mayo de 2025 a las 9:15 a.m., con el Dr. Antonio David Moncada Catalán, en el servicio de Medicina Familiar - Teleconsulta.
Quedamos atentos ante cualquier consulta adicional.
Saludos cordiales,</t>
  </si>
  <si>
    <t>PATRICIA PAOLA DI NEGRO GOMEZ</t>
  </si>
  <si>
    <t>25-EPS002704</t>
  </si>
  <si>
    <t>Estimada Jessica.
Para los próximos casos especificar la casuística.
Estimados @quejasyreclamos@viva1a.com.pe@Chrismerly Abigail Huaranca López
Su gentil apoyo con el descargo y medidas correctivas del reclamo el usuario referido indica que no se realizó la cita pactada indicada para el 11 de Abril.</t>
  </si>
  <si>
    <t>Buenos días, estimada:
Me permito informar lo siguiente respecto al reclamo presentado por la paciente Patricia Paola Di Negro Gómez:
La paciente fue atendida el 11 de abril a las 3:15 p.m. por la Dra. Mónica Marlene Proaño Montalván, en el servicio de Cardiología - Teleconsulta. Durante la atención, la paciente manifestó su preferencia por continuar con sus atenciones en la Clínica Internacional.
Adjunto al presente el screenshot correspondiente, en el cual se evidencia la solicitud de retiro de la paciente del programa gestionado por Viva 1A, a fin de que continúe su atención con su proveedor de preferencia.
Quedamos atentos a cualquier coordinación adicional que se requiera.
Saludos cordiales,</t>
  </si>
  <si>
    <t>GIUSEPPE DAVID SIFUENTES DIANO</t>
  </si>
  <si>
    <t>Buenas noches estimados,
Se comunica a la Central de Programas, familiar de paciente indicando que a la fecha no se comunican para su atención mensual por parte del programa RCV, por favor, su gentil apoyo en la revisión del caso y comunicación.
PX: GIUSEPPE DAVID SIFUENTES DIANO
DNI: 06783935
TELEFONO: 931852974 (via whatsapp)</t>
  </si>
  <si>
    <t>Buenos días, estimado:
Me permito informarle que el paciente fue atendido el día de ayer, 01/05/2025 a las 2:00 pm. por el Dr. Antonio David Moncada Catalán, en el servicio de Medicina Familiar - Teleconsulta.
Saludos cordiales,</t>
  </si>
  <si>
    <t>DE LA CRUZ ESTRADA RONALD</t>
  </si>
  <si>
    <t>Estimados buenas tardes
Agradeceré su apoyo con la atención de este caso.
El cónyuge de la titular solicito la afiliación al programa CUIDATE hace dos meses por teléfono y aun no lo contactan.
ASEGURADO DE LA CRUZ ESTRADA RONALD
Dx. Hipotiroidismo.
Teléfono: 987498418
PF su especial atención con este caso.</t>
  </si>
  <si>
    <t>Buenas tardes, estimada:
Me permito informarle que ya se logró establecer contacto con el paciente Ronald Javier De La Cruz Estrada (DNI: 42376369), quien manifestó que, por el momento, no desea agendar su atención médica debido a que estará de viaje.
Quedamos atentos a su comunicación para reanudar el proceso de programación cuando lo considere oportuno.
Saludos cordiales,</t>
  </si>
  <si>
    <t>Andrea del Carpio de Guevara</t>
  </si>
  <si>
    <t xml:space="preserve">Confirmar si le llegaron a enviar los medicamentos, asegurada esta reclamando.
Nombre: Andrea del Carpio de Guevara
DNI: 30400397
Teléfono: 959154253
Cita : 15 de abril </t>
  </si>
  <si>
    <t>Se logra contacto con nuestra mutua paciente y se agenda con Dr Arriaga el día de hoy.
Se realizará el seguimiento de la entrega de medicamentos y se reportará por este medio.
*Por favor mantener en copia de todos los correos requeridos de gestión el siguiente correo: gestionadmisiones@viva1a.com.pe</t>
  </si>
  <si>
    <t>UCCELLI RODRIGUEZ MIGUEL ALVARO</t>
  </si>
  <si>
    <t xml:space="preserve">Estimados @quejasyreclamos@viva1a.com.pe@Chrismerly Abigail Huaranca López
Su urgente apoyo con lo indicado por el usuario referido.
ste correo pertenece a un remitente externo a RIMAC. Si no lo conoces, evita abrir los links o descargar los archivos adjuntos y reportarlo a través del botón de phishing.
Buenos Dias 
Estimados , solicito de su apoyo en coordinar la atención con el asegurado ya que he recibo una llamada indicando que hasta el momento no ha recibido ni coordinado la entrega de medicinas y ya no cuenta con tratamiento médico .
Quedo atenta a sus comentarios </t>
  </si>
  <si>
    <t>Buenos días, estimada:
Me permito informarle que el día 28 de abril se realizó la llamada correspondiente, quedando programada la atención del paciente para el 30 de abril. Sin embargo, al momento de validar en el sistema, se identificó que el SITED se encontraba inactivo, motivo por el cual no fue posible proceder con la atención.
Quedamos atentos a que se puedan realizar las gestiones correspondientes para activar el SITED, y así poder brindar la atención médica al paciente sin contratiempos.
Saludos cordiales,</t>
  </si>
  <si>
    <t>Juana Felicita Suárez Montufuar</t>
  </si>
  <si>
    <t>Buen día,
Se contacta por central de consultas hijo de asegurada Juana Suarez (DNI : 08836823), la cual se encuentra dentro del programa "cuídate" por tiroides y reumatoide. Indica que se encuentra comunicándose con el proveedor "Viva 1A" para realizar la reserva de cita, pero le comentan que no hay disponibilidad y que tiene que volver a comunicarse, ya se encuentra 1 mes con esta misma información y no cuenta con sus pastillas para seguir su tratamiento. Requiere que se le pueda brindar una cita médica para que le brinden sus medicamentos. Además, menciona que se tiene pendiente 2 exámenes los cuáles el doctor los programa, pero no se llegan a ejecutar, indica que han pasado 2 a 3 meses que no se ejecutan y requiere que se pueda ver ese caso para poder proceder a realizarse dichos exámenes pendientes. 
Le brindo el número de contacto de su hijo, quién se comunica. 
Nombre: JUAN CARLOS CALDERON SUAREZ
DNI: 40250033
Número:996290274
Correo: juan.calderon@telefonica.com</t>
  </si>
  <si>
    <t>HIPOTIROIDISMO / ARTRITIS</t>
  </si>
  <si>
    <t>Buenas tardes, estimados:
Me permito informar que la paciente Juana Felicita Suárez Montufuar (DNI: 08836823) ha sido contactada y su atención ha sido agendada para el día de hoy a las 5:50 p.m. con el Dr. Gerson Jacob Siura Trevejo, en el servicio correspondiente.
Asimismo, informar que la atención anterior fue brindada el 03 de abril.
Quedamos atentos ante cualquier consulta adicional.
Saludos cordiales,</t>
  </si>
  <si>
    <t>Laura Laserna</t>
  </si>
  <si>
    <t xml:space="preserve">Estimada @Chrismerly Abigail Huaranca López@quejasyreclamos@viva1a.com.pe
Su gentil apoyo con el descargo y medidas correctivas del presente reclamo.
Reforzar con el usuario los canales y el proceso establecido para la atención de los servicios.
Hola Guisella,
Por favor tu apoyo, indicando el procedimiento de citas con Viva 1ª.
¿La reserva de cita lo debe realizar el asegurado o el proveedor debe comunicarse?
Asegurada ha tenido que llamar a Rimac para quejarse ya que de VIVA 1ª  no se comunicó con ella, ella  no esta conforme ya que indica que su cita  el mes pasado fue el 1° de abril, por lo que debieron contactarse con ella por lo menos 3 o 4 días antes, por lo que  al ser su cita recién el 1° la medicina va a demorar en la entrega porque también se demoran de 3 a 4 días y eso porque ella está detrás llamado para que se la entreguen.
También indica que con el anterior proveedor no tenía problemas, pero desde que esta con VIVA 1ª, siempre tiene el problema.
Favor tu apoyo con la reprogramación de la cita, ya que no cuenta con la medicina ( especialidad endocrinología).
Quedo a su disposición para cualquier requerimiento adicional.
Saludos Cordiales,
</t>
  </si>
  <si>
    <t>Buenas tardes, estimada:
Me permito informarle que la paciente Laura Laserna ha sido agendada para el día de hoy con el Dr. Gerson Jacob Siura Trevejo, a las 8:00 p.m., en el servicio de Endocrinología - Teleconsulta.
El proceso de agendamiento lo realiza nuestro personal del Call Center. En caso el paciente no responda la llamada, se deja la notificación correspondiente a través del número de WhatsApp registrado.
Adicionalmente, se informa que la cita correspondiente al mes de abril fue atendida el día 02/04/2025.
Quedamos atentos a cualquier consulta adicional.
Saludos cordiales,</t>
  </si>
  <si>
    <t>Estimadas @quejasyreclamos@viva1a.com.pe@Chrismerly Abigail Huaranca López
Su gentil apoyo con el descargo y medidas correctivas del presente Reclamo.
Estimada @CUI_Guissela Bedon Espinoza tu apoyo.
Cliente en mención cuenta con diabetes tipo II, se atiende en el programa CUIDATE, se comunica para que lo puedan contactar para coordinar la cita médica de control bajo programa y se coordine la entrega de su medicina. Informa que aún no recibe comunicación para la cita que le corresponde el día 29/04.
Por favor considerar que cliente ha presentado demora en la coordinación de su cita y medicamentos en su anterior control.
Datos:
NOMBRE: CARLOS ALBERTO LORENZO WONG LU
CELULAR: 999448461
CORREO: cwong@tesorodelcampo.com
DIRECCION: Calle Carzou 128 – San Borja</t>
  </si>
  <si>
    <t>Buenos días, estimada:
Me permito informarle que ya se realizó el contacto con el paciente CARLOS ALBERTO LORENZO WONG LU, el paciente fue atendido el 01 de mayo de 2025 a las 9:15 a.m., con el Dr. Antonio David Moncada Catalán, en el servicio de Medicina Familiar - Teleconsulta,  adicional a ello confirmar que ya fue entregado los medicamentos.
Quedamos atentos ante cualquier consulta adicional.
Saludos cordiales,</t>
  </si>
  <si>
    <t>Estimadas @Chrismerly Abigail Huaranca López@quejasyreclamos@viva1a.com.pe
Su gentil apoyo con el descargo y medidas correctiva en referencia al presente reclamo.
Estimados, por favor su apoyo para contactarse hoy con asegurada. Hasta la fecha no le toman sus exámenes de laboratorio.
 cel: 993 508 429
Nombre: RAMON DIAZ DIANA MARLIZ
Dni: 71119014
Teléfono: 993508429
Correo: Diana.Ramon@spsa.pe
Póliza: E0030075
Empresa: ADMINISTRACION FOOD REGIONAL S.A.C.
Ubicación: Lima
Edad:</t>
  </si>
  <si>
    <t>Buenos días, estimados:
Reciban un cordial saludo de parte del Centro Médico Viva 1A.
Tras realizar la verificación correspondiente, se confirma que las atenciones brindadas a la paciente Diana Marliz Ramón Díaz por nuestra institución iniciaron en el mes de marzo. Posteriormente, en el mes de abril, fue atendida el día 24 por el Dr. Antonio David Moncada Catalán, en el servicio de Medicina Familiar – Teleconsulta.
En ese sentido, la paciente ha tenido un total de dos atenciones con nosotros hasta la fecha. De acuerdo con el programa en el que se encuentra inscrita, los exámenes médicos están programados para realizarse cada tres meses y, en algunos exámenes, de manera anual. Por ello, durante el presente mes de mayo, y previa cita médica, se procederá con el ordenamiento de los exámenes correspondientes.
Asimismo, se realizó una llamada telefónica a la paciente para brindarle mayor información, quedando ella conforme con la atención recibida.
Quedamos atentos a cualquier consulta adicional que puedan tener.
Saludos cordiales,</t>
  </si>
  <si>
    <t>Estimada Ana.
El presente caso ya ha sido revisado con anterioridad el usuario no cuenta con autorización vigente que acredite cobertura extraordinaria por los medicamentos MIRABEGRON y CIALIS (Tadalafilo).
Se adjunta el detalle de los medicamentos y su cobertura vigente:
ATORVASTATINA 20 MG TABLETA – Cobertura al 100%.
TADALAFILO 5 MG TABLETA – Cobertura al 85%.
      3. METOPROLOL 50 MG TABLETA – Cobertura al 100%
     4. CLONAZEPAM 2 MG TABLETA – Cobertura al 85%
    5. CODEÍNA + FENILTOLAXAMINA 30 MG + 10 MG CÁPSULA – Cobertura al 85%
      6. BROMURO DE GLICOPIRRONIO + INDACATEROL 50 MCG + 110 MCG/DOSIS AEROSOL – Cobertura al 85%
Estimadas @Katherine Gomez Caparo@CUI_Rosa Marianela Baldeon Diaz
Su gentil apoyo en confirmar, si en las reuniones realizadas con el usuario referido se brindó la autorización para la entrega de los medicamentos:  MIRABEGRON y CIALIS con cobertura al 100%
Estimados @gsiguenas@viva1a.com.pe@Chrismerly Abigail Huaranca López
Su gentil apoyo en confirmar si se ha cumplido con las atenciones correspondiente al programa Dialmente del usuario referido.
Se adjunta la trazabilidad del caso .</t>
  </si>
  <si>
    <t>Buenos tardes, estimada:
Me permito informarle que el paciente Fernando Barua Alzamora (DNI 44734965) recibió atención médica el día 24 de abril de 2025, a cargo del Dr. Antonio David Moncada Catalán en servicio de MEDICA FAMILIAR - TELECONSULTA, al día de hoy no contamos con algún pendiente.
En relación con la cobertura de medicamentos y copagos, le informamos que se continúa gestionando este tema conforme a lo indicado en comunicaciones anteriores con el proveedor Cuidafarma.
Quedamos atentos ante cualquier requerimiento adicional.
Saludos cordiales.</t>
  </si>
  <si>
    <t xml:space="preserve">Estimados @quejasyreclamos@viva1a.com.pe@Chrismerly Abigail Huaranca López
Su gentil apoyo con el descargo y medidas correctivas del presente reclamo.
Buenas tardes,
Por favor su apoyo cliente informa que se encuentra en el programa Cuidate proveedor VIVAUNOAS
usualmente la llaman para coordinar el envió, pero desde 15.04.2025  tuvo la cita con su medico tratante y hasta el momento no se  contactan medicamento: LEVOTIROXINA DE 100mg
Dni:   07879761
NOMBRE:  CARMEN YSABEL DENEGRI MORALES
celular: 945660067
correo: carmendenegri@hotmail.com
 </t>
  </si>
  <si>
    <t>Buenos días, estimada:
Me permito informarle que la paciente ya ha recibido los medicamentos correspondientes. Se realizó una llamada telefónica para confirmar la entrega, durante la cual se le ofrecieron las disculpas del caso.
La paciente, de manera muy amable, confirmó haber recibido los medicamentos y expresó su conformidad con la atención brindada.
Saludos cordiales,</t>
  </si>
  <si>
    <t>MARTHA GABRIELA ROMERO ESPINOZA</t>
  </si>
  <si>
    <t xml:space="preserve">Estimadas @quejasyreclamos@viva1a.com.pe @Chrismerly Abigail Huaranca López
Su urgente apoyo con el pronto contacto y medidas correctivas del presente reclamo.
Buenos días, por favor su apoyo
Se contacta asegurada muy mortificada debido a que hace 5 meses mantiene demoras en entrega de medicamentos y falta de seguimiento por parte de programa de hipotiroidismo. Señala que la están dejando hasta por 4 días sin medicación, debido a falta de citas y que es ella quién debe contactarse con programa para la priorización, puesto que no recibe seguimiento de por día por parte de proveedor. Menciona que se ha contactado el día de ayer y le informan que no hay citas disponibles hasta el viernes, a pesar de que indica que ya no tiene medicación. Exige cita y entrega de medicamentos el día de hoy, puesto que elevará su reclamo con las instancias correspondientes al estar incumpliendo sus derechos como consumidora.
DNI: 09998708
TELÉFONO:965766058
CORREO: marta_romero1@yahoo.com
</t>
  </si>
  <si>
    <t>Buenas tardes, estimada:
Me permito informarle que la paciente Martha Gabriela Romero Espinoza fue atendida el día 2 de mayo por el Dr. Antonio David Moncada Catalán. La entrega de la medicación correspondiente fue realizada el día de hoy.
Saludos cordiales,</t>
  </si>
  <si>
    <t>Juan Carlos Reyes</t>
  </si>
  <si>
    <t>Estimada @Chrismerly Abigail Huaranca López@quejasyreclamos@viva1a.com.pe
Su apoyo con las medidas correctivas y descargo del presente reclamo.
Estimados,
Buenos dias, tenemos nuevamente problemas con el seguimiento de Pacientes Crónicos.
El paciente Juan Carlos Reyes, esta muy mortificado nuevamente por que no le hacen seguimiento y tiene que estar comunicándose varias veces para que le envíen las medicinas , un paciente crónico necesita sus medicinas puntuales por algo existen esos programas para que las atenciones sean rápidas y con seguimiento.
Esto no puede seguir sucediendo con el ni con nadie .
Por favor sus comentarios
Cualquier consulta adicional se pueden comunicar  922581862</t>
  </si>
  <si>
    <t>Buenas tardes, estimada:
Me permito informarle que el medicamento del paciente Juan Carlos Reyes fue entregado el día 2 de mayo. La demora en la entrega se debió al día feriado.
Se estableció contacto telefónico con el paciente, a quien se le ofrecieron las disculpas correspondientes. El paciente confirmó de manera amable la recepción del medicamento.
Saludos cordiales,</t>
  </si>
  <si>
    <t>CLARA MERCEDES CHAVARRI GARCIA</t>
  </si>
  <si>
    <t>25-EPS002709</t>
  </si>
  <si>
    <t xml:space="preserve">Estimada @Chrismerly Abigail Huaranca López@quejasyreclamos@viva1a.com.pe
Solicitamos su urgente apoyo con el descargo y las medidas correctivas correspondientes respecto al presente reclamo.
Asimismo, se requiere establecer un canal de comunicación directo con el usuario, de modo que en caso tenga dudas o consultas sobre su atención, pueda canalizar sus observaciones directamente con la entidad que brinda el servicio de acompañamiento. Esto permitirá una gestión más eficiente y reducirá la reincidencia de reclamos.
Quedamos atentos a su pronta respuesta.
GUISSELA M. BEDÓN ESPINOZA
Gestora crónicos
D. Av. las Begonias 540, Piso 6. Lima
C. +51 936 255 915
De: Carmen Mendez Francia &lt;carmen.mendez@rimac.com.pe&gt;
Enviado: miércoles, 30 de abril de 2025 18:47
Para: CUI_Guissela Bedon Espinoza &lt;xt10033@rimac.com.pe&gt;
Asunto: RECLAMO 25-EPS002709 // CLARA MERCEDES CHAVARRI GARCIA
Hola Guissela,
Por favor tu especial apoyo con el reclamo presentado por CLARA MERCEDES CHAVARRI GARCIA – gerente del Área Legal de Empresa Almacenes Santa Clara, pertenece al programa crónicos.
Nos solicita respuesta a los siguientes puntos:
Se atiende con Call Center de Rimac y lleva controles por diagnóstico crónico, informa que en la última atención, le ordenaron exámenes de laboratorio y le alcanzaron sólo la boleta adjunta por importe de s/ 39.09 donde solo detalla examen de laboratorio.
Solicita que se le adjunte el detalle de cada examen realizado y los costos unitarios que asume Rímac y lo que asume ella; ya que indica que por derecho se lo deben brindar.
Que brinden las políticas de manejo de datos personales con los proveedores; ya que informa que cuando le envían sus medicamentos se contactan con ella de diferentes números y varias personas tienen acceso a sus datos; por ello necesita saber cómo es el proceso exacto en el caso de seguimiento por diagnóstico crónico hasta la entrega de medicación, ya que detalla que durante todo el proceso recibe la llamada de muchas personas.
Demora en programación de exámenes auxiliares; ya que detalla que ha tenido que esperar más de dos semanas para programación de exámenes de laboratorio y ella ha tenido que insistir porque sino nunca la hubieran atendido.
 </t>
  </si>
  <si>
    <t>DEMORA EN PROGRAMACION DE EXAMENES</t>
  </si>
  <si>
    <t>Buenas noches estimados,
Reciban un cordial saludo del Centro Médico Viva 1A.
En relación con el reclamo presentado por la paciente Clara Mercedes Chavarri García, informamos que se ha procedido a adjuntar el documento de liquidación detallada correspondiente a los servicios de atención recibidos. En dicho documento se especifica el copago realizado por la paciente y el porcentaje asumido por Rimac Seguros, conforme a las condiciones de su póliza.
En relación al agendamiento de exámenes de laboratorio, en el caso de pacientes controlados, solemos programarlos con una semana de anticipación a su cita médica mensual. Esto permite contar con una visual actualizada del estado clínico del paciente, facilitando una evaluación integral durante la consulta.
En este caso particular, por solicitud del paciente, se procedió con el agendamiento antes de la fecha habitual, a fin de atender su requerimiento específico y brindarle mayor tranquilidad respecto a su estado de salud.
Continuamos fortaleciendo nuestros procesos internos para garantizar una atención cada vez más oportuna, eficiente y centrada en las necesidades del paciente.</t>
  </si>
  <si>
    <t>SOLICITUD DE CAMBIO DE IPRESS</t>
  </si>
  <si>
    <t>EPS</t>
  </si>
  <si>
    <t>Estimada Brigitte, buen día:
Paciente en referencia se retira del programa; debido que, solicitó a Rímac que sus atenciones se brinden en clínica internacional, al no ser factible por programa retorna a atenciones ambulatorias.
Correo de retiro de programa enviado por Guisella Bedón en infra.
Caso queda cerrado.
Saludos Cordiales,</t>
  </si>
  <si>
    <t>Estimados,
Reciban un cordial saludo del Centro Médico Viva 1A.
En relación a lo solicitado se reporta que:
Paciente acepta ingreso a programa RCV por los dx de DM + HTA + Polineuropatía, con el copago correspondiente del 15%.
Paciente cuenta con cita el día de hoy con el Dr. Moncada, el día sábado con Lic. Meggo de nutrición y el seguimiento de enfermería de programas con Lic. Zegovia.
Lamentamos los inconvenientes ocasionados y reafirmamos nuestro compromiso con la mejora continua de nuestros procesos.
Quedamos atentos ante cualquier consulta adicional.
Saludos Cordiales,</t>
  </si>
  <si>
    <t>ANGELINO FORTUNATO MENESES SERPA</t>
  </si>
  <si>
    <t>Estimada Margot
Por favor tu apoyo para poder inscribir a cliente la programa cuidate por Hipertensión, asegurado intento hacerlo, pero le dijeron pero le dijeron que como tiene preexistencia había que realizarle unos exámenes.
Cliente tuvo dicha preexistencia, pero ya fue subsanada y hoy ya no la consideran como tal
Paciente: ANGELINO FORTUNATO MENESES SERPA
Contacto: ABRAHAM ANGELINO MENESES ESTRELLA
Número de contacto:   964648817
Saludos</t>
  </si>
  <si>
    <t>MARGARITA MELENDEZ ZAMORA</t>
  </si>
  <si>
    <t>Buenos días estimados,
Se comunica a la central de programas, paciente del programa Cuídate quien realiza sus atenciones con Viva 1A, indicando que desde el mes de marzo cuenta con órdenes médicas pendientes, en el mes de Abril no ha pasado su atención correspondiente, y se encuentra incómoda ya que realiza un pago por su seguro y no recibe las atenciones correspondientes, se le indica que se deriva dicha información para la comunicación oportuna en la cual menciona que ella también realiza la comunicación con el prestador sin éxito, por favor su gentil apoyo, en la comunicación y programación a la brevedad , ya que indica elevar este caso por el mal manejo de sus atenciones.
PACIENTE: MARGARITA MELENDEZ ZAMORA
DNI: 09390803</t>
  </si>
  <si>
    <t>Buenos tardes, estimada:
Me permito informarle que, durante el mes de abril, se realizaron múltiples intentos de contacto telefónico con la paciente Margarita Meléndez Zamora. Sin embargo, no fue posible establecer comunicación, razón por la cual no se logró agendar la cita correspondiente a ese periodo ni gestionado los exámenes de imagenología.
Recientemente, se ha logrado contactar a la paciente y se procedió con la gestión de los exámenes de imagenología en coordinación con la Clínica Vesalio.
En cuanto al agendamiento con el especialista en cardiología, la paciente manifestó su interés en que esta se realizara de forma presencial en su domicilio. No obstante, se le informó que, el médico cardiólogo no podrá atenderla de manera presencial debido a un problema de salud que limita su movilidad, Por esta razón, se le ofreció la posibilidad de realizar la consulta de manera virtual.
A pesar de ello, la paciente ha expresado su negativa a recibir atención en modalidad virtual.
Estaremos dando seguimiento al caso para que se pueda efectuar el agendamiento.
Saludos cordiales,</t>
  </si>
  <si>
    <t>Reciban un cordial saludo del Centro Médico Viva 1A.
En relación a lo solicitado se actualiza status al día de hoy 25/7/2025:

DNI
CELULAR
APELLIDOS Y NOMBRES
DX
CORREO
DEPARTAMENTO
ESTADO
07822473
948112255 - 993 510 471
AGUILAR PRETEL DE CABRERA MARIA SOLEDAD
DM + HTA
cabreraelard@gmail.com
LIMA
Responde que está muy ocupada y corta llamadas
21137122
989098529 - 989 242 438
GALLARDO ALFARO LILA DORIS
DM + HTA
daniel.casildo@gmail.com
LIMA
No responde
10511568
993591232
MAMANI BENITO ROGER
DM
roggers007@hotmail.com
LIMA
No responde
03301380
944 686 251 - 964904573
SCHERMAN CALLE JOSE MEDARDO
HTA
josescherman@hotmail.com
LIMA
No responde
10044955
979837816 - 993 510 449
CALDERON ALLCA TEOFILA ROCIO
HTA
rocio.calderon1973@hotmail.com
LIMA
No responde
18092546
964904573 - 944 686 251
RAZZETO RODRIGUEZ DE SCHERMAN MARIA ELENA
Hipotiroidismo
marielena_razzeto@hotmail.com
LIMA
Responde, pendiente de aceptación de cita
44884957
988960146
CABRERA NUÑEZ ROGER
rogerc192@gmail.com
LIMA
No responde
7404003
993510443
WALTHER QUEREVALÚ MERE
wquereval@hotmail.com
LIMA
No responde
Cabe resaltar que se la llamado a los pacientes; así como, enviado mensajes de ws de los cuales no tenemos respuesta.
Saludos Cordiales,</t>
  </si>
  <si>
    <t>Estimados,
Reciban un cordial saludo del Centro Médico Viva 1A.
En relación a lo solicitado se informa que:
Ante la problemática inicial que se suscitó en el cambio de proveedor de la empresa CNPC, se trabajó en equipo con Susan y Erica, ejecutivas de la cuenta, realizando visitas a las oficinas de CNPC para informar sobre los programas que se gestionan, las coberturas y atenciones por cada protocolo.
En ese orden de ideas se propuso atención del mes en sus oficinas; debido a que, los titulares son no hispanohablantes.
En las primeras atenciones se gestionó la entrega de medicamentos en sede CNPC; sin embargo, al momento los medicamentos son entregados en el domicilio de los pacientes a solicitud de ellos mismos.
En cuanto a los exámenes de laboratorio se informa a cada paciente, en caso cuente con OM, para la respectiva toma en sede CPNC. Cabe resaltar que a cada paciente, de tenerlo, se le informa el copago respectivo de los laboratorios.
A la fecha la dinámica de atenciones está funcionando correctamente, la cual se lleva de la mano con Dr. Rengifo y la Lic. Fajardo y es para los pacientes titulares.
Por lo anterior expuesto reafirmamos nuestro compromiso con la mejora continua de nuestros procesos.
Quedamos atentos ante cualquier consulta adicional.
Saludos Cordiales,</t>
  </si>
  <si>
    <t>Estimado @Freddy Garzón@'Chrismerly Abigail Huaranca López'
Solicitamos su urgente intervención respecto a la incidencia reportada del usuario referido, es hijo de un colaborador de Rímac, el paciente se encuentra inscrito en el programa de Diabetes Tipo 1.mismo que ha presentado reincidencia en quiebres de servicio que incluyen:
Demoras en la atención médica.
Retrasos en la entrega de medicamentos.
Demoras en la toma de muestras.
Falta de ejecución oportuna en la coordinación de citas.
Estas situaciones impiden que el usuario reciba su medicación a tiempo, afectando la continuidad de su tratamiento y comprometiendo el adecuado control de su condición de salud.
Por lo anterior, requerimos el pronto contacto por parte de su equipo y la adopción de medidas correctivas para evitar que estos quiebres sigan afectando al usuario y potencialmente a otros beneficiarios del programa.
Agradecemos su pronta respuesta y quedamos atentos a sus comentarios.
Atentamente,
[Tu nombre]</t>
  </si>
  <si>
    <t>Buenas tardes, estimada:
Me permito informarle que las atenciones del paciente Loredo Ramírez Marcelo Alonso se han venido realizando mensualmente, conforme a lo establecido. La última cita fue realizada el día 06/05/2025.
El paciente cuenta con una orden para exámenes de laboratorio. Nuestro personal ya ha enviado la información correspondiente al número de WhatsApp del familiar registrado, y actualmente se está a la espera de la realización del copago para proceder con la derivación al laboratorio Dayerlab.
En cuanto a los medicamentos, estos fueron gestionados con el proveedor Cuidafarma el mismo día en que finalizó la atención médica.
Estaremos a la espera de la confirmación de la entrega de medicamentos de parte del proveedor Cuidafarma.
Saludos cordiales,</t>
  </si>
  <si>
    <t>EGUSQUIZA AGUILAR WENDY SUSANA</t>
  </si>
  <si>
    <t>Estimadas @'Chrismerly Abigail Huaranca López'@'Quejas y reclamos'@Gianina Jessica Sigueña Aldana
Su urgente apoyo con el descargo y medidas correctivas del presente reclamo.
Estimadas,
Buenas tardes, tenemos el reclamo de la asegurada detallada, quien pertenece al programa de enfermedades crónicas (dislipidemia e hipotiroidismo).
Tiene pendiente de programación su ecografía de tiroides y hasta la fecha no se la han programado, me indica que su médico en su última cita ordenó nuevamente la ecografía.
Agradeceré de su apoyo en revisar lo solicitado, puesto que desde que tuvo el cambio de clínica a VIVA 1 A presenta demoras en las programaciones de citas y entrega de medicamentos.

TITULAR
EGUSQUIZA AGUILAR WENDY SUSANA
1
10281700
Detallo su número de contacto: 949 820 571
Cualquier consulta adicional, quedo a disposición.
Revisa nuestros términos y condiciones aquí T&amp;C
Saludos cordiales / Best Regards</t>
  </si>
  <si>
    <t>NO DERIVACION A PRESTADOR EXTERNO</t>
  </si>
  <si>
    <t>Buenos días, estimada:
Me permito informarle que la última atención de la paciente se realizó el día 29 de abril, ocasión en la que se le ordenó un examen de ecografía de tiroides. Este examen ha sido derivado a la Clínica Vesalio para su gestión.
En ese sentido, la Clínica Vesalio se estará comunicando directamente con la paciente para coordinar la fecha de la cita correspondiente. Buenas tardes, estimada:
Me permito informarle que se logró establecer comunicación con la paciente, a quien se le explicó detalladamente el procedimiento. El examen ha sido derivado a la Clínica Vesalio, institución que se encargará de contactar directamente a la paciente para coordinar el agendamiento de la cita.
La paciente se mostró tranquila y conforme con la información brindada.
Saludos cordiales,
Lamentamos la demora en el proceso y agradecemos su comprensión.
Saludos cordiales,</t>
  </si>
  <si>
    <t>Erick Sandro Rodriguez Valverde</t>
  </si>
  <si>
    <t>Estimados
Buenas tardes, agradeceremos que nos puedan brindar información porque hasta la fecha no se han comunicado con el paciente en mención:
Erick Sandro Rodriguez Valverde
DNI 10777588
Ciudad: Cusco
Celular de Contacto: 959740271
Diagnóstico: Hipertensión
Desde ya a la espera de tú información.
Saludos</t>
  </si>
  <si>
    <t>Estimada Margot:
Me permito informarle que se logró establecer contacto con el paciente Erick Sandro Rodriguez Valverde, y se ha agendado su cita para el día de hoy a las 5:15 p.m. con la Dra. Anahí Angélica Seijas Arvelaez, del servicio de Medicina Interna – Teleconsulta.
Quedo atenta a cualquier observación.
Saludos cordiales,</t>
  </si>
  <si>
    <t>VILCAS PARECES JAVIER FRANCISCO</t>
  </si>
  <si>
    <t>Estimados:
Buenas tardes, por favor validar si los asegurados en consulta están en el programa cuídate.</t>
  </si>
  <si>
    <t>Buenas tardes, estimada:
Me permito informarle que los pacientes mencionados se encuentran actualmente inscritos en el Programa Cuídate y recibieron atención médica durante el mes de abril.
El paciente Noé Antonio (DNI 01157636 – RIMAC EPS Cuídate Diabetes) tiene cita agendada para el día 09/05.
En cuanto a los pacientes Cecilia Rosario (DNI 01157635 – RIMAC EPS Hipotiroidismo) y Javier Francisco (DNI 16174582 – RIMAC EPS Cuídate Hipertensión), se intentó establecer comunicación telefónica sin éxito. Por ello, se les dejó un mensaje vía WhatsApp.
Quedamos atentos ante cualquier indicación adicional.
Saludos cordiales,</t>
  </si>
  <si>
    <t>MOGOLLON INFANTE NOE ANTONIO</t>
  </si>
  <si>
    <t>RAMIREZ DE MOGOLLON CECILIA ROSARIO</t>
  </si>
  <si>
    <t>OLORTEGUI PEREZ HERCILIO</t>
  </si>
  <si>
    <t>Estimados: 
Buenas noches, por favor su apoyo con lo solicitado pro el cliente: 
Me informa que hoy tuvo una atención virtual, pero a la hora de entregarle su descanso medico le han observado que su firma no debe de ser en digital sino en original, con la rubrica de la doctora. Asimismo solicita el detalle de la liquidación por los medicamentos otorgados, ya que necesita realizar las gestiones correspondiente ante essalud la asistenta social.

FESA - Técnicos
OLORTEGUI
PEREZ
HERCILIO OSCAR
2
M
4/11/1983
DNI
42064965
Te proporciono los datos del medico
Maria A. Uribe Caveduque
Medico general
Codigo 101167
Me podrías confirmar por favor, como puede el colaborador acceder a su descanso que le corresponde pro derecho.
Quedo a la espera de su pronta respuesta. Buenas noches, estimada Monica
Revisaremos con el proveedor la solicitud, comentarte que la atención virtual con la Dra. MARIA ALEXANDRA URIBE CAVEDUQUE fue brindada por el proveedor VIVA 1 el día de ayer 08/05.
@quejasyreclamos@Quejas y reclamos Su gentil apoyo con la atención de la solicitud del paciente en líneas previas.
Muchas gracias
Saludos cordiales</t>
  </si>
  <si>
    <t>SOLICITUD DE FIRMA EN DESCANSO MEDICO</t>
  </si>
  <si>
    <t>Estimados,
Reciban un cordial saludo del Centro Médico Viva 1A.
En atención a su solicitud, adjuntamos el documento correspondiente a la liquidación detallada de los medicamentos recetados. Este documento incluye la información pertinente sobre los productos prescritos y los costos asociados.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</si>
  <si>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CESAR GANOZA RODRIGUEZ</t>
  </si>
  <si>
    <t>Estimada @'Chrismerly Abigail Huaranca López'
Su gentil apoyo con el descargo y medidas correctivas del presente reclamo.
Estimada Guissela,
Tu gentil apoyo para que mediante VIVA A1 se puedan contactar con cliente indica que a la fecha no se han contactado para concretar una cita para el seguimiento del programa de hipotiroidismo.
Indica que intentó llamar a la central, pero tiene problemas para establecer la comunicación, por favor, si es posible que lo llamen y sea a la brevedad.
Adjunto los datos de cliente:
Asegurado: CESAR GANOZA RODRIGUEZ
DNI: 40027009
Celular: 999571152
Cliente indica que por seguridad desea que lo contacten vía WhatsApp. 
Saludos.</t>
  </si>
  <si>
    <t>Buenas tardes, estimada:
Reciba un cordial saludo del Centro Médico Viva 1A.
Me permito informarle que el paciente César Ganoza Rodríguez (DNI: 40027009) ya fue atendido el dia  08/05/2025 a las 6:30 p.m., con el Dr. Siura Trevejo, en la modalidad de teleconsulta.
Asimismo, se le ha brindado al paciente el número de WhatsApp correspondiente, con el fin de facilitar una comunicación más directa para cualquier consulta o coordinación adicional.
Quedamos atentos a cualquier consulta adicional y siempre a su disposición para atender sus requerimientos.
Saludos cordiales,</t>
  </si>
  <si>
    <t>Allyson Camacuari</t>
  </si>
  <si>
    <t>25-SBS015225</t>
  </si>
  <si>
    <t>Estimados.
Por favor indicar porque la demora con la entrega de las medicinas.
EDILBERTA MEJIA PROAÑO DE CAMACUARI
CALLE PENELOPE 154
DNI 06737241
AMI SALUD RED PREFERENTE 4038- 0000041345
yovana_camejia@hotmail.com
994765885
CALLE PENELOPE 154  ALTURA DE LA CDRA 6 RUISEÑORES
RECLAMO:
me llaman para programar la entrega de medicamentos y no cumplen, eso también porque yo tengo que llamar a reclamar porque si no no es atendido la paciente está dentro del programa crónico es una niña de habilidades especiales síndrome de down Allyson camacuari mejía DNI 73575494 es la paciente como comprenderán ella no puede estar sin medicina y por eso hemos visto la forma de darle la mejor atención medica atreves de ustedes pero no estoy satisfecha con la atención hacia mi hija, quedo a la espera de su atención, indicarle que hasta el momento no me llaman para la entrega de la medicina la entidad es VIVA 1A lo cual le da la atención
Slds.</t>
  </si>
  <si>
    <t>Buenas tardes, estimados:
Reciban un cordial saludo de parte del Centro Médico Viva 1A.
En relación con el reclamo presentado por la Sra. Edilberta García, nos permitimos informar lo siguiente:
La paciente Allyson Camacuari (DNI 73575494) fue atendida el día 24 de abril. Posteriormente, el 25 de abril se gestionó la entrega de los medicamentos correspondientes a través del proveedor Cuidafarma. Al consultar el estado de la entrega, el proveedor confirmó que esta se realizó el día 26 de abril.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</si>
  <si>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MARGARET EUGENIE ARAGONES BISROR</t>
  </si>
  <si>
    <t xml:space="preserve">Buenos días estimados,
Se comunica a la Central de Programas, Paciente indicando que mes a mes tiene que realizar la llamada a nuestra Central para solicitar su atención mensual, según lo indicando por una de sus áreas, reportaron que el sistema les alerta las citas próximas de los pacientes para las programaciones de sus atenciones, por favor, son consecutivas las llamadas de los paciente indicando el mal manejo de su Call Center ya que al número que marcan no les permite ingresar el anexo, brindar el número de DNI o simplemente se corta la llamada, por el motivo que nos insisten a nuestra línea de ingresos, La paciente solicita un cambio de prestador ya que como se menciona todos los meses presenta el mismo reclamo.
PACIENTE: MARGARET EUGENIE ARAGONES BISROR
DNI: 07947219
Saludos cordiales
Central de Programas </t>
  </si>
  <si>
    <t>Buenos días, estimados:
Reciban un cordial saludo de parte del equipo del Centro Médico Viva 1A.
En relación con lo solicitado respecto a la paciente Margaret Eugenie Aragones Bisror (DNI: 07947219), les informamos que nuestro personal del call center logró establecer contacto con la paciente. En consecuencia, su cita ha sido programada para el día 13 de mayo a las 5:30 p.m., con el Dr. Antonio David Moncada Catalán, en el servicio de Medicina Familiar - Teleconsulta.
Lamentamos la demora en lograr el contacto con la paciente y agradecemos su comprensión al respecto.
Quedamos atentos a cualquier consulta adicional y, como siempre, a su entera disposición para atender sus requerimientos. En el Centro Médico Viva 1A, reafirmamos nuestro compromiso con brindar un servicio de calidad y seguimos trabajando continuamente para mejorar su experiencia con nosotros.
Saludos cordiales,</t>
  </si>
  <si>
    <t>Estimados, buen día.
Su gentil apoyo contactando a paciente para su control mensual, ya que el 13/04 tuvo el anterior control y hasta el momento no tiene programación para este mes.
PACIENTE:         JOSE MARIA VIÑOLES GARCIA
DNI:                      48722095
Telf. Contacto: 999983600
Prestador:         Viva 1A
Agradecida de antemano, quedo atenta a su confirmación.
Saludos,</t>
  </si>
  <si>
    <t>Buenas tardes, estimada:
Reciba un cordial saludo de parte del equipo del Centro Médico Viva 1A.
En atención a lo solicitado, le informamos que el agendamiento del paciente José María Viñoles (DNI 48722095) García ha sido realizado para el día de hoy a las 5:30 p.m., con el Dr. Hilton D. Jango Cruz, en el servicio de Cardiología - Teleconsulta.
Quedamos atentos a cualquier consulta adicional y, como siempre, a su entera disposición para atender sus requerimientos. En el Centro Médico Viva 1A, estamos comprometidos con brindarle un servicio de calidad y seguimos trabajando continuamente para mejorar su experiencia con nosotros.
Saludos cordiales,</t>
  </si>
  <si>
    <t>ADITA VIVIAN CUELA FLORES</t>
  </si>
  <si>
    <t>Jr. Gabriel Torres 542 Pamplona baja -  SJM</t>
  </si>
  <si>
    <t>vivian_cuela@hotmail.com</t>
  </si>
  <si>
    <t>Estimados, 
buenos días su apoyo en contactar al asegurado ya que esta solicitando ingreso a programa.
Datos: 
DNI: 42107142
Nombres: ADITA VIVIAN CUELA FLORES
Telf. 952925102
Correo: vivian_cuela@hotmail.com
Diagnóstico: Hipotiroidismo.
Dirección: Jr. Gabriel Torres 542 Pamplona baja -  SJM</t>
  </si>
  <si>
    <t>Buenos días, estimados:
Reciban un cordial saludo de parte del equipo del Centro Médico Viva 1A.
En relación con lo solicitado, informamos lo siguiente:
La paciente Adita Vivian Cuela Flores (DNI: 42107142) fue contactada el día 11 de mayo, y se ha programado su cita para el día 13 de mayo a las 7:30 p.m., con el Dr. Antonio David Moncada Catalán, en el servicio de Medicina Familiar - Teleconsulta.
Quedamos atentos a cualquier consulta adicional y siempre a su disposición para atender sus requerimientos. En el Centro Médico Viva 1A, estamos comprometidos con brindarle un servicio de calidad y trabajamos continuamente para mejorar su experiencia con nosotros.
Saludos cordiales,</t>
  </si>
  <si>
    <t>Estimad Guisella 
Cliente se encuentra en el programa de pacientes crónicos por hipotiroidismo, solicita que la contacten para una cita virtual y envío de sus medicinas.
Cliente: NURIA ZAVALETA LUJAN
Número de contacto:  986579174 - 972027531</t>
  </si>
  <si>
    <t>Buenas tardes estimada.
Reciban un cordial saludo del Centro Médico Viva 1A.
En relación con la solicitud realizada, informamos que hemos intentado comunicarnos con la paciente NURIA ZAVALETA LUJAN en múltiples ocasiones a través de los números telefónicos 986 579 174 y 972 027 531, sin obtener respuesta. Asimismo, se ha dejado un mensaje por WhatsApp, pero hasta el momento no hemos logrado establecer contacto.
Para continuar con la gestión correspondiente, agradeceríamos que nos proporcione un número de contacto adicional.
Quedamos atentos a su pronta respuesta y siempre a su disposición para atender sus requerimientos. 
Saludos cordiales,</t>
  </si>
  <si>
    <t>KAREN PINTO HURTADO</t>
  </si>
  <si>
    <t xml:space="preserve">Buenos días estimados,
Se comunica a la Central de Programas, Paciente indicando tiene pendiente la entrega de tratamiento médico aproximadamente una semana, por favor su gentil apoyo ya que indica que ya el caso ha sido escalado por otra área de Rimac, pero no visualizamos la solicitud por nuestra línea, Por favor su comunicación a la paciente y prioridad de la entrega de medicación ya que es diaria.
PACIENTE: KAREN PINTO HURTADO
DNI: 40698421
Saludos cordiales
Central de Programas </t>
  </si>
  <si>
    <t>Buenas tardes estimados,
Reciba un cordial saludo del Centro Médico Viva 1A.
Con respecto a lo solicitado referimos lo siguiente:
La paciente KAREN PINTO HURTADO DNI: 40698421 ha confirmado la recepción de sus medicamentos el dia lunes 12/04 en el transcurso de la tarde.
Quedamos atentos a cualquier consulta adicional y siempre a su disposición para atender sus requerimientos / En el Centro Médico Viva 1A estamos comprometidos con brindarle un servicio de calidad y seguimos trabajando continuamente para mejorar su experiencia con nosotros.
Saludos cordiales.</t>
  </si>
  <si>
    <t>María Fernanda Silva Guillén</t>
  </si>
  <si>
    <t>Buenas tardes estimados,
Por favor el status de atención de la paciente, ya que realiza la consulta, caso derivado el día 08/05. 
PACIENTE: María Fernanda Silva Guillén
CE 000938109
TELEFONO:  937 811 721
Saludos 
De: Maria Fernanda Silva &lt;mariafer.sg@gmail.com&gt;
Enviado: lunes, 12 de mayo de 2025 12:33
Para: Programas de Salud Rimac &lt;programasdesaludrimac@salud365.pe&gt;
Asunto: Re: INFORMACION DEL PROGRAMA ACOMPAÑAMIENTO ONCOLOGICO
Buenos días, espero se encuentre bien.
Quisiera saber el estado de mi solicitud para poder empezar con el beneficio del programa de acompañamiento oncologico.
Gracias y saludos, 
Maria Fernanda Silva 
937811721
El jue, 8 may. 2025, 10:22 a. m., Maria Fernanda Silva &lt;mariafer.sg@gmail.com&gt; escribió:
Buenos días, espero que se encuentre muy bien.
Como solicitado, adjunto examen anatomopatológico de la confirmación del diagnóstico oncológico.
Los datos del paciente son:
María Fernanda Silva Guillén
CE 000938109
+51 937 811 721
Muchas gracias y quedo atenta.</t>
  </si>
  <si>
    <t>Estimados,
Reciban un cordial saludo del Centro Médico Viva 1A.
En relación con la solicitud realizada, informamos que se ha establecido contacto con la paciente María Fernanda Silva Guillén, y se ha programado una cita para el día de mañana a las 9:00 a.m., con el Dr. Greduin Alexander Romero Bompart, en la modalidad de Medicina General – Atención Domiciliaria.
El propósito de esta visita es realizar la caracterización clínica de la paciente y evaluar la pertinencia de su inclusión en el programa de acompañamiento oncológico.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</si>
  <si>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ANDREA VANESA VARGAS OSSORIO</t>
  </si>
  <si>
    <t xml:space="preserve">Estimados @'Quejas y reclamos'@'Chrismerly Abigail Huaranca López'
Se solicita su gentil apoyo para remitir la última receta médica atendida correspondiente a la usuaria referida.
Asimismo, se solicita confirmar y reforzar con la usuaria el flujo correspondiente a la emisión y entrega de recetas médicas, recordando que estas deben ser entregadas directamente a los usuarios, ya que constituyen la indicación formal para la toma y administración de los medicamentos prescritos.
 </t>
  </si>
  <si>
    <t>NO ENVIO DE FORMULA</t>
  </si>
  <si>
    <t>Buenos días estimados,
Reciban un cordial saludo del Centro Médico Viva 1A.
En relación con el caso de la paciente Andrea Vanesa Vargas Ossorio (DNI 10296015) informamos que fue atendida el día 08 de mayo por el Dr. Antonio David Moncada Catalán, quien le prescribió ciertos medicamentos. La gestión de entrega de dichos medicamentos se realizó a través del proveedor Cuidafarma.
El envió de receta medica ya se realizo a través de numero de WhatsApp de la paciente.
Sin embargo, hemos sido informados de que la entrega de los medicamentos será programada  apartir 18 de mayo, 
Por lo tanto, solicitamos  que se evalúe la posibilidad de acortar los tiempos de entrega y se realicen las gestiones necesarias para que la paciente reciba sus medicamentos a la brevedad posible.
Adjunto captura .
Saludos cordiales,</t>
  </si>
  <si>
    <t>OSCAR RAUL BURSTEIN GAMARRA</t>
  </si>
  <si>
    <t xml:space="preserve">Buen día, 
Estimados por favor su apoyo con la información brindada al cliente, refiere que la atención de dio de forma virtual. Cliente indica que le prometieron un reembolso a su número de Yape o Plin por el costo de unos medicamentos por parte del proveedor VIVA A1. El monto a reembolsar es de S/ 34.50.
Se adjunta el comprobante de compra de los medicamentos.
Los datos proporcionados al cliente son los siguientes:
Yape: 998915109
Nombre: Óscar Burstein (DNI: 16488284)
Póliza: E0035441
Importe: S/ 34.50
Motivo: Le indicaron que no contaban con proveedor en la ciudad de chiclayo. 
Por favor confirmar gestión, quedo al pendiente. 
Un cordial saludo, </t>
  </si>
  <si>
    <t>SOLICITUD DE REEMBOLSO</t>
  </si>
  <si>
    <t>TRAMITE INTERNO</t>
  </si>
  <si>
    <t>Buenas tardes estimada,
Reciban un cordial saludo del Centro Médico Viva 1A.
En relación con la solicitud realizada, informamos que se ha efectuado el reembolso correspondiente al paciente  Óscar Burstein, al número de Yape del paciente: 998 915 109. Asimismo, se ha enviado la confirmación de la transacción mediante captura de pantalla al número de WhatsApp proporcionado.
Lamentamos la demora en la gestión y agradecemos su comprensión.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</si>
  <si>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Julia Patricia Tejeda Moscoso</t>
  </si>
  <si>
    <t>Estimadas
Buenas tardes, el 07/05/25 la asegurada Julia Patricia Tejeda Moscoso fue atendida a través por Viva A1 por la Dra. Virginia Cuevas Rivera quien le prescribió para el tratamiento que recibe el Xeljans (Tofacitinib 11 mg) adjunto receta -  quien le manifiesto que estaría pasando la orden para que los señores de Viva 1 proceda a solicitar la carta de garantía correspondiente.
Es el caso que estamos 13/05/25 y no hay ninguna solicitud, por consiguiente, no han realizado la entrega del medicamento a la asegurada.
Estimadas, que esta pasando con la atencion que brinda los señores Viva A1 quien presente falencia, no realizan llevan un control de las citas medica, no informan a los asegurados del estado de medicamento, ello remiten el requerimiento a Cuida Farmacia y se olvida, no realizan más gestiones.
Por favor necesito una pronta respuesta a que se debe la demora en la entrega del medicamento a la asegurada.
Quedo a la espera de una pronta respuesta con la debida solución.
Saludos cordiales</t>
  </si>
  <si>
    <t xml:space="preserve">Saludos  
sobre el caso fue derivado a Cuida Farma aliado estratégico para  
el ANS de respuesta es de  3 días una vez pasa el proceso de auditoria esto es obligatorio para todos los medicamentos con carta de garantía  
estamos en contacto con Cuida para la respuesta y seguimiento para la entrega 
cordialmente </t>
  </si>
  <si>
    <t>Estimadas @'Quejas y reclamos'@'Chrismerly Abigail Huaranca López'
Su urgente apoyo se requiere validar las atenciones de la usuaria referida. Favor tu apoyo ene este caso, la asegurada tiene examen realizadas el mes anterior, actualmente no cuenta con medicación, no sabe si tomara la misma dosis, podemos revisar con la Clinica por favor.</t>
  </si>
  <si>
    <t>Buenas tardes Guisela:
En relación con el paciente GUEVARA DELGADO LETICIA, informamos que fue atendida el 11 de junio de 2025 a las 11:00 a.m., con el Dra. Nilda Noriko Kawamura Murillo de la especialidad de ENDOCRINOLOGÍA  - TELECONSULTA.
Quedamos atentos ante cualquier consulta adicional.
Saludos cordiales.</t>
  </si>
  <si>
    <t>CASTILLO MUÑOZ NELLY DEL ROCIO</t>
  </si>
  <si>
    <t xml:space="preserve">Estimados @'Quejas y reclamos'@'Chrismerly Abigail Huaranca López'
Su urgente apoyo usaría referida indica que no cuenta con los suplementos indicados en su plan nutricional, se valida que la pacte no se encuentra inscrita en programas de otros crónicos o diamante.
</t>
  </si>
  <si>
    <t>Buenas tardes estimada,
Reciban un cordial saludo del Centro Médico Viva 1A.
En relación con la solicitud realizada, informamos que se ha gestionado la receta médica correspondiente a la paciente Nelly del Rocío Castillo Muñoz, identificada con DNI 41816575, en la cual se ha prescrito el medicamento probiótico Probiotic Maximum Care. La adquisición de este producto se está coordinando con el proveedor Cuidafarma.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</si>
  <si>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25-SBS015276</t>
  </si>
  <si>
    <t>Estimados @'Quejas y reclamos'@'Chrismerly Abigail Huaranca López'
Su gentil apoyo con el descargo y medidas correctivas en referencia al presente reclamo.
Hola Guissela buen dia,
Por favor tu amable apoyo con lo solicitado, ya que se trata de un paciente crónico y necesitamos sustentar reclamo formal.
ANDREA VANESA VARGAS OSSORIO
DNI 10296015
Producto: Red Medica
Poliza: 4004-90908
Detalle del reclamo:
Saludos.</t>
  </si>
  <si>
    <t>Buenas tardes, estimados:
Reciban un cordial saludo de parte del Centro Médico Viva 1A.
En relación con el reclamo presentado por la paciente Andrea Vanesa Vargas Ossorio (DNI 10296015), detallamos a continuación la información correspondiente:
La paciente recibió atención médica el día 15 de abril, y se gestionó la entrega de medicamentos a través de Cuidafarma, quien realizó la entrega correspondiente el día 20 de abril.
Siguiendo esta programación, para el mes de mayo se agendó su cita médica para el día 08 de mayo. Como en ocasiones anteriores, se procedió con la gestión de la receta médica ante Cuidafarma. En este contexto, Cuidafarma se comunicó con la paciente para informarle que la receta sería gestionada a partir del 18 de mayo, considerando que aún contaba con medicamentos vigentes hasta el 20 de mayo, en cumplimiento con los lineamientos establecidos por Rímac.
La paciente manifestó su disconformidad respecto a esta información, la cual fue reiterada por el personal de Farmacia del Centro Médico Viva 1A.
El día de hoy se estableció nuevamente comunicación con la paciente, quien confirmó la recepción de sus medicamentos el día de ayer, señalando que aún se encuentra pendiente la entrega del medicamento Xigduo XR 5/1000 mg c/24h.
Adicionalmente, la paciente solicitó que la entrega de sus medicamentos se realice durante los primeros días del mes, indicando que anteriormente, ese era el cronograma habitual. Sin embargo, al revisar el historial en nuestro sistema, se ha verificado que la paciente inició su atención con nosotros a partir del 13 de febrero, motivo por el cual la programación de citas y la entrega de medicamentos se ha realizado en base a esa fecha de inicio.
Se adjunta la captura del correo recibido de parte de Cuidafarma como respaldo de esta gestión.
Saludos cordiales,</t>
  </si>
  <si>
    <t>RUPERTA MENDOZA CHOQUECAHUA</t>
  </si>
  <si>
    <t>psm1919@gmail.com</t>
  </si>
  <si>
    <t>Estimadas @quejasyreclamos@viva1a.com.pe@Chrismerly Abigail Huaranca López
Su urgente apoyo con el descargo y medidas correctivas respecto al presente reclamo.
Nombres: RUPERTA MENDOZA CHOQUECAHUA
DNI: 07832995
TLF:987256986
CORREO: psm1919@gmail.com
POLIZA:00008249
Motivo: Hija de asegurada manifiesta gran incomodidad por el proveedor de Viva 1A por las atención que recibe como paciente crónico, diagnostico hipotiroidismo ya que no se contactan para agendar la citas de la asegurada , siempre tiene que estar llamando y cada vez que llama paran cortando la comunicación debido a que hay problemas en comunicación como le indican en su llamada, el señor pedro Vereche me indica que hay problemas con el sistema de la contestadora y por ello le cortaban la llamada, solicita que el servicio sea mucho mejor o si es posible que se realice el cambio a otro el cual si brinde un mejor servicio ya que por algo paga el seguro de salud.
"Hoy día alas 10 tenia una cita a las 10:45 am presencial pero la doctora nunca llego y tuve llamar y ahí fue donde el señor Pedro Vereche me indica lo de la mala señal y que el medico tuvo un imprevisto y por ello no pudo llegar el cual me genera un gran malestar ya que ni se comunicaron para indicarme ello".
A la espera de tu pronta respuesta,</t>
  </si>
  <si>
    <t>Buenas noches, estimados:
Reciban un cordial saludo de parte del Centro Médico Viva 1A.
Con respecto al reclamo presentado por el familiar de la paciente Ruperta Mendoza Choquecahua (DNI N.º 07832995), informamos lo siguiente:
La paciente tenía programada una cita domiciliaria para el día 10 de mayo a las 10:45 am. Sin embargo, por motivos personales e imprevistos, la doctora inicialmente asignada no pudo asistir a la atención.
Ante esta situación, se informó al familiar de la paciente a través del número de WhatsApp registrado, explicando lo ocurrido. Con el objetivo de cumplir con la atención médica programada, se coordinó la reprogramación inmediata de la consulta con el Dr. Antonio David Moncada Catalán, quien brindó la atención a las 12:06 p.m. del mismo día.
Asimismo, se ofrecieron las disculpas del caso al familiar por los inconvenientes presentados.
Saludos cordiales,</t>
  </si>
  <si>
    <t>Estimado Dr. @Freddy Garzón
Solicitamos, su intervención ante este reclamo por reincidencia de quiebres de servicios.
Estimadas @quejasyreclamos@viva1a.com.pe@Chrismerly Abigail Huaranca López
Su gentil apoyo con el descargo y medidas correctivas con respecto al presente reclamo.
Asunto: RE: QUEJA: PROGRAMA CUIDATE - VIVA 1A Centro Médico // RIMAC // Sra. Laura Laserna
Buenas tardes, con respecto al programa Cuídate - hiperlipidemia, no ha estado funcionado desde un inicio, he tenido que estar llamando al Rímac para que se comunique con el proveedor Viva 1A para que programen mis citas medicas todos los meses porque no lo hacían, es decir se olvidan del paciente.
Rimac solo me responde que se va a comunicar con el proveedor para que me programen y cuando lo hacían, a veces me querían programar con mas de un mes de la anterior cita perjudicando la continuidad con la medicación. Este mes a tanta insistencia me programaron como cita adicional.
El tema de la medicación es el otro problema, a veces se demoran hasta 2 días en comunicarse con uno o a veces ni lo hacen, por lo general tengo que llamar nuevamente a Rimac. En este mes tuve que llamarlos un día sábado, pues la consulta lo tuve un viernes, porque ya me iba a quedar sin medicación y lo que me respondieron era que no tenían información, que la central no les había dado la indicación y al insistir que ya no tenia medicamento, coordinaron y me lo enviaron por la tarde.
Por ultimo, me corresponde cada 3 meses mis exámenes de laboratorio pero hasta el momento nadie se ha comunicado para realizarlo. La ultima fecha fue el 7 de febrero. Y para esto también tengo que estar quejándome al Rímac, pero al parecer no hacen seguimiento a los pacientes. Rímac lo único que dice es, voy a comunicarme con el proveedor y nada mas.
Ahora sino me toman la muestra en este mes, en junio el Dr no va poder evaluar como sigo.
Este programa seria excelente si todos cumplieran con hacer seguimiento a los pacientes y respeten las fechas y las programaciones para el envío de los medicamentos y exámenes de laboratorio.</t>
  </si>
  <si>
    <t>Buenas tardes, estimados:
Reciban un cordial saludo de parte del Centro Médico Viva 1A.
Con respecto al reclamo presentado por la paciente Laura Laserna, informamos lo siguiente:
Las últimas tres atenciones han sido programadas conforme al siguiente orden:
05 de marzo
02 de abril
02 de mayo
La entrega de los medicamentos correspondientes a dichas atenciones fue gestionada a través del proveedor Cuidafarma.
En cuanto al examen de laboratorio, este fue ordenado en el mes de febrero. Actualmente, en el mes de mayo, ya se ha gestionado la solicitud, y el personal de Dayerlab se estará comunicando con la paciente para coordinar y agendar la fecha de toma de muestra.
Se ha realizado el seguimiento correspondiente en relación con la programación de sus citas. No obstante, continuaremos trabajando con el objetivo de ofrecer un servicio más eficiente que contribuya a garantizar la satisfacción de la paciente respecto a su atención.
Quedamos atentos a cualquier consulta adicional y siempre a su disposición para atender sus requerimientos. 
Saludos cordiales,</t>
  </si>
  <si>
    <t>Buenas tardes.
Por favor, su apoyo en la coordinación de los exámenes de los clientes VIP del programa ESTAR VITAL, quienes fueron informados de que la programación sería la semana pasada, pero hasta la fecha no han sido contactados.
Es importante que, antes de realizar la llamada, se envíe un mensaje por WhatsApp para que el cliente pueda contestar, ya que tiene bloqueo de SPAM y necesita agregar el número a sus contactos para recibir la llamada.
Nombre: JULIO RAFAEL MARTIN CAMPOS
DNI: 06040784
CEL CONTACTO:997500213
CORREO: rafomartincampos@gmail.com
DIAGNOSTICO: DISLIPIDEMIA
Nombre: MARIANA SOLE VARGAS
DNI: 08275667
CEL CONTACTO:997500213
CORREO: rafomartincampos@gmail.com
DIAGNOSTICO: HIPOTIROIDISMO, ARTROSIS, MIGRAÑA, OSTEOPOROSIS</t>
  </si>
  <si>
    <t>Buenas tardes, estimados:
Reciban un cordial saludo de parte del Centro Médico Viva 1A.
Con relación a la solicitud mencionada líneas abajo, nos permitimos informar lo siguiente:
Se realizó exitosamente la comunicación  con los pacientes Julio Rafael Martín Campos (DNI 06040784) y Mariana Sole Vargas (DNI 08275667). Asimismo, ya se ha gestionado con Dayerlab la coordinación correspondiente para que ambos puedan realizarse la toma de sus exámenes de laboratorio.
Ofrecemos disculpas por la demora en la respuesta y agradecemos su comprensión.
Quedamos atentos a cualquier consulta adicional. En el Centro Médico Viva 1A estamos comprometidos con brindarle un servicio de calidad y seguimos trabajando continuamente para mejorar su experiencia con nosotros.
Saludos cordiales,</t>
  </si>
  <si>
    <t>Cesar Humberto Casalino Loli</t>
  </si>
  <si>
    <t>Calle Los Tayanes 169</t>
  </si>
  <si>
    <t>humbertocasalino@yahoo.com</t>
  </si>
  <si>
    <t>25-EPS002796</t>
  </si>
  <si>
    <t>Falta de atención total del servicio de la farmacia, nunca se comunicaron conmigo inclusive para obtener la cita hubo
descoordinación, donde me indicaron que era a las 9:20 cuando se dio a las 10 pm. Falta de atención total para la entrega
de las medicinas que me han recetado, no hay ninguna identificación con sus clientes. Solicito que me hagan la entrega de las medicinas, el servicio fuera de lima es decepcionante, voy a seguir elevando el tema
y todo el proceso que corresponda.</t>
  </si>
  <si>
    <t>Informe de Resultado del Reclamo
1. Canal de Ingreso del Reclamo:
Reclamo ingresado el 13 de mayo de 2025, a través del Libro de Reclamaciones
Virtual (LRV) de RIMAC EPS, mediante la Hoja de Reclamación N°25-
25-EPS002796; el cual nos fue trasladado el 14 de mayo del 2025 y registramos
como Reclamo N° LVR-25-000035.
2. Identificación del usuario afectado y de quien presenta el reclamo:
El reclamo fue presentado por Cesar Humberto Casalino Loli con DNI N°08201672.
3. Descripción y causa del reclamo:
“Falta de atención total del servicio de la farmacia, nunca se comunicaron conmigo
inclusive para obtener la cita hubo descoordinación, donde me indicaron que era a las
9:20 cuando se dio a las 10 pm. Falta de atención total para la entrega de las
medicinas que me han recetado, no hay ninguna identificación con sus clientes.
Solicito que me hagan la entrega de las medicinas, el servicio fuera de lima es
decepcionante, voy a seguir elevando el tema y todo el proceso que corresponda..”
4. Análisis de los hechos que sustentan el reclamo:
En atención a su reclamo relacionado con la consulta médica recibida el día 12 de mayo
de 2025, a las 10:00 pm, registrada en nuestro sistema a través de la modalidad de
teleconsulta, nos permitimos informarle que hemos revisado su caso en conjunto con el
área correspondiente, a fin de brindarle una respuesta clara, objetiva y respetuosa.
De acuerdo con el reporte emitido, y según la información consignada respecto a su
domicilio, se ha verificado que usted reside en el departamento de Piura, zona en la que
actualmente no contamos con cobertura de entrega de medicamentos a domicilio.
Por esta razón, se le ofreció la opción de reembolso como medida alternativa cumpliendo
con el protocolo de atención. Esta consistía en que usted realizara la compra de los
medicamentos prescritos a nombre de la empresa viva 1A, tras lo cual se procedería con
el reembolso correspondiente. Esta opción fue aceptada por usted cumpliendose con la
gestión de la atención. El reembolso se realizó a través del número de WhatsApp
proporcionado, mediante el cual usted envió el comprobante de compra. En respuesta, se
efectuó el reembolso correspondiente el día 13 de mayo a las 17:48 horas, mediante un
yape a su número telefónico, cumpliendo así con lo acordado.
.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Hemos implementado una serie de medidas destinadas a fortalecer la
comunicación y garantizar que nuestros pacientes se sientan valorados y
respetados en cada etapa de su atención.
Quedamos atentos ante cualquier solicitud, prestos a servirle siempre.
“EN VIVA 1A CUIDAMOS LA SALUD DE TU FAMILIA COMO SI FUERA LA NUESTRA”</t>
  </si>
  <si>
    <t xml:space="preserve">JOSE AUGUSTO REQUENA LAGORIO </t>
  </si>
  <si>
    <t>Estimados, 
Buenas tardes,  cliente  manifiesta  que aún no tiene  ninguna atención por parte del proveedor de servicios VIVA A1, su apoyo revisando el caso</t>
  </si>
  <si>
    <t>Buenas tardes, estimados:
Reciban un cordial saludo de parte del Centro Médico Viva 1A.
Con respecto a la solicitud mencionada líneas abajo, informamos lo siguiente:
El paciente José Augusto Requena Lagorio (DNI 07815648) recibió atención domiciliaria el día 13/05, a cargo del Dr. Antonio David Moncada Catalán, del servicio de Medicina Familiar – Atención Domiciliaria, encontrándose acompañado por su cuidador durante la consulta.
Durante la atención, se le prescribieron medicamentos y se emitió una orden para exámenes de laboratorio.
Los medicamentos ya han sido gestionados con el proveedor ASTAH, quien se estará comunicando con el paciente para coordinar la entrega.
En cuanto a los exámenes de laboratorio, nuestro personal se estará comunicando con el paciente el día de mañana para brindarle toda la información necesaria y coordinar la toma de muestra.
Adjunto correo enviado a ASTAH.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</si>
  <si>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JERSY ERIKA CABRERA LUDEÑA</t>
  </si>
  <si>
    <t>erika_jersy@hotmail.com</t>
  </si>
  <si>
    <t xml:space="preserve">Estimados @quejasyreclamos@viva1a.com.pe@Chrismerly Abigail Huaranca López
Se solicita el descargo y las medidas correctivas respecto al presente reclamo.
Hola estimados,
Buenos días, por favor tu gentil apoyo con este casito, se recibió llamada de la paciente indicando que desde que se realizó el cambio de proveedor no recibe sus medicinas, tiene pendiente que le envíen las de Abril y Mayo, se atiende de manera virtual y su diagnóstico es Hipotiroidismo, forma parte del programa de enfermedades crónica me comentó. 
Urge que la llamen y se solucione cuanto antes, ya que sino va poner reclamo formal. 
Nombre: JERSY ERIKA CABRERA LUDEÑA
DNI: 46783286
Poliza: E0030290
Email: erika_jersy@hotmail.com
Telefono: 968419272
Saludos,
Atte. </t>
  </si>
  <si>
    <t>Buenas tardes, estimados:
Reciban un cordial saludo de parte del Centro Médico Viva 1A.
En relación con la solicitud indicada líneas abajo, informamos lo siguiente:
Se ha realizado la verificación correspondiente en nuestro sistema, y se encontró un registro de una cita programada para el mes de abril, la cual no fue concretada. No obstante, en el presente mes de mayo se ha establecido comunicación con la paciente Jersy Erika Cabrera Ludeña, identificada con DNI N.º 46783286, logrando programar su atención médica.
La nueva cita ha sido agendada para el día 19/05/2025 con el Dr. Gerson Jacob Siura Trevejo, en el servicio de Endocrinología – Teleconsulta.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</si>
  <si>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Gianina
Por favor brindar el descargo de lo sucedido, con el ejecutivo que asignamos para este cliente ya no deberian pasar más inconvenientes de este tipo.  Estimados,
Nuevamente estamos teniendo inconvenientes con el proveedor de programa cuídate, Se contacto con nosotros la asegurada Indacochea, según nos indicaron el día de ayer tenía una cita programada (correo adjunto), pero nunca la contactaron, hago llegar la queja de la asegurada. Se contacto la Sra. Indacochea y nos indica que se han estado contactando con ella para ver una nueva cita, pero el medico que la iba a tratar, se encuentra mal de salud, por lo que la volverá a atender el medico con el que ella no se sintió cómoda, ella solicita que no la atienda ninguno de los endocrinos que con anterioridad la trataron, dado que no estuvo cómoda con la atención recibida, por lo que agradecemos puedan proporcionarle otro médico, nos indicó que puede ser internista.</t>
  </si>
  <si>
    <t>Buenas tardes Estimados,
Reciban un cordial saludo del Centro Médico Viva 1A.
En relación con la solicitud del paciente, informamos que la atención médica fue reasignada al Dr. Antonio David Moncada Catalán, en el servicio de Medicina Familiar - Teleconsulta, la cual se llevó a cabo el día 19 de mayo.
Asimismo, los medicamentos prescritos han sido gestionados a través del proveedor Cuidafarma, y se encuentran en proceso de entrega según los protocolos establecidos.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</si>
  <si>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Martina Albirena de Sipion</t>
  </si>
  <si>
    <t>Todos los meses reciben la medicina con atraso o las reciben por partes. Desde la semana pasada su madre está comprando medicinas por su cuenta. No han recibido medicinas del mes y la Sra. Martina viene comprando de manera particular sus medicinas (para el corazón), desde la semana pasada.</t>
  </si>
  <si>
    <t>Buenas noches estimada.
Reciba un cordial saludo del Centro Médico Viva 1A.
En relación con el reclamo presentado por los pacientes Martina Albirena de Sipión y Jaime Sipión Montero, queremos informarle que los medicamentos correspondientes fueron gestionados a través del proveedor Cuidafarma. Quien nos informa que se ha comunicado con los pacientes, informándoles que la entrega está programada para el día 23 de mayo, considerando que se encuentran en el departamento de Piura.
Respecto al segundo punto mencionado en su comunicación, donde se hace referencia a la "Sra. Mercedes García (DNI: 03843563), madre de Billy Arias", solicitamos amablemente que nos proporcione el nombre completo y el número de DNI del paciente al que se refiere. Esta información es necesaria para identificar correctamente el caso y proceder con el análisis y respuesta correspondiente.
Quedamos atentos a su pronta respuesta para continuar con el proceso de atención al reclamo y asegurarnos de brindarle el servicio de calidad que usted merece.
Saludos cordiales,</t>
  </si>
  <si>
    <t>Jaime Sipion Montero</t>
  </si>
  <si>
    <t xml:space="preserve">Mercedes Garcia </t>
  </si>
  <si>
    <t>Desde el 06.05.25 no obtiene respuesta de habiendo tratado de contactar por WhatsApp (983460315) o al fijo 017088720, pero no atendieron. La Sra. Mercedes ha viajado a Piura y ante la queja que puso el trabajador, recibió comunicación el 13 de mayo. Hoy el trabajador ha vuelto a enviar correo y al no tener respuesta nos notifica que comprará de manera particular y luego solicitará reembolso. POR FAVOR RESPONDER Y ATENDER.</t>
  </si>
  <si>
    <t>Buenas noches estimados.
Reciba un cordial saludo del Centro Médico Viva 1A.
En atención al reclamo presentado respecto a la paciente Mercedes Gladys García Carrasco, identificada con DNI N.º 03843563, le informamos que, tras una revisión exhaustiva de nuestros registros clínicos y administrativos, no hemos encontrado ninguna atención registrada a nombre de la mencionada paciente en nuestras instalaciones por lo cual no podemos realizar ningún descargo.
Saludos cordiales,</t>
  </si>
  <si>
    <t>ROXANA DÍAZ</t>
  </si>
  <si>
    <t>Favor su apoyo, tenemos la solicitud de Roxana Diaz de CNPC Gerente de RRHH que a pedido sus medicamentos por Cuidafarmacia y hasta el momento no tienen respuesta.</t>
  </si>
  <si>
    <t xml:space="preserve">se entregó medicamentos el 21 de mayo </t>
  </si>
  <si>
    <t>Estimada @Chrismerly Abigail Huaranca López@Quejas y reclamos
Su gentil apoyo con lo solicitado por la usuaria, requerimos el abordaje acorde a las necesidades indicadas líneas abajo.
Estimados
Adjunto descargo de Laura La Serna en base a respuesta de proveedor.
Adicional a lo indicado por nuestra afiliada, nuestro cliente resalta que el proveedor no se disculpa en ningún momento por las atenciones a su trabajadora, quien reafirma que las citas se las dieron porque fue ella quien tuvo que llamar y/o quejarse a Rimac para que le programen sus citas, tal cual lo detalla líneas abajo.
La Gerencia pide las disculpas del caso de parte del proveedor, pero de una manera formal, así como el compromiso de que no va a volver a suceder en adelante.
Quedamos a la espera de lo solicitado.</t>
  </si>
  <si>
    <t>INCONFORMIDAD CON LA RESPUESTA RECIBIDA</t>
  </si>
  <si>
    <t>PAUS</t>
  </si>
  <si>
    <t>Buenas noches estimados,
Reciban un cordial saludo del Centro Médico Viva 1A.
Me permito informar que se ha procedido con el envío del correo formal dirigido a la paciente Laura Isabel Laserna García, en el cual se expresan nuestras más sinceras disculpas por los inconvenientes presentados, así como las oportunidades de mejora identificadas para optimizar la calidad de nuestra atención.
Adjunto a la presente, se incluye la captura de pantalla correspondiente como constancia del envío realizado.
Quedamos atentos a cualquier requerimiento o consulta adicional que pueda surgir y reiteramos nuestro compromiso con la mejora continua de nuestros servicios.
Saludos cordiales, Estimada señora Laserna:
Reciba un cordial saludo del Centro Médico Viva 1A.
Por medio de la presente, queremos expresarle nuestras más sinceras disculpas por las situaciones que han afectado la calidad de la atención médica que usted recibió en nuestra institución. Lamentamos profundamente cualquier inconveniente o malestar que estas circunstancias le hayan ocasionado.
En respuesta a su experiencia, hemos tomado las siguientes medidas correctivas para asegurar que situaciones similares no se repitan:
Capacitación del personal de Call Center: Se ha reforzado al equipo de Call Center la importancia de agendar las citas en las fechas correspondientes, garantizando así la continuidad y eficacia de su tratamiento.
Coordinación con las áreas de Laboratorio y Farmacia: Se han implementado mejoras en los procesos de estas áreas para optimizar la entrega de resultados y medicamentos, asegurando una atención más eficiente y oportuna.
Reiteramos nuestras disculpas por los inconvenientes causados y le agradecemos por brindarnos la oportunidad de corregir y mejorar nuestros servicios. Su bienestar es nuestra prioridad, y estamos comprometidos en ofrecerle una atención médica de calidad y con el respeto que usted merece.
Quedamos a su disposición para cualquier consulta adicional o requerimiento que pueda tener.
Atentamente,</t>
  </si>
  <si>
    <t>ADRIANA VALENTINA GUTIERREZ SAAVEDRA</t>
  </si>
  <si>
    <t>Maribel, 
buenas tardes a falta de respuesta se procede a escalar  con tu persona  para la prioridad y se puedan contactar 
a la brevedad posible. 
Datos: 
DNI: 43990730
Nombre: SILVANA SAAVEDRA POLO
Paciente: ADRIANA VALENTINA GUTIERREZ SAAVEDRA (Hija)
Telf. 968343129
Correo: silvanasp_86@hotmail.com
Diagnóstico: Hipotiroidismo.
 Buenos días Estimados
Cliente VIP indica que hasta el momento no se ha contactado con ella.
Por favor solicito su apoyo con urgencia.</t>
  </si>
  <si>
    <t>Buenas tardes estimados,
Reciban un cordial saludo del Centro Médico Viva 1A.
En relación con la solicitud, informamos que la atención médica fue programada para la paciente Adriana Valentina Gutierrez, identificada con DNI N.º 78581987, con la Dra. Nilda Noriko Kawamura Murillo en el servicio de Endocrinología - Teleconsulta, para el día 22 de mayo a las 9:00 p.m.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</si>
  <si>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Estimada Guissela,
Por favor tu apoyo con lo indicado en correo líneas abajo:
El Sr. Aldo Reinoso refiere que el pasado jueves tuvo una cita por videollamada por la misma modalidad de el primero de abril, le dijeron que le mandarían su medicación pero igual hasta el momento no lo llamaron
Dejo sus números de contacto: 986 604 127 / 993 574 696</t>
  </si>
  <si>
    <t>Estimados,
Reciban un cordial saludo del Centro Médico Viva 1A.
En relación con el caso del paciente Aldo Reynoso Rivas, les informamos que, conforme a la evaluación realizada por RIMAC Seguros, la solicitud de dispensación de medicamentos ha sido rechazada debido a que el diagnóstico corresponde a una condición preexistente no cubierta por la póliza contratada.
Dado que este proceso depende directamente de la aseguradora, consideramos este caso cerrado hasta que se reciba una nueva indicación o aprobación por parte de RIMAC.
Saludos Cordiales.</t>
  </si>
  <si>
    <t>MENDOZA FABIAN VICTORIA PATRICIA</t>
  </si>
  <si>
    <t>Estimados
Agradeceré que se puedan comunicar  lo mas pronto con la Sra Patricia Mendoza  Fabian con Teléfono: 988139135, para el programa de Rcv,
Desde ya es muy importante la comunicación con la Sr Patricia Mendoza quien es la subgerente de control de gastos médicos y labora en Rimac.
Saludos</t>
  </si>
  <si>
    <t>Buenas noches estimados,
Reciba un cordial saludo del Centro Médico Viva 1A.
Con respecto a lo solicitado hasta el momento no hemos logrado contactar a la paciente, se le envio nuevamente un mensaje de WhatsApp.
Adjunto captura del mensaje.
Quedamos atentos a cualquier consulta adicional y siempre a su disposición para atender sus requerimientos.En el Centro Médico Viva 1A estamos comprometidos con brindarle un servicio de calidad y seguimos trabajando continuamente para mejorar su experiencia con nosotros.
Saludos cordiales. 25/06/2025 Buenas noches Guisella,
En relación con el paciente MENDOZA FABIAN VICTORIA PATRICIA , informamos que fue atendida el 10 de junio de 2025 a las 3:30 p. m. por el Dr. Antonio David Moncada Catalán, en la especialidad de Medicina Familiar – Teleconsulta.</t>
  </si>
  <si>
    <t>Ketty Monica Aréstegui Almidón</t>
  </si>
  <si>
    <t xml:space="preserve">ketty.arestegui@telefonica.com </t>
  </si>
  <si>
    <t>25-EPS002863</t>
  </si>
  <si>
    <t>Paciente: KETTY MONICA ARÉSTEGUI ALMIDÓN
7:05am paciente solicita cita virtual, se agenda inicialmente con Care 24,
agendado de 7:35 a 7:45am, pero 8:11am se reportó al proveedor que la paciente no podía acceder al Link de la
videollamada. 8:58am paciente solicita atención con otro proveedor por la incidencia brindada, se programa con VIVA1A (caso
0025259855), programación 10:00 - 10:10am, sin embargo, registra inicio de atención 11:36am.
Se reportó a proveedor la demora del delivery, sin embargo, mencionan que paciente no estaba en domicilio, reprogramaron
la entrega concretándose a las 22:44pm.</t>
  </si>
  <si>
    <t>Informe de Resultado del Reclamo
1. Canal de Ingreso del Reclamo:
Reclamo ingresado el 21 de mayo del 2025, a través del Libro de Reclamaciones
Virtual (LRV) de RIMAC EPS, mediante la Hoja de Reclamación 25-EPS002863; el
cual nos fue trasladado el 21 de mayo del 2025 y registramos como Reclamo
LRV-36-000001.
2. Identificación del usuario afectado y de quien presenta el reclamo:
El reclamo fue presentado por Ketty Monica Aréstegui Almidón con DNI N°09946530.
3. Descripción y causa del reclamo:
“7:05am paciente solicita cita virtual, se agenda inicialmente con Care 24, agendado de
7:35 a 7:45am, pero 8:11am se reportó al proveedor que la paciente no podía acceder
al Link de la videollamada 8:58am paciente solicita atención con otro proveedor por la
incidencia brindada, se programa con VIVA1A (caso 0025259855), programación 10:00
- 10:10am, sin embargo, registra inicio de atención 11:36am. Se reportó a proveedor la
demora del delivery, sin embargo, mencionan que paciente no estaba en domicilio,
reprogramaron la entrega concretándose a las 22:44pm.”
4. Análisis de los hechos que sustentan el reclamo:
Habiendo solicitado el descargo respectivo a las áreas involucradas en su atención,
como parte de las diligencias para atender su reclamo, cordialmente, le informamos lo
siguiente:
Sentimos los inconvenientes ocasionados y reiteramos que la salud de nuestros
pacientes es nuestra principal prioridad. Según nuestros registros, se realizó una
primera llamada a las 10:03 a. m., sin éxito. A las 10:04 a. m. se efectuó una segunda
llamada, en la que la paciente solicitó una reprogramación, ya que se encontraba en
otra comunicación. Debido a la alta demanda de pacientes, la nueva cita fue
reprogramada para las 11:20 a. m., lográndose con éxito.
Posteriormente, el proveedor del medicamento reportó un primer intento de entrega a
las 3:06 p. m., momento en el cual la paciente no se encontraba en el domicilio. En el
segundo intento tampoco fue posible establecer contacto, ya que no respondió las
llamadas. Finalmente, tras lograr una nueva comunicación, la paciente manifestó que
ya no deseaba recibir el medicamento.
Agradecemos su comprensión y quedamos atentos ante cualquier inquietud adicional.
Nuestro compromiso es seguir mejorando para brindarle una atención de calidad.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Reforzar el monitoreo continuo al sistema logístico de nuestros proveedores.
Quedamos atentos ante cualquier solicitud, prestos a servirle siempre.
“EN VIVA 1A CUIDAMOS LA SALUD DE TU FAMILIA COMO SI FUERA LA NUESTRA”</t>
  </si>
  <si>
    <t>JORGE PACHECO TEJADA</t>
  </si>
  <si>
    <t>Estimadas:
Buenas tardes,
Agradeceremos nos puedan brindar los contactos del proveedor VIVA A1 (ejecutivo destinado a atender los casos de la UCSP), para reportar el caso del asegurado JORGE PACHECO TEJADA, quien indica que su ultima atención a través del programa Cuídate fue en la semana del 14 al 18 de abril y hasta el momento no lo han contactado para agendar la siguiente cita y ya no tiene medicación.
Recordar que luego de la última reunión con el cliente y el proveedor, se quedó en subsanar estas demoras, sin embargo, se siguen presentado.
Quedamos atentos a su respuesta.</t>
  </si>
  <si>
    <t>Estimados,
Reciban un cordial saludo del Centro Médico Viva 1A.
En relación con la solicitud de información sobre las atenciones médicas del paciente Jorge Pacheco Tejada, nos permitimos informar lo siguiente:
22 de abril de 2025: El paciente fue atendido en el servicio de Cardiología - Teleconsulta.
22 de mayo de 2025: El paciente recibió atención médica con el Dr. Antonio David Moncada Catalán, cumpliendo con el seguimiento mensual programado.
Estas atenciones reflejan nuestro compromiso con la continuidad y calidad en la atención médica de nuestros pacientes.
Quedamos atentos a cualquier consulta adicional y siempre a su disposición para atender sus requerimientos. En el Centro Médico Viva 1A, estamos comprometidos con brindarle un servicio de calidad y seguimos trabajando continuamente para mejorar su experiencia con nosotros.
Saludos cordiales,</t>
  </si>
  <si>
    <t>GARCIA CARRASCO MERCEDES GLADYS</t>
  </si>
  <si>
    <t>Atención en la clínica San Gabriel, no cuenta con medicamento, se estaba revisando con Clínica</t>
  </si>
  <si>
    <t>"RSPTA de la clínica : Ya nos comunicamos con la px Garcia para poder hacerle llegar sus medicamentos , averiguando sobre el caso si teníamos los medicamentos en stock por separado como principio activo y a la fecha también ya tenemos en stock como compuesto.  Se tomara una acción correctiva para que no vuelva a suceder este caso.
"</t>
  </si>
  <si>
    <t>WILLIAM LUCIO MONTESINOS MATEOS</t>
  </si>
  <si>
    <t>Favor su apoyo con la extensión de receta, según indica el paciente no recogió ningún medicamento de la clinica.</t>
  </si>
  <si>
    <t>El paciente fue contactado, la entrega está programada para el día de hoy 01/07/2025</t>
  </si>
  <si>
    <t xml:space="preserve">URGENTE!!! INGRESO AL PROGRAMA-DIAMANTE TERAPIAS FISICAS VILLAGARAY ESTRADA CARLOS ALBERTO Estimada @Margot Hilda Simon Jaico
Su gentil apoyo con lo solicitado por el prestador.
Buenas tardes, se solicita de su apoyo para el ingreso al Programa DIAMANTE al paciente CARLOS ALBERTO VILLAGARAY ESTRADA DNI 08063622, así poder dar inicio de inmediato a su programación con especialistas y los tratamientos pertinentes que amerite para su mejoría clínica.  Se anexa informe médico. 
Gracias Cordiales. </t>
  </si>
  <si>
    <t>Estimados,
Reciban un cordial saludo del Centro Médico Viva 1A.
En relación al paciente Carlos Villagaray, se informa lo siguiente:
Paciente corresponde a la cohorte Diamante por demanda inducida con correo de derivación de Rímac, se suscitó demora por el número de contacto; ya que, no respondían ninguno de los números inicialmente enviados.
Se logra atender al paciente en la primera cita de caracterización, se envió correo con el informe de nuestra médico. Luego de ello se gestionó cita con nuestra especialista en medicina física y rehabilitación, quien indica bloque de terapias físicas, ocupacional y de lenguaje.
El inicio de las terapias se encuentra en espera debido a un accidente que ha tenido el paciente en su domicilio, el hijo del pcte nos informará para retomar el servicio.
Adjunto presupuesto solicitado de las atenciones que se brindarán como parte del programa Diamante.
Quedamos a su disposición para cualquier consulta adicional.
Saludos Cordiales,</t>
  </si>
  <si>
    <t>Estimados urgente.
Atencion: Guisela/Aviva1A
21.04 ultima entrega de medicinas y 28 se completo la entrega, por insistencia del asegurado.
15.05 tuvo cita Aviva1A
18.05 Se comunican e indican usted aún tiene medicinas por ello no le vamos a enviar
28.05 Hoy sigue a la espera de la comunicación para la entrega de sus medicinas, recalca que no le entregaron receta.
Se siente bastante incomodo debido que todos los meses tiene que llamar, quejarse(revisar el historial de correos) llama a los números de Aviva y no tiene respuesta, por favor atender la solicitud del asegurado. Manifiesta que sigue perjudicado con atención desde febrero.</t>
  </si>
  <si>
    <t>Buenas noches, estimados:
Reciban un cordial saludo de parte del Centro Médico Viva 1A.
Su apoyo con la pronta gestión @flor.valdez
En relación con la entrega de medicamentos del paciente Alfredo Carlos Valdivia del Alcázar, les informamos que la gestión fue derivada a Cuidafarma, desde donde se nos indicó que el paciente contaba con medicamentos hasta el 20 de mayo.
Dado que esta fecha ya ha transcurrido, se ha reenviado una comunicación solicitando prioridad en el caso, con el fin de asegurar el envío oportuno de los medicamentos necesarios para el tratamiento del paciente.
Adjuntamos el correo enviado para su conocimiento y seguimiento.
Agradecemos su atención y apoyo en este proceso.
Saludos cordiales,</t>
  </si>
  <si>
    <t>Estimados,
Buen día,  seguimos teniendo reclamos por parte de mi cliente en mención quien indica lo siguiente:
Estimados @chuaranca@viva1a.com.pe@Quejas y reclamos
Solicito su urgente apoyo con este caso reingresante de reclamo, el cual ha vuelto a presentarse pese a intervenciones previas. Es fundamental que se tomen las medidas correctivas definitivas que garanticen la solución integral del problema y eviten futuras reincidencias.
Buenos días Srta. Antonella Martínez No estamos satisfechos con la atención que nos está brindando Viva 1A. El Dr. Moncada mando unos análisis de sangre y orina porque debía enterarse del estado de salud del paciente, como recién lo tomaban a su cargo. No tenemos resultados hasta ahora. La Dra. Vigo, medicina física - ya lo evalúo. Todavía no se reinician las terapias, ni se programan. Rimac nos brindaba muy buena atención a través de Clínica Internacional. La atención con el actual proveedor es deficiente.
Quedo atenta,</t>
  </si>
  <si>
    <t>Buenas noches, estimados:
Reciban un cordial saludo de parte del Centro Médico Viva 1A.
Con respecto a las terapias físicas indicadas por la Dra. Vigo durante la consulta domiciliaria, les informamos que el paciente ha realizado el día de hoy los pagos correspondientes.
Asimismo, les comunicamos que el cronograma de atenciones será enviado mañana. Actualmente, nos encontramos en coordinación con el profesional encargado para organizar adecuadamente las sesiones.
Quedamos atentos a cualquier consulta adicional. Buenas tardes estimados,
Se informa que, de las 08 terapias programadas para el paciente JOSE AUGUSTO REQUENA LAGORI, 07 fueron realizadas durante el mes de junio.
La terapia pendiente no pudo ser realizada y será reprogramada en los próximos días.
Quedamos atentos ante cualquier consulta adicional.
En el Centro Médico Viva 1A estamos comprometidos con brindarle un servicio de calidad y seguimos trabajando continuamente para mejorar su experiencia con nosotros.
Saludos cordiales,</t>
  </si>
  <si>
    <t>Isabella Kam gilgrados</t>
  </si>
  <si>
    <t>CORREO QUEJASYRECLAMOS COL</t>
  </si>
  <si>
    <t>Llevo como 1 semana intentando sacar cita con la reumatóloga y solo me ignoran y me pasean, mandaré una queja para que los sancionen por falta de ayuda hacia los pacientes.</t>
  </si>
  <si>
    <t>Buenas tardes estimados, 
Reciba un cordial saludo. En relación con el caso de la paciente Isabella Kam Gil, se informa que se intentó contactarla en más de tres ocasiones, en diferentes días, sin obtener respuesta. Asimismo, se le dejó un mensaje por WhatsApp, el cual fue visualizado, pero no se obtuvo respuesta.
Por lo tanto, se solicita proceder con el cierre del caso correspondiente.</t>
  </si>
  <si>
    <t>Paredes Jara Santos</t>
  </si>
  <si>
    <t>Estimada @Janet Ina Sanchez Remicio
Se informa que el usuario referido se encuentra inscrito en el programa Diamante, por lo cual la cobertura aplicada para medicamentos y exámenes auxiliares corresponde al 85%.
Asimismo, se valida que el usuario no cuenta con algún visto bueno precedente que autorice una cobertura extraordinaria al 100%.
En ese sentido, se solicitará al prestador Viva 1 A el descargo correspondiente al respecto, a fin de contar con la sustentación técnica y administrativa del caso.
Estimadas @Quejas y reclamos@chuaranca@viva1a.com.pe@Gianina Jessica Sigueña Aldana
Su urgente apoyo se requiere el descargo y medidas correctivas en cuanto el presente reclamo.
Hola Patty / Edita:
Nos acaba de escribir Ana María Pereyra la CFO del cliente por el problema que tiene con su mamá por la cobertura de las medicinas en RIMAC a través del Programa CUIDATE, tal como lo resume en el correo más abajo.
Su mamá está actualmente afiliada en la EPS de la Operadores Concentrados Peruanos desde Diciembre 2024 (Plan Potestativo Adicional 2 ), pero anteriormente estuvo en el Plan de Padres EPS de su anterior empleador (Cerro de Pasco Resources) que también tenía la EPS con RIMAC.
desde que cambió de seguro de empresa , a pesar de que siempre ha coberturado Rimac, ha presentado una serie de desmejora en la atención ,
Primero postergaciones en la agenda de visita
Y ahora nos informan que hay medicamentos que eran coberturados hasta abril 2025 con el 100% y ahora tienen deducible
los medicamentos que la cobertura al 100% tienen que ver con su problema de hipertensión y otros de salud que cobertura. Al 100%
hasta Abril 2025: Se ve claramente en algunos médicamente el 100% de cobertura que siempre ha tenido
Ahora en su visita reciente Nos han enviado el nuevo reporte por mayo 2025, donde aquello que estaba al 100% coberturado ya no está y de manera general están con copago a pesar de ser medicamentos cuyas enfermedades son cubiertas al 100%
Ya lo revisamos a detalle con nuestra área de Claims y “No se evidencia ningún cambio de copagos ni coaseguro en el programa Cuídate”.
Les pedimos su atención urgente para revisar este caso y confirmar que los medicamentos que venían siendo cubiertos al 100% sigan bajo esa misma cobertura.
Quedamos atentos a su pronta respuesta.</t>
  </si>
  <si>
    <t>Estimada Guissela, buena tarde:
Paciente en referencia fue derivada con nosotros en Noviembre 2024, como programa DIAMANTE, en ese orden de ideas al ingreso se validó los Dx de nuestra mutua paciente con lo que se comprobó que efectivamente corresponde a dicha cohorte.
Actualmente sus atenciones son por médico internista, y en base a los diecisiete (17) diagnósticos que presenta, se gestionan los medicamentos con el respectivo copago del 15%.
Adjunto HC para evaluación correspondiente.
Quedo a su disposición para cualquier consulta adicional.
Saludos Cordiales,</t>
  </si>
  <si>
    <t>Giannina Tipe Taza</t>
  </si>
  <si>
    <t xml:space="preserve">Estimados Viva 1,
Se requiere URGENTE revisar las medicinas pendiente de nuestra asegurada quien es la jefa de RRHH de la empresa y se requiere atención.
Su atención medica ha sido el 27.05 Hola Janet,
Me dirijo a ustedes para expresar mi preocupación respecto al servicio recibido tras mi atención médica virtual realizada anteayer. Fui atendido por un médico a través de su plataforma, sin embargo, hasta la fecha no he recibido ningún contacto ni información sobre la entrega de los medicamentos recetados.
Esta situación genera una gran molestia, ya que en una ocasión anterior  se me indicó que debía acercarme a una farmacia para recoger los medicamentos, lo cual resulta poco práctico y confuso. Cabe resaltar que, cuando me atendía a través de la Clínica Internacional, el servicio era mucho más eficiente y los medicamentos eran entregados directamente a domicilio, lo que facilitaba en gran medida el tratamiento.
 </t>
  </si>
  <si>
    <t>Buenas tardes Lic. Margot,
Habiendo solicitado el descargo respectivo a las áreas involucradas en la atención de la paciente GIANNINA TIPE TAZA, lamentamos informarle que, debido a la actualización del sistema, se produjo una omisión en la visualización de la receta, lo cual impidió gestionar oportunamente la entrega de los medicamentos programada para el día 27 de mayo de 2025.
En este punto, le extendemos nuestras más sinceras disculpas por los inconvenientes ocasionados.
Sin perjuicio de ello, hemos verificado que, tan pronto se tuvo conocimiento de la no entrega, nos comunicamos con la paciente. La paciente indicó que adquirió los medicamentos por su cuenta. Ante ello, se le ofreció el reembolso por los gastos incurridos, propuesta que fue aceptada y concretada el día 03 de junio de 2025.
Reiteramos nuestro compromiso en seguir mejorando nuestros procesos, asegurando una atención oportuna y de calidad para todos nuestros pacientes.
Saludos cordiales.</t>
  </si>
  <si>
    <t>Nilton Hernan Jimenez Rosales</t>
  </si>
  <si>
    <t xml:space="preserve">niltonjimenez780@gmail.com </t>
  </si>
  <si>
    <t>25-SBS015696</t>
  </si>
  <si>
    <t>1. Contratante (Apellidos y Nombres) : NILTON HERNAN JIMENEZ ROSALES
2. Número de Póliza y Certificado: 4038-0000064902
3. Mail :niltonjimenez780@gmail.com
5. Solicitud: asegurado señala que pertenece a programa diamante debido a diagnóstico en lesión medular en la 11 y 12 de columna vertebral. Señala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
Requiere cambio de proveedor, debido a falta de tratamiento y seguimiento de su caso.</t>
  </si>
  <si>
    <t>Informe de Resultado del Reclamo
1. Canal de Ingreso del Reclamo:
Reclamo ingresado el 30 de mayo de 2025, a través del Libro de Reclamaciones
Virtual (LRV) de RIMAC SEGUROS, mediante la Hoja de Reclamación
N°25-SBS015696; el cual nos fue trasladado el 30 de mayo del 2025 y registramos
como Reclamo N° LVR-25-000037.
2. Identificación del usuario afectado y de quien presenta el reclamo:
El reclamo fue presentado por Nilton Hernan Jimenez Rosale con DNI N° 08170776.
3. Descripción y causa del reclamo:
“Solicitud: asegurado señala que pertenece a programa diamante debido a
diagnóstico en lesión medularen la 11 y 12 de columna vertebral. Señala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 Requiere cambio de proveedor,
debido a falta de tratamiento y seguimiento de su caso.”
4. Análisis de los hechos que sustentan el reclamo:
Habiendo solicitado el descargo respectivo a las áreas involucradas en su atención,
como parte de las diligencias para atender su reclamo, cordialmente, le informamos lo
siguiente:
Sentimos los inconvenientes ocasionados y manifestamos que la salud de nuestros
pacientes es nuestra prioridad. Lamentablemente, por motivos de fuerza mayor, el
terapista Lic. Meza se vio imposibilitado de brindar atención durante el mes de mayo,
razón por la cual solo se lograron completar tres (03) sesiones de terapia. Con el fin
de dar continuidad al tratamiento, se ofreció oportunamente la reprogramación de las
sesiones restantes con el terapista Lic. Noriega; sin embargo, el paciente decidió no
aceptar dicha propuesta.
Actualmente, el paciente ha retomado sus terapias en el mes de junio con el Lic.
Meza, profesional con quien ha manifestado su preferencia exclusiva de atención, y
actualmente cuenta con un cronograma regular de sesiones, las cuales se vienen
desarrollando con total normalidad.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Paciente-Call Center
b) Reforzar el monitoreo continuo del tratamiento del paciente
c) Reenvío del cronograma de terapias.
Quedamos atentos ante cualquier solicitud, prestos a servirle siempre.
“EN VIVA 1A CUIDAMOS LA SALUD DE TU FAMILIA COMO SI FUERA LA NUESTRA”</t>
  </si>
  <si>
    <t>Estimadas @Quejas y reclamos@Chrismerly Abigail Huaranca López
Su urgente apoyo con el descargo y medidas correctivas en referencia al presente reclamo. Estimados,
Solicito su apoyo con este caso, el asegurado VALZ GEN RIVERA GIULIO gerente de Howden se encuentra inscrito en el programa crónico siendo atendido por el proveedor VIVA 1A, este mes lamentablemente hubo una demora en la entrega de la medicina del asegurado por lo cual le genero incomodidad y fue elevado con el G.G de Howden.
Agradeceré su apoyo para que este caso este mapeado y la medicina y comunicación sea oportunamente para evitar los reclamos.
A la espera de su respuesta para proceder a informar al BK.</t>
  </si>
  <si>
    <t>Buenas tardes, Rosita:
Respecto al correo líneas abajo, se informa que el paciente fue atendido el 16 de mayo de 2025 a las 7:00 p. m. Por motivos de actualización en el sistema, su receta no fue visualizada oportunamente; sin embargo, esta fue enviada a nuestro proveedor el sábado 17 de mayo de 2025 a las 14:00 horas para su dispensación.
El día lunes 19 de mayo, el proveedor indicó que el paciente no respondió las llamadas realizadas, por lo que se procedió a enviarle un mensaje por WhatsApp. El martes 20 de mayo se logró establecer comunicación con el paciente, coordinando la entrega de los medicamentos para ese mismo día. 
Posteriormente, nos volvimos a comunicar con el paciente, quien confirmó haber recibido los medicamentos. Se adjunta el cargo de entrega correspondiente.
Lamentamos los inconvenientes ocasionados y reafirmamos nuestro compromiso con la mejora continua de nuestros procesos.</t>
  </si>
  <si>
    <t>Fredy Angel Ramos Mozo</t>
  </si>
  <si>
    <t>25-EPS002967</t>
  </si>
  <si>
    <t>No puedo coordinar la atención para una ecografía indicada en consulta. Esto desde el 5 de Mayo. Pero el mes pasado 5 de
Abril ya lo había indicado. La central dice q ellos solo notifican a Rimac y el AP de Viva A1 no procesa la solicitud. He
llamado a la central Rimac por eso pero me dijeron lo mismo. La próxima cita con el médico es el 5 de Junio y necesito el examen. He dejado indicado q si no contesto el celular, me escribam al WhatsApp pero nada de eso ha sucedido. Igual sucedió con el examen de laboratorio, después de varias llamadas recién
pude coordinar para q me tomen la muestra. Es lamentable el servicio y la falta de claridad para coordinar estos examenes</t>
  </si>
  <si>
    <t>IMAGENOLOGIA</t>
  </si>
  <si>
    <t>ECOGRAFIA</t>
  </si>
  <si>
    <t>Informe de Resultado del Reclamo
1. Canal de Ingreso del Reclamo:
Reclamo ingresado el 31 de mayo de 2025, a través del Libro de Reclamaciones
Virtual (LRV) de RIMAC EPS , mediante la Hoja de Reclamación N°25-EPS002967;
el cual nos fue trasladado el 02 de junio del 2025 y registramos como Reclamo N°
LVR-25-000038.
2. Identificación del usuario afectado y de quien presenta el reclamo:
El reclamo fue presentado por Fredy Angel Ramos Mozo con DNI N° 07538232.
3. Descripción y causa del reclamo:
“No puedo coordinar la atención para una ecografía indicada en consulta. Esto desde
el 5 de Mayo. Pero el mes pasado 5 de Abril ya lo había indicado. La central dice q ellos
solo notifican a Rimac y el AP de Viva A1 no procesa la solicitud. He llamado a la central
Rimac por eso pero me dijeron lo mismo. La próxima cita con el médico es el 5 de Junio
y necesito el examen. He dejado indicado q si no contesto el celular, me escribam al
WhatsApp pero nada de eso ha sucedido. Igual sucedió con el examen de laboratorio,
después de varias llamadas recién pude coordinar para q me tomen la muestra. Es
lamentable el servicio y la falta de claridad para coordinar estos examenes”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de nuestros pacientes es nuestra principal prioridad. En ese sentido, hemos
implementado las mejoras necesarias para evitar que situaciones como esta se repitan
en el futuro.
No obstante, nos comunicamos con el paciente para la coordinación de sus exámenes,
siendo realizados el 06 de junio del 2025. Asimismo, se informa que el paciente tuvo
atención médica el día 09 de junio de 2025.
5. Conclusiones
En consecuencia, de acuerdo con los fundamentos expuestos, nuestra institución
declara 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Paciente-Call Center.
b) Reforzar el monitoreo continuo del proceso de atención de exámenes auxiliares.
Quedamos atentos ante cualquier solicitud, prestos a servirle siempre.
“EN VIVA 1A CUIDAMOS LA SALUD DE TU FAMILIA COMO SI FUERA LA NUESTRA”</t>
  </si>
  <si>
    <t>RENE GUMPRECHT</t>
  </si>
  <si>
    <t>Estimados @Quejas y reclamos@Gianina Jessica Sigueña Aldana@Gestor Medico@Gestion Admisiones Viva 1A
Su gentil apoyo con el descargo de lo referido por el usuario. 
Buenas tardes Estimadas,
Por favor, la gestión que corresponda en relación al paciente RENE GUMPRECHT. El mismo se atiende a través del programa Cuídate, indica que el Dr. Moncada da instrucción a Cuida Farmacia para la entrega de jeringas para su tratamiento crónico, pero en la última entrega la cantidad de jeringas es menor a lo que regularmente le entregan en proporción a la instrucción del médico de administración de medicina, por lo que lo recibido es insuficiente para el mes de tratamiento.</t>
  </si>
  <si>
    <t>ERROR EN LA ENTREGA DE MEDICAMENTOS</t>
  </si>
  <si>
    <t>Buenas noches, Guisela:
En relación con el correo líneas abajo, y luego de solicitar los descargos correspondientes a las áreas involucradas, informamos lo siguiente:
El paciente  RENE HELMUT GUMPRECHT LEVY  fue atendido el 21 de mayo de 2025 a las 7:30 p.m., ocasión en la cual el médico prescribió una receta médica que fue dispensada por el proveedor CUIDAFARMA el 22 de mayo de 2025.
Al revisar la historia clínica, se verificó que la receta incluyó los siguientes productos:
Tamsulosina 0.4 mg tableta
Insulina glargina 100 U/ml inyectable
Tiras reactivas para glucómetro (1 unidad)
Sin embargo, se identificó que el médico, en el campo de recomendaciones médicas, prescribió insumos adicionales que no fueron incluidos en la receta médica inicial, razón por la cual no fueron dispensados.
Ante ello, nos comunicamos con la esposa del paciente para informarle lo sucedido, y se procedió a agendar una nueva cita para el 16 de junio de 2025 a las 8:30 p.m. con el Dr. Antonio David Moncada Catalán, mediante la cual se está gestionando la entrega de las agujas e insulinas pendientes con el proveedor CUIDAFARMA.
Lamentamos lo ocurrido y reiteramos nuestro compromiso con la mejora continua de nuestros procesos, con el fin de garantizar una atención eficiente y oportuna.
Quedamos atentos ante cualquier consulta adicional.
El motivo por el cual no se realizó la orden dentro de la receta médica es porque el insumo no está disponible en el listado desplegable de la historia clínica. Esto ya se ha informado previamente tanto al área de farmacia como al área de tecnología para que sea implementado, ya que se trata de insumos de uso recurrente por nuestros pacientes crónicos. Según informó  el área de TI, los insumos reportados ya habían sido integrados al sistema según el listado remitido por farmacia, por lo cual se indicó a los médicos especialistas que los incluyeran dentro de la receta médica junto con las medicinas del paciente. No obstante, con estas incidencias reportadas, se valida que aún falta incluir insumos dentro de la plataforma, a fin de evitar reprocesos en las áreas médica y de farmacia, así como descontentos por parte del paciente.
Atentamente,</t>
  </si>
  <si>
    <t>Ron Kenett Castillo Chavez</t>
  </si>
  <si>
    <t>k_c16@hotmail.com</t>
  </si>
  <si>
    <t>25-SBS015766</t>
  </si>
  <si>
    <t>hoy llame a las 2 aproximadamente a solicita cita virtual para mi hija , ya que en el app no figura y no informan si esta en
actualización, me dijeron que la cita seria de 3:40 a 3:50 seria el rango de atención y minutos antes me llegaría el link, a las
4 pm llame a quejarme para el envío de enlace, volví a llamar 3 ó 4 veces , de tanto insistir me enviaron un enlace nuevo
reprogramando mi cita a las 5:20 pm, no es justo que jueguen con la salud de un niña de 2 años, es un engaño lo que hacen, pierdo mi tiempo</t>
  </si>
  <si>
    <t>Lima, 24 de junio de 2025
Estimados señores de Rimac EPS
De nuestra mayor consideración,
Por medio de la presente, deseamos expresar nuestro compromiso con la transparencia,
la calidad de atención y la mejora continua en nuestros procesos.
Con relación a los hechos ocurridos el día 03 de junio de 2025, durante la atención a
través del Centro Médico Virtual (CMV), vinculados a la prestación del servicio para la
paciente Ivana Sofía Castillo Castro, con DNI 93168664, nos permitimos informar lo
siguiente:
a) Descripción de los hechos
Se ofertó subasta para el servicio de pediatría para paciente de 2 años de edad. Debido
a que el rango etario establecido para este servicio es de 3 años a 17 años (11 meses y
29 días), se procedió a escalar la solicitud a Rímac a través del grupo de seguimiento
CMV, a fin de obtener la autorización correspondiente.
La solicitud fue escalada en dos oportunidades, a las 3:13 p.m. y 3:58 p.m., recibiendo
respuesta por parte de Rímac a las 4:00 p.m. Posteriormente, se procedió con el
agendamiento del servicio a las 4:17 p.m., quedando programado para las 5:20 p.m. del
mismo día.
Por lo expuesto, se concluye que la atención fue gestionada dentro de los tiempos
establecidos y conforme a los procedimientos vigentes, no siendo atribuible a Viva 1A la
demora percibida, puesto que esta estuvo sujeta a la autorización previa por parte de la
aseguradora.
Se adjunta los soportes correspondientes:
b) Medidas a adoptar o adoptadas:
Finalmente, es oportuno informarle que hemos adoptado las siguientes medidas:
a) Reforzar los procesos de validación y escalamiento de casos fuera del rango etario
establecido.
b) Fortalecer la comunicación con RIMAC para obtener autorizaciones de forma más
oportuna.
c) Brindar retroalimentación al equipo operativo para reforzar criterios y tiempos de
respuesta.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</si>
  <si>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Maria Angelica Castillo Rios</t>
  </si>
  <si>
    <t>nitacastillorios@hotmail.com</t>
  </si>
  <si>
    <t>25-EPS002992</t>
  </si>
  <si>
    <t>Nombres: MARIA ANGELICA CASTILLO RIOS
DNI: 28311942
TLF: 975771442
CORREO: nitacastillorios@hotmail.com
Póliza: E0027841
Motivo: Asegurada manifiesta incomodidad debido a que con fecha 27.05 pidió una ambulancia con el proveedor viva A1 y la
señorita que iba dentro de la ambulancia no contaba con la ropa adecuada para poder atender, los medicamentos de la cita
virtual e hoy a la 7:45 AM llegaron recién a las 3 PM cuando ellos indicaron que iban a llegar antes de las 10 AM y
adicionalmente las medicinas las dejo en la puerta de su casa, no recibió llamada por parte de area ni un mensaje solo
dejaron los medicamentos.
El día viernes la doctora María Alejandra Uribe le receta y después de dos días se contactan por el seguimiento y comenta
que se encuentra peor de salud para ello le agendan una cita el domingo y el medico le indica que los medicamentos que le
recetaron no eran los adecuados, indica que uno debe tener conocimiento en salud para saber que es lo que están
recetando .
Para terminar menciona que en los descanso médicos le aumentan 1 año tanto como en el descanso medico de ella y el e
su hija, solicita saber porque tantos errores.
De preferencia no desea atenderse con ese proveedor</t>
  </si>
  <si>
    <t>Informe de Resultado del Reclamo
1. Canal de Ingreso del Reclamo:
Reclamo ingresado el 03 de junio de 2025, a través del Libro de Reclamaciones Virtual
(LRV) de RIMAC EPS , mediante la Hoja de Reclamación N°25-EPS002992; el cual
nos fue trasladado el 04 de junio del 2025 y registramos como Reclamo N° LVR-25-
000039.
2. Identificación del usuario afectado y de quien presenta el reclamo:
El reclamo fue presentado por Maria Angelica Castillo Rios con DNI N° 28311942.
3. Descripción y causa del reclamo:
“Asegurada manifiesta incomodidad debido a que con fecha 27.05 pidió una ambulancia
con el proveedor viva A1 y la señorita que iba dentro de la ambulancia no contaba con
la ropa adecuada para poder atender, los medicamentos de la cita virtual e hoy a la 7:45
AM llegaron recién a las 3 PM cuando ellos indicaron que iban a llegar antes de las 10
AM y adicionalmente las medicinas las dejo en la puerta de su casa, no recibió llamada
por parte de area ni un mensaje solo dejaron los medicamentos. El día viernes la
doctora María Alejandra Uribe le receta y después de dos días se contactan por el
seguimiento y comenta que se encuentra peor de salud para ello le agendan una cita el
domingo y el medico le indica que los medicamentos que le recetaron no eran los
adecuados, indica que uno debe tener conocimiento en salud para saber que es lo que
están recetando . Para terminar menciona que en los descanso médicos le aumentan 1
año tanto como en el descanso medico de ella y el e su hija, solicita saber porque tantos
errores. De preferencia no desea atenderse con ese proveedor.”
4. Análisis de los hechos que sustentan el reclamo:
Habiendo solicitado el descargo respectivo a las áreas involucradas en su atención,
como parte de las diligencias para atender su reclamo, cordialmente, le informamos lo
siguiente:
En relación al servicio recibido el día 27 de mayo, informamos que el centro Viva 1A no
cuenta con servicio de ambulancia, por lo que dicha solicitud no corresponde a nuestra
institución.
Respecto a la atención brindada el día 23 de mayo, la paciente fue evaluada por la Dra.
Uribe, quien indicó un tratamiento adecuado según la sintomatología referida durante
la consulta. Posteriormente, en la atención de seguimiento realizada el 25 de mayo por
el Dr. Rojas, se modificó la terapéutica inicial en base a los nuevos síntomas reportados,
sin que ello implique un error en la atención médica anterior. A si mismo recalcar que
los profesionales de salud realizan su acto médico de acuerdo a los protocolos que
están normado por el Ministerio de Salud.
En relación al descanso médico hemos implementado las mejoras necesarias para
evitar que situaciones como esta se repitan en el futuro.
5. Conclusiones
En consecuencia, de acuerdo con los fundamentos expuestos, nuestra institución
declara fundado en parte de su reclamo en relación al descanso médico que se le emitió
a su persona.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Coordinar con el área de Tecnología de la Información para la revisión del sistema
de generación automática de descansos médicos.
Quedamos atentos ante cualquier solicitud, prestos a servirle siempre.
“EN VIVA 1A CUIDAMOS LA SALUD DE TU FAMILIA COMO SI FUERA LA NUESTRA”</t>
  </si>
  <si>
    <t>Estimados señores viva 1A
Acabo de recibir la llamada del sr Valdivia, se encuentra muy mortificado debido que recibio una llamada de ustedes indicando que ya no se le enviaran sus medicinas faltantes debido que la receta esta vencida, la receta se ha vencido debido a un retraso en el envío no por demora de solicitud del asegurado.
Por favor indicar como procederá la atención debido que no cuenta con medicinas y como se va a realizar las entregas para proximas recetas.</t>
  </si>
  <si>
    <t>Estimados
Las solicitudes fueron coordinadas para ser entregadas el 24/06 AM.</t>
  </si>
  <si>
    <t>WUILMAR SANTOS BRAN CULCAS</t>
  </si>
  <si>
    <t>Estimados Señores de Viva 1A
Agradeceré que nos puedan remitir si volvieron a contactarse con los pacientitos ya que hacen referencia que recibieron llamada diciéndoles que les volverían a llamar y hasta la fecha no les han llamado.
Ante lo expuesto remito información de los pacientes para que se contacten prontamente ya que están esperando.
Wuilmar Santos Bran Culcas DNI 10386627 Teléfono 990557844
Raphael Renato Fiori Llengue DNI 25439064 Teléfono 930701651
Así como a la vez solicitarle que si la comunicación es antes de las 2 pm debe ser por mensaje, posterior a ese horario pueden ubicarlos a través de una llamada.</t>
  </si>
  <si>
    <t>Buenos días Margot,
En relación con tu correo líneas abajo, informamos lo siguiente:
Wuilmar Santos Bran Culcas – DNI 10386627 – Tel. 990557844:
El paciente ha solicitado que sus atenciones del programa sean derivadas a la Clínica Internacional – sede Lima.
Raphael Renato Fiori Llengue – DNI 25439064 – Tel. 930701651:
Se intentó contactarla en más de tres ocasiones, en distintos días, sin obtener respuesta. Asimismo, se le dejó un mensaje por WhatsApp, pero hasta la fecha no hemos recibido respuesta.
Quedamos atentos ante cualquier otra coordinación o indicación adicional.</t>
  </si>
  <si>
    <t>Raphael Renato Fiori Llengue</t>
  </si>
  <si>
    <t>Estimados Sres. de VIVA 1 A
Estimado según lo ya comunicado hoy con el sr Ojeda, agradeceré que puedan brindar descargo a lo referido por el paciente: : MUÑOZ RUBIO PACO MERCEDES con DNI 06762836.
“el asegurado reclama que no lo llamaron para la cita ni la entrega de medicamentos y actualmente se está viendo en la necesidad de adquirir sus medicamentos por cuenta propia, lo que le está generando una situación de incomodidad y disconformidad con el servicio brindado.”
Ante lo expuesto agradeceré su pronta respuesta y comunicación con el paciente
Saludos</t>
  </si>
  <si>
    <t xml:space="preserve">Buenas tardes Margot:
En relación con el paciente  MUÑOZ RUBIO PACO MERCEDE, informamos que fue atendido el 7 de junio de 2025 a las 6:00 p.m., y sus medicamentos fueron entregados el 10 de junio de 2025.
Lamentamos los inconvenientes ocasionados y reafirmamos nuestro compromiso con la mejora continua de nuestros procesos.
Quedamos atentos ante cualquier consulta adicional.
</t>
  </si>
  <si>
    <t>BLANCO REYES LUCIA YVON</t>
  </si>
  <si>
    <t xml:space="preserve"> Estimada @Angelica Aguirre Huarcaya
Cualquier demora de entrega de medicamentos deberá ser reportado al prestador que brinda el servicio para que otorgue el descargo al respectó para este proceso no es necesario nuestra intervención.
Sin perjuicio a ello por esta ocasión se derivará el caso.
Estimadas @bhuaranca@viva1a.com.pe@Quejas y reclamos
Su gentil apoyo se requiere el descargo y medidas correctivas de lo indicado por la usuaria
Estimada Ange,
Por favor tu gentil apoyo coordinando la entrega de la medicación de la paciente en mención.
Asegurada: BLANCO REYES LUCIA YVON
DNI: 06068235
Contacto: 981 118 827
 </t>
  </si>
  <si>
    <t>Buenos días, Guisela:
En relación con el paciente  BLANCO REYES LUCIA YVON, informamos que fue atendida el 3 de junio de 2025 a las 3:00 p.m., y sus medicamentos fueron entregados el 4 de junio de 2025, cumpliendo con el plazo establecido dentro del ANS.
Quedamos atentos ante cualquier consulta adicional.
Saludos cordiales.</t>
  </si>
  <si>
    <t>Gisella Pierina Castro Echeverria</t>
  </si>
  <si>
    <t>25-SBS015796</t>
  </si>
  <si>
    <t>Estoy inconforme con la atención brindada por el proveedor salud360 debido a su ineptitud mi hijo a empeorado y tiene una
infección mayor que se puedo evitar con la atención adecuada. Debido a que su receta no llego, por tal motivo he tenido que
brindar las dosis a mi criterio sin ser medico además que no se me brindo el descanso medico por el menor. Mi hijo paso atención virtual a las 3 de la tarde y a las 9 de la noche recién se comunican indicando que no iban a llevar la medicación y que al día siguiente iban a brindar los medicamento en el punto más cercano para recojo.</t>
  </si>
  <si>
    <t>Lima, 24 de junio de 2025
Estimados señores de Rimac EPS
De nuestra mayor consideración,
Por medio de la presente, deseamos expresar nuestro compromiso con la transparencia,
la calidad de atención y la mejora continua en nuestros procesos.
Con relación a los hechos ocurridos el día 03 de junio de 2025, durante la atención a
través del Centro Médico Virtual (CMV), vinculados a la prestación del servicio para la
paciente Jorge Santiago Mieses Castro, con DNI 90924752, nos permitimos informar lo
siguiente:
a) Descripción de los hechos
Se ofertó la subasta para el servicio de pediatría a favor de un paciente de 6 años de
edad. Posteriormente, se procedió con el agendamiento del servicio, quedando
programado en dos oportunidades: a la 1:40 p.m. y a las 2:20 p.m. del mismo día.
Sin embargo, el paciente no se conectó a la teleconsulta ni atendió las llamadas
realizadas, por lo cual no se logró concretar la atención programada con el proveedor
VIVA 1A.
Cabe resaltar que el reclamo presentado por el paciente está dirigido al proveedor
Salud360. En ese sentido, VIVA 1A no se hace responsable del reclamo, dado que no
corresponde a una atención programada ni ejecutada por nuestra institución.
Se adjunta los soportes correspondientes:
b) Medidas a adoptar o adoptadas:
Finalmente, es oportuno informarle que hemos adoptado las siguientes medidas:
a) Revisar y ajustar los procesos de notificación para asegurar que el paciente reciba
con antelación toda la información necesaria sobre la consulta (hora, enlace,
indicaciones).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</si>
  <si>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 xml:space="preserve">Estimadas@Quejas y reclamos@bhuaranca@viva1a.com.pe
Su gentil apoyo con el descargo y medidas correctivas en referencia al presente reclamo.
Buenos días Guissela,
El asegurado WUILMAR SANTOS BRAN CULCAS – DNI 10386627 ingresa reclamo ya que no se encuentra de acuerdo con el rechazo del medicamento Insulina bajo la cobertura del programa Cuídate (dx diabetes).
Agradeceré me brindes los detalles del rechazo.
Gracias de antemano.
Saludos,
</t>
  </si>
  <si>
    <t>Estimados 
Estimados, buen día;
Paciente solicita atención presencial, considerando presencial a las atenciones en consultorio, no desea atención a domicilio.
Paciente reside en comas; es por ello, que solicita puedan derivar sus atenciones del programa a la Clínica Internacional sede Lima
Saludos Cordiales,</t>
  </si>
  <si>
    <t xml:space="preserve"> 25-SBS015679</t>
  </si>
  <si>
    <t xml:space="preserve">Estimados @bhuaranca@viva1a.com.pe@Quejas y reclamos
Su gentil apoyo se requiere el descargo y medidas correctivas en referencia al presente reclamo (usuario reincidente).
Hola Guissela,
Tenemos un nuevo reclamo por parte del asegurado NILTON HERNAN JIMENEZ ROSALES-  DNI 08170776, señala que pertenece a programa diamante debido a diagnóstico en lesión medular en la 11 y 12 de columna vertebral. Menciona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 Requiere cambio de proveedor, debido a falta de tratamiento y seguimiento de su caso.
Por favor tu apoyo para revisar el caso y evaluar el cambio de proveedor.
Quedo atenta a tus comentarios.
Gracias,
</t>
  </si>
  <si>
    <t>Buenas tardes estimados,
Habiendo solicitado el descargo respectivo a las áreas involucradas en su atención, como parte de las diligencias para dar respuesta a su reclamo, cordialmente, le informamos lo siguiente:
Sentimos los inconvenientes ocasionados y manifestamos que la salud de nuestros pacientes es nuestra prioridad. Lamentablemente, por motivos de fuerza mayor, el terapista Lic. Meza se vio imposibilitado de brindar atención durante el mes de mayo, razón por la cual solo se lograron completar tres (03) sesiones de terapia. Con el fin de dar continuidad al tratamiento, se ofreció oportunamente la reprogramación de las sesiones restantes con el terapista Lic. Noriega; sin embargo, el paciente decidió no aceptar dicha propuesta.
Actualmente, el paciente ha retomado sus terapias en el mes de junio con el Lic. Meza, profesional con quien ha manifestado su preferencia exclusiva de atención. A la fecha, cuenta con un cronograma regular de sesiones, las cuales se vienen desarrollando con total normalidad.
Se adjunta el cronograma correspondiente a las terapias programadas para el mes de junio, así como el registro de las sesiones efectivamente realizadas hasta la fecha, a fin de brindar mayor transparencia y trazabilidad del tratamiento.
Quedamos atentos a cualquier consulta adicional y siempre a su disposición para atender sus requerimientos. En el Centro Médico Viva 1A, estamos comprometidos con brindarle un servicio de calidad y seguimos trabajando continuamente para mejorar su experiencia con nosotros.</t>
  </si>
  <si>
    <t>Estimados @Freddy Garzón@Gianina Jessica Sigueña Aldana
Su urgente apoyo con el presente caso.
Se trata de una usuaria reincidente en reclamos, quien manifiesta demoras y fallas en la coordinación para la entrega de medicamentos.
Por favor, se solicita establecer un canal directo y exclusivo de contacto por parte de Viva 1A para esta usuaria, con la finalidad de que pueda recibir una respuesta oportuna a sus incidencias y no tenga la necesidad de remitir sus casos por medios no formales ni de escalar sus reclamos de manera directa a nuestro equipo.
Actualmente, la usuaria insiste en comunicarse tanto conmigo como con la Lic. Rosita, señalando quiebres en el servicio.
Es importante indicar que, en estos casos, la usuaria debe mantener la comunicación directamente con el prestador, quien es el responsable de brindar la atención y resolución adecuada.
Por la alta demanda que actualmente gestionan los Programas Crónicos de RIMAC, no contamos con los recursos para realizar un seguimiento personalizado en estos casos, ya que la resolución y atención corresponde ser gestionada por el prestador.
Por parte del área de Programas Crónicos, hemos informado a la usuaria lo que corresponde. Sin embargo, requerimos el sustento por parte de ustedes que confirme que la comunicación con la usuaria se ha establecido y que se ha definido este canal exclusivo de atención.</t>
  </si>
  <si>
    <t>Buenos días, Guisela:
Desde el Centro Médico Viva 1A, confirmamos que hemos tomado conocimiento del caso reportado y, en atención a la situación descrita, se ha establecido un canal exclusivo de contacto para la usuaria, con el fin de asegurar una atención oportuna y evitar quiebres en la coordinación del servicio.
La coordinación directa será asumida por Gianina Sigueñas, del área de Call Center Crónicos, y Melissa Melgarejo, del área de Farmacia, quienes estarán encargadas de gestionar las incidencias y brindar el seguimiento correspondiente.
Asimismo, ponemos en conocimiento que el medicamento Metilfenidato 54 mg tableta, prescrito en los meses de marzo, mayo y junio, está clasificado dentro de las listas IIA, IIIA, IIIB y IIIC de estupefacientes y psicotrópicos, según el Reglamento vigente. Debido a su condición de medicamento controlado, su prescripción debe realizarse mediante receta especial sujeta a balance y su dispensación únicamente de manera presencial en establecimientos farmacéuticos autorizados.
Lo mencionamos debido al malestar expresado por la paciente, quien solicita recibir el medicamento vía delivery, lo cual no es viable por contravenir la normativa sanitaria.
Para su conocimiento.</t>
  </si>
  <si>
    <t>CARLOS DAVEL REYMUNDO CRISOSTOMO</t>
  </si>
  <si>
    <t xml:space="preserve">Buenas tardes,
El cliente en mención ha solicitado su inscripción en el programa de Hipotiroidismo. Sin embargo, nos indica que Viva 1A se ha comunicado en cuatro ocasiones para coordinar su cita con el médico, pero en ninguna oportunidad ha recibido la llamada correspondiente.
Dado que el cliente está muy crítico con esta situación, agradecemos tu apoyo para contactarlo y concretar la cita con el doctor a la brevedad.
POLIZA
6101 E0001394
CARLOS DAVEL REYMUNDO CRISOSTOMO
DNI 07919551
CELULAR:  987801301
 </t>
  </si>
  <si>
    <t>Buenas tardes Margot:
En relación con el paciente  CARLOS DAVEL REYMUNDO CRISOSTOMO, informamos que fue atendido el 12 de junio de 2025 a las 3:45 p.m., con el Dr. Antonio David Moncada Catalan de MEDICINA FAMILIAR - TELECONSULTA.
Lamentamos los inconvenientes ocasionados y reafirmamos nuestro compromiso con la mejora continua de nuestros procesos.
Quedamos atentos ante cualquier consulta adicional.
Saludos cordiales.</t>
  </si>
  <si>
    <t>PATRICIA MILAGROS ANDRADE AGUIRRE</t>
  </si>
  <si>
    <t>Estimada, solicitamos su apoyo con este caso.
El cliente informa que, desde el 22 de mayo, se comunicó para inscribirse en el Programa de Enfermedades Crónicas. Le indicaron que dentro de 24 a 48 horas la contactarían, pero hasta la fecha no ha recibido atención.
Solicita con urgencia que puedan llamarla.
Paciente: Patricia Milagros Andrade Aguirre
Celular: 993047101
Programa: Hipotiroidismo
Correo: patrziaan@hotmail.com</t>
  </si>
  <si>
    <t>Buenas tardes Guisela:
En relación con el paciente PATRICIA MILAGROS ANDRADE AGUIRRE, informamos que tiene una cita programada para el 19 de junio de 2025 a las 07:00 p.m., con el Dra. Nilda Noriko Kawamura Murillo de la especialidad de ENDOCRINOLOGÍA  - TELECONSULTA.
Quedamos atentos ante cualquier consulta adicional.
Saludos cordiales.</t>
  </si>
  <si>
    <t xml:space="preserve"> JOHAN NAJAR ZEGARRA</t>
  </si>
  <si>
    <t xml:space="preserve">Buenas tardes Estimadas:
 Estimados Señores Viva 1 A
Quisiera agradecerles que nos puedan brindar mayor información  que le han remitido al paciente Johan Najar Zegarra con Dni 80501965 en función a la atención de sus medicamentos
Solicito su apoyo con el siguiente caso, el paciente JOHAN NAJAR ZEGARRA con DNI 80501965 refiere que Rimac le cambio de proveedor sin previo aviso, el proveedor asignado fue Centro Médico Viva 1 y le acaban de informar que el seguro ya no cubrirá sus medicinas al 100% sino al 85%.
Cliente refiere que la cobertura siempre fue al 100% y solicita que se mantenga así.
Por favor confirmar si hubo cambios en los deducibles del programa o se trata de un error del proveedor.
Por favor responder a la brevedad para informar al paciente.
1. Nombres y Apellidos completos del paciente:  JOHAN NAJAR ZEGARRA
2. Documento de Identidad: 80501965
3. Diagnóstico: Diabetes
4. Ciudad de Residencia: Lima
5. Teléfono (De preferencia Móvil): 992197646
6. Correo: jnajar@bisa.com.pe
7. Plan: E0001465
 </t>
  </si>
  <si>
    <t>Estimados, buen día:
Hemos logrado contactar con nuestro mutuo paciente hace unos minutos.
Se informar coberturas del programa DM, teniendo en cuenta que el Dx en cobertura es DM tipo 2, no complicada y no insulinodependiente.
Cabe resaltar que el paciente reside en Arequipa, las atenciones serán virtuales y los análisis se coordinarán con los proveedores asignados.
Cita: 16/6/25
Hora: 18:30
Dr. Pereira - Endocrinología
Saludos Cordiales,</t>
  </si>
  <si>
    <t>SARA PATRICIA LOYOLA VASQUEZ</t>
  </si>
  <si>
    <t>Estimadas @bhuaranca@viva1a.com.pe@Quejas y reclamos
Su gentil apoyo con el descargo y medidas correctivas en referencia al presente reclamo.
Nombres: ESTEPHANIA SOLANGE CUETO LOYOLA
TLF: 941160701
CORREO: scuetoloyola@gmail.com  
Póliza: E0001738
Motivo: Asegurada muy critica manifiesta mal trato por el programa cuídate por los siguientes diagnósticos diabetes, hipertensión y dislipidemia para su madre SARA PATRICIA LOYOLA VASQUEZ con DNI 22268777 menciona que no se le hace el seguimiento correspondiente, no le envían medicamentos mensuales y siempre debe llamar para agendar citas ya que siempre se olvidan de realizarlo.
Solicita las medidas correctivas ya que este beneficio debe ser brindando a tiempo ya que son diagnósticos crónicos.</t>
  </si>
  <si>
    <t>Buenas tardes, Rebeca:
En relación con el caso de la paciente SARA PATRICIA LOYOLA VÁSQUEZ, informamos lo siguiente:
Hemos tomado conocimiento de las observaciones realizadas por su hija, la señora Estephania Solange Cueto Loyola, respecto al seguimiento y entrega de medicamentos correspondientes al Programa Cuídate. Lamentamos los inconvenientes presentados y ofrecemos nuestras disculpas por las molestias ocasionadas.
Tras la revisión del historial de atención, verificamos que la paciente no fue atendida durante el mes de mayo, puesto que, pese a los intentos realizados, no se logró establecer contacto telefónico, lo cual impidió la programación de su consulta mensual.
No obstante, se confirma que la paciente fue atendida el 07 de junio de 2025 a las 3:15 p. m. por la Dra. Anahí Angélica Seijas Arvelaez, en la especialidad de Medicina Interna – Teleconsulta. Durante dicha atención, se le prescribieron los medicamentos correspondientes, los cuales fueron entregados el 09 de junio, dentro de los plazos establecidos.
Como medidas adoptadas se ha reforzado el protocolo de confirmación y seguimiento telefónico con pacientes que no respondan en el primer intento, incrementando los intentos de contacto en diferentes horarios. Se continuará haciendo seguimiento a la paciente para asegurar su correcta adherencia al programa y una atención oportuna.
Quedamos atentos ante cualquier consulta adicional.</t>
  </si>
  <si>
    <t>fonchicordova@hotmail.com</t>
  </si>
  <si>
    <t>RIMAC VIP // INCIDENCIA PROGRAMA CUIDATE // C: FERNANDO ALFONSO CORDOVA PEREZ ALBELA
Buenos días
Guissela
Por favor tu apoyo, cliente manifiesta nuevamente los inconvenientes con el proveedor.
Nos solicita boleta del pago de S/38.00 por los exámenes y lo más importante sus medicinas pendientes que hasta el momento no le entregan.
Adjunto audio donde el cliente explica la incidencia a detalle, considerar que es un cliente de ALTO VALOR VIP.
Nombre de Contacto: FERNANDO ALFONSO CORDOVA PEREZ ALBELA
Paciente: FERNANDO ALFONSO CORDOVA PEREZ ALBELA
Contratante: FERNANDO ALFONSO CORDOVA PEREZ ALBELA
Diagnóstico: HTA, Hipotiroidismo
Teléfono (De preferencia Móvil): +51997098736
Correo Electrónico (si lo refiere): fonchicordova@hotmail.com</t>
  </si>
  <si>
    <t>Buenas tardes, estimados:
Reciban un cordial saludo, por medio del presente, les informo que la entrega de medicamentos se realizó el día 16 de julio a las 11:53 a.m. Asimismo, adjunto la boleta correspondiente al pago del laboratorio.
Quedo atenta a cualquier consulta adicional.
Saludos cordiales,</t>
  </si>
  <si>
    <t xml:space="preserve">Buenas tardes estimados
Nos comunicamos con paciente, quedo agendado para:
22/06 a las 11:00am Con la Dra. Francia Ruiz.
Paciente conforme
saludos cordiales </t>
  </si>
  <si>
    <t>NO IDENTIFICA</t>
  </si>
  <si>
    <t xml:space="preserve">CONTINUOS PROBLEMAS - RECETA EXTENDIDA RIMAC 
Realmente este tema de la Receta extendida de RIMAC no está funcionando y resulta no solo frustrante como muy preocupante, pues lo que se puede evidenciar es que no se tiene conciencia que la falta de respuesta denota una claro manejo irresponsable porque estamos tratando con temas de salud y además porque el servicio está pactado dentro las condiciones contractuales y no obstante a tantas reuniones, maill, comunicaciones telefónicas, continúan los problemas, que como ya indicamos en numerosas oportunidades, no deberían existir porque son temas operativos de fácil solución y lo que se necesita es simplemente un manejo responsable. </t>
  </si>
  <si>
    <t>La paciente tiene 2 Dx.:
Receta de Oftalmología:
Pcte. envía su solicitud el 30/05, por nuestra se coordina el mismo día la atención con la paciente, la entrega de los medicamentos se realiza el 02/06. No tenemos pendientes.
Receta de Osteoporosis:
Pcte. solicita la atención del 2do. mes el 05/06, en la conversación se le informa a la paciente que tiene aún tto. ya que el 15/05 se le brinda 1 mes, el cual le alcanza hasta el 14/06 y que nos pondremos en contacto con la paciente el 12/06.</t>
  </si>
  <si>
    <t>MARIA ENRIQUETA ROMERO FLORES</t>
  </si>
  <si>
    <t>Estimadas @Brigitte Huaranca Lopez@Quejas y reclamos
Su gentil apoyo se requiere el descargo y medidas correctivas en referencia al presente reclamo. DNI: 9538378 MARIA ENRIQUETA ROMERO FLORES - Esta en el programa enfermedades cronicas, el proveedor es viva 1a y no le llegan los medicamentos desde el dia 06.06 indica que todas las veces es lo mismo que puede hacer, porque si le pasa algo es culpa de Rimac me podria ayudar por favor.</t>
  </si>
  <si>
    <t>Buenas noches Guisela:
En relación con el correo líneas abajo, y luego de solicitar los descargos correspondientes a las áreas involucradas, informamos lo siguiente:
Lamentablemente, la entrega de medicamentos no fue programada oportunamente debido a fallas en el sistema logístico de nuestro proveedor, situación ajena a nuestra voluntad. Ofrecemos nuestras más sinceras disculpas por los inconvenientes ocasionados.
Respecto a la atención de la paciente ROMERO FLORES MARIA ENRIQUETA, realizada el 6 de junio de 2025 a las 8:30 p.m., se verificó que los medicamentos no fueron entregados dentro del plazo establecido de 48 horas, es decir, hasta el 8 de junio de 2025.
Sin perjuicio de ello, una vez identificado el incidente, se procedió con la reprogramación del envío, logrando concretar la entrega el día 10 de junio de 2025.
Lamentamos nuevamente lo ocurrido y reiteramos nuestro compromiso con la mejora continua de nuestros procesos, con el fin de garantizar una atención eficiente y oportuna.
Quedamos atentos ante cualquier consulta adicional.</t>
  </si>
  <si>
    <t>LIONEL GUSTAVO NALVARTE REGALADO</t>
  </si>
  <si>
    <t>Estimado Equipo Viva A1,
Por favor confirmar motivo de que no se ingresó a las citas virtuales programadas para paciente LIONEL GUSTAVO NALVARTE REGALADO con DNI 91854396, se le citó en 2 oportunidades sin respuesta. La atención médica virtual estaba programada para el sábado a las 8:00 p.m.. Se envió el enlace correspondiente, al cual ingresé puntualmente, sin embargo, el doctor(a) no se presentó. Posteriormente, intenté ingresar al segundo enlace programado para las 8:30 p.m., pero nuevamente no se brindó la atención médica. Esta situación generó una gran incomodidad y falta de respuesta oportuna ante una necesidad de salud.</t>
  </si>
  <si>
    <t>Buenas noches Alvaro,
Con relación a los hechos ocurridos el día 07 de junio de 2025, durante la atención a través del Centro Médico Virtual (CMV), vinculados a la prestación del servicio para la paciente LIONEL GUSTAVO NALVARTE REGALADO, con DNI 91854396, nos permitimos informar lo siguiente:
Se ofertó la subasta para el servicio de pediatría para  paciente de 5 años de edad. Posteriormente, se procedió con el agendamiento del servicio, quedando programado en dos oportunidades: a la 08:00 p.m. y a las 08:30 p.m. del mismo día.
Sin embargo, el paciente no se conectó a la teleconsulta ni atendió las llamadas realizadas, por lo cual no se logró concretar la atención programada con el proveedor VIVA 1A.
Se adjunta los soportes correspondientes:
Quedamos atentos ante cualquier consulta adicional.</t>
  </si>
  <si>
    <t>SABINE DIENSTKOCH VALDIVIEZO / MARCO GAMBETTA</t>
  </si>
  <si>
    <t xml:space="preserve">Buen día
Estimado proveedor por favor su apoyo con el descargo del reclamo presentado por los asegurados en el asunto:
Detalle del reclamo:
Te escribo este correo a ti porque pienso que es importante que este caso sirva para mejorar el servicio a nuestros clientes ya que de nada sirve el esfuerzo que desarrollamos tanto ustedes como área comercial de Rímac Seguros y nosotros como corredores, si al final una situación como la que se ha presentado el fin de semana con mis amigos Marco Gambetta y Sabine Dienstkoch termina tirando todo ese esfuerzo a la basura.
Marco y Sabine necesitaban, ambos, una atención de médico virtual. Nada grave, pero si requerían el envío de medicinas y para eso programaron sus citas. La de Marco fue dentro de lo normal, pero la de Sabine por alguna razón que ignoramos fue de mal en peor. Primero la reprogramaron seis veces y cuando finalmente el Dr. Horna se comunicó con ella, fue malcriado y le terminó tirando el teléfono … esto como comprenderás es algo que nadie tiene por que aceptar y ellos están más que indignados.
Al margen de la queja que quieren ellos presentar formalmente como asegurados, yo necesito también presentar contigo la mía. Ya bastante complicado es vivir en un mercado tan complejo como el de salud y en donde el único sustento para los cada vez más exagerados precios es la promesa de un buen servicio el día que sea requerido, para encontrarnos con un Dr. Horna que seguramente habrá tenido un mal día, pero que termina tirando al tacho el buen nombre de una compañía de seguros.
Necesito por favor que encargues a quien creas conveniente que investigue el caso y que se ocupe además de por lo menos, enviar una disculpa a los asegurados. En este caso son amigos míos, pero al margen de eso son clientes de Rímac Seguros y como tal, exigen que sean tratados con respeto y eficiencia.
Les estoy enviando el correo que Marco me hizo llegar el sábado, así como las constancias de atención del Dr. Horna.
Me estoy tomando la libertad de copiar a Marco pues quiero que este tema de la queja y la respuesta que ustedes me envíen, sea lo más transparente posible y él y su esposa estén al tanto de lo que pase.
Quedamos atentos a su pronta respuesta.
Saludos,
Diana Livaque Injante
Acceso y Atención Integral en Salud  
D. Calle Begonias 540, Piso 9 , San Isidro </t>
  </si>
  <si>
    <t>TRATO DESCORTÉS HACIA EL PACIENTE ASISTENCIAL</t>
  </si>
  <si>
    <t>Lima, 24 de junio de 2025
Estimados señores de Rimac EPS
De nuestra mayor consideración,
Por medio de la presente, deseamos expresar nuestro compromiso con la transparencia,
la calidad de atención y la mejora continua en nuestros procesos.
Con relación a los hechos ocurridos el día 07 de junio de 2025, durante la atención a
través del Centro Médico Virtual (CMV), vinculados a la prestación del servicio para la
paciente Sabine Dienstkoch Valdiviezo, con DNI 09868619, nos permitimos informar lo
siguiente:
a) Descripción de los hechos
Se ofertó la subasta para el servicio de medicina general para paciente. Posteriormente,
se procedió con el agendamiento del servicio, quedando programado en dos
oportunidades: a la 10:30 a.m. y a las 12:15 p.m. del mismo día.
Sin embargo, la prestación del servicio no se concretó, debido a que fue anulada tanto
por la aseguradora Rímac como por la propia paciente, motivo por el cual no se llegó a
realizar la atención programada.
En relación con la atención recibida por la Dra. Horna, informamos que dicha
profesional no forma parte del staff médico de VIVA 1A. De acuerdo con la narrativa
proporcionada por el paciente, la atención corresponde a otro proveedor, por lo tanto,
este caso no está relacionado con una prestación realizada por nuestra institución.
Se adjunta los soportes correspondientes:
b) Medidas a adoptar o adoptadas:
Finalmente, es oportuno informarle que hemos adoptado las siguientes medidas:
a) Fortalecer la coordinación con la aseguradora Rímac para evitar cancelaciones de
último momento que afecten la continuidad del servicio.
b) Reforzar los protocolos de contacto con el paciente previo a la cita, incluyendo
llamadas o mensajes de verificación el mismo día de la atención.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t>
  </si>
  <si>
    <t>Blanca Vivianne Carcovich Perez</t>
  </si>
  <si>
    <t>25-EPS003028</t>
  </si>
  <si>
    <t>El lunes 19 de mayo me comuniqué con Rimac Seguros en horas de la mañana para pedir un médico a domicilio ya que
toda la noche había presentado dolor abdominal y a pesar de tomar Plidan no tuve alivio.
El Dr me auscultó e inyectó medicina para el dolor intravenosa. Su diagnóstico fue gases.
Al no ceder el dolor volví a llamar solicitando asistencia telefónica y luego de darle toda la descripción y antecedentes me
indicó otros medicamentos…
Esa noche continué con dolor por lo que el martes opté por ir a emergencia en la clínica y se detectó que tenía apendicitis
aguda y que había esperado demasiado para ir por lo que la operación tenía que ser de emergencia.
Doy todo ese preámbulo porque si se me hubiera auscultado adecuadamente e indicado los exámenes respectivos, se
hubiera actuado mas rápido sin poner en riesgo mi vida.</t>
  </si>
  <si>
    <t>Buenas tardes estimada Alicia, 
Recibe un cordial saludo. En relación al reclamo N.º 25-EPS003028, correspondiente a la paciente Blanca Vivianne Carcovich Pérez, te hacemos llegar el informe médico solicitado para su respectiva evaluación.
Quedamos atentos ante cualquier observación adicional. Esperamos te encuentres bien,
En virtud de la justificación de auditoría proporcionada y amparándonos en la excepción del literal f del artículo 25° de la Ley N° 26842, Ley General de Salud, procedemos con la entrega de la HC solicitada.
Saludos cordiales,</t>
  </si>
  <si>
    <t>Sabine Dienstkoch Valdiviezo</t>
  </si>
  <si>
    <t>25-SBS015876</t>
  </si>
  <si>
    <t>Asegurada presenta reclamo formal, SABINE DIENSTKOCH VALDIVIEZO
 DNI 09868619
Correo sabidi2002@gmail.com
Ocurrencia y hechos narrados por Sabine (asegurada )
9:30 am llamamos para sacar la cita .
Cita 1 Viva 1A
10:30 am esperé 20 min , nadie atendió
No me avisaron que se había cancelado, llamé, reprogramaron.
Cita 2 Viva 1A
12:15 pm esperé 20 min,
nadie atendió
No me avisaron que se había cancelado, volví a llamar , re programaron con otro proveedor .
Cita 3
13:45 me dijeron por teléfono , nunca mandaron link.
Vuelvo a llamar
Cita 4
13:55 espere 20 min , nadie se conectó
Vuelvo a llamar
Cita 5
14:15
Tampoco mandaron link
Vuelvo a llamar
Cita 6
14:25
Me llama el Dr. Horna 2 veces , me reta porque no le conteste la primera llamada , le digo que estoy furiosa ya que estoy
esperando la consulta desde las 10:30 am y me contesta que no me puede atender y me tira el teléfono. (Se adjunta correo
con detalles)</t>
  </si>
  <si>
    <t>Lima, 24 de junio de 2025
Estimados señores de Rimac EPS
De nuestra mayor consideración,
Por medio de la presente, deseamos expresar nuestro compromiso con la transparencia,
la calidad de atención y la mejora continua en nuestros procesos.
Con relación a los hechos ocurridos el día 07 de junio de 2025, durante la atención a
través del Centro Médico Virtual (CMV), vinculados a la prestación del servicio para la
paciente Sabine Dienstkoch Valdiviezo, con DNI 09868619, nos permitimos informar lo
siguiente:
a) Descripción de los hechos
Se ofertó la subasta para el servicio de medicina general para paciente. Posteriormente,
se procedió con el agendamiento del servicio, quedando programado en dos
oportunidades: a la 10:30 a.m. y a las 12:15 p.m. del mismo día.
Sin embargo, la prestación del servicio no se concretó, debido a que fue anulada tanto
por la aseguradora Rímac como por la propia paciente, motivo por el cual no se llegó a
realizar la atención programada.
En relación con la atención recibida por la Dra. Horna, informamos que dicha
profesional no forma parte del staff médico de VIVA 1A. De acuerdo con la narrativa
proporcionada por el paciente, la atención corresponde a otro proveedor, por lo tanto,
este caso no está relacionado con una prestación realizada por nuestra institución.
Se adjunta los soportes correspondientes:
b) Medidas a adoptar o adoptadas:
Finalmente, es oportuno informarle que hemos adoptado las siguientes medidas:
a) Fortalecer la coordinación con la aseguradora Rímac para evitar cancelaciones de
último momento que afecten la continuidad del servicio.
b) Reforzar los protocolos de contacto con el paciente previo a la cita, incluyendo
llamadas o mensajes de verificación el mismo día de la atención.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</si>
  <si>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ALMACENES SANTA CLARA</t>
  </si>
  <si>
    <t>Estimados Señores de Vivía 1ª
Buenas tardes, agradeceré que me puedan remitir un estatus en función a estos pacientes que han recibido atención, controles etc como parte del programa.
Desde ya dejo algunas consulta realizada por un representante de la empresa Almacenes Santa clara muchas gracias por su atención y a la espera de su respuesta.
Saludos</t>
  </si>
  <si>
    <t>Estimados, buena tarde:
En referencia a lo solicitado, se reporta lo siguiente:
En cuanto a la trazabilidad de las atenciones de la Srta. Chavarri, detallo:
Primer contacto en febrero 2025.
Se genera quiebre; dado que, pcte no acepta llamadas del motorizado de farmacia para la entrega de medicamentos. Indica que solo ha brindado autorización a Rímac para que tenga acceso a su número de contacto, en ese escenario, se conversa con pcte refiriendo el flujo de atención y superando con ello el  quiebre.
Se ha tomado la ecografía de tiroides, según lo solicitado por Dr. Siura, en nuestra sede sin intercurrencias.
Adjunto screen de registro de HC.
Quedo a su disposición para cualquier consulta adicional.
Saludos Cordiales,</t>
  </si>
  <si>
    <t>VALDIVIA CHACON FEDERICO DOMINGO JESUS</t>
  </si>
  <si>
    <t>Buenos días
Estimados, por favor se requiere su apoyo para que puedan comunicarse con el asegurado, quien requiere ingresar al programa crónicos. Me indican que desde el sábado no obtienen respuesta, y el asegurado requiere iniciar sus atenciones y recibir sus medicamentos.
Quedo atenta a su confirmación de comunicación.
ASEGURADO TITULAR: VALDIVIA CHACON FEDERICO DOMINGO JESUS
DNI: 29705528
Teléfono: 953 775 107</t>
  </si>
  <si>
    <t>Buenas noches estimados 
el paciente ingreso el
12/06/2025  7:45 PM  | Dra Antonio David Moncada Catalan | MEDICA FAMILIAR 
Paciente conforme con la atención
saludos coordiales</t>
  </si>
  <si>
    <t>ANGEL D'L PIERO ALFARO FERNANDEZ</t>
  </si>
  <si>
    <t>Estimados, 
buenos días su apoyo con el descargo de la atención que se adjunta líneas abajo. 
asegurado: ANGEL D'L PIERO ALFARO FERNANDEZ
DNI:78074998
fecha:03/06/2025
caso: 0025439781
Titular: ALFARO GANTO MIGUEL ANGEL / DNI 10779963
Estimada Isabel, me comunico nuevamente contigo para expresar mi malestar respecto a la atención brindada por RIMAC, la cual viene presentando serias deficiencias, especialmente en lo que respecta a la atención médica para mi menor hijo.
El día lunes solicitamos atención médica debido a que mi hijo se encontraba mal de salud. Inicialmente, nos indicaron que no había ambulancias disponibles, lo cual ya ha ocurrido en ocasiones anteriores, generando la impresión de que buscan inducir al cobro adicional por el envío de un médico. Solo ante nuestra insistencia, procedieron finalmente a enviarlo.
Posteriormente, ayer martes, al persistir los síntomas, nos volvimos a comunicar con RIMAC. A las 11:04 a.m. nos enviaron un enlace para una cita médica virtual que supuestamente era a las 11:00 a.m., es decir, el mensaje llegó después del horario indicado. Ingresamos de todos modos, pero nadie se conectó. Al llamar nuevamente, nos informaron que la cita estaba agendada para las 12:10 p.m., lo cual no coincidía con el mensaje anterior. Finalmente, tampoco se realizó a esa hora, ya que nos llamaron antes. Todo esto refleja una preocupante descoordinación en la atención.
Después de la consulta virtual, nos indicaron que nos contactarían para coordinar la entrega de los medicamentos. A pesar de que ofrecí recogerlos en Inkafarma, me informaron que solo podían enviarlos por delivery. Hoy, miércoles a las 9:23 a.m., aún no los hemos recibido. Ayer por la noche, el motorizado llamó indicando que había tenido un accidente, razón por la cual no pudo entregar el medicamento.
Como comprenderás, esta situación es sumamente frustrante y preocupante, especialmente tratándose de la salud de un niño. Te pido encarecidamente que eleves este reclamo a quien corresponda. Considero inaceptable que, pese a pagar mensualmente por este servicio, la atención sea tan deficiente y poco oportuna.
Agradezco tu atención y quedo atento a cualquier novedad.</t>
  </si>
  <si>
    <t>Estimados señores de Rimac EPS
De nuestra mayor consideración,
Por medio de la presente, deseamos expresar nuestro compromiso con la transparencia,
la calidad de atención y la mejora continua en nuestros procesos.
Con relación a los hechos ocurridos el día 03 de junio de 2025, durante la atención a
través del Centro Médico Virtual (CMV), vinculados a la prestación del servicio para la
paciente Angel D'L Piero Alfaro Fernandez, con DNI 78074998, nos permitimos informar lo
siguiente:
a) Descripción de los hechos
Se ofertó la subasta para el servicio de pediatría para la paciente. Posteriormente, se
procedió con el agendamiento del servicio, quedando programado para las 11:00 a.m.
del mismo día.
El link de acceso a la cita fue enviado a las 11:04 a.m., siendo la diferencia de 4 minutos
atribuible a que el sistema asigna la cita según la mejor oportunidad, considerando un
rango de tolerancia establecido.
No obstante, se verificó que la atención no se concretó en el primer agendamiento, por
lo que se procedió a reagendar la teleconsulta, la cual se llevó a cabo a las 12:00 p.m.
del mismo día.
En relación a la entrega de medicamentos, la receta fue enviada a través de
CUIDAFARMA el 03/06 a las 12:41 p.m. para su dispensación. El seguimiento realizado
fue el siguiente:
● 03/06 – 1:58 p.m.: CUIDA informó que el paciente no respondía llamadas ni
mensajes por WhatsApp.
● 03/06 – 2:28 p.m.: CUIDA comunicó que la entrega había sido coordinada con el
paciente.
● 04/06 – 9:41 a.m.: CUIDA notificó por correo que el paciente no atendió las
llamadas del motorizado durante la entrega. Posteriormente, el paciente indicó que
se encontraba en una reunión y su celular se apagó, motivo por el cual el pedido
retornó a la central.
Tras ello, se realizaron nuevas coordinaciones con el paciente para reprogramar la
entrega. Finalmente, los medicamentos fueron entregados el 04/06, quedando la guía
firmada como sustento.
Se adjunta los soportes correspondientes:
VIVA 1A Angel D'I Piero Alfaro Fernandez DNI 78074998
ANGEL D...ANDEZ.pdf
CC Consultas CMV&lt;consultas.cmv@cuida.pe&gt;
Para: Farmacia Viva 1A
Buenos días,
Pcte. se encontraba ausente, se procede a la reprogramación para la entrega de medicina, gracias.
Karen R.
Consultas CMV&lt;consultas.cmv@cuida.pe&gt; CC
Para: Farmacia Viva 1A
Atención coordinada
Julissa F
Consultas CMV&lt;consultas.cmv@cuida.pe&gt;
CC
Para: Farmacia Viva 1A
Paciente no contesta llamadas, se deja mensaje en whatsapp.
Se hará seguimiento.
Julissa F
Responder Responderatodos Reenviar
Mié 04/06/2025 9:41
Responder Responder a todos Reenviar
Mar 03/06/2025 14:28
Responder Responderatodos Reenviar
Mar 03/06/2025 13:58
Farmacia Viva 1A
F1
Responder Responderatodos Reenviar
Mar 03/06/2025 12:41 Para: cuida.cmv@cuida.pe; flor.valdez &lt;flor.valdez@cuida.pe&gt;
CC: O Maximo Alfaro Andrade; Facturacion Viva 1A Peru; Gianina Jessica Sigueña Aldana; Gestion Admisiones Viva 1A; Pedro Bereche
! Importancia alta
ANGEL D'L PIERO ALFARO FE...
262 KB
Envío receta adjunta para su atención, cobertura al 100%
Nombre:Angel D'l Piero Alfaro Fernandez
DNI 78074998
Teléfono:984129303
Saludos
Atte. VIVIANA
VIVA IА
COIC
Farmacia del Policlínico Viva 1A
959 265 062
Av. Faustino Sánchez Canrión 230-San
Isidro
DATOS DEL PACIENTE
Nombre: ANGEL D'L PIERO ALFARO FERNANDEZ
Dirección: mz j lote 8 urb villa club
carabayllo
Teléfono:
Edad: 12 Sexo: M
Identificación: DNI 78074998
Celular: 984129303
Fecha nacimiento: 19/04/2013
Correo:
notienecorreo@notiene.com.pe
Provincia de Residencia: Distrito de Residencia:
Medico que atendió
Lucia Gessel Suarez Perez
Fecha apertura
3/06/2025 12:02:30 p.m.
Asegurador: RIMAC S.A EPS
Registro Medico
CMP: 080485- RNE: 050954
Fecha cierre
3/06/2025 12:20:09 p.m.
Programa: RIMAC EPS CENTRO MEDICO
VIRTUAL
Especialidad
PEDIATRÍA - TELECONSULTA
Fecha impresión
04-08-2025
Sede:VIVA 1A CENTRO MEDICO PERU
Citas del Paciente
Q Buscar
Fecha Cita Hora Sede Medico Servicio Programa Agenda Estado Fecha Creacion Creador Observación Segura
03/06/2025 11:00 AM VIVA 1A CENTRO MEDICO PERU Lucia Gessel Suarez Perez PEDIATRÍA - TELECONSULTА RIMAC EPS CENTRO MEDICO VIRTUAL PROCESADO 03/06/2025 DHERNANDEZ Cita oficina virtual RIMAC S
CUIDA DIGITAL SAC
Av Aamos esle 664 Uirb. Surquillo
Miraflores (Lima)-Lima (Lima)-Lima (PE)
GUIA DE REMISION ELECTRONICA REMITENTE
1001-00254644
Referencia: DMI-13835O
Fecha de emision: 04/06/2025
Fecha de incio de traslado: (04/06/2025
PUNTO DE PARTIDA
Av Angamus Oeste 664 Urb. Surquillo- Miraflores Lia
Lima Po
PUNTO DE LLEGADA
Calle 5 Mz j Jote B, Ur villa dub 2-Carabayllo-Linta Lima
Per
REMITENTE
Razon Sozial: CUIDA DIGITAI S.AC
RUC: 20607030635
DESTINATARIO
Razon Social: ANGELDLPIERO ALFARO FERNANDEZ
DNI 78074998
Producto
17700040001921301061-1| Smeona4g table masticable Fanst
Cantida
6ucla
17703/05151669
403053920se-1flex50 101566-1l ng tablera Gerte eler frasco 1000
Unidada
Udade
INFORMACION TRANSPORTE TRANSPORTE: Jyl CARGO S A.C. RUC UNIDAD DE TRANSPORTE: MOTO-CEU522 MOTIVO DEL TRASLADO: Venta
CONFORMIDAD
CUIDA DIGITAL S.A.С.
g
Cllente 71406050
Sr(a)ita):
Representacion impresa de la guía electrónica
consulte en www.sunat.gob pe
VIVA 1A Angel D'I Piero Alfaro Fernandez DNI 78074998
ANGEL D...ANDEZ.pdf
CC
Consultas CMV&lt;consultas.cmv@cuida.pe&gt;
Para: Farmacia Viva 1A
Buen día:
Responder Responder a todos Reenviar
Jue 12/06/2025 10:53
Informar que el pcte no llegó a contestar las llamadas del motorizado, nos comentó que estaba en una reunión y se le apagó el celular, por eso, el pedido retornó a
central. Luego, nos comunicamos con pcte para coordinar la reprogramación de la entrega de medicamentos. Se adjunta la guía firmada, gracias.
Johana C.
Farmacia Viva 1A
Para: Consultas CMV &lt;consultas.cmv@cuida.pe&gt;
F1
! Importancia alta
Responder Responderatodos Reenviar
Jue 12/06/2025 10:30
Estimados, buenos días:
Solicitamos, por favor, el descargo correspondiente y la guía firmada (en caso la tuvieran), a fin de poder responder a un reclamo presentado por el paciente debido a
la demora en la entrega del medicamento.
Quedamos atentos a su pronta respuesta.
Saludos cordiales.
b) Medidas a adoptar o adoptadas:
Finalmente, es oportuno informarle que hemos adoptado las siguientes medidas:
a) Reforzar los protocolos de contacto con el paciente previo a la cita, incluyendo
llamadas o mensajes de verificación el mismo día de la atención.
b) Fortalecimiento de la coordinación para la entrega de medicamentos.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</si>
  <si>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Estimados Sres.
Buenas Tardes
Por favor  confirmar si se entrego el tratamiento al asegurado quien tiene bastante tiempo esperando y no cuenta con tratamiento.
Quedo a la espera de sus urgentes comentarios. Nerida;
Tu apoyo con el siguiente asegurado se encuentra bajo el programa cuídate, mensualmente le enviaban sus medicamentos.
Sin embargo, en esta oportunidad no le han enviado a la fecha, cliente se encuentra mortificado debido que esta 1 semana aproximadamente sin medicamentos, intento comunicarse con el proveedor y  atención al cliente pero  no obtiene respuesta hasta el momento.
RUC:20612098744
EMPRESA:CONSULTORIO CLINICO CS HURTADO E.I.R.L.
NOMBRE: GUILLERMO HURTADO SILVERA
DNI:08647598
CEL:994989366
Es paciente con diagnóstico de diabetes y hipertensión.
Adjunto última receta.</t>
  </si>
  <si>
    <t>Buenas noches Nerida,
En relación con el paciente GUILLERMO HURTADO SILVERA, informamos que fue atendida el 06 de junio de 2025 a las 08:45 p. m. por el Dr. Antonio David Moncada Catalán, en la especialidad de Medicina Familiar – Teleconsulta.
Asimismo, se indica que se le prescribieron medicamentos, los cuales fueron entregados el 10 de junio.
Quedamos atentos ante cualquier consulta adicional.
Saludos cordiales</t>
  </si>
  <si>
    <t>Faning Susana Medina Espinoza</t>
  </si>
  <si>
    <t>25-SBS015666</t>
  </si>
  <si>
    <t xml:space="preserve">Cliente se queja de la atención virtual por la atención de las pacientes Adriana de Carmen Guerrero Medina (DNI 741111216) y Faning Susana Medina Espinoza (DNI 09632426).
En particular, quisiera solicitar una explicación sobre los siguientes puntos:
Demora en la atención: A pesar de haber recibido un enlace para la consulta en horario previamente indicado, fue necesario acceder a tres enlaces distintos antes de poder concretar el servicio. Agradecería que se detalle el motivo de esta situación.
No envío de receta médica: Una vez finalizada la consulta, no se recibió la receta correspondiente. Solicito información sobre las razones por las cuales no se remitió este documento esencial.
Problemas con la entrega de medicamentos: Se presentaron inconvenientes en el proceso de entrega de las medicinas prescritas. Agradecería conocer la causa de estos retrasos y las medidas que se tomarán para evitar futuras incidencias. carta: El día 28.05.25 llamé al seguro Rímac aproximadamente 6.40 pm y solicité 2 atenciones médicas virtuales
para mi hija Adriana de Carmen Guerrero Medina con DNI 741111216 y para mi persona Faning Susana
Medina Espinoza con DNI 09632426, luego el proveedor de salud Viva 1A me mandó dos link con las citas
médicas 8.05 pm y 8.15 pm; nos unimos a la hora indicada al link y el médico nunca se presentó a la cita,
estuvimos esperando 30 minutos.
Por lo que nuevamente llamé a Rímac quejándome de la falta de seriedad del proveedor al no atender la
cita, después la médico llamó y nos atendió 8.45 pm nos dio la prescripción verbal, perno no nos mandó
las recetas al correo electrónico.
El proveedor CUDIADORA Receta solo envió los medicamentos de mi hija, y resalto que la suspensión
BISMUTOL recibido es un medicamento genérico, no entiendo por qué nos mandan medicamentos
genéricos si estamos afiliados a un seguro privado que pagamos oportunamente y debemos recibir
medicamentos de mejor calidad y efectividad.
Hasta la fecha no he recibido los medicamentos de mi atención
Expreso mi mortificación por la falta de seriedad de los proveedores de Rímac ya que no es la primera vez
que retardan la atención médica virtual, haciendo que perdamos tiempo en la espera y tener que insistir
para la atención y esperar al call center que también demora en darnos una solución.
 </t>
  </si>
  <si>
    <t>Estimados señores de Rimac EPS
De nuestra mayor consideración,
Por medio de la presente, deseamos expresar nuestro compromiso con la transparencia,
la calidad de atención y la mejora continua en nuestros procesos.
Con relación a los hechos ocurridos el día 28 de mayo de 2025, durante la atención a
través del Centro Médico Virtual (CMV), vinculados a la prestación del servicio para la
paciente Faning Susana Medina Espinoza, con DNI 09632426, y su menor hija la paciente
Adriana del Carmen Guerrero Medina, con DNI 74111216, nos permitimos informar lo
siguiente:
a) Descripción de los hechos
Paciente: Faning Susana Medina Espinoza
DNI: 09632426
Se ofertó la subasta para el servicio de medicina general para paciente. Posteriormente,
se procedió con el agendamiento del servicio, quedando programado para las 8:00 p.m.
del mismo día.
Sin embargo, la prestación del servicio no se concretó inicialmente, debido a que el
paciente no ingresó a la videollamada. Ante ello, se intentó establecer contacto
mediante el número brindado, pero este resultó incorrecto.
Finalmente, se logró contactar a la paciente a través del número registrado de su menor
hija, realizándose la teleconsulta correspondiente.
Respecto al envío de la receta por correo electrónico, se informa que Rímac no la envió
mediante su plataforma Rímac SOS. No obstante, la receta fue remitida al número de
contacto registrado.
En cuanto a la entrega de medicamentos, estos fueron gestionados el mismo día a
través de nuestro proveedor CUIDAFARMA. Sin embargo, el proveedor informó que el
paciente no respondió las llamadas ni los mensajes de WhatsApp, por lo que
procedieron a cancelar la entrega.
Se adjuntan los soportes correspondientes.
Estimado Señor Proveedor MAD:
A través de la presente, la Central de Emergencia Aló Rimac le muestra para descargar el PDF en
el siguiente link: "Reporte a Proveedor - Salud" para ser adjuntado al proceso de facturación del
servicio. El monto a facturar debe estar en concordancia a la tarifa vigente por convenio, el mismo
que será validado por auditoria de acuerdo a los sustentos presentados.
A continuación detallamos la información necesaria para proceder con la programación del servicio
de médico a domicilio.
Día y hora: 28/05/2025 19:13
Nombre de responsable: Mirian Judith Castaneda Vega
Tipo de solicitud: Médico Virtual Medicina General
Nombre del paciente: FANING SUSANA MEDINA ESPINOZA
Provincia: LIMA
Distrito: LIMA
Anillo: Centro B
Referencia: A DOSC DRAS DE LA AV UNIVERSITARIA
Dirección: AV OSCAR R BENAVIDES 2532 PISO 3 URB ROMА
Teléfono: 953694288
Teléfono con Whatsapp: 953694288
N° caso Salesforce: 0025400158
Producto: AMI SALUD RED PREFERENTE
Segmento:
Descripción de cobertura:
Monto de deducible:
Coaseguro:
Medio de pago:
Tipo de atención: Regular
Preferencia programación:
Campo de descripción: 1486// CMV MG
Atentamente,
Central de Emergencias Aló Rimac
4/8/2025, 12:30:38 a. m.
VIVA 1A
CENTRO MEDICO
Medico que atendió
Luisa Zavala
DATOS DEL PACIENTE
Nombre: FANING SUSANA MEDINA ESPINOZA
Dirección: AV OSCAR R BENAVIDES
2532 PISO 3 URB ROMA
Teléfono:
HISTORIA CLÍNICA
Fecha creación
05-28-2025
FANING SUSANA undefined undefined
Fecha impresión
08-04-2025
Identificación: 09632426
Celular: 953694288
Fecha nacimiento:
Correo:
notienecorreo@notiene.com.pe
NOTA ADMINISTRATIVA
NO ADMINISTRACION DE LA ATENCION MEDICA Y QUIRURGICА
NOTA
PX NO INGRESA A VIDEOLLAMADA SE LLAMA POR ZOIPER AL NUMERO REGISTRADO E INDICAN QUE ESTA EQUIVOCADO
ORDENAMIENTOS:
Consultas CMV&lt;consultas.cmv@cuida.pe&gt;
CC
Para: Farmacia Viva 1A
今
Mié 28/05/2025 21:23
Estimados paciente no responde llamadas, se dejó whatsapp.
Mary Diaz.
El mié, 28 may 2025 a la(s) 9:14 p.m., Farmacia Viva 1A (farmacia@viva1a.com.pe) escribió:
Envío receta adjunta para su atención, cobertura al 100%
Nombre: FANING SUSANA MEDINA ESPINOZA
DNI 09632426
Teléfono: 953694288
Saludos
Atte. Andy Gonzales.
VIUA 1A
CENTRO MEDIC°
Farmacia del Policlínico Viva 1А
C 959 265 062
Av. Faustino Sánchez Carrión 230- San
Isidro
12:25
19 CMV STAFF MEDICO VIVA A1
Dr Ramirez Pediatra Eidan, Dr. Fredy G...
NOTA ADMIN' mié, 28 may.
09632426, 52 años
7:23p. m,
FANING SUSANA MEDINA ESPINOZA
PX NO INGRESA A VIDEOLLAMADA
SE LLAMA POR ZOIPER AL NUMERO
REGISTRADO E INDICAN QUE ESTA
EQUIVOCADO 8:05 p. m.
414
CC
CC
CC
Consurtas CIMIV&lt;consurtas.cmv@culaa.pe&gt;
Para: Farmacia Viva 1A
Buen día:
00
Jue 05/06/2025 7:35
Se informa la cancelación de la receta, pcte no contestó las llamadas o mensajes y ya se
cumplió los 7 días de vigencia; gracias.
Johana С.
Responder Reenviar
Consultas CMV&lt;consultas.cmv@cuida.pe&gt;
Para: Farmacia Viva 1A Jue 29/05/2025 13:16
Estimados volvimos a intentar comunicarnos con la paciente sin obtener respuesta, se le
dejó nuevo mensaje al whatsapp.
Mary D.
Consultas CMV&lt;consultas.cmv@cuida.pe&gt;
Para: Farmacia Viva 1A
Estimados paciente sigue sin responder, seguiremos intentando.
Mary D.
Jue 29/05/2025 11:27
CC
Consultas CMV&lt;consultas.cmv@cuida.pe&gt;
Para: Farmacia Viva 1A Mié 28/05/2025 21:23
Estimados paciente no responde llamadas, se dejó whatsapp.
Mary Diaz.
El mié, 28 may 2025 a la(s) 9:14 p.m., Farmacia Viva 1А
(farmacia@viva1a.com.pe) escribió:
Envío receta adjunta para su atención, cobertura al 100%
Nombret FANING SUSANA MEDINA ESPINOZA
DNI 09632426
Teléfono: 953694288
Saludos
Atte. Andy Gonzales.
Farmacia del Policlínico Viva 1А UU1
Paciente: Adriana del Carmen Guerrero Medina
DNI: 74111216
Se ofertó la subasta para el servicio de medicina general para paciente. Posteriormente,
se procedió con el agendamiento del servicio, quedando programado en dos
oportunidades: a la 08:00 a.m. y a las 08:30 a.m. del mismo día.
Sin embargo, la prestación del servicio no se concretó inicialmente, debido a que el
paciente no ingresó a la videollamada. Ante ello, se intentó establecer contacto
mediante el número brindado, logrando contactar a la paciente realizándo la
teleconsulta correspondiente.
Respecto al envío de la receta por correo electrónico, se informa que Rímac no la envió
mediante su plataforma Rímac SOS. No obstante, la receta fue remitida al número de
contacto registrado.
En cuanto a la entrega de medicamentos, estos fueron gestionados el mismo día a
través de nuestro proveedor CUIDAFARMA, siendo entregados por el proveedor.
Se adjunta los soportes correspondientes:
b) Medidas a adoptar o adoptadas:
Finalmente, es oportuno informarle que hemos adoptado las siguientes medidas:
a) Fortalecer la coordinación con la aseguradora Rímac para el envío correcto de los
datos de los pacientes.
b) Reforzar los protocolos de contacto con el paciente previo a la cita, incluyendo
llamadas o mensajes de verificación el mismo día de la atención.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t>
  </si>
  <si>
    <t>MARIA ANGELA MARTA SALAVERRY LLOSA</t>
  </si>
  <si>
    <t>marita.cantuarias@gmail.com</t>
  </si>
  <si>
    <t>Estimada @Brigitte Huaranca Lopez @Quejas y reclamos
Su gentil apoyo con el descargo y medidas correctivas del presente reclamo.
Estimadas buenos días,
Asegurada en Programa, indica atención virtual el 07-06 con Dra. Seijas, le envían las medicinas indicadas , pero no las pastillas Pradaxa  de 110  por 60 pastillas  por falta de stock y que debía comunicarse con Rimac para que coordine el envío de ellas
NOMBRE: MARIA ANGELA MARTA SALAVERRY LLOSA
DNI: 07274721
POLIZA: 0000005359
CORREO: marita.cantuarias@gmail.com
TELEFONO: 945284508
Saludos,</t>
  </si>
  <si>
    <t>Buenas noches, Guisela:
En relación con el correo líneas abajo, y luego de solicitar los descargos correspondientes a las áreas involucradas, informamos lo siguiente:
Respecto a la atención de la paciente MARIA ANGELA MARTA SALAVERRY LLOSA, realizada el 7 de junio de 2025 a las 4:00 p.m., se verificó que los medicamentos fueron entregados, con excepción del Dabigatrán Etexilato 110 mg, dado que el proveedor ASTAH no contaba con stock de dicho producto. 
Sin perjuicio de ello, una vez identificado el incidente, se procedió a reprogramar el envío con el proveedor CUIDAFARMA, logrando concretar la entrega el día 16 de junio de 2025.
Lamentamos lo ocurrido y reiteramos nuestro compromiso con la mejora continua de nuestros procesos, con el fin de garantizar una atención eficiente y oportuna.
Quedamos atentos ante cualquier consulta adicional.</t>
  </si>
  <si>
    <t>VELASQUEZ  MARIA LUISA</t>
  </si>
  <si>
    <t xml:space="preserve">Estimados Programa de Salud,
Espero que se encuentren bien. Solicito su amable apoyo para coordinar la toma de exámenes de laboratorio de la paciente que pertenece al programa por diagnóstico de hipotiroidismo. El proveedor Viva1a la contactó el día 11.06.2025, indicando que validaría la cobertura de los exámenes, ya que la paciente es de Tacna, pero aún no ha obtenido respuesta. En ese sentido, agradecería su gentil soporte para poder confirmar la cobertura.
Orden de laboratorio DNI. 00795889
TSH ULTRASENSIBLE    
T4-LIBRE - ( TIROXINA LIBRE )   
GLUCOSA        
INSULJNA BASAL         
LDL COLESTEROL         
TRIGLICERIDOS
Quedo atento a su respuesta.
Revisa nuestros términos y condiciones aquí T&amp;C
 </t>
  </si>
  <si>
    <t>Estimados señores de RIMAC, buena tarde:
Con relación al caso de la paciente MARIA LUISA VELÁSQUEZ, les informamos que actualmente se encuentra inscrita en el programa Cuídate Virtual, el cual contempla únicamente atención médica virtual y seguimiento de enfermería, de acuerdo con los protocolos establecidos.
Por lo tanto, no corresponde la gestión de toma de análisis de laboratorio, y en ese sentido, el concepto de reembolso por dichos análisis no procede.
Adjuntamos para su revisión los protocolos de atención del programa Cuídate Virtual.
Sin otro particular, quedamos atentos a cualquier consulta adicional.
Saludos cordiales</t>
  </si>
  <si>
    <t>Estimadas buenas tardes
 DX: HTA y dislipidemia
Nombre: Glicerio Camino Siles
DNI: 10060304
Celular: 942665164
Por favor su apoyo urgente, asegurado no logra contactarse con el Proveedor. Gracias.
Mi esposo está tratando de contactar a Viva 1A el proveedor de medicamentos del plan Cuídate desde el jueves de la semana pasada y no le responden, le envían un mensaje automático que dice que no tienen agentes disponibles.</t>
  </si>
  <si>
    <t>Buenos días, Guissela:
En relación con el paciente GLICERIO CAMINO SILES, informamos que tiene programada una cita el 18 de junio de 2025 a las 2:00 p.m. con el Dr. Hilton D. Jango Cruz, especialidad Cardiología - Teleconsulta.
Quedamos atentos ante cualquier consulta adicional.</t>
  </si>
  <si>
    <t>Antonella Valeria Ruiz Ferrel</t>
  </si>
  <si>
    <t>Hola Freddy,
Este es el caso comentado, paciente de Chiclayo, ha presentado reclamo formal y está pidiendo reembolso a Rimac. Se adjunta factura.
YAPE: 992721785  - NOMBRE DEL TITULAR YAPE: GRACIELA FERREL CABALLERO
Paciente: Antonella Valeria Ruiz Ferrel
DNI: 90857051
Fecha De atención: 15.06.25
Monto: S/ 89.80
Servicio: Centro Medico Virtual.
Titular: Graciela Ferrel Caballero
DNI: 41040047</t>
  </si>
  <si>
    <t>REEMBOLSO POR FALTA DE COBERTURA</t>
  </si>
  <si>
    <t>TESORERIA</t>
  </si>
  <si>
    <t xml:space="preserve">Buenas  tardes estiamda  Lorena,
recibe  un cordial saludo, se realizo el rembolso, se adjunta  evidencia.
Saludos </t>
  </si>
  <si>
    <t>Estimada Lic. Margot, buen día:
Adjunto reporte de la data solicitada en correo infra.
Cabe resaltar que en la comunicación inicial solo se envió la información de los pacientes que tiene resaltados en amarillo.
Adicional a ello se solicita su V°b para ingreso de los pacientes con Hipotiroidismo; ya que, la indicación que tenemos es el ingreso de los pacientes con los cuatro diagnósticos crónicos hipertensión, diabetes, dislipidemia y asma.
Quedamos a la espera de su gentil respuesta.
Saludos Cordiales,</t>
  </si>
  <si>
    <t xml:space="preserve">Estimados
Su apoyo en poder registrar el caso del asegurado como PRIORIDAD porque SOLO recibimos quejas de la atención brindada.
Asegurado informa :
El día Jueves 12.06 me acerque a las instalaciones de Centro Viva 1 A  para poder realizarme los exámenes , monitoreo presión arterial , Mapa y  EKG, colocaron el Holter. Al día siguiente se acercó el médico a retirar los aparatos. 
El Dia sábado escribo al whatsapp de centro médico, pidiendo alguna novedad sobre los resultados y me indican que el Holter debe ser tomado nuevamente porque no fue colocado correctamente.
Nos reclama la molestia de los procedimientos que presenta Viva 1 A para retrasar las pruebas y los resultados de su salud. A la fecha sigue a la espera de la coordinacion del examen a domicilio que le ofrecieron.
Saludos Cordiales </t>
  </si>
  <si>
    <t>MAL MANEJO DE PROTOCOLOS ASISTENCIAL</t>
  </si>
  <si>
    <t>HOLTER</t>
  </si>
  <si>
    <t>Buenas tardes, estimados:
Nos comunicamos con el paciente, se confirmó la colocación el día sábado 21/6 a cargo del Dr. Hilton D. Jango, y  el retiro se efectuó el día domingo 17/06.
El paciente manifestó estar conforme con la atención recibida.
Saludos cordiales</t>
  </si>
  <si>
    <t>Claudia Velarde Arnaez</t>
  </si>
  <si>
    <t>cvelarde@claro.com.pe</t>
  </si>
  <si>
    <t>Estimadas @Brigitte Huaranca Lopez@Quejas y reclamos
Su gentil apoyo con el descargo del presente reclamo por favor validar el cobro de los copagos realizados a la usaría. 
Su gentil apoyo validando cobertura EPS, paciente indica que se le cobró el examen de colesterol y tiene dudas de porqué los costos son mayores y pertenece al programa  cuidate.
Nombre de paciente: Claudia Velarde Arnaez
DNI: 40005624
Correo: cvelarde@claro.com.pe
Nota: Se adjunta archivo.
Agradecida de antemano, quedo atenta a su pronta respuesta.
Saludos cordiales.</t>
  </si>
  <si>
    <t>Buenas tardes Guisella,
En relación al caso de la paciente VELARDE ARNAEZ CLAUDIA MONICA, se informa que se realizó la revisión correspondiente al cobro de S/ 45.20 por la realización de sus exámenes de laboratorio, confirmando que el monto cobrado es correcto.
Se adjunta el presupuesto de los exámenes que sustentan dicho cobro.
Quedamos atentos ante cualquier consulta adicional.</t>
  </si>
  <si>
    <t>Estimada @Gianina Jessica Sigueña Aldana 
Se solicita su gentil apoyo en la atención de este caso. Conforme a lo conversado con la Lic. Alicia Huallpa, se confirma que no se cuenta con prestador en la ciudad de Tacna. Por tal motivo, y a modo de contingencia, se deberá proceder de la misma forma en que se gestiona con el CAI, mediante la modalidad de reembolso.
El usuario deberá realizar la toma de los estudios en un laboratorio externo y gestionar la factura a nombre de VIVA 1. Esta medida se adopta de manera excepcional con el objetivo de no seguir postergando la toma de muestra requerida.
Agradecemos su comprensión y apoyo para dar continuidad oportuna a este caso.</t>
  </si>
  <si>
    <t>Li Zhenjun</t>
  </si>
  <si>
    <t xml:space="preserve">Me llamó a su oficina el señor Li, para decirme que a la fecha no ha recibido su medicamento, que le informan en la farmacia que no han cambiada la receta y por ello no le pueden hacer la entrega. </t>
  </si>
  <si>
    <t xml:space="preserve">Inkafarma llamo al asegurado para indicarle que no tienen el VB de Rimac 
para entregarle lo que falta, // Se le entregó los medicamentos a tanta insistencia </t>
  </si>
  <si>
    <t xml:space="preserve">SARA ANGELICA CACERES LOPEZ </t>
  </si>
  <si>
    <t xml:space="preserve">Hola Gissella,
 Estimada Gissela,
Por favor tu apoyo en confirmar si el proveedor ya se contacto con la paciente para realizar los exámenes pendientes.
Quedo a la espera de tu confirmación.
Tenemos el reclamo de la asegurada SARA ANGELICA CACERES LOPEZ en el programa de paciente crónico indica que el 16/06 el proveedor VIVA 1A se comunicó para proceder realizar unos exámenes pago por dichos procedimientos, pero hasta el momento no se han acercado ni comunicado para la realización de los exámenes.
Por favor tu apoyo a fin de que el proveedor proceda a realizar dichos exámenes.
Saludos,
 </t>
  </si>
  <si>
    <t>Buenas  tardes estimada Guissela,
Reciba un cordial saludo, con relación al reclamo presentado por la asegurada Sara Angélica Cáceres López, le informamos lo siguiente:
La toma de muestra se realizó el día 21/06/2025, y dicha atención se encuentra registrada en el sistema.
Adicionalmente, la asegurada pasó consulta médica de control el día 30/06/2025 con el Dr. Gerson Jacob Siura Trevejo, en la especialidad de Endocrinología a través de teleconsulta.
Lamentamos cualquier inconveniente que esto haya podido generar. Nos mantenemos atentos a cualquier otra consulta o requerimiento.
Saludos cordiales,</t>
  </si>
  <si>
    <t>TERESA LUCIA CHAVEZ DEL CARPIO</t>
  </si>
  <si>
    <t>Señores Viva 1 A
Buen día agradeceré que nos puedan brindar el estatus de la atención de la paciente TERESA LUCIA CHAVEZ DEL CARPIO con DNI  07393822, quien se encuentra con ustedes en el programa Diamante  
Desde ya la paciente ha pasado la semana pasada atención en la clínica angloamericana y tiene esta receta
Ante lo expuesto queremos saber cual ha sido su última atención y tto que han brindado a la paciente.</t>
  </si>
  <si>
    <t>PROGRAMA DIAMANTE</t>
  </si>
  <si>
    <t>Buenas tardes Margot,
En relación con el paciente TERESA LUCIA CHAVEZ DEL CARPIO , informamos que fue atendida el 17 de junio de 2025 a las 4:00 p. m. por el Dr. Antonio David Moncada Catalán, en la especialidad de Medicina Familiar – Teleconsulta.
Asimismo, se indica que se le prescribieron medicamentos, los cuales fueron entregados el 18 de junio.
Quedamos atentos ante cualquier consulta adicional.
Saludos cordiales</t>
  </si>
  <si>
    <t>Pamela Olenka Peña Vivanco</t>
  </si>
  <si>
    <t>pamelaolenka@gmail.com</t>
  </si>
  <si>
    <t>25-SBS016122</t>
  </si>
  <si>
    <t>Asegurada Pamela Olenka Peña Vivanco, identificada con DNI N.º 10000111, presenta un reclamo formal respecto a la
atención recibida bajo el seguro AMC Colectiva Regular N.º 14358, exponiendo lo siguiente:
Desde las 10:00 a.m., ha venido solicitando una atención médica virtual con Rimac. A pesar de múltiples
comunicaciones, la atención recién se concretó a la 1:30 p.m.
Durante ese lapso, se le confirmó una consulta a las 11:00 a.m., pero el médico nunca se conectó. En la consulta
reagendada para la 1:30 p.m., el médico no encendió la cámara en ningún momento.
La asegurada informó al médico sobre un problema cardíaco preexistente y la necesidad de una medicación específica. El
profesional prescribió una pastilla que ella refutó por ser contraproducente, ya que acelera el ritmo cardíaco.
Como respuesta, el médico le indicó únicamente paracetamol y cetirizina para tratar su cuadro gripal.
Finalmente, expresa su malestar por todo el proceso, que incluyó demora en la atención, falta de contacto adecuado con los
médicos, prescripción no ajustada a sus antecedentes médicos, y solo recién a las 17:00 horas se han comunicado con ella
para coordinar la entrega del medicamento.
Ante lo expuesto, solicita que se registre formalmente el reclamo por la inadecuada atención recibida, tanto en la gestión de
la consulta virtual como en la respuesta médica.</t>
  </si>
  <si>
    <t>Estimados señores de Rimac EPS
De nuestra mayor consideración,
Por medio de la presente, deseamos expresar nuestro compromiso con la transparencia,
la calidad de atención y la mejora continua en nuestros procesos.
Con relación a los hechos ocurridos el día 20 de junio de 2025, durante la atención a
través del Centro Médico Virtual (CMV), vinculados a la prestación del servicio para la
paciente Pamela Olenka Peña Vivanco, con DNI 10000111, nos permitimos informar lo
siguiente:
a) Descripción de los hechos
Se ofertó la subasta para el servicio de medicina general para la paciente.
Posteriormente, se procedió con el agendamiento del servicio, quedando programado
en tres oportunidades durante el mismo día: 11:00 a.m., 11:15 a.m. y 1:00 p.m.
Sin embargo, la prestación del servicio no se concretó en los primeros intentos, debido
a que la paciente canceló los dos primeros agendamientos.
A las 12:16 p.m., se reportó en el grupo de WhatsApp “Seguimiento CMV Viva1” que la
paciente tenía una cita programada y no se había logrado contacto. Se informó que las
citas previas habían sido canceladas por la propia paciente. Posteriormente, se
reprogramó la atención para la 1:00 p.m. con la Dra. Uribe.
Durante la teleconsulta, la paciente refirió síntomas compatibles con resfriado común,
con antecedentes de arritmia cardíaca e hipertensión arterial, e indicó haberse
automedicado con un antihistamínico y un anestésico local. La médica prescribió
paracetamol 1 g cada 8 horas por 4 días y cetirizina 10 mg cada 24 horas por 4 días,
tratamiento que resulta pertinente para el manejo de su cuadro agudo, acarrea riesgos
mínimos considerando sus antecedentes cardiovasculares.
Cabe resaltar que, tal como se menciona en el reclamo, la paciente sugirió un
“medicamento específico” para que se le recetara. Sin embargo, es importante precisar
que la prescripción se realiza según el criterio médico, no en función de lo que solicite el
paciente.
Finalmente, la entrega de medicamentos fue gestionada y concretada el mismo día a
través de CUIDAFARMA, cumpliendo con la atención correspondiente.
Se adjunta los soportes correspondientes:
1:43
17 Seguimiento CMV Viva1
Andre Corporativo Viva, Carlitos, Dr. Fr...
M
12:41 p. m.
vie, 20 jun.
Viva 1a +57 317 6486965
Marie +51 962 796 457
DNI:10000111
NOMBRES: PAMELA OLENKA PEÑA VIVANCO
TELEFONO:999148054
PS CENTRO MÉDICO
Buenas tardes paciente tenia la cita
asignada a las 11:15 AM y la cancelo
12:45 p. m.
924
dD
VIUA I1A
D
Seguimiento CMV Viva1
Brigith, Carlos, Dra., Freddy, Gestor, Gianina, Karol...
se revisa
Alguna rspta estimados?? @~Farmacia
VIVA 1A
M ~ Marieм
12:06 p. m.
+51 962 796 457
DNI:10000111
NOMBRES: PAMELA OLENKA PEÑA
VIVANCO
TELEFONO:999148054
POLIZA: 4001 - 0000014358
CORREO: pamelaolenka@gmail.com
CASO. 0025580310
MOTIVO:
Asegurada menciona que tenia una
programación
MV a las 11 y no se han conectado SU
APOYO PF @Supervisor Call Center
@~Dirección Médica Viva 1A 12:16 p. m.
Q
Citas del Paciente
Q Buscar
2
Fecha Cita Hora Sede Medico Servicio Programa Agenda Estado Fecha Creacion Creador Observació
20/06/2025 11:00 AM VIVA 1A CENTRO MEDICO PERU Mari Alexandra Uribe Caveduque MEDICINA GENERAL - TELECONSULTA RIMAC EPS CENTRO MEDICO VIRTUAL CANCELADO 20/06/2025 JUCANTILLO Cita oficina vi
20/06/2025 11:15 AM VIVA 1A CENTRO MEDICO PERU Marciel Espinoza Noguera MEDICINA GENERAL - TELECONSULTA RIMAC EPS CENTRO MEDICO VIRTUAL CANCELADO 20/06/2025 JUCANTILLO Cita oficina vi
20/06/2025 1:00 PM VIVA 1A CENTRO MEDICO PERU Mari Alexandra Uribe Caveduque MEDICINA GENERAL --TELECONSULTA RIMAC EPS CENTRO MEDICO VIRTUAL PROCESADO 20/06/2025 LCASTRO Cita oficina vi
D
1-3 de З &lt;く 1 5
b) Medidas a adoptar o adoptadas:
Finalmente, es oportuno informarle que hemos adoptado las siguientes medidas:
a) Reforzar los protocolos de contacto con el paciente previo a la cita, incluyendo
llamadas o mensajes de verificación el mismo día de la atención.
b) Fortalecimiento de la coordinación para la entrega de medicamentos.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</si>
  <si>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Carmen Isabel Vilca Rojas</t>
  </si>
  <si>
    <t>isabel.vilcar55@gmail.com</t>
  </si>
  <si>
    <t>25-EPS003133</t>
  </si>
  <si>
    <t>Asegurada CARMEN ISABEL VILCA ROJAS, identificada con DNI 70886210, presenta su reclamo formal debido a la mala
atención brindada por el proveedor de atención médica virtual.
El día de hoy, en horas de la mañana, la asegurada recibió atención médica virtual. Sin embargo, en el
momento de la consulta no se le envió la receta ni el descanso médico correspondiente, lo que la obligó a asistir a su lugar
de trabajo pese a su estado de salud.
A lo largo de la mañana, la asegurada intentó comunicarse tanto con el proveedor de atención médica como con Rimac 3
veces donde se le derivaba o se le cortaba para solucionar el envío del descanso médico, pero no obtuvo respuesta ni
solución. Finalmente, recibió el documento hace poco, pero lamentablemente ya no tuvo utilidad, pues su jornada laboral
transcurrió con normalidad.
Por lo tanto, la asegurada solicita que se realicen las investigaciones correspondientes sobre la demora en la entrega de su
descanso médico y se brinde una respuesta formal.</t>
  </si>
  <si>
    <t>DEMORA EN ENVIO DE DESCANSO MEDICO</t>
  </si>
  <si>
    <t>Informe de Resultado del Reclamo
1. Canal de Ingreso del Reclamo:
Reclamo ingresado el 17 de junio de 2025, a través del Libro de Reclamaciones
Virtual (LRV) de RIMAC EPS , mediante la Hoja de Reclamación N°25-EPS003133;
el cual nos fue trasladado el 23 de junio del 2025 y registramos como Reclamo N°
LVR-25-000042.
2. Identificación del usuario afectado y de quien presenta el reclamo:
El reclamo fue presentado por Carmen Isabel Vilca Rojas con DNI N° 70886210.
3. Descripción y causa del reclamo:
“Asegurada CARMEN ISABEL VILCA ROJAS, identificada con DNI 70886210,
presenta su reclamo formal debido a la mala atención brindada por el proveedor de
atención médica virtual. El día de hoy, en horas de la mañana, la asegurada recibió
atención médica virtual. Sin embargo, en el momento de la consulta no se le envió la
receta ni el descanso médico correspondiente, lo que la obligó a asistir a su lugar de
trabajo pese a su estado de salud. A lo largo de la mañana, la asegurada intentó
comunicarse tanto con el proveedor de atención médica como con Rimac 3 veces
donde se le derivaba o se le cortaba para solucionar el envío del descanso médico,
pero no obtuvo respuesta ni solución. Finalmente, recibió el documento hace poco,
pero lamentablemente ya no tuvo utilidad, pues su jornada laboral transcurrió con
normalidad. Por lo tanto, la asegurada solicita que se realicen las investigaciones
correspondientes sobre la demora en la entrega de su descanso médico y se brinde
una respuesta formal”.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de nuestros pacientes es nuestra principal prioridad. En ese sentido, hemos
implementado las mejoras necesarias para evitar que situaciones como esta se
repitan en el futuro.
No obstante, nos comunicamos con el paciente para la coordinación del envío de su
descanso médico. Durante esta comunicación, la paciente informó que había acudido
a su centro de labores, pero que sus síntomas habían empeorado, por lo que solicitó
una nueva atención. Se le brindó una segunda atención, durante la cual el médico
tratante indicó un descanso médico adicional por 3 días. Durante esta atención
médica, la paciente confirma la recepción de la receta, el descanso médico y la
constancia de atención, manifestando conformidad con el servicio recibido.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Paciente-Call Center.
b) Reforzar el monitoreo continuo del proceso de atención al paciente..
Quedamos atentos ante cualquier solicitud, prestos a servirle siempre.
“EN VIVA 1A CUIDAMOS LA SALUD DE TU FAMILIA COMO SI FUERA LA NUESTRA”</t>
  </si>
  <si>
    <t>Ana Maria Milagros Hurtado Gutierrez</t>
  </si>
  <si>
    <t>micalmila@hotmail.com</t>
  </si>
  <si>
    <t>25-EPS003131</t>
  </si>
  <si>
    <t>Desde las 6 am vengo reportando mi estado de salud le indicaron que se comunicarían a las 7 am para una consulta virtual
en la que me indicaron que se haría envío de medicamento a las 8 o 8:30am sin embargo hasta el momento no se me hace
entrega de la medicina y cada que me comunico con el proveedor que me atendió nadie me responde lo cual es un mal
servicio, solicito que se me haga envío de los medicamentos de manera urgente ya que continuo mal de salud y yo tome el seguro con Rímac no con terceros</t>
  </si>
  <si>
    <t>Informe de Resultado del Reclamo
1. Canal de Ingreso del Reclamo:
Reclamo ingresado el 17 de junio de 2025, a través del Libro de Reclamaciones
Virtual (LRV) de RIMAC EPS , mediante la Hoja de Reclamación N°25-EPS003131;
el cual nos fue trasladado el 23 de junio del 2025 y registramos como Reclamo N°
LVR-25-000043.
2. Identificación del usuario afectado y de quien presenta el reclamo:
El reclamo fue presentado por Ana Maria Milagros Hurtado Gutierrez con DNI N°
10282579.
3. Descripción y causa del reclamo:
“Desde las 6 am vengo reportando mi estado de salud le indicaron que se
comunicarían a las 7 am para una consulta virtual en la que me indicaron que se haría
envío de medicamento a las 8 o 8:30am sin embargo hasta el momento no se me
hace entrega de la medicina y cada que me comunico con el proveedor que me
atendió nadie me responde lo cual es un mal servicio, solicito que se me haga envío
de los medicamentos de manera urgente ya que continuo mal de salud y yo tome el
seguro con Rímac no con terceros”.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de nuestros pacientes es nuestra principal prioridad. En relación con su caso,
verificamos que la paciente fue atendida a través del Centro Médico Virtual en la
especialidad de Medicina General a las 8:30 a.m., donde se le prescribieron los
medicamentos correspondientes.
La entrega de los medicamentos se realizó a las 11:21 a.m., cumpliendo con el tiempo
máximo permitido. En ese sentido, se realizó la verificación correspondiente del
proceso de entrega de medicamentos.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Paciente-Call Center.
b) Reforzar el monitoreo continuo de la entrega de medicamentos.
Quedamos atentos ante cualquier solicitud, prestos a servirle siempre.
“EN VIVA 1A CUIDAMOS LA SALUD DE TU FAMILIA COMO SI FUERA LA NUESTRA</t>
  </si>
  <si>
    <t>Alejandra Nahir Morales Hernandez</t>
  </si>
  <si>
    <t>calle coronel tafur 252 alt de la cra 1 de 28 de Julio</t>
  </si>
  <si>
    <t>ale.mh9406@gmail.com</t>
  </si>
  <si>
    <t>25-EPS003173</t>
  </si>
  <si>
    <t>Asegurado informa que el 19 de junio realizo video consulta con viva 1 A // caso N° 0025573184 , lo cual no le enviaron
medicamentos como quedaron, ya se es la segunda vez que ocurre lo mismo primero fue con mi esposo y ahora conmigo
están incumpliendo las cláusulas de la póliza que se a informado donde le tienen que brindar los medicamentos recetados
de manera virtual porque la cobertura es al 100% , siendo hoy 21.06.25
los medicamentos ya fueron comprados por mi persona de manera , porque hasta el momento no se comunican para
brindarme respuesta de los medicamentos pendientes</t>
  </si>
  <si>
    <t>Informe de Resultado del Reclamo
1. Canal de Ingreso del Reclamo:
Reclamo ingresado el 21 de junio de 2025, a través del Libro de Reclamaciones
Virtual (LRV) de RIMAC EPS , mediante la Hoja de Reclamación N°25-EPS003173;
el cual nos fue trasladado el 23 de junio del 2025 y registramos como Reclamo N°
LVR-25-000044.
2. Identificación del usuario afectado y de quien presenta el reclamo:
El reclamo fue presentado por Alejandra Nahir Morales Hernandez con DNI N°
72299116.
3. Descripción y causa del reclamo:
“Asegurado informa que el 19 de junio realizo video consulta con viva 1 A // caso N°
0025573184 , lo cual no le enviaron medicamentos como quedaron, ya se es la
segunda vez que ocurre lo mismo primero fue con mi esposo y ahora conmigo están
incumpliendo las cláusulas de la póliza que se a informado donde le tienen que
brindar los medicamentos recetados de manera virtual porque la cobertura es al 100%
, siendo hoy 21.06.25 los medicamentos ya fueron comprados por mi persona de
manera , porque hasta el momento no se comunican para brindarme respuesta de los
medicamentos pendientes”.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de nuestros pacientes es nuestra principal prioridad. Lamentablemente, por fallas en
el sistema logístico de nuestro proveedor, ajenas a nuestra voluntad, se verificó que
no se realizó la entrega de sus medicamentos a su domicilio..
No obstante, a fin de garantizar la calidad de nuestro servicio, hemos procedido a
asumir el reembolso correspondiente.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Paciente-Call Center.
b) Reforzar el monitoreo continuo de la entrega de medicamentos.
Quedamos atentos ante cualquier solicitud, prestos a servirle siempre.
“EN VIVA 1A CUIDAMOS LA SALUD DE TU FAMILIA COMO SI FUERA LA NUESTRA”</t>
  </si>
  <si>
    <t>Luis Antonio Muñoz Reforme</t>
  </si>
  <si>
    <t>luis.munozreforme11@gmail.</t>
  </si>
  <si>
    <t>25-EPS003185</t>
  </si>
  <si>
    <t>EL DIA 4/6/25 DEPOSITO MI ESPOSA PARA MIS EXAMENES DE LABORATORIO AL PROVEEDOR DE Viva1A Centro
Experiencia 50.90 DEL PROGRAMA DE HIPOTIROIDISMO DEL CUAL EL PROVEEDOR INFORMO QUE NO LE LLEGO
EL DEPOSITO CUANDO ENVIE LA CAPTURA DE ELLO , ME DIJERON VAYAN AL BANCO FUI Y EL BANCO ME INDICA
QUE SI FUE DEPOSITADO A LA CUENTA DEL PROVEEDOR VIVA 1 ENTONCES ELLOS NO DIERON SOLUCION Y NO ME TOMARON LOS EXAMENES ESE DIA DE LA COLERA SE ME SUBIO LA PRESION SIENDO
HIPERTENSO PONIENDO EN RIESGO MI VIDA , SOLICITO MI DEVOLUCION Y QUE TOMEN MEDIDAS CON ESE
PROVEEDOR.</t>
  </si>
  <si>
    <t>Lima, 04 de agosto del 2025
Luis Antonio Muñoz Reforme
luis.munozreforme11@gmail.com
Referencia: Reclamo N° LRV-25-000045
PAUS – VIVA 1A S.A.C.
Luis Antonio Muñoz Reforme:
De nuestra consideración,
Nos dirigimos a usted para saludarle y, al mismo tiempo, informarle que hemos analizado
su reclamo presentado el 23 de junio de 2025 a través de la Hoja de Reclamación N°
25-EPS003185 del Libro de Reclamaciones Virtual (LRV) de RIMAC EPS, quien nos
trasladó el 24 de junio del 2025,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VIUA 1
CENTRO MÉDICO
Informe de Resultado del Reclamo
1. Canal de Ingreso del Reclamo:
Reclamo ingresado el 23 de junio de 2025, a través del Libro de Reclamaciones
Virtual (LRV) de RIMAC EPS , mediante la Hoja de Reclamación N°25-EPS003185;
el cual nos fue trasladado el 24 de junio del 2025 y registramos como Reclamo N°
LVR-25-000045.
2. Identificación del usuario afectado y de quien presenta el reclamo:
El reclamo fue presentado por Luis Antonio Muñoz Reforme con DNI N° 25769306.
3. Descripción y causa del reclamo:
“EL DIA 4/6/25 DEPOSITO MI ESPOSA PARA MIS EXAMENES DE LABORATORIO
AL PROVEEDOR DE Viva1A Centro Experiencia 50.90 DEL PROGRAMA DE
HIPOTIROIDISMO DEL CUAL EL PROVEEDOR INFORMO QUE NO LE LLEGO EL
DEPOSITO CUANDO ENVIE LA CAPTURA DE ELLO , ME DIJERON VAYAN AL
BANCO FUI Y EL BANCO ME INDICA QUE SI FUE DEPOSITADO A LA CUENTA
DEL PROVEEDOR VIVA 1 ENTONCES ELLOS NO DIERONSOLUCION Y NO ME
TOMARON LOS EXAMENES ESE DIA DE LA COLERA SE ME SUBIO LA PRESION
SIENDO HIPERTENSO PONIENDO EN RIESGO MI VIDA , SOLICITO MI
DEVOLUCION Y QUE TOMEN MEDIDAS CON ESE PROVEEDOR ”.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de nuestros pacientes es nuestra principal prioridad. Tras la revisión realizada en
nuestros registros de cobranza, se verificó lo siguiente:
● No se evidenció el ingreso del abono correspondiente en las cuentas de VIVA
1A.
● Asimismo, tras la corroboración en todos los POS de la sede, no se encontró
registro de la transacción.
En ese sentido, el sistema confirma que el pago no fue procesado exitosamente,
motivo por el cual no se visualiza en nuestros registros.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Reforzar la supervisión de los procesos de pago y registro a fin de garantizar su
trazabilidad y prevenir inconvenientes similares.
b) Brindar acompañamiento directo al paciente, orientándolo sobre los pasos a seguir
y asegurando que situaciones como esta no se repitan.
Quedamos atentos ante cualquier solicitud, prestos a servirle siempre.
“EN VIVA 1A CUIDAMOS LA SALUD DE TU FAMILIA COMO SI FUERA LA NUESTRA”</t>
  </si>
  <si>
    <t>USUARIO PERTENECE A OTRA IPRESS</t>
  </si>
  <si>
    <t>Buenos días, estimados:
Hemos validado el número de documento de paciente en referencia en Acredita Salud, y efectivamente no corresponde a la aseguradora Rímac.
Adjunto screen.</t>
  </si>
  <si>
    <t>Patricia Salinas Castro</t>
  </si>
  <si>
    <t xml:space="preserve">Estimada Gianina
Buenas tardes, agradeceré que nos puedas remitir estatus de la entrega de medicamentos de los si le han realizado entrega de medicamentos de los siguientes pacientes:
Patricia Salinas Castro
               Dni: 102650098
               Celular: 997929379
Wilma Terrazas de Mirabal.
Desde ya es urgente la información ya que tenemos quejas de estos pacientes por falta de atención.
 </t>
  </si>
  <si>
    <t>Buenos días estimados,
En relación con el caso de la Sra. Patricia Salinas Castro (DNI: 10265098), informamos lo siguiente:
Los medicamentos fueron entregados el día 4 de julio.
La demora en la entrega se debió a la falta de stock del medicamento IRBETT 150 mg.
Como alternativa, se ha gestionado la cotización del fármaco bajo la marca IRBERSEL 150 mg.
    2.En relación con el caso de la Sra. Wilma Terrazas de Mirabal
La atención médica se realizó el 07/06/2025 con la Dra. Anahí Seijas – Medicina Interna.
La receta fue emitida el 08/06 y gestionada inicialmente con nuestro proveedor Astah.
La primera entrega se efectuó el 10/06; en esa fecha se informó que el medicamento Amilorida + Hidroclorotiazida no se encontraba en stock. El resto de los medicamentos de la RM fueron entregados sin observación.
El 16/06, la receta se envió a Cuidafarma. El 17/06, nos comunicaron que tampoco contaban con stock del medicamento.
Ante esta situación, se solicitó reformulación y se reenvió la receta a Cuidafarma, logrando la entrega del medicamento el 18/06, validando la conformidad de la misma.
Quedamos atentos ante cualquier consulta adicional.
Saludos Cordiales,</t>
  </si>
  <si>
    <t>EDGAR ALLAN ESCRIBENS OLAECHEA</t>
  </si>
  <si>
    <t>Estimada @Brigitte Huaranca Lopez @Quejas y reclamos
Su urgente apoyo con el descargo y medidad correctivas con e reclamo presentado por el usario referido, ha solilictado el cambio de prestador.  Estimada @CUI_Guissela Bedon Espinoza tu apoyo con la solicitud del paciente.
Nombres: EDGAR ALLAN ESCRIBENS OLAECHEA
DNI: 09533981
Celular:997552903
Mail:eescribens@gmail.com
Tipo de derivación: Solicita se cambie de proveedor de programa cuídate por mala atencion.
Detalle de la derivación: Paciente crónico indica que tiene problemas con el proveedor viva1 en tema de atenciones medica y demora en la entrega e medicamentos
Clínica en la que se encuentra: viva 1</t>
  </si>
  <si>
    <t>Estimados buenas tardes, 
En relación con la solicitud del paciente Edgar Allan Escribens Olaechea (DNI: 09533981), me permito informar que el paciente recibió la atención médica correspondiente el día 04 de agosto.
Asimismo, se confirma que el paciente ya cuenta actualmente con los medicamentos asignados conforme a su tratamiento dentro del programa "Cuídate".
Agradecemos su comunicación y quedamos atentos a cualquier coordinación adicional que sea necesaria.
Saludos cordiales.</t>
  </si>
  <si>
    <t>Estimados @Brigitte Huaranca Lopez@Gianina Jessica Sigueña Aldana@Freddy Garzón
Solicitamos su gentil apoyo con este caso correspondiente usuario crítico, ya conocido por el servicio debido a las constantes disconformidades manifestadas en reiteradas oportunidades respecto a la calidad de los servicios brindados.
Dado el impacto generado por sus reclamos, se requiere con carácter de urgencia:
Implementación de medidas correctivas inmediatas que aseguren la continuidad y calidad del servicio.
Elaboración y presentación de un plan de trabajo operativo, con acciones concretas y responsables designados, orientado a mitigar el impacto de estos reclamos y prevenir su recurrencia.
Agradecemos su pronta atención y quedamos atentos a su respuesta en el más breve plazo.
Hola Edita Buen Dia :
El dia Jueves 12.06 me acerque a las instalaciones de Centro Viva 1 A  para poder realizarme los exámenes , monitoreo presión arterial , Mapa y  EKG, me indicaron que la enfermera iba a hacer las pruebas, la cual refute y pedí que por favor se presente algún medico cardiologo , porque era la primera vez que veía este tipo de procedimiento donde el Médico cardiólogo no no se encontraba presente. Al final se acercó una Doctora que no era de la especialidad de cardiología que junto con la enfermera colocaron el Holter. Al día siguiente se acercó el médico a retirar los aparatos. 
El Dia sabado escribo al whatsapp de centro médico, pidiendo alguna novedad sobre los resultados y me indican que el Holter debe ser tomado nuevamente ya que el dispositivo no registro no está conforme de inicio a fin, en ese momento llame al Doctor y me indico que el aparato no fue colocado de manera correcta desde un inicio, que por ello debería realizarse nuevamente la prueba. 
Vuelvo a insistir en la ineficacia de los procedimientos que presenta Viva 1 A para retrasar las pruebas y los resultados de mi salud. Sin embargo, se quedó que el médico me iba a confirmar cuando la movilidad estará disponible para la atención a domicilio para realizar nuevamente la prueba (aun sigo a la espera).
Saludos Cordiales 
Buenos días Liliana / Ambar:
El paciente Diego Vasquez Iglesias ha tenido una mala experiencia en cada contacto /coordinación de atención cuando pasa de Experta a Viva 1ª.  Tuvo problemas en la entrega de las medicinas, estuvo varios meses tratando de realizarse el examen de MAPA y EKG y cuando por fin lo programan, sale mal. Margot conoce del caso porque ha conversado con el paciente.
Por favor pido de su intervención para que nos aseguremos que el paciente pueda recibir una atención adecuada y oportuna, este caso es muy crítico, necesitamos que se tomen acciones inmediatas y eficaces.
Quedamos atentos
Gracias!
Edita Galessio</t>
  </si>
  <si>
    <t xml:space="preserve">Buenas tardes estimada, 
Respecto al caso del asegurado Diego Vásquez Iglesias, me permito realizar el siguiente descargo para su debida consideración:
Conforme a lo manifestado por el paciente, se confirma que la primera colocación de los dispositivos Holter y MAPA fue realizada por una licenciada en enfermería, profesional debidamente capacitada para este tipo de procedimientos,  posteriormente, y a solicitud expresa del paciente, se coordinó la presencia de un médico durante el procedimiento. En esa oportunidad, la Dra.Estefany Vega Loayza, supervisó la colocación de los dispositivos junto con la licenciada de enfermería, asegurando la correcta aplicación y la tranquilidad del paciente.
Cabe precisar que el Holter (electrocardiografía ambulatoria de 24 horas) constituye un procedimiento no invasivo cuya colocación se encuentra descrita en guías y procedimientos institucionales, siendo realizada habitualmente por personal de enfermería o técnicos capacitados, bajo protocolo y con orden médica correspondiente. La interpretación y el diagnóstico del registro corresponden exclusivamente a un médico especialista en cardiología.
Lamentablemente, por causas ajenas a nuestro control, el equipo presentó fallas técnicas, lo que ocasionó que las imágenes no se registraran de manera adecuada.
Por tal motivo, se coordinó la reprogramación del procedimiento para el día 21 de junio, con la participación del Dr. Hilton Django, lográndose realizar la toma de manera satisfactoria. Posteriormente, el paciente paso consulta el 27 de junio para la lectura de sus resultados, quedando todo conforme.
como propuesta de mejora de procesos
Con la finalidad de fortalecer la experiencia del paciente y estandarizar la atención, se recomienda:
Reforzar la capacitación continua del personal asistencial que realiza estas colocaciones, en concordancia con las normas técnicas de MINSA y EsSalud.
Mantenimiento preventivo cumplir con el cronograma de revisión técnica de los equipos antes de su uso en procedimientos críticos.
Protocolos de verificación previa la cual implica  completar el check list obligatorio antes de cada procedimiento para validar el correcto funcionamiento del equipo (batería, calibración, almacenamiento de imágenes o registros).
De esta manera, se asegura no solo el cumplimiento de la normativa vigente, sino también la mejora continua en la calidad de atención brindada a los pacientes.
Es todo en cuanto debo informar.
Saludos </t>
  </si>
  <si>
    <t>CECILIA ROSARIO RAMIREZ DE MOGOLLON</t>
  </si>
  <si>
    <t>Estimados:
Buenas tardes, solicito su apoyo para validar si la señora Cecilia Rosario Ramirez forma parte del programa Cuidate.
Estimados buenos días. La presente es para darles a conocer que mi esposa CECILIA ROSARIO RAMIREZ DE MOGOLLON, DNI 01157636, CELULAR 949938098, RUC DE LA EMPRESA 20342985646, ya tiene que pasar por consulta médica y no la llaman. Sus medicamentos ya se le acabaron y hasta la fecha no le hacen los análisis tal como le prometieron. Ruego por favor atender a nuestro pedido en la brevedad posible.</t>
  </si>
  <si>
    <t>Buenas tardes, Angélica:
Con relación a la paciente Cecilia Ramírez de Mogollón, te informo lo siguiente:
La paciente fue atendida el 01 de julio por la Dra. Nilda Noriko Kawamura Murillo.
La demora en la comunicación aparentemente se debió a que el número registrado tenía bloqueadas las llamadas clasificadas como SPAM. A través de WhatsApp, la paciente nos facilitó un nuevo número de contacto (920 385 135), el cual ya ha sido actualizado en nuestra base de datos.
Respecto al laboratorio su cita fue coordinada para el 07 de julio y el examen fue realizado con éxito.
Adicionalmente, se informa que los medicamentos fueron dispensados el 02 de julio.
Quedo atenta ante cualquier consulta adicional.
Saludos cordiales,</t>
  </si>
  <si>
    <t>Gloria Keren Orellana Rojas</t>
  </si>
  <si>
    <t>Estimados Viva 1ª
Buen día, agradeceré que puedan contactarse con asegurada que esta esperando desde el día 21 para que le tomen los laboratorios.
Saludos Estimados, buen día.
Su gentil apoyo contactando a asegurada para su programación de exámenes de laboratorio, los cuales cuentan con OM adjunta del día sábado, y hasta el momento no se han contactado con ella.
Prestador:         Viva 1A
DNI:                    46921366
Nombre:            Gloria Keren Orellana Rojas
Telf:                     979 172 658
Fecha y hora de evaluacion: sabado 21/06 a las 9:45 am
Agradecida de antemano, quedo atenta a su respuesta.
Saludos,</t>
  </si>
  <si>
    <t xml:space="preserve">Estimados, buenas tardes:
En relación con el caso de la asegurada Gloria Keren Orellana Rojas (DNI: 46921366), les informamos que los exámenes de laboratorio ya fueron realizados el día 02/07/2025.
Asimismo, confirmamos que los resultados ya han sido enviados a la paciente conforme a los canales establecidos.
Quedamos atentos ante cualquier otra consulta o requerimiento adicional.
Saludos cordiales,
Ricardo Paz
Gestor de quejas y reclamos. </t>
  </si>
  <si>
    <t>E0001738</t>
  </si>
  <si>
    <t>ARMANDO FRANCISCO ARBAIZA PERALTA</t>
  </si>
  <si>
    <t>Estimadas @Quejas y reclamos@Brigitte Huaranca Lopez
Su gentil apoyo se requiere el descargo y medidas correctivas en referencia al presente reclamo.
uenos días, Rosa:
Número de Póliza y Certificado: E0001738
Contacto: ARMANDO FRANCISCO ARBAIZA PERALTA – tel: 992768444.
Observación: dx diabetes, última cita el 25/05. El médico recomendó sensores y exámenes de laboratorio, pero no se le ha emitido orden
Por favor, tu apoyo para su atención a la brevedad posible.
Muchas gracias,</t>
  </si>
  <si>
    <t>Buenas tardes, estimados,
En relación con el caso referido
Número de Póliza y Certificado: E0001738; contacto: Armando Francisco Arbaiza Peralta, teléfono: 992768444; observación: diagnóstico de diabetes, última cita el 25/05, médico recomendó sensores y exámenes de laboratorio, pero no se le ha emitido orden, se informa lo siguiente:
De acuerdo con los registros, el paciente fue atendido únicamente en dos ocasiones:
Dr. Luis Ángel Rojas Valle
Fecha: 08/06/2025
Especialidad: Medicina General – Teleconsulta
Dra. Aurimar del Carmen Guaita Caibe
Fecha: 10/06/2025
Especialidad: Medicina General – Teleconsulta
Diagnóstico: CIE-10: J00X – Rinofaringitis aguda (resfriado común)
Es toda la información que obra en nuestros registros respecto a este caso.
Saludos</t>
  </si>
  <si>
    <t>ALEMAN DE SERRANO JOSEFINA MORAYMA</t>
  </si>
  <si>
    <t>Favor tu apoyo como te comenté desde el 11/06/2025 a la fecha aún no envían los medicamentos a la mama de Antonieta quien se encuentra en Talara.
Ella se encuentra en el programa de pacientes crónicos.</t>
  </si>
  <si>
    <t xml:space="preserve">De acuerdo a lo conversado con Susan, se coordinó la entrega de los medicamentos desde Lima, el paciente envió la foto del abono 2pm por lo que su solicitud está saliendo el día de mañana AM, para ser entregado el día sábado AM.
Mencionar que la coordinación inicial se realizó a las 9 am (ya que el proveedor externo no contaba con el medicamento Duloxetina), sin embargo, el paciente no realizaba el abono, por lo que se realizó la derivación a inkafarma de lo disponible, pero al contacto de inkafarma la paciente no aceptó la entrega, por lo que se retomó la entrega desde Lima. </t>
  </si>
  <si>
    <t>Estimados,
Volvemos a tener un reclamo por parte de la misma asegurada, por favor solicito su especial apoyo y atención en este caso bastante crítico:
-Coordinar teleconsulta de control que no realizaron en Junio.
-Coordinar la toma de exámenes que la doctora de la especialidad de endocrinología solicitó en Mayo.
-Confirmar qué proveedor actualmente es quien está a cargo del Programa, teníamos entendido que era Viva 1ª , pero al parecer han cambiado, favor confirmar.
Quedo atenta a sus gestiones, mil gracias.
Revisa nuestros términos y condiciones aquí T&amp;C
Saludos Cordiales / Kind regards,</t>
  </si>
  <si>
    <t xml:space="preserve">Buenos días estimados reciban un cordial saludo,
En relación con la atención de la paciente ALVAREZ MONGE LELIA  informamos lo siguiente:
La teleconsulta pendiente fue coordinada y se realizó el 08/07/2025 con la especialista en Endocrinología, Dra. Nilda Noriko Kawamura Murillo.
Respecto a los exámenes solicitados en mayo, la paciente efectuó el pago el 02/07/2025. La toma de muestras se realizó el 05/07/2025, y el envío de resultados se efectuó el día de hoy, 07/07/2025.
Confirmamos que Viva 1ª continúa siendo el proveedor a cargo del programa.
Quedamos atentos a cualquier requerimiento adicional para asegurar la continuidad y calidad de la atención.
Saludos cordiales,
</t>
  </si>
  <si>
    <t>Lesly Alondra Mogollón Ramirez</t>
  </si>
  <si>
    <t>Estimada Brigitte:
Buen día, solicito tu apoyo con esta solicitud, validar si pertenece al programa y agendar de inmediato su atención.
Buenos días mis estimados. Mi hija es Lesly Alondra Mogollón Ramirez, con DNI 72479331. Telefono de Casa: 01-5438281. Celular 920385135/997598580.  RUC DE LA EMPRESA 20342985646. Hace aproximadamente dos meses que no la llaman para pasar consulta y darle su medicina que no tiene y ha tenido que comprar. También le enviaron los análisis que le hicieron, pero no ha pasado con el médico, no sabe el diagnóstico. Por favor atender a nuestro pedido. Gracias.
Saludos Cordiales,</t>
  </si>
  <si>
    <t>Buenas tardes, estimada Angélica:
Recibe un cordial saludo.
Te informamos que la paciente fue atendida el 02 de julio por el Dr. Moncada, bajo la especialidad de Medicina Familiar. Como parte de la atención, se le leyeron los resultados de los exámenes de laboratorio, siendo el diagnóstico dislipidemia.
En cuanto al tratamiento, se brindaron las siguientes recomendaciones dentro del plan médico:
Mantener hábitos dietéticos saludables y realizar actividad física regular.
Suspender los medicamentos actuales.
Programar un control de lípidos en 3 meses.
Quedamos atentos ante cualquier consulta adicional.
Saludos cordiales,</t>
  </si>
  <si>
    <t>PA</t>
  </si>
  <si>
    <t>WILMA TERRAZAS DE MIRABAL</t>
  </si>
  <si>
    <t>Estimada Gianina
Buenas tardes necesitamos saber el estatus de atención de la asegurada •    Wilma Terrazas de Mirabal, quien es madre de una de las  Gerentes  de China National Petroleum Corporation  CNPC.
Nos urge esta información solicitada.
Saludos</t>
  </si>
  <si>
    <t>Buenas tardes estimados,
En relación con el caso de la Sra. Wilma Terrazas de Mirabal
La atención médica se realizó el 07/06/2025 con la Dra. Anahí Seijas – Medicina Interna.
La receta fue emitida el 08/06 y gestionada inicialmente con nuestro proveedor Astah.
La primera entrega se efectuó el 10/06; en esa fecha se informó que el medicamento Amilorida + Hidroclorotiazida no se encontraba en stock. El resto de los medicamentos de la RM fueron entregados sin observación.
El 16/06, la receta se envió a Cuidafarma. El 17/06, nos comunicaron que tampoco contaban con stock del medicamento.
Ante esta situación, se solicitó reformulación y se reenvió la receta a Cuidafarma, logrando la entrega del medicamento el 18/06, validando la conformidad de la misma.
Quedamos atentos ante cualquier consulta adicional.
Saludos Cordiales,</t>
  </si>
  <si>
    <t>Buenos días Guissela,
Por favor tu apoyo coordinando el ingreso al programa DIAMANTE, asegurado cuenta con las siguientes enfermedades crónicas.
HTA
Diabetes
Dislipidemia
Secuelas post Neumonía (actualmente tiene un cuadro de influenza y está con concentrador de oxígeno)
Colon Irritable
Hasta el mes pasado fue atendido por Clinical Home bajo la cobertura de Hospitalización en Casa, pero ya está de alta y ahora se requiere de seguimiento ambulatorio para sus diagnósticos crónicos.
La persona de contacto es la esposa Faten Sansour 981369895 (Whatsapp)</t>
  </si>
  <si>
    <t>Estimadas, buenas noches, se solicita ingreso del paciente SANSOUR MOUSA JJ (CE 000562206) al programa de Riesgo Cardiovascular para el manejo, control, y seguimiento de sus patologías crónicas y comorbilidades. Actualmente, el paciente se considera funcional y no requiere de apoyo para ejecutar sus actividades diarias, por lo que no aplicaría en estos momentos para el programa Diamante. Se adjunta informe médico.
Atentamente,</t>
  </si>
  <si>
    <t>E0001009</t>
  </si>
  <si>
    <t>CRUCES ORCUHUARANGA FELICTAS GLADYS</t>
  </si>
  <si>
    <t>Estimados Señores de Viva 1 A
Solicitamos estatus de comunicación con asegurada CRUCES ORCUHUARANGA FELICTAS GLADYS / POLIZA E0001009 que a la fecha no le han programado para evaluación para ingreso a Diamante.
Urgente que nos confirmen la comunicación con la asegurada.
Saludos</t>
  </si>
  <si>
    <t>Estimados, buena tarde:
Nos contactamos con Srta. Luz, hija de la paciente; a fin de absolver las dudas frente al ingreso del programa Diamante.
Se le brindó las coberturas y las atenciones que se brindan; sin embargo, menciona que no está acorde con lo informado por su broker y que conversará con la persona antes de tomar una decisión.
Ello en mención del copago del 15% correspondiente a los medicamentos, desea mantener el mismo costo de medicamentos que le brindan en Cuidafarma por extensión de receta; de no mantenerse, eso es un motivo para no ingresar al programa.
Así mismo, se indicó que los laboratorios y atenciones de psicología, nutrición, MFR y terapias derivadas de la misma tienen un copago del 15%.
Reitera que no es la información recibida, dejando sin efecto el ingreso y con ello se cancelan las atenciones programadas.
Quedo a la espera de sus prontos comentarios en caso decidan continuar con el ingreso al programa Diamante.
Saludos Cordiales,</t>
  </si>
  <si>
    <t>Estimada @Maria Ines Grados Tolmos
Se trata de un usuario conocido por el servicio, quien ha presentado reiterados reclamos por no acceder al copago del 85% contemplado dentro del Programa Diamante. Cabe señalar que esta situación escapa de los lineamientos tanto del prestador como del programa de crónicos.
Estimadas @Brigitte Huaranca Lopez@Quejas y reclamos
Se solicita su gentil apoyo para contactar nuevamente al usuario referido y brindarle orientación sobre lo que está contemplado bajo el Programa Diamante.
Estimada @Gianina Jessica Sigueña Aldana@Gestion Admisiones Viva 1A
Agradeceremos confirmar el programa vigente del usuario en mención, ya sea Diamante, Paliativo o SHECH. Tener presente que un usuario no puede recibir atención simultánea bajo múltiples beneficios.</t>
  </si>
  <si>
    <t>Buenas tardes estimados.
Reciban un cordial saludo de parte de VIVA 1A Centro Médico .En respuesta al correo relacionado con el paciente VICTOR EDGAR SOLIS PLAZA , queremos informarles que nos hemos contactado con su familiar, brindándole la información correspondiente sobre los copagos, los cuales fueron aceptados.</t>
  </si>
  <si>
    <t>QUISPE MACHUCA EDGAR</t>
  </si>
  <si>
    <t>991 966 292</t>
  </si>
  <si>
    <t>No han recibido comunicación hasta la fecha por parte de Viva 1 A El paciente acudió el día de hoy, 03/07, solicitando su tratamiento antihipertensivo. A fin de evitar incomodidades y no retrasar su tratamiento, se procedió con la entrega de los medicamentos. Sin embargo, el paciente manifiesta que hasta la fecha no ha recibido ninguna comunicación por parte del área correspondiente.
Cabe señalar que el 18/06 se remitió un correo solicitando la verificación del ingreso de los pacientes, entre los cuales se encuentra el paciente en mención. Adjunto captura del correo.</t>
  </si>
  <si>
    <t xml:space="preserve">Estimados, buenos días. 
Por medio del presente, les informamos que los pacientes mencionados en su comunicación ya han recibido la atención correspondiente en las fechas indicadas. A continuación, detallamos la información actualizada:
CASO 1:
Paciente: Quispe Machuca Edgar
DNI: 41049200
El paciente fue atendido y recibió su tratamiento antihipertensivo en la fecha correspondiente. Se ha tomado nota de su solicitud, y el área respectiva se encuentra realizando seguimiento para asegurar una correcta continuidad del tratamiento.
CASO 2:
Paciente: Carol Solange Minaya Corrales
DNI: 43424885
En la primera llamada realizada a la paciente, se le indicó que formaba parte del programa. Agradecemos confirmar si persiste alguna duda para reforzar la comunicación con la asegurada.
CASO 3:
Paciente: Valencia de Machaca Cirila Manuela
DNI: 04423799
La paciente fue atendida y recibió su medicación correspondiente. Asimismo, se tomará en cuenta su solicitud de ser contactada por mensaje con identificación del personal para facilitar futuras comunicaciones.
Agradecemos su constante coordinación y quedamos atentos a cualquier otra consulta o requerimiento adicional.
Saludos cordiales,
Ricardo Paz
Gestor de quejas y reclamos. </t>
  </si>
  <si>
    <t>VALENCIA DE MACHACA CIRILA MANUELA</t>
  </si>
  <si>
    <t>980 169 238</t>
  </si>
  <si>
    <t>No han recibido comunicación hasta la fecha por parte de Viva 1 A El paciente ADULTO MAYOR acudió el día de hoy, 03/07, solicitando su tratamiento antihipertensivo. A fin de evitar incomodidades y no retrasar su tratamiento, se procedió con la entrega de los medicamentos. Sin embargo, el paciente manifiesta que hasta la fecha no ha recibido ninguna comunicación, solicita enviar un mensaje identificandose para posteriores comunicaciones. Cabe señalar que el 18/06 se remitió un correo solicitando la verificación del ingreso de los pacientes, entre los cuales se encuentra la paciente en mención. DIAGNÓSTICOS: Hipertensión Arterial</t>
  </si>
  <si>
    <t>CAROL SOLANGE MINAYA CORRALES</t>
  </si>
  <si>
    <t xml:space="preserve"> 948 132 828</t>
  </si>
  <si>
    <t xml:space="preserve">Asegurado  que ya fue contactado  pero  no sabe si ya lo han ingresado al programa   y esta sin medicación. DIAGNÓSTICOS: Diabetes tipo II y Asma
DESCRIPCIÓN: Agradeceré verificar si contactaron a la paciente. Cabe señalar que el 01/07 se remitió un correo solicitando la verificación del ingreso.
 </t>
  </si>
  <si>
    <t>CARDENAS CARRASCAL PEDRO FERNANDO</t>
  </si>
  <si>
    <t xml:space="preserve">Estimadas @Brigitte Huaranca Lopez@Gianina Jessica Sigueña Aldana@Quejas y reclamos
Sobre este caso no tuvimos respuesta.
Asimismo, el Gerente se acaba de comunicar indicandoque no ha recibido la llamada del seguimiento ya pasó un mes, solo le dieron tratamiento por 1 mes para hipertensión y no atorvastatina para dislipidemia.
Nombres: CARDENAS CARRASCAL PEDRO FERNANDO
DNI: 09338292
Teléfono: +51 964 101 985
Por favor tu ayuda para que puedan atender a la brevedad. Agradeceré cambiar de proveedor, ya que aún no nos brindan una solución y atención al asegurado, el paciente indica que el medico nunca se conectó. 
Quedo atenta a sus comentarios. 
</t>
  </si>
  <si>
    <t>Buenas tardes, estimada Guisella:
Te informo que el paciente Pedro Fernando Cárdenas Carrascal fue atendido el día 07 de julio por el Dr. Hilton D. Jango Cruz, especialista en Cardiología.
Asimismo, se inició la coordinación para la entrega de sus medicamentos.
Quedo atenta ante cualquier consulta adicional.
Saludos cordiales,</t>
  </si>
  <si>
    <t xml:space="preserve">Buen día estimados,
Solicito su apoyo con el siguiente caso: un cliente VIP manifiesta que no ha recibido atención médica adecuada. Si bien le indicaron la realización de varios exámenes, no se le entregaron las órdenes correspondientes. El cliente expresa su incomodidad, ya que se encuentra en seguimiento por un programa cardiológico y considera que no ha sido atendido de manera apropiada.
Datos: 
Nombre: ERICK CARLOS STAROST GUTIERREZ
Dni: 06209028
Póliza: E0032311
Producto: EPS
Dirección: Jr. Fernando castral 283 dpto. 301 surco
Telf: 989624053
Correo: erickstarost@starostcompany.com
Agradezco su pronta atención.
Un cordial saludo </t>
  </si>
  <si>
    <t>Estimados, buen día:
Con relación al caso del paciente Erick Carlos Starost Gutiérrez DNI: 06209028, informamos que viene recibiendo atención conforme a lo establecido, cumpliendo con su cita mensual, programación para exámenes de laboratorio y entrega de medicamentos según los lineamientos del programa cardiológico.
Actualmente, el paciente se encuentra próximo a pasar su cita correspondiente al mes de agosto. Sin embargo, es importante indicar que no ha contestado las llamadas ni respondido los mensajes enviados para coordinar su atención.
Hoy hemos procedido nuevamente a contactarlo con el fin de programar su cita según su disponibilidad.
Quedamos atentos a cualquier coordinación adicional.</t>
  </si>
  <si>
    <t>MAXIMA ELENA ROMAN IRIARTE DE TRUJILLO</t>
  </si>
  <si>
    <t xml:space="preserve">Estimada Gissela,
Agradeceré tu apoyo en confirmar el motivo de la demora de entrega de medicamentos a la paciente MAXIMA ELENA ROMAN IRIARTE DE TRUJILLO, nos manifiesta que desde el anterior tiene problemas para la entrega de sus medicamentos. Indica que ha esperado mas de 10 días, no quiere tener el mismo problema este mes. Nos solicita que le expliquemos porque han cambiado la modalidad de entrega porque podía recoger sus medicinas en la farmacia más cerca a su casa.
Por favor confirmar fecha de entrega de medicinas.
Quedo atenta a tu pronta respuesta.
Saludos cordiales.
 </t>
  </si>
  <si>
    <t>Estimados, buenos días, 
En atención al reclamo 0025718168 presentado por la paciente Máxima Elena Román Iriarte del programa Cuídate, informamos lo siguiente:
 Datos del caso:
Paciente: Máxima Elena Román Iriarte de Trujillo
Programa: Cuídate
Fecha de emisión de receta: 25/07/2025
Modalidad de entrega: Delivery
Fecha de entrega de medicamentos: 26/07/2025
 Descargo:
Según consta en el sistema y en el registro de entregas, los medicamentos fueron entregados a la paciente el día 26 de julio de 2025, cumpliendo con el plazo establecido de 24 a 48 horas máximo desde la fecha de emisión de receta (25/07/2025).
Adjuntamos print de pantalla del sistema que valida la entrega realizada bajo la modalidad delivery, tal como fue coordinado y ejecutado.
Sobre la modalidad de entrega:
La modalidad de entrega a domicilio (delivery) fue establecida como parte de una optimización del servicio para pacientes de provincia, con el objetivo de asegurar la continuidad del tratamiento sin necesidad de desplazamiento por parte del paciente.
Lamentamos cualquier confusión que esto haya generado y reiteramos que el objetivo es mejorar la experiencia del usuario y garantizar el acceso oportuno a sus tratamientos crónicos.
Se reforzará la comunicación con los pacientes al momento de cada programación para aclarar la modalidad y fecha estimada de entrega.
Se hará seguimiento personalizado en el próximo mes para asegurar la conformidad de la paciente.
El caso ha sido atendido dentro del plazo regular, sin demoras. Sin embargo, tomamos nota de lo expresado por la paciente y su familiar, y se realizarán los ajustes necesarios para evitar situaciones similares en futuras entregas.
Quedamos atentos a cualquier consulta adicional.</t>
  </si>
  <si>
    <t xml:space="preserve">Estimados Señores de  Viva 1 A
Buenas tardes necesitamos que se comuniquen con el asegurado PACIENTE CARLOS ALBERTO CHIRICHIGNO MENA, desde  esta generando queja con su ejecutiva por lo cual hace referencia lo siguiente:
Se comunica el asegurado Carlos Alberto Chirichigno Mena y nos indica que hasta el momento no se han comunicado con el para coordinar su cita, asegurado que se encuentra muy molesto por que indica que se genera demasiada demora y que ya han pasado 45 días desde su última atención, por favor es urgente que se comuniquen con el dado que como se evidencia en el correo infra no es la primera vez que tenemos estos inconvenientes.
Desde ya  estamos a la espera de tu su pronta contestación que  acordémonos ya en el mes de abril presento problemas por temas de medicación.
Saludos
 </t>
  </si>
  <si>
    <t xml:space="preserve">Buenos días Margot, 
Recibe un cordial saludo , te informo que el paciente Carlos Alberto Chirichigno Mena, con DNI N.º 25791542 y póliza EPS E0001456, tiene las siguientes citas programadas:
11/07/2025 – 12:00 p. m. con Ana Lucía Meggo Vargas (Especialidad: Nutrición)
15/07/2025 – 6:00 p. m. con la Dra. Anahí Angélica Seijas Arvelaez (Especialidad: Medicina Interna)
Quedo atenta a cualquier consulta adicional.
</t>
  </si>
  <si>
    <t>EVELYN MARIA RIVERA ZEGARRA</t>
  </si>
  <si>
    <t>evelyn.rivera.zegarra@gmail.com</t>
  </si>
  <si>
    <t>DNI: 29716505
NOMBRE: EVELYN MARIA RIVERA ZEGARRA
CORREO: evelyn.rivera.zegarra@gmail.com
CEL: 954179269
POLIZA: E0030039
MOTIVO:
 Le han dejado medicación que no sabe como tomarla y no comprende como le dan medicina sin tener el diagnostico completo, considera que eso pone el riesgo su salud, además de no haber pasado por todos los exámenes.
- No se le ha indicado el tratamiento a seguir ni mayor detalle del programa
- Le han indicado en varias oportunidades que del programa le van a llamar para coordinar los exámenes faltantes y no lo hacen, ya se viene comunicando varias veces.</t>
  </si>
  <si>
    <t>Buenos días estimados,
En atención al caso de la asegurada Evelyn María Rivera Zegarra (DNI: 29716505, Póliza: E0030039), informamos lo siguiente:
El 08/07/2025, se reenvió la receta con las indicaciones detalladas sobre la medicación prescrita, confirmando la conformidad por parte de la asegurada.
El 15/07/2025, se realizaron los exámenes de laboratorio solicitados por la especialista.
Asimismo, la asegurada ha recibido las siguientes atenciones como parte del programa:
09/07/2025: Teleconsulta de Nutrición con la especialista Ana Lucía Meggo Vargas.
16/07/2025: Teleconsulta de Endocrinología con la especialista Karol Dick Pereira Salgado.
Lamentamos los inconvenientes ocasionados y reiteramos nuestro compromiso con la continuidad y calidad del servicio, asegurando un seguimiento prioritario para la coordinación de cualquier acción pendiente.
Quedamos atentos a cualquier consulta o requerimiento adicional.
Saludos cordiales,</t>
  </si>
  <si>
    <t>CECILIA ALEJANDRA ESPINAL CHAVEZ</t>
  </si>
  <si>
    <t>25-EPS002795</t>
  </si>
  <si>
    <t>Paciente con reclamo anterior, paso consulta medico virtual, póliza EPS, indica que médico le indico que póliza solo es para
medicinas genéricas y ella no desea dichos medicamentos ya que su póliza incluye tanto medicamentos de marca como
genéricos, indica no estar conforme con ello
Desea que le envíen medicinas de marca. Se le explica que medicamentos es según petitorio médico y se le
Detalle del Reclamo / Pedido:
Queja1
 / Reclamo2
:
Nombre del usuario/Razón Solgas S.a.
Tipo de Documento Identidad: Número Documento de
Identidad:
2. DATOS DEL CLIENTE
indica que hay pólizas que cuentan con un cpm diferenciado y cobertura de medicinas de marca, que no es de la paciente.
No desea reembolso de medicinas desea un canal e información correcta a los proveedores. En espera de contacto.</t>
  </si>
  <si>
    <t>Informe de Resultado del Reclamo
1. Canal de Ingreso del Reclamo:
Reclamo ingresado el 13 de mayo de 2025, a través del Libro de Reclamaciones
Virtual (LRV) de RIMAC EPS , mediante la Hoja de Reclamación N°25-EPS 002795;
el cual nos fue trasladado el 14 de julio del 2025 y registramos como Reclamo N° LVR25-000046.
2. Identificación del usuario afectado y de quien presenta el reclamo:
El reclamo fue presentado por Cecilia Alejandra Espinal Chavez con DNI N° 40572187.
3. Descripción y causa del reclamo:
“Paciente con reclamo anterior, paso consulta médico virtual, póliza EPS, indica que
médico le indicó que póliza solo es para medicinas genéricas y ella no desea dichos
medicamentos ya que su póliza incluye tanto medicamentos de marca como genéricos,
indica no estar conforme con ello Desea que le envíen medicinas de marca. Se le
explica que medicamentos son según petitorio médico y se le indica que hay pólizas
que cuentan con un cpm diferenciado y cobertura de medicinas de marca, que no es de
la paciente. No desea reembolso de medicinas, desea un canal e información correcta
a los proveedores. En espera de contacto”.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de nuestros pacientes es nuestra principal prioridad. En ese sentido, informamos que
la prescripción de medicamentos se realiza bajo criterio médico, priorizando la eficacia
y seguridad del tratamiento, y en cumplimiento del Petitorio Médico del Centro Médico
Virtual.
Asimismo, La entrega de medicamentos se efectúa conforme a la Denominación
Común Internacional (DCI), priorizando la eficacia terapéutica, la seguridad del paciente
y la disponibilidad del medicamento, precisando que la póliza de la paciente no
contempla cobertura diferenciada para medicamentos de marca.
5. Conclusiones
En consecuencia, de acuerdo con los fundamentos expuestos, nuestra institución
declara infundado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Mejora en la comunicación Paciente-Médico.
b) Reforzar al equipo médico y farmacia acerca de las coberturas de los
medicamentos.
Quedamos atentos ante cualquier solicitud, prestos a servirle siempre.
“EN VIVA 1A CUIDAMOS LA SALUD DE TU FAMILIA COMO SI FUERA LA NUESTRA”</t>
  </si>
  <si>
    <t>DIEGO RODRIGO RIVAS RAMOS</t>
  </si>
  <si>
    <t>ramos.tricia@gmail.com</t>
  </si>
  <si>
    <t xml:space="preserve">Estimada,
Solicito tu apoyo con el siguiente caso:
Se ha contactado la madre del paciente, indicando que su hijo se encuentra inscrito en el programa Cuídate, debido al diagnóstico de Diabetes. Explica que mensualmente se le programan citas para su atención médica, pero hasta la fecha no ha logrado establecer comunicación con el centro correspondiente.
Solicita que se brinde asistencia para coordinar la programación de su cita mensual, a fin de no interrumpir el tratamiento regular.
 </t>
  </si>
  <si>
    <t>Buenos días estimados:
En relación con el caso del paciente Diego Rodrigo Rivas Ramos (DNI: 73165243), informamos lo siguiente:
Atención médica:
La cita médica programada fue realizada el 15/07/2025 con el Dr. Gerson Jacob Siura Trevejo en la especialista en Endocrinología  bajo la  modalidad de Teleconsulta.
Entrega de medicamentos:
El 17/07/2025 se realizó la entrega de los medicamentos correspondientes al programa, conforme al tratamiento indicado.
Exámenes de laboratorio:
El 22/07/2025 se efectuaron las tomas de muestra de acuerdo con la orden médica.
Lamentamos cualquier inconveniente que se haya podido presentar y reafirmamos nuestro compromiso con la continuidad y calidad en la atención del programa Cuídate.
Quedamos atentos a cualquier consulta adicional.
Saludos cordiales,
Ricardo Paz 
Gestor de quejas y reclamos.</t>
  </si>
  <si>
    <t>Hola Guisella
Buenas tardes
De acuerdo a lo mencionado se trata de un asegurado registrado en el Programa Cuidate, ellos no entran al servicio o beneficio de extensión de receta porque su medicación lo lleva a través del programa.
Copio al equipo a cargo del Programa Cuidate para su revisión y nos brinde mayor información acerca del tratamiento.
Guissela / Margot: Buenas tardes
Pfv su atención con la revisión del caso de nuestro asegurado:  SANTOS BECERRA ZAVALA con DNI: 03850922 , confirmar si registra en el programa Cuidate dado que nos informan que hace 15 días debió recibir su tratamiento y hasta el momento no lo ha recibido?</t>
  </si>
  <si>
    <t>Estimada Bonny, buena tarde:
Respecto a lo solicitado informamos que:
El medicamento fue entregado el día 19 del presente por Cuidafarma.
Adjunto screen del tablero de entrega de Cuida.</t>
  </si>
  <si>
    <t>FERNANDO ALFONSO CORDOVA PEREZ ALBELA</t>
  </si>
  <si>
    <t>Estimados @Brigitte Huaranca Lopez@Quejas y reclamos
Su gentil apoto con el descargo y medidas correctivas en referencia al presente reclamo.
Buenos días
Guissela
Por favor tu apoyo, cliente manifiesta nuevamente los inconvenientes con el proveedor.
Nos solicita boleta del pago de S/38.00 por los exámenes y lo más importante sus medicinas pendientes que hasta el momento no le entregan.
Adjunto audio donde el cliente explica la incidencia a detalle, considerar que es un cliente de ALTO VALOR VIP.
Nombre de Contacto: FERNANDO ALFONSO CORDOVA PEREZ ALBELA
Paciente: FERNANDO ALFONSO CORDOVA PEREZ ALBELA
Contratante: FERNANDO ALFONSO CORDOVA PEREZ ALBELA
Diagnóstico: HTA, Hipotiroidismo
Teléfono (De preferencia Móvil): +51997098736
Correo Electrónico (si lo refiere): fonchicordova@hotmail.com
Saludos Cordiales
Carlos Camacho
Asesor Preferente VIP
Contáctame por Whatsapp +51937071164</t>
  </si>
  <si>
    <t xml:space="preserve">Buenas tardes estimado, se gestionó con el paciente lo solicitado, así mismo informar que el paciente actualmente ya no recibe atención con nosotros, adjunto captura de pantalla y la constancia de atención del paciente con la fecha de ingreso y egreso de nuestras atenciones. 
</t>
  </si>
  <si>
    <t>PABLO ALEXANDER ALVAREZ YUFRE</t>
  </si>
  <si>
    <t>Buenos días
Por favor su apoyo ya que cliente necesita que brinden cita cardiología urgente bajo programa cuidate ya que ya no cuenta con medicamentos y ha intentado sacar por app pero lo dirige a otras opciones y no ha podido sacar cita, Sus atenciones son presenciales en clinica internacional sede lima
Nombre: PABLO ALEXANDER ALVAREZ YUFRE
DNI:41765109
POLIZA: 0000091032
DIAGNOSTICO: HIPERTENSION Y DISPLIPIDEMIA
Clinica donde se atiende: Clinica internacional sede lima
CEL: 975580536
A la espera de su pronta respuesta.</t>
  </si>
  <si>
    <t>Buenos días Estimados,
El paciente Pablo Alexander Álvarez Yufre (DNI: 41765109) no pertenece a la cobertura de Viva 1A, por lo que no podemos gestionar la cita por el programa Cuídate. Favor derivar al canal correspondiente.
Saludos</t>
  </si>
  <si>
    <t>JOSE MARTIN SANTILLAN MENDEZ</t>
  </si>
  <si>
    <t xml:space="preserve">Por favor su apoyo ya que cliente necesita que brinden cita cardiología urgente bajo programa cuidate ya que ya no cuenta con medicamentos y ha intentado sacar por app pero lo dirige a otras opciones y no ha podido sacar cita, Sus atenciones son presenciales en clinica internacional sede lima
Nombre: JOSE MARTIN SANTILLAN MENDEZ
DNI:06802021
POLIZA: E0002786
DIAGNOSTICO: HIPERTENSION Y DISPLIPIDEMIA
Clinica donde se atiende: Clinica internacional sede lima
CEL: 975580536
</t>
  </si>
  <si>
    <t xml:space="preserve">Estimados, buena noche:
Paciente en referencia no corresponde a cohorte asignada a nosotros como Viva 1A.
Tal como indica el correo infra corresponde a CIL.
Saludos Cordiales,
</t>
  </si>
  <si>
    <t>MARLENE ALVIS TAFUR</t>
  </si>
  <si>
    <t>Buen día ,
Estimados por favor su apoyo, cliente menciona que no puede tomar medicamentos genéricos enviados por el mismo programa porque sufre de un problema de gastro, por lo cual necesita medicamentos con un recubierto especial. Su apoyo validando si se puede realizar el cambio. 
Datos: 
Nombre: MARLENE ALVIS TAFUR
Dni: 09655749
Póliza: 4004-0000104265
Producto: AMI SALUD RED MEDICA
Se adjunta recetas. 
Un cordial saludo</t>
  </si>
  <si>
    <t>Buenas tardes, estimados:
Les informo que el paciente actualmente no se encuentra atendiéndose a través de Viva 1A.
Quedo atenta a cualquier consulta adicional.
Saludos cordiales,</t>
  </si>
  <si>
    <t>JOSE MANUEL GUERRA CABALLERO</t>
  </si>
  <si>
    <t>Buen día, 
Estimados por favor su apoyo con la atención del cliente en mención: 
Nombre: JOSE MANUEL GUERRA CABALLERO
Dni: 40961303
Póliza: E0034686
Telf.: 994681671
Diagnostico: Hipertensión, diabetes, dislipidemia.
Correo: jmguerracaballero@gmail.com
Solicitud: Cliente indica que se encuentra inscrito al programa cuídate, pide comunicación para reserva de cita de control. 
Un cordial saludo</t>
  </si>
  <si>
    <t>Estimados, buen día:
Conforme a lo solicitado, informamos que nos contactamos con el paciente José Manuel Guerra Caballero el día 18/07, fecha en la que ingresó el correo. No tuvimos éxito en la comunicación ya que el paciente no contestó las llamadas realizadas.
Se dejó un mensaje vía WhatsApp, donde el asegurado manifestó no querer facilitar información. Hasta la fecha, continuamos realizando intentos de contacto telefónico, sin obtener respuesta.
Quedamos atentos a sus indicaciones.
Saludos cordiales,</t>
  </si>
  <si>
    <t>ROSA LUZ HERNANDEZ CABRERA</t>
  </si>
  <si>
    <t xml:space="preserve">Buenos días
Por favor tu apoyo con este cliente, solicita afiliación al programa cuídate en Lima.
Es una persona no tecnológica, considerar que es un cliente ALTO VALOR VIP. ¡Gracias!
Titular: ROSA LUZ HERNANDEZ CABRERA
DNI: 08266117
Diagnóstico: Hipertensión arterial
Correo: rochihdc@hotmail.com
Dirección: Av El Rosario 450 dpto. 8 San Isidro
Telf: 999036046
Correo: rochihdc@hotmail.com
Un cordial saludo 
 </t>
  </si>
  <si>
    <t xml:space="preserve">Buenos días estimada
Nos comunicamos con paciente en mención, se brinda información de programa cuidate, paciente tiene diagnostico de HTA con tratamiento de diovan 160mg y betaloc 5mg, por lo que no procede inscripción a programa ya que medicamentos no se encuentran dentro del petitorio actual de programa cuídate. Se brinda a paciente la opción de derivarla a una cita de categorización con Clínica Internacional para evaluar alternativa de cambio de medicamentos, pero paciente no acepta, desea continuar con su misma medicación. Queda conforme, agradece comunicación e información.  </t>
  </si>
  <si>
    <t>ANA NATALIA PALACIOS ZAVALA</t>
  </si>
  <si>
    <t>Estimados por favor su apoyo para validar bajo que proveedor esta registrada la cliente en mención, indica que desde el mes de marzo no a recibido comunicación ni atenciones a pesar de estar registrada en el programa crónicos. 
Datos: 
Nombre: ANA NATALIA PALACIOS ZAVALA
Dni: 46151514
Póliza: E0001957
Producto: EPS
Telf: 932867240
Correo: a.palacioszavala@hotmail.com
Diagnostico: Artritis reumatoidea</t>
  </si>
  <si>
    <t>ARTITIS</t>
  </si>
  <si>
    <t>Estimados, buen día:
En relación con el caso de la asegurada Ana Natalia Palacios Zavala (DNI: 46151514), con póliza E0001957 – producto EPS, y diagnóstico de artritis reumatoidea, se informa lo siguiente:
Validación en sistema:
Al revisar el sistema Everest, se confirma que la paciente fue programada en los meses de febrero y marzo para sus atenciones médicas, específicamente con la especialidad de endocrinología. No obstante, dichas consultas no se concretaron debido a que la asegurada no respondió las llamadas realizadas por el médico tratante.
Situación actual:
Se ha retomado el contacto con la paciente, quien ha manifestado que el diagnóstico por el cual requiere atención es artritis reumatoidea, y no endocrinología como inicialmente programado. En ese sentido, ya se ha procedido con el agendamiento correspondiente para el presente mes, orientado a su condición actual.
Agradecemos su apoyo y quedamos atentos a cualquier indicación adicional.</t>
  </si>
  <si>
    <t>GONZALES SALDAÑA LIZBETH</t>
  </si>
  <si>
    <t>Hola Carola
Por favor tu apoyo con este caso
La dependiente se encuentra registrada al PROGRAMA CUIDATE de pacientes por diabetes  , le programaron las siguientes citas y hasta el momento el proveedor y hasta el día de hoy nadie la llama ni se comunican con ella, adicional no le han entregado los medicamentos de este mes y ha tenido que hacer la compra por su cuenta.
Estaré solicitando el reembolso por la compra de medicamentos ya que el proveedor no se ha comunicado y la paciente se encontraba sin medicamentos.
Cita nutrición 17/07 a las 11:20 am -  no la llamaron
Cita endocrinología 17/07 a las 3:00 pm – no la llamaron
No la han llamado para entrega de medicamentos.
Por favor ayúdame informar y que se puedan contactar con el titular.
PRODUCTO: PLANES MEDICOS EPS – EMPRESA HERMES
NOMBRE PACIENTE: GONZALES SALDAÑA LIZBETH
NÚMERO DOCUMENTO PACIENTE: 40012380
Teléfono del usuario: 954 716 426</t>
  </si>
  <si>
    <t>Estimados, buen día:
En atención al reclamo presentado respecto a los pacientes GONZALES SALDAÑA LIZBETH (Diagnóstico: Diabetes) y TUSE GONZALES DARIANA ALEXIA (Diagnóstico: Asma), ambos inscritos en el programa Cuídate bajo la gestión de Viva 1A, me permito informar lo siguiente:
Paciente: GONZALES SALDAÑA LIZBETH (Diabetes)
Se identificó que la paciente tenía activado el bloqueo de llamadas, lo cual impidió que las comunicaciones telefónicas entrantes fueran atendidas oportunamente.
Ante esta situación, se buscó una solución para garantizar que la paciente pudiera recibir la atención médica correspondiente.
La paciente fue atendida por el Dr. Siura el día 22/07/2025 a las 03:10 p.m., y posteriormente recibió atención nutricional el 25/07/2025 a las 11:40 a.m.
El envío de medicamentos fue realizado con éxito el día 24/07/2025, cumpliendo con los tiempos establecidos.
Se recalca que la demora en la comunicación se debió exclusivamente al bloqueo de llamadas activado por la paciente.
Paciente: TUSE GONZALES DARIANA ALEXIA (Asma)
Se gestionó y agendó cita médica con el Dr. Moncada el día 25/07/2025 para evaluación y seguimiento.
Actualmente, la paciente ya se encuentra registrada y activa en el programa Cuídate Asma, recibiendo el debido control y seguimiento según protocolo.
Se han realizado todas las acciones necesarias para garantizar la atención integral de ambos pacientes, respetando los protocolos del programa Cuídate. La situación presentada con la paciente Lizbeth fue originada por un bloqueo en sus comunicaciones (Bloqueo de llamadas spam), el cual fue superado para continuar con el tratamiento. Por su parte, la paciente Diana Alexia ya cuenta con atención médica programada y está activa en el programa.
Quedamos atentos a cualquier consulta adicional.</t>
  </si>
  <si>
    <t>TUSE GONZALES DARIANA ALEXIA</t>
  </si>
  <si>
    <t>Estimadas @Gianina Jessica Sigueña Aldana@Brigitte Huaranca Lopez@Quejas y reclamos
Su urgente apoyo se requiere el descargo y medidas correctivas en referencia al presente reclamo.
Hola Carola
Por favor tu apoyo con este caso
La dependiente se encuentra registrada al PROGRAMA CUIDATE de pacientes por diabetes  , le programaron las siguientes citas y hasta el momento el proveedor y hasta el día de hoy nadie la llama ni se comunican con ella, adicional no le han entregado los medicamentos de este mes y ha tenido que hacer la compra por su cuenta.
Estaré solicitando el reembolso por la compra de medicamentos ya que el proveedor no se ha comunicado y la paciente se encontraba sin medicamentos.
Cita nutrición 17/07 a las 11:20 am -  no la llamaron
Cita endocrinología 17/07 a las 3:00 pm – no la llamaron
No la han llamado para entrega de medicamentos.
Por favor ayúdame informar y que se puedan contactar con el titular.
PRODUCTO: PLANES MEDICOS EPS – EMPRESA HERMES
NOMBRE PACIENTE: GONZALES SALDAÑA LIZBETH
NÚMERO DOCUMENTO PACIENTE: 40012380
Teléfono del usuario: 954 716 426
Saludos, cordiales.</t>
  </si>
  <si>
    <t>Estimada @Erica Espinoza
Con relación al presente caso, se informa que la usuaria referida se encuentra inscrita en el programa Diamante. Sin embargo, actualmente no contamos con dicho programa habilitado en la ciudad de Piura, por lo que no se dispone del servicio domiciliario en dicha localidad.
Cabe señalar que la usuaria ha rechazado el servicio ofrecido a través del prestador de apoyo asignado. 
El prestador Viva 1 A ha notificado, que el examen de laboratorio ha sido ejeuctado en Sanna de Talara de manera ambulatoria. 
Estimado @Bruno Castaneda Carbajal @CUI_Alicia Nanci Huallpa Cuti
Agradeceremos su gentil apoyo con el presente caso. La usuaria se encuentra inscrita en el programa Diamante y actualmente reside en Talara. Solicitamos se pueda evaluar la posibilidad de que los exámenes futuros sean gestionados en la sede de Sanna de Talara, considerando su condición clínica.
Estimasos @Gianina Jessica Sigueña Aldana@Freddy Garzón
Agradeceremos confirmar si la usuaria ha sido debidamente informada sobre el alcance geográfico del programa Diamante, teniendo en cuenta que dicho servicio no se encuentra habilitado en provincias debido a limitaciones logísticas. En ese sentido, será necesario evaluar la continuidad del servicio según el alcance logistico del programa Diamante. 
Favor tu apoyo, tenemos el caso de la mamá de Antonieta de CNPC, donde han cambiado la forma de toma de análisis, lo regular es que iban a Domicio, considerando que la Sra. no tiene mucha movilidad, aun así Viva 1ª, le indico que tenia que ir a Sanna de Piura y luego la llamaron indicando que se acerque a Sanna Belen, donde le indicaron que no tenían ninguna coordinación con la aseguradora.
Necesitamos se pueda revisar el caso y nos confirmen cual seria la modalidad y en todo caso se mantengo la toma de muestras a domicilio.
Quedo atento a sus indicaciones.
Saludos.</t>
  </si>
  <si>
    <t>Estimados, buen día:
Con relación a la paciente Josefina Morayma Alemán de Serrano, se informa que previamente fue debidamente comunicada sobre la cobertura de su programa, indicándole que el Programa Diamante se encuentra habilitado únicamente para Lima, no contando con cobertura ni capacidad operativa en la ciudad de Piura.
Actualmente, la paciente se encuentra en Lima y viene recibiendo la atención correspondiente a su cita del mes, manifestando su conformidad y satisfacción con el servicio brindado.
Asimismo, los exámenes de laboratorio correspondientes a la atención de agosto ya fueron realizados.
Saludos cordiales,</t>
  </si>
  <si>
    <t xml:space="preserve">CLARA ESCLEOFE MOSQUERA PEREZ </t>
  </si>
  <si>
    <t>Hola Carola
Por favor tu apoyo con este caso
La dependiente se encuentra registrada al PROGRAMA CUIDATE de pacientes crónicos , se encuentra activa desde que se activó la póliza con RIMAC, pero todos los meses tiene problemas con la entrega de medicamentos.
Este mes ya se acabaron sus medicamentos y aun el programa no se contacta con ella para la entrega de sus medicamentos
Por favor ayúdame informar y que se puedan contactar con el titular.
PRODUCTO: PLANES MEDICOS EPS – EMPRESA HERMES
NOMBRE PACIENTE: MOSQUERA PEREZ CLARA ESCLEOFE
NÚMERO DOCUMENTO PACIENTE: 07005373
Teléfono del usuario: 907 566 373
Saludos, cordiales.</t>
  </si>
  <si>
    <t>Buenos días estimados,
En relación con la paciente Clara Escleofe Mosquera Pérez, confirmamos lo siguiente:
La ultima  consulta fue el 22/07/2025 con el Dr. Hilton D. Jango Cruz en la especialidad de Cardiología, la cual forma parte de las atenciones programadas dentro de su plan mensual.
Respecto a la entrega de medicamentos, se presentó un quiebre en el servicio que ocasionó una demora sin embargo, los medicamentos fueron entregados y confirmados por la paciente.
Lamentamos los inconvenientes ocasionados y reiteramos nuestro compromiso con la continuidad y calidad del servicio, asegurando un seguimiento prioritario para la coordinación de cualquier acción pendiente.
Quedamos atentos ante cualquier consulta adicional.
Saludos cordiales,</t>
  </si>
  <si>
    <t>Elias Enrique Vargas Ginocchio</t>
  </si>
  <si>
    <t>Estimados
Buen día, agradeceré que nos puedan brindar información sobre el ingreso para RCV del asegurado cuyos datos son los siguientes , el cual  realiza comunicación  de que no se han contactado con el hasta el momento.
Datos del asegurado:
Apellidos y nombres del paciente: Elias Enrique Vargas Ginocchio
DNI paciente: 44250668
Diagnostico: Diabetes tipo 2
Celular de contacto: 997512630
A la espera de su comunicación.
Saludos</t>
  </si>
  <si>
    <t xml:space="preserve">Buenas tardes
se le agenda cita  a paciente en mención 
para el dia 22/07 con el Dr. Moncada para la las 18:45pm </t>
  </si>
  <si>
    <t>ELIAS ENRIQUE VARGAS GINOCCHIO</t>
  </si>
  <si>
    <t>favor solicito nuevamente tu apoyo, este casito sigue teniendo inconvenientes:
Paciente asiste a la cita virtual a las 6:45 pm aprox que se programó, pasó la consulta y el médico le da la receta y luego lo llaman a las 9:00 pm y le indican que hubo un error que anularían ello y que debe pasar cita ya no con el Dr. Moncada sino con otro doctor y le dicen que si en esos momentos puede pasar la nueva consulta a la cual el asegurado le dice que no puede y quedaron en que lo llamarían para una nueva cita . El paciente se encuentra muy incómodo porque ya habíamos tenido un inconveniente pasado que nos ayudaste a gestionar.
Te pido que puedas revisar lo sucedido  con el fin de que el asegurado pueda recibir una atención de calidad.</t>
  </si>
  <si>
    <t>Estimados,
Reciban un cordial saludo del Centro Médico Viva 1A.
En relación a la trazabilidad de atención solicitada de nuestro mutuo paciente se reporta que:
Fue atendido efectivamente por Dr. Moncada, quien ha generado la RM por los diagnósticos indicados por el paciente, brindando continuidad a su tratamiento.
La entrega de medicamentos se está gestionando tanto con nosotros como con Cuida por las insulinas, agujas y lancetas.
Se confirmará por este medio la entrega y con ello cerrar el seguimiento del presente caso.
Saludos Cordiales,</t>
  </si>
  <si>
    <t>CRISTOBAL TADEO ARBAIZA GONZALES</t>
  </si>
  <si>
    <t>25-EPS003348</t>
  </si>
  <si>
    <t xml:space="preserve">hola Guissela,
Por favor ayúdame con el siguiente reclamo presentado por ARMANDO FRANCISCO ARBAIZA PERALTA, en disconformidad con la demora en la programación de exámenes para menor CRISTOBAL TADEO ARBAIZA GONZALES – DNI 71687044 a través del programa cuídate.
RECLAMO: Observación: dx diabetes, última cita el 25/05. El médico recomendó sensores y exámenes de laboratorio, pero no se le ha emitido orden.
El programa cuídate no se han comunicado, viene insistiendo y no han cumplido plazos de atención de informado de 48 horas en las comunicaciones a la central.
Solicita respuesta urgente algo serio pues pasan los días y es incomodo estar llamando por este tema.
Quedo atenta a tu amable respuesta.
Gracias,
 </t>
  </si>
  <si>
    <t>Buenos días estimados:
En relación con el caso del paciente CRISTOBAL TADEO ARBAIZA GONZALES DNI 71687044, informamos lo siguiente:
Atención médica:
La cita médica programada fue realizada el 11/07/2025 con el Dr. Gerson Jacob Siura Trevejo en la especialista en Endocrinología  bajo la  modalidad de Teleconsulta.
Entrega de medicamentos:
El 17/07/2025 se realizó la entrega de los medicamentos correspondientes al programa, conforme al tratamiento indicado.
Exámenes de laboratorio:
El 19/07/2025 se efectuaron las tomas de muestra de acuerdo con la orden médica fecha solicitada por el paciente.
El 24/07/2025 recibio atencion  con el area de seguimiento enfermeria. 
Paciente informa que esta a gusto con la atencion. 
Lamentamos cualquier inconveniente que se haya podido presentar y reafirmamos nuestro compromiso con la continuidad y calidad en la atención del programa Cuídate.
Quedamos atentos a cualquier consulta adicional.
Saludos cordiales,
Ricardo Paz 
Gestor de quejas y reclamos.</t>
  </si>
  <si>
    <t>PALACIOS RODRIGUEZ IVAN ERNESTO</t>
  </si>
  <si>
    <t>Estimado @Freddy Garzón@Gianina Jessica Sigueña Aldana
Su gentil apoyo con el reclamo del usuario referido, no conformidad del copago de medicamentos indica variación de copagos. Giani hola
El gerente Ivan Palacios, pertenece al programa de pacientes crónicos y me indica que todos los meses tiene inconvenientes con la entrega de sus medicamentos.
PALACIOS RODRIGUEZ IVAN ERNESTO
10/12/1961
DNI
10001118
El domingo lo llamaron a indicarle que 02 de sus medicamentos por los cuales el siempre paga 22 soles aprox, debía asumir este mes más del triple (siendo ahora 3 medicamentos) por un costo de 96 soles aprox. Esto debido a que según le informan han cambiado de proveedor a INKAFARMA y el copago es distinto. (La persona que lo llamó es Gianella Valiente – proveedor Viva 1A
Adjunto boleta de mes anterior, donde se visualiza el cobro que todos los meses asume. Cabe señalar que le pedí la receta pero no cuenta con ello.
Agradeceré tu apoyo con este caso. Ya que no ha aceptado lo indicado por la farmacia y no se ha programado la entrega de sus medicamentos.
Saludos,</t>
  </si>
  <si>
    <t>ERROR EN COBRO DE COPAGO</t>
  </si>
  <si>
    <t xml:space="preserve">Estimados,
Con relación al caso del Sr. Iván Ernesto Palacios Rodríguez (DNI: 10001118), paciente perteneciente al programa de crónicos RCV, informamos que actualmente ya cuenta con los medicamentos (26 de julio) correspondientes a su tratamiento.
Asimismo, les comunicamos que se viene realizando el seguimiento respectivo a su caso, con el fin de garantizar una atención oportuna y mejorar la experiencia del paciente en futuras coordinaciones y entregas.
Agradecemos su comunicación y quedamos atentos a cualquier requerimiento adicional. </t>
  </si>
  <si>
    <t>GWENDOLYNE VIVIANA TRUJILLO PEREDA</t>
  </si>
  <si>
    <t>GWENDOLYNE VIVIANA TRUJILLO PEREDA
DNI: 10770450
PROG. HIPOTIROIDISMO</t>
  </si>
  <si>
    <t>Buenos días equipo,
Informamos que la paciente Gwendolyne Viviana Trujillo Pereda (DNI: 10770450) pasó consulta el día 15/07/2025 con la Dra. Nilda Noriko Kawamura Murillo, en la especialidad de Endocrinología.
Saludos cordiales,</t>
  </si>
  <si>
    <t>SOFIA MERCEDES ATO PEÑA</t>
  </si>
  <si>
    <t>Estimados buenas noches, su apoyo por favor con la coordinación para la entrega de la medicina de la clienta por hipertensión, clienta se encuentra inscrita en el programa de pacientes crónicos. Indica que el sábado paso la consulta, se encuentra en Piura.
Cliente: SOFIA MERCEDES ATO PEÑA
DNI: 44096258
teléfono: 968170041
Saludos
Valeria Vega
Ejecutivo de Soporte Vip
Calle Begonias 650-San Isidro</t>
  </si>
  <si>
    <t>Estimados,
En atención a su solicitud respecto a la Sra. Sofía Mercedes Ato Peña (DNI: 44096258), paciente inscrita en el programa de crónicos, les informamos que nos contactamos con el proveedor Cuidafarma, quien nos confirmó que los medicamentos ya fueron debidamente entregados al paciente.
Quedamos atentos ante cualquier requerimiento adicional que pueda surgir.
Saludos cordiales,</t>
  </si>
  <si>
    <t>Estimadas @Brigitte Huaranca Lopez@Quejas y reclamos
Su gentil apoyo con el descargo y medidas correctivas en referencia al presente reclamo.
Estimados buenas noches, nos podrían apoyar por favor con la consulta del cliente.
Cliente menciona que su padre se viene atendiendo con el proveedor viva1a,  y que viene teniendo una mala atención por parte de ellos ya que no se comunican con el para los exámenes o casos a tratar, por lo que le mandaron a realizar a su padre 3 exámenes (ELCTROCARDIOGRAMA DE HOLTER, ECOCARDIOGRAMA BIDIRECCIONAL, MONITOREO DE PRESION ARTERIAL 24 HORAS) , de los cuales le indicaron que le cubrían 2 y que ellos se encargaban de las coordinaciones  y el otro tenía que pagar el 35% (MONITOREO DE PRESION ARTERIAL 24 HORAS) , por lo que le parece mucho, cliente desea saber si esos 3 exámenes puede realizarlo en la clínica Internacional  bajo que  cobertura y deducible.
Cliente: ANGELINO FORTUNATO MENESES SERPA
DNI: 23656818
póliza:  0000010511
Correo: abraham0805@hotmail.com</t>
  </si>
  <si>
    <t>PROCEDIMIENTOS</t>
  </si>
  <si>
    <t>Estimada Guissela, buen día:
Se ha conversado con el Sr. Abraham hijo del paciente y se explicó el escenario de la atención de su papá, adicional a ello se respondió el correo con el detalle de la cobertura del programa y de los exámenes adicionales que indican por descarte de Valvulopatía.
Buenas tardes estimados,
Lamento mucho el inconveniente ocasionado respecto a la cita para la toma de muestras del asegurado Angélico Fortunato Meneses Serpa.
Te confirmo que la nueva cita está agendada para el 25 de julio, en el rango de 06:30 AM a 07:00 AM.
Si tienes alguna pregunta o necesitas más detalles, no dudes en escribirme. Estoy a tu disposición para cualquier consulta adicional.
Saludos cordiales,
Por favor tu especial apoyo en que los correos sean direccionados por un solo canal y mantener el hilo del mismo; a fin de, tener todos los involucrados la misma información.
Adjunto correo enviado el 22/7.
Quedo a tu disposición para cualquier consulta adicional.
Saludos Cordiales,</t>
  </si>
  <si>
    <t>GLORIA MARIA OBREGON CHAVEZ</t>
  </si>
  <si>
    <t>gmo.obregon@gmail.com</t>
  </si>
  <si>
    <t xml:space="preserve">Estimada Guissela 
Buenas tardes,
Por favor tu apoyo con asegurada px del  PROGRAMA CUIDATE DIABETES. el proveedor PROVEEDOR VIVA A1 le indica que no tiene stock de una de las medicinas que esta prescritas en su receta, en ese caso puede cambiarle la receta, y brindarle otra alternativa. 
En ese sentido, solicita que le brinden una solución sobre la entrega de medicamentos 
GLORIA MARIA OBREGON CHAVEZ
DNI: 08612544
Cel: 998199664
Correo: gmo.obregon@gmail.com
saludos,
Thalía Huamán Carlos
Representante de Atención Consultas
D. Av. Garcilaso de la Vega 955, Lima Cercado
T. (01) 4111111
 </t>
  </si>
  <si>
    <t>Buenos días estimado,
En relación con el caso de la asegurada Gloria María Obregón Chávez, con DNI 08612544, perteneciente al Programa Cuídate Diabetes, se informa lo siguiente:
Situación reportada:
El proveedor VIVA A1 notificó la falta de stock del medicamento DOLNIX SL, prescrito originalmente en la receta médica gestionada a través del programa.
Ante esta situación, se solicitó apoyo al área médica para reformulación de receta con un medicamento alternativo con el mismo principio activo.
Acciones realizadas:
Se gestionó la reformulación de la receta por parte del médico tratante, quien autorizó el cambio del medicamento a nombre del medicamento alternativo, el cual contiene el mismo principio activo y cumple con las mismas indicaciones.
Esta nueva receta fue comunicada al proveedor para su atención inmediata.
La asegurada fue informada vía telefónica el día fecha de comunicación a la paciente a la hora, confirmando la disponibilidad del nuevo medicamento y su próxima entrega.</t>
  </si>
  <si>
    <t>Estimadas @Brigitte Huaranca Lopez@Quejas y reclamos
Su gentil apoyo se requiere el descargo y medidas correctivas en referencia al presente reclamo.
Rosa Gutierrez Marres&lt;rosa.gutierrezmarres@rimac.com.pe&gt;
​CUI_Guissela Bedon Espinoza​
Hola Guissela,
Buenas tardes, por favor tu gentil apoyo con la queja del cliente NILTON HERNAN JIMENEZ ROSALES con dni 08170776 (Programa Diamante), menciona lo siguiente:
La Dra. Vigo lo atendió el sábado 12/07, le indicó que necesita sus terapias y lo iba a informar. Paciente se comunicó con VIVA 1A y le dijeron que ven la orden en el sistema pero no tiene fecha asignada.
Presenta queja porque para las primeras terapias le demoraron más de 1 mes y 6 días en dárselo.
Solicita se le asigne a la brevedad posible las fechas de las terapías ya que por su condición medica no puede pasar tantos días sin ellas.
Agradeceré por favor revisar su caso con urgencia y contactar al cliente para brindarle tranquilidad y las fecha que le darán las terapias.
Saludos,</t>
  </si>
  <si>
    <t>Estimados Buenos días,
Con respecto a lo solicitado se informa que:
Paciente del programa Diamante, residente en el Rimac.
Cita con Dra. Laura Vigo con fecha 12/07/25 - OM: 20 ss TF
Inicio de terapias: 14/07/25 a la actualidad lleva efectivas 8 ss TF
Incidencia:
Atenciones con Lic. Meza quien cambia de horario al turno manaña de 07:00am a 11:00am, horario en el que el paciente no le era posible y no aceptó las sesiones indicando que tenía estudio bíblico, adicional a ello no le era posible los días sábados por acudir a la Iglesia, a pesar de los múltiples intentos de agendar las atenciones la respuesta por parte del paciente fue negativa.
Se recepciona llamada de Ejecutiva Diana de Rimac, a través de Brigitte H., informando que el paciente aceptará atención en horas de la mañana, con lo que nos comunicamos nuevamente aceptando atención a las 08:00am lunes-miércoles y viernes.
En el cambio de mes, el Lic. Meza renuncia a su cargo en Viva 1A.
Se informa al paciente de la renuncia, lo cual disgusta mucho al paciente; ya que, estaba muy fidelizado con el terapeuta.
Se brinda opción de atención con el Lic. Noriega; sin embargo, el paciente no está conforme con dicha atención.
Nos contactaremos con el Sr. Nilton para asignar al Lic. Rivalles a sus atenciones.
Es todo cuanto informar.</t>
  </si>
  <si>
    <t>Cesar Ganoza Rodriguez</t>
  </si>
  <si>
    <t>25-EPS003524</t>
  </si>
  <si>
    <t>paciente crónico con diagnóstico de hipotiroidismo, quien ha venido solicitando desde hace varias semanas un informe
médico requerido para una cita en otra institución de salud. A pesar de la demora en el trámite, se le ha informado recientemente que el documento ya está listo para ser recogido de manera presencial. Sin embargo, considerando que todo el proceso se ha realizado por medios virtuales, el paciente solicita se le pueda facilitar el informe a través de dicha vía, en aras de agilizar la coordinación médicay evitar inconvenientes. Estimados,
Su especial apoyo con el cliente se encuentra critico ya que tuvo bastante demora en la gestión del informe medico que viene solicitando. Asimismo, menciona que se contactaron informando que debe realizar el recojo del informe de manera presencial y por ello se encuentra mortificado ya que sumado a la demora no le pueden enviar el informe de manera digital. Por favor su apoyo evaluando la opción del envio del informe médico de manera digital, ya que el cliente quiere generar un reclamo hasta Indecopi por la atención.
Cliente: CESAR GANOZA RODRIGUEZ
DNI: 40027009
Póliza: E0001226
Celular: 999571152</t>
  </si>
  <si>
    <t>DEMORA EN ENVIO DE INFORME MEDICO</t>
  </si>
  <si>
    <t>De nuestra mayor consideración,
Por medio de la presente, deseamos expresar nuestro compromiso con la transparencia,
la calidad de atención y la mejora continua en nuestros procesos.
Con relación a los hechos ocurridos el día 31 de julio de 2025, durante la atención a través
del Rímac EPS Hipotiroidismo, vinculados a la prestación del servicio para la paciente
Cesar Ganoza Rodriguez, con DNI 40027009, nos permitimos informar lo siguiente:
a) Descripción de los hechos
El informe médico fue solicitado el día 16/07/2025 a través de WhatsApp.
De acuerdo con nuestros procesos internos, la entrega de informes médicos se realiza
en un plazo máximo de 15 días hábiles. Cabe precisar que, durante el mes en curso, se
registraron feriados que impactaron el cómputo de los plazos.
Si bien la entrega de informes médicos es presencial, considerando que todo el proceso
de solicitud se gestionó de manera virtual y con el fin de facilitar su atención, se
procedió a realizar el envío digital del informe a través de correo electrónico o
WhatsApp, según el canal autorizado.
Finalmente, el 31/07 a las 08:34 a.m. se realizó el envío del informe médico solicitado,
el cual fue remitido mediante WhatsApp y recepcionado por el paciente, cumpliendo con
el plazo establecido.
Es todo cuanto podemos informar.
10:56 Π
Sr. Cesar Ganoza
en línea
YE LTE
Jueves
12 Buenos días 8:25 a. m.
en unos minutos le envío su informe
médico 8:25 a. m.
VIVA 1A
INFORME MÉDICO
DATOS DEL PACIENTE
Nomtre
Apellidos:
CESAR
GANDZA NODBJE
INFORME MEDICO - CESAR
GANOZA.pdf
3 páginas 1.0 MB PDF
Recibido gracias 8:43 a. m.
Mensaje 0
8:34 a. m.
12:39 E 4G
+51 999 571 152
últ. vez hoy a las 12:39 p. m.
:
16 de julio de 2025
Hola buenos días 10:05 a. m.
Entiendo que el Dr. Siura les ha
hablado de mi caso. Quisiera solicitar
mi Informe Médico y una derivación a
Gastroenterología. 10:06 a. m.
Buenos, dias le saluda Pedro Bereche
asesor del centro de experiencia de Viva
1A 11:05 a. m.
Me brinda su numero de DNI 11:05 a. m.
Buenos días. Si claro 11:17 a. m.
40027009 11:17 a. m.
Muchas gracias, estimado no contamos
con la especialidad en gastroenterologia
12:03 p. m. ✓
pero con el informe medico si lo podemos
ayudar 12:04 p. m.
Tú
Muchas gracias, estimado no contamos con la
especialidad en gastroenterologia
Claro. Pero si me podrían dar una
recomendación de interconsulta 12:13 p. m.
vamos a consultarlo como le menciono
no contamos con la especialidad de
Mensaje
b) Medidas a adoptar o adoptadas:
Finalmente, es oportuno informarle que hemos adoptado las siguientes medidas:
a) Optimización de los tiempos de entrega de informes médicos, priorizando los casos
de pacientes crónicos o con requerimientos urgentes.
b) Revisión y ajuste de los procesos internos en fechas con feriados, para mitigar
posibles retrasos.
c) Flexibilización en la entrega digital de documentos, cuando el proceso de solicitud
se gestione por medios virtuales, para facilitar la atención al paciente.
Finalmente,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</si>
  <si>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DANIELA EDITH HUAYANEY QUISPE</t>
  </si>
  <si>
    <t>25-EPS003502</t>
  </si>
  <si>
    <t>Hola Guissela,
Agradeceré tu especial apoyo con el reclamo presentado por DANIELA EDITH HUAYANEY QUISPE – DNI 48437469, paciente crónico.
Señala que desde abril solicitó análisis de tiroides; sin embargo, a la fecha no recibe información.
Por favor tu apoyo para indicarme si le corresponde dicho análisis y se derive al proveedor para programarlo.
Quedo atenta.
Gracias,</t>
  </si>
  <si>
    <t>Buenos días estimados, 
En atención al reclamo presentado por la Sra. Daniela Edith Huayaney Quispe, con DNI 48437469, paciente crónica, se informa lo siguiente:
Contacto inicial y coordinación:
El día 21/07/2025, se realizó contacto con la paciente, a quien se le indicó la lista de análisis correspondientes, incluyendo el de tiroides, así como el monto del copago requerido para su atención.
La paciente procedió con el pago del copago el mismo día 21/07.
Esta información fue registrada en el archivo correspondiente del Drive de DAYERLAB – General Seguimiento de Exámenes de Laboratorio.
Limitación de cobertura y reprogramación:
Inicialmente, la paciente proporcionó su domicilio ubicado en:
Mz F11 Lote 1, Sector 12 de Noviembre – Pamplona Alta, San Juan de Miraflores.
Sin embargo, DAYERLAB informó que no cuenta con cobertura en esa zona.
Se solicitó una nueva dirección para poder programar la toma de muestras, y la paciente indicó:
Av. Abancay, cuadra 5 – Cercado de Lima (referencia: sede del Ministerio Público).
La toma fue programada para el día 31/07/2025 en el rango horario de 7:40 a.m. a 8:40 a.m.
Ejecución y entrega de resultados:
DAYERLAB realizó la toma de muestras el 01/08/2025.
Los resultados de los análisis, incluido el de tiroides, fueron entregados a la paciente el día 04/08/2025.
El caso fue gestionado conforme a los protocolos establecidos. Si bien hubo una demora inicial por falta de cobertura en la dirección original del paciente, se coordinó de manera oportuna una reprogramación con éxito. La paciente ya cuenta con sus resultados, incluyendo el análisis solicitado.
Quedamos atentos a cualquier observación o requerimiento adicional.</t>
  </si>
  <si>
    <t>ANGIE VANESSA MUÑOZ MUÑOZ</t>
  </si>
  <si>
    <t xml:space="preserve">Estimados,
Asegurada se encuentra inscrita en programa de Cronicos, DX artritis, manifiesta que tuvo visita de medico en marzo y desde esa  fecha no habido más comunicación, favor revisar y me cnfirman.
 </t>
  </si>
  <si>
    <t>Estimada Carola, buenas tardes:
En relación con el caso de la asegurada Angie Vanessa Muñoz Muñoz, inscrita en el programa de Crónicos por diagnóstico de artritis, se informa lo siguiente:
Se ha intentado reiteradamente establecer contacto con la asegurada a través de llamadas telefónicas y mensajes de WhatsApp; sin embargo, no hemos recibido respuesta en ninguno de los intentos realizados, lo que ha imposibilitado concretar nuevas atenciones desde su última consulta médica en el mes de marzo.
Dado que el contacto con el paciente es fundamental para la continuidad del tratamiento dentro del programa, la falta de respuesta ha generado la pérdida de seguimiento y atención correspondiente en los meses siguientes, adjuntamos capturas de pantalla donde se visualiza que el paciente no responde y otra captura donde si responde, pero no contesta la llamada.
Se mantendrán nuevos intentos de contacto en los próximos días. De igual forma, agradeceremos si pudieran validar si hay algún número alternativo o medio adicional para mejorar la comunicación con la asegurada.
Quedamos atentos a cualquier indicación adicional.</t>
  </si>
  <si>
    <t>Estimadas @Quejas y reclamos@Brigitte Huaranca Lopez
Su gentil apoyo con el descargo y medidas correctivas en referencia al presente reclamo.

Maria Carolina Flores Acevedo
​CUI_Guissela Bedon Espinoza;​CUI_Liliana Patricia Blanco Rodriguez​
​Supervision Medica Alo Rimac​
Buenos días:
Se comunica el familiar del Señor ANGELINO FORTUNATO MENESES SERPA, DNI: 23656818, indicando que pertenece al Programa Cuídate y que el día de hoy habían programado un examen de sangre a las 6am. Se comunicó con Viva1A a las 6:15 porque no se acercaban al domicilio y le indicaron que le devolverían la llamada. Desde ese entonces continúa llamándolos, pero sin éxito. Familiar muy molesto.
Atte,
Carolina Flores Acevedo
Médico Consultor
División de Seguros, Personas y Marketing
D. Av. Garcilazo de la Vega N°955, Piso 2,
Cercado de Lima
C. 411-1111</t>
  </si>
  <si>
    <t>Estimada María Carolina, buen día:
En relación con el reclamo presentado por el familiar del Sr. ANGELINO FORTUNATO MENESES SERPA (DNI: 23656818), respecto a la toma de muestra programada como parte del Programa Cuídate, me permito informar lo siguiente:
Descargo y acciones realizadas:
Se coordinó con el paciente el día 24/07/2025 a las 10:56 a.m., confirmando la programación para la toma de muestra a domicilio.
La toma de muestra se efectuó con éxito el día 25/07/2025 a las 06:50 a.m., dentro del rango de horario establecido.
El paciente ya cuenta con los resultados de los examenes de laboratorio. 
Al momento de esta comunicación, el sistema no registra otra orden médica pendiente de ejecución para el paciente.
En cuanto a su cronograma de atenciones, la próxima cita del paciente correspondiente al Programa Cuídate es 22/08/2025.
Quedamos atentos ante cualquier requerimiento adicional o seguimiento que se requiera sobre este caso.</t>
  </si>
  <si>
    <t>CLARA MARGARITA ARISTA JORDAN</t>
  </si>
  <si>
    <t xml:space="preserve">Buenos días estimados 
Hija de pacientes Sra Milagros Tejada se comunica nuevamente a nuestra central indicando que hasta la fecha no la contactan para brindar solución ante caso de sus padres, se comunicó a nuestra central el 25/07 y 30/07 donde se reportó caso a personal de turno. 
Hija de pcte solicita lo sgte: 
PACIENTE 1: CLARA MARGARITA ARISTA JORDAN, DNI: 06626431
- No le enviaron su medicamento habitual januvia, le enviaron otro que tiene un componente adicional que le genera síntomas a paciente y por ello no toma ningún medicamento actualmente. 
PACIENTE 2: DUILIO TEJADA RODRIGUEZ, DNI: 10328159
- No realizo copago de medicinas, no recibió tratamiento, refiere que el copago era muy alto a diferencia de los meses anteriores. no toma ningún medicamento actualmente. 
- Solicita el envió de detalle del costo de medicinas como anteriormente le enviaban.
COMUNICARSE:
Sra Milagros Tejada
cell: 999063316
pacientes: 
CLARA MARGARITA ARISTA JORDAN, DNI: 06626431
DUILIO TEJADA RODRIGUEZ, DNI: 10328159
Saludos cordiales </t>
  </si>
  <si>
    <t>Buenas tardes estimados,
Con relación al caso reportado sobre los pacientes Clara Margarita Arista Jordán (DNI: 06626431) y  Duilio Tejada Rodríguez (DNI: 10328159), detallamos a continuación la información registrada en el sistema y las acciones realizadas por nuestro equipo:
 PACIENTE 1: Clara Margarita Arista Jordán
DNI: 06626431
Se realizó contacto telefónico con la hija de la paciente antes de la entrega de medicamentos, con el objetivo de informarle que se suministraría un medicamento de marca alternativa al habitual (Januvia), manteniendo el mismo principio activo.
La hija manifestó su conformidad con la entrega, señalando que aceptarían este mes el medicamento alternativo, pero solicitando que a partir del próximo mes se le entregue nuevamente la marca habitual.
En el sistema figura la constancia de esta autorización.
Lamentamos los inconvenientes mencionados y tomamos nota de la solicitud, la cual será considerada en la próxima programación de medicamentos.
PACIENTE 2: Duilio Tejada Rodríguez
DNI: 10328159
Se realizó la cotización de medicamentos conforme a la receta enviada.
La hija del paciente informó que el Sr. Duilio pertenece al programa de hipertensión y que esperaba recibir todos los medicamentos incluidos en la receta.
Se le informó que, de acuerdo al sistema, únicamente los medicamentos correspondientes al tratamiento de hipertensión contaban con cobertura al 100%**. Los medicamentos adicionales no tenían cobertura vigente.
La familiar aceptó la entrega parcial, correspondiente al tratamiento de hipertensión, y no se realizó ningún cobro, como consta en el sistema.
Respecto al detalle de precios de medicamentos, se le indicó que la cotización estaba disponible bajo solicitud, como en meses anteriores.
Contacto realizado:
Ambos casos han sido atendidos por personal de Farmacia Viva 1A. En el caso del paciente Duilio Tejada, se coordinará una nueva llamada a la Sra. Milagros Tejada (999063316) para reforzar la información y resolver cualquier duda pendiente.</t>
  </si>
  <si>
    <t>DUILIO TEJADA RODRIGUEZ</t>
  </si>
  <si>
    <t>IVANNA DEYAMIRA VELASCO RIVERA</t>
  </si>
  <si>
    <t>Buenos días estimados
Se comunica nuevamente a nuestra central madre de paciente solicitando levantar reclamo formal por brindar de entrega de medicinas errónea y no atender su reclamo brindando alternativa de solución de forma inmediata. Madre de paciente indica que el día 22/07 recibió entrega de medicamentos por inkafarma, refiere lo sgte:
Entrega es errónea ya que paciente toma levotiroxina de 100mg y de 50mg y la entrega solo fue de levotiroxina de 50mg que incluso tomando 2 tab no alcanzaría para todos los días de su tto. Inkafarma le indico que debe comunicarse con centro medico Viva 1A para que brinden la receta correcta.
También solicito envió de receta de atenciones de menor ya sea por correo o WhatsApp ya que solo le enviaron 1 vez.
Estuvo llamando y escribiendo a su central, farmacia, laboratorio y no recibe respuesta.
Madre se comunicó a central el 25/07 y caso se reportó con personal encargado, refiere que no es la primera vez que sucede este error en la entrega de medicinas y que hasta el momento no la contactan, indica que presentara su queja formal. 
Solicito su apoyo en revisión de caso y comunicarse con madre de paciente.
IVANNA DEYAMIRA VELASCO RIVERA
DNI: 70895071
CELL DE MADRE: 975857534
Saludos cordiales
Central de programas Rimac</t>
  </si>
  <si>
    <t>ERROR EN LA ORDEN DE MEDICAMENTO</t>
  </si>
  <si>
    <t>Estimados, buen día:
En atención al reclamo presentado por la madre de la paciente Ivanna Deyamira Velasco Rivera (DNI: 70895071), respecto a la entrega errónea de medicamentos y la demora en la respuesta ante su reclamo, se informa lo siguiente:
Hechos registrados:
Cotización inicial:
El día previo al 22/07/2025, se solicitó la cotización a Inkafarma de los medicamentos Eutirox 100 mcg y Eutirox 50 mcg, tratamiento habitual de la paciente.
Error en la cotización:
Inkafarma respondió inicialmente con precios para Eutirox 100 mcg y Eutirox 75 mcg, siendo este último incorrecto. Al detectar el error, desde nuestra área se corrigió y se indicó que lo correcto era Eutirox 50 mcg (8 unidades).
Error en el despacho:
A pesar de la corrección enviada, Inkafarma cometió un nuevo error, despachando 30 unidades de Eutirox 50 mcg, omitiendo el Eutirox 100 mcg requerido en el tratamiento.
Contacto con la madre de la paciente:
Tras identificar la situación, se procedió a contactar a la madre de la paciente, se le ofrecieron las disculpas correspondientes, y se le informó que el cambio de medicación será gestionado a la brevedad.
Sobre la receta médica:
La madre solicitó el reenvío de la receta. Confirmamos que esta fue enviada inicialmente, y se procederá con el reenvío por los canales solicitados (correo o WhatsApp) para su comodidad.
Medidas correctivas y actuales:
Se ha escalado el caso con Inkafarma para reforzar el protocolo de validación en las cotizaciones y despachos de medicamentos, especialmente en tratamientos crónicos.
Se mantiene contacto con la madre para garantizar el cumplimiento de la reposición correspondiente, y asegurar la continuidad del tratamiento de la paciente sin interrupciones.
Adicionalmente, se ha reforzado la atención en nuestros canales de comunicación para evitar demoras en la respuesta ante futuros reclamos o consultas.
Lamentamos profundamente los inconvenientes ocasionados y reiteramos nuestro compromiso con la atención segura, oportuna y precisa de nuestros pacientes, especialmente dentro del Programa Cuídate.
Quedamos atentos a cualquier coordinación adicional que se requiera.</t>
  </si>
  <si>
    <t>Estimadas @Gianina Jessica Sigueña Aldana@Brigitte Huaranca Lopez@Quejas y reclamos
Su urgente apoyo con dar respuesta y resolución al presente reclamo.
Rosa Gutierrez Marres&lt;rosa.gutierrezmarres@rimac.com.pe&gt;
​CUI_Guissela Bedon Espinoza​
Hola Guissela,
Buenas tardes, por favor tu gentil apoyo con la queja de la cliente que quiere poner un reclamo formal por atención del proveedor VIVA 1A.
Indica que su madre (PAULA ZARELA MATTA VDA DE RAMOS) está inscrita en uno o varios programas, no tiene claro en cual, porque antes estaba en cuidado paliativos, pero le han hecho cambios, no sabe si está en programa Diamante o Programa oncológico. Necesita que le brinden los detalles.
Reclama que se demoran demasiado en atenderla, en entrega de medicinas, tiene q estar llamando varias veces, desde la atención puede pasar 5 o 6 días y no recibe el medicamento ocasionando que se contacte varias veces, en algunas oportunidades le dicen que lo han escalado con auditoria medica.
Adicional desde hace 2 meses no va nutrición ni psicología, se ha quejado con Rosa Baldeon quien le ayudo para que la llamen, pero se cruzó con otra atención por terapia y ya no le reprogramaron, actualmente siguen sin darle la cita.
La persona de contacto es:
Nombre: ROXANA ALEJANDRINA RAMOS MATTA
Email: pramosm@yahoo.com
Telefono: 989096306</t>
  </si>
  <si>
    <t>Estimadas,
Buenas tardes.
En atención al reclamo presentado por la Sra. Roxana Ramos Matta, hija de la paciente Paula Zarela Matta Vda. de Ramos, respecto a la atención brindada por el proveedor VIVA 1A, se informa lo siguiente:
Cobertura del programa:
La paciente se encuentra actualmente adscrita a los programas Paliativo Oncológico (por diagnóstico de cáncer de mama) y Paliativo No Oncológico. Esta información fue comunicada oportunamente vía telefónica por la Dra. Estefany Vega. Asimismo, se remitió un correo electrónico a la Sra. Roxana Ramos con el detalle de la cobertura y la información adicional solicitada. (Adjunto correo enviado).
Agendamiento de citas:
Se ha intentado agendar las citas médicas en diversas oportunidades. Sin embargo, la Sra. Roxana ha manifestado en varias ocasiones que no es posible atender las citas programadas debido a la superposición con las sesiones de radioterapia que la paciente recibe en la clínica Aliada.
Atención de nutrición y psicología:
Se registró una interrupción en las atenciones de nutrición y psicología debido a un cruce con citas de terapia. A la fecha, se están realizando las coordinaciones para reprogramar las actividades pendientes del programa.
Entrega de medicamentos:
A solicitud de la Sra. Roxana, se gestionó con Rímac la entrega de todas las recetas de la paciente mediante el proveedor Cuidafarma. Esta solicitud fue debidamente tramitada y recibió respuesta afirmativa por parte de Rímac. (Adjunto correo de validación por parte del QF Luis Herrera).
5. Se adjunta los documentos correspondientes y la captura de pantalla donde le informamos al familiar del paciente lo que nos están solicitando.
Lamentamos los inconvenientes ocasionados y reiteramos nuestro compromiso en seguir brindando una atención integral, oportuna y humanizada a la paciente.
Quedamos atentos a cualquier otra consulta o requerimiento adicional.
Saludos cordiales,</t>
  </si>
  <si>
    <t>TORRES SANTOS MARIA MERCEDES EMELIA</t>
  </si>
  <si>
    <t>Estimados Programas Rimac,
Por medio de la presente, queremos expresar nuestra preocupación respecto a un caso que requiere atención prioritaria. Se trata de la madre de un funcionario, la Sra. María Mercedes Emelia Torres Santos (DNI: 06750936), quien ha manifestado su descontento con la atención recibida por parte del programa.
De acuerdo con lo informado:
1.                 No se le ha brindado el seguimiento adecuado a su tratamiento ni se han cumplido las consultas de control necesarias frente a sus diagnósticos.
2.                 No ha recibido atención desde el 25 de enero.
3.                 No se le han enviado las medicinas correspondientes, lo que la ha obligado a adquirirlas por su cuenta.
Dado que se trata de una persona adulta mayor, solicitamos su especial apoyo para garantizar el control y seguimiento de su caso. Les pedimos que se contacten con ella de manera urgente, ya que no puede estar llamando a la central.
Datos de contacto:
·                Celular: 960 560 265
·                DNI: 06750936
·                Paciente: TORRES SANTOS MARIA MERCEDES EMELIA
Agradecemos de antemano su pronta atención a este asunto y quedamos atentos a cualquier actualización o información adicional que puedan requerir.
Revisa nuestros términos y condiciones aquí T&amp;C
Saludos Cordiales / Kind regards,
Leslie Solórzano S.
Ejecutiva de Servicio Riesgos Humanos</t>
  </si>
  <si>
    <t>Estimados buenos días,
Reciban un cordial saludo.
En relación con el caso de la Sra. María Mercedes Emelia Torres Santos (DNI: 06750936), agradecemos la comunicación y la preocupación manifestada. Detallamos la atención brindada y el estado actual de su caso:
Atención médica:
Si bien en un inicio la paciente no respondió a las citas programadas, actualmente ha sido atendida por el Dr. Moncada, quien realizó la evaluación correspondiente conforme al programa.
Entrega de medicamentos:
La paciente ya cuenta con sus medicamentos prescritos. Se realizó la coordinación respectiva con el proveedor para garantizar la entrega completa de su tratamiento.
Seguimiento al caso:
Se tomó contacto directo con la paciente para confirmar la recepción de la medicación y conocer su percepción sobre la atención brindada. Durante esta comunicación, la Sra. Torres manifestó encontrarse conforme con el servicio recibido hasta la fecha.
No obstante, entendemos la importancia de mantener un seguimiento constante, especialmente tratándose de una persona adulta mayor. Por ello, se ha reforzado el monitoreo de su caso, con el objetivo de asegurar la continuidad en su atención médica y evitar futuras contingencias.
Agradecemos su comunicación y quedamos atentos a cualquier requerimiento adicional.</t>
  </si>
  <si>
    <t>CATTER COSSIO CLAUDIA NATALIA</t>
  </si>
  <si>
    <t>Tomas Ramsey 965 Dpto. 101   Magdalena</t>
  </si>
  <si>
    <t>Estimadas Doctoras, buen día Estimadas @Quejas y reclamos@Brigitte Huaranca Lopez
Solicitamos el descargo y medidad correctivas en referencia al presente reclamo.
Por favor su apoyo, indican que paciente recibe tratamiento por CUIDATE pero no se han comunicado con el en Junio y Julio para su consulta.
Asegurada : CATTER COSSIO CLAUDIA NATALIA
Direccion : Tomas Ramsey 965 Dpto. 101   Magdalena
DNI  _ 08714637    
El nro de celular es :  998154866
Diagnostico HIPERTENSION</t>
  </si>
  <si>
    <t>Estimadas Doctoras, buen día:
En atención al caso de la asegurada Claudia Natalia Catter Cossio (DNI: 08714637), diagnosticada con hipertensión arterial y adscrita al programa Cuídate, se informa lo siguiente:
Contacto en los meses de junio y julio:
Se realizaron intentos de contacto durante los meses de junio y julio para coordinar su atención médica; sin embargo, la paciente no respondió las llamadas realizadas en dichas fechas.
Última atención registrada:
La asegurada fue atendida el día 04/08 por el Dr. Moncada, dentro del marco del programa de manejo de enfermedades crónicos.
Entrega de medicamentos:
Actualmente, se está gestionando la entrega de medicamentos considerando que la paciente reside en Punta Hermosa, lo cual requiere una coordinación logística adicional para asegurar la cobertura efectiva.
Lamentamos cualquier malentendido que esto haya podido generar y reiteramos nuestro compromiso con la continuidad del cuidado integral de nuestros asegurados.
Quedamos atentos a cualquier indicación adicional.
Saludos cordiales,</t>
  </si>
  <si>
    <t>LUZ ANGELICA VELASQUEZ MUÑOZ</t>
  </si>
  <si>
    <t>Buenos días estimados
Paciente se comunica nuevamente a nuestra central realizando reclamo por falta de entrega de sus medicinas, se reportó caso con personal de turno el 31/07 y nuevamente hoy 05/08. Paciente en mención indica que paso atención medica con Dr Moncada el 16/07 y desde entonces no logra contactase para que entreguen medicamento, no se está aplicando su insulina y se encuentra muy preocupada y alterada por situación. Acotar que lleva comunicándose a su central como también a los números de celular por la cual agendan su cita y nadie le responde. 
Solicito su gentil apoyo en revisión de caso y comunicarse con paciente para brindar alternativa de solución, desea realizar queja formal. 
LUZ ANGELICA VELASQUEZ MUÑOZ
DNI: 06769425
CELL: 985607204</t>
  </si>
  <si>
    <t>Estimados,
Por medio del presente, me permito informar que la paciente Luz Angélica Velásquez Muñoz (DNI: 06769425) ya se encuentra actualmente con los medicamentos correspondientes, conforme a lo establecido en su programa de atención.
Lamentamos los inconvenientes presentados y agradecemos su comprensión. Se han tomado las medidas necesarias para reforzar la comunicación y asegurar que este tipo de situaciones no se repitan.
Quedamos atentos ante cualquier requerimiento adicional.</t>
  </si>
  <si>
    <t>LINETT YESENIA ENRRIQUEZ TAPIA</t>
  </si>
  <si>
    <t>Buenas tardes estimados
Se comunica a nuestra central esposos de paciente, refiere que desde el mes de mayo tiene pendiente la toma de muestra de laboratorio, se encuentra muy incómodo ya que acuden hasta su domicilio para realizar la entrega de medicinas y no acude personal para toma de muestra. 
Solicito su gentil apoyo en revisión de caso y brindar alternativa de solución.
LINETT YESENIA ENRRIQUEZ TAPIA
DNI: 41573039
CELL: 987327646
Saludos cordiales 
Central de programas Rimac</t>
  </si>
  <si>
    <t>Buenas tardes,
Se contactó al paciente el día 30/07, y nos brindó una dirección en el distrito de VILLA MARIA DEL TRIUNFO, se realizó la consulta a DAYERLAB para la toma de laboratorio e indicaron que NO TIENEN COBERTURA, es por ello que se solicitó al paciente otra dirección, el paciente no cuenta con otra.
En ese sentido me vuelvo a comunicar con DAYERLAB y me comentan que requieren 3px  apróx como mínimo, para tomas en ese distrito con el fin de generar una ruta, ya que es muy retirado y se encuentra cerca de Villa El Salvador. 
Por otro lado, la paciente el día de hoy 05/08 accedió a realizarse la toma en VIVA1A. 
HORA: 8:30 AM
DÍA: 07/08/2025
Quedamos atentos a cualquier consulta o comentario adicional.
Saludos cordiales.</t>
  </si>
  <si>
    <t xml:space="preserve">Buenas tardes
Estimada Brigitte, según lo conversado por favor tu apoyo con este caso:
Detalle del caso: Cliente refiere que no le brindan una atención adecuada con el proveedor de rehabilitación física y terapias VIVA 1A SAC con respecto al horario de terapias ya que al estar tomando sedantes por un tratamiento en psiquiatría no puede atender a los terapistas a partir de las 7 am.
Indica que ha mencionado el motivo por el cual no puedo recibir a los terapistas en el horario de 7am a 8am.
Por favor su apoyo en este caso especial para que se puedan gestionar las terapias a partir de las 9am en adelante.
Datos del asegurado:
-Nombres: NILTON HERNAN JIMENEZ ROSALES
-Póliza: AMI SALUD RED PREFERENTE
-Celular: 915061985
-Mail: niltonjimenez780@gmail.com
Espero contar con su apoyo a la brevedad.
Quedo a la espera de su pronta respuesta.
Saludos,
 </t>
  </si>
  <si>
    <t>Estimados buenos días,
Con respecto a lo solicitado se informa que:
Paciente del programa Diamante, residente en el Rímac.
Cita con la Dra. Laura Vigo con fecha 12/07/25 – OM: 20 ss TF.
Inicio de terapias: 14/07/25; a la actualidad lleva efectivas 8 ss TF.
Incidencia:
Atenciones con el Lic. Meza, quien cambia de horario al turno mañana de 07:00 a 11:00 horas, horario en el que al paciente no le era posible asistir y no aceptó las sesiones, indicando que tenía estudio bíblico. Adicionalmente, señaló que no podía acudir los días sábados por compromisos en su Iglesia. A pesar de múltiples intentos de agendar atenciones, la respuesta por parte del paciente fue negativa.
Posteriormente, se recepciona llamada de la Ejecutiva Diana de Rímac, a través de Brigitte H., informando que el paciente aceptaría atención en horas de la mañana, por lo que nos comunicamos nuevamente para confirmar la aceptación en el horario de 08:00 a.m. los días lunes, miércoles y viernes.
En el cambio de mes, el Lic. Meza renuncia a su cargo en Viva 1A.
Se informa al paciente sobre la renuncia, lo cual le causa disgusto, ya que estaba muy fidelizado con el terapeuta. Se brinda la opción de atención con el Lic. Noriega; sin embargo, el paciente no está conforme con dicha atención. Actualmente, nos contactaremos con el Sr. Nilton para asignar al Lic. Rivalles a sus atenciones.
Cabe indicar que el paciente mantiene sus atenciones al día; sin embargo, en ocasiones se presentan demoras debido a que no realiza el copago correspondiente para poder programar las terapias.
Historial de atenciones:
25/03/25: Primera atención con la Dra. Vigo, quien emite orden médica de 24 sesiones de terapia física (TF) y 12 de terapia ocupacional (TO). El paciente manifiesta que no requiere terapias ocupacionales, indicando que puede realizar sus actividades de manera independiente, y que solo necesita 12 terapias físicas.
05/04/25 al 10/05/25: Inicio y culminación de la primera orden médica (12 TF). El 10/05/25, el mismo día de culminación, el paciente es evaluado nuevamente por la Dra. Vigo, quien emite nueva orden médica por 16 sesiones de TF.
16/05/25 al 03/06/25: Ejecución de la segunda orden médica (16 TF), realizándose finalmente 18 sesiones como muestra de solidaridad hacia el paciente.
12/07/25: Nueva orden médica de la Dra. Vigo por 20 sesiones de TF.
14/07/25 a la actualidad: El paciente ha cumplido 8 sesiones de la presente orden médica.
Es todo cuanto informamos para su conocimiento.</t>
  </si>
  <si>
    <t>Buenos días
Guissela
Por favor tu apoyo con la solicitud explicita del cliente
Cliente menciona que ya NO DESEA PERTENECER al Programa Cuidate por la pésima experiencia con la empresa VIVA 1A.
Menciona que tenia una cita hoy y nunca lo contactaron, adjunto audios donde se ratifica solicitud del cliente.
Considerar que es un cliente de ALTO VALOR VIP.
Nombre de Contacto: FERNANDO ALFONSO CORDOVA PEREZ ALBELA
Paciente: FERNANDO ALFONSO CORDOVA PEREZ ALBELA
Contratante: FERNANDO ALFONSO CORDOVA PEREZ ALBELA
Diagnóstico: HTA, Hipotiroidismo
Teléfono (De preferencia Móvil): +51997098736
Correo Electrónico (si lo refiere): fonchicordova@hotmail.com</t>
  </si>
  <si>
    <t>Estimados buenas tardes,
En relación con la solicitud del Sr. Fernando Alfonso Córdova Pérez Albela, quien ha manifestado su deseo de no continuar en el Programa Cuídate debido a una experiencia insatisfactoria con la empresa VIVA 1A, informamos lo siguiente:
El área de Call Center Experiencia intentó establecer contacto telefónico con el paciente, sin obtener respuesta. Adicionalmente, con el fin de cumplir con el seguimiento correspondiente a su cita mensual, se procedió a agendar consulta con el Dr. Moncada, quien realiza el acompañamiento médico asignado.
El Dr. Moncada ha compartido evidencia mediante captura de pantalla, donde se constata que realizó tres intentos de llamada al paciente, los cuales no fueron contestados.
Lamentamos sinceramente los inconvenientes presentados y respetamos la decisión del paciente de no continuar en el programa. No obstante, reafirmamos nuestro compromiso con la atención y el bienestar de todos nuestros pacientes, en especial aquellos considerados de alto valor VIP, como es el caso del Sr. Córdova.
Quedamos atentos ante cualquier requerimiento adicional.
Cordialmente,</t>
  </si>
  <si>
    <t>JOSEFINA MORAYMA ALEMAN DE SERRANO</t>
  </si>
  <si>
    <t xml:space="preserve">Estimados @Quejas  y reclamos @Brigitte Huaranca Lopez, @Gianina Jessica Sigueña Aldana &lt;gsiguenas@viva1a.com.pe&gt;
Por favor su apoyo urgente con lo solicitado líneas abajo, a la fecha no se comunican con la asegurada:
Favor su apoyo con este caso, se solicitó a Viva 1ª, que se puedan comunicar con la colaboradora Antonieta Serrano, dado que su madre, la Sra. JOSEFINA MORAYMA ALEMAN DE SERRANO (DNI: 03823548) es paciente del programa de crónicos y actualmente está en Lima (antes residía en Talara), motivo por el cual las consultas médicas presenciales y/o exámenes de laboratorio que se requieran, así como el expendio de medicinas, se realizarán en Lima.
La Sra. Josefina Aleman pasa consulta médica entre el 10 y 12 de cada mes, motivo por el cual agradeceremos ponerse en contacto con Antonieta, a quien copio, para que les brinde detalles de la nueva dirección y se programe la consulta mensual respectiva.
Antonieta Serrano Alemán
Celular: 998376040
Saludos cordiales,
 </t>
  </si>
  <si>
    <t>Estimados,
En atención a su solicitud, les informamos que nos hemos contactado con la Sra. Cecilia Serrano Alemán, familiar de la paciente Josefina Morayma Alemán de Serrano (DNI: 03823548), a fin de coordinar la atención correspondiente.
Se ha procedido con el agendamiento de la consulta médica del mes para el día sábado 09 de agosto a las 10:30 a.m. con la Dra. Virginia Cuevas, conforme al cronograma habitual del programa.
Asimismo, informamos que se ha actualizado la dirección de atención de la paciente, considerando su actual residencia en la ciudad de Lima, lo cual permitirá una adecuada programación de futuras consultas y entrega de medicamentos.
Quedamos atentos para cualquier coordinación adicional que se requiera.
Atentamente,</t>
  </si>
  <si>
    <t>VALDEZ GUEVARA NERY MONICA</t>
  </si>
  <si>
    <t>Estimados @Quejas  y reclamos @Brigitte Huaranca Lopez,
Por favor su apoyo urgente con la asegurada VALDEZ GUEVARA NERY MONICA quien indica se encuentra sin medicamento desde el día 21 Julio ya que no ha recibido la atención mensual como corresponde.
teléfono del Titular:
ROQUE VALDEZ ORLANDO
Cel:983630687
  Hola Rosita, Liliana,
Favor su apoyo la afilada VALDEZ GUEVARA NERY MONICA con DNI, 03888655, se viene atendiendo por Viva 1ª y se encuentra sin medicamento desde el día 21 Julio ya que no ha recibido la atención mensual como corresponde.
Telefono del Titular:
ROQUE VALDEZ ORLANDO
Cel:983630687</t>
  </si>
  <si>
    <t>Buenos días estimada Rosita,
Reciba un cordial saludo, respecto a la incidecia, lamentamos sinceramente los inconvenientes ocasionados al no haber recibido la atención correspondiente en el mes de julio. Apenas se tomó conocimiento del caso, se gestionó de manera prioritaria la atención, realizándose la entrega de los medicamentos el 10 de agosto.
Reiteramos nuestras disculpas y le aseguramos nuestro compromiso de que situaciones como esta no vuelvan a repetirse. Para ello, hemos reforzado los procesos de acompañamiento y seguimiento a fin de garantizar la continuidad en la atención de nuestros pacientes.
Quedamos a su disposición para cualquier consulta adicional.
Atentamente,</t>
  </si>
  <si>
    <t xml:space="preserve">
JOSE MARIA ANTONIO CORRALES NIEVES Y LAZARTE</t>
  </si>
  <si>
    <t>Buen día
@CUI_Guissela Bedon tu apoyo con la consulta realizada por el cliente, ya que nos indican que los siguientes asegurados con diagnósticos de hipertensión no se encontrarían en el Programa Cuídate, sino en el Programa de Otras enfermedades crónicas. Quedamos atentas a la corrección o de no corresponder, por favor indícanos el motivo.
Por favor informarnos el motivo del por que los siguientes asegurados están mediante el programa OTRAS ENFERMEDADES Y no mediante el programa CUIDATE

JOSE MARIA ANTONIO CORRALES NIEVES Y LAZARTE
HIPERTENSIÓN
DR MONCADA
9-Jul
LILIA ROSANNA BELTRAN GUERRA
HIPERTENSIÓN
DR MONCADA
9-Jul
Saludos cordiales,</t>
  </si>
  <si>
    <t>Estimados, buen día:
En respuesta a su consulta, informamos que los pacientes mencionados fueron atendidos conforme a su diagnóstico actual:
José María Antonio Corrales Nieves y Lazarte – Atendido por RCV con el Dr. Moncada.
Lilia Rosanna Beltrán Guerra – Atendida por Diabetes con el Dr. Moncada.
Asimismo, se confirma que ambos pacientes pasaron atención el día 11/08.
Quedamos atentos a cualquier consulta adicional.</t>
  </si>
  <si>
    <t>LILIA ROSANNA BELTRAN GUERRA</t>
  </si>
  <si>
    <t>Buenas tardes
Paciente se comunica a nuestra central, refiere que no ha recibido continuidad por atención en programa RCV por sus diagnósticos de dislipidemia, hipotiroidismo y trombosis. Refiere que paso una única a tención con medico Moncada en el mes de junio quien solo brindo medicina por diagnóstico de dislipidemia y que derivaría con las especialidades correspondientes. Se reporto caso de paciente desde el 27/06, 30/06, 01/07 y 08/07, indicando que hasta la fecha no recibe una respuesta sobre continuidad de atenciones. Indica que realizo su denuncia en susalud y solicita una pronta alternativa de solución sobre su caso. 
solicito su gentil apoyo en revisión de caso, comunicarse con paciente para agendar atenciones pendientes e informar plan de trabajo, ya que también informo que realizo el copago respectivo por exámenes y no recibió seguimiento.
EVELYN MARIA RIVERA ZEGARRA
DNI: 29716505
CELL: 954179269
Saludos cordiales
Central de programas Rimac</t>
  </si>
  <si>
    <t xml:space="preserve">Buenos días estimados, 
En relación con su comunicación, le informamos que la paciente Evelyn María Rivera Zegarra (DNI: 29716505) ha recibido atenciones conforme al Programa de Riesgo Cardiovascular (RCV), de acuerdo con el registro de citas realizadas en los últimos meses (atenciones en medicina familiar, medicina interna, nutrición y endocrinología).
Asimismo, le confirmamos que nuestros gestores de experiencia se contactan con todos los pacientes para brindar la información correspondiente respecto a la primera atención y al programa en el cual son atendidos, asegurando así el acompañamiento y orientación necesaria durante el proceso asistencial.
Reiteramos nuestro compromiso con cada uno de nuestros pacientes, procurando brindar un seguimiento continuo y buscando soluciones oportunas a cualquier inconveniente que pueda presentarse. Estamos coordinando el contacto directo con usted a fin de agendar las atenciones pendientes y detallar el plan de trabajo correspondiente, considerando sus diagnósticos de dislipidemia, hipotiroidismo y trombosis.
Agradecemos su comunicación y la confianza depositada, quedando a su disposición para cualquier consulta adicional.
Saludos, </t>
  </si>
  <si>
    <t>YOLANDA YESENIA MILAGROS YACILA CUYA</t>
  </si>
  <si>
    <t>Estimado equipo Viva1a:
He recibido la llamada de la asegurada Paciente Yolanda Yacila, quien paso consulta el día jueves y hasta el momento no recibe la llamada por sus medicinas, ella esta tratando de comunicarse con ustedes sin éxito. Por favor urgente comunicarse con y coordinar la entrega o recojo. Asegurada sugiere comunicación por mensajes de whats App debido que se encuentra constantemente en audiencias.
DNI: 08160842
Celular: 998 722 960
@Margot Hilda Simon Jaico por favor tu apoyo.</t>
  </si>
  <si>
    <t>Estimada Karla, buen día.
Gracias por la comunicación.
Con relación al caso de la paciente Yolanda Yesenia Milagros Yacila Cuya, le informamos que actualmente ya se encuentra con sus medicamentos, Se gestionó la receta de la paciente  con Cuidafarma. El día sábado 09/25  se solicitó prioridad en la atención con la paciente.
Agradecemos su seguimiento y quedamos atentos ante cualquier consulta adicional.
Saludos cordiales,</t>
  </si>
  <si>
    <t>MARIA EMILIA ESPINOZA GOMEZ</t>
  </si>
  <si>
    <t>mespinoza@concytec.gob.pe</t>
  </si>
  <si>
    <t>Estimada Guisela 
Buenas tardes
Por favor tu apoyo tenemos el reclamo de asegurada que envió solicitud para la entrega de su medicina al proveedor Viva 1a, ya que esta en el programa por los diagnósticos Hashimoto, tiroides e  informa que no le han entregado su medicina, pero no recibe respuesta. Requiere conformidad a la brevedad posible, puesto que ya no cuenta con medicinas
Nombres: MARIA EMILIA ESPINOZA GOMEZ
Celular:995742627
Mail: mespinoza@concytec.gob.pe
Muchas gracias.
Saludos,</t>
  </si>
  <si>
    <t>Estimados, buenas tardes:
Con relación al caso de la paciente María Emilia Espinoza Gómez DNI: 08102629, informamos que actualmente ya cuenta con la entrega de sus medicamentos.
Según el registro del proveedor, la entrega se efectuó el día 08/08/2025, cumpliendo con los plazos establecidos para su programa y diagnósticos (Hashimoto, tiroides).
Quedamos atentos a cualquier consulta adicional o coordinación que se requiera.
Saludos cordiales,</t>
  </si>
  <si>
    <t>Carmen Susana Valdizan Pesantes de Manta</t>
  </si>
  <si>
    <t>Estimadas @Brigitte Huaranca Lopez@Quejas y Reclamos Viva 1A
Su gentil apoyo con el descargo del presente reclamo.Estimados buen día
En cuanto a la consulta el esposo indica que la paciente Carmen Susana Valdizan Pesantes de Manta indica que si está afiliada al programa Cuídate por el cual solicita las pastillas y prueba de sangre que le sacaron aproximadamente hace 2 semanas.
@Katherine Gomez Caparo Estimada doctora buen día , nos podría confirmar la información brindada por la clínica para poder hacer le llegar al cliente la respuesta.
Saludos</t>
  </si>
  <si>
    <t>Buenas tardes, estimada:
Para informar con respecto a la paciente Carmen Susana Valdizán Pesantes de Manta DNI: 07814003 , actualmente las atenciones se están realizando conforme a lo establecido en el programa, siguiendo los lineamientos de la cita correspondiente al mes.
La paciente ya se realizó sus exámenes de laboratorio el día 30/07, y los resultados fueron enviados el mismo día en que se le contactó para programar su cita del mes de agosto.
Asimismo, mencionamos la disponibilidad del doctor Pereira que es su médico tratante, paciente acepta la cita para el 18/08 a las 11:20 horas con el Dr. Dick Pereira (se adjunta conversación como sustento).
Respecto a los medicamentos, se informa que la entrega se efectuó cumpliendo con el plazo establecido entendiendo que su atención fue en Julio.
Saludos cordiales,</t>
  </si>
  <si>
    <t>Estimados buen día
Su apoyo con lo siguiente:
Soy el Sr. Cesar Manta, identificado con DNI 06884020. Mi correo eléctrico es cmanta@gmail.com. Tengo afiliada a mi esposa al programa "Cuidate" y ya se le acabaron sus pastillas. La semana pasada vinieron a realizarle una prueba de sangre y aun no le envían sus resultados.
Carmen Susana Valdizan Pesantes de Manta
DNI 07814003
Celular 996540485</t>
  </si>
  <si>
    <t>LORENA ALFARO BERROCAL</t>
  </si>
  <si>
    <t xml:space="preserve">Dra. Liliana: 
Buenas tardes, por favor su apoyo para que nos puedan brindar una respuesta a este casito que ya tiene muchos días y tengo presionando al cliente y bróker. 
Paciente no tiene su medicación hace mas de una semana indican. 
 LORENA ALFARO BERROCAL
DNI 08160074
</t>
  </si>
  <si>
    <t>Buenas tardes, estimada:
Con relación al caso de la paciente Lorena Eliana Alfaro Berrocal (DNI: 08160074), se informa lo siguiente:
La paciente cuenta con citas atendidas de acuerdo con el programa correspondiente (detalle en registro adjunto).
La entrega de medicamentos se encuentra programada para mañana a partir de las 14:00 horas, según confirmación del área de farmacia.
Quedamos atentos a cualquier coordinación adicional que sea necesaria.</t>
  </si>
  <si>
    <t>María del Carmen Carrasco</t>
  </si>
  <si>
    <t xml:space="preserve">Estimada Mónica:
Me dieron una órden de exámenes por el programa de Reumatología que llevo, el lunes 11 de agosto se comunicaron conmigo de Viva 1 y me dicen que no cubre uno de los exámenes (ANTINUCLEARES), agradecería que me indique donde me puedo hacer ese exámen con mi deducible.
Trabajo en la SBN.
No tengo informes médicos, mi tratamiento lo llevo por el programa RIMAC de pacientes crónicos. Me hacen una consulta por teléfono, me expiden la orden de exámenes y medicamentos y me cobran el deducible. Eso es lo único que me enviaron. Por favor me indica a que laboratorio puedo ir para el examen antinucleares.
Adjunto órden médica
saludos
María del Carmen Carrasco
DNI 07636877
 </t>
  </si>
  <si>
    <t>Estimada Dra. Ambar, buena tarde:
Efectivamente el examen solicitado se encuentra dentro del protocolo de Artritis Reumatoidea.
Personal del área de laboratorio ha coordinado con la paciente remitiendo las disculpas del caso y el copago respectivo.
Se valida pago de lo solicitado con lo que se envía a toma de muestra, quedando agendada para el día de mañana en el rango horario de 05:30 a 06:30am.
Saludos Cordiales,</t>
  </si>
  <si>
    <t>Estimados Buen día.
Solicito su apoyo, paciente se inscribió en programa y queremos saber si la medicina fue entregada, porque líneas abajo hasta el pasado jueves la titular indica que no.
Paciente: Elias Enrique Vargas Ginocchio
DNI: 44250668
Celular: 997512630
Saludos cordiales.</t>
  </si>
  <si>
    <t>Buenos días,
El mes de julio, se gestionó la receta del paciente con Cuidafarma e Inkafarma. En particular, las insulinas fueron gestionadas el 25/07/2025 con Cuidafarma.
Cuidafarma informó lo siguiente:
Estimados,
Informarles que los medicamentos Novorapid Flexpen 100UI/ml y Tresiba 100UI/ml solución inyectable indicados en la receta también fueron recetados por la Clínica Angloamericana, lo cual fue entregado al paciente el 21/07/2025 a las 19:06 hrs., junto con las agujas Novofine 32g/4mm verde.
Se indicó a Cuidafarma que procediera únicamente con lo restante para evitar duplicidad. Asimismo, Cuidafarma nos comunicó que el paciente tampoco deseaba las tiras ni las lancetas, y que se gestionaría todo para el próximo mes.
Respecto a agosto, el paciente ha coordinado con Cuidafarma la entrega de medicamentos para el día 18 de agosto.
Quedo atenta(o) a cualquier comentario o confirmación. 
Saludos cordiales,</t>
  </si>
  <si>
    <t>IRMA GIOVANNA CORONEL SANCHEZ</t>
  </si>
  <si>
    <t>Buenas tardes estimados
Paciente se comunica a nuestra central incomoda, refiere que tiene pendiente entrega de receta del mes de julio y del mes de agosto. Indica que informo a su medico tratante y solo le dijo que la iban a contactar, actualmente la paciente ya solo cuenta con 1 pastilla y se encuentra muy incomoda. Solicito su gentil apoyo en revisión de caso y comunicarse lo antes posible para coordinar entrega de medicinas según corresponda. 
IRMA GIOVANNA CORONEL SANCHEZ
DNI: 10092403
cell: 968580401
Saludos cordiales
Central de programas Rimac</t>
  </si>
  <si>
    <t>Estimados, buen día:
Con relación a su comunicación, se informa que la paciente Irma Giovanna Coronel Sánchez recibió sus medicamentos el día de ayer en el rango horario de 13:30 a 14:30 horas.
Asimismo, se confirma que la paciente tuvo atención el día 12/08/2025, y al momento de la recepción de su correo aún nos encontrábamos dentro del límite establecido para la entrega programada.
Quedamos atentos a cualquier consulta adicional.
Saludos cordiales,</t>
  </si>
  <si>
    <t>MIRYAM ALEJANDRINA PON PRIETO</t>
  </si>
  <si>
    <t>Buenos días estimados
Paciente Sra Miryam Pon se comunica al área de consultas indicando su incomodidad por atención ya que hasta la fecha no la contactan para ingreso a programa RCV, solicito su gentil apoyo en revisión de caso y comunicarse lo antes posible con paciente para agendar atención para ingreso a programas ya que fue reportado el 17/07. Quedo atenta a sus comentarios.
MIRYAM ALEJANDRINA PON PRIETO 
DNI: 08023641
CELL: 991813226   
DX: Diabetes Tipo II, HTA, Dislipidemia, Hipotiroidismo   
Programa: RCV
Saludos cordiales
Central de programas Rimac</t>
  </si>
  <si>
    <t>Con relación a la paciente Miryam Alejandrina Pon Prieto dni: 08023641, informamos que el día de ayer tuvo sus atenciones programadas, iniciando a las 14:00 horas con el área de nutrición y a las 15:40 horas con atención médica por sus diagnósticos.
Con respecto a la paciente Andrea Meregildo Velásquez  dni: 75869760, informamos que se realizaron llamadas telefónicas sin obtener respuesta. Se procedió a dejar un mensaje vía WhatsApp, el cual hasta la fecha no ha sido respondido.
Estamos a la espera de la respuesta de la paciente para proceder con el registro en el sistema y así pueda recibir la atención correspondiente.</t>
  </si>
  <si>
    <t>LUIS ENRIQUE RIVERA PINO      </t>
  </si>
  <si>
    <t>Buenas tardes estimados
Paciente se comunica nuevamente a nuestra central, refiere que hasta la fecha no lo contactan para agendar atención mensual, se reporto caso con personal de turno el 01/08, peor hasta la fecha no lo contactan y ya no cuenta con tratamiento. Solicito su gentil apoyo en revisión de caso y comunicarse con paciente para agendar atención según corresponda. 
Quedo atenta a sus comentarios.
LUIS ENRIQUE RIVERA PINO      
DNI: 74244021
CELL: 946549712
Saludos cordiales
Central de programas Rimac</t>
  </si>
  <si>
    <t>Estimados, buenos días:
Con relación al caso reportado del paciente Luis Enrique Rivera Pino (DNI: 74244021), informamos lo siguiente:
El paciente fue atendido el día 14/08 a las 16:30 horas por el Dr. Antonio David Moncada Catalán, cumpliéndose con la programación correspondiente.
Asimismo, se mantuvo comunicación directa con el paciente respecto al envío de sus medicamentos, dado que la zona de residencia no contaba con cobertura de entrega.
De manera coordinada con el paciente, se gestionó que sus medicamentos fueran enviados a la sede de Viva 1A, para posteriormente realizar la entrega a través de un motorizado particular.
Finalmente, confirmamos que el paciente ya completó sus atenciones y actualmente cuenta con la totalidad de sus medicamentos.
Quedamos atentos a cualquier consulta adicional.
Saludos cordiales,</t>
  </si>
  <si>
    <t>FEDERICO VALDIVIA CHACON</t>
  </si>
  <si>
    <t>Buenas tardes
@CUI_Guissela Bedon Espinoza / @Margot Hilda Simon Jaico su apoyo con la solicitud del cliente, ya que requiere continuar con la medicación que recibía hasta julio, o nos pide considerar su cambio a Otros programas crónicos donde no tenía inconvenientes con la medicación. Quedamos atentos a sus comentarios.
Favor su apoyo, con la solicitud del señor Federico Valdivia quien pertenece a el programa Cuídate (vallesur), el asegurado tiene un diagnostico de Dislipidemia, le indicaron que no cuentan con el medicamento Zetia (Ezetimiba), y en cuanto a el medicamento Crestor (Rosuvastatina) tienen de 10mg, y el asegurado consume de 20mg.
Por tal motivo esta solicitando regresar al programa otras enfermedades (Viva A1), dado que cuando el estuvo en dicho programa en el mes de junio no tuvo mayores inconvenientes con los medicamentos.
@Nataly Valencia tu apoyo con el seguimiento.
Saludos cordiales,</t>
  </si>
  <si>
    <t xml:space="preserve">Buenas tardes estimados, para informar que respecto a la entrega de medicamentos se cumplió con lo establecido en el límite de tiempo. 
También informo que el paciente paso atención el día 13/08 
la entrega de medicamentos se gestionó el 14/08
actualmente en la base de datos figura que el paciente ya recibió sus medicamentos,
Quedo pendiente a cualquier otra consulta, 
Saludos, </t>
  </si>
  <si>
    <t>CHONG LUNA OSWALDO</t>
  </si>
  <si>
    <t>Estimadas Doctoras,
Buenas tardes, por favor su apoyo en corroborar esta información.
Si el numero de wharsapp es el correcto.
Si seria viable entregarlos los medicamentos mediante Clinica del sur.
A continuación, se detalla el caso.
Se tiene el caso del paciente Chong, quien forma parte del programa Cuídate. Se comunicaron con él para coordinar la entrega de su medicación y, adicionalmente, tiene pendiente la realización de unos exámenes que fueron enviados a través de un enlace proveniente de un número de Colombia.
Este procedimiento ha generado incertidumbre e inseguridad, ya que, al acceder al enlace, se indica que no tiene permisos para visualizar las órdenes, lo que hace imposible obtenerlas.
Sabemos que en Moquegua este programa es gestionado a través del CAI ubicado en la Clínica del Sur. Por ello, el paciente se acercará directamente a la clínica para obtener las órdenes y proceder con los exámenes correspondientes.
Quiero comentar que el programa Cuídate derivó al paciente con el proveedor Inkafarma. Sin embargo, al momento de recoger la medicación, no contaban con Losartán ni Aspirina, lo que generó incomodidad en el paciente.
Considerando esta situación, sería ideal evaluar la posibilidad de que esta medicación sea proporcionada por la Clínica del Sur, un proveedor que ofrece una mejor atención y mayor disponibilidad de medicamentos.
Es importante tener en cuenta que el Sr. Chong es un VIP, por lo que agradeceré tu apoyo para garantizar una solución adecuada y oportuna.
Quedo atenta.
Saludos cordiales,</t>
  </si>
  <si>
    <t xml:space="preserve">Buenas  tardes estimada Guissela,
Respecto al caso del paciente Chong Luna Oswaldo, DNI 06509244, este ha manifestado su decisión de continuar sus atenciones fuera del programa, solicitando ser atendido en el consultorio del CAI Moquegua, donde también se efectuará la entrega de su medicación y la realización de los análisis correspondientes.
Adicionalmente, te informo que, a raíz de este caso, se trabajó en conjunto con Mariela Murillo en la definición de los flujos de atención para los pacientes del programa, con el objetivo de garantizar una adecuada ruta asistencial. Asimismo, se habilitó un módulo de atención preferencial en la Clínica del Sur  de Moquegua  para optimizar la experiencia del paciente.
Y, por último, en relación con los mensajes remitidos desde un número con código de Colombia, cabe precisar que dicho número fue habilitado como contingencia luego de que la plataforma Meta bloqueara nuestra línea principal. Actualmente, se está gestionando el cambio a un número con código de Perú, a fin de garantizar la continuidad del proceso de envío de información a los pacientes y evitar posibles molestias o confusiones.
Quedo atento a cualquier consulta o coordinación adicional.
Saludos cordiales,
</t>
  </si>
  <si>
    <t>JOSEFINA MORAYMA ALEMAN DE SERRANO</t>
  </si>
  <si>
    <t>Buenos días,
Me comuniqué con familiar de la PX JOSEFINA MORAYMA ALEMAN DE SERRANO, y menciona que ya fueron realizados los análisis de laboratorio, pasó previamente consulta ambulatoria, ya que en la clínica SANNA, le mencionaron que no procedía la toma por su programa.
el Programa Diamante se encuentra habilitado únicamente para Lima. Actualmente no contamos con cobertura ni capacidad operativa para brindar este servicio en la ciudad de Piura.
*En la actualdiad se realió sus analisis , en Lima 
Saludos cordiales,</t>
  </si>
  <si>
    <t>FRANCISCA OFELIA RONDINEL BENAVIDES</t>
  </si>
  <si>
    <t>Buenas tardes,
Por favor su gentil apoyo, ya que cliente necesita el envío de sus medicinas bajo Programa Cuídate. Refiere que le informaron que se contactarían hace dos días y no ha tenido respuesta. Es urgente debido a que no cuenta con medicamentos.
Adjunto la receta que le brindaron.
Nombre:  FRANCISCA OFELIA RONDINEL BENAVIDES
DNI: 07231544
POLIZA:  E0000809 - GRUPO BBVA ADC2 
DIAGNOSTICO:  HIPERTENSION
Clinica donde se atiende: Clinica  Internacional
CEL:  938645242
A la espera de su pronta respuesta.
Saludos,</t>
  </si>
  <si>
    <t>Estimados, buen día:
Se valida RM de CLinica Internacional, no corresponde a Viva 1A.
Favor de validar con el proveedor correcto.
Saludos Cordiales,</t>
  </si>
  <si>
    <t>VICTORIA VILMA OBLITAS PRINCIPE</t>
  </si>
  <si>
    <t>Buenas tardes estimados
Hija de paciente se comunica a nuestra central, refiere que hace unas semanas atrás se acercaron de forma presencial a centro médico Viva 1A para realizar queja ya que no se le brinda la atención que corresponde a su madre en el programa por diagnósticos Hipotiroidismo y Artritis Reumatoide, indica que le confirmaron que brindarían las atenciones con especialidades que corresponden y hasta lecha no la contactan. Hija de paciente se encuentra incomoda ya que le confirmaron que se brindaría el seguimiento correspondiente a su madre.
Solicito su gentil apoyo en revisión de caso y comunicarse con hija de paciente para informar. 
VICTORIA VILMA OBLITAS PRINCIPE
DNI: 25724262
DX: Hipotiroidismo, Artritis Reumatoide
CELL DE HIJA: 965462344 (Romina Tipte Oblitas)
Saludos cordiales
Central de programas Rimac</t>
  </si>
  <si>
    <t>Buenos días estimados, 
En atención a su comunicación, le informamos que la paciente Victoria Vilma Oblitas Príncipe (DNI: 25724262) tiene programada cita médica para el día 20/08 con la Dra. Quispe, médico tratante dentro del programa por diagnóstico de Artritis Reumatoide.
Asimismo, en coordinación con la paciente, se ha programado una cita adicional para el día 22/08 con la Dra. Seijas, médico tratante por diagnóstico de Hipotiroidismo, con la finalidad de garantizar el seguimiento integral de su tratamiento.
De igual manera, se procedió con el envío de los resultados de sus exámenes de laboratorio e imagenología, para que sean evaluados en las próximas consultas.
Quedamos atentos para cualquier consulta o apoyo adicional que requiera respecto a la atención de la paciente.
Saludos,</t>
  </si>
  <si>
    <t>GISSELLA RAQUEL BRAVO OLIVOS DE JUSCAMAYTA</t>
  </si>
  <si>
    <t>Estimados Señores de Viva 1 A
Buenas tardes, agradeceré que puedan comunicarse con asegurada que refiere no saber si esta o no esta en el programa cuidate
 Estimados,
Su gentil apoyo con la solicitud de cliente GISSELLA RAQUEL BRAVO OLIVOS DE JUSCAMAYTA - DNI: 10653080 que es asegurada dentro de la póliza EPS de su esposo que es cliente vip JORGE ENRIQUE JUSCAMAYTA MEZA. Anteriormente ya se solicitó la inscripción y cliente menciona que no se han comunicado a la fecha.
Pido su apoyo, por favor para que se comuniquen a la brevedad para evitar futuros reclamos con asegurado.
Adjunto los datos de asegurada:
Nombre y apellidos: GISSELLA RAQUEL BRAVO OLIVOS DE JUSCAMAYTA
DNI: 10653080
Ciudad de residencia: Lima
Teléfono: 985949052
Correo: jj.505481@gmail.com
Póliza: 6101 - E0002545
Desde ya el DNI 90020337 de la asegurada es este:
A la espera de su pronta respuesta.</t>
  </si>
  <si>
    <t>Buenos días estimados, 
En relación con la consulta respecto a la asegurada Gissella Raquel Bravo Olivos de Juscamayta (DNI: 40253963), informamos lo siguiente:
Desde la primera comunicación enviada, se realizaron intentos de contacto con la paciente; sin embargo, no se obtuvo respuesta a los mensajes enviados para coordinar la programación de su cita. La asegurada refirió previamente haber tenido atenciones por el programa con Clínica Internacional y manifestó su incomodidad debido a que se le indicó que no podían brindarle la medicación que requería.
El día de ayer se realizaron nuevamente intentos de comunicación telefónica, los cuales no fueron contestados.
El día de hoy, se logró establecer contacto exitoso a través de WhatsApp, y se está realizando la coordinación con la paciente para programar su primera cita y darle la bienvenida a Viva 1A como nuevo proveedor de su programa.
Reiteramos nuestro compromiso en brindar un acompañamiento cercano y oportuno para asegurar la continuidad de las atenciones de la asegurada.
Atentamente,</t>
  </si>
  <si>
    <t>Buen día 
Estimados por favor su apoyo, cliente en mención a registrado un reclamo ya que no esta recibiendo atención bajo el programa. 
Datos: 
Nombre: MARIA TERESA RODRIGUEZ GIL DE VARGAS
Dni: 06927900
Póliza: E0001128
Producto: EPS
Telf: 987835134
Correo: levargas@gmail.com
Un cordial saludo</t>
  </si>
  <si>
    <t xml:space="preserve">Buenos días estimados, 
Con relación al reclamo presentado el 18 de agosto de 2025, referente a la supuesta falta de programación de servicios bajo el programa de la paciente María Teresa Rodríguez Gil de Vargas, identificada con DNI N.º 06927900 y póliza E0001128, cumplimos con informarle lo siguiente:
Verificación de programación:
Tras la revisión de la información remitida por el proveedor Viva 1A, se constató que la paciente sí cuenta con plan de atenciones debidamente programado para el mes de agosto de 2025. Dicho cronograma incluye consultas médicas y diversas terapias (terapia física, ocupacional, lenguaje, nutrición, psicología, medicina familiar y medicina de rehabilitación), además de controles de enfermería, programados de forma ordenada y continua durante todo el mes.
Sustento documentario:
El documento denominado “Calendario de Atenciones – Agosto 2025”, elaborado por Viva 1A, evidencia la existencia de una programación completa, con detalle de fechas, profesionales y especialidades asignadas, lo que desvirtúa la afirmación de que “solo se remitieron planes inconclusos”.
Quedo atento a cualquier consulta, 
Saludos, </t>
  </si>
  <si>
    <t>SANCHEZ VELARDE JIMENA ADRIANA</t>
  </si>
  <si>
    <t>Estimadas @Brigitte Huaranca Lopez@Gianina Jessica Sigueña Aldana@Gestion Admisiones Viva 1A
Su gentil apoyo con el descargo del presente reclamo, la usaria se encuentra inscrita en el programa de Hipotoridismo.
Se requiere el refuerzo del diagnostico contemplado para los servicios.</t>
  </si>
  <si>
    <t>Buenos días estimados, 
Se valida que existen dos correos por la misma paciente en el mismo escenario de la no cobertura de Metformina por el Dx  Trastorno de la secreción interna del páncreas no corresponde a ningún programa crónico ni RCV, es por ello que no se ha brindado cobertura por programa al diagnóstico referido.
Saludos Cordiales,</t>
  </si>
  <si>
    <t>Buenas noches señores de Rimac, Confianza y el proveedor Viva 1A, me preocupa que llevamos más de un mes sin el servicio y aún no tenemos información certera. La respuesta es en condicional ("...se reanudarían...").
Por este medio, reitero mi pedido de reunión con el director médico de Viva 1A y Rimac, a fin de abordar los recurrentes incumplimientos de parte de Viva 1A.
Considero que tenemos a nuestro lado a la mejor aseguradora del país (Rímac) y en ese sentido, es menester que se revierta este escenario, a fin de frenar los perjuicios a la salud de mi señora madre.
Luis Enrique Vargas Rodríguez</t>
  </si>
  <si>
    <t>TERAPIA DEL LENGUAJE</t>
  </si>
  <si>
    <t>Estimado Sr. Luis, buena tarde:
Adjunto al presente el cuadro actualizado con las atenciones de terapia de lenguaje y nutrición, en base a la disponibilidad del personal asistencial.
Saludos Cordiales,</t>
  </si>
  <si>
    <t>VANNESA JACKELINE GALLOZA RAMIREZ</t>
  </si>
  <si>
    <t>Estimados buenas tardes,
Por favor su ayuda cliente nos manifiesta que se le indica que no tiene cobertura para su domicilio, menciona que siempre le realizar los análisis a su domicilio cada tres meses, solicita se realice la cobertura ya que esta próxima a tener la cita del mes con su medico. 
VANNESA JACKELINE GALLOZA RAMIREZ
DNI:41520181
PLANES MEDICOS EPS N°E0000381
vanessag_r@hotmail.com
920119026
Se adjunta coordinación en abril donde se efectuó la toma de muestra a la misma dirección según nos indica cliente.
Av. Separadora industrial Mz c lote 19 , 1 era etapa de urb pachacamac , distrito villa el salvador.
Quedamos a la espera.
Muchas gracias
Saludos</t>
  </si>
  <si>
    <t>Estimado David, buenas tardes:
Por la presente, solicitamos tu gentil apoyo en la gestión de la devolución del monto abonado por el paciente (S/ 10.40) correspondiente a los siguientes exámenes de laboratorio que no llegaron a realizarse:
TSH Ultrasensible (LAB00330)
T4 Libre – Tiroxina Libre
El paciente ha manifestado de manera expresa su pedido de devolución debido a la demora en la programación y ejecución de la prestación, situación que finalmente se encuentra fuera de la cobertura territorial del laboratorio.
En ese sentido, el importe deberá ser devuelto a través de Yape al número 920119026, según lo solicitado directamente por la paciente.
También cabe mencionar que el asegurado ha indicado que, al no haberse efectuado la atención, requiere el extorno inmediato del importe abonado, reservándose además el derecho de presentar un reclamo formal ante su aseguradora RIMAC EPS por la reiterada demora en el servicio administrativo.
Agradeceremos nos confirmes los pasos a seguir y el plazo estimado para efectuar la devolución solicitada, a fin de dar el cierre administrativo correspondiente al caso.
Quedamos atentos a tu confirmación.
Atentamente,</t>
  </si>
  <si>
    <t>Maria Teresa Rodriguez Gil de Vargas</t>
  </si>
  <si>
    <t>levargas@gmail.com</t>
  </si>
  <si>
    <t>25-EPS003663</t>
  </si>
  <si>
    <t>La paciente María Teresa Rodríguez Gil de Vargas no cuenta con la programación de servicios a cargo del proveedor Viva 1A. Dicha programación se viene pidiendo hace 3 semanas y solo remiten planes inconclusos.</t>
  </si>
  <si>
    <t>Lima, 10 de setiembre del 2025
Luis Enrique Vargas Rodríguez
levargas@gmail.com
Referencia: Reclamo N° LRV-25EPS-043-01039
PAUS – VIVA 1A S.A.C.
Luis Enrique Vargas Rodríguez:
De nuestra consideración,
Nos dirigimos a usted para saludarle y, al mismo tiempo, informarle que hemos analizado su
reclamo presentado el 18 de agosto de 2025 a través de la Hoja de Reclamación N° 25EPS043-01039 del Libro de Reclamaciones Virtual (LRV) de RIMAC EPS, quien nos trasladó el
19 de agosto del 2025,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18 de agosto de 2025, a través del Libro de Reclamaciones
Virtual (LRV) de RIMAC EPS, mediante la Hoja de Reclamación 25EPS-043-01039;
el cual nos fue trasladado el 19 de agosto del 2025 y registramos como Reclamo N°
LVR-25-000047.
2. Identificación del usuario afectado y de quien presenta el reclamo:
El reclamo fue presentado por el Sr. Luis Enrique Vargas Rodríguez, identificado con
DNI N° 40716465, en calidad de representante.
La usuaria afectada es la Sra. María Teresa Rodríguez Gil de Vargas con DNI N°
06927900.
3. Descripción y causa del reclamo:
“La paciente María Teresa Rodríguez Gil de Vargas no cuenta con la programación de
servicios a cargo del proveedor Viva 1A. Dicha programación se viene pidiendo hace 3
semanas y solo remiten planes inconclusos.”
4. Análisis de los hechos que sustentan el reclamo:
Habiendo solicitado el descargo respectivo a las áreas involucradas en su atención,
como parte de las diligencias para atender su reclamo, cordialmente, le informamos lo
siguiente:
Con relación a su observación respecto a la falta de envío del cronograma de atención
correspondiente al mes de agosto para el agendamiento de las atenciones asistenciales
de su señora madre, hemos verificamos que el cronograma fue remitido oportunamente
el día 1 de agosto al correo levargas@gmail.com, estando a cargo de la Lic. Gianina
Sigueñas.
En cuanto a los planes inconclusos de terapia de lenguaje, le informamos que contamos
con el soporte de un profesional en terapia de lenguaje quien brindará atenciones
correspondientes dos veces por semana.
No obstante, lo señalado, reconocemos la importancia de que usted y su señora madre
cuenten con la programación de manera clara, completa y oportuna. Por ello, hemos
reforzado nuestras coordinaciones internas, a fin de garantizar la entrega de
cronogramas sin inconvenientes y con la debida continuidad en las terapias
programadas.
5. Conclusiones
En consecuencia, de acuerdo con los fundamentos expuestos, nuestra institución
declara fundado en parte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Notificar de forma oportuna cualquier reprogramación, evitando la espera
injustificada del paciente.
b) Envió de cronograma de servicios el primer día hábil de cada mes.
Quedamos atentos ante cualquier solicitud, prestos a servirle siempre.
“EN VIVA 1A CUIDAMOS LA SALUD DE TU FAMILIA COMO SI FUERA LA NUESTRA"</t>
  </si>
  <si>
    <t>Wilma Cristina Terrazas de Mirabal</t>
  </si>
  <si>
    <t>Hola @CUI_Guissela Bedon Espinoza @Margot Hilda Simon Jaico @CUI_Liliana Patricia Blanco Rodriguez @Stephania Ambar Sulca Figueroa
Solicito su apoyo urgente, estamos con reclamos por parte del cliente CNPC, proveedor VIVA1A no se esta comunicando con asegurados para un adecuado tratamiento.
No tengo respuesta al correo que precede este dónde solicito ayuda para recibir los medicamentos de mi mamá que es paciente crónico (hipertensión) y además recibe otros medicamentos por otros temas de salud. En la primera mitad del año este servicio ha funcionado relativamente bien, pero en el último mes y medio no tenemos contacto. Hemos llamado, pero tampoco hemos tenido suerte.
Lamentablemente y como lo menciono en mi correo anterior, el caso de mi mamá no es el único, pues hay otros casos, no obstante, a tantas reuniones y comunicaciones cursadas.  
Por favor tu apoyo para contactar a la persona indicada que pueda ayudarnos a solucionar esta omisión, pues mi mamá no puede dejar de tomar su medicamento para la hipertensión, por ejemplo, además de sus otros medicamentos.
Wilma Cristina Terrazas de Mirabal
PE54499 (pasaporte)
Celular: +51 955 028 401
Saludos cordiales,</t>
  </si>
  <si>
    <t xml:space="preserve">Estimados, buenos días:
Con relación al caso de la paciente Wilma Cristina Terrazas de Mirabal (PE54499), informamos lo siguiente:
La paciente tuvo consulta médica el 17 de agosto, y la receta fue gestionada el 18 de agosto.
Se realizaron múltiples intentos de comunicación con la paciente al número 016183000 y posteriormente desde nuestro número corporativo, así como al número 964960300, sin obtener respuesta.
Finalmente, a las 10:30 a.m. del día 19 de agosto se logró establecer contacto exitoso con la paciente. En dicha comunicación se confirmó que los medicamentos serían enviados entre las 11:00 a.m. y 12:00 p.m. del mismo día.
Respecto a las observaciones planteadas, señalamos que las atenciones de la paciente se vienen realizando conforme al programa establecido. Reiteramos nuestro compromiso y total disponibilidad para solucionar los inconvenientes que puedan presentarse.
No obstante, es importante precisar que existen situaciones que escapan a nuestro control, como la recepción de llamadas por parte del paciente o su entorno familiar. Este aspecto resulta determinante, ya que la coordinación debe ser adecuada para evitar demoras o envíos infructuosos, y así asegurar que el motorizado entregue los medicamentos en el horario pactado.
Seguiremos reforzando la comunicación y el seguimiento de este caso para garantizar la continuidad del tratamiento de la paciente.
Saludos, </t>
  </si>
  <si>
    <t>YIMMY FRANCISCO LAM VILLAR</t>
  </si>
  <si>
    <t>Buenos días
Por favor su gentil y urgente apoyo ya que cliente VIP se encuentra muy crítico porque informa hasta el momento no tiene ningun contacto de ejecutivas del PROGRAMA CUIDATE por entrega de medicinas tanto para el como también para su hija los cuales ambos estan dentro del programa con diferente diagnóstico.
Solicita se comuniquen con el urgente hoy de lo contrario hara reclamo por el tiempo ya transcurrido.
POLIZA:E0000381
Paciente 1: YIMMY FRANCISCO LAM VILLAR(TITULAR)
DNI:45946811
DIAGNOSTICO: HIPERTENSION
Paciente 2: ABRIL LUCÍA LAM RODRIGUEZ(HIJA)
DNI:90737873
DIAGNOSTICO: ASMA
CEL: 971434757</t>
  </si>
  <si>
    <t>Buenos días estimados, 
Con relación a su comunicación, le informamos que tanto usted como su hija cuentan con atenciones programadas dentro del Programa Cuídate, de acuerdo con los siguientes detalles:
Paciente: Yimmy Francisco Lam Villar (DNI: 45946811)
Diagnóstico: Hipertensión
Cita: 19/08 a las 11:45 a.m.
Especialidad: Cardiología – Teleconsulta
Médico tratante: Dr. Lizbel Esteban Milla 
Paciente: Abril Lucía Lam Rodríguez (DNI: 90737873)
Diagnóstico: Asma
Cita: 20/08 a las 7:00 p.m.
Especialidad: Medicina Familiar – Teleconsulta
Médico tratante: Dr. Antonio David Moncada Catalán 
Reiteramos nuestro compromiso en brindar la continuidad y el acompañamiento necesario a usted y a su hija dentro del programa, asegurando la atención integral de sus diagnósticos.
Nuestro equipo de experiencia se mantendrá en contacto cercano para asistirlos en lo que requieran y garantizar el adecuado seguimiento de sus atenciones.</t>
  </si>
  <si>
    <t>ABRIL LUCÍA LAM RODRIGUEZ</t>
  </si>
  <si>
    <t xml:space="preserve">Señalan que desde el 16/07/2025, nuevamente no brinda el servicio de terapia de lenguaje para la paciente María Teresa Rodríguez Gil de Vargas (DNI 06927900), lo cual es un escenario adverso y recurrente para la salud de la paciente.
</t>
  </si>
  <si>
    <t>Buenas tardes estimados,
Reciba un cordial saludo del Centro Médico Viva 1A. En relación al reclamo N° 25-EPS003663, se adjunta respuesta del caso.
Estamos atentos a cualquier duda o consulta adicional.</t>
  </si>
  <si>
    <t>Ruiz Ahuanari, Rosa</t>
  </si>
  <si>
    <t>Estimadas @Brigitte Huaranca Lopez@Quejas y reclamos
Su gentil apoyo con el descargo del presente reclamo.
Guisela buenas noches, por favor tu apoyo con lo solicitado por el broker:
Me pongo en contacto contigo para informarte que la colaboradora Rosa, afiliada al programa Cuidarte, no ha recibido seguimiento para su tratamiento desde hace aproximadamente dos meses. Agradecería tu gestión para verificar el caso y activar cuanto antes la atención correspondiente.
A continuación, los datos de la colaboradora:
Ruiz Ahuanari, Rosa
DNI 41002143
Quedo a la espera de tu confirmación, gracias.
Saludos,</t>
  </si>
  <si>
    <t>Buenos días estimados, 
En relación al caso de la Sra. Rosa Ruiz Ahuanari (DNI 41002143), afiliada al programa Cuidarte, se informa lo siguiente:
La continuidad de las atenciones no pudo efectuarse en el tiempo correspondiente debido a que la paciente no respondió a las llamadas telefónicas ni a los mensajes enviados desde nuestra central, lo que imposibilitó el contacto y programación de citas en el período señalado.
El día 20 de agosto de 2025 se logró establecer comunicación directa con la paciente, quien atendió la llamada, procediéndose de inmediato a programar su cita y brindársele la atención correspondiente dentro del programa Cuidarte Asma. La atención médica fue realizada por el Dr. Moncada.
Actualmente, la paciente se encuentra con seguimiento activo y está siendo monitoreada de manera regular por la Lic. Anaveliza Segovia, encargada de su seguimiento de enfermería.
De esta manera, se confirma que la paciente cuenta nuevamente con atención continua en el marco del programa.</t>
  </si>
  <si>
    <t>25-EPS003557</t>
  </si>
  <si>
    <t>Estimsdos @Brigitte Huaranca Lopez@Quejas y reclamos
Se requiere su gentil apoto con el descargo del presente reclamo.
Estimada.
Por favor tu atención con el reclamo en referencia. Cliente solicita atención urgente para la toma de muestra.
PACIENTE: LINETT YESENIA ENRRIQUEZ TAPIA
DNI 41573039
PLANES MEDICOS EPS 6101-E0001380.
RECLAMO
La atención del proveedor es mala, cuando llamo por teléfono no contestan, solo constatan por whatsapp cuando se acuerdan, desde el mes del mayo estoy con el tratamiento de mi esposa y solo le han enviado pastillas, y el examen medico que prometieron para que le tomaran las muestras no se cumplió hasta la fecha ya que recién en agosto me informaron que no tiene cobertura para mi zona, sin embargo me siguen enviando medicamentos, solicito una alternita para que mi esposa se pueda tomar los exámenes.
Slds.
Atte,</t>
  </si>
  <si>
    <t>Buenos días estimados, 
Hemos recibido su comunicación y, tras la revisión correspondiente, le informamos lo siguiente:
De acuerdo con las condiciones de su programa, las atenciones médicas se realizan el día 30 de cada mes. En ese sentido, verificamos que usted recibió atenciones en las siguientes fechas:
30 de mayo de 2025
19 de julio de 2025
19 de agosto de 2025
Cabe precisar que los cambios de fechas se efectuaron a solicitud del paciente, quedando debidamente registradas en nuestro sistema.
Respecto al mes de junio, nuestro equipo intentó contactarlo en reiteradas ocasiones sin éxito, lo que imposibilitó concretar la cita correspondiente en esa oportunidad.
En cuanto al reclamo presentado, el correo fue recibido por nuestra área el día de ayer, fecha en la cual la atención médica de agosto ya había sido cumplida. Asimismo, adjuntamos copia de la conversación sostenida para la coordinación y programación de la atención del mes de agosto.
Finalmente, le informamos que actualmente se encuentra con sus atenciones al día, habiendo sido atendido conforme a su programa de Hipotiroidismo, bajo el seguimiento de la Dra. Virginia Cuevas.
Reiteramos nuestro compromiso de continuar brindándole el soporte necesario y quedamos atentos a cualquier consulta adicional.</t>
  </si>
  <si>
    <t>25-EPS003687</t>
  </si>
  <si>
    <t>Desde el 20/07/2025 se solicitó que el proveedor Viva 1A cotice el material de cateterismo intermitente para la paciente María Teresa Rodríguez Gil de Vargas (DNI 06927900).</t>
  </si>
  <si>
    <t xml:space="preserve"> Lima, 25 de agosto del 2025
Luis Enrique Vargas Rodríguez
levargas@gmail.com
Referencia: Reclamo N° LRV-25EPS-043-01056
PAUS – VIVA 1A S.A.C.
Luis Enrique Vargas Rodríguez:
De nuestra consideración,
Nos dirigimos a usted para saludarle y, al mismo tiempo, informarle que hemos analizado su reclamo presentado el 20 de agosto de 2025 a través de la Hoja de Reclamación N° 25EPS-043-01056 del Libro de Reclamaciones Virtual (LRV) de RIMAC EPS, quien nos trasladó el 20 de agosto del 2025,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20 de agosto de 2025, a través del Libro de Reclamaciones Virtual (LRV) de RIMAC EPS, mediante la Hoja de Reclamación 25-EPS-043-01056; el cual nos fue trasladado el 20 de agosto del 2025 y registramos como Reclamo N° LVR-25-000050.
2.	Identificación del usuario afectado y de quien presenta el reclamo:
El reclamo fue presentado por el Sr. Luis Enrique Vargas Rodríguez, identificado con DNI N° 40716465, en calidad de representante.
La usuaria afectada es la Sra. María Teresa Rodríguez Gil de Vargas con DNI N° 06927900.
3.	Descripción y causa del reclamo:
“Desde el 20/07/2025 se solicitó que el proveedor Viva 1A cotice el material de cateterismo intermitente para la paciente María Teresa Rodríguez Gil de Vargas (DNI 06927900).”
4.	Análisis de los hechos que sustentan el reclamo:
Habiendo solicitado el descargo respectivo a las áreas involucradas en su atención, como parte de las diligencias para atender su reclamo, cordialmente, le informamos lo siguiente:
Con relación a su observación sobre la falta de envío de la cotización de materiales para cateterismo, se verificó que la solicitud fue realizada por su médico particular y que, en ese momento, no se contaba con disponibilidad del producto requerido. Dicha situación fue comunicada oportunamente al paciente por el área de Enfermería.
5.	Conclusiones
En consecuencia, de acuerdo con los fundamentos expuestos, nuestra institución
declara infundado en parte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Notificación oportuna al familiar y/o paciente respecto a la disponibilidad de materiales y el envío de cotizaciones
Quedamos atentos ante cualquier solicitud, prestos a servirle siempre.
“EN VIVA 1A CUIDAMOS LA SALUD DE TU FAMILIA COMO SI FUERA LA NUESTRA”
</t>
  </si>
  <si>
    <t>25-SBS017370</t>
  </si>
  <si>
    <t xml:space="preserve">Estimadas @Brigitte Huaranca Lopez@Quejas y reclamos
Su gentil apoyo se requiere el descargo y medidas correctivas al respecto al presente reclamo.
Hola Guissela,
Agradeceré tu especial apoyo con el reclamo presentado por NILTON HERNAN JIMENEZ ROSALES (DNI: 08170776), del programa Diamante.
MOTIVO: cliente menciona que lleva terapias con Viva1A y ha pagado todas las terapias (s/438.24 18 julio) menciona que no le envían al terapista, no le responden, el se siente mal y nadie le da una solución, se comunicó con el programa Diamante, ya que menciona que ellos lo derivaron con Viva1A, solicita una solución ya que se siente mal, se ha comunicado con el programa y no lo ayudan. No esta conforme con las terapias que realiza el terapista ya que solo le realiza masaje, y el problema que el tiene es con la columna su última atención fue el sábado 09.08, cliente ya no desea seguir trabajando con ellos, solicita la devolución de los pagos que realizó.
Por favor tu apoyo con la revisión.
Quedo atenta.
Gracias,
</t>
  </si>
  <si>
    <t>HUAYLLA CASTRO KATY</t>
  </si>
  <si>
    <t xml:space="preserve">Hola Patty, buenos días
Mucho apreciaré nos ayudes con el descargo por lo ocurrido en las atenciones médica de la Sra. Huaylla por parte del programa de enf. crónicas de Rimac, para mayor detalle se adjunto descripción de la asegurada, quien está muy mortificada por este tema, ella no desea presentar un reclamo formal pero si solicita atención de su parte a su requerimiento:
“Desde que cambiamos de EPS me acogí al programa de otras enfermedades crónicas por una patología autoinmune que yo presento hace casi 10 años.
Me derivaron con el centro médico Viva 1A con quienes mensualmente coordino las llamadas con el endocrino de turno, me pregunta por mi estado de salud y me receta mis pastillas para el mes, la llamada no dura más de 4 minutos.
Desde la primera consulta con el endocrino coordinamos la toma de una muestra de sangre y una ecografía de tiroides que de acuerdo a mi historial con la otra EPS la solía realizar semestralmente.
Han pasado 5 meses y en ese tiempo solo me han tomado una muestra de sangre, fueron a casa y se llevaron la muestra, en la última llamada con la endocrino que fue el día 30 de julio volví a recalcar que no me llamaban para agendar la cita de la ecografía, ella también volvió a dar la orden de una nueva toma de sangre y hasta ahora no recibo comunicación al respecto de ambos análisis.
Yo no puedo esperar porque si mis dosis de eutirox no son las correctas corro el riesgo de sufrir pequeñas taquicardias.
Te comento que por mi cuenta he seguido el tratamiento con mi habitual endocrino. He pagado mis consultas, he ido a la clínica por los exámenes de sangre, he pagado por la ecografía y estoy a la espera de lo que me diga mi endocrino la otra semana.
Si me parece lamentable que el programa que te vendió Rimac no esté funcionando como se esperaba. Por favor deriva esta queja con el bróker del seguro.
Deben estar por llamarme para la siguiente cita, con esta será el quinto mes que no me programan los exámenes que promete cubrir Rimac EPS”
Esperamos contar con tu apoyo como siempre.
Quedamos atentos,
Mil gracias,
 </t>
  </si>
  <si>
    <t>Buenos días estimados, 
Respecto a lo solicita se informa lo siguiente: 
El día de ayer 27/08, se registró al paciente en el DRIVE de laboratorio para la toma de análisis. 
Dayerlab aún no se ha contactado con pc.
Paciente solicita la toma para este SABADO 30/08 
Así mismo también se informa que él  envió de medicamentos se programó para hoy en el rango de horario de 08:00 a 11:15 
También, estamos haciendo el seguimiento correspondiente para agilizar la programación del examen de imagenología. 
Quedo atento a cualquier consulta adicional.
Saludos cordiales,</t>
  </si>
  <si>
    <t>Berta Talledo Eyzaguirre de Echegaray</t>
  </si>
  <si>
    <t>ESTIMADA KAILA BUENAS NOCHES, SOLICITAMOS AUTORIZACION PARA 24 TERAPIAS RESPIRATORIAS, ORDENADO POR EL MÉDICO DEL PROVEEDOR  VIVA 1, Y SE REALIZARÀ EN SU DOMICILIO, SEGUN ORDEN QUE ADJUNTO.
PACIENTE: BERTA TALLEDO EYZAGUIRRE DE ECHEGARAY - DNI 08804113.
CONTRATANTE: WORK NET INGENIERIA Y TELECOMUNICACIONES SA
POLIZA EPS 6101-E0021889 
FAVOR CONFIRMAR A LA BREVEDAD.</t>
  </si>
  <si>
    <t>TERAPIA RESPIRATORIA</t>
  </si>
  <si>
    <t>Estimada, buenas tardes. 
De acuerdo con la información recibida, la Lic. Melissa Inga es la profesional asignada para atender a la paciente Berta Talledo Eyzaguirre de Echegaray (DNI 08804113), los días martes, jueves y sábados en su domicilio, según orden médica adjunta.
Quedamos atentos a tu gentil confirmación.
Saludos cordiales,</t>
  </si>
  <si>
    <t>QUISPE ACAPANA ANDRE SALVADOR</t>
  </si>
  <si>
    <t>Quiero poner en tu conocimiento la queja presentada por la madre del asegurado André, la Sra. Silvia Acapana, quien acudió el 20 de julio inicialmente a la Clínica del Sur. Al no observar mejoras en el menor, al día siguiente se dirigió al CAI donde fue atendido por la especialidad de Pediatría.
Durante esta consulta, la madre manifestó su malestar respecto a la atención brindada por la Dra. Sarai Gonzales Torres, indicando que la profesional no tenía claridad sobre qué exámenes auxiliares solicitar para descartar el diagnóstico. Asimismo, mencionó que no sabía qué medicamentos recetar, ya que el tratamiento oral indicado el día anterior no había tenido efecto.
Ante esta situación, fue la madre quien sugirió un tratamiento por vía intravenosa, lo que generó una pérdida de tiempo considerable mientras el menor se encontraba en un estado de palidez preocupante.
Esta experiencia causó gran incomodidad a la madre, quien expresó su frustración al sentir que debía indicarle a la doctora qué hacer, tanto en cuanto a los exámenes como al tratamiento.</t>
  </si>
  <si>
    <t>Lima, 30 de setiembre de 2025
Estimados señores de Rimac EPS
De nuestra mayor consideración,
Por medio de la presente, deseamos expresar nuestro compromiso con la transparencia, la
calidad de atención y la mejora continua en nuestros procesos.
En relación con la queja presentada por la Sra. Silvia Acapana, madre del menor André
Salvador Quispe Acapana, respecto a la atención recibida los días 20 y 21 de julio de 2025,
nos permitimos informar lo siguiente:
a) Descripción de los hechos
En relación al caso informamos lo siguiente:
La Dirección Médica revisó la historia clínica y, posteriormente, el descargo
presentado por la Dra. Sarai Analy Gonzales Torres.
Por tanto, se concluye lo siguiente:
En relación con la queja presentada por la Sra. Silvia Acapana, madre del menor
André Salvador Quispe Acapana, respecto a la atención recibida el pasado 20 y 21
de julio de 2025, me permito remitir el presente descargo proporcionado por el
médico tratante, Dra. Saraí Analy Gonzales Torres, especialista en Pediatría:
El paciente de 9 años de edad acudió inicialmente el 20 de julio presentando
sintomatología posterior a la ingesta de alimentos fuera de casa: odinofagia, dolor
abdominal, deposiciones líquidas y vómitos. Fue previamente evaluado en Clínica
del Sur quien indicó tratamiento, sin lograr mejoría, motivo por el cual acudió
nuevamente a la atención medica en esta ocasión en la sede de Viva 1A para
evaluación con el especialista en pediatría la Dra. Saraí Gonzales Torres
Paciente quien al examen físico se encontró en aparentes regulares condiciones
generales, tibio al tacto, faringe eritematosa, abdomen no distendido rha + blando
depresible con leve dolor a la palpación profunda en mesogastrio no
visceromegalias, Glasgow 15/15 ptos, con hallazgos compatibles con diarrea y
gastroenteritis de presunto origen infeccioso A09.X, linfadenitis mesentérica I88.0 y
faringitis aguda J02.9. En base a ello, se indicó tratamiento hidratación parenteral,
metamizol, dimenhidrinato, omeprazol, además simeticona y se solicitan paraclínicos
pertinentes: ecografía abdominal completa, hemograma completo, PCR cuantitativa,
reacción inflamatoria en heces.
Posteriormente, a las 4 horas de observación y reevaluación con los resultados de
hemograma completo leucocitos 7700 a expensas de segmentados hb 14.8 rx inf
heces reporta blastocystis hominis 1+ Chilomastix mesnili 1+ ecografía abdomen
completo reporta sin anormalidad, asi mismo la madre del menor refiere mejoría de
dolor abdominal, niega vómitos y fiebre.
La profesional enfatiza que en todo momento se brindó atención médica oportuna,
considerando el cuadro clínico, la evolución del paciente y la respuesta al tratamiento
instaurado, con lo cual se garantizó la seguridad del menor y la continuidad de su
recuperación en el domicilio.
b) Medidas a adoptar o adoptadas:
Finalmente, es oportuno informarle que hemos adoptado las siguientes medidas:
a) Reforzar la comunicación con los familiares del paciente al momento de la
atención, explicando de manera clara el diagnóstico presuntivo, el plan
terapéutico y las indicaciones de seguimiento.
b) Mantener la capacitación continua del personal médico en comunicación
efectiva con familiares, con el propósito de asegurar calidad en la atención.
c) Resolución del caso:
Luego de la revisión de la historia clínica y del descargo presentado por la Dra. Sarai Analy
Gonzales Torres, así como del análisis realizado por la Dirección Médica, se concluye lo
siguiente:
• La atención brindada se ajustó a los protocolos clínicos y no se evidencian
omisiones en el manejo médico.
• Se garantizó la seguridad del paciente en todo momento y se actuó de manera
diligente frente a la sintomatología presentada.
Por lo expuesto, se determina que el reclamo presentado es INFUNDADO.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</si>
  <si>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ZELA GONZALES MARIAPIA</t>
  </si>
  <si>
    <t xml:space="preserve">Estimados Señores,
Por favor URGENTE con este caso, en enero se presentó el reclamo formal y sin respuesta a la fecha .
Actualmente, me encuentro nuevamente con inconvenientes. El martes 19 de agosto, tuve una cita telefónica con la Dra. Nilda Noriko, quien me recetó levotiroxina de 50mg y un examen de laboratorio para TSH y TSH4. Sin embargo, no he recibido la receta por ningún medio (correo electrónico o WhatsApp), solo por teléfono.
Sigo a la espera de mi medicación y los resultados de mis exámenes. Me comuniqué con Viva 1a, y luego me proporcionaron el número de la farmacia de Viva 1a, pero sigo sin recibir respuesta. Mi medicina actual se agota el lunes 25 de agosto, y me preocupa enormemente no recibir mi dosis a tiempo.
Esta situación me genera gran inquietud, especialmente recordando lo sucedido en enero, cuando me administraron una dosis de 125mg de levotiroxina, a pesar de que mi dosis habitual era de 25mg. Este error me causó malestar, mareos y desmayos, lo que obligó a la doctora a ajustarme gradualmente a la dosis actual de 50mg.
Reitero mi descontento con la gestión de Viva 1a y la falta de respuesta a mi reclamo previo. 
Agradecería su pronta intervención para resolver esta situación y asegurar que reciba la atención médica adecuada y oportuna.
@Alexander Bustamante Roque por favor revisar urgente con el programa.  
Quedo atenta .
Slds.
 </t>
  </si>
  <si>
    <t>Buenos días estimados, con respecto a la paciente Zela Gonzales Mariapia informamos lo siguiente:
Los exámenes de laboratorio se realizaron en el tiempo establecido. 
- Me contacté con el paciente el 21 de agosto, solicitando el copago para los exámenes.
- El mismo 21 de agosto el paciente realizó el abono para su toma de laboratorio.
- Ingresé el DRIVE para toma de laboratorio el 21/08 
- Dayerlab procedió a realizar la toma el 23/08
- Pcte ya cuenta con resultados 25/08(enviados).
Respecto al envió de medicamentos, adjunto la captura de pantalla de la gestión correspondiente, donde se verifica que posterior a su atención se hizo la coordinación para él envió de medicamentos. 
Asi mismo este es el descargo que se va a ingresar en su respectivo formato:
Descargo formal – cronología de hechos:
El 19 de agosto, el paciente fue atendido en cita telefónica con la Dra. Nilda Noriko, quien indicó tratamiento con levotiroxina 50 mg y solicitó exámenes de laboratorio (TSH y TSH 4).
El 21 de agosto, se realizó contacto con el paciente solicitando el copago correspondiente para la toma de exámenes.
Ese mismo día (21/08), el paciente efectuó el abono y se gestionó de inmediato el ingreso en DRIVE para la programación de la toma de laboratorio.
El 25 de agosto, los resultados fueron enviados oportunamente al paciente, cumpliendo con los plazos de atención establecidos.
Análisis técnico y observaciones de mejora:
Se verificó que la gestión de los exámenes se realizó dentro de los tiempos estipulados, sin retrasos atribuibles al área médica ni administrativa.
El paciente ya cuenta con resultados entregados y medicación indicada para la continuidad de su tratamiento.
Como punto de mejora, se identificó la necesidad de reforzar el envío de recetas médicas por medios digitales (correo o WhatsApp) como respaldo formal, además de la comunicación telefónica.
Plan de acción:
1. Asegurar el envío de recetas electrónicas a todo paciente de manera paralela a la indicación telefónica.
2. Implementar un canal de verificación de entrega de recetas y medicamentos para dar mayor tranquilidad a los pacientes.
3. Realizar seguimiento post–entrega a pacientes crónicos que dependan de medicación continua.
Resolución del caso:
Tras la revisión del caso, se concluye que el reclamo NO ES FUNDADO, dado que se cumplió con los plazos de atención y entrega de resultados. Sin embargo, se reconoce la oportunidad de mejora en la comunicación y respaldo documental de las indicaciones médicas.
Cierre y compromiso:
Ratificamos nuestro compromiso de garantizar un servicio médico oportuno y seguro, reforzando nuestros procesos de comunicación para brindar mayor confianza y satisfacción a nuestros pacientes. Quedamos atentos a cualquier consulta adicional.
Atentamente,</t>
  </si>
  <si>
    <t>RAFAEL GUSTAVO GARCIA SANCHEZ</t>
  </si>
  <si>
    <t>Estimados Señores de Viva 1 A
Buen día, agradeceré su  descargo  ya que tenemos dos asegurados  que laboran en Empresa SAPET los cuales informan que esta pendiente la entrega de los medicamentos
Según reporte enviado por ustedes, figuran estos dos asegurados  que han recibido su atención  uno de ellos el  14 de agosto  y otro va a pasar recién el día de hoy.
Agradeceré su descargo de ello .
Saludos</t>
  </si>
  <si>
    <t>Buen día.
En relación con su comunicación respecto a los asegurados de la empresa SAPET, informamos lo siguiente:
El paciente Barraza Suárez Felipe Alberto ya cuenta con los medicamentos correspondientes, los cuales fueron entregados hoy a primera hora.
En cuanto al paciente García Sánchez Rafael Gustavo, su atención médica se encuentra programada para el día de hoy, 26 de agosto de 2025. Una vez concluida la consulta y validada la prescripción, se procederá con la gestión correspondiente de los medicamentos, de acuerdo con el procedimiento habitual.
Quedamos atentos a cualquier consulta adicional.
Saludos cordiales,</t>
  </si>
  <si>
    <t>BARRAZA SUAREZ FELIPE ALBERTO</t>
  </si>
  <si>
    <t>Quispe Fernandez  Eulogio</t>
  </si>
  <si>
    <t>Estimada Nataly
Buenas tardes, en función a lo solicitado se ha realizado todas las verificaciones y  el  asegurado  Quispe Fernandez  Eulogio se encuentra con prestador  de Viva 1 A  en programa Cuidate con quienes me he comunicado y refieren que el asegurado cuenta con atención hasta mayo y a la fecha no tienen respuesta  ante las llamadas.
Estimados Señores de Viva 1 A.
Buenas tardes, agradeceré que  vuelvan a contactarse  con asegurado
Desde ya a la espera de su respuesta</t>
  </si>
  <si>
    <t>Buenas tardes estimados
Nos comunicamos con paciente y se le agendo atención para el:
27/08 con el Dr. Antonio David Moncada Catalan, paciente conforme
saludos</t>
  </si>
  <si>
    <t>Patricia Ochoa Lubinoff</t>
  </si>
  <si>
    <t>Estimados Señores de Viva 1 A
Solicitamos que nos puedan brindar descargo de la referido por asegurada Patricia Ochoa Lubinoff
RESUMEN:
El médico se equivocó registrando mal la medicina que me debían enviar (receta adjunta)
Al día de hoy Martes 26/08/2025 nadie soluciona el problema; recogiendo la medicina que me entregaron por error (EUTIROX 50 MG) y entregándome la medicina correcta EUTIROX 75 MG
IMPORTANTE:   Estos problemas de servicio han generado que no esté tomando una medicina que debo tomar diariamente, no puedes dejar de tomarla, generándome un riesgo como paciente y es responsabilidad de RIMAC EPS.
Desde ya a la espera de su pronta respuesta
Saludos</t>
  </si>
  <si>
    <t xml:space="preserve">Buenas tardes, estimados:
En relación con el caso de la paciente Patricia Ochoa Lubinoff, informamos lo siguiente:
Se sostuvo comunicación con el médico tratante, quien indicó que la paciente actualmente ya se encontraba en metas, por lo cual la dosis podía ajustarse a 50 mcg. No obstante, atendiendo a la solicitud de la paciente y previa validación con el médico tratante, se procedió a realizar el cambio de la receta a 75 mcg.
Asimismo, informamos que ya se coordinó y gestionó el envío de los medicamentos correctos. Del mismo modo, nos comunicamos con la paciente para brindarle toda la información correspondiente y asegurarnos de que la situación quede resuelta de manera satisfactoria.
Quedamos atentos ante cualquier consulta o requerimiento adicional.
</t>
  </si>
  <si>
    <t>ELSA BEATRIZ CHAVEZ RONCAL</t>
  </si>
  <si>
    <t xml:space="preserve">Buenas tardes: 
Estimados por favor su apoyo para validar bajo que proveedor esta registrada la cliente en mención, indica que desde el mes de agosto mandaron orden de toma de muestras y hasta hoy no la llaman para programar. Registrada en el programa crónicos. 
Datos: 
Nombre: ELSA BEATRIZ CHAVEZ RONCAL
Dni: 16683634
Póliza: E0018055
Producto: EPS
Telf: 932867240
Correo: elsabeatriz2009@hotmail.com
Diagnostico: Dislipidemia
Un cordial saludo </t>
  </si>
  <si>
    <t>Mayra Alison Suarez Rojas &lt;mayra.suarez@rimac.com.pe&gt;;​Programas de Salud Rimac &lt;programasdesaludrimac@salud365.pe&gt;;​Margot Hilda Simon Jaico &lt;margot.simon@rimac.com.pe&gt;​
Buenos días, estimados.
Respecto a lo solicitado se informa lo siguiente:
- Me contacté con el paciente el 11 de agosto, solicitando el copago para los exámenes.
- El mismo 11 de agosto el paciente realizó el abono para su toma de laboratorio.
- Ingresé el DRIVE para toma de laboratorio el 15/08 
- Dayerlab procedió a realizar la toma el 18/08
- Pcte ya cuenta con resultados.</t>
  </si>
  <si>
    <t>Estimados Señores de Viva 1 A
Buen día, agradeceré que nos remitan respuesta a lo solicitado por la asegurada OLGA TATIANA CUADROS BASIS - DNI: 40204963, que se encuentra en programa Diamante y hace referencia lo siguiente
“Requiere se le pueda ayudar con la coordinación de terapias físicas que ya pagó, adicional a ello menciona que por error pagó un monto que no corresponde tanto por las terapias como por medicinas”
Adjunto al presente correo la evidencia enviada por asegurada donde se le indica que hay una devolución de S/ 1318.96 y S/65.39 por concepto de farmacia.
Desde ya a la espera de su pronta respuesta.
Saludos</t>
  </si>
  <si>
    <t>Estimados,
Reciban un cordial saludo del Centro Médico Viva 1A.
En relación a lo solicitado se informa que:
Desde el primer momento en que se identificó el error del pago, se inició el trámite de extorno.
El trámite de extorno tiene un ANS de 30 días hábiles, los cueles se cuentan desde la fecha del depósito erróneo.
El área correspondiente ha enviado un correo informativo a nuestra mutua paciente con el detalle del tiempo de gestión, adicional a la información vía telefónica.
La fecha de inicio del trámite de extorno es 15/8/2025, estando a la fecha dentro del ANS.
Adicional a ello se ha solicitado prioridad en el extorno, con la finalidad de que nuestra mutua paciente tenga la devolución en el menor tiempo posible, estaremos reportando la fecha y la devolución efectiva.
Lamentamos los inconvenientes ocasionados y reafirmamos nuestro compromiso con la mejora continua de nuestros procesos.
Adjunto screen del correo enviado a paciente en referencia.
Quedamos atentos ante cualquier consulta adicional.
Saludos Cordiales,</t>
  </si>
  <si>
    <t>MOSQUERA PEREZ CLARA ESCLEOFE</t>
  </si>
  <si>
    <t>Hola Nati
Por favor tu apoyo con este caso.
Paciente se encuentra 4 dias sin medicamentos cuando debe tomar de manera urgente por salur.
Ayer me comunique con el programa y me indicaron que se contactarían con la paciente y no lo han realizado.
Por favor tu apoyo para que se contacten hoy y sea entregada la medicación lo antes posible.
PRODUCTO: PLANES MEDICOS EPS – EMPRESA HERMES
NOMBRE PACIENTE: MOSQUERA PEREZ CLARA ESCLEOFE
NÚMERO DOCUMENTO PACIENTE: 07005373
Teléfono del usuario: 907 566 373
Saludos, cordiales.</t>
  </si>
  <si>
    <t>Estimados, buen día.
Respecto al caso de la Sra. Mosquera Pérez Clara Ecleoefe, se verificó que la paciente no contaba con atención médica correspondiente al presente mes, motivo por el cual no disponía de una orden médica vigente para el despacho de su medicación.
En ese sentido, se ha coordinado directamente con la paciente y se programó su cita médica para el día de mañana a las 4:30 p.m con su médico tratante. Asimismo, estamos realizando el seguimiento respectivo del caso a fin de gestionar la entrega de los medicamentos inmediatamente después de la atención.
Quedamos atentos a cualquier consulta adicional.
Saludos cordiales,</t>
  </si>
  <si>
    <t>Hola Guisela buenas tardes, por favor tu apoyo con lo que solicita el paciente:
Te solicito tu especial apoyo para que se retomen las visitas mensuales y se garantice la entrega oportuna de los medicamentos al colaborador:
Nombre: MUÑOZ RUBIO, PACO MERCEDES
DNI: 6762836
El colaborador forma parte del programa de atención a pacientes crónicos, y si bien se cumplió con la entrega el primer mes, desde entonces él ha estado asumiendo la compra de sus medicamentos por su cuenta.
Te comparto su número de contacto para que puedan coordinar directamente con él: 994 654 026.
Agradeceré también me confirmes una vez que la compañía se pronuncie sobre su caso.
Quedo a la espera de tus comentarios, muchas gracias.
Saludos,</t>
  </si>
  <si>
    <t>Estimados buenos días, 
Respecto al caso del Sr. Paco Mercedes Muñoz Rubio (DNI 6762836), le informamos lo siguiente:
El paciente cuenta con dos números de contacto y dos direcciones registradas. La dirección que inicialmente figuraba en el sistema Everest correspondía al domicilio de su hija, ya que en su momento el propio paciente solicitó la modificación. Sin embargo, actualmente ya se cuenta con la dirección actualizada.
Nuestro equipo se comunicó directamente con el Sr. Muñoz Rubio para validar y actualizar sus datos de contacto, quedando registrada la dirección correcta. Asimismo, se coordinó con él la visita domiciliaria para la toma de muestras de laboratorio programada para el día 02/09/2025.
Quedamos atentos a cualquier consulta adicional y le confirmaremos oportunamente sobre el seguimiento del caso.
Saludos cordiales,</t>
  </si>
  <si>
    <t>Mileny Sheryl Acuña Vento</t>
  </si>
  <si>
    <t>25-EPS003776</t>
  </si>
  <si>
    <t>En el mes de Mayo me inscribí al programa Otras enfermedades crónicas por diagnóstico de Tiroides mediante el contact
center de Rimac, me indicaron que solo trabajaban con Viva 1A (según la póliza hay más centros) y que me derivarían.
- El 21/05, pasé "cita" por llamada telefónica con la Dra. Nilda Kawamura, la cual me mencionó que me tenían que tener
exámenes y que se contactarían pronto conmigo.
- A la fecha 28/08 el centro Viva 1A no me da atencióny sus canales de atención no funcionan, me he contactado en algunas
ocasiones a su central indicándome que es correcto lo que menciono y que pronto se contactarán conmigo (lo cual a la
fecha no sucede) así mismo con el canal de Rímac cuando menciono que no tengo respuesta
- Presento evidencia de que no funciona su canal de atención y es estafa el programa que promocionan.
Dado el caso, presentaré una denuncia formal sobre el programa y la mala publicidad que realizan, dado que a causa de
ello, obviamente he tenido que pagar más de S/800 en atenciones y medicamentos, aparte del descuento que tengo por
EPS.
La salud no espera.</t>
  </si>
  <si>
    <t xml:space="preserve"> Lima, 15 de octubre del 2025
Mileny Sheryl Acuña Vento
sherylav.18@gmail.com
Referencia: Reclamo N° LRV-25EPS-043-01113
PAUS – VIVA 1A S.A.C.
Mileny Sheryl Acuña Vento:
De nuestra consideración,
Nos dirigimos a usted para saludarle y, al mismo tiempo, informarle que hemos analizado su reclamo presentado el 28 de agosto de 2025 a través de la Hoja de Reclamación N° 25EPS-043-01113 del Libro de Reclamaciones Virtual (LRV) de RIMAC EPS, quien nos trasladó el 28 de agosto del 2025,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28 de agosto de 2025, a través del Libro de Reclamaciones Virtual (LRV) de RIMAC EPS, mediante la Hoja de Reclamación 25EPS-043-01113; el cual nos fue trasladado el 28 de agosto del 2025 y registramos como Reclamo N° LVR-25-000052.
2.	Identificación del usuario afectado y de quien presenta el reclamo:
El reclamo fue presentado por el Sra. Mileny Sheryl Acuña Vento, identificado con DNI N° 72306819, en calidad de representante.
La usuaria afectada es la Sra. María Teresa Rodríguez Gil de Vargas con DNI N° 06927900.
3.	Descripción y causa del reclamo:
“En el mes de Mayo me inscribí al programa Otras enfermedades crónicas por diagnóstico de Tiroides mediante el contact center de Rimac, me indicaron que solo trabajaban con Viva 1A (según la póliza hay más centros) y que me derivarían.
- El 21/05, pasé "cita" por llamada telefónica con la Dra. Nilda Kawamura, la cual me mencionó que me tenían que tener exámenes y que se contactarían pronto conmigo.
- A la fecha 28/08 el centro Viva 1A no me da atención y sus canales de atención no funcionan, me he contactado en algunas ocasiones a su central indicándome que es correcto lo que menciono y que pronto se contactarán conmigo (lo cual a la fecha no sucede) así mismo con el canal de Rímac cuando menciono que no tengo respuesta
- Presento evidencia de que no funciona su canal de atención y es estafa el programa que promocionan. Dado el caso, presentaré una denuncia formal sobre el programa y la mala publicidad que realizan, dado que a causa de ello, obviamente he tenido que pagar más de S/800 en atenciones y medicamentos, aparte del descuento que tengo por EPS. La salud no espera.”
4.	Análisis de los hechos que sustentan el reclamo:
Habiendo solicitado el descargo respectivo a las áreas involucradas en su atención, como parte de las diligencias para atender su reclamo, cordialmente, le informamos lo siguiente:
Con relación a su observación respecto a que el profesional a cargo no habría brindado el servicio programado, se verificó que la inasistencia obedeció a motivos operativos imprevistos.
10/09/2025 – Endocrinología (Teleconsulta) – Dra. Nilda Noriko Kawamura Murillo
24/09/2025 – Endocrinología (Teleconsulta) – Dra. Nilda Noriko Kawamura Murillo
13/10/2025 – Endocrinología (Teleconsulta) – Dra. Nilda Noriko Kawamura Murillo
15/10/2025 – Enfermería (Teleconsulta) – Lic. Solange Selena León Salhuana
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
5.	Conclusiones
En consecuencia, de acuerdo con los fundamentos expuestos, nuestra institución
declara infundado en parte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Notificar de forma oportuna las programaciones de agendamiento
Quedamos atentos ante cualquier solicitud, prestos a servirle siempre.
“EN VIVA 1A CUIDAMOS LA SALUD DE TU FAMILIA COMO SI FUERA LA NUESTRA”
</t>
  </si>
  <si>
    <t>25-EPS003775</t>
  </si>
  <si>
    <t>El proveedor Viva1A programó la visita de psicología para el día de ayer 27/08/2025. Sin embargo, el profesional a cargo
nunca llegó a brindar el servicio, incumpliendo el plan y afectando a la paciente María Teresa Rodríguez Gil de Vargas</t>
  </si>
  <si>
    <t>PSICOLOGIA</t>
  </si>
  <si>
    <t xml:space="preserve">Lima, 10 de setiembre del 2025
Luis Enrique Vargas Rodríguez
levargas@gmail.com
Referencia: Reclamo N° LRV-25EPS-043-01112
PAUS – VIVA 1A S.A.C.
Luis Enrique Vargas Rodríguez:
De nuestra consideración,
Nos dirigimos a usted para saludarle y, al mismo tiempo, informarle que hemos analizado su reclamo presentado el 28 de agosto de 2025 a través de la Hoja de Reclamación N° 25EPS-043-01112 del Libro de Reclamaciones Virtual (LRV) de RIMAC EPS, quien nos trasladó el 29 de agosto del 2025,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28 de agosto de 2025, a través del Libro de Reclamaciones Virtual (LRV) de RIMAC EPS, mediante la Hoja de Reclamación 25EPS-043-01112; el cual nos fue trasladado el 29 de agosto del 2025 y registramos como Reclamo N° LVR-25-000051.
2.	Identificación del usuario afectado y de quien presenta el reclamo:
El reclamo fue presentado por el Sr. Luis Enrique Vargas Rodríguez, identificado con DNI N° 40716465, en calidad de representante.
La usuaria afectada es la Sra. María Teresa Rodríguez Gil de Vargas con DNI N° 06927900.
3.	Descripción y causa del reclamo:
“El proveedor Viva1A programó la visita de psicología para el día de ayer 27/08/2025. Sin embargo, el profesional a cargo nunca llegó a brindar el servicio, incumpliendo el plan y afectando a la paciente María Teresa Rodríguez Gil de Vargas.”
4.	Análisis de los hechos que sustentan el reclamo:
Habiendo solicitado el descargo respectivo a las áreas involucradas en su atención, como parte de las diligencias para atender su reclamo, cordialmente, le informamos lo siguiente:
Con relación a su observación respecto a que el profesional a cargo no habría brindado el servicio programado, se verificó que la inasistencia obedeció a motivos operativos imprevistos.
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
5.	Conclusiones
En consecuencia, de acuerdo con los fundamentos expuestos, nuestra institución
declara fundado en parte su reclamo.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Notificar de forma oportuna cualquier reprogramación, evitando la espera injustificada del paciente.
Quedamos atentos ante cualquier solicitud, prestos a servirle siempre.
“EN VIVA 1A CUIDAMOS LA SALUD DE TU FAMILIA COMO SI FUERA LA NUESTRA”
</t>
  </si>
  <si>
    <t>Estimados: 
Buen día, estoy a la espera de su respuesta a la consulta del cliente: 
 por favor tu apoyo con la revisión de caso de afiliado en PROGRAMA CUIDATE, Sr. RAFAEL GUSTAVO GARCIA SANCHEZ quien detalla inconveniente con entrega de medicamento MICARDIS.
PCTE. AFILIADO RAFAEL GUSTAVO GARCIA SANCHEZ 
Informa lo siguiente, favor de revisarlo a la interna, para que le brinden la prioridad correspondiente.
… Buenos días Martha.
El día de ayer me llamaron para confirmar datos para proceder con el envío, sin embargo, al parecer, por una indicación de la Dra. de Rimac, no solo estaban cambiando la marca del medicamento, sino también la composición.
Se solicitó a la licenciada de farmacia que, de ser posible, se mantenga la receta anterior y me indicó que iba a realizar la consulta. Aparentemente el día de hoy me estarían llamando.
Saludos,
Quedo al pendiente de su pronta respuesta.</t>
  </si>
  <si>
    <t>Buenas tardes estimados, 
Con relación a la consulta del afiliado Sr. Rafael Gustavo García Sánchez, te informo que se realizó la gestión correspondiente de manera inmediata:
Se procedió a modificar la receta para que el afiliado continúe recibiendo los medicamentos que corresponden a su atención, específicamente el Telmisartán 20 mg, tal como fue requerido.
Asimismo, confirmamos que la entrega del medicamento se efectuó el día 25/08/2025, garantizando la continuidad de su tratamiento sin interrupciones.
Tambien cabe mencionar que nos contactamos con el paciente para serciorar que la infromacion sea la adecuada y si tenia algun inconveniente con su atencion, el paciente menciona que esta a gusto con la atencion breindada. 
Adjunto captura de pantalla de la gestion del cambio de medicamento. 
Quedamos atentos ante cualquier consulta adicional.
Saludos cordiales,</t>
  </si>
  <si>
    <t>Estimada Guissela,
Tenemos el reclamo de la paciente MILENY SHERYL ACUÑA VENTO (DNI: 72306819I), quien indica que está inscrita en el programa Otras enfermedades crónicas, tiene diagnóstico de tiroides. Indica que VIVA 1A  no le está cumpliendo con la programación de sus exámenes, desde el día 28/08/2025 no tiene respuesta por parte del proveedor.
Por lo que solicito tu apoyo a fin de que puedan contactarse con el cliente y brindar las atenciones solicitadas.
Quedo a la espera de tu pronta respuesta.
Saludos cordiales.</t>
  </si>
  <si>
    <t>Buenas  tardes Gissela,
Sentimos los inconvenientes ocasionados y reiteramos que la salud de nuestros pacientes es nuestra principal prioridad. Según nuestros registros, las atenciones se brindaron de manera oportuna, conforme al siguiente detalle.
10/09/2025 – Endocrinología (Teleconsulta) – Dra. Nilda Noriko Kawamura Murillo
24/09/2025 – Endocrinología (Teleconsulta) – Dra. Nilda Noriko Kawamura Murillo
13/10/2025 – Endocrinología (Teleconsulta) – Dra. Nilda Noriko Kawamura Murillo
15/10/2025 – Enfermería (Teleconsulta) – Lic. Solange Selena León Salhuana
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
Saludos Brigitte  Huaranca</t>
  </si>
  <si>
    <t>ERNESTO BENITES ALVAREZ</t>
  </si>
  <si>
    <t>Hola @Stephania Ambar Sulca Figueroa
Espero y se encuentre bien, cliente insiste en solicitar la autorización médica para que le brinden todos los meses sin problemas el medicamento Saxenda y la autorización para que le brinden las 4 ampollas.
Por favor tu amable apoyo, cliente critico, desea acercarse a nuestras oficinas.
Saludos Cordiales.</t>
  </si>
  <si>
    <t xml:space="preserve">Buenas tardes doctora Ámbar,
En base a la autorización emitida en el mes de marzo por el Dr. José Luis Uribe, médico auditor de Rímac, agradeceré nos pueda confirmar si dicha autorización se encuentra vigente o, en todo caso, hasta cuándo será válida.
Asimismo, de ser el caso, agradeceré nos precise cuáles serían los intervalos establecidos para la actualización de la autorización del medicamento Saxenda en el caso del paciente Ernesto Benites Alvarez con DNI 07756092.
Quedo atenta a su gentil respuesta.
Saludos 
</t>
  </si>
  <si>
    <t>CARDENAS CABRERA JORGE ALBERTO</t>
  </si>
  <si>
    <t>Estimadas buenas tardes,
Por favor su apoyo el asegurado no ha recibido sus medicamentos desde junio.
Nombre: CARDENAS CABRERA JORGE ALBERTO
DNI: 42666686
Teléfono: 941 501 231
Quedo atenta a sus comentarios a la brevedad.
Sls,</t>
  </si>
  <si>
    <t>Buenas tardes estimados, 
En relación con el reclamo presentado respecto al asegurado Jorge Alberto Cárdenas Cabrera (DNI: 42666686), informamos lo siguiente:
Se valida agendamiento efectivo, siendo atendido el día 13/8.
Los medicamentos indicados en dicha atención fueron entregados.
Nuestro gestor de quejas y reclamos se ha contactado con el asegurado vía telefónica; a fin de, brindar el soporte necesario en la absolución de dudas y seguimiento del cumplimiento del protocolo correspondiente.
En ese orden de ideas se procedió con el agendamiento con la especialidad de nutrición para el día 05/09 y el seguimiento de enfermería para el día de hoy 04/09.
Lo anterior descrito en el marco de asegurar la continuidad y calidad de la atención dentro del programa crónico de Hipertensión al cual pertenece nuestro mutuo paciente.
Saludos Cordiales,</t>
  </si>
  <si>
    <t>RAFAEL FABIAN NICHOS</t>
  </si>
  <si>
    <t>Buenas tardes estimadas,
El cliente nos informa que, como parte de su tratamiento, recibe sus medicamentos el día 01 de cada mes. Sin embargo, hasta la fecha no ha recibido el envío correspondiente, ni ha tenido comunicación alguna por parte del programa.
El cliente solicita que se gestione a la brevedad posible el envío de sus medicamentos, ya que se ha quedado sin medicación.
1. Nombres y Apellidos completos del paciente: RAFAEL FABIAN NICHOS
2. Documento de Identidad: 07613193
3. Diagnóstico: Hipertensión
4. Ciudad de Residencia: Lima
5. Teléfono (De preferencia Móvil): 966390928
6. Correo Electrónico (si lo refiere): rafael.facto@hotmail.com
Saludos cordiales,</t>
  </si>
  <si>
    <t>Saludos 
El paciente ya tiene cita asignada hoy 3/09/25 
Dr. Moncada Medicina Familiar
Los medicamentos  post atención se estaran enviando  a primera Hora 
Cordialmente,</t>
  </si>
  <si>
    <t>Hola @Estelle Warthon Pacco
 Estimada @Brigitte Huaranca Lopez@Quejas y Reclamos Viva 1A
Su gentil apoyo con el descargo y medidas correctivas del presente reclamo, reincidente por quiebre de servicio.
Tu apoyo con este caso, el cliente se queja que no le están haciendo seguimiento a sus caso, está en el programa CUIDATE, indica que nuevamente se olvidaron de agendarle su cita mensual, te detallo los datos de la asegurada:</t>
  </si>
  <si>
    <t>Estimados, buenas tardes:
Por medio del presente, informamos el descargo correspondiente al caso de la Sra. Laura Isabel Laserna García:
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
Si bien la cita le correspondía inicialmente el 01 de septiembre, se le indicó que el médico tenía ruta disponible el 02 de septiembre, lo cual fue aceptado por la paciente, procediéndose a programar la atención.
La llamada fue realizada el día 29 de agosto, y se concretó el agendamiento para el primer día de atención domiciliaria del médico tratante, la cual fue el día 02 de septiembre en el rango horario de 20:30 a 21:30 hrs.
Es importante señalar que, de acuerdo con la operativa establecida, cuando la atención médica se realiza después de las 20:00 hrs, el envío de medicamentos se gestiona al día siguiente. 
Se ha validado que los medicamentos fueron entregados el día de ayer, 03 del presente, por la noche. 
Con lo anterior descrito, se ha cumplido con los ANS de gestión del protocolo establecido dentro del programa.
Adjunto screen de la pantalla de seguimiento de entregas.
Quedamos atentos a cualquier consulta adicional.
Saludos cordiales,</t>
  </si>
  <si>
    <t>LAURA ISABEL LASERNA GARCIA</t>
  </si>
  <si>
    <t xml:space="preserve">Buenas tardes estimados
Paciente se comunica a nuestra central, refiere que todos los meses viene presentando problemas para recibir su tratamiento a tiempo como también tiene problemas para agendar su cita, refiere que es un maltrato el trato que recibe. Solicito su gentil apoyo en revisión de caso, quedaron en entregar medicamento el día de ayer 02/09 a mas tardar hoy 03/09, su apoyo en comunicarse con paciente. Quedo atenta a sus comentarios. 
LAURA ISABEL LASERNA GARCIA
DNI: 07731756
CELL: 996437874
Saludos cordiales
Central de programas </t>
  </si>
  <si>
    <t xml:space="preserve">Estimados, buenas tardes:
Por medio del presente, informamos el descargo correspondiente al caso de la Sra. Laura Isabel Laserna García:
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
Si bien la cita le correspondía inicialmente el 01 de septiembre, se le indicó que el médico tenía ruta disponible el 02 de septiembre, lo cual fue aceptado por la paciente, procediéndose a programar la atención.
La llamada fue realizada el día 29 de agosto, y se concretó el agendamiento para el primer día de atención domiciliaria del médico tratante, la cual fue el día 02 de septiembre en el rango horario de 20:30 a 21:30 hrs.
Es importante señalar que, de acuerdo con la operativa establecida, cuando la atención médica se realiza después de las 20:00 hrs, el envío de medicamentos se gestiona al día siguiente. 
Se ha validado que los medicamentos fueron entregados el día de ayer, 03 del presente, por la noche. 
Con lo anterior descrito, se ha cumplido con los ANS de gestión del protocolo establecido dentro del programa.
Adjunto screen de la pantalla de seguimiento de entregas.
Quedamos atentos a cualquier consulta adicional.
Saludos cordiales,
</t>
  </si>
  <si>
    <t>JORGE ALBERTO CARDENAS CABRERA</t>
  </si>
  <si>
    <t xml:space="preserve">Buenas tardes,
Su apoyo para verificar la entrega de medicamentos pendientes para el asegurado en mención, indica que se encuentra afiliado al programa Cuidate y solo ha recibido una dosis en el mes de junio para su tratamiento y ha intentado contactarse con el programa sin éxito.
DNI: 42666686 - JORGE ALBERTO CARDENAS CABRERA
PLANES MEDICOS EPS - E0002256
Correo: jorge_v9@hotmail.com
Cel: 929094237
</t>
  </si>
  <si>
    <t xml:space="preserve">Buenas tardes estimados, 
En relación con el reclamo presentado respecto al asegurado Jorge Alberto Cárdenas Cabrera (DNI: 42666686), informamos lo siguiente:
Se valida agendamiento efectivo, siendo atendido el día 13/8.
Los medicamentos indicados en dicha atención fueron entregados.
Nuestro gestor de quejas y reclamos se ha contactado con el asegurado vía telefónica; a fin de, brindar el soporte necesario en la absolución de dudas y seguimiento del cumplimiento del protocolo correspondiente.
En ese orden de ideas se procedió con el agendamiento con la especialidad de nutrición para el día 05/09 y el seguimiento de enfermería para el día de hoy 04/09.
Lo anterior descrito en el marco de asegurar la continuidad y calidad de la atención dentro del programa crónico de Hipertensión al cual pertenece nuestro mutuo paciente.
Saludos Cordiales,
</t>
  </si>
  <si>
    <t>Buenos días, ayer tuve mi cita medica, pero aun nadie se ha comunicado para la entrega de mis medicamentos, aunque el joven que me atendió me aseguro de que me entregarían el medicamento el mismo día, al día de hoy me encuentro sin medicamento.
Me parece que esta área y quejarme no funciona y si este plan indicaba que el paciente debía de hacer seguimiento a todo, no me hubiera inscrito a el.
Y bueno si me enfermedad se altera les hago responsables.
Saludos,</t>
  </si>
  <si>
    <t>Estimados, buenas tardes:
Por medio del presente, informamos el descargo correspondiente al caso de la Sra. Laura Isabel Laserna García:
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
Si bien la cita le correspondía inicialmente el 01 de septiembre, se le indicó que el médico tenía ruta disponible el 02 de septiembre, lo cual fue aceptado por la paciente, procediéndose a programar la atención.
La llamada fue realizada el día 29 de agosto, y se concretó el agendamiento para el primer día de atención domiciliaria del médico tratante, la cual fue el día 02 de septiembre en el rango horario de 20:30 a 21:30 hrs.
Es importante señalar que, de acuerdo con la operativa establecida, cuando la atención médica se realiza después de las 20:00 hrs, el envío de medicamentos se gestiona al día siguiente. 
Se ha validado que los medicamentos fueron entregados el día de ayer, 03 del presente, por la noche. 
Con lo anterior descrito, se ha cumplido con los ANS de gestión del protocolo establecido dentro del programa.
Así mismo el gestor de quejas y reclamos realizo el acompañamiento correspondiente a fin de abordar a tiempo las eventualidades que el paciente manifestó, cumpliendo así la dispensación dentro del ANS establecido.
Adjunto screen de la pantalla de seguimiento de entregas.
Quedamos atentos a cualquier consulta adicional.
Saludos cordiales,</t>
  </si>
  <si>
    <t>25-EPS003790</t>
  </si>
  <si>
    <t>La paciente María Teresa Rodríguez Gil de Vargas (DNI 06927900), paciente paliativo y postrado, se perjudica al no recibir
oportunamente la programación de los servicios del mes de septiembre 2025 (visitas médicas y terapias).</t>
  </si>
  <si>
    <t xml:space="preserve">Buenas tardes Dra. Katherine,
Respecto al caso de la paciente María Teresa Gil de Vargas, informamos lo siguiente: 
La paciente  fue atendida el día 1 de setiembre al las 9.20pm. por el Dr. Antonio Moncada especialidad en Medicina Familiar.
La coordinación de los exámenes de laboratorio (Hemograma completo, Sodio, Potasio, Proteína C Reactiva, Urocultivo – incluye examen directo y antibiograma, TSH ultrasensible y T4 libre) fue programada para el día 04 de septiembre.
El Sr. Luis, hijo de la paciente solicitó que la toma se realizara a las 6:00 a.m. y la recolección de orina para el urocultivo a las 8:30 a.m.; sin embargo, el tiempo  de espera era muy prolongado.
En ese sentido se le ofreció realizar  la recolocación al día siguiente  por lo que el paciente  no acepto, por tal motivo en coordinación con el Sr. Luis, hijo de la paciente, y considerando que a la paciente se le coloca sonda cada 6 horas aprox. , se acordó que el personal de técnico de enfermería particular al cuidado de su señora madre realizaría la recolección de la muestra, mientras que nuestro equipo de motorizados efectuaría el recojo, garantizando el cumplimiento del protocolo de cadena de frío para su posterior procesamiento.
Así mismo informar que el recojo y procesamiento de la  muestra se llevó a cabo con total éxito.
Es todo en cuanto tengo que informar 
Saludos </t>
  </si>
  <si>
    <t>ALESSANDRA LISSETTE LUQUE RISCO</t>
  </si>
  <si>
    <t>El día de hoy 04/09/2025, se recibe comunicación de la Sra. LISSETTE RISCO VALDIVIESO quien me indica que el día 03/09/2025, aproximadamente a las 12:16 p.m., acude al CAI para la atención de su menor hija ALESSANDRA LISSETTE LUQUE RISCO por la especialidad de Pediatría.
La madre manifiesta que, durante la consulta el personal médico mostró un trato poco cordial y respondió de manera inapropiada a sus preguntas. En específico, refirió que al consultar “cada cuánto tiempo se deben desparasitar los niños”, la pediatra contestó “no somos animales para desparasitarnos”, además considera que el tono y forma de hablarle no fue el adecuado.
Ante dicha respuesta, la madre decidió no recibir la orden de laboratorio. Asimismo, señaló que la menor quedó asustada por el trato recibido por parte de la profesional de salud. 
Atte.</t>
  </si>
  <si>
    <t xml:space="preserve">Buenos días equipo,
Me comuniqué con la paciente, a quien se le ofrecieron las disculpas del caso, reiterando nuestro compromiso de que situaciones como esta no vuelvan a repetirse. La paciente manifestó que no había ningún problema y agradeció la llamada.
Durante la conversación, consultó si contábamos con otro pediatra. Le indiqué a la Dra. Sarai Gonzales como opción, por lo que agradeceré se comparta con la mamá del paciente el rol de pediatría actualizado.
Es todo en cuanto tengo que informar 
Saludos,
</t>
  </si>
  <si>
    <t>Buenos días, no he podido responder su correo porque estuve en varias actividades de mi trabajo, pero aquí le indico como sucedieron las cosas Sr. Paz :
1 Con fecha 29 de agosto, llame al Rímac a quejarme porque nadie me había llamado para confirmar mi cita para la especialidad de Endocrinología que me correspondía el 1 de setiembre y viendo que el sábado 30 era feriado no iban a trabajar.
2 luego me llamo el Sr. Paz  ( adjunto constancia de las llamadas) donde me dijo que iban a ver lo de mi cita, me dijo que iba a ser virtual, le consulté si habían cambiado los procedimientos, pues ya me tocaba la cita presencial, en ningún momento me negué, y si graban las llamadas deberían de revisar.  Como todos los meses se olvidan de la paciente para ustedes lo mas rápido es llamada virtual y que indica los procedimientos cada 3 meses una cita presencial para que el medico pueda ver a la paciente y revisarla o me estoy equivocando??
3 El Sr. Paz me dijo que iba a coordinar y luego me llamo el mismo 29 mas tarde, quedando que me atenderían el martes 2 por la mañana en forma presencial.
4  El doctor vino a mi casa aproximadamente entre 8.45 y 9 de la mañana del dia 2 de setiembre, no vino por la noche, eso es falso. Revise el panatallazo que ha enviado Sr. Paz ahi indica la hora por la mañana.
5 El Sr. Paz en la llamada del 29 de agosto, me prometio que personalmente iba a realizar el monitoreo de la entrega de mis medicamentos para ese mismo dia, por eso insisto en revisar la llamada si la graban.
6 Espere el martes 2 todo el dia la llamada por la entrega de mis medicamentos pero nadie me llamo
7 Nuevamente llame a Rimac para indicar que me habia quedado sin medicamento y nuevamente Viva 1A se olvido de la paciente sin importar que consecuencia podia tener el no tomarlas .
8 Como no me llamaba el proveedor volvi a llamar al Rimac y por fin me llamaron para coordinar la entrega de mis medicamentos. Al principio me indicaron que se les habia acabado el Eutirox pero lograron ubicar otra tienda y me lo enviaron por la noche.
9 Manifiesto nuevamente, que nadie hizo seguimiento a mi caso y si no llamo al Rimac, tampoco me atenderian.
10 El paciente no es el que debe de estar llamando y quejandose para que lo atiendan o traigan su medicamento. Son varios los meses que hacen lo mismo y lamentablemente no esta funcionando este plan con ustedes.
Saludos,</t>
  </si>
  <si>
    <t>Buenas tardes Dra. Ámbar,
Me puse en contacto con la paciente y le ofrecí las disculpas correspondientes por las eventualidades presentadas en la coordinación de su atención. Asimismo, se viene gestionando su cita para el mes de octubre con el equipo de Call.
Le dejé mi número telefónico como canal directo para cualquier duda, consulta o coordinación que la paciente requiera, quedando a su disposición para un acompañamiento oportuno.
Saludos cordiales,</t>
  </si>
  <si>
    <t>ELLIS ORTIZ MARJORIE GRETTEL</t>
  </si>
  <si>
    <t>Estimados, buen día.
Su gentil apoyo con la atención y programación de control para asegurada quien indica no haber tenido comunicación de parte del prestador, y se encuentra sin medicación hace una semana.
Asegurada: ELLIS ORTIZ MARJORIE GRETTEL
DNI: 46840554
Telf. contacto: 941 376 869</t>
  </si>
  <si>
    <t>Estimados, buen día.
Con relación al caso de la asegurada ELLIS ORTIZ MARJORIE GRETTEL (DNI 46840554), se informa lo siguiente:
La última atención se realizó el 08/07/2025.
Para el control del mes siguiente se intentó coordinar, sin embargo, la paciente no contestó las llamadas, aun así, la cita fue programada.
Actualmente, ya se ha gestionado y programado la próxima atención para el 10/09/2025 a las 15:00 hrs con su médico tratante, el Dr. Siura.
Cabe precisar que se continúa con la gestión correspondiente al programa; no obstante, en algunos casos la falta de coordinación con el paciente genera los inconvenientes que se han visualizado.
Saludos cordiales,</t>
  </si>
  <si>
    <t>Buenas Tardes; 
Freddy, 
Tenemos el reclamo de un afiliado que solicito la atención de Medicina Física y rehabilitación sin embargo no se la pudieron brindar haciendo referencia que solo aplicaba a los pacientes del Programa Diamante.</t>
  </si>
  <si>
    <t>Buenas tardes, estimada:
Con respecto al caso de la paciente Novoa, debido a una confusión de coordinación interna se le brindó una información incorrecta a la paciente. Ante ello, nos pusimos en contacto, coordinando una cita para la Sra. Novoa con la Dra. Vigo, de la especialidad de Medicina Física y Rehabilitación, para el día jueves en el turno de la mañana, en un horario de 10:00 a.m.
Se le informó a la Sra. Novoa que el copago de la consulta es de S/ 35.00. La Sra. Novoa confirmó y agradeció la coordinación.
Es todo en cuanto tengo que informar.</t>
  </si>
  <si>
    <t>Ivan Ernesto Palacios Rodriguez</t>
  </si>
  <si>
    <t>Hola @Gestion Admisiones Viva 1A@Quejas y Reclamos Viva 1A@Kenny Lucas Vidal@Kaila Sifuentes Gonzales,
Buen día, por favor su apoyo urgente con el caso adjunto:
El asegurado Ivan Ernesto Palacios Rodriguez con DNI 10001118, está dentro del programa crónicos RCV, a través de este programa le ordenaron los exámenes de laboratorio y lo contactaron el 20/08 para coordinar los mismos a domicilio. En los mensajes le informan que debe asumir un copago del 15% y enviar el pago para la programación de los exámenes, esto lo realiza el 23/09. El 25/08 en la noche, lo llaman para confirmar que se estarán acercando el 26/08 a tomarle las muestras y efectivamente el 26/08 se acercaron a su domicilio a realizar la prueba.
Posterior a ello, no ha tenido comunicación con el proveedor, ni le han enviado sus resultados.
Cabe señalar que estos resultados los requiere para que lo revise su médico de cabecera y confianza. Es por ello que requiere urgente sus resultados.
El proveedor que lo contacta es: VIVA 1A.
Adicional a ello, el asegurado me comenta que el servicio que brinda este proveedor deja mucho que desear ya que no es la primera vez que tiene inconveniente con la entrega de sus medicamentos y con la coordinación de exámenes. Por lo que pido puedas elevar este tema para que se hagan las correcciones respectivas y no se repitan inconvenientes.
Asimismo, se tiene la duda sobre el pago, ya que si el asegurador está en el programa Cuidate, no debería pagar por los análisis o si? Agradeceré me confirmes a que hace referencia el programa RCV que le mencionan, adjunto imagen de comunicación.
Quedo atenta a tus prontos comentarios y gestión para que puedan enviarle hoy mismo sus resultados.
Saludos</t>
  </si>
  <si>
    <t>Buenos días  estimados,
Reciban un cordial saludo, en relación al caso del asegurado Iván Ernesto Palacios Rodríguez, DNI 10001118, dentro del programa crónicos RCV, les informamos que los resultados de los exámenes de laboratorio fueron enviados el día jueves 11/09 al correo registrado en su ficha, adjunto conversación con el paciente. 
Informo que el paciente ingresó por demanda inducida del proveedor anterior. Se validó el programa RCV y, debido a la migración, Rímac otorga un beneficio adicional para los pacientes RCV bajo la cobertura de RCV Continuador.
Esto significa que se mantiene al 100% de cobertura para los siguientes diagnósticos base:
Hipertensión
Diabetes tipo 2 no insulinodependiente y no complicada
Dislipidemia
Asma
Para otros diagnósticos, se aplicará un copago del 15%.
Quedamos atentos a cualquier consulta adicional que requieran.
Saludos cordiales,</t>
  </si>
  <si>
    <t>Buenas tardes estimados
Paciente se comunica muy incómoda, refiere que desde el mes pasado tiene inconvenientes para contactar a prestador Viva 1A, no le contestan llamadas o mensajes de WhatsApp a los números reportados, solo contesta un robot que indica que espere que en un momento la atenderá y no pasa o indica que ese número ya no está disponible. Se encuentra muy incómoda ya que no recibe el seguimiento correspondiente de parte de programa por dx de hipotiroidismo. Solicito su gentil apoyo en revisión de caso, contacto con paciente y brindar los canales de atención con respuesta para agendar cita correspondiente ya que paciente termina hoy su tratamiento.
MARIA EMILIA ESPINOZA GOMEZ
DNI: 08102629
Saludos cordiales 
Central de programas Rimac</t>
  </si>
  <si>
    <t>Buenas tardes estimados
nos logramos comunicar con paciente y se le brindo el siguiente horario
10/09 Dr Antonio Moncada 19:15pm, paciente conforme 
saludos</t>
  </si>
  <si>
    <t>Estimada Estephania: 
Buen día, por favor tu apoyo con lo mencionado por el cliente, asegurada aún no ha recibido la llamada de parte del proveedor para la entrega de sus medicinas. 
LORENA ALFARO BERROCAL
DNI 08160074
Lo mencionado: 
Nuevamente tenemos la queja de la directora de Teleperformance; este mes tampoco la han contactado ni han coordinado aun la entrega de sus medicamentos. Este viernes se acaba la medicación y nos informa que no hay seguimiento ni coordinación, está bastante fastidiada y nos ha solicitado elevar el caso a instancias superiores por que esta disconforme con el programa. Así mismo nos está solicitando una reunión para conocer al nuevo equipo y hacerles llegar su reclamo.
 Agradeceré su pronta respuesta. 
Cualquier consulta, estoy a su disposición
Saludos Cordiales,</t>
  </si>
  <si>
    <t>Buenos días,
Respecto a la paciente Lorena Eliana Alfaro Berrocal, DNI 08160074, se informa lo siguiente:
El 23/06/2025 la paciente tuvo atención médica con el Dr. Antonio David Moncada Catalán y recibió sus medicamentos el 24/06/2025.
El 13/08/2025 la paciente tuvo atención médica nuevamente con el Dr. Antonio David Moncada Catalán, recibiendo sus medicamentos el 15/08/2025.
En el mes de septiembre, la paciente recibió atención por teleconsulta  el 11/09/2025, recibiendo sus medicamentos el mismo día, entre las 5:46 p.m. y 6:46 p.m.
A si mismo informamos que se cumplió con la atención y la entrega de medicamentos según lo establecido en el programa. 
Saludos.</t>
  </si>
  <si>
    <t>YOLANDA MOSCOL AREVALO</t>
  </si>
  <si>
    <t>Estimados @Brigitte Huaranca Lopez@Quejas y Reclamos Viva 1A
Su gentil apoyo con el reclamo y medidas correctivas al respecto al presente reclamo.
Estimada @CUI_Guissela Bedon
Buenas tardes nuestra asegurada VIP JESSICA YOLANDA CORDOVA MOSCOL quien tiene a su madre la Sra. YOLANDA MOSCOL AREVALO.
La paciente pasó atención el día 9/9 por síntomas de tos el médico la revisó y le recetaron medicamentos, los cuales aún no han sido entregados por el programa, tampoco le ha enviado la receta. Por favor su apoyo con la coordinación.
Paciente: YOLANDA MOSCOL AREVALO
DNI: 08743921
EPS: E0001042
Persona de contacto: JESSICA YOLANDA CORDOVA MOSCOL
Celular: 993353690
Gracias de antemano,</t>
  </si>
  <si>
    <t xml:space="preserve">Buenos días, estimados:
Reporte de entrega de medicamentos – Paciente  YOLANDA MOSCOL AREVALO
DNI: 08743921
Fecha de cita médica: 10/09/2025
Médico tratante: Dr. Antonio David Moncada Catalán.
Ese mismo día se gestionó la receta prescrita.
Entrega de medicamentos
La paciente solicitó recibir los medicamentos el 11/09/2025 en horario de la mañana.
Se le indicó el rango de 8:00 a 11:00 a.m., en el cual se le entregaron los medicamentos.
Receta adicional:
El día 11/09/2025 se cargó una nueva receta correspondiente a un medicamento adicional.
La gestión y entrega de este medicamento se realizó el mismo día, en el horario de 7:44 p.m. a 8:44 p.m.
Atentamente,
</t>
  </si>
  <si>
    <t>ROSA ELVIRA QUINTANA FUJIU</t>
  </si>
  <si>
    <t>rosa_quintana_fujiu@hotmail.com</t>
  </si>
  <si>
    <t>Motivo:
buenos dias, un cliente con pierna amputada cuenta con EPS el cual utiliza la atencion de sus rehabilitaciones y terapias desde casa. ella pide lo siguiente:
1. Actualmente trabaja con aviva 1 a el cual NO cuenta con programas de psicologia y psiquiatria donde nos comenta que anteriormente con Experta salud podia pagar un copago y podia utilizarlo cuando ella lo necesite.
2. Comenta que por un tema psicologico de ella misma quiere que se efectue el cambio de personal de su terapista el cual indica que no puede verlo, pero que no es un tema que el haga mal su trabajo, si no me recalca que es por un tema de ella misma con las personas.
Queria el cliente saber si existe alternativas para estos dos escenarios.
Saludos,</t>
  </si>
  <si>
    <t xml:space="preserve">Buenas tardes estimados, con respecto al paciente Elvira Quintana Fujiu informamos lo siguiente:
Se hizo la gestión correspondiente a lo que solicita el paciente, adjunto cronograma de atenciones con la nueva licenciada (Melissa Inga)
Quedo atento a cualquier otra consulta,
Saludos. </t>
  </si>
  <si>
    <t>CARMEN ESPINOZA CALIZAYA</t>
  </si>
  <si>
    <t>Buenos días estimados
Paciente se comunica nuevamente a nuestra central, se realizó inscripción a programa de Hipotiroidismo el 02/09, paciente lleva comunicándose a nuestra central desde el lunes 08/09 y martes 09/09, solicita la comunicación para ingreso a programa y se reportó a personal de turno. Paciente nuevamente se comunica a nuestra central, refiere que no cuenta con tratamiento y solicita comunicación para programar cita lo antes posible, se encuentra incomoda ya que se le indico un plazo de espera que ya se cumplió y hasta la fecha no recibe comunicación. Su apoyo en revisión de caso 
CARMEN ESPINOZA CALIZAYA 
DNI: 40319301</t>
  </si>
  <si>
    <t>Buenas  tardes estimados,
Reciban un cordial saludo, adjunto el cuadro de programación de los pacientes mencionados para su revisión y control.

Paciente
DNI
Fecha cita
Hora
Médico tratante
Especialidad / Modalidad
Programa
Miriam María Chicchón Girón
8386365
4/09/2025
5:20PM
Gerson Jacob Siura Trevejo
Endocrinología – Teleconsulta
Hipotiroidismo
Jimena Graciela Bruno Cohello
70798236
9/09/2025
9:20AM
Marianela Alexandra Litano Chero
Nutrición – Teleconsulta
Hipotiroidismo
17/09/2025
5:45PM
Nilda Noriko Kawamura Murillo
Endocrinología – Teleconsulta
Hipotiroidismo
Elisa Carmen Espinoza Calizaya
40319301
15/09/2025
5:30PM
Karol Dick Pereira Salgado
Endocrinología – Teleconsulta
Hipotiroidismo
15/09/2025
10:00AM
Marianela Alexandra Litano Chero
Nutrición – Teleconsulta
Hipotiroidismo
Giandery Cynthia Obando Paredes
46872752
4/09/2025
5:20PM
Gerson Jacob Siura Trevejo
Endocrinología – Teleconsulta
Hipotiroidismo
Quedo atenta a cualquier consulta o comentario.
Saludos cordiales,</t>
  </si>
  <si>
    <t>BETTY TEODOMIRA SALAZAR</t>
  </si>
  <si>
    <t>Hola Ross, help!
Te cuento que a mi mamá le recetaron terapias físicas y respiratorias con la empresa Viva 1A
La empresa nos envió el Copago y dijo que serían 8 sesiones al mes, esto fue el 2 de Septiembre.
El problema es que a la fecha sólo han ido una vez a verla a mi mamá, como tiene Parkinson las terapias son obligatorias.
Estoy llamando a preguntar y nadie me contesta. Por favor puedes derivarme con alguien?
Gracias!
Saludos
Percy</t>
  </si>
  <si>
    <t>Estimada Lic. Margot, buen día:
Efectivamente se ha iniciado con las atenciones de terapia, de paciente en referencia.
El contacto de comunicación se ha dado con el Sr. Percy Inga.
Las terapias iniciaron el día 10/09.
El día sábado se ha enviado el calendar de atenciones, el cual ha sido previamente coordinado con el Sr. Percy, siendo asignada la Lic. Melissa Inga para realizar ambos tipos de terapia, tanto la física como la respiratoria.
Quedamos a su disposición para cualquier consulta adicional.
Saludos Cordiales,</t>
  </si>
  <si>
    <t>JORGE ENRIQUE JUSCAMAYTA MEZA</t>
  </si>
  <si>
    <t>jj.505481@gmail.com</t>
  </si>
  <si>
    <t>Estimados,
Por favor su apoyo con prelación con el cliente en mención  manifiesta que hasta la fecha no hay contacto ni programación de cita por parte de viva 1A, paciente se encuentra dentro del programa cuídate, mayor contexto del caso líneas abajo en la cola de correos, cliente solicita que se contacten en todo caso con el como esposo de la paciente por wsp para poder generar las coordinaciones respectivas
Adjunto los datos del esposo (CLIENTE VIP RIMAC):
CLIENTE:JORGE ENRIQUE JUSCAMAYTA MEZA
DNI:10653080
PÓLIZA: E0002545
CEL: 985949052
CORREO:jj.505481@gmail.com
Por favor comunicarse a la brevedad posible, es un cliente critico, de antemano agradezco el apoyo con el presente caso
Quedo muy atento a sus comentarios,
Saludos,</t>
  </si>
  <si>
    <t xml:space="preserve">Estimados,
Reciban un cordial saludo del Centro Médico Viva 1A.
En relación a la trazabilidad de atención solicitada de nuestra mutua paciente, se informa que:
Con fecha 12 de agosto, se respondió el correo de demanda inducida indicando que la paciente no responde y se deja un ws con la información y el motivo de la comunicación.
Al realizar las llamadas de recaptación no se obtiene respuesta.
Nos hemos intentado comunicar en múltiples ocasiones por ws sin respuesta.
El día de hoy se contacta por la central el Sr. Jorge Juscamayta, logrando con ello poder agendar a su esposa, con cardiología, nutrición y el seguimiento de enfermería.
Adicional a ello el Sr. Jorge nos ha solicitado gestionar con él tanto las citas como los recordatorios de las mismas.
Quedamos a su disposición para cualquier consulta adicional.
Saludos Cordiales,
</t>
  </si>
  <si>
    <t>CESAR ALBERTO LAPOUBLE CORREA</t>
  </si>
  <si>
    <t>Estimadas @Brigitte Huaranca Lopez@Quejas y Reclamos Viva 1A
Solicitamos su gentil aapoyo se requiere la respuesta del presente reclamo.
ACIENTE: CESAR ALBERTO LAPOUBLE CORREA
DNI: 09904737
POLIZA: 4007 - 0000011394
CORREO: mblapouble@gmail.com
CLIENTE: Cliente desea colocar su disconformidad dado que su padre es una persona diabética que esta dentro del programa CUIDATE el mismo que fue actualmente derivado al proveedor VIDA1A el cual no cumple eficientemente el servicio que una persona diabetica amerita, cliente se queja porque paga un seguro que es caro y que no recibe la atencion que su padre merece las quejas que nos indica son:
Principalemente desde hace 3 meses siempre hay demora en sus medicamentos y este mes se ha demorado 11 dias de retraso para lo cual se ha procedido a comprar de manera particular debido a que el asegurado necesita los medicamentos, asimismo nos detalla que solo lo atiende por videollamada, este es tercer mes
no cumple medicamentos, no cumple atencion presencial, no cumple consulta con nutricionista, la demora de medicamentos es constante.
SOLICITA EL ENVIO DE MEDICAMENTOS A LA BREVEDAD.</t>
  </si>
  <si>
    <t>Buenas tardes Gissela,
El presente caso fue gestionado a través del grupo de WhatsApp “Rímac – Gestión de Admisión Programas”, donde se informó lo siguiente:
“Buen día. Cuidafarma no realizaba la entrega de medicamentos, señalando que el caso se encontraba en tiempo de espera. Se valida en SITEDS que el paciente cuenta con continuidad para DM; sin embargo, Cuidafarma mantiene la negativa.”
Quedamos atentos a cualquier actualización o gestión adicional que corresponda.
Saludos cordiales,
Brigitte Huaranca</t>
  </si>
  <si>
    <t>Estimados buenas tardes, su apoyo por favor validando si la solicitud será factible, asegurado se vuelve a contactar.
 Estimados buen día ,
Su gentil apoyo indicándonos quien no puede ayudar,  cliente Vip  informa lo siguiente : 
Al paciente se le ha proporcionado una cama clínica de solo 2 manivelas. Requiere una de 3 manivelas, que pueda regularse la altura pues el paciente sentado al borde de la cama no puede asentar los pies en el piso para pasarse a la silla de ruedas. Favor atender mi pedido porque el paciente lo requiere con urgencia.
Desde el 27 de agosto he transmitido este inconveniente y no he tenido ningún resultado.
Cliente vip: JOSE AUGUSTO REQUENA LAGORIO
DNI: 07815648
Celular: 964762359</t>
  </si>
  <si>
    <t>Buenas  tardes estimado Alonso,
Recibe un cordial saludo, de acuerdo con su requerimiento, hemos revisado el caso y confirmamos que el proveedor Viva 1A entregó una cama hospitalaria mecánica de 2 manivelas, conforme al servicio contratado.
Entendemos las observaciones realizadas respecto al tamaño  de la cama. Sin embargo, es importante precisar que actualmente no contamos con convenio para el servicio de cama hospitalaria de 3 manivelas, motivo por el cual no fue posible brindar este modelo.
Agradecemos su comprensión y quedamos atentos a sus comentarios.
Saludos cordiales,</t>
  </si>
  <si>
    <t>La paciente se comunica con la central y refiere que la prestadora Viva 1A envió a un personal de salud, quien se presentó como médico. Al solicitarle su número de colegiatura, esta admitió no ser médica, lo cual generó gran molestia en la paciente. 
Asimismo, expresa su inconformidad con la calidad del servicio brindado por la prestadora, señalando que:
No la atienden a tiempo.
No se le realiza una evaluación adecuada.
Solo le entregan los medicamentos correspondientes a la inscripción, y estos llegan con retrasos superiores a tres días.
Ante esta situación, la paciente manifiesta su deseo de cambiar de prestadora y ser atendida en Clínica Internacional, ya que desea incribirse al programa Cuidate por el diagnóstico de dislipidemia y considera que recibiría una atención de mayor confianza y calidad en dicha institución.
Saludos cordiales
Central de programas RIMAC</t>
  </si>
  <si>
    <t>Buenos días estimados,
En relación con lo mencionado, informamos lo siguiente respecto a la paciente en mención:
Se programó una cita para el 16/09/2025 a las 14:57 horas con la Dra. Anahí Angélica Seijas Arvelaez (CMP-093788 / RNE-043948), especialista en Medicina Interna, bajo la modalidad de atención domiciliaria. No obstante, debido a un error en la comunicación, la paciente no recibió de manera correcta la información sobre el día y la hora de la cita, lo que generó confusión. Es importante precisar que nuestro personal ya había acudido previamente a brindar atención el 14 de agosto, también bajo la modalidad domiciliaria. En ese sentido, aclaramos que no compartimos la afirmación consignada en la observación: “Al solicitarle su número de colegiatura, esta admitió no ser médica, lo cual generó gran molestia en la paciente”.
Respecto a la atención mensual del paciente, confirmamos que se viene cumpliendo de acuerdo con lo establecido en su protocolo.
En relación con la entrega de medicamentos, detallamos lo siguiente:
Prescripción del 25/06, entregada el 26/06.
Atención del 16/07, medicamentos dispensados el 18/07.
Atención del 14/08, medicamentos dispensados el mismo día.
Quedamos atentos para cualquier aclaración adicional.
Saludos cordiales,</t>
  </si>
  <si>
    <t xml:space="preserve">Hola Estimados,
Buen día, de acuerdo con lo mencionado líneas abajo, el corredor nos menciona:
Hoy 17/09 el gerente Ivan Palacios tenía programada una cita virtual con el Dr. Moncada del programa Cuídate a las 08:45 am a través del proveedor VIVA 1A; Sin embargo, a la fecha no lo contactan. Por favor tu apoyo consultando lo ocurrido y a qué hora se contactarán con el asegurado.
Quedo atenta a su amable respuesta, gracias.
Saludos
 </t>
  </si>
  <si>
    <t xml:space="preserve">Buenos dias señorita Nataly, con respecto  al caso del paciente Ivan Palacios informamos lo siguiente,
La disponibilidad que se facilito al paciente efectivamente es para  hoy 17/09/2025 a las 08:45, adjunto la captura de pantalla donde se envia la disponibilidad del medico. 
Asi mismo tambien informar que el area de gestion de adminsion acaba de escribir nuevamente al paciente para recordarle el horario en el cual sera atendido, muchas gracias por su tiempo, que tenga un buen dia
Saludos. </t>
  </si>
  <si>
    <t>Estimados 
Buenos días, el día de hoy se la ejecutiva de cuenta nos reporta que el Sr Vargas, hijo de paciente ha enviado nuevamente un correo informando que no han cumplido con la terapia de lenguaje programada para el día de ayer 17/09. Solicitamos su apoyo con la respuesta a los correos previos con el descargo a este reclamo por parte del familiar.</t>
  </si>
  <si>
    <t xml:space="preserve">Buenas tardes estimada Rosa,
Informamos que, por motivos de fuerza mayor, tuvimos que cancelar la ruta del paciente. La Lic. Acuña presentó un inconveniente, lo cual fue comunicado de manera oportuna al Sr. Luis, hijo de la Sra. Gil de Vargas.
Se le ofreció la reprogramación inmediata para el día martes 23; sin embargo, el Sr. Luis no aceptó, solicitando que la atención fuera el día miércoles 24, fecha en la que no contábamos con personal de ruta disponible, dado que el paciente se encuentra asignado a la zona Cono Norte, cuyas atenciones están organizadas por geolocalización.
Ante la negativa del familiar, no fue posible coordinar una nueva fecha, a pesar de los esfuerzos realizados para ofrecer alternativas dentro de nuestra disponibilidad.
Es todo en cuanto tengo que informar.
Saludos </t>
  </si>
  <si>
    <t>Leon Magno Sanchez Quintanilla</t>
  </si>
  <si>
    <t>25-SBS017650</t>
  </si>
  <si>
    <t>Desde que cambiaron a proveedor Viva 1A, no se tiene un servicio correcto en la asignacion de cita, este mes esta siendo
mas complicado. Solicite cita 14/08, tocaba la cita presencial(en julio no se dio porque no tenian disponibilidad para enviar
doctor a casa) dieron cita para 21/8 en horario 9 a 1pm. El dia 21 no enviaron al medico, menos me contestaban, por lo que
22 llamo a Rimac y recien Viva 1a llama y programa para 28/8. Hoy nuevamente no vinieron y menos me responde, tuve que volver a llamar a Rimac, y recien se comunican por whatsap.
Viva 1A como todos los meses busca que las citas solo sean virtuales. Volvi a reclamar y no responden. Mi reclamo es por
mala atencion de Viva 1A, maltratando a una persona de 88 años.
Adjunto los problemas de los ultimos meses.</t>
  </si>
  <si>
    <t>Lima, 30 de setiembre de 2025
Estimados señores de Rimac EPS
De nuestra mayor consideración,
Por medio de la presente, deseamos expresar nuestro compromiso con la transparencia, la
calidad de atención y la mejora continua en nuestros procesos.
Con relación a los hechos ocurridos el día 21 de agosto de 2025, durante la atención a través
del Rímac EPS RCV, vinculados a la prestación del servicio para la paciente León Magno
Sánchez Quintanilla, con DNI 08287353, nos permitimos informar lo siguiente:
a) Descripción de los hechos
Se ha validado el historial de atenciones y detallamos lo siguiente:
• El 14/08/2025 solicitó una cita presencial. Debido a limitaciones de disponibilidad,
inicialmente no se pudo concretar la visita domiciliaria.
• Se le agendó una cita para el 21/08/2025, la cual no fue atendida.
• Posteriormente, se reprogramó para el 29/08/2025, cita que fue atendida por la
Dra. Anahí Angélica Seijas Arvelaez.
• El 22/09/2025 fue atendida bajo a modalidad de Atención Domiciliaria, con la
misma especialista quedando todo conforme.
Cabe resaltar que el paciente ha venido recibiendo su atención de manera mensual de
acuerdo con el protocolo establecido.
Es todo cuanto podemos informar.
b) Medidas a adoptar o adoptadas:
Finalmente, es oportuno informarle que hemos adoptado las siguientes medidas:
a) Se ha reforzado el proceso de confirmación de citas, estableciendo una
comunicación previa y oportuna con el paciente y su familia.
b) Se implementó un seguimiento especial en coordinación con nuestro equipo de
Call Center para garantizar el cumplimiento de la visita domiciliaria programada.
c) Se realizó la sensibilización del personal asistencial y administrativo involucrado,
con el fin de mejorar la atención y evitar demoras en la asignación de citas.
d) Se programó la cita del 22/09/2025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t>
  </si>
  <si>
    <t>RAFAEL JOSE ROCCA RAMOS</t>
  </si>
  <si>
    <t>Hola @CUI_Guissela Bedon Espinoza @Kaila Sifuentes Gonzales @Kenny Lucas Vidal
Su especial apoyo con este caso, paciente indica que no recibió la receta medica ya que su cita fue virtual, que procede en este caso ¿?
Quedo atenta a cualquier consulta adicional.
Saludos,</t>
  </si>
  <si>
    <t xml:space="preserve">Buenos días estimadas, con respecto al paciente informamos lo siguiente:
El paciente RAFAEL JOSE ROCCA RAMOS con DNI  09869714 acaba de pasar atención a las 10:45 se está haciendo la gestión correspondiente para que hoy reciba sus medicamentos en el horario establecido cumpliendo con los ANS, adjunto receta.
Quedo atento a cualquier consulta.
Saludos,
Los medicamentos fueron entregados el día 22 de setiembre del 18:33 horas 
Quedo atento a cualquier consulta.
Saludos. </t>
  </si>
  <si>
    <t xml:space="preserve">Estimada @Mirella Rosemary Zavala Sotomayor
Si la usuaria se encontraba inactiva durante el proceso de atención del servicio, las atenciones realizadas en dicho periodo no corresponden.
Estimada @Gianina Jessica Sigueña Aldana@Gestion Admisiones Viva 1A
Agradecemos su gentil apoyo en relación con el presente caso. Solicitamos realizar el ingreso de la usuaria referida, según lo consignado en la data de usuarias inscritas en el programa de RCV, así como efectuar con la usuaria el refuerzo correspondiente.
Atte, </t>
  </si>
  <si>
    <t>Buenas noches
Paciente en mención pasó atención con el Doctor Moncada el día viernes 19/09 cualquier duda o consulta estaré al tanto
Saludos,</t>
  </si>
  <si>
    <t>40253963 </t>
  </si>
  <si>
    <t>BRAVO OLIVOS DE JUSCAMAYTA GISSELLA</t>
  </si>
  <si>
    <t>Estimadas Kary y Jenny @Programas de Salud Rimac
Se valida la linea la usaria responde las llamadas, la usaria se encuentra reclamando la demora de entrega de sus medicamentos.
Estimadas @Brigitte Huaranca Lopez@Quejas y Reclamos Viva 1A
Su urgente apoyo con el presenta caso, la usario indica demora de entrega de medicamentos.
Hola Ana buen día,
El asegurado indica que hasta el momento no recibe la medicina y no han vuelto a comunicar con ellos.
El titular Jorge Juscamayta está solicitando libro de reclamaciones y hablar con la persona a cargo del programa y del Delivery para la queja formal.
Por favor se debe resolver esto hoy por la mañana.
Titular: JUSCAMAYTA MEZA JORGE ENRIQUE / dni 10653080 – telefono 985 949 052
Asegurada: BRAVO OLIVOS DE JUSCAMAYTA GISSELLA RAQUEL / dni 40253963 – teléfono: 970 361 428
La paciente refiere que, hasta la fecha, la entidad prestadora, Viva 1A, no ha enviado sus medicamentos, a pesar de que la cita fue enviada desde el día lunes. Informa que esta situación se viene presentando desde el mes de marzo y que, a pesar de múltiples intentos por comunicarse, no ha recibido una respuesta efectiva, cada mes tiene este problema para que le envien sus medicamentos.
Expresa su inconformidad, ya que le han indicado que, por restricciones, no pueden entregarle los medicamentos, sin mayor explicación. Manifiesta sentirse cansada y frustrada por tener que insistir repetidamente para acceder a un tratamiento que requiere de manera continua. Por lo anterior, desea dejar constancia de su situación y elevar una queja formal, solicitando una solución oportuna.
Saludos,
Jesús Barriga, Ejecutivo
Marsh | Operaciones Salud y Beneficios 
Las Orquídeas 675, San Isidro, Lima 27, Perú
Celular: 973594893| Correo: jesus-ernesto.barriga@mercermarshbeneficios.com</t>
  </si>
  <si>
    <t>Buenas tardes estimados, 
el medicamento fue entregado el dia 20/09</t>
  </si>
  <si>
    <t>OMER RENATO DIAZ MUÑOZ</t>
  </si>
  <si>
    <t>Estimadas Dras.
Buenas tardes, Solicito su gentil apoyo con la revisión del caso del asegurado OMER, médico ocupacional de Anglo American, quien se encuentra inscrito en el programa Cuídate por diagnóstico de Dislipidemia.
El asegurado ha manifestado su descontento con las atenciones recibidas en VIVA A1, al punto de considerar retirarse del programa. Si bien acudió a consulta el día 08.09, en la cual se le solicitaron exámenes auxiliares, nos ha consultado lo siguiente:
Si existe la posibilidad de realizarse los exámenes en otro laboratorio y posteriormente solicitar el reembolso correspondiente.
Si puede realizarse los exámenes en la Clínica Internacional y continuar con sus atenciones dentro del programa.
Agradeceremos nos confirmen cuál de estas opciones sería válida para poder informar adecuadamente al asegurado y brindarle una solución que le permita continuar con su tratamiento.
Adjunto print de descargo del asegurado.</t>
  </si>
  <si>
    <t xml:space="preserve">Buenas tardes, respecto a la solicitud del paciente informamos lo siguiente
El paciente paso atencion el  08/09 y el  10/09 se realizo el ingreso al drive para posteriormente programar la visita  el dia 11/09 ya que el paciente tenia un viaje pendiente y necesitaba  realizar la toma de muestra lo mas pronto posible, en este caso las programaciones y las tomas de muestra se gestiona un dia antes, normalmante en este tipo de casos se agiliza el proceso, cuando llamamos al paciente indico que no se iba a realizar la toma de muestra, aunque hayamos programado con anticipacion el motivo de que el paciente no se realizo la toma de muestra ya se escapa de nuestras manos. 
Quedo atento a cualquier otra consulta.
Saludos. </t>
  </si>
  <si>
    <t>EDUARDO ARMANDO VELEZ SIVERIO</t>
  </si>
  <si>
    <t xml:space="preserve">Estimada, solicitamos tu apoyo con el siguiente caso: El cliente informa que hasta el año pasado estuvo recibiendo atención bajo el programa Cuídate, aproximadamente entre septiembre y octubre. Menciona que en enero o febrero se le indicó que sería atendido por el proveedor Viva 1A. Sin embargo, señala que el día de ayer acudió a una atención médica y le informaron que los análisis correspondientes a su programa se realizan una vez al año. El cliente expresa su preocupación, ya que cuando era atendido bajo el programa Cuídate, los análisis se realizaban cada tres meses y contaba con controles mensuales.
Ha consultado con su médico tratante para confirmar en qué programa se encuentra actualmente inscrito y entender el motivo del cambio en la modalidad de atención. Se le informó que se ha contactado con la aseguradora para validar esta información. El cliente solicita que se le confirme en qué programa está inscrito actualmente y se le informe cuál será la modalidad de atención que le corresponde.
DNI: 07736316
EDUARDO ARMANDO VELEZ SIVERIO
Póliza: E0029620
Correo: covel2819@gmail.com
Celular:992808513
 </t>
  </si>
  <si>
    <t>Estimados, buena tarde:
Paciente en referencia inicia atenciones con Viva 1A en febrero, mes en el cual nos contactamos con hijo del paciente enviando un correo con el detalle de los diagnósticos parte del programa y la cobertura.
Nombre:
DNI: 07736316
Programa: HTA - DLP - DM no complicada y no insulinodependiente
Se valida en HC del paciente las atenciones periódicas mensuales, con las indicaciones de receta médica y laboratorios tomados anuales cumplidos, quedando los análisis bimensuales, trimestrales y semestrales
Dentro del plan de mejora de conversará con nuestro mutuo paciente informando la periodicidad de los exámenes de laboratorio, lo cual será reforzado por el médico tratante en la atención correspondiente al mes en curso.
Adjunto protocolo vigente a la fecha.
Saludos Cordiales,</t>
  </si>
  <si>
    <t>LOURDES CONCEPCION VIGO NORIEGA</t>
  </si>
  <si>
    <t>Estimada agradeceré tu apoyo para la atención del reclamo presentado por el cliente LOURDES CONCEPCION VIGO NORIEGA con relación a la cobertura de su seguro EPS E0027515, cliente desea que se realice una verificación desde la fecha que se atendió en programa Cuidate dado que nos comenta que siempre fue atendida bajo dos diagnósticos:
- presión arterial
- hipotiroidismo
Nos indica que siempre al entregarle sus medicamentos realizaba unos copagos por valor de S/.50 soles aproximadamente o S/.30.00 alrededor de esos montos, recién a partir del mes pasado agosto es que sus medicamentos están cobertura dos al 100% pero manifiesta que requiere una validación de los pagos que hizo dado que debería de haber un control detallado de ello porque en esos casos no se le ha estado dando una cobertura al 100% sus medicamentos perteneciendo al programa.
Quedo atenta.</t>
  </si>
  <si>
    <t>Buenas tardes estimada,
Por medio del presente, le hago llegar el histórico de pagos correspondiente a la paciente Lourdes Vigo Noriega.
La paciente se encontraba registrada en el programa RCV; sin embargo, en el mes de abril se produjo un error, ya que nuestro se envió a nuestro proveedor la atención con el copago al 100% para el medicamento Ibersartan. Actualmente, su programa ha sido actualizado correctamente bajo la condición de hipertensión.
Cabe precisar que dicho error fue puntual y no constituye un criterio fijo en la gestión de sus copagos.
Saludos cordiales,</t>
  </si>
  <si>
    <t>GUINAND LÓPEZ DE ROMAÑA FERNANDO PEDRO VICENTE</t>
  </si>
  <si>
    <t>Estimada Margot;
Nos hemos contactado con el asegurado, quien nos confirma que efectivamente fue llamado para agendar una teleconsulta. Sin embargo, tanto él como su esposa requieren continuar con el tratamiento habitual, el cual incluye la atención presencial del médico en su domicilio, ya que este realiza procedimientos como la medición de presión arterial, entre otros, que no pueden ser realizados mediante una teleconsulta.
Te agradecería mucho tu apoyo para que se pueda coordinar la atención adecuada, ya que esta situación está retrasando el proceso y los asegurados llevan ya dos días sin recibir sus medicamentos.
 Me informan que la última cita con el programa Cuídate se llevó a cabo el día 08/08. En ese sentido, el día de hoy deberían contactarse con el asegurado para programar una nueva cita, dado que actualmente no cuenta con medicina la asegurada 
Solicito que esta gestión se realice de manera urgente, a fin de garantizar la continuidad de su tratamiento.
Ambos, el programa asiste a su domicilio
A la Sra.Luz le esta faltando medicinas correspondiente al medicamento mantixa 5mg 

COMPOSICIÓN
ASEGURADOS
DNI
N
TITULAR
GUINAND LÓPEZ DE ROMAÑA FERNANDO PEDRO VICENTE
DNI
40760054
CONYUGE 
PADRO BARBERO LUZ MARIA
DNI
8231642
Quedo atenta a su confirmación.
Saludos cordiales,
Quedo atenta a tu confirmación.</t>
  </si>
  <si>
    <t xml:space="preserve">Buenas tardes estimados,
Respecto a los pacientes Fernando Pedro Vicente Guinand López de Romaña (DNI 40760054) y Luz María Padro Barbero (DNI 8231642), informamos lo siguiente:
Ambos pacientes fueron atendidos conforme a su protocolo en las siguientes fechas, bajo la modalidad de Medicina  Atención Domiciliaria, a cargo de la Dra. Virginia Cuevas Rivero en las siguientes fechas.
08/08/2025
11/09/2025
01/10/2025
Asimismo, se informa que en su momento se les ofreció la atención mediante teleconsulta; sin embargo, los pacientes manifestaron su preferencia por la atención domiciliaria, ejecutándose de esa manera lo solicitado.
Es todo en cuanto tengo que informar </t>
  </si>
  <si>
    <t>MARGARET EUGENIE ARAGONES BISROR</t>
  </si>
  <si>
    <t>Estimada @Brigitte Huaranca Lopez@Quejas y Reclamos Viva 1A
Su gentil apoyo se requiere el descargo y medidas correctivas del presente reclamo.
Hola Guissela.
Por favor presento un caso donde la paciente crónica MARGARET EUGENIE ARAGONES BISROR con DNI 07947219, paso por la atención de su programa Cuídate por el Dr. Antonio Moncada, donde se le receto una serie de medicinas. Cliente indica que se entregaron los medicamentos el cual uno de ellos no es correcto.
Ella menciona que nos alerta para gestionar el cambio con el programa. Sin embargo, confirmaron corregir el error pero aun no tiene respuesta y ella necesita sus medicinas a pesar de que Rímac confirmo que la entrega fue exitosa.
Nombre: MARGARET EUGENIE ARAGONES BISROR
Número de Documento: 07947219
Motivo: Pide que se entregue el medicamento EUTIROX
MEDICINA: Eutirox de 75mg y Eutirox de 50mg
Póliza: 0000006062
Dr. Antonio Moncada.
Celular: 999116451
Sin envió, efectivo paciente crónico
Dx: Hipotiroidismo.</t>
  </si>
  <si>
    <t>Estimados,
Por medio del presente, se informa el caso de la paciente crónica MARGARET EUGENIE ARAGONES BISROR, identificada con DNI 07947219, quien pertenece al programa Cuídate y fue atendida por el Dr. Antonio Moncada, donde se le recetó una serie de medicamentos.
La paciente reportó que, en la entrega inicial, uno de los medicamentos no correspondía a lo prescrito. Ella alertó oportunamente sobre esta situación y se le indicó que se realizaría la corrección.
Finalmente, la paciente ya cuenta con sus medicamentos correspondientes (Eutirox 75 mg y Eutirox 50 mg), los cuales fueron entregados el 16/09 en el rango de 13:00 – 14:00 horas. No obstante, se deja constancia del incidente presentado, ya que inicialmente se confirmó por Rímac que la entrega había sido exitosa, cuando en realidad existía un error en la medicación entregada.
Datos del caso:
Nombre: MARGARET EUGENIE ARAGONES BISROR
DNI: 07947219
Medicamentos prescritos y actualmente entregados:
Eutirox 75 mg / 22 und
Eutirox 50 mg / 8 und 
Lupitor 20 mg / 30 und 
Póliza: 0000006062
Médico tratante: Dr. Antonio Moncada
Celular de contacto: 999116451
Condición: Paciente crónica – Hipotiroidismo
Fecha y horario de entrega: 16/09 de 13:00 a 14:00 horas
Se deja registrado este caso como sustento de seguimiento y control de entregas en el marco del programa, con la finalidad de reforzar la validación en futuras entregas y evitar inconvenientes similares.
Saludos cordiales,</t>
  </si>
  <si>
    <t>Estimados,
Por favor su apoyo con prelación con el cliente en mención  manifiesta que hasta la fecha no hay contacto ni programación de cita por parte de viva 1A, paciente se encuentra dentro del programa cuídate, mayor contexto del caso líneas abajo en la cola de correos, cliente solicita que se contacten en todo caso con el como esposo de la paciente por wsp para poder generar las coordinaciones respectivas
Adjunto los datos del esposo (CLIENTE VIP RIMAC):
CLIENTE:JORGE ENRIQUE JUSCAMAYTA MEZA
DNI:10653080
PÓLIZA: E0002545
CEL: 985949052
CORREO:jj.505481@gmail.com
Por favor comunicarse a la brevedad posible, es un cliente critico, de antemano agradezco el apoyo con el presente caso
Quedo muy atento a sus comentarios,</t>
  </si>
  <si>
    <t>Buenas tardes estimada Margot,
Referente al caso, le informo que la paciente pertenece al programa RCV con diagnóstico I74.9 – Embolia y trombosis de arteria no especificada, por lo que el 15% corresponde a su copago.
Saludos cordiales,</t>
  </si>
  <si>
    <t>25-EPS003966</t>
  </si>
  <si>
    <t xml:space="preserve">Estimadas,
Por favor su especial apoyo con el reclamo presentado por GISSELLA RAQUEL BRAVO OLIVOS DE JUSCAMAYTA – DNI 10653080 por la demora en la entrega de medicamentos solicitados en consulta médica del programa Cuidate (proveedor Viva 1A ).
Agradeceré confirmar la entrega.
Gracias de antemano.
Saludos,
 </t>
  </si>
  <si>
    <t>Buenas tardes estimados,
Se informa que la entrega de los medicamentos se realizó el día 20/09 a las 16:50 horas.
Saludos cordiales.</t>
  </si>
  <si>
    <t>PINTO HURTADO KAREN</t>
  </si>
  <si>
    <t>Hola Margot, Buen día.
Solicito tu apoyo, paciente indica haber tenido demoras para citas a pesar que se encuentra inscrita en programa crónicos así mismo con la entrega de su medicina. Podrías revisar este casito porfa.
Hola Sarely, Buen día.
Solicito tu apoyo, paciente indica haber realizado reclamos por la central, chat y por correo. Podrías verificar lo dicho por asegurada.
Datos del paciente:
*Nombres: PINTO HURTADO KAREN
*DNI: 40698421
*Diagnóstico: hipotiroidismo, CA de tiroides 
Quedo a la espera de sus comentarios, agradeciendo de antemano su apoyo.
Saludos cordiales.</t>
  </si>
  <si>
    <t>Buenas tardes,
Se informa que la paciente Karen Pinto Hurtado, identificada con DNI N.° 40698421 y con diagnóstico de hipotiroidismo, fue atendida por la Dra. Janet Giovanna Quispe Vargas  el día 10/09/2025 a las 7:50 p.m.
Asimismo, la entrega de medicamentos se efectuó el 12/09/2025 a las 7:30 p.m., cumpliendo dentro del plazo establecido en el ANS, y quedando conforme con lo estipulado.
Saludos cordiales.</t>
  </si>
  <si>
    <t>NUÑEZ ANAYA GIANCARLO WILFREDO</t>
  </si>
  <si>
    <t>Hola Margot, buen día 
Solicito tu acostumbrado apoyo frente al caso de un paciente del programa Cuídate. El paciente indica que el médico tratante le ha informado que no pueden entregarle el medicamento metformina porque el programa cuídate no lo cubre.
Nombre: NUÑEZ ANAYA GIANCARLO WILFREDO
DNI: 42040126
Teléfono: 959300150
Ciudad: Arequipa 
Por favor, agradeceré que puedan revisarlo para brindarle una respuesta pronta al asegurado.
Saludos cordiales.</t>
  </si>
  <si>
    <t xml:space="preserve">Estimada Margot, buena tarde:
Paciente en referencia efectivamente se encuentra en programa por HTA y DLP; sin embargo, se valida en HC que cuenta con antecedentes de  Dx Pre DM e Insulinorresistencia. 
Los dx descritos no se encuentran como parte de ningún programa, es por ello que no se le ha indicado Metformina.
Lo anterior descrito es de conocimiento de nuestro mutuo paciente.
Es todo cuanto informar.
Saludos Cordiales,
</t>
  </si>
  <si>
    <t>Buenos días estimados
Paciente se comunica a nuestra central muy incómoda, refiere que el 18/08 paso atención medico donde se le brindo una OM para exámenes de laboratorio y que medico indico que, al tener los resultados en los próximos días tras su cita, se comunicaría vía WhatsApp para brindar la lectura de ellos. Paciente indica que realiza intentos de comunicación desde dicha fecha y recién el día de ayer 25/09 tuvo contacto con personal de laboratorio para programar exámenes el cual paciente ya no desea pasar por la demora en la gestión. Solicita programación de su cita para brindar continuidad de tratamiento, que medico indique como va proceder la toma de exámenes de forma correcta, cuanto es el tiempo de espera y cuando corresponde la lectura, también solicita el seguimiento continuo para programar sus citas mensuales ya que la paciente es la que debe insistir en que le contesten llamadas / mensajes o llamar a su aseguradora para recibir dicha atención ya que se demoran en responder y paciente costea de forma particular sus medicinas. Exige comunicación hoy para agendar cita. Su apoyo en revisión de caso ante lo reportado de paciente.
MIRYAM ALEJANDRINA PON PRIETO
DNI: 08023641
programa RCV
Saludos cordiales 
Central de programas Rimac</t>
  </si>
  <si>
    <t>Buenos días estimados,
Respecto al caso reportado de la Sra. Miryam Alejandrina Pon Prieto (DNI: 08023641), se informa lo siguiente:
La paciente, perteneciente al programa de hipotiroidismo, manifestó su malestar debido a la demora en la gestión de sus exámenes de laboratorio y en la comunicación para la lectura de resultados.
En relación con ello, se confirma que:
La paciente fue atendida el día 29 de septiembre por el Dr. Gerson Jacob Siura Trevejo.
Sus medicamentos ya fueron entregados 29 de septiembre de manera oportuna.
La gestión de sus exámenes de laboratorio fue completada, encontrándose actualmente en programación para la toma respectiva.
Lamentamos sinceramente la demora en la coordinación y ofrecemos nuestras disculpas por los inconvenientes ocasionados. Asimismo, se reforzará el seguimiento continuo de sus citas mensuales y de la programación de exámenes, a fin de garantizar la continuidad del tratamiento y evitar que la paciente deba insistir en obtener respuesta.
Atentamente,</t>
  </si>
  <si>
    <t>Estimados buenas tardes,
Por favor su apoyo con reclamo de asegurada quien pide ser atendido por ser un paciente crónico por tiroides e indica lo siguiente:
 Asegurada se encuentra en el programa de pacientes crónicos, por tiroides. Dentro del programa fue contactada por la clínica VIVA 1A, para que se pueda realizar unos exámenes importantes para su tratamiento, pero dentro de procedimientos, la clínica VIVA 1A dijo que reportaría a Rimac porque ellos no tienen cobertura para ir hasta la zona donde vive asegurada, y la supuesta notificación data del día 18/09/2025. Y asegurada afirma que no ha tenido ninguna comunicación hasta la fecha. Esposo notifica que el dia miércoles/jueves de esta semana paciente tiene cita medica virtual y no va poder mostrar los exámenes, ya que hasta la fecha no ha tenido respuesta de Rimac por el reporte de Clinica VIVA 1A. Y reporta que no es la primera vez que dicha clínica demora para estos procedimientos.
(Asegurada reporta que en el pasado ocurrió algo similar con VIVA 1A y que en esa ocasión RIMAC se contactó y la derivaron a uno cercano a su domicilio, llamado MULTILAP).
NOMBRES:     LUCY YOVANI URIARTE CARRASCO
DNI:                   40157495
POLIZA:            6101-E0017413
EMAIL:              hrivera1984@hotmail.com
CELULAR:       +51968123134          
CONTACTO EN LLAMADA QUE REPORTO:
NOMBRES:     HERSON BORIS RIVERA REFULIO
DNI:                   42695789
VINCULO:       ESPOSO.
Muchas gracias.
Saludos cordiales,
Paula Motta Garcia. 
D. Calle Begonias 540, Piso 8, San Isidro</t>
  </si>
  <si>
    <t>Buenas tardes estimados, 
Reciban un cordial saludo. En relación con el caso del paciente Uriarte, informamos que se ha programado su cita para el día 8 de octubre a las 8.30 am, a fin de realizar las tomas de T4 libre y TSH, conforme a los protocolos establecidos para el programa de hipotiroidismo, quedando conforme  la coordinación con la  paciente.
Lamentamos informar que, por un error humano, se brindó al paciente información incorrecta sobre la no cobertura. Para evitar la repetición de este tipo de situaciones, se está reforzando la capacitación del personal nuevo en el área de laboratorio.
Asimismo, presentamos nuestras disculpas por los inconvenientes ocasionados debido a la falta de comunicación. Estamos fortaleciendo nuestros canales de atención con el propósito de garantizar un servicio oportuno y de calidad a nuestros pacientes.
Agradecemos su comprensión y reiteramos nuestro firme compromiso con la mejora continua en todos nuestros procesos de atención.
Saludos cordiales.</t>
  </si>
  <si>
    <t>ROSANNA CLAUDIA RAMIREZ D'AMATO</t>
  </si>
  <si>
    <t>Buenas tardes, estimados
Solicito su gentil apoyo con el siguiente caso. La asegurada en mención informa que tiene una cita virtual con la Dra. Seijas, y necesitamos confirmar si dicha atención corresponde a una consulta ambulatoria o si está siendo gestionada a través de algún programa específico.
Al verificar en SITEDS, se confirma que la asegurada cuenta con cobertura ambulatoria, por lo que agradeceré su orientación para continuar con la gestión correspondiente.
NOMBRE: ROSANNA CLAUDIA RAMIREZ D'AMATO
DNI: 09159483
Quedo atenta a sus comentarios.</t>
  </si>
  <si>
    <t>Buenas tardes Romina,
La paciente Rosanna Claudia Ramírez D'Amato pertenece al programa de Hipotiroidismo.
Próxima cita:
Fecha: 01/10/2025
Hora: 3:00 p.m.
Médico tratante: Dra. Anahí Angélica Seijas Arvelaez
Saludos cordiales,</t>
  </si>
  <si>
    <t>32865444  </t>
  </si>
  <si>
    <t>FRANCO BACA BAZAN</t>
  </si>
  <si>
    <t>Buenas tardes, estimados:
Se remite el presupuesto del paciente FRANCO BACA BAZAN, quien cuenta con cobertura al 85% según siteds. Su autorización correspondiente para continuar con las gestiones.
Quedo atenta a sus comentarios.
Saludos cordiales,</t>
  </si>
  <si>
    <t>Buenas  tardes Dra. Ambar,
De acuerdo con la indicación de la Dra. Laura Betty Vigo Araujo, médico especialista en Medicina Física y Rehabilitación, la frecuencia establecida para la realización de las terapias será de tres (3) sesiones por semana.
Saludos</t>
  </si>
  <si>
    <t>RAISA MEDALITH HIDALGO PASCO</t>
  </si>
  <si>
    <t xml:space="preserve">Estimados @Admision Rimac @Quejas y Reclamos Viva 1A
Esta comunicación es muy importante, por favor su apoyo.
Solicito tu apoyo urgente para que por favor el programa de otras enfermedades crónicas se ponga en contacto con la Gerenta de Recursos Humanos de Lockton puesto que está interesada en ingresar al programa por el diagnóstico de HIPOTIROIDISMO, se detallan sus datos a continuación:
RAISA MEDALITH HIDALGO PASCO
DNI: 46698749
Celular: 990 867 659
 </t>
  </si>
  <si>
    <t xml:space="preserve">Buenas tardes estimados, 
la paciente  ya cuenta  con cita, paso a detallar: </t>
  </si>
  <si>
    <t>Valerie Kristell Paredes Gonzales</t>
  </si>
  <si>
    <t xml:space="preserve">Estimadas @Brigitte Huaranca Lopez@Quejas y Reclamos Viva 1A
Su gentil se requiere el descargo y medidas correctivas en referencia al presente reclamo.
Buen día Margot / Guissela, por favor su apoyo urgente con el caso del correo infra.  La asegurada en este momento se encuentra sin medicina:
Nombre: Valerie Kristell Paredes Gonzales
DNI: 75284561
Celular: 994620626
Se adjunta receta.   Muchas gracias.
Saludos,
 </t>
  </si>
  <si>
    <t>Estimadas buenas tardes,
En relación con el caso de la Sra. Valerie Kristell Paredes Gonzales con DNI: 75284561, informamos que el medicamento fue entregado el día de ayer aproximadamente a las 6:00 p.m.
Quedamos atentos a cualquier observación adicional.
Saludos cordiales,</t>
  </si>
  <si>
    <t>ANGEL FIDEL CASTAÑEDA VARGAS</t>
  </si>
  <si>
    <t xml:space="preserve">Buenas tardes sua poyo con el caso pacinete se contacta solciatndo lo siguiente.
1 - Solicito mis medicamentos, estoy en en el programa de hipertensión.
2.- Realicé una teleconsulta con el Dr. Moncada para que me derive a un cardiologo y me haga un examen
Nombre:ANGEL FIDEL CASTAÑEDA VARGAS
DNI:19845841
POLIZA: EPS </t>
  </si>
  <si>
    <t>Buenas tardes Dra. Ámbar,
Informamos que la entrega del medicamento se realizó el día de ayer, a través del proveedor CUIDA, de manera parcial debido a falta de stock. Quedó pendiente la entrega de Alopurinol 300 mg tableta, la cual ha sido coordinada con el paciente para el día de mañana, quedando conforme con lo indicado.
Saludos cordiales,</t>
  </si>
  <si>
    <t>Paciente se comunica central, refiere que  desea cambiarse de prestadora, donde Clinica Viva 1A envio personal para realizar terapias, pero que estas no son las adecuadas, ya que se siente peor que antes, tanto asi que camina con dificultad. Asi mimo que para tener una cita demora demsiado.
Su genitil verificacion y contacto con paciente por favor.  
Datos:
PACIENTE: NILTON HERNAN JIMENEZ ROSALES
DNI : 08170776
CEL:915061985
Saludos cordiales 
Central de programas</t>
  </si>
  <si>
    <t>Buenas tardes estimados,
Reciban un cordial saludo. En relación con el caso del Sr. Nilton Hernán Jiménez, se informa que se realizó una llamada de seguimiento, durante la cual el paciente manifestó que había sido contactado por el proveedor Artrauma para la prestación de sus terapias.
Saludos cordiales,
Brigitte Huaranca</t>
  </si>
  <si>
    <t>CARLOMAGNO VASQUEZ MORI</t>
  </si>
  <si>
    <t>Buenas tardes
Por favor su apoyo para el cliente que pertenece al Programa cuídate y el centro medico VIVA 1 A no le brinda la atención debida, para sus medicamentos y cita, lo cual afecta a su salud.
Paciente :   CARLOMAGNO VASQUEZ MORI
DNI           :     46415021
Teléfono :    947568614
Correo :       cvasmo@gmail.com
Póliza :          E0029325  EPS
Saludos</t>
  </si>
  <si>
    <t>Buenos dias  Dra. Ambar,
El paciente fue atendido el 6 de octubre por el Dr. David Moncada, en la especialidad de Medicina Familiar.
Saludos</t>
  </si>
  <si>
    <t>GINA HERRADA GALVEZ</t>
  </si>
  <si>
    <t>Estimados Dres. 
Por favor su apoyo nuevamente con su respuesta a la consulta del cliente: 
Con respecto a la atención en el programa cuídate para su colaboradora. 
Su apoyo con urgencia, el cliente nos informa que tienen el caso de afiliada GINA HERRADA GALVEZ DNI 03889684 de Programa Cuidate, que le ordenan los exámenes de laboratorio de rutina. 
Pero el Centro Medico Belen el Alto (Talara) lo esta derivando con el Centro de Piura, la afiliada no entiende porque y le han indicado que consulte con su Compañía.
 Ella es de Talara y desea realizar sus exámenes en el centro de Talara, no quiere que la deriven a Piura porque le queda mas lejos.
Quedo atenta a su pronta respuesta. 
Cualquier consulta, estoy a su disposición
Saludos Cordiales,</t>
  </si>
  <si>
    <t>Buenas tardes, estimada Gisela:
Se informa que la paciente Gina Herrada Gálvez fue atendida en Sana Talara el día 1 de octubre de 2025.
Quedamos atentos a cualquier coordinación adicional.
Saludos cordiales,</t>
  </si>
  <si>
    <t>Buenas tardes estimados
Paciente nuevamente realiza reclamo. Solicita cambio a programa cuídate con prestador Clínica Internacional por lo que no procede ya que paciente cuenta con los siguientes diagnósticos: DISLIPIDEMIA, HIPOTIIROIDISMO E INSUFICIENCIA VENOSA en programa RCV con prestador Viva 1A, sin embargo, paciente niega dichos diagnósticos. solicitamos su urgente apoyo en contactar a paciente y aclarar la situación actual de salud si es lo correspondiente a lo indicado en la data de reporte de pacientes ya que paciente refiere que desde que se inscribió al programa solo le han indicado que tiene diagnóstico de dislipidemia con tratamiento de colmibe, tras la toma de exámenes se le afirmo que no tiene hipotiroidismo y que por ello no amerita tratamiento para ese diagnóstico, nunca fue atendida por diagnóstico de trombosis y que su última atención fue en el mes de agosto donde solo fue atendida por diagnóstico de dislipidemia con tto colmibe. 
Su apoyo en corroborar información lo antes posible. Quedamos atentos
 Saludos cordiales
Central de programas Rimac</t>
  </si>
  <si>
    <t>Buenas tardes estimados,
En relación con el caso reportado, se informa que la paciente fue atendida por la Dra. Anahí Angélica Seijas Arvelaez, especialista en Medicina Interna – Atención Domiciliaria, dentro del marco del Programa RCV.
Antecedentes:
Paciente mujer con antecedentes de dislipidemia (abril 2025), hipotiroidismo subclínico e insuficiencia venosa de miembros inferiores.
Antropometría: peso 60 kg, talla 1.72 m
RAM: niega
Antecedentes de TVP por insuficiencia venosa durante gestación (2010–2024); suspendió anticoagulante desde 2022.
Antecedentes familiares: niega hipotiroidismo; madre con diagnóstico de diabetes mellitus y hipertensión arterial.
Laboratorios del 03/04/2025:
Glucosa: 86 mg/dL, Creatinina: 0.63 mg/dL, Proteínas totales: 5.3 g/dL (bajo), Albúmina: 3.55 g/dL (bajo), Urea: 25 mg/dL,
TGO: 16 U/L, TGP: 13 U/L, FA: 46 U/L, GGTP: 10 U/L, Colesterol total: 260 mg/dL, LDL: 174 mg/dL, TG: 110 mg/dL,
TSH: 1.8 µUI/mL, T4: 4.9 µg/dL (bajo), T3: 77.57 ng/dL (bajo).
Plan inicial:
Inicio de tratamiento con Colmibe (20/10 mg cada 24 horas), control de laboratorio y ecodoppler venoso de miembros inferiores.
Durante la evaluación del 14/08/2025, la paciente se encontraba en condiciones generales estables, cursando con niveles elevados de colesterol y triglicéridos, motivo por el cual se mantuvo tratamiento con torvastatina y ezetimiba. Se brindó orientación sobre los factores que influyen en la variabilidad de los resultados metabólicos (dieta, metabolismo lipídico y actividad física), quedando la paciente conforme con la atención.
De acuerdo con la evaluación de Endocrinología, se descartó diagnóstico de hipotiroidismo, según los resultados de laboratorio de julio 2025:
Colesterol total: 234 mg/dL
LDL: 147 mg/dL
Triglicéridos: 183 mg/dL
TSH: 1.5 µUI/mL
T4 libre: 1.26 ng/dL
Anticuerpos antitiroideos: 0.9
Actualmente, la paciente se encuentra asintomática desde el punto de vista metabólico.
Se continuará el seguimiento dentro del Programa de Dislipidemia, por lo que se podría realizar su derivación al Programa CUIDADE de la Clínica Internacional para la continuidad del manejo integral.
Atentamente,</t>
  </si>
  <si>
    <t>Estimados buenas tardes, su apoyo por favor con el cliente. Indica que hasta no se contactan con el para su cita médica.
Cliente: CARLOS ALBERTO LORENZO WONG LU
DNI: 08201744
Teléfono:  999448461</t>
  </si>
  <si>
    <t>Buenas tardes,
Se informa que el paciente Carlos Alberto Lorenzo Wong Lu, DNI 08201744, fue atendido por el Dr. Antonio David Moncada Catalán el día 09 de octubre de 2025, en la especialidad de Medicina Familiar, conforme a la cita mensual del Programa  Riesgo Cardiovascular (RCV).
Saludos cordiales,</t>
  </si>
  <si>
    <t xml:space="preserve">Estimados buenos días su apoyo por favor, clienta se encuentra incomoda ya que hasta el momento no se contactan para su cita y la entrega de sus medicinas.
Clienta: ANDREA VANESA VARGAS OSSORIO
DNI: 10296015
Póliza: 4004- 0000090908
Teléfono:  948553351
Caso: 0026427564
 </t>
  </si>
  <si>
    <t>Buenos dias estimados ,
Se informa que el paciente fue atendido por el Dr. Antonio David Moncada Catalán, especialista en Medicina Familiar, mediante la modalidad de Teleconsulta, el día 09 de octubre de 2025.
Asimismo, se confirma que los medicamentos fueron dispensados el 11 de octubre de 2025, en horas de la mañana, conforme a la prescripción médica establecida.
Reiteramos nuestro compromiso con garantizar una atención oportuna, segura y de calidad para todos nuestros usuarios.
Atentamente,</t>
  </si>
  <si>
    <t>Dianna bardales Pinedo</t>
  </si>
  <si>
    <t>Hola Rafael,
Me comunico contigo porque tengo un reclamo con respecto a las condiciones de la nueva póliza de Rimac para SGS, según la misma señala que contamos con cobertura 100% y copago de S/35 en los CAIs de Lima (ver primera imagen), en este caso el centro Médico Viva 1a, y según lo transmitido en la charla contamos con 6 especialidades médicas (ver segunda imagen). Sin embargo, el pasado 1 de setiembre, llamé al centro Médico Viva 1a para solicitar atención con Medicina Interna a lo que me comentaron lo siguiente:
No cuentan con dicha especialidad por el momento, o me dieron a entender que aún tenían que coordinar con el seguro y médicos.
Pregunté por la especialidad de Ginecología, a lo que me respondieron lo mismo que aún no cuentan con dicha especialidad por el momento, o me dieron a entender que aún tenían que coordinar con el seguro y médicos.
Pregunté por la cobertura en caso tuvieran citas, me respondieron que solo está coberturado al 90%.
Con este reclamo solicito puedan resolver este tema lo antes posible, ya que nos están afectando a nosotros como pacientes, además que es necesario tener la información clara, real y, asimismo, definir qué tipo de exámenes de laboratorio y otros como Rayos X o ecografías que tienen disponible dentro del centro médico.
Aprovecho, además, en comentar mi preocupación con respecto a las nuevas negociaciones con las clínicas, por ejemplo, me atendí en la clínica Cayetano Heredia Sede Lince. El médico me solicitó una ecografía abdominal completa, entendiendo la nueva cobertura (que pasó del 90% a 80%) el precio me pareció excesivo para tener EPS. Es por esto que solicité los precios sin aplicar la cobertura EPS y me sorprendió conocer que el precio particular ese de S/ 252 mientras que para la póliza de SGS el precio es de S/ 357. Claramente comprendo que se deben aplicar precios diferenciados para la EPS, pero no es aceptable que apliquen un incremento del 42% sobre la tarifa. Les pido poder revisar dichos tarifarios.</t>
  </si>
  <si>
    <t xml:space="preserve">Hola Mariella Buenas noches
El reclamo proviene de Diana Bardalez de SGS con mail fecha 19 de septiembre; que mencionan que paciente se comunico el 1 de septiembre con el centro médico; sin embargo no olviden que nosotros estamos autorizados brindar el servicio CAIs a partir del 1 de octubre.
Igual forma, nos contactaremos con el paciente para brindarle los servicios que correspondan. (@Brigitte Huaranca Lopez, @Gianina Jessica Sigueña Aldana tomar nota)
Saludos cordiales </t>
  </si>
  <si>
    <t>SILVIA ANDREA GAMERO PERALTA</t>
  </si>
  <si>
    <t>Buenas noches estimados,
Paciente se inscribió al programa de hipotiroidismo el 20/06, indicando que en ese momento se encontraba en Lima. Refiere que desde hace tres meses reside en Cusco y que informó este cambio al prestador Viva 1A, quienes continuaron con la atención y el envío del tratamiento.
La paciente indica que cuenta con una orden médica de laboratorio, y que el prestador Viva 1A le informó que los exámenes se realizarían en la Clínica Pardo, en Cusco.
No se le comunicó que el programa solo continuaría con modalidad de forma virtual y envío de tratamiento, ya que no contamos con un prestador del programa en la ciudad de Cusco.
La paciente refiere que tiene correos en los que el prestador Viva 1A le indica su programación con la Clínica Pardo. Sin embargo, la Clínica Pardo señala que no tiene información sobre el programa y que la paciente debe pasar primero consulta con el pago correspondiente, y luego realizar el copado respectivo con la orden médica de laboratorio.
La paciente solicita información precisa y una solución a su caso.
SILVIA ANDREA GAMERO PERALTA
DNI: 40465203
Cel:985588070</t>
  </si>
  <si>
    <t>Buenas  tardes estimados,
En relación con el caso de la paciente Silvia Andrea Gamero Peralta (DNI 40465203), se informa lo siguiente:
• La paciente fue atendida el 01 de octubre, fecha en la que se realizaron los exámenes indicados por el médico tratante.
• Asimismo, se llevó a cabo la teleconsulta de reevaluación con la especialidad de Endocrinología el día 16 de octubre, a cargo del Dr. Gerson Jacob Siura Trevejo, cumpliendo así con la continuidad del tratamiento.
A la fecha, todas las atenciones correspondientes a la orden vigente han sido gestionadas conforme a lo programado y se mantienen documentadas en los registros clínicos.
Por otro lado, se informa que se realizó comunicación con la paciente, quien manifestó que sus atenciones siempre han sido brindadas de manera virtual y que desea mantener dicha modalidad. Asimismo, se le ofreció la opción de atención presencial; sin embargo, indicó que permanecerá en la ciudad del Cusco, probablemente hasta el mes de noviembre, y que en diciembre evaluará e informará si requiere algún cambio en la modalidad de atención.
Finalmente, la paciente expresó encontrarse satisfecha con la atención brindada por el Dr. Gerson Siura, sin reportar observaciones adicionales.
Es todo cuanto se tiene que informar.
Agradecemos su comunicación 
Saludos cordiales,</t>
  </si>
  <si>
    <t>ROSSANA URBINA ROJAS</t>
  </si>
  <si>
    <t>Hola Gisella / Margot / Dra Ambar:
La asegurada está inscrita en el programa cuídate por el diagnostico de Asma y tuvo una consulta el día 12/09 con el Dr. Moncada, de esta se prescribió sus inhaladores que recibe con frecuencia, pero esta vez solo recibió el salbutamol ,pero no el otro inhalador (preventivo) y desde día hasta hoy se ha comunicado por whatsap y solo le dicen que lo están coordinando pero no le dan una solución.  Por favor te pido puedas revisarlo urgente porque la asegurada esta mortificada.
ROSSANA URBINA ROJAS
Dni06793077
Celular: 986 654 721
Gracias,
Saludos cordiales.</t>
  </si>
  <si>
    <t>Buenas tardes Dra. Ámbar,
Reciba un cordial saludo, informamos que los medicamentos dispensados corresponden al tratamiento prescrito por el Dr. Moncada, médico tratante, conforme al siguiente detalle:
Código
Nombre del medicamento
Cantidad
Días de tratamiento
9630
Fluticasona + Salmeterol 250 mcg + 25 mcg aerosol
1
30
8384
Bromuro de Ipratropio 20 mcg/dosis aerosol
1
30
11144
Salbutamol 100 mcg/dosis aerosol
1
30
9046
Deflazacort 30 mg tableta
5
5
Todos los medicamentos fueron entregados conforme a la indicación médica .
Saludos cordiales,</t>
  </si>
  <si>
    <t>MARIA ROSARIO ROBLES CASTILLO</t>
  </si>
  <si>
    <t xml:space="preserve">Buen día 
Estimados por favor su apoyo con el siguiente caso:
Titular se contacta incomodo por falta de atención. Indica que hasta el momento no contactan a su mamá para la entrega de medicinas por lo que tuvo que comprar las medicinas por su cuenta. Su apoyo urgente.
Titular: DIEGO MARTEL ROBLES
Paciente: MARIA ROSARIO ROBLES CASTILLO
DNI: 07237754
Póliza: 6101-E0001395
teléfono: 949271029
Quedamos atentos
 </t>
  </si>
  <si>
    <t>Buenas tardes estimados,
Reciban un cordial saludo. Se informa que se estableció comunicación con la paciente María Rosario Robles Castillo, con el fin de notificarle sobre la gestión realizada y proceder con el cambio del medicamento a Dexide 750 mg, conforme a lo solicitado. La entrega del mismo se llevará a cabo el día de hoy.
Asimismo, se ha actualizado la base de datos para asegurar que, en adelante, el medicamento Dexide 750 mg sea el dispensado a la paciente, evitando futuros inconvenientes.
Quedamos atentos ante cualquier indicación adicional.
Saludos cordiales,</t>
  </si>
  <si>
    <t>Maria Robles Castillo</t>
  </si>
  <si>
    <t>charoroblescastillo2012@gmail.com</t>
  </si>
  <si>
    <t>ID 11923</t>
  </si>
  <si>
    <t>LIBRO DE RECLAMOS VIRTUAL</t>
  </si>
  <si>
    <t>Desde que Viva 1A se hizo cargo del programa comenzaron ha demorarse en entregar mi medicina un día, luego dos y ahora 9 días que yo estoy gastando comprándome mis medicinas por qué soy paciente crónico y tengo que tomar mis medicinas diariamente. Todos los meses demoran un día más. No hay solución . Realmente es un muy mal servicio
Sustenta tu respuesta en base al archivo adjunto:
El día 2 de octubre me llamó el De Moncada. Y me dio la receta. Farmacia no se ha comunicado conmigo</t>
  </si>
  <si>
    <t>Lima, 9 de octubre del 2025
María Robles Castillo
charoroblescastillo2012@gmail.com
Referencia: Reclamo N° LR-00053
PAUS – VIVA 1A S.A.C.
María Robles Castillo,
De nuestra consideración,
Nos dirigimos a usted para saludarle y, al mismo tiempo, informarle que hemos analizado su 
reclamo presentado el 09 de octubre de 2025 a través de la Hoja de Reclamación N° 00053
del Libro de Reclamaciones Virtual,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09 de octubre de 2025, a través del Libro de Reclamaciones 
Virtual , mediante la Hoja de Reclamación 00053.
2. Identificación del usuario afectado y de quien presenta el reclamo:
El reclamo fue presentado por el Sra. Maria Robles Castillo, identificado con DNI N° 
07237754, en calidad de representante.
La usuaria afectada es la Sra. Sra. Maria Robles Castillo, identificado con DNI N° 
07237754
3. Descripción y causa del reclamo:
“Desde que Viva 1A se hizo cargo del programa comenzaron ha demorarse en entregar 
mi medicina un día, luego dos y ahora 9 días que yo estoy gastando comprándome mis 
medicinas por qué soy paciente crónico y tengo que tomar mis medicinas diariamente. 
Todos los meses demoran un día más. No hay solución. Realmente es un muy mal 
servicio.”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
Debido a una caída imprevista de nuestro sistema informático, se produjo un retraso en 
la dispensación de los medicamentos, los cuales fueron entregados finalmente el día 
sábado 11 de octubre. Comprendemos plenamente las molestias que esta situación 
pudo haber generado y ofrecemos nuestras disculpas por ello.
Asimismo, reconocemos la importancia de que la paciente reciba sus atenciones de 
manera continua y oportuna. Por ello, se han reforzado las coordinaciones internas, así 
como los mecanismos de confirmación de asistencia del personal profesional, con el fin 
de garantizar la continuidad de los servicios y prevenir futuros inconvenientes en la 
ejecución de las terapias programadas.
5. Conclusiones
En consecuencia, de acuerdo con los fundamentos expuestos, nuestra institución
declara fundado en parte su reclamo por demora de dispensación.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Notificar de forma oportuna las entregas de medicamentos
Quedamos atentos ante cualquier solicitud, prestos a servirle siempre.
“EN VIVA 1A CUIDAMOS LA SALUD DE TU FAMILIA COMO SI FUERA LA NUESTRA</t>
  </si>
  <si>
    <t>YONY ENCALADA BUENO</t>
  </si>
  <si>
    <t>Estimados buenas tardes,
Por favor su apoyo con lo siguiente:
Se necesita confirmar si han recibido el pago de S/. 272.58 (doscientos setenta y dos soles con 58/100) que se realizó mediante transferencia bancaria al Banco Scotiabank, en la cuenta Nº 00917000000430094927, por concepto de doce sesiones de terapia física.
Me parece extraño, lo que indica la paciente (además abogada de profesión) ya que la póliza venció el 30 de septiembre y, además, he notado que este proveedor no se encuentra dentro de la red para medicina física y rehabilitación. Únicamente he identificado una atención en septiembre bajo el beneficio de enfermedades crónicas. Por favor, confirmen con el proveedor qué tipo de atención ha recibido la paciente y si hay algún pendiente con ella.
Quedamos atentos a su gentil respuesta.
Saludos cordiales,
Paula Motta Garcia.</t>
  </si>
  <si>
    <t>Buenas tardes estimada Denisse,
De acuerdo con la solicitud, se procedió con el proceso de reembolso correspondiente, el cual se verá reflejado en la cuenta del paciente dentro de las próximas 72 horas (24 de octubre), considerando que se trata de una transferencia interbancaria.
Cabe precisar que, según nuestros procedimientos internos, el plazo de atención establecido para estos casos es de hasta 15 días hábiles contados desde la fecha de solicitud (09 de octubre). Sin embargo, por tratarse de un caso excepcional, se gestionó el reembolso con la mayor prontitud posible.
Asimismo, el área de Administración mantuvo comunicación directa con la paciente, brindándole información actualizada sobre el estado de su reembolso, quedando todo conforme y habiendo manifestado su conformidad con el proceso.
Desde Viva 1A se han realizado todas las acciones correspondientes, en cumplimiento de nuestros procesos y dentro de los plazos establecidos.
Estaremos informando oportunamente una vez que el abono se vea reflejado en la cuenta del paciente.  
En relación con la atención, se informa que el día 7 de septiembre la paciente fue contactada para comunicarle la programación de sus visitas a partir del lunes 8 de septiembre. En dicha comunicación, la paciente manifestó su deseo de modificar el horario inicialmente establecido (lunes, miércoles y viernes) por los días martes, jueves y sábado en horario de mañana.
La modificación solicitada no pudo ser atendida en ese momento, debido a que los cupos disponibles se encontraban completos por capacidad instalada.
Posteriormente, cuando se liberaron nuevos turnos en horario de tarde, se realizó una nueva comunicación con la paciente el 10 de septiembre, ofreciéndosele horarios disponibles en ese turno; sin embargo, la paciente indicó su preferencia por horarios únicamente en la mañana (entre las 8:00 a. m. y 1:00 p. m.).
El 11 de septiembre se le ofrecieron turnos los días lunes, miércoles y viernes de 10:00 a 11:00 a. m., a lo cual la paciente refirió tener otras actividades. El 21 de septiembre se consultó nuevamente su disponibilidad para recibir terapia el 22, pero la paciente indicó que contaba con exámenes auxiliares programados, por lo que se reprogramó la atención para el 23 de septiembre.
En la fecha indicada, la paciente no pudo recibir al terapeuta por encontrarse indispuesta. La sesión fue reprogramada para el 24 de septiembre, pero la paciente informó que tampoco podía en esa fecha.
Finalmente, el 3 de octubre, al verificarse la disponibilidad de nuevos turnos y proceder con el agendamiento, se constató en el sistema SITEDS que la póliza del paciente se encontraba inactiva, motivo por el cual se le informó a la paciente para que se comunicara con su bróker.
Desde Viva 1A reconocemos las dificultades presentadas en la coordinación de esta atención y asumimos el compromiso de seguir fortaleciendo nuestros procesos internos, especialmente en la gestión de citas y la comunicación con los pacientes, con el fin de brindar una atención más oportuna y eficiente.
Agradecemos la comprensión y reiteramos nuestra disposición para continuar mejorando en beneficio de nuestros asegurados.
Es todo cuanto corresponde informar.
Saludos cordiales,</t>
  </si>
  <si>
    <t>Estimados,
Su apoyo por favor cliente se comunica nuevamente inconforme por la demora, menciona que el ingreso al sistema es de en 5 días, solicita prioridad en la atención ya que esta evaluando ingresar reclamo en Indecopi.
Clienta: ANDREA VANESA VARGAS OSSORIO
DNI: 10296015
Póliza: 4004- 0000090908
Teléfono:  948553351</t>
  </si>
  <si>
    <t>Estimada Geraldine, buen día:
Hemos estado en constante comunicación con paciente en referencia a través del ws corporativo. 
Hemos estado atendiendo a los pacientes por demanda inducida desde la gestión del equipo Programas de Salud de Rímac; sin embargo, actualmente debemos validar que el paciente cuente con el beneficio activo dentro del Siteds, lo cual en el caso de la Srta. Vargas, no cuenta con el mismo.
Se realizó la consulta al interno de Rímac al equipo gestor de crónicos; así como, al equipo de parametrización, indicando que la póliza de la paciente cuenta efectivamente con el beneficio 1201 Programa de Crónico Complejo y que procederían a la parametrización.
Al momento ello no se ha dado, aún el beneficio no se valida en Siteds, motivo por el cual no hemos podido proceder con la atención; ya que, se requiere el siteds para la facturación de la atención que se brinde.
Lo anterior descrito se le ha explicado en varias ocasiones a nuestra mutua paciente y se ha solicitado que Rímac se contacte con ella para explicarle directamente y se encuentra en un hilo de correos iniciado el día 2/10 hasta la fecha.
Esperamos el siteds se parametrice a la brevedad posible y atender a la Srta. Vargas 
Nombre: VARGAS OSSORIO ANDREA VANESA
DNI: 10296015
Programa: rcv
Estado: Continuador
Beneficio: Programa de Cronico Complejo 1201 - NO SE VALIDA EN SITEDS</t>
  </si>
  <si>
    <t>ALEJANDRO ANTONIO TABOADA MAYNETTO</t>
  </si>
  <si>
    <t>Buenas noches
Por favor su apoyo ya que cliente esta critico y necesita sus pastillas recalca
Nombre: ALEJANDRO ANTONIO TABOADA MAYNETTO
DNI:09872939
POLIZA:E0002762
DIAGNOSTICO: HIPERTENSION
TELEFONO: 975346866
correo:jaguaratm@hotmail.com
Requerimiento: Cliente critico porque le llego un mensaje a su  correo de área de programa cuidate indicándole que estaban anulando su cita de mañana sin ni siquiera mencionar motivo de porque anulan cita
Solicita urgente se comuniquen ya que ya no tiene pastillas y esperaba su cita urgente.
Vanessa Susana Flores Olivos
Ejecutivo de Soporte Operativo VIP
D.C. Las Begonias 650, Piso 4, San Isidro
C: 993079920</t>
  </si>
  <si>
    <t>Buenas tardes estimada,
En relación con su consulta, informamos que el paciente Alejandro Antonio Taboada Maynetto no se atiende en  Viva 1A, sino que corresponde a la Clínica Internacional.
Quedamos atentos ante cualquier otra verificación o información adicional que requiera.
Saludos cordiales,</t>
  </si>
  <si>
    <t xml:space="preserve">Buenos dias estimados,
Broker se comunica con central, refiere que al paciente le llego un mensaje a su  correo de área de programa cuidate indicándole que estaban anulando su cita de hoy sin ni siquiera mencionar motivo de la anulacion.
Por favor su gentil comunicacion con paciente y apoyo ya que se encuentra en programa Cuidate y necesita sus medicamentos.
Datos:
Nombre: ALEJANDRO ANTONIO TABOADA MAYNETTO
DNI:09872939
POLIZA:E0002762
DIAGNOSTICO: HIPERTENSION
TELEFONO: 975346866
correo:jaguaratm@hotmail.com
Saludos cordiales
Central de programas </t>
  </si>
  <si>
    <t>MARIA MOSCOSO CANALES DE REINOSO</t>
  </si>
  <si>
    <t xml:space="preserve">Buenas tardes, estimados; 
Familiar se comunica con la central y refiere que la prestadora Viva 1A aún no ha enviado personal para continuar con las terapias. Indica que, al comunicarse directamente con la prestadora, le informaron que ya remitieron un documento al seguro Rímac solicitando la continuidad del tratamiento de su mamá.
Agradeceremos su gentil comunicación con la familiar, quien se encuentra muy angustiada y co llanto, ya que siente que su mamá está sufriendo y que las terapias deberían brindarse de manera constante y sin intermediarios.
MARIA MOSCOSO CANALES DE REINOSO
DNI: 08206336
CEL: 958990527
Saludos cordiales 
Central de programas </t>
  </si>
  <si>
    <t>Buenas tardes estimados, 
Se informa que la paciente manifestó que prefería no realizar el abono hasta contar con su cronograma de atención. Debido a que nuestra capacidad operativa se encontraba al 100%, no fue posible enviarlo oportunamente.
No obstante, ya se coordinó su programación y la paciente iniciará su primera sesión el día miércoles 29 del presente mes.
Lamentamos los inconvenientes generados y reiteramos nuestro compromiso de mejorar continuamente para evitar situaciones similares.
Quedamos atentos ante cualquier indicación adicional.
Saludos cordiales.</t>
  </si>
  <si>
    <t>Estimada Guisella,
Por favor urgente tu gentil apoyo con el caso del cliente VIP el señor ALEJANDRO ANTONIO TABOADA MAYNETTO con DNI 09872939, ya que refiere que siempre se atiende los días sábados debido a que no puede otro día de semana para su atención de la cita del programa cuídate; sin embargo, indica que le cancelaron el sábado 11/09 su cita sin darle otra solución de cita para un sábado. Ademas, asegurado se encuentra critico por que no tiene pastillas y está perjudicando su salud.
Considerar que el asegurado es persona publica y ya ha tenido un inconveniente el año pasado con el programa.
Datos del asegurado:
Paciente:  ALEJANDRO ANTONIO TABOADA MAYNETTO
DNI:   09872939
EPS:   IGLES ALIANZA CRIST BASE T+D RCOMP_07.24
Celular:  975346866
Correo:  jaguaratm@hotmail.com
Por favor su gentil apoyo con lo solicitado.
Saludos,</t>
  </si>
  <si>
    <t xml:space="preserve">Me comunico contigo porque tengo un reclamo con respecto a las condiciones de la nueva póliza de Rimac para SGS, según la misma señala que contamos con cobertura 100% y copago de S/35 en los CAIs de Lima (ver primera imagen), en este caso el centro Médico Viva 1a, y según lo transmitido en la charla contamos con 6 especialidades médicas (ver segunda imagen). Sin embargo, el pasado 1 de setiembre, llamé al centro Médico Viva 1a para solicitar atención con Medicina Interna a lo que me comentaron lo siguiente:
No cuentan con dicha especialidad por el momento, o me dieron a entender que aún tenían que coordinar con el seguro y médicos.
Pregunté por la especialidad de Ginecología, a lo que me respondieron lo mismo que aún no cuentan con dicha especialidad por el momento, o me dieron a entender que aún tenían que coordinar con el seguro y médicos.
Pregunté por la cobertura en caso tuvieran citas, me respondieron que solo está coberturado al 90%.
Si  para este  caso  podria el araea de  servicio al cliente de contactarse con la   asegurada para dar respuesat a su  observacion.
Para este punto ya le di  la respuesta , le mencioné que  todo atencion medica en Clinica es en base a convenio esntre Rimac y  Clinica sen al  cual e manejan tasas que  ya estan pactada. Pero  igual su  por  me  contesta este punto  tu area de  AM seria excelente
Aprovecho, además, en comentar mi preocupación con respecto a las nuevas negociaciones con las clínicas, por ejemplo, me atendí en la clínica Cayetano Heredia Sede Lince. El médico me solicitó una ecografía abdominal completa, entendiendo la nueva cobertura (que pasó del 90% a 80%) el precio me pareció excesivo para tener EPS. Es por esto que solicité los precios sin aplicar la cobertura EPS y me sorprendió conocer que el precio particular ese de S/ 252 mientras que para la póliza de SGS el precio es de S/ 357. Claramente comprendo que se deben aplicar precios diferenciados para la EPS, pero no es aceptable que apliquen un incremento del 42% sobre la tarifa. Les pido poder revisar dichos tarifarios.
 </t>
  </si>
  <si>
    <t>Buenas tardes estimados,
Reciban un cordial saludo, se informa que se estableció comunicación con la paciente Diana Bardales Pinedo (DNI 71308931), quien manifestó conformidad con la atención recibida el día 1 de septiembre, destacando que el plan nutricional le fue entregado oportunamente.
Asimismo, se le informó que ya contamos con las especialidades adicionales requeridas y que estaremos atentos a su próxima visita para continuar brindándole un servicio de calidad.
Quedamos a disposición ante cualquier indicación adicional.
Saludos cordiales</t>
  </si>
  <si>
    <t>MARIANO JOSE VELIT VERA-TUDELA </t>
  </si>
  <si>
    <t xml:space="preserve">Buenos días estimados Sres. de Centro Médico Viva 1A
Su gentil apoyo en revisión de caso, paciente pertenece a programa de otras enfermedades Crónicas por diagnóstico de Diabetes tipo 1. Quedamos atentos a sus comentarios. 
MARIANO JOSE VELIT VERA-TUDELA      
DNI: 40890366
CELL: 941391735
DX: Diabetes Tipo I (insulinodependiente)
Saludos cordiales
Central de programas </t>
  </si>
  <si>
    <t xml:space="preserve">Saludos 
Se revisa el caso con el médico y si alcanza para 30 días Saludos 
Cada pluma de liraglutida 6 mg/ml contiene 3 ml, es decir:
3ml×6mg/ml=18mg porpluma
Si la dosis diaria es de 1.8 mg, entonces:
18mg÷1.8mg/dıˊa=10 dias porpluma
 Resultado:
1 pluma dura aproximadamente 10 días.
Para un tratamiento de 30 días, se requieren 3 plumas (30 mg en total).
es la dosis de la receta 
Cordialmente
Jhon Fredy Garzon 
GG Med Interna
gracias 
Jhon fredy Garzón </t>
  </si>
  <si>
    <t>Sara Caccha</t>
  </si>
  <si>
    <t>Hola Luis,
Necesitamos tu apoyo para revisar algunos inconvenientes que hemos tenido con las atenciones nutricionales, tal como te comenté.
Hemos notado lo siguiente:
* En el caso de Ferrenergy, la colaboradora Sara Caccha inscribió a su mamá para una asesoría. Sin embargo, al ingresar a la videollamada, se le indicó que la información y las consultas debían ser únicamente sobre la colaboradora, y no se atendió al familiar. Es importante recordar que nuestra asesoría nutricional también se extiende a la familia.
* También hemos detectado casos en los que los colaboradores no ingresan a sus citas o lo hacen con demora. Es fundamental que podamos alertar a los pacientes con un correo recordatorio de la cita programada.
Adicionalmente, en breve te estaremos enviando una encuesta de satisfacción que el colaborador pueda completar al finalizar cada asesoría. Esto nos permitirá obtener retroalimentación constante sobre la calidad del servicio.
Quedo atenta a tus comentarios.
Muchas gracias,</t>
  </si>
  <si>
    <t>Buenas tardes, estimada Cinthia, 
 Recibe un cordial saludo, con relación al caso de la paciente Sara Caccha Paucas, DNI 09383948, se informa lo siguiente:
La paciente fue agendada para las siguientes citas de Nutrición – Teleconsulta con la Lic. Marianela Alexandra Litano Chero:
30/10/2025 – 11:20 a.m.
13/10/2025 – 10:00 a.m.
En ambas oportunidades, la paciente no se conectó a la consulta.
Me comuniqué con su hija, la Sra. Paucas, quien refirió que su madre no pudo conectarse debido a dificultades con el uso de la tecnología. Le ofrecí un nuevo turno; sin embargo, me indicó que se contactaría con nosotros después de conversar con su señora madre.
Por tal motivo, y en espera de una comunicación por parte de la familia, procedemos a dar por cerrado el caso.
Saludos cordiales.</t>
  </si>
  <si>
    <t>JAVIER CARLOS ALCIBIADES ZAVALA COSTA</t>
  </si>
  <si>
    <t>Estimadas @Brigitte Huaranca Lopez@Quejas y Reclamos Viva 1A
Su gentil apoyo con el descargo y medidas correctivas con respecto al presente reclamo.
Guissela buenas tarde
Este asegurado de la empresa HOTELES DAZZLER  ha enviado los mensajes que le ha compartido Viva 1A
Se le indica que no cuenta con el beneficio
¿Por qué estén enviandpo este mensaje?
¿ellos ya no serán proveedor de CUIDATE?
Necesitamos que nos informen de este cambio en los proveedores
Necesitamos que se comuniquen con asegurado a sacar su cita y que le mantengam la medicación actual
Quedamos atentos
Gracias</t>
  </si>
  <si>
    <t xml:space="preserve">Buenas tardes estimados
asegurado se atendía por el diagnostico de diabetes, pero actualmente no cuenta con este beneficio 
saludos 
</t>
  </si>
  <si>
    <t>25-SBS018536</t>
  </si>
  <si>
    <t>Buenas noches, un terapeuta de Viva 1A me dejo mal la cintura, quién se va a hacer cargo de esto la Aseguradora ó el
proveedor? Desde ese momento he quedado yo mal y nadie se digno a brindarme ningún examen alguno para ver cómo
quedé, ni nada es por eso q ustedes mismos me propusieron un cambio de proveedor y en consecuencia una devolución de
mi dinero, porque con ellos estuve mucho tiempo y jamás me cobraron POR ADELANTADO (424 soles) las terapias, porque se me cruza con mi pago mensual de 452 soles. Otra cosa y venían terapeutas q solo me hacían masajes y no pues, yo soy Un lesionado vertebro medular severo por impacto de
bala y yo no estoy para masajes, sino para ejercicios y un cuidado adecuado para no dañar más mi lesión, esto doy a
manifiesto y si ustedes persisten con ellos, entonces q no me cobren adelantado, porque nadie me trabajó así, gracias.
Menciona que si le van a indicar el mismo proveedor que pueda ir un terapista de acuerdo a su lesión que es lesionado por
bala, no puede recibir masajistas, necesita que pueda ir un profesional para que lo atiendan y que se los pagos sean al
terminar las terapias no antes. Desea que sus atenciones sean como antes</t>
  </si>
  <si>
    <t xml:space="preserve">Lima, 31 de octubre de 2025
Estimados señores de Rimac EPS
De nuestra mayor consideración,
Por medio de la presente, deseamos expresar nuestro compromiso con la transparencia, la calidad de atención y la mejora continua en nuestros procesos.
Con relación a los hechos ocurridos el día 09 de octubre de 2025, durante la atención a través del programa Diamante, vinculados a la prestación del servicio para la paciente Nilton Hernan Jiménez Rosales, con DNI 08170776, nos permitimos informar lo siguiente:
a)	Descripción de los hechos
Se ha validado el historial de atenciones y detallamos lo siguiente:
•	Se realizó una llamada de seguimiento, en la cual el paciente manifestó que había sido contactado por el proveedor Artrauma para la prestación de sus terapias.
•	Se asignó al Lic. Jorge Luis Rivalles Tantalean (CTMP: 11913) para la atención de sus sesiones. Hasta la fecha, no se ha presentado inconveniente alguno en el desarrollo de dichas sesiones.
Es importante resaltar que el paciente ha venido recibiendo su atención de acuerdo con el protocolo establecido, con un seguimiento mensual como se estipula.
Es todo cuanto podemos informar.
b)	Medidas a adoptar o adoptadas:
Finalmente, es oportuno informarle que hemos adoptado las siguientes medidas:
a)	Se realizó la sensibilización del personal asistencial y administrativo involucrado, con el fin de mejorar la atención.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1A
</t>
  </si>
  <si>
    <t>Estimadas @Brigitte Huaranca Lopez@Quejas y Reclamos Viva 1A
Su gentil apoyo con el descargo y medidad correctivas en referencia al presente reclamo.
Estimada Guissela agradeceré tu apoyo para la atención del reclamo presentado por la asegurada MARIA ROSARIO ROBLES CASTILLO con relación a la entrega de sus medicamentos a través del programa Cuídate no se encuentra conforme con la atención del proveedor.
Agradeceré tu apoyo.
RECLAMO:
Asegurada presenta una queja, uno de los proveedores llamado VIVA A1, siempre la llama puntual y le da recetas, ella tiene Diabetes/Presión alta/Tiroides, así que a ella le dan su medicina y todo siempre transcurre de buena manera; pero desde hace algunos meses manifiesta que el servicio ahora es pésimo. Por ejemplo hoy estamos 16/10 y afirma que su medicina no ha sido entregada, y debió ser el mismo 01/10 fecha en que el medico llamo y le entrego la receta; afirma que todos los meses es lo mismo; y ella tiene que terminar comprando las pastillas de manera particular, ya que dicho medicamento es crucial para su salud. Y todo esto le afecta tanto su salud, como económicamente.
El día de hoy le han enviado medicamentos que no corresponden a lo solicitado después de 16 días de espera, solicita que se le explique el motivo de la mala gestión del programa Cuídate y del proveedor VIVA A1 y que se le haga el reembolso de los gastos que ha tenido que hacer para comprar su medicina.
Cabe resaltar que se ha enviado correo a Guissella Bedon sin respuesta alguna y asegurada viene comunicándose reiteradas veces, se encuentra muy incomoda porque hasta el momento no le brindan una respuesta del programa.
MARIA ROSARIO ROBLES CASTILLO
DNI 07237754
CELULAR 949271029
CORREO charoroblescastillo2012@gmail.com
POLIZA EPS E0001395</t>
  </si>
  <si>
    <t>Estimados @Quejas y Reclamos Viva 1A@Brigitte Huaranca Lopez
Su gentil apoyo con el descargo y medidas correctivas del presente reclamo.
RECLAMO:
Se contacta la señora María, hija de la paciente, para informar que su madre, de 82 años, se encuentra afiliada al programa Diamante y está siendo atendida por el proveedor Vida A1. Señala que, desde aproximadamente el 30 de septiembre, se vienen realizando sesiones de terapia física, pero manifiesta preocupación debido a que no se esta realizando las terapias fisicas segun lo solicitado por su medico tratante.
Indica que en la primera sesión se utilizó un sillón reclinable, y que el terapeuta mencionó que el centro no contaba con los materiales necesarios. En la tercera visita, se realizaron terapias más intensas en las piernas de la paciente, las cuales describe como bruscas. En la cuarta sesión, el terapeuta le indicó que el cuerpo debía adaptarse a las terapias. Sin embargo, la señora María menciona que, desde entonces, su madre no puede caminar ni realizar sus actividades con normalidad.
Asimismo, señala que conoce de servicios de mejor calidad y expresa su disconformidad con la atención recibida. Finalmente, responsabiliza al centro médico y a Rimac por contratar a un proveedor que, según indica, no estaría brindando un servicio adecuado.
Se derivo con ALO rimac para que validen el estado de salud del paciente y se requiere atencion medica.</t>
  </si>
  <si>
    <t>Buenas tardes Milagros,
Respecto a lo mencionado líneas abajo, se solicitó un informe al médico tratante a fin de esclarecer los hechos. Adjunto el informe para su revisión.
Saludos.</t>
  </si>
  <si>
    <t>Buenos dias estimados, broker de paciente se contacta con central, refiere que paciente JAVIER CARLOS ALCIBIADES ZAVALA COSTA, tiene una mensaje de wpp, donde clinica Viva 1A refiere que paciente ya no cuenta con cobertura para el programa cuidate. Se visualiza en que tiene la cobertura del programa. 
Su gentil verificacion y comunicacion con paciente por favor.
Datos:
JAVIER CARLOS ALCIBIADES ZAVALA COSTA
DNI: 07276509
CEL: 980347691</t>
  </si>
  <si>
    <t xml:space="preserve">Buenas tardes estimados
asegurado se atendía por el diagnostico de diabetes, pero actualmente no cuenta con este beneficio </t>
  </si>
  <si>
    <t>GABRIELA FERNANDA NIETO MEDINA</t>
  </si>
  <si>
    <t xml:space="preserve">Buenos dias estamados, paciente se contacta a central refiere que el dia 25/10 deberia tomarse la maestra sanguinea como seguimiento, fue llamada por el medico donde se le menciono los beneficios del programa mas no se realizo la consulta en si, 
Paciente se encuentra muy preocupada por ello, su gentil contacto y verificacion por favor.
GABRIELA FERNANDA NIETO MEDINA
DNI: 72525710
CEL: 923355506
Saludos cordiales 
Central de programas </t>
  </si>
  <si>
    <t>Buenas tardes, estimados:
En relación con el caso de la paciente Gabriela Fernanda Nieto Medina (DNI: 72525710), informamos lo siguiente:
Se realizó comunicación directa con la paciente, quien manifestó no haber tenido ningún inconveniente durante su atención con el Dr. Raúl Orlando Garay Pérez, especialista en Medicina Interna.
La paciente indicó que su consulta estuvo relacionada con la continuidad de los beneficios de su programa y la cobertura de atención tras la migración de proveedor. Durante la comunicación, se aclararon sus dudas.
Respecto a los medicamentos, se confirmó que fueron dispensados el mismo día de su atención.
Saludos cordiales,</t>
  </si>
  <si>
    <t>Estimados su apoyo por favor con mamá de VIP , se contacta indicando que no le entregaron las medicinas completas a su mamá y que ya le quedan pocos. Solicita que la apoyemos con la pronta entrega.
Cliente: TERESA LUCIA CHAVEZ DEL CARPIO
DNI: 07393822
Póliza: 4004-0000067733
Medicina faltante: Galanvitae 16 mg
Quedamos atentos,  saludos
Valeria Vega
Ejecutivo de Soporte Vip
Calle Begonias 650-San Isidro</t>
  </si>
  <si>
    <t xml:space="preserve">Buenas tardes estimados
Paciente se comunica el día de hoy a la central de programas, refiere que hoy 22/10 acudió Dra Vigo de Centro Médico Viva 1A y le indico que tiene pendiente aprobación de Rimac para recibir terapias indicadas en PROGRAMA DIAMANTE. 
Su gentil apoyo en revisión de caso, verificar proceso e indicar tiempo de espera para respuesta, paciente se encuentra incomodo ya que no obtiene respuesta sobre cuando retomara terapias. 
NILTON HERNAN JIMENEZ ROSALES
DNI: 08170776
CEL: 915061985
PROGRAMA DIAMANTE
Saludos cordiales
Central de programas </t>
  </si>
  <si>
    <t>Buenas tardes estimados,
Reciban un cordial saludo,  en relación con el caso del Sr. Nilton Hernán Jimenez, se informa que el paciente no efectuó el copago correspondiente a su atención, motivo por el cual no se le brindaron las terapias programadas.
Asimismo, se realizó una llamada de seguimiento, durante la cual el paciente manifestó que había sido contactado por el proveedor Artrauma para la prestación de sus terapias.
Ante este escenario, agradeceré validar la información @Margot Hilda Simon Jaico y asi  poder coordinar el contacto con el paciente a fin de informarle oficialmente sobre su nuevo proveedor asignado y asegurar la continuidad de su atención.
Saludos cordiales</t>
  </si>
  <si>
    <t>Julio Abregu Auqui</t>
  </si>
  <si>
    <t>Estimado(a)
Soy  Julio Abregu Auqui  con DNI 41035805 paciente de otras enfermedades crónicas ,buenas noches  estoy teniendo problemas con mis análisis de sangre con el prestador de servicio  VIVA 1A. Me comentan que ahora no tienen cobertura a mi domicilio , ya realice el pago ni bien fui programado , desde que estoy en el programa no tengo problemas de los análisis en mi domicilio.  Podrían buscar una solución  porque  una de los veneficios de este programa son los análisis en nuestro domicilio. 
dejo mi número para cualquier coordinación:   969781944</t>
  </si>
  <si>
    <t>Buenas tardes Dra. Ámbar,
Reciba un cordial saludo, en relación con el caso mencionado, se informa que el paciente ha sido agendado para la toma de sus exámenes de laboratorio el día sábado 8 de noviembre.
Saludos</t>
  </si>
  <si>
    <t>Grissel Padilla Florez</t>
  </si>
  <si>
    <t xml:space="preserve">Estimados buenos días,
Por favor su apoyo con atención de asegurada en asunto, quien pasará atenciones por Medicina física y Rehabilitación. 
Bajo la cobertura ambulatoria de su EPS. 
Muchas gracias.
Saludos cordiales,
Paula Motta Garcia.
 </t>
  </si>
  <si>
    <t>Buenas  tardes  Paula, 
Hemos validado lo solicitado en cuanto a la cobertura, la cual refieren que es Continuidad de Emergencia Accidental al 100%.
Viva 1A no cuenta con el convenio ni la parametrización en SITEDS para poder gestionar la facturación del servicio solicitado.
Adicional a ello indicarles que es factible poder brindar la atención médica con la especialidad de Medicina Física y Rehabilitación; sin embargo, la ejecución de las terapias se brinda a domicilio para pacientes pertenecientes a programas crónicos, acompañamiento oncológico y/o paliativos, el servicio no se brinda en nuestras instalaciones.
En ese orden de ideas por favor se requiere la revisión de la autorización brindada, de ser que se proceda con la atención por favor generar el código Salesforce para poder facturar la atención.
De cara a nuestra mutua paciente tiene conocimiento de la presente consulta y se ha generado un pre agendamiento para este sábado a las 3pm con la Dra. Vigo; sin embargo, dependemos de la autorización con el código Salesforce para hacerla efectiva.
Adjunto screen de SITEDS.</t>
  </si>
  <si>
    <t xml:space="preserve">Buenas Tardes Estimada
Por favor tu gentil apoyo con el envio de los medicamentos de la asegurada se vuelve a contactar y esta critica porque el problema lo tiene ya meses, y ahora han pasado 10 días y no puede tomar la medicina, por favor prioridad para la coordinación de la entrega.
NOMBRES:     MARIA ROSARIO ROBLES CASTILLO
DNI:                   07237754
SEGURO:         EPS, 6101-E0001395
EMAIL:              charoroblescastillo2012@gmail.com       
CELULAR:       +51949271029     </t>
  </si>
  <si>
    <t>Buenas  tardes Marilu,
Recibe un cordial saludo, referente a  este caso informarte que se estableció comunicación con la paciente María Rosario Robles Castillo, quien refirió que la incomodidad era por un cambio de medicamento por lo que procedimos con el cambio del medicamento a Dexide 750 mg, conforme a lo solicitado. La entrega se llevo a cabo el día 25 de octubre 08:11 pm.
Asimismo, se ha actualizado la base de datos para asegurar que, en adelante, el medicamento Dexide 750 mg sea el dispensado a la paciente, evitando futuros inconvenientes.
Quedamos atentos ante cualquier indicación adicional.
Saludos cordiales,</t>
  </si>
  <si>
    <t>Estimadas Buenas Tardes:
Te comento que el mes pasado me agendaron una cita para control con el médico, sin embargo hasta ayer nadie me brinda razon el porque el médico no atendió.
Hoy me contactaron para agendar la del mes y pido la razón por la cual no me atendieron y no me dan razón.
Todo el año he tenido un pésimo servicio con su proveedor VIVA 1 A, la cual reitero es la peor opción de servicio.</t>
  </si>
  <si>
    <t>Buenas tardes estimados,
Reciban un cordial saludo, se confirma que el asegurado Diego Alejandro Vásquez Iglesias cuenta con cita programada para el día de hoy, 28/10/2025 a las 7:00 p. m., con el Dr. Antonio David Moncada Catalán - Medicina Familiar.
Asimismo, desde el área de Calidad se estableció comunicación directa con el paciente para ofrecer las disculpas del caso y asegurar su adecuada experiencia asistencial, brindándole un canal de contacto directo para el acompañamiento permanente durante su atención.
El caso se mantiene en seguimiento hasta la ejecución y cierre de la prestación.
Quedamos atentos a cualquier indicación adicional.
Saludos cordiales,</t>
  </si>
  <si>
    <t>LIZBETH JOHANNA ALEMAN ZAPATA</t>
  </si>
  <si>
    <t xml:space="preserve">Buenas tardes:
Se comunica paciente LIZBETH JOHANNA ALEMAN ZAPATA dni: 42462401, indicando que pertenece al Programa CUIDATE de Tiroides, pero que hace meses no envían sus medicamentos ni le hacen el seguimiento con los exámenes auxiliares correspondientes. Indica que ha intentado comunicarse con uds sin éxito en reiteradas oportunidades. 
Dx: Hipotiroidismo de Hashimoto
Tlf:  953214064
Solicita que se comuniquen con urgencia ya que se encuentra mal de salud, y si pudieran avisarle por mensaje antes de llamar porque no suele contestar llamadas de números desconocidos. </t>
  </si>
  <si>
    <t xml:space="preserve">Buenas tardes estimados
nos contactamos con el paciente y se le agendo para el día de mañana 29/10 con el área de endocrinología 
saludos cordiales </t>
  </si>
  <si>
    <t>Giancarlo Wilfredo Núñez Anaya</t>
  </si>
  <si>
    <t>Buenos días,
Por medio del presente, les informo que se ha logrado contactar al paciente Giancarlo Wilfredo Núñez Anaya, con DNI 42040126. Él actualmente es paciente del Programa Cuídate y recibe atención en el Centro Médico VIVA 1A.
El paciente nos indicó que recibió una comunicación para continuar el programa Cuídate en la Clínica Valle Sur Arequipa. Asimismo, nos informó que toma los siguientes medicamentos: Metformina XR 1000mg, Micardis Duo y Tiazid.
Se le ha comunicado al paciente que los medicamentos Micardis Duo y Tiazid no se encuentran en nuestro petitorio. Sin embargo, el paciente asegura que el programa le ha provisto estos medicamentos sin realizar ningún copago.
Le he informado al paciente que consultaremos su situación y lo mantendremos al tanto de las novedades.
Saludos cordiales,
Sheryl Del Aguila Parillo
Cuidate Vallesur</t>
  </si>
  <si>
    <t>Buenos días Mariel,
Se recuerda que, al momento de elaborar los descargos solicitados, es necesario detallar de manera completa los hechos ocurridos y las gestiones realizadas, a fin de contar con la información suficiente para atender adecuadamente los reclamos y reportes.
En los próximos envíos, se deberá incluir como mínimo la siguiente información:
Resumen cronológico de los hechos: fechas y horas de cada gestión (solicitud, llamadas, reprogramaciones, entregas, entre otros).
Acciones realizadas: descripción de las gestiones efectuadas, indicando responsables y fechas.
Comunicación con el paciente o familiar: registro de contactos y respuestas obtenidas.
Gestiones con proveedores: fechas, responsables y respuesta recibida.
Motivo de la demora o incumplimiento: explicación concreta del hecho ocurrido.
Evidencia de soporte: correos, capturas, órdenes o cualquier documento que respalde lo informado.
Medidas correctivas y preventivas: acciones aplicadas y plan de mejora para evitar recurrencias.
Estado actual del caso: si se encuentra cerrado o en seguimiento, y fecha estimada de cierre.
Agradezco de antemano la atención prestada y el compromiso con la mejora continua en nuestros procesos.
Saludos cordiales,</t>
  </si>
  <si>
    <t>Maria Cecilia Gonzales Chavez</t>
  </si>
  <si>
    <t>25-SBS018894</t>
  </si>
  <si>
    <t>Se comunica hija de asegurada ( MARIA CECILIA GONZALES CHAVEZ | DNI: 07472582)
Refiere que el centro médico VIVA A1, ha tenido mala praxis con las terapias fisicas domiciliarias con la paciente, lo cual le
ha generado Artrosis, por lo que los familiares de la paciente han tenido que programar una consulta con la Clinica Ricardo
Palma de manera domiciliaria ( 27/10) con un costo aproximadamente S/300.00 por la consulta de la cual le han derivado medicinas; por el momento el Saldivar 3 veces al día 1 tab c/8 hrs,
Artcoxia y un Spray Moviflex que se aplica c/ 6 horas por el monto aproximado, de cada tab S/11.35 (Artcoxia) y S/4.30
(Saldivar). y el Spray con un importe de aprox S/42, el cual no ha llegado comprar principalmente por los costos elevados.
Refiere que producto al tipo de tratamiento que ha estado realizando el proveedor, y del cual ya habia estado reportando a
través de reclamos respecto a ello, el cual pueden validar el casos anteriores.
Para su consideración, refiere que el médico que atendió a la paciente le refieren que para mejoria del paciente requieren:
1. Cirugía (Colocar un platino, y materiales médicos) y
2. La segunda opción otro es con inyección de ácido hialuronico solamente para calmar el dolor, el cual necesitaria una
aplicación mínima de 02 veces al año, y el valor oscila por c/ ampolla S/1,600.
Solicitud: La devolución de los gastos particulares realizados, desde la consulta médica, medicamentos, examenes de
imagenes (Resonancias), lo cual han perjudicado economicamente a los familaires quienes estan asumiendo la totalidad de
gastos particulares, además y/o adicionalmente de los gastos con copagos y/o atraves de cobertura, ya que lo mencionado
esta directamente asociado por el tipo de atención que ha venido realizado el centro medico Viva A1 y solicita que Rimac
como aseguradora se haga cargo de dichos gastos.
Nota adicional: En el reclamo 0026492431, previamente registrado el cual le refiriendo una respuesta en 7 dias habiles,
hasta el momento no se ha notificado la respuesta, su máxima consideración, ya que por el seguro mencionado se pago de
frecuencia mensual el importe de S/3,000 y solicita le brinden la atención adecuada ante esta situación</t>
  </si>
  <si>
    <t>Lima, 11 de diciembre del 2025
Maria Cecilia Gonzales Chavez
cecilia.onstein@gmail.com
Referencia: Reclamo N° LRV-25SBS-078-01805
PAUS – VIVA 1A S.A.C.
Maria Cecilia Gonzales Chavez:
De nuestra consideración,
Nos dirigimos a usted para saludarle y, al mismo tiempo, informarle que hemos analizado su 
reclamo presentado el 28 de octubre de 2025 a través de la Hoja de Reclamación LRV_x0002_25SBS-078-01805 del Libro de Reclamaciones Virtual (LRV) de RIMAC EPS, quien nos 
trasladó el 28 de octubre del 2025,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28 de octubre de 2025, a través del Libro de Reclamaciones 
Virtual (LRV) de RIMAC EPS , mediante la Hoja de Reclamación 25SBS-078-01805; 
el cual nos fue trasladado el 28 de octubre del 2025 y registramos como Reclamo N° 
LVR-25-000048.
2. Identificación del usuario afectado y de quien presenta el reclamo:
Usuario afectado: Teresa Lucia Chávez Del Carpio con DNI N° 07393822
Usuario que interpone el reclamo: Maria Cecilia Gonzales Chavez con DNI N° 07472582
3. Descripción y causa del reclamo:
““Se comunica hija de asegurada ( MARIA CECILIA GONZALES CHAVEZ | DNI: 07472582)
Refiere que el centro médico VIVA A1, ha tenido mala praxis con las terapias fisicas 
domiciliarias con la paciente, lo cual le ha generado Artrosis, por lo que los familiares de la 
paciente han tenido que programar una consulta con la Clinica Ricardo Palma de manera 
domiciliaria ( 27/10) con un costo S/300.00 por la consulta de la cual le han derivado 
medicinas; por el momento el Saldivar 3 veces al día 1 tab c/8 hrs, Artcoxia y un Spray 
Moviflex que se aplica c/ 6 horas por el monto aproximado, de cada tab S/11.35 (Artcoxia) y 
S/4.30 (Saldivar). y el Spray con un importe de aprox S/42, el cual no ha llegado comprar 
principalmente por los costos elevados.
Refiere que producto al tipo de tratamiento que ha estado realizando el proveedor, y del cual 
ya habia estado reportando a través de reclamos respecto a ello, el cual pueden validar los 
casos anteriores. Para su consideración, refiere que el médico que atendió a la paciente le 
refieren que para mejoria del paciente requieren:
1. Cirugía (Colocar un platino, y materiales médicos) y 2. La segunda opción otro es con 
inyección de ácido hialuronico solamente para calmar el dolor, el cual necesitaria una
aplicación mínima de 02 veces al año, y el valor oscila por c/ ampolla S/1,600.
Solicitud: La devolución de los gastos particulares realizados, desde la consulta médica, 
medicamentos, examenes de imagenes (Resonancias), lo cual han perjudicado 
economicamente a los familaires quienes estan asumiendo la totalidad de gastos 
particulares, además y/o adicionalmente de los gastos con copagos y/o atraves de 
cobertura, ya que lo mencionado esta directamente asociado por el tipo de atención que ha 
venido realizado el centro medico Viva A1 y solicita que Rimac como aseguradora se haga 
cargo de dichos gastos.
..”
4. Análisis de los hechos que sustentan el reclamo:
Habiendo solicitado el descargo respectivo a las áreas involucradas en la atención de 
la paciente, y como parte de las diligencias realizadas para la adecuada evaluación de 
su reclamo, cordialmente le informamos lo siguiente:
Respecto a la observación sobre una presunta mala praxis durante las terapias físicas 
domiciliarias, se revisó detalladamente el registro clínico. La sesión de Terapia Física 
Domiciliaria realizadas se efectuó con total normalidad, sin incidentes reportados 
durante la intervención.
Posteriormente, y ante la comunicación de la familia respecto nos informaron la 
presencia de dolor en la paciente, se coordinó una cita de reevaluación con la 
especialista en Medicina Física y Rehabilitación, Dra. Laura Betty Vigo Araujo, el 
17/10/2025. Durante dicha evaluación, la paciente con antecedentes de osteoartrosis
se encontró en condiciones generales estables, con leve dolor que mostró mejoría con 
ketoprofeno. Asimismo, se brindaron pautas y orientación a la familia y se revalidó la 
idoneidad de la intervención realizada por el terapeuta físico, sin identificarse indicios 
de manejo inadecuado.
Es importante precisar que la artrosis es una enfermedad degenerativa crónica 
caracterizada por el desgaste progresivo del cartílago articular a lo largo del tiempo. 
Desde el punto de vista médico, la terapia física no tiene la capacidad de generar 
artrosis, dado que esta condición es preexistente y estructural. Por el contrario, el 
objetivo de la terapia es aliviar síntomas y contribuir a la mejora funcional. En patologías 
de este tipo, es común la presencia de episodios de agudización del dolor propios de la 
evolución natural de la enfermedad, independientemente del tratamiento recibido.
Con base en la evidencia clínica registrada y la evaluación médica especializada, no se 
identificaron elementos que indiquen mala praxis o una relación causal entre la terapia 
aplicada y la condición de la paciente. Por ello, no resulta factible acceder a la solicitud 
de reembolso presentada.
5. Conclusiones
En consecuencia, y de acuerdo con los fundamentos expuestos, se concluye que no 
existe evidencia que sustente la presunta mala praxis atribuida al servicio brindado. En 
atención a los hallazgos clínicos, a la reevaluación médica efectuada y a la ausencia de 
elementos que establezcan relación causal con la atención proporcionada, no 
corresponde acceder a la solicitud de reembolso por gastos particulares, declarando el 
reclamo infundado conforme a los procedimientos establecidos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Implementación de un sistema de seguimiento telefónico post sesión, 
especialmente para pacientes con alta vulnerabilidad clínica, a fin de identificar 
tempranamente cualquier incidencia posterior al tratamiento.
Quedamos atentos ante cualquier solicitud, prestos a servirle siempre.
“EN VIVA 1A CUIDAMOS LA SALUD DE TU FAMILIA COMO SI FUERA LA NUESTRA”</t>
  </si>
  <si>
    <t>Buenos días ,
su apoyo por favor de manera urgente , cliente menciona que no le hacen entrega de sus medicamentos desde el viernes que tuvo cita , indica que tiene  como DX DIABETES y es crucial tomar sus medicamentos a la hora correspndiente.
Se comunica a la línea VIVA 1A y mencionan que se comunique en un horario disponible , nos comunicamos y nos indican el mismo msje la grabadora de voz.
Cliente muy critica , su apoyo 
DNI: 08612544
NOMBRE:GLORIA MARIA OBREGON CHAVEZ 
POLIZA: 6101 - E0030815
TELEFONO: 998199664
CORREO:  gmo.obregon@gmail.com
Saludos</t>
  </si>
  <si>
    <t>Buenas tardes,
La asegurada menciona que no se le brindó el medicamento Ozempic 0.25 mg, ya que dicho medicamento no cuenta con cobertura por parte de RIMAC.
Segun lo indicado en el petitorio
Se le proporcionó la información correspondiente a la asegurada.</t>
  </si>
  <si>
    <t>MELENDEZ CUBILLAS CARLOS</t>
  </si>
  <si>
    <t>Estimados,
Solicito su apoyo con la pronta comunicación con el asegurado MELENDEZ CUBILLAS CARLOS al programa CUIDATE.
DNI: 09477668
Diagnóstico: Diabetes mellitus tipo 2
Telefono:989116156</t>
  </si>
  <si>
    <t>Buenas tardes Margot,
Se informa que el paciente fue atendido el 05/11/2025 a las 7:15 p.m. por el Dr. Antonio David Moncada Catalán, especialista en Medicina Familiar, dentro del programa Cuídate .
Saludos</t>
  </si>
  <si>
    <t>ARMEBIANCHI ARENAS ISABELLA BRIDGET</t>
  </si>
  <si>
    <t>Te alcanzo este caso urgente Isabella Armebianchilo es paciente crónica  de Rímac y está a punto de quedarse sin medicinas
Dx: Hipotiroidismo.
Centro médico de atención  VIVA 1A IPS PERÚ,
Tiempo ya lleva 3 meses con ellos.
Situación: Colaboradora bastante insatisfecha :
Cada mes me cambian de médico, argumentando que el anterior no está disponible.
Esto hace que cada nuevo doctor me vuelva a preguntar toda mi historia clínica desde cero, sin tener conocimiento de lo que ya he explicado previamente sobre mi condición.
Además, este mes han tardado más de lo habitual en agendarme una cita.
Normalmente me contactan alrededor del día 20 para asegurar que no me quede sin medicación, ya que debo tomar mi pastilla todas las mañanas en ayunas, sin falta.
Ayer 21.10 tuve una teleconsulta, a pesar de que me habían indicado que las atenciones serían presenciales cada mes, lo cual nunca se ha cumplido.
Ahora está por quedarse sin medicación y aún no la han contactado para coordinar la entrega desde la farmacia.
Tiene que insistir por WhatsApp, escribirles varias veces, y muchas veces ni siquiera responden.
Contamos con tu valiosa ayuda como siempre.</t>
  </si>
  <si>
    <t>Hola a todos. Con respecto a este caso, manifestamos lo siguiente:
Cambio continuo de médico tratante: En dos oportunidades, paciente ha requerido sus medicamentos, pero en ese momento no hemos tenido disponibilidad del médico tratante. Por ello, se le asignó a medico de turno para que pueda recibir su tratamiento. A parir de la fecha, vamos a prever esta situación y asignar a la Dra. Virginia Cueva Presencial; quien atenderá de manera presencial el día 15/11/2025
Demora en la entrega de medicinas:  Ultima consulta fue el día 22 nov 2025 a las 8:15pm, y la entrega de medicamentos fue el día 23 nov, 03:38 pm
Desconocimiento de la visita domiciliaria: A partir de la fecha, se está asignando a la Dra. Virginia Cueva, médico tratante, quien realizará las atenciones domiciliaras de manera mensual.
Quedo atento
Saludos cordiales.</t>
  </si>
  <si>
    <t xml:space="preserve">Estimados buenas tardes,
Buen día, por favor su amable apoyo confirmando la entrega del medicamento asegurado Iván Palacios, el mismo indica que tiene varios días sin la medicina  PENTOXIFILINA.
Considerar que en el mes de setiembre le ocurrió lo mismo al asegurado, por lo mencionado solicita un descargo por la demora en la entrega.
 </t>
  </si>
  <si>
    <t>Buenos días estimados,
Reciban un cordial saludo, en relación con el caso del paciente Iván Palacios, se informa que la entrega del medicamento Pentoxifilina se realizará el día de hoy a las 5:00 p.m.
Desde el área de Calidad, nos comunicamos directamente con el paciente para informarle sobre la gestión y confirmar la entrega, manteniendo un canal de contacto activo para su acompañamiento y seguimiento continuo.
Quedamos atentos ante cualquier indicación adicional.
Saludos cordiales,</t>
  </si>
  <si>
    <t>Karen Calderon Chacon</t>
  </si>
  <si>
    <t xml:space="preserve">Buenas tardes Estimados VIVA 1A,
Por favor su apoyo, nos escribe titular de la póliza EPS e indica que su hija no ha sido atendida pero no tenemos mayor detalle del motivo por el cual no se continuó con la atención.
Quedo atenta, asegurada solicita que se indique el motivo de la no atención.
Saludos,
</t>
  </si>
  <si>
    <t>ESTADO DIFERENTE A ACTIVO O NO INCLUIDO EN LA BASE DE DATOS</t>
  </si>
  <si>
    <t xml:space="preserve">Buenas  tardes Claudia,
Se informa que la paciente mencionada no cuenta  con cobertura activa  para viva 1A S.A.C. en el sistema SITEDS, tal como se evidencia en la imagen adjunta. Por este motivo, no es posible brindarle la atención solicitada.
Saludos </t>
  </si>
  <si>
    <t>Estimados buenas tardes,
Tenemos el reclamo de asegurada en asunto quien indica que la clínica Viva 1a la agenda para su cita virtual, pero luego no la llaman y esta sin poder tener la cita y sus medicamentos. Por favor solicitado nos puedan indicar el inconveniente que se esta presentando que la asegurada hasta la fecha no ha podido tener su cita y a su vez los medicamentos.
Quedamos atentos a su gentil respuesta.
Saludos cordiales,
Paula Motta Garcia.</t>
  </si>
  <si>
    <t>Buenas  tardes estimados,
Reciban un cordial saludo, se informa que la paciente Clara Mosquera fue atendida el 04/11/2025 por el Dr. Hilton D. Jango Cruz, especialista en Cardiología – Teleconsulta.
Asimismo, los medicamentos fueron gestionados para su entrega el día de hoy a las 2:00 p.m.
Adicionalmente, se realizó comunicación directa con la paciente, con quien  se acordó que todas sus atenciones se programarán los días 4 de cada mes, a fin de mantener un seguimiento ordenado y continuo.
Saludos cordiales,</t>
  </si>
  <si>
    <t>RAFAEL EDUARDO TRUJILLO BEINGOLEA</t>
  </si>
  <si>
    <t xml:space="preserve">Estimado Dr Lavado
Buenas tardes, agradeceré que puedan revisar esta solicitud y presentarnos sus descargos de este reclamo el cual hace ver la esposa de asegurado  Rafael Eduardo  Trujillo Beingolea
Desde ya agradecer que pueda presentarnos:
Reporte de atenciones llevadas con el asegurado desde su ingreso a la fecha.
Descargo de quiebre en el proceso de atención
Medidas correctivas que han implementado ante este evento.
Desde ya  agradecer que nos confirmen reunión  presencial para presentación de lo solicitado  día lunes 10/11/25  a las  14:30 pm a 15:30 pm.
Desde ya muchas gracias por su atención.
 </t>
  </si>
  <si>
    <t>UROLOGIA</t>
  </si>
  <si>
    <t>Estimada Dra. Suzanne, Lic. Margot.
Para compartir las acciones que estamos tomando con respecto a este caso:
El día de hoy nos hemos comunicado con la esposa de paciente y le hemos informado que se le ha asignado una asesora personal.
La Srta. Eliana Rojas, será quien atenderá sus llamadas de manera directa y realizará seguimiento al cumplimiento de su Plan Médico.
El paciente presenta los siguientes diagnosticos
Enfermedad de Alzheimer,
constipación y movilidad reducida
Hiperplasia de prostata
Bronquitis aguda
Familiar habia solicitado que le brindemos lectura de resultados de laboratorio, lo cual, en su momento tuvimos toda la intención de hacerlo con una enfermera que se encontraba de turno; pero la familiar exigio que lo haga la Dra. Seijas.
Por esa razon, se le agendó la consulta con la Dra. Seijas el dia 6 de noviembre quién evaluó a paiente, le explicó sobre sus resultados y dentro del plan médico, sugiere interconsulta con urología. Además inicia ATB via oral Levofloxacino 750 mg/día
Cabe mencionar, que la paiente viene recibiendo sus atenciones con medicina interna de manera mensual:
23 septiembre
21 de octubre
06 de noviembre
Muy aparte le realizan sus terapias físicas y es evaluado por medico Medicina Fisica y Rehabilitación, además de enfermería quien le realiza seguimiento y control.
Quedo atento
Saludos cordiales</t>
  </si>
  <si>
    <t>SANDRA CARBONE CEFFALO</t>
  </si>
  <si>
    <t xml:space="preserve">Estimados 
Cliente en mención indica que desde antes de quincena de octubre busca programar su consulta y análisis al programa VIVA A1, si embargo cuando se contacta por whatsapp, no tiene respuesta y la contestadora virtual rechaza su mensaje.
POLIZA: 4004-0000069367
PLAN: AMI SALUD RED MEDICA
DIAGNOSTICO: HIPOTIROIDISMO
Por favor, su especial apoyo revisando este caso a la brevedad posible.
Muchas gracias,
 </t>
  </si>
  <si>
    <t>Estimada @Margot Hilda Simon Jaico, buen día:
Se valida siteds parametrizado con beneficio 1201 con cobertura al 100%.
Se ha enviado un correo para la validación y emisión de código salesforce para la atención correspondiente.</t>
  </si>
  <si>
    <t>PERU</t>
  </si>
  <si>
    <t>JAIME ALEJANDRO CHAVARRI GARCIA</t>
  </si>
  <si>
    <t>Asegurado JAIME CHAVARRI indica que al estar en programa CUIDATE se le confirmo la cobertura al 100% de toda la medicación o exámenes solicitados dentro de este programa, pero sin embargo le están cobrando por exámenes de laboratorio y también por
CITA MÉDICA</t>
  </si>
  <si>
    <t>PROGRAMA RCV</t>
  </si>
  <si>
    <t>Estimada Lic. Margot, buena tarde:
Respecto a lo solicitado se valida que:
Solicitud de ingreso se realizó en el mes de febrero, a través de la central de Rímac; por lo que, se entiende que el pcte fue entrevistado para validar Dx de ingreso.
En la caracterización se validan Dx correspondientes al programa RCV.
Paciente corresponde a la cohorte RCV
Adjunto screen de ingreso y última HC del presente mes.</t>
  </si>
  <si>
    <t>ANGELA MARIA INDACOCHEA BELTRÁN</t>
  </si>
  <si>
    <t>Estimada Kristel, buenas tardes
Espero que mi mensaje te encuentre bien y disculpa que escriba en sábado.
Te contacto en esta nueva oportunidad para consultarte qué otras alternativas tengo de programas de hipotiroidismo en la póliza en la que estoy.
Lamentablemente, el programa que actualmente maneja Rímac para la UCSP incluye sólo teleconsultas (con la clínica Viva1A), envío de medicamentos (que no funciona correctamente), eventuales controles de laboratorio (que la Clínica San Juan de Dios siempre duda en indicarme cuáles son porque a mí no se me informe de la lista de análisis a realizar) y citas de nutrición (1) que no se llegan a dar.
Adicionalmente de las molestias que hayan podido ser reveladas en mis comentarios anteriores, estoy realmente preocupada porque hace unos meses el doctor con quien regularmente tengo las citas, vió por conveniente cambiarme la cantidad de levotiroxina (de 100mgr a 88mgr), yo no quería (por experiencias previas), pero donde manda capitán... No me entiendas mal, por favor. No es una queja contra el doctor Moncada, sino que es muy difícil tener una relación adecuada cuando es una cita por teléfono.
Bastante cansada de no sentirme bien, hoy sábado, tuve cita con otro médico (Clínica Vallesur, Dr. Pinares) y al evaluarme, escucharme y ver los resultados de mis análisis (solicitados por la teleconsulta del Dr. Moncada del martes 28oct y realizados el 05nov) me volvió a subir la medicación y me indicó que, al tener un cuadro de hipotiroidismo por operación, mis valores normales deben ser muy bajos (no como alguien que adquiere un hipotiroidismo de otra forma), retornando al medicación a los 100mgr.
Tengo un nuevo control de laboratorio (particular) en 2 semanas para ver si mis valores se corrigieron en algo y sino, tomar acciones.
La tiroides regula muchos otros comportamientos del cuerpo. Hace 2-3 meses, no me encuentro bien y ahora tengo sobrepeso, que debo tratar ahora también.
Te agradeceré puedas brindarme los alcances necesarios para ver qué posibilidades tengo, tenemos los afiliados al programa para encontrar un mejor control de nuestra enfermedad crónica.
Saludos cordiales,
Angela M. Indacochea Beltrán</t>
  </si>
  <si>
    <t>Estimado Dra. Ambar, buena tarde:
Paciente solicita atención de manera presencial, para ella es más óptima la atención en consultorio; ya que, durante el tiempo que ha estado con la anterior aseguradora fue atendida por esa modalidad.
Requiere que el médico evalúe diferentes signos durante la consulta presencial.
Paciente refiere cuenta con HC en Cl. San Juan de Dios, Cl. Vallesur, Cl. Arequipa.
En cuanto a las atenciones de nutrición cuenta con las dos citas programadas, en el lapso de seis meses, según protocolo. La cita del día 30/10 no se concretó, a pesar del llamado de la licenciada.
Se indica a paciente se que informará a Rimac de su decisión de tener atenciones en consultorio presencial en Arequipa.
Adjunto screen de nuestra plataforma  Everest.
Saludos Cordiales,</t>
  </si>
  <si>
    <t>ERIO FERNANDO ZADEL KNAPICH</t>
  </si>
  <si>
    <t>Buenas tardes estimada Margot - Stephania,
Tu gentil ayuda confirmando el motivo por el cual asegurado ERIO FERNANDO ZADEL KNAPICH fue retirado el programa de hipotiroidismo y si es posible que volver a incluirlo, de un momento a otro realizaron su exclusión sin previo aviso, asegurado tenía tiempo dentro del beneficio.
Quedo atenta a tu pronta respuesta.
Saludos.</t>
  </si>
  <si>
    <t>Estimada Dra. Ambar, buena tarde:
En el mes de octubre el paciente se encontraba no parametrizado, al parametrizarlo lo hicieron con el beneficio al 100% lo cual se reportó por correo para la validación, corrección y código salesforce para la facturación.
Al paciente se le indicó que su póliza estaba activa, pero que el beneficio no estaba parametrizado, con palabras que entendiera el contexto.
Al ser aprobado se procedió con la atención médica el día 22/10, entrega de medicamentos 23/10 y toma de análisis 25/10.
Al momento todas las gestiones se encuentran conformes.
Saludos Cordiales,</t>
  </si>
  <si>
    <t>Buenas tardes Gianina,  por favor tu gentil apoyo sobre lo solicitado por el broker:
Les escribo para solicitar su amable apoyo respecto al caso del Sr. Li Zhenjun, director de CNPC, quien actualmente se encuentra en Talara y forma parte del programa de atención a pacientes crónicos.
El Sr. Li tuvo su cita médica el pasado jueves a las 12:40 p.m. a través del programa Viva 1A. Sin embargo, hasta la fecha no ha recibido ninguna llamada ni comunicación para coordinar la entrega de sus medicamentos. Esta situación ha generado una interrupción en su tratamiento, ya que actualmente no cuenta con la medicación necesaria para continuar con el mismo.
Dado que se trata de un paciente crónico, es fundamental evitar cualquier demora que pueda afectar su estado de salud. Les agradecería mucho si pudieran verificar el estado de la coordinación y agilizar el proceso de entrega de los medicamentos correspondientes
Cabe indicar que no le han enviado ninguna receta médica después de la cita.
Por favor necesitamos de manera urgente le llegue la medicina al señor Li.   Muchas gracias.
Nro. celular señor Li:  983 587 472</t>
  </si>
  <si>
    <t>​y 4 más​​​
​
Buenas tardes estimados
Me contacté con el paciente y me informa que el día de hoy se acercó a Inkafarma a recoger todos sus medicamentos, se encuentra conforme, de igual forma el día sábado 8/11 a las 14:54 pm se había gestionado con Inkafarma 
Saludos,</t>
  </si>
  <si>
    <t>Estimados buenas tardes:
Por favor su apoyo con la urgente atención para nuestro asegurado, quien se trata el dx. De Diabetes bajo el programa Cuidate y esta la espera de la visita del medico desde la semana pasada.
Quedaron en comunicarse para confirmar la visita del médico, pero hasta el momento dicha comunicación no ha sido efectuada.
Esperamos sus urgentes noticias.
Saludos,</t>
  </si>
  <si>
    <t>Buenas tardes Margot,
Respecto al reclamo mencionado, te informo lo siguiente:
El paciente tuvo consulta el día 11/11 a las 7:00 p.m. con el Dr. Antonio David Moncada Catalán (CMP 056723 – RNE 26541). Posterior a ello, realizamos la gestión correspondiente con el proveedor CUIDAFARMA, quien realizó la dispensa parcial de los medicamentos el día 13 de noviembre a las 9:00 a.m.
El día de hoy, a las 5:00 p.m., nos comunicamos con el paciente, quien refirió que aún tiene pendiente la entrega de 18 bolsas en total. Asimismo, nos indicó que CUIDAFARMA se contactó con ella y que hoy le realizarían la entrega de dichas bolsas.
Adicionalmente, reconfirmamos esta información directamente con CUIDAFARMA, quienes nos ratificaron que, debido a un quiebre de stock, no contaban con el producto, sin embargo la entrega está siendo realizada en el transcurso del día.
Es importante precisar que las entregas de insulinas se realizan en coordinación con CUIDAFARMA, proveedor en común. En ese sentido, Viva 1A ejecutó las gestiones correspondientes de manera oportuna, por lo cual este reclamo no corresponde a una incidencia atribuible a Viva 1A, sino a CUIDAFARMA.
Quedamos atentos a cualquier información adicional que requieras.
Saludos cordiales.</t>
  </si>
  <si>
    <t>Pedro Hugo Lengua</t>
  </si>
  <si>
    <t>25-SBS019240</t>
  </si>
  <si>
    <t>Por medio de la presente, yo Milagritos Espinoza Perales con DNI 21568633 en representación de mi esposo Pedro Hugo
Lengua Morales con DNI 21402437 asegurado en la Compañía que ustedes representan; quien
Detalle del Reclamo / Pedido:
Queja1
 / Reclamo2
:
Nombre del usuario/Razón Milagritos Del Pilar Espinoza Perales
Tipo de Documento Identidad: Número Documento de
Identidad:
2. DATOS DEL CLIENTE
producto de un ACV isquémico tiene afasia expresiva y hemiparesia parcial del brazo derecho; le manifiesto mi
preocupación por la atención del centro de salud Viva 1 Cooporativo, que a la fecha es la entidad de salud que hemos
recurrido para las terapias de lenguaje y ocupacional que mi esposo necesita y requiere con urgencia; respecto a ellos le
presento mi reclamo porque siempre están interrumpiendo la continuidad de las terapias, lo cual frena el avance adquirido
de mi esposo, ya que estás no son programadas oportunamente.
Hace más de una semana que estoy a la espera de la programación de las terapias indicadas por el médico.
Me he visto en la necesidad de comunicarme con ustedes porque a pesar de mis constantes mensajes que les envío vía
WhatsApps ya que es la única forma de comunicarme con ellos, no tengo respuesta alguna de Viva 1.
La doctora Vigo vino a evaluarlo el jueves 30 de octubre y a la fecha no hay respuesta alguna respecto a lo indicado por la
doctora; que son terapias de lenguaje y terapia ocupacional para continuar con su rehabilitación.
Les solicito por favor que nos ayuden al respecto o caso contrario nos brinden los datos de otro centro que trabaje con
ustedes que brinden los servicios de terapia de lenguaje y ocupacional que mi esposo necesita.
Manifiesto que mi esposo está experimentando un avance significativo lo cual requiere una continuidad de las terapias,
entiendan mi situación y preocupación en este proceso de recuperación de mi esposo.
Agradezco anticipadamente la atención al presente.</t>
  </si>
  <si>
    <t xml:space="preserve">Lima, 05 de febrero de 2025
Estimados señores de Rimac EPS
De nuestra mayor consideración,
Por medio de la presente, deseamos expresar nuestro compromiso con la transparencia, la calidad de atención y la mejora continua en nuestros procesos.
Con relación a los hechos ocurridos el dia 11 de diciembre del 2025, durante la atención a través del programa Diamante, vinculados a la prestación del servicio para la paciente Pedro Hugo Lnegua Morales, con DNI 21402437, nos permitimos informar lo siguiente:
a)	Descripción de los hechos
Se ha validado el historial de atenciones y detallamos lo siguiente:
Luego de revisar el caso en detalle, se verifica que el paciente ha venido recibiendo atenciones de manera continua y conforme a las indicaciones médicas, incluyendo evaluaciones por Medicina Física y Rehabilitación, así como sesiones de Terapia de Lenguaje y Terapia Ocupacional en atención domiciliaria.
Posterior a la evaluación realizada por la Dra. Laura Betty Vigo Araujo, el paciente ha continuado con su plan de rehabilitación, registrándose atenciones en Terapia de Lenguaje y Terapia Ocupacional de forma periódica, además de controles médicos complementarios (Medicina Interna, Geriatría, Medicina Familiar, Enfermería, entre otros), lo que evidencia la continuidad del manejo multidisciplinario. 
A continuación, detallamos las atenciones registradas:
•	Medicina Física y Rehabilitación
11/09/2025 – Dra. Laura Betty Vigo Araujo
04/11/2025 – Dra. Laura Betty Vigo Araujo
25/12/2025 – Dra. Laura Betty Vigo Araujo
03/02/2026 – Dra. Laura Betty Vigo Araujo
•	Terapia Ocupacional – Atención domiciliaria
Setiembre:  	27/09, 29/09, 
Octubre:		02/10, 04/10, 13/10, 15/10, 17/10, 22/10
Noviembre:  	05/11
Diciembre:  	 05/12, 12/12, 13/12, 22/12
•	Terapia de Lenguaje – Atención domiciliaria
Setiembre: 		29/09,
Octubre: 		02/10, 17/10, 23/10, 25/10, 31/10
Noviembre: 		04/11, 21/11, 24/11
Diciembre: 		03/12
Como se evidencia, el paciente ha mantenido seguimiento de las terapias indicadas, dentro de un manejo multidisciplinario continuo.
Entendemos que puede haberse generado una percepción de falta de respuesta a través del canal de mensajería, por ello, reforzaremos la comunicación con usted para mantenerla informada sobre la programación de las siguientes sesiones y evitar inconvenientes similares.
Es todo cuanto podemos informar.
b)	Medidas a adoptar o adoptadas:
Finalmente, es oportuno informarle que hemos adoptado las siguientes medidas:
a)	Se realizó la sensibilización del personal asistencial y administrativo involucrado, con el fin de mejorar la contactabilidad con nuestros pacientes.
Reiteramos nuestro compromiso de mantener los más altos estándares en la prestación de servicios y a colaborar estrechamente con su representada para asegurar que estos hechos sean casos aislados y no afecten la confianza depositada en nuestros procesos.
Agradecemos la oportunidad de exponer las medidas implementadas y quedamos a su disposición para cualquier consulta o reunión que consideren pertinente. 
Sin otro particular, agradecemos su comprensión y reiteramos nuestro compromiso de mejora continua, en beneficio de la atención de sus afiliados.
Cordialmente,
VIVA 1A S.A.C.
BRIGITTE HUARANCA LÓPEZ
GESTOR DE RECLAMOS DE VIVA 1
</t>
  </si>
  <si>
    <t>MIRIAM ROCIO SANCHEZ CUMBAY</t>
  </si>
  <si>
    <t>25-SBS019338</t>
  </si>
  <si>
    <t xml:space="preserve">el dia viernes 14/11 alrededor de las 10:00pm necesitaba asistencia vial(cambio de llanta) ,llame en más de 04 oportunidades al número 613-6377 y no tuve exito con la comunicación ,me encuentro totalmente disconforme ya que nisiquiera pueden atender las llamadas en una situación como esta.Lamentablemente la llanta de repuesto que tenia también estaba baja y necesitaba la asistencia . Cuestiono a Ustedes el vender un servicio que no pueden cubrir es un total engaño... hoy Lunes 17/11 intento llamar nuevamente al número 613-6377 en dos oportunidades y tampoco contestan.... Me siento engañada al momento de vender te ofrecen servicios que no brindan...en el caso que no sea llanta y que necesites el servicio de grúa tampoco podrias contar con ello porque ni siquiera contestan.... llevaré este tema hasta INDECOPI ..
***El nuevo SOAT con Asistencia Vial ha sido creado para proteger el vehículo de nuestros mutuos clientes ante cualquier emergencia que suceda en su camino***(copiado) NO CUMPLEN agradeceré verificar
Brindar asistencia al usuario
 </t>
  </si>
  <si>
    <t>Buenas tardes estimada Luisa,
Recibe un cordial saludo, te informo que el servicio de cambio de llanta no forma parte de los servicios brindados por nuestra prestadora Viva 1A. Por ello, el reclamo mencionado no corresponde a nuestra gestión.
Quedo atenta ante cualquier consulta adicional.
Saludos cordiales.</t>
  </si>
  <si>
    <t>ALDO REINOSO RIVAS</t>
  </si>
  <si>
    <t>Hola Liseth,
En copia nos lee el equipo de Viva1A de acuerdo a lo indicado por la licenciada Guissela.
Estimados equipo de Viva 1A por favor con el requerimiento:
Requerimos saber ultimo estado o la entrega de medicamento del paciente:</t>
  </si>
  <si>
    <t>Posteriormente, Rímac autorizó la atención y la dispensación del medicamento; en consecuencia, la dispensación se realizó el 16 de diciembre.</t>
  </si>
  <si>
    <t>Violeta  Lopez Caballon</t>
  </si>
  <si>
    <t>violeta.lopez@claro.com.pe</t>
  </si>
  <si>
    <t>ID: 11923</t>
  </si>
  <si>
    <t>Estoy en el programa de enfermedades crónicas de EPS Rimac, y hace 6 meses que me dicen que me harán análisis endocrinología por tiroides y hasta el momento no van a tomarme la muestra, todos los meses dicen que me llamarán o escribirán y nunca cumplen , solo me dan la pastilla y nada más, no evalúan ni llevan un control. Asimismo me dijeron que me derivarían con nutrición y tampoco se comunicaron conmigo
Sustenta tu respuesta en base al archivo adjunto:</t>
  </si>
  <si>
    <t>Lima, 03 de febrero del 2026
Violeta López Caballon
violeta.lopez@claro.com.pe
Referencia: Reclamo N° LR-00054
PAUS – VIVA 1A S.A.C.
Violeta López Caballon,
De nuestra consideración,
Nos dirigimos a usted para saludarle y, al mismo tiempo, informarle que hemos analizado su 
reclamo presentado el 27 de noviembre del 2025 a través de la Hoja de Reclamación N° 
00054 del Libro de Reclamaciones Virtual,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1A
Informe de Resultado del Reclamo
1. Canal de Ingreso del Reclamo:
Reclamo ingresado el 27 de noviembre del 2025, a través del Libro de Reclamaciones 
Virtual , mediante la Hoja de Reclamación 00054.
2. Identificación del usuario afectado y de quien presenta el reclamo:
El reclamo fue presentado por el Sra. Violeta Lopez Caballon, identificado con DNI N° 
40066085, en calidad de representante.
La usuaria afectada es la Sra. Sra. Violeta Lopez Caballon, identificado con DNI N° 
40066085
3. Descripción y causa del reclamo:
“Estoy en el programa de enfermedades crónicas de EPS Rimac, y hace 6 meses que 
me dicen que me harán análisis endocrinología por tiroides y hasta el momento no van 
a tomarme la muestra, todos los meses dicen que me llamarán o escribirán y nunca 
cumplen, solo me dan la pastilla y nada más, no evalúan ni llevan un control. Asimismo,
me dijeron que me derivarían con nutrición y tampoco se comunicaron conmigo.”
4. Análisis de los hechos que sustentan el reclamo:
Habiendo solicitado el descargo respectivo a las áreas involucradas en su atención, 
como parte de las diligencias para atender su reclamo, cordialmente, le informamos lo 
siguiente:
De acuerdo con la revisión de su historia clínica, sus últimos exámenes de laboratorio 
fueron realizados en el mes de junio, por lo que esta información no coincide con lo 
mencionado respecto a la falta de controles. Asimismo, se verifica que usted ha venido 
recibiendo atenciones de seguimiento dentro del Programa de Enfermedades Crónicas, 
conforme al protocolo establecido para pacientes con diagnóstico de hipotiroidismo.
Se registran las siguientes atenciones:
07/05/2025 – Endocrinología (Teleconsulta) – Dra. Nilda Noriko Kawamura Murillo
05/06/2025 – Endocrinología (Teleconsulta) – Dra. Nilda Noriko Kawamura Murillo
02/07/2025 – Endocrinología (Teleconsulta) – Dra. Karol Dick Pereira Salgado
12/07/2025 – Enfermería (Teleconsulta) – Lic. Anaveliza Zegovia Martínez de Vidarte
15/07/2025 – Nutrición (Teleconsulta) – Lic. Ana Lucía Meggo Vargas
03/09/2025 – Endocrinología (Teleconsulta) – Dra. Karol Dick Pereira Salgado
02/10/2025 – Endocrinología (Teleconsulta) – Dra. Karol Dick Pereira Salgado
03/12/2025 – Endocrinología (Teleconsulta) – Dra. Karol Dick Pereira Salgado
04/12/2025 – Enfermería (Teleconsulta) – Lic. Solange Selena León Salhuana
05/01/2026 – Endocrinología (Teleconsulta) – Dra. Karol Dick Pereira Salgado
06/01/2026 – Enfermería (Teleconsulta) – Lic. Leonela Mireya Cárdenas Urbano
07/01/2026 – Nutrición (Teleconsulta) – Lic. Marianela Alexandra Litano Chero
Estas atenciones se encuentran alineadas con el protocolo del programa de 
hipotiroidismo, el cual establece controles médicos de manera mensual.
En relación con las atenciones de Nutrición, es importante precisar que el protocolo del 
programa contempla evaluaciones con una frecuencia semestral (cada seis meses). En 
ese sentido, las atenciones registradas se encuentran dentro de los tiempos 
establecidos, habiéndose dado cumplimiento a lo indicado.
No obstante, reforzaremos la comunicación para asegurar que usted cuente con 
información clara sobre sus próximos controles y evaluaciones programadas, así como 
la continuidad de su seguimiento multidisciplinario.
Asimismo, reconocemos la importancia de que la paciente reciba sus atenciones de 
manera continua y oportuna. Por ello, se han reforzado las coordinaciones internas, así 
como los mecanismos de confirmación de asistencia del personal profesional, con el fin 
de garantizar la continuidad de los servicios y prevenir futuros inconvenientes en la 
ejecución de las terapias programadas.
5. Conclusiones
En consecuencia, de acuerdo con los fundamentos expuestos, nuestra institución
declara infundado en parte su reclamo por demora de dispensación.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Verificación activa del cumplimiento del plan de control
b) Reforzamiento de la orientación al paciente
Quedamos atentos ante cualquier solicitud, prestos a servirle siempre.
“EN VIVA 1A CUIDAMOS LA SALUD DE TU FAMILIA COMO SI FUERA LA NUESTRA</t>
  </si>
  <si>
    <t>CARDENAS CARRASCAL PEDRO FERNANDOS</t>
  </si>
  <si>
    <t>Respecto al Sr. Cárdenas, los comentarios no responden la falta de coordinación de mayo y de Julio, solo se le ha respondido por las atenciones actuales. Me preocupa principalmente el comentario del cliente donde indica que le respondieron que el programa solo coordina si les contestan el teléfono y no vía WhatsApp o correo, ¿eso es así? Te pido por favor que este punto se aclare con el proveedor ya que queremos evitar que posteriormente se vuelva a quejar por la falta de contacto
Gracias</t>
  </si>
  <si>
    <t>La dispensación se realizó el día 17 de diciembre, dentro de los plazos establecidos por Cuida.</t>
  </si>
  <si>
    <t>Sandra Hollemweguer</t>
  </si>
  <si>
    <t>Por favor su apoyo, tenemos muchos inconvenientes en la atencion del proveedor, cliente informa lo siguiente:
“aproximadamente en el mes de agosto se comunico con la Sra. Betty (Mamá de Sandra)
Un representante de la empresa de terceros que son los que alquilan las camas clínicas al centro médico, mencionando que tienen que recoger la cama de manera urgente porque el centro medico no ha pagado los alquileres, fueron demasiado groseros en la comunicación, por un problema que no le compete a la paciente. La Sra. Betty se comunico con el centro médico y se disculparon por el caso y solucionarían el problema y que fue un percance que no volvería a pasar. Se tomo la situación con un caso aislado que fue una confusión, pero hace una semana nuevamente la empresa tercera se ha comunicado con la Sra. Betty nuevamente de manera grosera mencionando que en una hora llegaran al domicilio de la paciente a recoger la cama porque ya no la están pagando surgió una pelea telefónica y no se procedió en ninguna entrega porque no le corresponde realizar esta gestión, posteriormente el centro médico le menciona a la Sra Betty que es cierta la información que ya no han pagado y que entregue la cama clínica esto es de total falta de criterio y manejo en caso sucedan estos problemas no tienen porque involucrar terceros en esta situación tendría que ser el mismo centro médico que solucione el caso.
Pido tu apoyo para que puedan revisar la gestión que realiza el centro médico Viva1A”.</t>
  </si>
  <si>
    <t>El caso fue resuelto el 16 de diciembre y notificado previamente mediante otro correo.</t>
  </si>
  <si>
    <t>Bruno Canale Fossa</t>
  </si>
  <si>
    <t>Me indica el asegurado Bruno Canale Fossa DNI 10542452 nos indica haber pasado consulta el 17/11 y a la fecha no recibe la medicina, son casi 15 días y le indican que NO cuenta con el beneficio.</t>
  </si>
  <si>
    <t xml:space="preserve">Buenas tardes Margot,
El retraso se debió a que el paciente no contaba con registro activo en el sistema SITEDS el cual les fue informado oportunamente por lo que generaron un código SALEFORCE. Siendo dispensado finalmente 18 de noviembre.
Quedamos atentos a cualquier indicación adicional.
Saludos </t>
  </si>
  <si>
    <t>BALAREZO SALDAÑA CLAUDIA INES</t>
  </si>
  <si>
    <t xml:space="preserve">Estimados Señores de Viva 1 A - Farmacia
Solicito urgente respuesta de atención de medicamentos de asegurada quien sigue reportando que no ha recibido su medicación y tiene pronto viaje, esta solicitud ya fue autorizada.
 </t>
  </si>
  <si>
    <t>Buenas  tardes estimada Margot, 
La entrega fue gestionada oportunamente desde que se contó con la autorización por parte de Rímac. Asimismo, se enviaron mensajes reiterativos al proveedor Cuida solicitando la dispensación; sin embargo, no se obtuvo respuesta oportuna.  Finalmente el proveedor realizó la entrega el 4 de diciembre 
Saludos 
Brigitte  Huaranca</t>
  </si>
  <si>
    <t>PAULA ROSARIO MENDOZA AGUIRRE</t>
  </si>
  <si>
    <t xml:space="preserve">Buenos días estimadas
Paciente se ocmunica a nuestra central, refiere que completo una encuesta para agendar su cita por dx de Hipotiroidismo con prestador Viva 1A y no recibio confirmación de cita para el día de hoy 04/12. Solicita contacto urente para confirmación de cita.
Su entil apoyo en revisión de caso y contacto con paciente.  </t>
  </si>
  <si>
    <t xml:space="preserve">Buen día estimados
Me contacté con paciente en mención a través de una llamada, brindándole disponibilidad de horarios con el Dr Moncada, se agendó para el día de hoy a las 11:45 am , la paciente quedo conforme.
Saludos, </t>
  </si>
  <si>
    <t>ESTHEFANIA MARGARITA LOZANO OLIVA</t>
  </si>
  <si>
    <t>992296665 </t>
  </si>
  <si>
    <t>El esposo de la paciente se contacta con la central y refiere que la prestadora demora en atender a su esposa. Asimismo, señala que ellos solicitaron la receta, pero la prestadora no se las proporcionó. Además, indica que cuando decidieron no comprar los medicamentos en la prestadora, el personal mostró incomodidad y comenzaron a espaciar sus llamadas para las consultas o las dejaban en espera por mucho tiempo y no se concretaba la cita. Ellos refieren que actualmente desean retirarse del programa de hipotiroidismo.</t>
  </si>
  <si>
    <t xml:space="preserve">Estimada Lic. Margot, buena tarde:
Respecto a lo solicitado se informa que:
Se han realizado los contactos mensuales para el agendamiento respectivo, siendo el último en el mes de Octubre.
En el contacto de octubre refiere que no desea la cita ni el programa.
Se procede con la baja, adjunto screen del reporte.
En los informes mensuales enviados se reporta como Retiro del Programa.
</t>
  </si>
  <si>
    <t>VANESSA ALEXANDRA ZARATE CHAVEZ</t>
  </si>
  <si>
    <t>La paciente se comunica con la central y refiere que la prestadora Clínica Viva 1A le informó que su póliza se encuentra activa; sin embargo, no cuenta con cobertura dentro del programa al cual ella pertenece. Asimismo, indica que no pudo acceder a su cita programada para el 05/12/2025 debido a este inconveniente.
La paciente cuenta con diagnóstico de hipotiroidismo, se encuentra muy incómoda por la situación y manifiesta que, de no recibir una respuesta en un plazo máximo de 24 horas, presentará una queja formal ante la Defensoría del Asegurado, la SBS e Indecopi, dado que no fue informada sobre el cambio en su cobertura.</t>
  </si>
  <si>
    <t>Estimada Lic, Margot, buen día:
Respecto a lo solicitado se informa lo siguiente:
En siteds se valida beneficio 1201 con copago de s/30.00, lo cual fue informado a nuestra mutua paciente tal como ella lo indica en su llamada.
Lamentablemente tenemos aún quiebres en la parametrización de SITEDS ya no solo de AMI/AMC sino también ahora en productos EPS
El día lunes se envió correo solicitando código salesforce para poder proceder con la atención, nos encontramos a la espera de la respuesta.
Adjunto el correo enviado.
Estamos solicitando prioridad para proceder con el agendamiento.
Cabe resaltar que se debe generar un código por cada cita mensual para que ello nos permita facturar la atención correspondiente.
Se informará en cuanto culminemos con el agendamiento, realizando el seguimiento de la atención.
Saludos Cordiales,</t>
  </si>
  <si>
    <t>ALESSANDRA CHIARA GALVEZ HERMOZA</t>
  </si>
  <si>
    <t>Estimados 
Buen día, en la comunicación con el papá de la paciente Alessandra Chiara Gálvez Hermoza, se hace hincapié de las atenciones que hasta el momento ha venido recibiendo en el programa en función a la disponibilidad que brinda para las programaciones y refiere lo siguiente:
La comunicación para el agendamiento lo realizan de diferentes números y personal distinto que no tiene conocimiento de las coordinaciones previas.
 En varias por oportunidades reprograman la cita ofreciendo disculpas por el cambio, lo cual genera cambios de otras actividades que tiene su niña como clases de ingles, psiquiatría ( que sume como particular).
Refiere también que por las diferentes actividades y citas en clínica angloamericana  que tiene su niña, si ha reprogramado algunas citas.
Frente a lo mencionado, se ha sugerido una evaluación por médico del programa e identificar  las necesidades alteradas al momento, para definir que atenciones requiere, la frecuencia de las misma o la posibilidad de alta del programa.
Cabe mencionar que para el próximo mes (Enero 2026) se encontrará de vacaciones para poder coordinar la evaluación.</t>
  </si>
  <si>
    <t>Estimada Rosita, buena tarde:
Se gestionarán atenciones para el mes de Enero 2026.
Gracias por la comunicación con el papá de nuestra mutua paciente.
@Stacy Ann Carrillo Neyra tener en cuenta por favor
Saludos Cordiales,</t>
  </si>
  <si>
    <t>JUAN ANTONIO FLORES ARAUJO</t>
  </si>
  <si>
    <t xml:space="preserve">Buenas tardes estimadas
Su gentil apoyo con este caso, el día de ayer 11/12  se quedó con la farmacia de Viva 1A que se entregaría los medicamentos para la DBM del paciente en el rango de las 14 a 16 horas, pero paciente reporta que hasta el momento no ha llegado sus medicamentos.
Paciente se encuentra muy incomodo ya que se encuentra esperando sus medicamento desde el día 04/12.
Saludos cordiales
Central de programas </t>
  </si>
  <si>
    <t>Buenas tardes estiamdos 
Lamentablemente, el medicamento Amaryl 2 mg no se encontraba disponible en stock ni contábamos con alternativa en nuestros locales. Por tal motivo, se consultó la posibilidad de enviar únicamente el medicamento Janumet 50/1000, lo que generó una demora en la entrega.
Finalmente, la dispensación se realizó el día 12 de diciembre, quedando la atención conforme.
Brigitte Huaranca</t>
  </si>
  <si>
    <t>GLORIA HUAMAN AVENDAÑO</t>
  </si>
  <si>
    <t xml:space="preserve">Estimado equipo Viva 1A
Buen día, en relación al reporte de la atención de psicología solicitado por la paciente, en la comunicación refiere encontrarse hospitalizada en clínica detecta por una reacción alérgica a la azitromicina y aun no cuenta con fecha de alta y solicita que programen la visita de psicología como parte de sus atenciones del programa de acompañamiento. Se informa que durante la hospitalización las atenciones quedan suspendidas hasta el alta, ya que el soporte brindado es desde domicilio, por lo que se hará seguimiento telefónico para reanudar sus atenciones a penas se encuentre de alta.
Cabe mencionar que a pesar de la explicación paciente no queda conforme y refiere que presentará su reclamo.
</t>
  </si>
  <si>
    <t>Saludos cordiales.</t>
  </si>
  <si>
    <t>ONCOLOGICO</t>
  </si>
  <si>
    <t>PATRICIA CANANI MORALES</t>
  </si>
  <si>
    <t>Estimado equipo Viva 1A
Buen día, en comunicación con la paciente Patricia Canani Morales, quien pertenece al programa de acompañamiento oncológico, refiere que hasta la fecha solo ha venido recibiendo atenciones por psicología (teleconsulta), excepto la de enfermería que si acude presencial. Así mismo indica que indica que tiene dos pendientes por parte del prestador:
Extorno de un pago que realizó de 70 soles cuando el monto correcto es 7 soles. (su apoyo en regularizar dicha gestión)
Solicitó una constancia por atención por atención para presentar en su trabajo (se informa que las constancias se brindan en atenciones presenciales de acuerdo a lo informado)
Dada la situación de la paciente se explica la importancia de la atención presencial dentro del programa de acompañamiento y la necesidad de agendar la cita de valoración por el médico del programa para redefinir el plan de trabajo en funciones a las necesidades afectadas, asi como la continuidad en el programa, teniendo en cuenta que se encuentra en controles por oncología.
Acepta la valoración presencial y solicita agendar de ser posible este sábado o domingo (13 o 14) ya que estará fuera de lima la próxima semana. Adicional refiere que podría brindar la dirección de su suegra para la atención.
Su apoyo en confirmar el contacto y la fecha de cita para la paciente.
Atte.</t>
  </si>
  <si>
    <t>ONCOLOGÍA</t>
  </si>
  <si>
    <t>Buenas tardes estimada Rosa,
Nos comunicamos con la paciente para coordinar el proceso de reembolso, quien me remitirá por la tarde su CCI para realizar la transferencia.
En relación con la emisión de la constancia, esta fue enviada oportunamente; sin embargo, la paciente solicitaba que no se consignara la modalidad de atención (teleconsulta), lo cual generó el inconveniente.
Es todo en cuanto tengo que informar.
Saludos cordiales,</t>
  </si>
  <si>
    <t>25SBS-078-01805</t>
  </si>
  <si>
    <t>Se comunica hija de asegurada ( MARIA CECILIA GONZALES CHAVEZ | DNI: 07472582)
Refiere que el centro médico VIVA A1, ha tenido mala praxis con las terapias fisicas 
domiciliarias con la paciente, lo cual le ha generado Artrosis, por lo que los familiares de la 
paciente han tenido que programar una consulta con la Clinica Ricardo Palma de manera 
domiciliaria ( 27/10) con un costo S/300.00 por la consulta de la cual le han derivado 
medicinas; por el momento el Saldivar 3 veces al día 1 tab c/8 hrs, Artcoxia y un Spray 
Moviflex que se aplica c/ 6 horas por el monto aproximado, de cada tab S/11.35 (Artcoxia) y 
S/4.30 (Saldivar). y el Spray con un importe de aprox S/42, el cual no ha llegado comprar 
principalmente por los costos elevados.
Refiere que producto al tipo de tratamiento que ha estado realizando el proveedor, y del cual 
ya habia estado reportando a través de reclamos respecto a ello, el cual pueden validar los 
casos anteriores. Para su consideración, refiere que el médico que atendió a la paciente le 
refieren que para mejoria del paciente requieren:
1. Cirugía (Colocar un platino, y materiales médicos) y 2. La segunda opción otro es con 
inyección de ácido hialuronico solamente para calmar el dolor, el cual necesitaria una
aplicación mínima de 02 veces al año, y el valor oscila por c/ ampolla S/1,600.
Solicitud: La devolución de los gastos particulares realizados, desde la consulta médica, 
medicamentos, examenes de imagenes (Resonancias), lo cual han perjudicado 
economicamente a los familaires quienes estan asumiendo la totalidad de gastos 
particulares, además y/o adicionalmente de los gastos con copagos y/o atraves de 
cobertura, ya que lo mencionado esta directamente asociado por el tipo de atención que ha 
venido realizado el centro medico Viva A1 y solicita que Rimac como aseguradora se haga 
cargo de dichos gastos.</t>
  </si>
  <si>
    <t>VARINIA GOLDSTEIN BRAUNFELD</t>
  </si>
  <si>
    <t xml:space="preserve">Buenas tardes, por favor tu apoyo derivando al área correspondiente la revisión de la cobertura de los medicamentos, asegurada me indica que le negaron la entrega indicando que no cuenta cobertura. adjunto orden.
 </t>
  </si>
  <si>
    <t xml:space="preserve">Hola Michell buen día
Los medicamentos fueron entregados el dia 12 de diciembre a la paciente, a quien hemos realizado la llamada de confirmación de su recepción como es parte de nuestro proceso.
Saludos cordiales </t>
  </si>
  <si>
    <t>Benjamín Acero Ocaña</t>
  </si>
  <si>
    <t>Buen día, 
Estimado  Viva 1A S.A.C.: 
Por medio de la presente, les informamos que hemos recibido un reclamo formal presentado por la señora Mónica Acero Vicente (DNI 10644943), hija del afiliado Benjamín Acero Ocaña (DNI 08397113), quien fuera atendido bajo el programa “Contigo” y el servicio de hospitalización en casa, prestado por Viva 1A S.A.C. en su calidad de proveedor subcontratado.
La usuaria manifiesta su disconformidad respecto a la calidad del servicio brindado durante la hospitalización domiciliaria y, de manera especial, en el acompañamiento y certificación del fallecimiento ocurrido el 06 de noviembre de 2025, refiriendo presuntas deficiencias en la administración de medicamentos, monitoreo de signos vitales, aplicación de protocolos básicos de enfermería, manejo del dolor y sedación, así como en la activación del servicio de atención 24 horas y el trato recibido por parte del personal asistencial y del call center.
Dado que se trata de un caso particularmente sensible, vinculado a un paciente adulto mayor con Alzheimer y a un servicio dirigido a personas con alta vulnerabilidad, agradeceremos se sirvan realizar una revisión exhaustiva de las actuaciones del equipo involucrado (médicos, enfermeras, call center y logística), tanto durante el periodo de hospitalización en casa como en el procedimiento de certificación del fallecimiento, a fin de determinar si la atención brindada se ajustó a los protocolos establecidos por su institución y a los estándares de calidad y empatía exigibles para este tipo de prestaciones.
En ese sentido, solicitamos muy respetuosamente nos alcancen un informe detallado que incluya, como mínimo, lo siguiente: la identificación del personal que intervino en la atención del señor Benjamín Acero Ocaña, la descripción de los protocolos aplicados para la administración de medicamentos intravenosos, nebulizaciones, control de signos vitales y sedación, la explicación del procedimiento seguido para la certificación del fallecimiento y los tiempos de respuesta registrados, así como las acciones de mejora o medidas correctivas que consideren pertinentes implementar en relación con el servicio a cargo de Viva 1A S.A.C.
Agradeceremos que dicho informe sea remitido a más tardar el día de mañana y debidamente sustentada para poder brindarle una respuesta a la usuaria. Por el cual, se adjunta el reclamo en PDF para que puedan tomar conocimiento al detalle del reclamo. 
Sin otro particular, y reiterando la importancia de este caso por su naturaleza y contexto, quedamos a la espera de su informe y a su disposición para cualquier coordinación adicional que consideren necesaria.
Atentamente,</t>
  </si>
  <si>
    <t>Buenas  tardes estimado equipo,
Reciban un cordial saludo,  Reciban un cordial saludo, por medio del presente, les hago llegar el descargo correspondiente al reclamo de Sra. Mónica Acero Vicente, respecto al servicio de Hospitalización en casa del paciente Benjamín Acero Ocaña.
Así mismo como recordatorio, y en el marco del plan de trabajo y mejora de la gestión de atención al usuario, agradeceré se pueda difundir el correo oficial de quejas y reclamos quejasyreclamos@viva1a.com.pe, a fin de garantizar el uso del canal adecuado para la recepción, registro y seguimiento de estos casos.
Quedo atenta a su confirmación.
Saludos cordiales.</t>
  </si>
  <si>
    <t>CRISTOBAL TADEO ARBAIZA GONZALES </t>
  </si>
  <si>
    <t>Buenas tardes estimadas
Tío de paciente se comunica a nuestra central, refiere que hasta la fecha no contactan a padre de paciente para la entrega del tto por Dx de Hipotiroidismo. Cuidafarma se comunicó para coordinar entrega del FreeStyle, pero prestador Viva 1A no lo contacta. 
Su gentil apoyo en revisión del caso y contacto con padre de asegurado. 
CRISTOBAL TADEO ARBAIZA GONZALES 
DNI: 71687044
Celular: 992768444 (Padre Armando Arbaiza)
Dx: Hipotiroidismo
Tratamiento pendiente: EUTIROX
Prestador: VIVA 1A</t>
  </si>
  <si>
    <t>Buenas tardes estimados,Buenas tardes estimados,
El caso fue resuelto el 16 de diciembre y notificado previamente mediante otro correo.
Cabe precisar que la paciente se encontraba en periodo de espera, por lo que no correspondía la atención por el diagnóstico de hipotiroidismo. Asimismo, el padre del menor fue informado de esta condición de manera previa a la atención.
Posteriormente, Rímac autorizó la atención y la dispensación del medicamento; en consecuencia, la dispensación se realizó el 16 de diciembre.
Saludos cordiales.</t>
  </si>
  <si>
    <t>EDWARDS CESAR ESPINOZA SEMINARIO</t>
  </si>
  <si>
    <t>Buen día estimadas:
Agradeceré su amable apoyo con el siguiente caso.
El afiliado de la referencia se encuentra actualmente inscrito en el programa de Otras Enfermedades Crónicas. Él señala que, de manera habitual, recibe tres medicamentos cada mes. Asimismo, se nos ha indicado que el médico tratante no remite la receta directamente al paciente, sino que esta es enviada al proveedor VIVA 1A.
Sin embargo, en el presente mes el afiliado ha recibido solo dos medicamentos, quedando pendiente el envío de Eutirox 88 mg, el cual no le ha sido entregado. El paciente refiere que ya no cuenta con dicho medicamento, habiéndose agotado su último suministro el jueves 11 de diciembre.
Solicito, por favor, su apoyo para confirmar si se ha realizado alguna modificación en las condiciones del programa, ya que la falta de entrega de este medicamento afecta la continuidad de su tratamiento.
Adjunto la receta del mes anterior, proporcionada por el proveedor, para su revisión.
Saludos,</t>
  </si>
  <si>
    <t>Cabe precisar que la paciente se encontraba en periodo de espera, por lo que no correspondía la atención por el diagnóstico de hipotiroidismo. Asimismo, el padre del menor fue informado de esta condición de manera previa a la atención.</t>
  </si>
  <si>
    <t>JOSE GERARDO GONZALES ALARCON</t>
  </si>
  <si>
    <t xml:space="preserve">Paciente se contacta con la central, refiere que hasta el momento no recibe sus medicamentos a pesar de haber sido atendido el dia 12/12 con el medico Moncada de la prestadora Viva 1A. 
Su gentil apoyo en contactarlo para la entrega de sus medicamentos 
</t>
  </si>
  <si>
    <t xml:space="preserve">Estimados, buen día:
Se conversa con paciente vía telefónica, quien refiere que los medicamentos fueron entregados el día de ayer.
Con respecto a los laboratorios se ha gestionado la toma para el día de mañana sábado 20 del presenre.
Saludos Cordiales,
</t>
  </si>
  <si>
    <t>JOSE ANDRES MIRANDA MONTES DE OCA</t>
  </si>
  <si>
    <t xml:space="preserve">Por favor nos ayudan con la consulta, es urgente please. Cliente se encuentra a la espera.
@Auditoria Medica nos confirman please si tienen pendiente alguna aprobación de autorización para el siguiente cliente:
</t>
  </si>
  <si>
    <t xml:space="preserve">Buenas noches ,Estimada:
 Ya se cuenta con el Vb se  realizara el contacto con el pcte para el cobro y el cronograma   de las atenciones .
Saludos cordiales </t>
  </si>
  <si>
    <t>Estimados,
Su apoyo por favor con el cliente. Indica que no se contactan con él para la entrega de sus medicamentos.</t>
  </si>
  <si>
    <t>Buenas tardes  estimados,</t>
  </si>
  <si>
    <t>ZHENJUN LI</t>
  </si>
  <si>
    <t>Les escribo porque hemos recibido el reclamo del cliente CNPC por el servicio recibido en la atención del Sr Zhenjun Li, quién está en el programa de pacientes crónicos en TALARA, les comparto detalle de su última experiencia a inicios de diciembre:
A pesar de todas las coordinaciones y confirmaciones que se tuvieron el día de ayer por parte de Viva1A y por tu parte, te comento que hoy cuando el Sr. Zhenjun Li se ha acercado a la clínica ha habido una serie de inconvenientes con su atención. Se presentó desde las 7:30 am y lo han atendido a las 8:30 am, durante esa hora estuve prácticamente buscando las mismas confirmaciones que gestioné ayer pues en el centro médico insistían en que no había ningún registro de atención para el Sr. Li.
Según indicaron en SANNA Talara, ellos no habían recibido la confirmación de SANNA Piura que a su vez no tenía la confirmación de Viva1A y tampoco de RIMAC.
Pienso que es necesario ordenar estos procesos de atención pues cada mes nos atiende una persona diferente, realizando las mismas preguntas y finalmente ofreciendo una deficiente atención. Incluso, tal como verificas en correo precedente, insistieron con el tema del copago (que es un tema recurrente todos los meses), lo que tarda aún más las coordinaciones. Considero que debería haber una cara visible por parte de VIVA1A, quienes escriben desde números diferentes, no brindan sus nombres y cuando he intentado contactarme con ellos telefónicamente me indican que sus números solo están disponibles vía Whatsapp y el único medio de comunicación es la central telefónica.
Así mimos, el cliente nos consulta por un contacto directo con Viva 1ª, pues nos pide una cara visible ya que no hay repuesta al wasap ni llamada.
Quedo atenta a sus cometarios, y espero nos puedan dar alternativas de mejora que permitan la eficiencia del proceso de atención médica.
Saludos,</t>
  </si>
  <si>
    <t xml:space="preserve">Estimados, buen día:
El contacto para los pacientes chinos de CNPC es a través del Dr. Rengifo, médico ocupacional de la empresa, tal cual se ha venido gestionando desde el inicio de atenciones; así mismo, la licenciada Lucia Fajardo de CNPC, con quienes tenemos un grupo de ws en el que nos reportan en caso los pacientes presenten alguna incidencia.
En cuanto al detalle de atención en Sanna Talara del mes de diciembre, el área de laboratorio realizó la gestión con el centro médico el día 2/12, adjunto screen:
</t>
  </si>
  <si>
    <t xml:space="preserve">Buen día 
Por favor su apoyo, cliente menciona que le indicaron que tenían exámenes de laboratorio programados, pero hasta el momento no ha tenido ninguna comunicación. Ya pasaron 15 días desde la agenda. 
Su apoyo para contactar a la cliente, ya que se encuentra muy mortificada. 
</t>
  </si>
  <si>
    <t>Buenas tardes, estimado,
Reciba un cordial saludo, en relación con el caso en mención, informamos que se realizaron las coordinaciones correspondientes considerando su cita programada para el 1 de enero. En ese marco, la toma de exámenes se efectuó el 23 de diciembre, entregándose los resultados al paciente el día 27 de diciembre.
Posteriormente, el paciente acudió a consulta el 2 de enero para su control mensual y la lectura de resultados, quedando la atención conforme.
No obstante, con la finalidad de fortalecer una comunicación más clara y oportuna, estaremos reforzando nuestros canales de contacto con los pacientes, a fin de asegurar una información más efectiva y acompañamiento continuo durante su atención.
Saludos cordiales,</t>
  </si>
  <si>
    <t xml:space="preserve">Buen día 
Por favor su apoyo, cliente menciona que le indicaron que tenían exámenes de laboratorio programados, pero hasta el momento no ha tenido ninguna comunicación. Ya pasaron 15 días desde la agenda. 
 </t>
  </si>
  <si>
    <t>Buenas tardes Margot,
Reciba un cordial saludo, en relación con el caso en mención, informamos que se realizaron las coordinaciones correspondientes considerando su cita programada para el 1 de enero. En ese marco, la toma de exámenes se efectuó el 23 de diciembre, entregándose los resultados al paciente el día 27 de diciembre.
Posteriormente, el paciente acudió a consulta el 2 de enero para su control mensual y la lectura de resultados, quedando la atención conforme.
No obstante, con la finalidad de fortalecer una comunicación más clara y oportuna, estaremos reforzando nuestros canales de contacto con los pacientes, a fin de asegurar una información más efectiva y acompañamiento continuo durante su atención.
Saludos cordiales,</t>
  </si>
  <si>
    <t xml:space="preserve">09418364
</t>
  </si>
  <si>
    <t>YUMPE ACOSTA JOHNNY</t>
  </si>
  <si>
    <t>caso urgente, colaborador de Hermes Johnny Yumpe, se encuentra como paciente crónico en el programa CUDIATE, pero me indica que en Julio fue la ultima cita, luego le llamaron en noviembre para entrega y medicamentos pero no volvieron a contactarse ni le entregaron los medicamentos.
Por favor te agradecería se puedan contactar a la brevedad y puedan hacerle entrega de sus medicamentos.</t>
  </si>
  <si>
    <t xml:space="preserve">Estimada Margot, buenos dias.
Para comentarte que sobre el paciente en mención, sus medicamentos fueron entregados el 17 de diciembre.
Además, nos hemos comunicado con el paciente y él se encuentra conforme con la atención. Así mismo, paciente pasó consulta el día de hoy y se está gestionando la entrega de medicamentos el día de mañana.
Por otro lado, dicho paciente ha recibido las siguientes atenciones durante el año:
21/02/25   Medicina Familiar
21/05/25   Medicina Familiar
20/06/25   Medicina Familiar
20/11/25   Medicina Familiar
26/11/25    Enfermería, Nutrición
26/12/25   Medicina Familiar 
Saludos cordiales </t>
  </si>
  <si>
    <t>MARIA MARGARITA VICUÑA GALARRETA</t>
  </si>
  <si>
    <t xml:space="preserve">Buenas tardes estimadas
Paciente se comunica a nuestra central, se encuentra incomoda ya que no entiende cuales son los motivos por lo que no puede agendar cita y continuar en programa de Artritis Reumatoide, prestador le envió e
un mensaje de WhatsApp indicándole ello, pero no le dice cuales es el motivo y le indican comunicarse con su seguro. 
Su gentil apoyo en revisión de caso y contacto con asegurada ya que necesita recibir su lectura de resultados y entrega de medicina que le corresponde a este mes. Gracias.
 </t>
  </si>
  <si>
    <t>María Patricia Talavera Cornejo</t>
  </si>
  <si>
    <t xml:space="preserve"> pattytalavera@gmail.com</t>
  </si>
  <si>
    <t>El día sábado se comunicaron, desde farmacia, para indicarme que ese mismo día antes de las 9 pm me entregarían el medicamento, pero nunca llegaron.
El domingo como es obvio no trabajaron.
Hoy a las 8:12 les escribí preguntando por la entrega y me respondieron que tenían problemas con el sistema, pero que en 15 minutos se arreglaba y me llamarían. Son las 12:03 pm y no se nada. A las 11:00 les escribí, ya molesta, por la falta de comunicación y nada, no han respondido ABSOLUTAMENTE NADA (exacto escribo en mayúsculas por ahora no estoy molesta, estoy enojada, mucho.
Quiero saber si van a traerme la medicina (que ya no tengo) o debo buscarla por mi cuenta.</t>
  </si>
  <si>
    <t xml:space="preserve"> Lima, 09 de febrero del 2026
María Patricia Talavera Cornejo
pattytalavera@gmail.com 
Referencia: Reclamo N° LR-00055
PAUS – VIVA 1A S.A.C.
María Patricia Talavera Cornejo,
De nuestra consideración,
Nos dirigimos a usted para saludarle y, al mismo tiempo, informarle que hemos analizado su reclamo presentado el 22 de diciembre del 2025 a través de la Hoja de Reclamación N° 00055 del Libro de Reclamaciones Virtual,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1ª
Informe de Resultado del Reclamo
1.	Canal de Ingreso del Reclamo:
	Reclamo ingresado el 22 de diciembre del 2025, a través del Libro de Reclamaciones Virtual , mediante la Hoja de Reclamación 00055.
2.	Identificación del usuario afectado y de quien presenta el reclamo:
El reclamo fue presentado por el Sra. María Patricia Talavera Cornejo, identificado con DNI N° 07658718, en calidad de representante.
La usuaria afectada es la Sra. Sra. María Patricia Talavera Cornejo, identificado con DNI N° 07658718
3.	Descripción y causa del reclamo:
“El día sábado se comunicaron, desde farmacia, para indicarme que ese mismo día antes de las 9 pm me entregarían el medicamento, pero nunca llegaron. El domingo como es obvio no trabajaron. Hoy a las 8:12 les escribí preguntando por la entrega y me respondieron que tenían problemas con el sistema, pero que en 15 minutos se arreglaba y me llamarían. Son las 12:03 pm y no se nada. A las 11:00 les escribí, ya molesta, por la falta de comunicación y nada, no han respondido ABSOLUTAMENTE NADA (exacto escribo en mayúsculas por ahora no estoy molesta, estoy enojada, mucho. Quiero saber si van a traerme la medicina (que ya no tengo) o debo buscarla por mi cuenta..”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
 Debido a una caída imprevista de nuestro sistema informático, se produjo un retraso en la dispensación de los medicamentos, los cuales fueron entregados finalmente el día lunes 22 de diciembre. Comprendemos plenamente las molestias que esta situación pudo haber generado y ofrecemos nuestras disculpas por ello. Asimismo, reconocemos la importancia de que reciba sus medicamentos de manera continua y oportuna. 
Por tal motivo, se han reforzado las coordinaciones internas y se han adoptado medidas correctivas orientadas a fortalecer nuestros procesos, con el fin de prevenir que situaciones similares vuelvan a presentarse.
Agradecemos su comprensión y quedamos atentos ante cualquier inquietud adicional. Nuestro compromiso es seguir mejorando para brindarle una atención de calidad.
5.	Conclusiones
En consecuencia, de acuerdo con los fundamentos expuestos, nuestra institución
declara fundado en parte su reclamo por demora de dispensación.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Notificar de forma oportuna las entregas de medicamentos
Quedamos atentos ante cualquier solicitud, prestos a servirle siempre.
“EN VIVA 1A CUIDAMOS LA SALUD DE TU FAMILIA COMO SI FUERA LA NUESTRA”
</t>
  </si>
  <si>
    <t>ENEIDA BOCANEGRA PADILLA</t>
  </si>
  <si>
    <t xml:space="preserve">Buenas tardes estimados
Paciente se comunica a nuestra central muy molesta por situación que viene pasando, indica que para hoy 23/12 le reprogramaron su tele consulta de programa cuídate a las 10:30 am y hasta el momento no recibe llamada de médico. Su primera cita fue agendada el 06/12, pero nunca llamo médico y por ello reprogramaron cita, desde esa fecha no cuenta con tto y exige comunicación ya que no aguantara otra reprogramación. Están incumpliendo con lo indicado en su programa y se está viendo afectada por 2da vez. 
Su gentil apoyo en revisión del caso y contacto urgente con asegurada para informar sobre tele consulta pendiente. </t>
  </si>
  <si>
    <t>Buenas tardes estimados,
Lamentamos sinceramente la situación presentada y ofrecemos las disculpas del caso por las molestias generadas a la paciente respecto a la teleconsulta programada.
Luego de la revisión correspondiente, se verifica que la paciente continuó con sus atenciones médicas, registrándose lo siguiente:
24/12/2025 – Neumología (Teleconsulta) – Dr. Alfonso Jiménez Ramos
13/01/2026 – Medicina Familiar (Teleconsulta) – Dr. Antonio David Moncada Catalán
03/02/2026 – Neumología (Teleconsulta) – Dr. Alfonso Jiménez Ramos
Con ello, se dio continuidad a su evaluación médica dentro del programa. No obstante, se reforzarán las coordinaciones y confirmaciones previas de las atenciones a fin de evitar que situaciones similares vuelvan a presentarse.
Quedamos atentos ante cualquier coordinación adicional.
Saludos cordiales,</t>
  </si>
  <si>
    <t xml:space="preserve">Buenas noches estimadas
Paciente se comunica a nuestra central, refiere que quedaron en comunicarse hoy a las 5pm para brindar la información acerca de la atención de traumatología y atención de terapias. También le brindaron OM de laboratorio que no eran exámenes para el diagnóstico de Artritis reumatoide, solicita verificación y observación ya que presenta mucho dolor y su médico de confianza le indico que no son los exámenes adecuados para control de ese diagnóstico. Continua a la espera de comunicación para coordinar ello ya que no quiere esperar más tiempo ni el mes siguiente. También le indicaron que pasaría atenciones de nutrición y hasta el momento no le agendan. 
Su gentil apoyo en revisión de caso y contacto urgente con paciente ya que no se encuentra conforme como se esta llevando su programa. 
</t>
  </si>
  <si>
    <t>PROGRAMA ARTRITIS</t>
  </si>
  <si>
    <t>Buenas tardes estimados,
Reciban un cordial saludo. En relación con el caso en mención, informamos que la paciente se encuentra incorporada en el programa de Hipotiroidismo y Diabetes. En ese sentido, los exámenes de laboratorio solicitados para diagnóstico de artritis no forman parte de las prestaciones contempladas dentro de sus programas actuales.
Por otro lado, se coordinó la atención domiciliaria con la Dra. Ana Claudia Ayon Pacheco para el día 16/02/2026 la cual se realizo de manera optima.
Cabe precisar que las principales dificultades para el agendamiento radican en que la paciente solicita que todas las atenciones sean exclusivamente bajo modalidad domiciliaria, no aceptando atenciones virtuales ni presenciales en sede.
Sin embargo, de acuerdo con lo establecido en el contrato, “...las atenciones se realizarán presenciales y virtuales alternadas de manera mensual...”, lo cual limita la posibilidad de programar todas las consultas bajo modalidad domiciliaria, generando restricciones operativas para el cumplimiento del esquema pactado.
Quedamos atentos a las indicaciones correspondientes.
Saludos cordiales,</t>
  </si>
  <si>
    <t>Monica  Gomez  M</t>
  </si>
  <si>
    <t>jj.conciliacion@gmail.com</t>
  </si>
  <si>
    <t xml:space="preserve">Solicité el envío al local de inkafarma más próximo a mi domicilio que está ubicado en la avenida Manuel Valle pero no acceden a ello
</t>
  </si>
  <si>
    <t xml:space="preserve"> Lima, 10 de febrero del 2026
Mónica María Angela Gómez de la Torre Montori
jj.conciliacion@gmail.com
Referencia: Reclamo N° LR-00056
PAUS – VIVA 1A S.A.C.
Mónica María Angela Gómez de la Torre Montori,
De nuestra consideración,
Nos dirigimos a usted para saludarle y, al mismo tiempo, informarle que hemos analizado su reclamo presentado el 26 de diciembre del 2025 a través de la Hoja de Reclamación N° 00056 del Libro de Reclamaciones Virtual, con relación a los presuntos inconvenientes ocurridos durante nuestra atención. Por ello, procedimos a realizar una evaluación exhaustiva con las áreas involucradas. 
En virtud de ello, adjunto a la presente, encontrará el Informe de Resultado de su Reclamo para su revisión.
Lamentamos cualquier molestia que esta situación haya podido ocasionar y le reiteramos nuestro propósito de cumplir con nuestros servicios con la más alta calidad para nuestros pacientes.
Finalmente, le recordamos lo siguiente:
“De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
Quedamos atentos ante cualquier consulta adicional.
Cordialmente,
VIVA 1A S.A.C.
BRIGITTE HUARANCA LÓPEZ
GESTOR DE RECLAMOS DE VIVA 1ª
Informe de Resultado del Reclamo
1.	Canal de Ingreso del Reclamo:
	Reclamo ingresado el 26 de diciembre del 2025, a través del Libro de Reclamaciones Virtual , mediante la Hoja de Reclamación 00056.
2.	Identificación del usuario afectado y de quien presenta el reclamo:
El reclamo fue presentado por el Sra. Mónica María Angela Gómez de la Torre Montori, identificado con DNI N° 08222013, en calidad de representante.
La usuaria afectada es la Sra. Sra. Mónica María Angela Gómez de la Torre Montori, identificado con DNI N° 08222013
3.	Descripción y causa del reclamo:
“Descripción del reclamo: Solicité el envío al local de inkafarma más próximo a mi domicilio que está ubicado en la avenida Manuel Valle pero no acceden a ello 
Sustenta tu respuesta en base al archivo adjunto:
Expectativas de atención y eficiencia en los servicios de VIVA 1A S.A.C: Que envié medicamentos al local más cercano a mi domicilio o plazo para hacerlo en otro local.”
4.	Análisis de los hechos que sustentan el reclamo:
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
Debido a un desabastecimiento presentado en una de las cadenas de nuestro proveedor, específicamente en el local INK-DW6-Pachacamac 2, no fue posible realizar la dispensación de los medicamentos en dicha tienda la cual era las más cercana a su domicilio. Ante esta situación, se coordinó la dispensación a domicilio del paciente que finalmente fueron dispensados y entregados el día viernes 26 de diciembre. 
Comprendemos plenamente las molestias que esta situación pudo haber generado y ofrecemos nuestras disculpas por ello. Asimismo, reconocemos la importancia de que reciba sus medicamentos de manera continua y oportuna. 
Por tal motivo, se han reforzado las coordinaciones internas y se han adoptado medidas correctivas orientadas a fortalecer nuestros procesos, con el fin de prevenir que situaciones similares vuelvan a presentarse.
Agradecemos su comprensión y quedamos atentos ante cualquier inquietud adicional. Nuestro compromiso es seguir mejorando para brindarle una atención de calidad.
5.	Conclusiones
En consecuencia, de acuerdo con los fundamentos expuestos, nuestra institución
declara fundado en parte su reclamo por demora de dispensación.
Viva 1A agradece su reclamo pues nos permite tener el debido conocimiento de las eventualidades y deficiencias que puedan producirse durante la atención, tomar medidas correctivas evitando a futuro alguna otra disconformidad que refleja insatisfacción en situaciones similares.
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
6.	Medidas a adoptar o adoptadas:
Finalmente, es oportuno informarle que hemos adoptado las siguientes medidas:
a)	Notificar de forma oportuna las entregas de medicamentos
Quedamos atentos ante cualquier solicitud, prestos a servirle siempre.
“EN VIVA 1A CUIDAMOS LA SALUD DE TU FAMILIA COMO SI FUERA LA NUESTRA”
</t>
  </si>
  <si>
    <t>CARLA MARIA BELLINA PFLUCKER</t>
  </si>
  <si>
    <t xml:space="preserve">Buenas tardes estimados
Pacientes se comunica a nuestra central muy incómoda, refiere que no es la primera vez que presenta problemas con prestador Viva 1A ya que nunca envía el tratamiento a tiempo, médico del programa le indico hace 2 semanas que derivo receta con el área de farmacia para que se contacten y realicen la entrega respectiva, hasta la fecha no se comunican. Exige comunicación y envió de tratamiento urgente ya que afectan su salud. No está conforme con seguimiento que brinda prestador, tampoco le envían las recetas ni por correo para saber si existe receta. 
Su gentil apoyo en revisión de caso y contacto urgente con paciente. </t>
  </si>
  <si>
    <t xml:space="preserve">Estimados, buena tarde:
Se contacta con paciente en referencia por ws corporativo; dado que, no responde otro medio de contactabilidad.
Se agenda atención para el día de hoy con el Dr. Siura - Endocrinología.
</t>
  </si>
  <si>
    <t>Buenas Tardes 
Estimados , solicito de su apoyo en coordinar la atención para el tratamiento de HTA -Programa Cuidate , póliza se encuentra activa en el sistema e iniciar tratamiento.</t>
  </si>
  <si>
    <t xml:space="preserve">. </t>
  </si>
  <si>
    <t xml:space="preserve">Buenos días estimados
Paciente e hija se comunican a nuestra central, se encuentra muy incomodas por los inconvenientes que presentan constantemente con prestador. Paciente Sra. Miryam indica que su última cita fue el 11/Nov, no cuenta con programación de cita para recibir tratamiento por sus 4 diagnósticos y ya no cuenta con medicamentos. Hija de paciente refiere que ya ha puesto como 20 quejas en la plataforma de Rimac por que el prestador del programa no lleva el seguimiento de forma oportuna y siempre tienen los mismos problemas todos los meses, exige solución hoy mismo ya que paga su seguro mensualmente y aparte hace un gasto extra por comprar medicinas ya que nunca recibe atenciones a tiempo en su programa. 
Su gentil apoyo en revisión de caso, comunicación urente con paciente e informar sobre agendamiento de cita. Quedamos atentos, gracias. </t>
  </si>
  <si>
    <t xml:space="preserve">Buenos días estimados
Paciente en mención nos contactamos indicándole que tenía que realizar un copago correspondiente de S/30.00 paciente indicó que anteriormente no realizaba ningún copago, que se comunicaría con Rímac sobre dicha situación, pero de igual forma hará el pago para su atención, queda agendada la atención para el día de hoy lunes 29/12 a las 14:00 hrs con el Dr Moncada, quedo atento ante cualquier solicitud, gracias.
Saludos, </t>
  </si>
  <si>
    <t>STEFANI MILAGROS GELDRES VILLA</t>
  </si>
  <si>
    <t>Solicito su apoyo con el siguiente caso: La asegurada STEFANI MILAGROS GELDRES VILLA con DNI 72144824 se afilio al programa otras enfermedades crónicas en el mes de noviembre, la atendieron ese mes y le dijeron que debía hacer un control en el mes de diciembre. Cliente ha tratado de contactarlos, pero no recibe respuesta.
Por ello, solicita el cambio a la clínica internacional sede surco.</t>
  </si>
  <si>
    <t>72852441  </t>
  </si>
  <si>
    <t>ORIANNA TRAVERSO MADRID </t>
  </si>
  <si>
    <t>999400690  </t>
  </si>
  <si>
    <t xml:space="preserve">Buenos días estimados
Paciente se comunica a nuestra central, se encuentra incomoda y preocupada ya que realizo su solicitud de ingreso en el mes de noviembre 2025 y hasta la fecha no ha sido contacta ni por llamada ni por mensaje vía WhatsApp para determinar ingreso a programa. Refiere que ya espero el tiempo prudente y solicita el contacto urgente. 
Su gentil apoyo en revisión de caso y contacto con paciente, se reporto solicitud de ingreso el 14/11. Quedamos atentos a sus comentarios, gracias.
</t>
  </si>
  <si>
    <t>Estimadas, buena noche:
Las disculpas del caso por la reciente respuesta al correo.
Nos hemos contactado con paciente en referencia el día 2 de Enero, nuevamente, para indicarle que efectivamente no procede la atención como programa; dado que, la póliza es FOLA, paciente conforme con la información.
Por favor solicitamos su especial apoyo, si es factible que puedan validar el tipo de póliza antes de aceptar el ingreso para no generar una falsa expectativa a los pacientes.
Adjunto screen de Acredita Salud.</t>
  </si>
  <si>
    <t>PAC INACTIVO</t>
  </si>
  <si>
    <t>CAROLINA DE ASIS REYES ACOSTA </t>
  </si>
  <si>
    <t>Personal de atención al cliente de Rimac se comunica a nuestra central, refiere que paciente se encentra muy incómoda ya que tiene pendiente entrega de tratamiento por diagnóstico de DBM2 que se atiende por programa cuídate con prestador Viva 1A, no obtiene respuesta de prestador, exige entrega lo antes posible de lo contrario realizara su reclamo formal. 
su gentil apoyo en revisión de caso, paciente también brinda número de teléfono actual para que la contacte con urgencia. Quedamos atentos a sus comentarios.</t>
  </si>
  <si>
    <t>RVC</t>
  </si>
  <si>
    <t xml:space="preserve">Buenas tardes
Nos comunicamos con asegurado se coordina atención para: 
el 09/01 con el Dr. Moncada, aseg conforme
saludos
</t>
  </si>
  <si>
    <t>PAC.ACTIVO</t>
  </si>
  <si>
    <t>VERONICA PAOLA ROSSADO ESPINOZA</t>
  </si>
  <si>
    <t xml:space="preserve">Buenas noches estimados
Paciente se comunica a nuestra central, refiere que tiene inconvenientes en agendar cita de programa, indica que un mes la atienden con normalidad, al siguiente le indican que no cuenta con el beneficio del programa y luego le piden disculpas indicando que hubo un error. Exige tener su seguimiento continuo, refiere que esposo tiene el mismo plan, se encentra con el mismo prestador llevando el programa y no tiene los inconvenientes que ella presenta. Tiene pendiente agendar cita de programa de otras enfermedades crónicas.
Su gentil apoyo en revisión de caso y comunicarse con paciente para agendar atención según corresponda. 
</t>
  </si>
  <si>
    <t>Buenas tardes estimados
se asigna asesor Marco Ojeda  para seguimiento y contacto respectivo
saludos</t>
  </si>
  <si>
    <t xml:space="preserve">Paciente se comunica a nuestra central, refiere que hasta el momento no lograron agendar cita mensual de programa cuídate, todos los meses tiene el mismo problema con la demora de agendamiento de citas. Actualmente no cuenta con tto. Solicita comunicación urgente para agendar cita e indicar por que canales tendrán el contacto respectivo para el seguimiento de su programa.
Su gentil apoyo en revisión de caso, comunicarse con paciente para agendar cita según corresponda y brindar canales de atención con programa. Quedamos a la espera de sus comentarios, gracias.
</t>
  </si>
  <si>
    <t xml:space="preserve">Buenas tardes, nos comunicamos con asegurado en mención
se coordinó atención para el:
13/01 con la Dra. Virginia Cuevas Rivero, asegurada conforme 
saludos
</t>
  </si>
  <si>
    <t xml:space="preserve">Buenas tardes estimados
Solicito su gentil apoyo en indicar que diagnósticos tiene paciente para formar parte de programa Otras enfermedades crónicas RCV.
Paciente refiere que solo tiene diagnóstico de HTA y DLP. 
Quedamos a la espera de respuesta, gracias. 
</t>
  </si>
  <si>
    <t>RCV</t>
  </si>
  <si>
    <t xml:space="preserve">Estimada Dra. Ambar, buena noche:
Adjunto screen de las llamadas realizadas.
Cabe resaltar que la paciente aceptó el copago de s/30 por la consulta, siendo atendida el día de hoy en horas de la mañana, encontrándose sus medicamentos en gestión.
Saludos Cordiales,
</t>
  </si>
  <si>
    <t>07922133 </t>
  </si>
  <si>
    <t>ENRIQUE AUGUSTO FARFAN FERNANDEZ </t>
  </si>
  <si>
    <t>995007310 </t>
  </si>
  <si>
    <t xml:space="preserve">Buenas tardes estimados
Esposa de paciente se comunica a nuestra central realizando reclamo ya que realizo solicitud de ingreso a programa el 04/12 y hasta la fecha no recibe comunicación de prestador. Exige comunicación hoy mismo ya que hace tiempo se cumplió el tiempo de espera y esposo necesita recibir tratamiento. 
Se verifica que el 16/12 se confirmo a personal de
Su gentil apoyo en revisión de caso, comunicarse con esposa de paciente y determinar ingreso. Quedamos atentos a sus comentarios. 
</t>
  </si>
  <si>
    <t>Buenos días estimados
Nos contactamos con paciente y la cita ha quedado programada para el día de mañana a las 8:30 am con el Dr Antonio Moncada, paciente queda conforme, quedo atento a cualquier solicitud, gracias
Saludos,</t>
  </si>
  <si>
    <t>Buenas tardes, estimados:
La esposa del paciente se comunicó con la central y manifestó su disconformidad con el servicio brindado por la prestadora Viva 1A, indicando que debe llamar reiteradamente para solicitar la programación de citas y la entrega de medicamentos. Asimismo, refiere que el paciente no recibe atención desde hace aproximadamente dos meses.
Adicionalmente, señala que el monto de los fármacos presenta variaciones significativas, oscilando entre S/ 30.00 y S/ 180.00, tratándose del mismo medicamento.
La usuaria solicita que la prestadora cumpla oportunamente con la atención, la programación de citas y la entrega de medicamentos correspondientes.</t>
  </si>
  <si>
    <t>Buenos dias, se logro comunicacion, se coordino envio
Saludos</t>
  </si>
  <si>
    <t>72182944    </t>
  </si>
  <si>
    <t xml:space="preserve">
FERNANDA GABRIEL LOVATON CARRILLO   </t>
  </si>
  <si>
    <t>Buenas tardes estimados
Paciente se comunica a nuestra central indicando que hasta la fecha no recibe comunicación de parte de prestador de programa, se encuentra incomoda y preocupada ante situación. Se derivo solicitud de ingreso el 24/12/25. 
Su entil apoyo en revisión de caso y contacto con paciente. Quedamos atentos a sus comentarios. Gracias.</t>
  </si>
  <si>
    <t>OTROS CRONICOS</t>
  </si>
  <si>
    <t xml:space="preserve">Buenas tardes estimados
Nos contactamos con paciente en mención, queda su cita programada para el día de mañana viernes 09/01 con la Dra. Noriko en el horario de las 11:00 am y su cita con Nutrición con la Lic. Meggo a las 15:45 pm, quedo atento a cualquier solicitud, gracias
Saludos, 
</t>
  </si>
  <si>
    <t>CLARA FABIOLA VASQUEZ CARRILLO</t>
  </si>
  <si>
    <t>Estimado equipo, buen día:
Solicito su apoyo, paciente con Dx hipotiroidismo inscrita en programa crónicos indica haber tenido los siguientes inconvenientes: 
Nombre: CLARA FABIOLA VASQUEZ CARRILLO
DNI: 09552696
Falta de seguimiento para agendar oportunamente las citas
Demora en la entrega de medicinas
Demora en la toma de muestras
Por lo que, solicita cambio de proveedor por la mala experiencia que según dice viene recibiendo. 
Agradeciendo su gentil apoyo,
Saludos cordiales.</t>
  </si>
  <si>
    <t>Buenas tardes,
El paciente en mención cuenta con dos programas:
Rímac EPS Hipotiroidismo, el cual tiene un copago del 85%.
Rímac EPS Cuídate Dislipidemia, con cobertura al 100% (los ultimos meses fueron cubiertos al 100%).
Por lo tanto, según sus programas, se le ha venido atendiendo conforme a las coberturas correspondientes.
Quedamos atentos ante cualquier consulta adicional.
Saludos cordiales,</t>
  </si>
  <si>
    <t>Buenas tardes estimados
Paciente indica que hace 1mes y medio paso atención con medico quien brindo OM para terapias quien ordeno 8 terapias y solo ha recibido 7. Refiere que ayer 08/01 tenía programada cita para terapia, quien no acudió. Se comunico con prestador y el indica que ya se cumplieron las terapias, paciente solicita información donde firma las terapias recibidas. 
Indica que siempre le dicen que tiene inconvenientes y que por motivos personales tiene retraso en acudir, le cobran por adelantado para que pase cita y no acuden. 
Solicito su gentil apoyo en revisión de caso, paciente indica que continúa solicitando contacto con prestador y no responde. Su apoyo en comunicarse con paciente.</t>
  </si>
  <si>
    <t>Estimados, buena tarde:
Se conversa con paciente en referencia, se valida requerimiento es para atención con la Dra Vigo de MFR, queda agendada la atención para el día martes turno mañana.
Posterior a ello se realizará la gestión administrativa para el Vb de las terapias solicitadas y con ello se procederá a la programación y ejecución de las sesiones.
Saludos Cordiales</t>
  </si>
  <si>
    <t xml:space="preserve">Buenos días estimados
Paciente se comunica a nuestra central, refiere que hasta el momento no recibe llamada de prestador o médico del programa, refiere que se comunicó personal Viva 1A hace 2 días y le indico que iban a derivar el caso auditoria ya que cometieron un error y si debería estar en programa cuídate. Paciente se encuentra angustiada ya que no tiene tratamiento. Fue atendida por médico de familia que nunca realizo algún seguimiento por el dx cardiovascular, no se le informo sobre su plan de trabajo sobre su diagnóstico cardiovascular. Solicita respuesta pronta ante su caso, ya que necesita recibir su tratamiento por la hipertensión. 
Solicito su gentil apoyo en revisión de caso y contacto urgente con paciente para brindar información de su caso.
</t>
  </si>
  <si>
    <t xml:space="preserve">Estimados, buena tarde:
Paciente fue atendida el día de hoy, aceptó el copago de la consulta.
Medicamentos en gestión.
Saludos Cordiales,
</t>
  </si>
  <si>
    <t>GLORIA MARIA OBREGON CHAVEZ  </t>
  </si>
  <si>
    <t xml:space="preserve">Buenos días estimados
Paciente solicita nuevamente ingreso a programa, se verifica que se derivó solicitud el 15/12/25 y no es contactada. Su gentil apoyo en revisión de caso y contacto con asegurada. Quedamos atentos, gracias. </t>
  </si>
  <si>
    <t>Estimados, buena tarde:
La atención médica con la Dra. Seijas estaba agendada para las 15:45hrs; lo cual se realizó en el horario elegido por nuestra mutua paciente.
La cita de las 10:36am, es el seguimiento de enfermería, agendado para el día 18 del presente.</t>
  </si>
  <si>
    <t>Buenos días estimados
Hija de paciente se comunica a nuestra central muy incomoda, refiere que siempre tiene retraso con entrega de medicamento, indica que solicitaron para este mes atención de forma presencial justamente porque no querían retraso en atención y entrega de tto, sin embargo, cancelaron cita y paso atención virtual el 10/01/26. Lleva llamando a farmacia y central de Viva 1A y solo le indican que lo reportaron mas no tienen información. Exigen contacto urgente para coordinar la entrega porque también se demoran muchos días en enviar medicamento.
Su gentil apoyo en revisión de caso y contacto con hija de paciente. Quedamos atentos, gracias.</t>
  </si>
  <si>
    <t>Buenos dias ya se realizo la entrega de ambos meses lo ultimo fue entregado 06/02/2026</t>
  </si>
  <si>
    <t>ROCIO LINO AQUINO</t>
  </si>
  <si>
    <t xml:space="preserve">Buenos días favor de revisar mi caso ya que soy un paciente que me atiendo y atendí desde la clínica internacional hasta lo recomendado por el seguro ahora la "clínica viva 1A" donde según mi reumatóloga con la que me trata mi enfermedad de artritis reumatoide bajo el programa cuídate en esta última receta dejaron de brindarme el medicamento ESOMEPRAZOL 40 MG porque según me indican que es un medicamento observado de especialidad de gastro.
la medicina en mención es necesaria como parte de mi tratamiento ya que evita que tenga efectos secundarios por la toma de medicamentos por la enfermedad tratada
espero revisen mi caso ya que es de vital necesidad cada medicina que me brindan para sobrellevar mi enfermedad como paciente del programa cuidate pag 11/27 según el manual de afiliado
 </t>
  </si>
  <si>
    <t>buenas tardes, al paciente se le entrego todos sus  medicamentos e  incluso esomeprazol 40mg a,</t>
  </si>
  <si>
    <t>CARLOS JAVIER MENDOZA ESQUEN</t>
  </si>
  <si>
    <t>Buenas tardes estimados 
Paciente se comunica a nuestra central muy incomodo, refiere que paso atención de programa con Medico Moncada quien le indico que estaba derivando su receta a farmacia para que lo llaman y coordinen. Paciente indica que continua a la espera de llamada para coordinar entrega de tratamiento, lleva 5 días esperando y no logra comunicación con prestador. 
Su gentil apoyo en revisión de caso y contacto urgente con paciente para coordinar envio de tratamiento. Quedo atenta, gracias.</t>
  </si>
  <si>
    <t>Buen dia
El pedido ya ha sido coordinado con el paciente.
Saludos
Berenice C.</t>
  </si>
  <si>
    <t xml:space="preserve">Estimados,
Por favor su apoyo con lo solicitado por la cliente:
“Solicito cambio de sede de atención del beneficio Enfermedades Crónicas...me he venido atendiendo en VIVA 1A y motivos de cercanía a mi domicilio Solicito ser atendida en dicho programa en sede Clínica Internacional San Borja.
La suscrita desde 2018 tengo diagnóstico de Hipotiroidismo...controlado con atención médica mensual...medicamento ...exámenes de sangre cada 3 meses de tiroides. ..ecografía anual ...análisis completos anual.
He sido atendida por clínica Internacional San Borja hasta 2023, luego continúe mi atención mensual bajo este beneficio en Experta....Estar Salud... Prop Vida...y Vida 1.
A la espera de las coordinaciones con clínica Internacional San Borja para proseguir con mi atención médica y medicación q debo tomar de por vida.”
 </t>
  </si>
  <si>
    <t>El pedido ya ha sido coordinado con el paciente.</t>
  </si>
  <si>
    <t>CARLOS FERNANDO MOYA TERRONES </t>
  </si>
  <si>
    <t xml:space="preserve">Buenas tardes estimados;
La esposa del paciente se comunica con la central e informa que desde el mes de diciembre se le ha estado enviando el medicamento Ibersamet, el cual no ha sido bien tolerado por su esposo. Señala que el tratamiento habitual ha sido Aprovel, medicamento que el médico tratante consigna de manera regular en la receta médica
Solicita el cambio inmediato del medicamento, ya que la farmacia se comunicó previamente con ella antes del envío y el paciente recalcó que el medicamento correcto es el que figura en la receta médica
Su gentil apoyo en verificar y contactar al paciente ya que hace unos minutos han recibido sus medicamentos.
</t>
  </si>
  <si>
    <t>Buenas tardes, ya se realizó la entrega del medicamento con proveedor. </t>
  </si>
  <si>
    <t>MARGARITA SHIMOOKA SHIGUEMOTO</t>
  </si>
  <si>
    <t>Estimados Viva 1A
Reenvío mail de la hija de la paciente MARGARITA SHIMOOKA SHIGUEMOTO, quien nos está reclamando por el servicio que viene recibiendo a través de VIVA 1A.
La Sra Shimooka ingresó inicialmente al programa Diamanante por sus diagnósticos crónicos, pero como en uno de sus resultados de laboratorio confirmó una Infección Urinaria se le ingresó al programa de Hospitalización en Casa para este último diagnóstico.
A continuación enumero sus reclamos:
Solicita el presupuesto hospitalario, para revisar el detalle de lo que debe pagar.
Solicita la continuación de las terapias, indica que únicamente fue una vez
Solicita que el personal que envían tengan mayor cuidado con los procedimietos.
Quedo atenta a su respuesta.
Gracias.</t>
  </si>
  <si>
    <t>Saludos</t>
  </si>
  <si>
    <t>JUAN ANTONIO ROJAS RODRIGUEZ</t>
  </si>
  <si>
    <t>Buenos días,
Estimadas se pide apoyo con asegurado paciente del programa cuídate, informa que no se le está contestando del anexo programas, quiere comunicarse urgentemente con área debido a que está teniendo problemas con la atención del proveedor VIVA 1A por citas fuera de horario programado, además que ya no cuenta con medicamento para el tratamiento de su diagnóstico.</t>
  </si>
  <si>
    <t>Buenos días,
Se realizó la atención del paciente y, además, se le entregaron sus medicamentos.
Saludos cordiales,</t>
  </si>
  <si>
    <t>ROLFI ROLAND ALVARADO ZAPATA</t>
  </si>
  <si>
    <t xml:space="preserve">Buenos días estimados
Paciente se comunica a nuestra central, refiere que el día lunes paso cita de programa con Dr Moncada, tiene pendiente coordinar la entrega de tratamiento desde ese día, solo le enviaron la receta e indica que no esta incluido su medicamento de levotiroxina, solicita llamada para coordinar ya que lleva llamando a la central de viva 1A y solo le cortan llamadas, también solicita que medico realice revisión de  caso ya que esta faltando un medicamento.
Su apoyo en revisión de caso y comunicación con paciente. Quedamos atentos. </t>
  </si>
  <si>
    <r>
      <t>Por medio del presente se informa que, respecto al caso del paciente</t>
    </r>
    <r>
      <rPr>
        <sz val="11"/>
        <color rgb="FF000000"/>
        <rFont val="Calibri"/>
        <family val="2"/>
        <charset val="1"/>
      </rPr>
      <t> JUAN ANTONIO ROJAS RODRIGUEZ</t>
    </r>
    <r>
      <rPr>
        <sz val="11"/>
        <color rgb="FF000000"/>
        <rFont val="Aptos"/>
        <charset val="1"/>
      </rPr>
      <t>, se realizó la revisión correspondiente y se confirmó que efectivamente hubo un error en la digitación del copago.</t>
    </r>
  </si>
  <si>
    <t>NELLY VICENTA MANRIQUE BENAVENTE DE BUENDIA</t>
  </si>
  <si>
    <t>Buenas tardes estimados
Hija de paciente refiere que paciente paso cita el 05/01, posterior se realizo toma de exámenes de laboratorio, medico indico que se comunicaría para brindar lectura de resultados y verificar si deben realizar un ajuste a la medicina de paciente. Hija lleva días realizando intentos de comunicación sin éxito, sol ole atiende grabadora que pide los datos y corta. También hasta el momento no realizan envió de resultados de lab. Exige contacto urgente, se encuentra incomoda por situación. 
Su gentil apoyo en revisión de caso y comunicación urgente con hija de paciente.</t>
  </si>
  <si>
    <t>Se informó al proveedor que la cobertura del paciente es al 100% y se procedió con la devolución del importe cobrado. Asimismo, se coordinó directamente con el paciente, a quien se le explicó lo sucedido.</t>
  </si>
  <si>
    <t xml:space="preserve">Buenos días estimados
Paciente se comunica muy alterado a nuestra central, refiere que siempre tiene que comunicarse con su aseguradora para realizar las quejas respectivas ya que nunca responden. Paso cita el 13/01 con retraso de 1semana, y no se han comunicado hasta el momento para coordinar envió de tratamiento, exige contacto urgente hoy mismo para coordinar entrega de medicinas. 
Su gentil apoyo en revisión de caso y contacto urgente. Quedamos atentos. 
</t>
  </si>
  <si>
    <t>Con estas acciones, el caso queda cerrado.</t>
  </si>
  <si>
    <t>71878242 </t>
  </si>
  <si>
    <t>DEYANIRA ANGELA FALLA SEMINARIO    </t>
  </si>
  <si>
    <t>Buenas tardes estimados
Paciente solicita nuevamente ingreso a programa mediante aplicativo, se derivo solicitud el 24/12/25. Continua pendiente ingreso a programa. 
Su gentil apoyo en revisión de caso y contacto urgente con paciente. Quedamos atentos, gracias.</t>
  </si>
  <si>
    <t>Buenos días,
Se programó la cita para el mes de febrero; sin embargo, la paciente no se conectó para su cita en la fecha indicada. El área de accesos se volverá a contactar para realizar la programación  correspondiente al mes de marzo por el momento sin respuesta se hará seguimiento.
Saludos cordiales.</t>
  </si>
  <si>
    <t>JOHANNA MYLENA BENDEZU DEL CASTILLO</t>
  </si>
  <si>
    <t xml:space="preserve">Estimado equipo, buenas tardes:
Su apoyo, validando lo que el paciente menciona " que trata de comunicarse con el proveedor VIVA 1A porque pertenece al programa cuídate y le mencionan que su póliza cambió y el teléfono 618300, es una computadora que solo repite las opciones"
</t>
  </si>
  <si>
    <t>Estimadas, buen día:
Paciente en referencia con atención efectiva en fecha 12/01/26 con el Dr Siura, quien refiere en HC que la paciente se encuentra de alta por el Dx de Hipotiroidismo; por lo que, solo continuarán sus atenciones por el programa de Dislipidemia.
Lo mencionado por la paciente antes de la cita del presente mes, es que, para el beneficio de Riesgo Cardiovascular (hipotiroidismo + DLP) efectivamente se valida en Siteds que el beneficio 1201 se encuentra con un copago de s/30.00</t>
  </si>
  <si>
    <t xml:space="preserve">
NILTON HERNAN JIMENEZ ROSALES</t>
  </si>
  <si>
    <t xml:space="preserve">Buenas tardes, estimados:
Paciente se comunica con central e informa que la prestadora Viva 1A no cumple con las terapias indicadas.  Asimismo, refiere que nunca ha solicitado su inscripción en el programa Diamante.
Solicita su desafiliación del programa Diamante, ya que no cuenta con el presupuesto para asumir los porcentajes que no son cubiertos.
Agradecemos su gentil apoyo para la atención del caso.
</t>
  </si>
  <si>
    <t>Buenas tardes estimados,</t>
  </si>
  <si>
    <t>YOLANDA ZEGARRA UGARTE DE CRUZ </t>
  </si>
  <si>
    <t>959085702 -943058232</t>
  </si>
  <si>
    <t xml:space="preserve">Buenas tardes estimados
Hija de paciente se comunica a nuestra central, refiere que el 15/01 paciente fue evaluada en domicilio y medico confirmo ingreso a programa Diamante. Brindo OM para terapias indicando que en 2 días los contactarían para agendar y hasta la fecha no han recibido ninguna comunicación o mensaje de WhatsApp. Exigen comunicación urgente ya que su madre necesita las terapias.
Su gentil apoyo en revisión de caso y contacto a cualquier de los 2 números proporcionados. Quedamos atentos, gracias. 
</t>
  </si>
  <si>
    <t>Reciban un cordial saludo. En relación con el caso del Sr. Nilton Hernán Jiménez, se informa que se realizó una llamada de seguimiento, durante la cual el paciente manifestó que había sido contactado por el proveedor Artrauma para la prestación de sus terapias.</t>
  </si>
  <si>
    <t>VILMA COLLAHUA CCORIHUAMAN</t>
  </si>
  <si>
    <t>Buenos días estimados
Paciente se comunica a nuestra central, refiere que acaba de realizar su reclamo formal ya que medico brinda atención de forma mensual en el programa donde indica tomar tratamiento Losartan 50mg 2 veces al día y solo le dispensan 30 tabletas, indica que eso pasa hace varios meses atrás, ya realizo su queja con personal de Viva 1A y le indicaron que eso debe ver el médico y el medico indica que es un tema de farmacia. No le brindan solución y por ello realiza reclamo y exige que se reporte también por este medio. 
Solicita también agendar cita de programa, no pudo atender llamadas por emergencia. 
Su gentil apoyo en revisión de caso y contacto con paciente, gracias.</t>
  </si>
  <si>
    <t>Buenos días,</t>
  </si>
  <si>
    <t>Buenas tardes, estimados;
Paciente se contacta con la central y refiere que el médico de la prestadora Viva 1A, durante su atención, solicitó examen de orina y monitoreo de presión arterial por 24 horas. El paciente ha intentado comunicarse con la prestadora sin obtener respuesta.
Agradecemos su gentil verificación y contacto con el paciente, por favor.</t>
  </si>
  <si>
    <t>Los medicamentos ya fueron entregados al paciente. Asimismo, se logró establecer comunicación con él paciente, confirmando que todo se encuentra conforme.</t>
  </si>
  <si>
    <t>ALEJANDRO FELIPE FERNANDEZ AMPUERO</t>
  </si>
  <si>
    <t>Buenas tardes estimados,
La esposa del paciente se comunica con la central y refiere que ya contaba con una fecha programada, jueves 22/01, para la entrega de los medicamentos; sin embargo, hasta la fecha dicha entrega no se ha realizado.</t>
  </si>
  <si>
    <t>Quedo atento(a) a cualquier consulta adicional.</t>
  </si>
  <si>
    <t>VALERIA SOFIA MANRRIQUE UTURUNCO</t>
  </si>
  <si>
    <t xml:space="preserve">Buenas noches estimados,
El padre de la paciente se comunica con la central y refiere que ha estado insistiendo en la comunicación con la farmacia de Viva 1A; sin embargo, hasta el momento no ha sido posible, ya que únicamente responde la operadora. El paciente se encuentra incómodo, dado que no cuenta con los medicamentos para su hija.
</t>
  </si>
  <si>
    <t>Saludos cordiales,</t>
  </si>
  <si>
    <t>FERNANDO ALFONSO CORDOVA PEREZ ALBELA </t>
  </si>
  <si>
    <t>Buenos días estimados
Paciente se comunica a nuestro central muy incómodo, refiere que ya se cansó de intentar comunicarse con prestador Viva 1A, exige solución a su caso. Paso evaluación médica el jueves 22/01/26, médico le indico que al día siguiente harían la entrega de su medicina y hasta la fecha no recibe la llamada coordinar el envió. Solicita comunicación urgente y envió inmediato de su tratamiento ya que afecta su salud. 
Su gentil apoyo en revisión de caso y comunicación urgente con paciente.</t>
  </si>
  <si>
    <t>Buenas tardes , ya se cordinacion y entrega con el paciente 25/02/2026</t>
  </si>
  <si>
    <t xml:space="preserve">Buenos días estimados
Paciente se comunica a nuestra central, refiere que solicito agendar cita presencial para su programa y no obtuvo respuesta, después de 15 días agendaron una cita virtual, que se dio el día de ayer 28/01/26.  Le indicaron que brindarían prioridad en el envió de medicinas ya que se retrasaron en agendar la cita, sin embargo, se contacta con prestador vía WhatsApp y le indica que eso será imposible ya que el sistema de farmacia viene presentando inconvenientes desde hace 1 semana. 
Paciente solicita comunicación urgente para coordinar envió de medicamento ya que hoy se quedo sin medicina y seguimiento continuo en su programa para agendar cita presencial sobre todo por su diagnostico HTA.
Su gentil apoyo en revisión de caso y comunicación urgente con paciente. </t>
  </si>
  <si>
    <t>Buen dia
El pedido  ya ha sido entregado con el paciente. Con fecha 19/02/2026
Saludos</t>
  </si>
  <si>
    <t>ALEJANDRO FELIPE FERNANDEZ AMPUERO </t>
  </si>
  <si>
    <t>999091470 </t>
  </si>
  <si>
    <t>Buenos días estimados
Esposa de paciente en mención se comunica a nuestra central muy alterada, refiere que continua pendiente hasta la fecha la entrega de medicinas del Sr ALEJANDRO FELIPE FERNANDEZ AMPUERO DNI: 09641327, paso cita el 22/01/26, farmacia se comunicó en su momento y confirmo que enviaría medicamentos tanto por su esposo como por su hijo Mateo, pero solo enviaron los medicamentos de su hijo. Hoy 29/01 se encuentra a las afueras de Viva 1A y le indican que están fumigando y nadie puede atendarla, ya se cansó de llamar a la central donde solo le repite y repite las opciones sin atender su caso. Exige solución inmediata, su esposo se encuentra sin tratamiento hace días y ello se vio reflejado en sus exámenes de laboratorio y si no dar la opción de comprar medicinas por fuera y devolver dinero. 
Acota que realiza reclamo por el caso de ambos pacientes, central de Viva 1A no atiende llamadas, demoran 30 a 40 días en agendar cita y en hacer entregas de medicinas, si los pacientes no insisten, no reciben respuesta en su programa. 
Su gentil apoyo en revisión de caso y contacto urgente. Se reporta caso desde el 26/01 sin respuesta. Quedamos atentos.</t>
  </si>
  <si>
    <t>Buen dia
El pedido ya ha sido coordinado y entregado al paciente con fecha.25/02/2026
Saludos</t>
  </si>
  <si>
    <t>MIRIAM ELOIDA BLAS JIMENO </t>
  </si>
  <si>
    <t>Buenos días estimados
Hijo y paciente se comunican a nuestra central, refiere que desde el 28/01/26 no recibe la Sra Miriam sus medicamentos, lleva comunicándose todos los días desde esa fecha y el personal le indica que se comunicaran o que ese día por la noche realizaran entrega de medicinas y no lo hacen, la paciente se encuentra muy incómoda por la situación y está presentando síntomas. Se comunico con médico tratante de programa y le indico que es de suma urgencia que tome sus medicinas, también le indico que se contactaría con el área de farmacia para que realice la entrega. Paciente indica que ya se comunicó con farmacia, con coordinador de programa, médico del programa de viva 1A y hasta el momento no recibe sus medicinas, tiene todo grabado ya que si no recibe sus medicamentos quiere realizar su reclamo formal. Exige la entrega para el día de hoy 31/01/26.
Su gentil apoyo en revisión de caso y contacto urgente con asegurada. Quedamos atentos.</t>
  </si>
  <si>
    <t>Buen dia
El pedido ya ha sido coordinado y entregado al paciente  con el paciente.02/03/2026
Saludos</t>
  </si>
  <si>
    <t>FABIO GARRO HIDALGO </t>
  </si>
  <si>
    <t>999835101 / 996719002</t>
  </si>
  <si>
    <t>Buenos días estimados
Paciente se comunica a nuestra central, se encuentra muy incómodo por situación que viene pasando, refiere que paso cita el 23/01 con Dra. Seijas quien brindo atención por diagnóstico de Asma y Artritis Reumatoide, se generó receta médica, solo ha recibido la entrega del tratamiento por el diagnostico de Asma y hasta la fecha continua pendiente entrega de tratamiento por dx de Artritis. Acota que hace 2 meses se le indico que programarían el examen de esfuerzo físico en Clínica Vesalio y pasaría atención medica con cardiólogo Dr. Hilton, lo cual hasta la fecha no recibe confirmación de cita para examen como cita de programa. 
Su gentil apoyo en revisión de caso urgente, paciente se encuentra a la espera de respuesta para recibir tratamiento pendiente, agendar cita con cardiólogo y programar examen de esfuerzo físico. Quedamos atentos a tu pronta respuesta. Gracias.</t>
  </si>
  <si>
    <t>Buenos días para informar que el pedido ya fue coordinado y entregado al paciente con fecha 05/03/2026.
saludos.</t>
  </si>
  <si>
    <t>CRUZ TREGEAR LUIS HUMBERTO</t>
  </si>
  <si>
    <t xml:space="preserve">Estimada
Buenas tardes
Pfv solicitamos de su apoyo en comunicar al Prestador VIVA1; y se comuniquen con nuestro asegurado quien nos reporta que aun no envían sus medicinas, y aun no realizan la toma de examen de muestra de sangre.
Paciente se encuentra en el programa de otras enfermedades crónicas HIPOTIROIDISMO.
 </t>
  </si>
  <si>
    <t>Buenas tardes,
Se confirmar la entrega de medicamentos el dia 23/02/2026 a las 17.30 pm.</t>
  </si>
  <si>
    <t xml:space="preserve">Buenos días estimados
Hija de paciente se comunica a nuestra central muy incomoda, refiere que siempre tiene retraso con entrega de medicamento, indica que solicitaron para este mes atención de forma presencial justamente porque no querían retraso en atención y entrega de tto, sin embargo, cancelaron cita y paso atención virtual el 10/01/26. Lleva llamando a farmacia y central de Viva 1A y solo le indican que lo reportaron mas no tienen información. Exigen contacto urgente para coordinar la entrega porque también se demoran muchos días en enviar medicamento.
Su gentil apoyo en revisión de caso y contacto con hija de paciente. Quedamos atentos, gracias.
</t>
  </si>
  <si>
    <t>Buenos tardes 
Nos comunicamos con asegurado y se coordino su cita para el 
03/02 con el Dr Siura, asegurada conforme
Saludos</t>
  </si>
  <si>
    <t>MONICA LABO FOSSA</t>
  </si>
  <si>
    <t>Buenos días estimados
Se comunica bróker de paciente, refiere que paciente paso cita de programa por diagnostico de Hipotiroidismo el 28/01/26 con prestador Viva 1A y hasta la fecha no se comunican para coordinar el envió de medicamento, al no recibir comunicación de parte de prestador realizo llamadas a la central y no logra contacto.
Su gentil apoyo en revisión de caso y contacto con paciente. Quedamos atentos.</t>
  </si>
  <si>
    <t xml:space="preserve">Buenos días, :
Con respecto al paciente, se informa que se coordinó y se realizó la entrega de medicamentos. Con fecha 16/02/2026.
Saludos, </t>
  </si>
  <si>
    <t>MARIAPIA ZELA GONZALES</t>
  </si>
  <si>
    <t>Hola Briggitte
Buenos días, este caso debes de brindar respuesta directamente al cliente por ser un reclamo por traslado y nos informas la comunicación.
Quedamos atentos
Saludos</t>
  </si>
  <si>
    <t>Señores 
CENTRO MEDICO VIVA 1A 
Atención :  Dr John Garzón Martinez 
Estimado Dr :
Buen día, mi Sra. Madre es una paciente de 90 años de edad con un cuadro clínico de altísima complejidad, la cual incluye enfermedades que uds tienen conocimiento  como :
- Cancer de seno (Etapa 3)
- Falla Cardíaca crónica con FEVI Preservada
- Insuficiencia cardíaca
- Fibrosis pulmonar
- Enfermedad renal crónica
- Aterosclerosis miembros inferiores 
- Hipertensión
- Dabetes Mellitus
- Hipotiroidismo entre otros,  por lo que se debe de asegurar una atención de prioridad con profesionales que brinden la continuidad en el servicio, que generen confianza en el paciente y garantizen su calidad de vida. 
En ese sentido, la atención principal del médico Internista Dra. Anahí Seijas se ha mantenido en el tiempo generando confianza y continuidad en la atención.
Lamentablemente, en los últimos meses, hemos estado recibiendo cambio de profesionales de diversas especialidades, quienes han mostrado un bajo nivel de empatía con el paciente y la familia,  caso Dra Melissa Vega - Geriatra , Dr Gustavo Peralta, y Terapista Hombre, lo cual ha traído inestabilidad emocional para la recepción y continuidad en el tratamiento de turno. 
Por tanto,  queremos manifestar nuestra disconformidad por la falta de continuidad del médico internista  Dra Seijas (quien ha manifestado su voluntad de continuar con el servicio) pero hemos recibido la notificación de VIVA 1A, que la atención domiciliaria de mi madre será trasladada a un Médico Familiar.
El manejo que realizaba el médico internista Dra Seijas, permitía la atención con un equilibrio crítico entre sus patologías, consideramos que un Médico Familiar, no posee el mismo nivel de formación en el manejo de falla multiorgánica aguda que un Internista, perfil que mi madre requiere para evitar hospitalizaciones innecesarias que comprometerían su vida.
Por dicho motivo, solicitamos formalmente la continuidad con la Dra Seijas como médico internista por video llamada o Teleconsultas y que la visita presencial se realice por un Médico General para oscultar, y reporten al especialista o paralelamente se coordine
Asimismo, en el caso la Dra Seijas no pudiera atender porque uds no lo permiten, agradecemos enviar a un Medico Internista o Geriatra con experiencia en cuidados paliativos y sobretodo con empatía y calidad humana.
Deseamos se garantize la continuidad del cuidado con el mismo nivel de especialización que RIMAC ha venido brindando hasta la fecha y que actualmente es responsabilidad de  VIVA 1A SAC.
Hago responsable al prestador VIVA 1A SAC,  por cualquier descompensación derivada de un cambio de criterio médico por falta de especialidad. Quedo a la espera de una pronta respuesta.
Atentamente,
Pedro Ramos Matta y
Roxana Ramos Matta ( Hijos de la Paciente )</t>
  </si>
  <si>
    <t>CUIDADO PALIATIVO</t>
  </si>
  <si>
    <t xml:space="preserve">Buenas tardes,
Se informa que la paciente presentó un reclamo ante SUSALUD, el cual ya ha sido atendido, remitiéndose la respuesta correspondiente con toda la información solicitada.
saludos </t>
  </si>
  <si>
    <t>BRUNO CANALES FOSSA</t>
  </si>
  <si>
    <t xml:space="preserve">Me indica el asegurado Bruno Canale Fossa DNI 10542452 nos indica haber pasado consulta el 17/11 y a la fecha no recibe la medicina, son casi 15 días y le indican que NO cuenta con el beneficio.
 </t>
  </si>
  <si>
    <t xml:space="preserve">GIULIANA MARLENE NOVOA REYES DE VERA
</t>
  </si>
  <si>
    <t xml:space="preserve">Estimados,
Por favor su apoyo con lo solicitado respecto a un cliente VIP que cuenta con póliza EPS con beneficio activo. Sin embargo, al intentar atenderse le indican que, por errores internos al validar la póliza y los beneficios, no pueden atenderlo ni agendarle cita.
El cliente recibía atenciones hasta el mes pasado sin inconvenientes. Les agradecería revisar su caso y poder agendarle la cita, ya que solo le quedan pocos medicamentos para los próximos 3 días.
</t>
  </si>
  <si>
    <t xml:space="preserve">Estimada Dra. Ambar, buena tarde:
Las disculpas del caso por la demora, el correo se envío solo al interno.
Paciente pertenece al programa Hipotiroidismo.
Se valida en acredita salud que el beneficio 1201 cuenta con un copago fijo de s/30.00 y copago variable 85%, paciente refiere que no le han informado por parte de la aseguradora el cambio de las condiciones en cuanto al copago por la atención mensual al programa.
Nos comunicamos nuevamente para agendar la cita el día 4 del presente sin éxito, nos comunicamos nuevamente el día 5 y se logró el agendamiento y atención efectiva con fecha 12 del presente, a solicitud de la paciente.
</t>
  </si>
  <si>
    <t xml:space="preserve">Buenas tardes 
Hija de paciente se comunica a nuestra central, refiere que su madre la Sra. Paula actualmente no viene llevando sus atenciones en programa paliativo oncológico, su última cita indica que fue el 02/01, indica que prestador le indico que la Dra quien visitaba a paciente se encuentra de licencia y recién están contratando a personal para que acuda a domicilio. Hija de paciente no logra contacto con prestador para que le confirmen cita, ya realizo reclamo formal en Viva 1A y no recibe respuesta, realizara su reclamo formal por Rimac. No acepta que le agenden cita con médico de familia ya que no es de la misma especialidad que su médico tratante. Exige comunicación urgente para brindar solución ha caso de su madre ya que es la más perjudica por no recibir atenciones. 
Su gentil apoyo en revisión de caso y contacto con hija de paciente. Quedamos atentos. </t>
  </si>
  <si>
    <t>URBINA DE LA CRUZ ROSEMARIE JANISSE</t>
  </si>
  <si>
    <t>s contactamos con paciente en referencia, quien muy mortificada indica que en ningún momento ha solicitado la baja del programa AR al que pertenece.
Refiere que ha ingresado un reclamo en Rímac y en Susalud por el copago que actualmente indica en Acredita salud para la consulta mensual, adicional a ello, refiere que su molestia es por los cambios en la póliza, los cuales no le han sido informados directamente por Rímac.
Finalmente ha solicitado se le remita el correo de solicitud de desafiliación indicando ser su derecho; ya que, de su parte no ha solicitado ello.</t>
  </si>
  <si>
    <t xml:space="preserve">Buenas tardes,
El paciente en mención cuenta con dos programas:
Rímac EPS Hipotiroidismo, el cual tiene un copago del 85%.
Rímac EPS Cuídate Dislipidemia, con cobertura al 100% (enero, febrero y marzo fueron cubiertos al 100%).
Por lo tanto, según sus programas, se le ha venido atendiendo conforme a las coberturas correspondientes.
Quedamos atentos ante cualquier consulta adicional.
Saludos cordiales,
</t>
  </si>
  <si>
    <t>Nelly Albuquerque Martínez</t>
  </si>
  <si>
    <t>997 934 903</t>
  </si>
  <si>
    <t>Estimadas
Buenas tardes, agradeceré su apoyo urgente, tenemos a la afiliada Nelly Albuquerque Martínez, DNI 10223521 quien se encuentra inscrita al programa Cuidate, por el diagnostico de hipertensión, que nos reporta que esta intentando comunicarse con su proveedor VIVA1 sin éxito desde la semana pasada. Ya no cuenta con medicación por lo que ha tenido que comprarla bajo sus propios medios y su ultima cita de seguimiento fue el 12 de diciembre.
Por favor su apoyo urgente revisando su caso. Solicitar al proveedor que se comuniquen con ella al número +51 997 934 903</t>
  </si>
  <si>
    <t>HIPERTENSÍON</t>
  </si>
  <si>
    <t>Estimada Dra. Ambar, buena tarde:
Paciente corresponde a la cohorte de RCV por los Dx: HTA/ HIPERLIPIDEMIA MIXTA/ ARRITMIA NO ESPECIFICADA, se valida última atención con fecha 27/01, paciente cuenta con medicamentos.</t>
  </si>
  <si>
    <t>08190553 </t>
  </si>
  <si>
    <t>YOLANDA ZEGARRA UGARTE DE CRUZ </t>
  </si>
  <si>
    <t>Buenas tardes Estimados,
Espero se encuentren bien.
Agradeceré su gentil apoyo en la programación del examen correspondiente para nuestra asegurada. A continuación, les proporciono los detalles del mismo:</t>
  </si>
  <si>
    <t xml:space="preserve">Estimados Drs, buena tarde:
Por el presente se informa que hija de paciente en referencia ha rechazado la coordinación de la toma de Ecocardiograma; ya que, lo solicita a domicilio.
Se ha indicado en tres oportunidades a la Srta. que no es factible el servicio a domicilio.
Por favor tener en cuenta; dado que, no será factible cumplir con la toma del examen solicitado.
</t>
  </si>
  <si>
    <t>Lupe García Ampudia</t>
  </si>
  <si>
    <t xml:space="preserve">Mi nombre es Lupe García Ampudia, DNI 08323635. Actualmente me atiendo de manera virtual por enfermedades crónicas con el Centro VIVA.
Me dirijo a ustedes porque mis medicamentos ya se han agotado y, pese a haberme comunicado en reiteradas oportunidades con el centro, no he recibido respuesta ni el envío correspondiente hasta la fecha.
Por ello, les solicito por favor que intervengan a la brevedad para dar solución a esta situación. Asimismo, de no ser posible una atención oportuna, solicito se evalúe mi cambio a otro centro de atención, a fin de no interrumpir mi tratamiento.
 </t>
  </si>
  <si>
    <t>Buenas tardes Mirna,
Esperamos te encuentres bien.  En relación con el caso de la asegurada Lupe García Ampudia, lamentamos la demora presentada en la dispensación de sus medicamentos.
Nos contactamos con la paciente y se logró reconfirmar la entrega de sus medicamentos para el día de hoy, en el rango horario de 5:00 p.m. a 7:00 p.m. Asimismo, se le brindó el canal directo del área de Calidad para cualquier coordinación o seguimiento adicional, quedando la paciente conforme con la gestión realizada.
Agradecemos tu apoyo y quedamos atentos ante cualquier otra coordinación que se requiera.
Saludos cordiales,</t>
  </si>
  <si>
    <t xml:space="preserve">Estimados:
Buenos días, solicito su apoyo con la solicitud de nuestra asegurada MARIA ROMERO FLORES
Nuevamente enviamos un correo con la queja de nuestra mutua asegurada MARIA ENRIQUETA ROMERO FLORES por la mala atención recibida en el proveedor VIVA 1A.
Adicionalmente a lo detallado líneas abajo les pedimos tomar en cuenta los siguientes sucesos anteriores:
DOCTOR TRATANTE no es un especialista en cardiología a pesar de encontrarse en un programa complejo, sino la atiende un medico de familia, copio CMP.
No recibe un seguimiento personalizado mensual, ella debe insistir con sus citas.
Una licenciada llamada Lourdes de VIVA 1A, indico que ella hablaría con auditoria para el cambio de programa a Cuidate porque le garantizo que la habían ingresado a complejos por error. Luego de esa comunicación nunca más la llamo.
 </t>
  </si>
  <si>
    <t>Buena  tardes Angelica,
Se verifica que la paciente viene cumpliendo controles periódicos dentro de su plan de manejo, registrándose las siguientes atenciones:
Medicina Familiar – Teleconsulta
10/10/2025 – Dr. Antonio David Moncada Catalán
10/11/2025 – Dr. Antonio David Moncada Catalán
05/12/2025 – Dr. Antonio David Moncada Catalán
12/01/2026 – Dr. Antonio David Moncada Catalán
Enfermería
14/10/2025 – Teleconsulta – Lic. Solange Selena León Salhuana
11/11/2025 – Teleconsulta – Lic. Solange Selena León Salhuana
23/01/2026 – Atención ambulatoria – Lic. Karen Karina Hurtado Pérez
Asimismo, es importante precisar que el médico de familia se encuentra capacitado para el control integral de enfermedades crónicas y factores de riesgo cardiovascular, conforme a los diagnósticos de la paciente:
I10X – Hipertensión esencial (primaria)
E78.2 – Hiperlipidemia mixta
El manejo de estas condiciones forma parte del abordaje habitual de Medicina Familiar, incluyendo evaluación clínica periódica, control de tratamiento, solicitud de exámenes y seguimiento continuo, de acuerdo con los protocolos del programa.
En ese marco, se encuentra programado su próximo control:
Fecha: Martes 10/02/2026
Hora: 12:45 p.m.
Especialidad: Medicina Familiar – Teleconsulta
Médico: Dr. Antonio David Moncada Catalán
Con ello, se garantiza la continuidad de su seguimiento médico.
Por último, informamos que dentro de nuestro staff no contamos con personal que responda al nombre de Lourdes.
Es toda la información que corresponde reportar.
Saludos cordiales,</t>
  </si>
  <si>
    <t>MACEDONIO GUSTAVO TORO POLO</t>
  </si>
  <si>
    <t>Muchas gracias por la confirmación.
De acuerdo con la información recibida, el asegurado MACEDONIO GUSTAVO TORO POLO durante el mes de enero no ha recibido tratamiento ni seguimiento por parte del proveedor VIVA 1A. Asimismo, la semana anterior se contactaron con la clínica para informar que, a la fecha el asegurado no viene recibiendo atención; como respuesta, únicamente se indicó que no cuenta con el beneficio, sin mayor sustento.
Agradeceré nos puedan remitir el descargo correspondiente, a fin de conocer a qué se debe la falta de información y atención brindada, considerando que no es el primer reclamo que recibimos respecto al proveedor VIVA 1A.</t>
  </si>
  <si>
    <t>Buenas tardes estimados,
Reciban un cordial saludo, Lamentablemente, en un primer momento nuestro equipo brindó información incorrecta al paciente. Al tomar conocimiento de la situación, se realizaron las correcciones correspondientes y se reforzaron las indicaciones internas, así como la capacitación al personal, a fin de evitar que eventos similares vuelvan a presentarse.
Posteriormente, se brindó la siguiente información a la paciente: su plan de salud ha sido renovado y, como parte de esta actualización, se han realizado ajustes en los copagos. Para el programa de Enfermedades Crónicas, el costo por cada consulta será de S/ 30.00, mientras que los medicamentos y exámenes continuarán con una cobertura del 85%, conforme a lo establecido en el programa.
Adicionalmente, se coordinó atención para el día jueves 12 a las 4:00 p.m. con el Dr. Siura, quedando todo conforme con el paciente.
Saludos cordiales</t>
  </si>
  <si>
    <t>HARRISSON VIGIL JOSE MARTIN</t>
  </si>
  <si>
    <t>@Gianina Jessica Sigueña Aldana, @Brigitte Huaranca Lopez, @Gestion Admisiones Viva 1A su apoyo urgente el área comercial nos remite queja del asegurado HARRISSON VIGIL JOSE MARTIN, DNI 07821180 quien indica que al momento de querer realizar el pago del copago (S/30) se le ha informado que no cuenta con el beneficio.
Validamos en nuestros sistemas que si tiene el beneficio, comunicarse urgente con el asegurado al 998375918.</t>
  </si>
  <si>
    <t>Se valida la trazabilidad de las atenciones de paciente en referencia.
Paciente perteneciente a la cohorte RCV por Dx: HTA/DM2/dislipidemia/Cardiopatía isquémica-Stent (1) marzo 2022/HBP/ Gastritis crónica
Última cita: 12 enero  - Dr. Moncada - copago s/30.00 - conforme</t>
  </si>
  <si>
    <t>URBINA DE LA CRUZ ROSEMARIE JANISSE </t>
  </si>
  <si>
    <t>Cliente menciona que a estos 2 pacientes no se le ha cobrado  en sus atenciones anteriores, que estas fueron al 100%?
Tenemos conocimiento que ambos pacientes se encuentran en el Programa de otras enfermedades crónicas donde su cobertura es de 30 soles al 85%.
Nos puedes confirmar si es correcto lo mencionado por el cliente, al indicar que sus atenciones eran al 100%?
Desde cuando se encuentran registrados en el programa ?</t>
  </si>
  <si>
    <t>Buenas tardes,
El paciente en mención cuenta con dos programas:
Rímac EPS Hipotiroidismo, el cual tiene un copago del 85%.
Rímac EPS Cuídate Dislipidemia, con cobertura al 100% (enero, febrero y marzo fueron cubiertos al 100%).
Por lo tanto, según sus programas, se le ha venido atendiendo conforme a las coberturas correspondientes.
Quedamos atentos ante cualquier consulta adicional.
Saludos cordiales,</t>
  </si>
  <si>
    <t>CHAVARRI GARCIA JAIME ALEJANDRO</t>
  </si>
  <si>
    <t xml:space="preserve">De acuerdo con lo manifestado por la aseguradora y en base a la respuesta brindada por Rosario, se indica que la asegurada se encuentra afiliada al Programa de Otras Enfermedades Crónicas y no al Programa Cuídate.
Sin embargo, agradeceremos nos puedan aclarar por qué en sus atenciones anteriores no se le realizó ningún cobro, tal como indica la asegurada, ya que todas sus atenciones fueron cubiertas al 100%.
Asimismo, en un correo aparte hemos reportado el caso del asegurado CHAVARRI GARCIA JAIME ALEJANDRO, quien presenta el mismo inconveniente y confirma que, de igual forma, la cobertura brindada anteriormente siempre fue al 100%.
Quedamos atentos a su validación y a los comentarios correspondientes para poder brindar una explicación clara a los asegurados.
</t>
  </si>
  <si>
    <t>JESSENIA KATHERINE DOMINGUEZ NIMA</t>
  </si>
  <si>
    <t xml:space="preserve">Buenas tardes estimados
Paciente se comunica a nuestra central, paciente paso cita el 14/01 y le indicaron que debe recoger medicamento DEXAFLACORT en inkafarma de Dominicos para el 20/01. Por motivos personales no pudo recoger el tratamiento, desde el 21/01 realizo intentos múltiples de comunicación con prestador Viva 1A y no logro entablar comunicación ni por llamada ni por WhatsApp. Hoy ya no cuenta con tratamiento por su diagnóstico de Artritis Reumatoide, exige comunicación lo antes posible para brindar alternativa de solcución. De no recibir comunicación hoy 05/02 realizara reclamo formal ya que desde el 21/01 viene intentando comunicarse con prestador sin éxito e indica que tampoco corroboraron si recibió o no su tratamiento.
Su gentil apoyo en revisión de caso y comunicarse con paciente lo antes posible. Quedamos atentos. </t>
  </si>
  <si>
    <t xml:space="preserve">Buenos días,
Se informa que la entrega de los medicamentos al paciente Jessenia Katherine Domínguez Nima ha sido coordinada y confirmada para el 14/02/2026.
</t>
  </si>
  <si>
    <t>996437874 </t>
  </si>
  <si>
    <t xml:space="preserve">Buenas noches estimados, 
La paciente se comunica a central y refiere que la prestadora Viva 1A, al momento de retirarse del establecimiento, le indicó que se comunicarían con ella para coordinar la entrega de sus medicamentos en el domicilio. Hasta el momento no ha recibido contacto, motivo por el cual se encuentra preocupada.
Se solicita verificación del caso y contacto con la paciente
</t>
  </si>
  <si>
    <t>Buenas tardes equipo,
Realizamos la coordinación con la paciente. 
El día de hoy, en el rango de 6:00 p. m. a 8:00 p. m., se realizará la entrega de sus medicamentos.
La paciente se encuentra conforme con lo coordinado.
Saludos cordiales,</t>
  </si>
  <si>
    <t xml:space="preserve"> MARIA LUISA VELASQUEZ</t>
  </si>
  <si>
    <t>992 858 578</t>
  </si>
  <si>
    <t xml:space="preserve">Por favor tu apoyo, la paciente es parte del programa cuídate, y por lo que periódicamente me comenta siempre tiene inconvenientes, en este caso. Aun no la atienden ni le entregan sus medicamentos.
Es urgente poder revisar su caso por favor
 </t>
  </si>
  <si>
    <t>Buenas tardes doctora, 
Reciba un cordial saludo, el paciente en mención ha venido recibiendo sus atenciones conforme a los protocolos establecidos, registrándose lo siguiente:
Endocrinología – Teleconsulta
07/11/2025 – Dr. Gerson Jacob Siura Trevejo
22/12/2025 – Dr. Gerson Jacob Siura Trevejo
19/01/2026 – Dr. Gerson Jacob Siura Trevejo
Asimismo, de acuerdo con su protocolo, corresponden los siguientes exámenes de laboratorio:
Colesterol total
HDL colesterol
LDL colesterol
Triglicéridos
El paciente radica en Tacna, por lo que nos encontramos realizando las coordinaciones correspondientes y estableciendo contacto con el paciente a fin de programar sus exámenes y continuar con su atención.
Saludos cordiales,</t>
  </si>
  <si>
    <t>Roberto André Vallejo Pajares</t>
  </si>
  <si>
    <t>Solicito tu apoyo, paciente reporta que el medicamento que le brindaban mediante el programa otras enfermedades crónicas le costaba S/32.22 y ahora le estan cobrando S/43.15. Por lo expuesto necesitan saber el motivo del incremento del costo de su medicina.</t>
  </si>
  <si>
    <t>Buenas tardes Milagros,
El caso fue revisado y se logró establecer contacto con el paciente. Durante la comunicación, el paciente confirmó que los medicamentos fueron recibidos oportunamente el 4 de febrero.
Asimismo, se precisó que el reclamo presentado no está relacionado con la entrega, sino con una diferencia en la tarifa aplicada. Al respecto, corresponde indicar que la facturación y el cobro de los medicamentos de este paciente no son gestionados por Viva 1A, sino por el proveedor Cuida, por lo que dicho reclamo no se encuentra dentro de nuestro ámbito de competencia.
En ese sentido, se sugiere que el caso sea derivado al proveedor correspondiente para su evaluación y atención.
Quedamos atentos ante cualquier coordinación adicional.
Saludos cordiales,</t>
  </si>
  <si>
    <t xml:space="preserve">@Quejas y Reclamos Viva 1A, @Farmacia Viva 1A, su apoyo urgente, paciente presento reclamo porque indica que el 01/02 debió recibir su medicación y aun no se comunican.
Saludos,
</t>
  </si>
  <si>
    <t>Buenas tardes estimados,
En relación con el reclamo del paciente, informamos que la medicación fue entregada el día viernes, quedando la atención regularizada.
Quedamos atentos ante cualquier coordinación adicional.
Saludos cordiales,</t>
  </si>
  <si>
    <t>JUANA LUZ MAURICIO LLANOS</t>
  </si>
  <si>
    <t>@Quejas y Reclamos Viva 1A, @Brigitte Huaranca Lopez, su apoyo urgente con la respuesta al caso detallado en correo infra, se le ha informado a paciente que no cuenta con el beneficio, por favor tener cuidado con las comunicaciones que estamos brindando, esta semana hemos tenido casos reiterativos por el mismo motivo.</t>
  </si>
  <si>
    <t xml:space="preserve">Estimada Lic. Mirna, buen día:
El día viernes 2 del presente nos contactamos con paciente en referencia para validar lo sucedido.
Lamentamos el inconveniente presentado al brindar la información errada a nuestra mutua paciente, el beneficio 1201 crónico complejo sí figura en Acredita Salud, solo que con copago de s/30.00.
Se informó a la Srta. Mauricio sobre el copago estando conforme, se ha reservando la cita para el día 12 del presente con el Dr. Moncada; ya que, la paciente no responde aún la elección del rango horario.
Reiteramos nuestro compromiso en la gestión de la información que se brinda, llevando a cabo una retroalimentación al personal de acceso.
</t>
  </si>
  <si>
    <t>WILLIAM CIDUAR ESPINOZA VIVANCO</t>
  </si>
  <si>
    <t>Buenos días estimados,
Paciente se comunica con central y refiere que hasta la fecha no lo contactan para su examen de laboratorio, se encuentra preocupado ya que se acerca su próxima cita y el medico solicita los resultados de dicho examen de laboratorio.</t>
  </si>
  <si>
    <t>Buenas tardes estimados,
En relación con el paciente William Ciduar Espinoza Vivanco (DNI 09709530), informamos que actualmente no cuenta con una orden médica de laboratorio vigente.
El paciente tiene cita programada para el 16 de febrero con el Dr. Moncada, quien evaluará y solicitará los exámenes correspondientes de acuerdo con su protocolo de control.
Asimismo, se estableció contacto telefónico con el paciente para brindarle la explicación correspondiente, indicándole que, tras la emisión de la orden médica en su consulta del 16 de febrero, se procederá a coordinar la toma de muestras y que la lectura de resultados se realizará en su siguiente consulta de control programada para el mes de marzo.
Quedamos atentos a cualquier coordinación adicional.
Saludos cordiales,</t>
  </si>
  <si>
    <t>Con respecto a este caso, la asegurada ya pagó su consulta, pero está pendiente la entrega de sus medicinas, por favor tu ayuda urgente con la entrega.
“Buenas tardes, ayer fui a mi consulta ( 9.30 am) de otras enfermedades crónicas en el medicentro de Viva 1A y me indicaron que luego se iban a comunicar conmigo por mis medicinas, pero nadie se comunico.
Estuve llamando a Viva 1A y no respondían, llame al Rímac y me dijeron que hoy por la mañana se debían de comunicar los de Viva 1A, pero hasta el momento nada.
Me preocupa porque el doctor me ha cambiado la dosis al ver los resultados de mis análisis.”</t>
  </si>
  <si>
    <t>Buenas tardes,
Se informa que la paciente recibió los medicamentos completos y conformes, correspondientes al mes en curso.
Asimismo, se realizó una llamada telefónica de seguimiento con la finalidad de consultar si presentaba alguna incomodidad o inconveniente con los medicamentos recibidos, no reportando observaciones al momento de la comunicación.
Se deja constancia del presente informe para los fines correspondientes.
Atentamente,</t>
  </si>
  <si>
    <t>AGRIPINA GLADYS CASTRO AGUIRRE</t>
  </si>
  <si>
    <t xml:space="preserve">Buenas tardes estimados
Paciente se comunica a nuestra central, refiere que agendo cita virtual para el 30/01, nunca le enviaron el link y reprogramaron cita para el 07/02 y volvió a suceder lo mismo. Actualmente no cuenta con medicinas, estuvo llamando a la central de Viva 1A (01 6183000) y no responden llamadas, se cuelga de forma automática. Exige que se realice su cita, la agendo con tiempo y ahora no cuenta con sus medicinas. 
Su gentil apoyo en revisión de caso y comunicación urgente con paciente. Quedamos atentos a confirmación de atención. Gracias. </t>
  </si>
  <si>
    <t>Estimados, buena noche:
Se contacta con paciente en referencia, efectivamente se ha tenido dos agendamientos truncos con respecto a las atenciones de nuestra mutua paciente: el día 4 y el día 7, adjunto screen de agendamiento
Se valida la trazabilidad de las comunicaciones validando que el número registrado para la contactabilidad tenía un número errado y es por ello que no llegaron a contactarla.
Nos comunicamos con la paciente el día de hoy para solicitar su gentil aceptación en la atención con la Dra. Quispe de Reumatología, aceptando cita.</t>
  </si>
  <si>
    <t xml:space="preserve"> paciente ingreso al programa de Otras Enfermedades crónicas por el diagnóstico de Riesgo Cardiovascular el 05/02/2025, con cobertura inicial S/0 al 85%.
</t>
  </si>
  <si>
    <t>Estimada Bri, buen día:
Por el copago de la cita mensual que figura en Acredita salud, la paciente no está de acuerdo con los cambios en su póliza.
Insiste en que se le envíe el correo donde Rimac solicita se le contacte para la baja del programa, a pesar que Rimac envía los correos iniciales de la solicitud del corredor, no indica textualmente que se le brinden los mismos a la paciente.
Ese es el único punto que la pacient</t>
  </si>
  <si>
    <t>Continuamos con estos 2 casos, en la cual el cliente insiste que la cobertura al asegurado :CHAVARRI GARCIA hasta el mes de enero fue al 100% tal como se muestra la receta de enero?
Quiza se haya tratado de un error pfv me confirmas?
Cliente nos solicita mayor detalle.</t>
  </si>
  <si>
    <t>Juan.rojas.r@live.com</t>
  </si>
  <si>
    <t>Por favor su gentil apoyo con la revisión de la solicitud de cliente
Asegurado indica que tuvo atención medica bajo su control del programa Cuídate, donde el médico le receto sus medicinas, las mismas que el proveedor le informo que no tenia cobertura y le genero el cobro, cliente solicita saber motivo por el cual debe asumir el pago de dichos medicamentos, se adjunta receta.</t>
  </si>
  <si>
    <t>Buenas tardes,
Por medio del presente se informa que, respecto al caso del paciente JUAN ANTONIO ROJAS RODRIGUEZ, se realizó la revisión correspondiente y se confirmó que efectivamente hubo un error en la digitación del copago.
Se informó al proveedor que la cobertura del paciente es al 100% y se procedió con la devolución del importe cobrado. Asimismo, se coordinó directamente con el paciente, a quien se le explicó lo sucedido.
Con estas acciones, el caso queda cerrado.
Saludos cordiales,</t>
  </si>
  <si>
    <t>ROSEMARIE JANISSE URBINA DE LA CRUZ</t>
  </si>
  <si>
    <t xml:space="preserve">Paciente indica que venía recibiendo por la enfermedad crónica artritis reumatoidea, medicina biológica desde el 2016. Sin embargo ahora le quieren cobrar S/300 por la aplicación del medicamento que antes lo cubría el programa de crónicos. Solicita una solución y que se retornen los beneficios que se tenían antes.
</t>
  </si>
  <si>
    <t>Estimada Lic. Mirna, buen día:
La gestión de medicamentos biológicos corresponde a Cuifarma, a quienes pongo en copia, para la absolución de lo indicado por nuestra mutua paciente.
Adicional a ello, nos comunicamos con nuestra mutua paciente, refiriendo que anteriormente tenía una cobertura del 85% para un medicamento biológico de laboratorio Roche y que actualmente ese porcentaje ha cambiado, lo que resulta en un copago aproximado de s/300.00. Cabe resaltar que dicha gestión no es realizada por Viva 1A.
Cabe resaltar que con Viva 1A, la cita del presente mes será el día 20 con la Dra. Quispe de reumatología.
Saludos Cordiales,</t>
  </si>
  <si>
    <t>TERESA YSABEL ACUÑA DEZA</t>
  </si>
  <si>
    <t>teresa_acuna7@hotmail.com</t>
  </si>
  <si>
    <t>Buenas tardes
Pfv su apoyo asegurada acaban de operarla y no puede movilizarse informa que un familiar recibió los medicamentos que le envía el programa Cuidate, le han cambiado los medicamentos pero hay uno en especifico que es ára tratar la hipertensión comersartin de 300/12.5 mg contiene Lactosa y es una paciente que es intolerante a la Lactosa, solicita una respuesta a la brevedad . Adicional a ello informa que la comunicación sea por whatsapp no cuenta con un correo</t>
  </si>
  <si>
    <t>Buenas tardes,
Se informa que nos comunicamos con la paciente para consultar sobre el medicamento dispensado. Durante la conversación, la paciente indicó que el inconveniente se presentó debido a que su hermana aceptó el medicamento sin tener conocimiento de la marca que ella consume habitualmente.
Finalmente, la paciente confirmó que aceptará el medicamento ya dispensado y solicitó que, para el próximo mes, se tenga en cuenta la marca APROVEL en su formulación.
Quedamos atentos a cualquier indicación adicional.
Saludos cordiales.</t>
  </si>
  <si>
    <t>Magna Karina Montañez Ocaña</t>
  </si>
  <si>
    <t xml:space="preserve">@Quejas y Reclamos Viva 1A, @Gianina Jessica Sigueña Aldana, su apoyo con el descargo, ejecutiva informa que paciente refiere haber pasado una consulta virtual y le dijeron que en un mes la contactaban. Han pasado 2 meses y no ha habido ningún contacto. Los médicos que la contactaron fueron de endocrinología, reumatología y la nutricionista. No hay documento de atención, solo confirmación por WhatsApp la cual dejo en adjunto.
</t>
  </si>
  <si>
    <t>Estimada Lic. Mirna, buena tarde:
En relación a la atención de nuestra mutua paciente, efectivamente validamos un desface en las atenciones que ameritan a un error involuntario administrativo.
Nos hemos comunicado con la paciente siendo atendida el día de ayer con la Dra. Noriko Kawamura, quien será su médico tratante.
Reiteramos nuestro compromiso en la mejora continua para gestionar la salud de nuestros mutuos pacientes.
Saludos Cordiales,</t>
  </si>
  <si>
    <t>Buenas tardes Proveedor
Solicito tu apoyo para que nos adjunte el descargo del reclamo adjunto
Saludo</t>
  </si>
  <si>
    <t>Se ha dado respuesta a SUSALUD en relación con la queja presentada.</t>
  </si>
  <si>
    <t>Buenas tardes estimados
Paciente se comunica a nuestra central, se encuentra muy molesta ya que desde el 29/01/26 ya no cuenta con tratamiento, su última cita del programa fue el 29/12/2025. Paciente indica que no se le hace seguimiento para agendar cita, nunca le han dicho que debe llamar o escribir a algún número para agendar su cita, hoy prestador Viva 1A le enviaron una encuesta y ella realizo su reclamo. Posterior le indicaron que su médico el Dr Moncada no cuenta con disponibilidad hasta el 17/02, paciente indica que medico realiza su atención virtual en menos de 5 min. Exige comunicación urgente para que sea atendida y envíen sus medicinas ya que se le genera doble gasto por lo que estuvo comprando estos días su medicinas y el programa no le brinda el reembolso de ello.
Su apoyo en revisión de caso, informar los canales para agendar de cita y brindar atención de programa para que reciba sus medicinas. Quedamos atentos.</t>
  </si>
  <si>
    <t xml:space="preserve">Estimados, buena tarde:
Se valida que nuestra mutua paciente no estaba de acuerdo con el copago que figura en acredita salud.
El día 5/2 intentamos contactarla para el agendamiento sin respuesta.
El día 11/2 se realizó un nuevo contacto obteniendo respuesta y logrando el agendamiento solicitado, paciente atendida.
Adjunto screen:
</t>
  </si>
  <si>
    <t xml:space="preserve">Buenas noches estimados
Hija de paciente solicita indicar el motivo por el cual no se atiende a su padre en el programa de forma presencial. 
Solicito su gentil apoyo en revisión de caso y brindar el descargo. Quedamos atentos, gracias. </t>
  </si>
  <si>
    <t>Estimados, buena tarde:
Se conversa con hija del paciente, quien refiere que efectivamente nuestra médico tratante les informó que estaría de licencia por maternidad realizando solo teleconsultas.
Ante el requerimiento de atención domiciliaria, se ha gestionado la cita para el mes de Marzo con la Dra. Tupayachi - 1/3 - rango de llegada de 09:00 a 10:00am, ello en coordinación y aceptación de la Srta. Sánchez; ya que, ella desea estar en el domicilio el día de la atención.
Saludos Cordiales,</t>
  </si>
  <si>
    <t>CAMILO ANGEL RENATO QUISPE ELGUERA</t>
  </si>
  <si>
    <t xml:space="preserve">Buenas tardes estimados
Paciente se comunica a nuestra central, refiere que anteriormente acudieron a su domicilio para realizar toma de muestra para exámenes de laboratorio, en esa oportunidad le han indicado que no acudirán al domicilio sin brindarle información sobre el motivo del cambio para que puedan indicarle otra alternativa de solución, como agendar para otra fecha. Exige comunicación ya que está pendiente agendar cita para OM de laboratorio. 
Solicito su gentil apoyo en revisión de caso y comunicación con paciente. Quedamos atentos, gracias. 
</t>
  </si>
  <si>
    <t>Buenos días:
Según el reporte emitido por el personal encargado, el paciente ya se realizó los exámenes de laboratorio requeridos.
Asimismo, se informa que en todo momento se mantuvo comunicación en línea con el paciente, brindándole la orientación correspondiente, por lo que no se le dejó sin atención ni seguimiento. con fecha 02/03/2025</t>
  </si>
  <si>
    <t>CLAUDIA NATALIA CATTER COSSIO</t>
  </si>
  <si>
    <t>La asegurada se encuentra bastante mortificada e insatisfecha con el servicio brindado por su nuevo proveedor, Viva, motivo por el cual consulta si existe la posibilidad de que se le asigne un proveedor alternativo para la atención de sus servicios ( hoy recién le llegaron sus medicamentos)
Adicionalmente, se nos ha informado que la demora en la entrega de los medicamentos se debe a la existencia de facturas pendientes de pago con Inkafarma, razón por la cual dicho proveedor no ha venido atendiendo las solicitudes de despacho de medicamentos de manera oportuna.
Consideramos este hecho sumamente grave, ya que la falta de entrega oportuna de medicamentos puede afectar directamente la salud de los asegurados. Al tratarse de servicios médicos, resulta indispensable que este tipo de inconvenientes sea revisado y corregido con carácter urgente, a fin de no poner en riesgo el bienestar de los afiliados con el envío de medicamentos con prontitud.
Agradeceremos puedan revisar este caso a la brevedad posible y brindar una solución a fin de no tener más inconvenientes con el servicio.
Quedamos atentos a tu pronta respuesta.
Gracias.
Saludos,</t>
  </si>
  <si>
    <t>Estimada Dra. Ambar, buena tarde:
Hemos tratado de conversar con nuestra mutua paciente; sin embargo, refiere estar ocupada o que llamar a las 6:00pm no es un horario para ella, al consultar por el horario optimo para contactarnos cuelga la llamada.
En ese orden de ideas no es factible poder recabar la información para responder el descargo solicitado. sin embargo para marzo tubo la atencion el 13/03/2026 su medicina fue entregado 14/03/2026 en el tiempo estimado sin novedad</t>
  </si>
  <si>
    <t xml:space="preserve"> María Teresa Rodríguez Gil de Vargas</t>
  </si>
  <si>
    <t>Buenos días señores de Viva 1A, apreciaré que corrijan el sistema de su libro de reclamaciones (página web). Hace meses formulé un reclamo y hasta la fecha no recibo respuesta ni el cargo de este.
Por otro lado, el día de hoy (15/02/2026) remití mi reclamo por la misma vía y no recibí constancia ni cargo alguno. 
En tal sentido, solicito que me brinden los cargos y/o constancias de ambos reclamos, el estado del primero y la fecha de atención del segundo reclamo formulado hoy (15/02/2026), el cual se funda en el escandaloso y elevado precio que pretenden aplicar a los medicamentos de la paciente y asegurada María Teresa Rodríguez Gil, según se detalla en la comunicación precedente.
Para efectos de evidencia, adjunto la impresión web del reclamo de hoy (15/02/2025) referido a las medicinas de la paciente y la imposibilidad de continuar su tratamiento, bajo riesgo cardiovascular (aspirina, atorvastatina), convulsiones (levetiracetam), deterioro de rango articular por espasticidad (baclofeno), obstrucción intestinal (corrilax), entre otras comorbilidades que llevarían al colapso de la paciente y un inminente ingreso a hospitalización, bajo todas las complicaciones que este escenario conlleva, teniendo en cuenta la historia médica de la paciente.
El suscrito se reserva las acciones administrativas, judiciales y de índole civil ante SUSALUD, INDECOPI, Defensoría del Pueblo, Ministerio Público, Poder Judicial, colectivos de defensa de los pacientes con enfermedades catastróficas y medios de comunicación, en vigor de los derechos que amparan a mi madre quien viene siendo afectada al no poder acceder a sus medicamentos.
Estimadas señoras de RIMAC y Confianza Corredores, el 13/02/2016 he solicitado ayuda, sin embargo no tengo respuesta alguna, lo cual dejo como evidencia del trato que viene recibiendo la asegurada.
Atentamente,</t>
  </si>
  <si>
    <t>Rosa Elvira Quintana Fujiu</t>
  </si>
  <si>
    <t xml:space="preserve">La asegurada se comunica sumamente mortificada, indicando que es una paciente con discapacidad adscrita al Programa Diamante y que, con el proveedor VIVA 1A, no recibe atención en psicología ni psiquiatría desde hace aproximadamente 6 meses.
Asimismo, refiere que no viene recibiendo las terapias desde hace 2 semanas, pese a que estas ya fueron pagadas. Señala que el médico se acercó, evaluó al paciente y, en base a ello, se indicaron las terapias correspondientes. Se envió el presupuesto, la asegurada realizó los pagos; sin embargo, posteriormente no obtuvo ninguna respuesta por parte del proveedor.
Actualmente, la asegurada manifiesta que está realizando las terapias de manera particular, debido a la falta de atención y respuesta. Indica además que intenta comunicarse con el proveedor sin obtener respuesta.
En ese sentido, la asegurada exige la devolución de los montos pagados y solicita el cambio de proveedor a la brevedad, dada la afectación continua en su atención.
Agradeceremos su pronta intervención y comentarios para poder brindar una respuesta oportuna a la asegurada.
Saludos,
</t>
  </si>
  <si>
    <t>Estimada Lic. Rosa, buen día:
Adjunto el informe solicitado y la trazabilidad de las comunicaciones.
Nuestra mutua paciente corresponde a la cohorte Diamante, en cuanto a la programación de terapias la misma fue coordinada con la Sra. Rosa, quien aceptó en primera instancia al envío del cronograma, abonando el copago correspondiente al 15% que en soles es s/392.94 con fecha 26/01, luego al acudir el especialista no aceptó la atención indicando que los días no eran los correctos; a pesar, de haber aceptado el cronograma enviado, de acuerdo, a las conversaciones adjuntas.
Al cambio de fechas solicita atención con Licenciada femenina, no acepta atención con personal masculino, lo que nos dificultó cuadrar horarios dentro del rango solicitado por la paciente.
El día de ayer aceptó el agendamiento con la Lic Curo, los días miércoles y viernes en rango horario del medio día iniciando el día de hoy 25/2 y terapia ocupacional con la Lic. Antay iniciando el día viernes 27 del presente.</t>
  </si>
  <si>
    <t xml:space="preserve">Buenas tardes estimados
Paciente se comunica a nuestra central, refiere que hoy 16/02 tiene programada cita a las 3:45pm por su diagnóstico de Diabetes, hace unos minutos recibió un mensaje de WhatsApp para que confirme la cita de hoy a las 10pm. Paciente exige comunicación urgente para corregir ello, ya que reservo su cita para las 3:45pm y no para las 10pm. Respondió WhatsApp y no le responden. 
Su gentil apoyo en revisión de caso y comunicación con paciente. </t>
  </si>
  <si>
    <t>Estimados, buena tarde:
La atención médica con la Dra. Seijas estaba agendada para las 15:45hrs; lo cual se realizó en el horario elegido por nuestra mutua paciente.
La cita de las 10:36am, es el seguimiento de enfermería, agendado para el día 18 del presente.
Adjunto screen del agendamiento:</t>
  </si>
  <si>
    <t>RONALD VALERIANO TINOCO ALVAREZ</t>
  </si>
  <si>
    <t xml:space="preserve">Buenos días estimadas
Paciente se comunica nuestra central, refiere que hasta el mes pasado se atendió con una cobertura al 100% por su cita de programa, recibió un mensaje de WhatsApp de prestador Viva 1A donde le indica que debe hacer un copago de S/.30 para agendar su cita. Paciente no está de acuerdo en ello ya que por su diagnóstico de hipertensión siempre tuvo cobertura al 100%. Debe reservar su cita el 20/02 y solicita solución inmediata ante su caso. 
Solicito su gentil apoyo en revisión de caso y corroborar el copago respectivo para informar a prestador. Quedo atenta, gracias. 
</t>
  </si>
  <si>
    <t>Estimada Lic. Mirna, buen día:
Respecto a lo solicitado se informa que:
*El paciente corresponde a la migración de Estar Vital con beneficio RCV Continuador, los medicamentos de cuídate al 100% y otros medicamentos con copago del 15%.
Adjunto screen del Excel de migración.</t>
  </si>
  <si>
    <t>20098930 </t>
  </si>
  <si>
    <t>ZENAIDA SOTO GALARZA   </t>
  </si>
  <si>
    <t xml:space="preserve">Buenos días estimados
Paciente se comunica a nuestra central, refiere que paso su última cita de programa de OEC en el mes de noviembre 2025, paciente no cuenta con tratamiento, está llamando a la central de Viva 1A y no ingresan las llamadas para comunicarse con un asesor. Solicita seguimiento y agendar cita de programa urgente ya que no cuenta con tratamiento. 
Solicito su gentil apoyo en revisión de caso y comunicación con paciente. 
</t>
  </si>
  <si>
    <t>Buenas tardes
se coordino con el asegurado su cita para el:
18/02 con la Dr Karol Pereira por teleconsulta, asegurado conforme 
Saludos</t>
  </si>
  <si>
    <t>SHANERY NORMA GONZALES VARGAS</t>
  </si>
  <si>
    <t xml:space="preserve">964884805
</t>
  </si>
  <si>
    <t>Buenos días estimados
Paciente se comunica a nuestra muy incómoda, indica que tenía agendada cita el día viernes 13/02 a las 7am, luego le indicaron que tenían una falla en el sistema y se reprogramaba su cita para el mismo 13/02 pero en horario de 11am, luego volvieron hacer una reprogramación de horario para las 6pm y al final del día nunca paso cita de programa. No le informaron sobre alguna otra fecha de reprogramación y hasta la fecha lleva intentado comunicarse con prestador y no contestan llamadas. Exige solución a su caso y que no se repita esta situación ya que no se comunicaron para reagendar pese a que fue error de prestador.
Su apoyo en revisión de caso y comunicación con paciente.</t>
  </si>
  <si>
    <t>Buenas tardes
se coordino con asegurado atencion para el dia 
26/02 con la Dra noriko por teleconsulta, asegurada conforme 
saludos</t>
  </si>
  <si>
    <t>KANASHIRO YAMAKAWA JORGE EDUARDO</t>
  </si>
  <si>
    <t xml:space="preserve">Hola Dra. Stephania
Favor su apoyo con la revisión de este caso, asegurado esta inscrito en programa Cuidate con Viva 1A indica que le han estado cobrando copago por sus atenciones, los DX son Diabetes e hipertensión, nos confirma.
 </t>
  </si>
  <si>
    <t xml:space="preserve">Estimada Lic. Mirna, buena tarde:
Se valida con nuestro proveedor de farmacia, atención salió al 100%, no se ha cobrado ningún copago al paciente.
Adjunto screen.
</t>
  </si>
  <si>
    <t>SULE YANINNA GARCIA TRUJILLO </t>
  </si>
  <si>
    <t xml:space="preserve">Buenas tardes estimados
Esposo de paciente se comunica a nuestra central realizando queja por programa OEC. Refiere que la Sra. Sule paso atención de programa en el mes de diciembre 2025 con prestador Viva 1A, por dx de Hipotiroidismo, y no se han vuelto a comunicar para brindar seguimiento a programa. Paciente viene pasando atenciones de forma ambulatoria ya que programa no es lo que indica y exige saber el motivo por el cual no se continuó realizando seguimiento. No le brindaron información sobre a que números debería escribir ante cualquier eventualidad, por ello lo reporta con su aseguradora. 
Solicito su apoyo en revisión de caso, comunicación con paciente para brindar continuidad en programa y brindar el seguimiento respectivo.
</t>
  </si>
  <si>
    <t>Buenos días,
Se realiza seguimiento al paciente. El área de accesos se contactará con la paciente para su programación correspondiente al mes de marzo , ya que su ultima atención fue el 20 de febrero.
Saludos cordiales.</t>
  </si>
  <si>
    <t>Leonardo Jose  Polo  González</t>
  </si>
  <si>
    <t>leonardopolo.0123@gmail.com</t>
  </si>
  <si>
    <t xml:space="preserve">Mala atención, quieren cobrar medicamentos cubiertos en eps o sino hacen esperar y como es por eps dicen no cubre o no hay stock
</t>
  </si>
  <si>
    <t>reclamo no pertenece a la insitucion error por parte del paciente no lo encontramos en la base de datos</t>
  </si>
  <si>
    <t xml:space="preserve">Buenos días estimados,
Paciente se contacta con la central y refiere que su atención médica fue el día 16/02; sin embargo, hasta el momento no la han contactado para la entrega de sus medicamentos. Se encuentra muy preocupada, ya que actualmente no cuenta con ellos.
</t>
  </si>
  <si>
    <t xml:space="preserve">Buen dia
El pedido ya ha sido coordinado entregado con el paciente con fecha 19/02/2026
Saludos
</t>
  </si>
  <si>
    <t>FORTUNATA DEL CARMEN OBREGON CHAVEZ </t>
  </si>
  <si>
    <t>993540580 (pcte) / 956314515 (hija)</t>
  </si>
  <si>
    <t xml:space="preserve">Hija de paciente reporta que su madre no está llevando su seguimiento respectivo por diagnóstico de Hipotiroidismo, solicita comunicación para agendar cita, agrega también que a veces no le brindan el link para conectarse. Solicita agendar cita de programa para recibir tratamiento.
Su gentil apoyo en revisión de caso y comunicación con paciente para agendar cita. </t>
  </si>
  <si>
    <t>Buenas tardes,
En relación con el paciente FORTUNATA DEL CARMEN OBREGÓN CHÁVEZ (DNI: 08613656), le informamos que su cita ha sido registrada para el día 26/02/2026 con el Dr. Gerson Jacob Siura Trevejo, especialista en Endocrinología.
Saludos cordiales,</t>
  </si>
  <si>
    <t>DAVID ALBERTO ZEGARRA CASTRO</t>
  </si>
  <si>
    <t xml:space="preserve">Buenas tardes estimados
Paciente se comunica a nuestra central, refiere que se inscribió al programa en el 2025, recibió llamada de prestador Viva 1A quien quedo en volver a contratarlo para agenda cita y hasta el momento no se volvieron a comunicar. Solicita de forma urgente comunicación para agendar cita de programa y recibir su tratamiento. Estará a la espera de comunicación o mensaje vía WhatsApp. 
Solicito su apoyo en revisión de caso y comunicación con paciente lo antes posible. Quedamos atentos, gracias. 
</t>
  </si>
  <si>
    <t>Buenas tardes:
Se informa que el paciente David Alberto Zegarra Castro, su cita programada el día 26/02/2026,se realizada con conformidad.
Saludos cordiales,</t>
  </si>
  <si>
    <t>19242520</t>
  </si>
  <si>
    <t>LEIVA ABANTO ALICIA MICAELA</t>
  </si>
  <si>
    <t>ceciliaatocheleyva@gmail.com</t>
  </si>
  <si>
    <t>LIBRO DE RECLAMOS FISICO</t>
  </si>
  <si>
    <t xml:space="preserve">Como parte de mi control medico por el programa de Rimac EPS, para la atención de enfermedades de dislipidemias, en el mes de agosto 2025 tuve mi control con la Clínica Viva1A en cual me indicaron mejoría ya que índice de Colesterol tenia un valor de 203, triglicéridos de 157, bajo ese panorama el médico de la institución disminuyo la dosis de medicamentos. Al pasar los meses comencé a presentar dolor de cabeza, mareos, agitación por lo que acudí en el mes de noviembre del 2025 a la Clínica Internacional, en este caso a medicina interna me indicaron la realización de exámenes de laboratorio debido a mis síntomas. Mis resultados el 10 del noviembre 2025 indicaban que tenia 288 colesterol, 162 de triglicéridos puesto que mi control con la Clínica Viva1 estaba programado para el mes de noviembre acudí al laboratorio el día de ayer 26 de noviembre 2025 solo 10 días después cuyos resultados mostraron panorama distinto colesterol 52 y triglicéridos 110 por lo que la medica me brindo el alta del programa, siendo esto incongruente.
El 24 del diciembre del 2025 acudí a solicitar mediante su libro de reclamaciones virtual para la realización de nuevamente exámenes de laboratorio, sin embargo se ha superado los 30 días hábiles que me brinda Susalud y da que he acudido en dos oportunidades a Viva1A en su periodo en dos meses (07-02-2026/21-01-2026).mi postura ya no es la misma por eso me manifiesto que la clínica cumpla con mi tratamiento medico y por otro laboratorio medico hasta evidenciar mi recuperación posterior de haber afectado mi salud y realizados gastos en la Clínica Internacional.
</t>
  </si>
  <si>
    <t>Buenos dias, se realiza el informe de respuesta con fecha 25/03/2026</t>
  </si>
  <si>
    <t>María Luisa Velasquez</t>
  </si>
  <si>
    <t>Estimados
Por favor su apoyo comunicándose con la asegurada quien no ha podido pasar su atención en el mes de febrero y tampoco le han entregado sus medicinas en el mes de enero. 
✨Nutricionista y enfermería, sin atención...</t>
  </si>
  <si>
    <t>Buenos días,
Se realiza seguimiento al paciente. Su atención fue el 20 de febrero. El área de accesos se contactó con la paciente para su programación correspondiente al mes de marzo, la cual se realizará el viernes 27/03/2026.
Saludos cordiales.</t>
  </si>
  <si>
    <t>MONICA BEATRIZ RIVERA HURTADO</t>
  </si>
  <si>
    <t>Buenos días estimados
Paciente se comunica a nuestra central, refiere que el día martes 17/02 paso cita de programa donde médico le brindo receta, desde entonces, el personal de farmacia no se ha contactado hasta la fecha para realizar la coordinación respectiva para el envió de medicamento. Se encentra muy molesta ya que no es la primera vez que sucede ello, indica que siempre tienen retrasos en la coordinación de envió de tratamiento, en el envió del medicamento o se aparecen sin haber realizado coordinación previa. Realizara reclamo formal porque ya está cansada que siempre suceda lo mismo, exige comunicación urgente para envió de medicamentos. 
Solicito su apoyo en revisión de caso y contacto con paciente. Quedamos atentos.</t>
  </si>
  <si>
    <t>Buenos días, se coordinó entrega.con fecha 20/02/2026
Saludos</t>
  </si>
  <si>
    <t>CC</t>
  </si>
  <si>
    <t>1026301910  </t>
  </si>
  <si>
    <t>SERGIO ALEJANDRO CALDERON</t>
  </si>
  <si>
    <t xml:space="preserve">LUGAR DE LOS HECHOS:VIVA 1A IPS PRIMAVERA|  FECHA DE LO SUCEDIDO: 11/02/2026 MOTIVO POR EL CUAL RADICA LA QUEJA:  Disponibilidad de agenda  ESPECIALIDAD (SI ES PARA CONSULTA O AGENDAMIENTO SEGÚN APLIQUE): Consulta de primera vez con especialista en alergologia  RESUMEN DE LOS SUCEDIDO (PUNTUAL):  Se comunica usuario solicitando por favor se le ayude con la programación de cita de Consulta de primera vez con especialista en alergología  de manera urgente y pronta debido a que desde el 11/02/2026 esta consultando con la ips primaria VIVA 1A IPS PRIMAVERA| via presencial y telefónica  , pero la respuesta que le emiten es que no tiene disponibilidad de agenda para la especialidad , por tanto solicita a nueva eps y la ips primaria se le programe esta cita.
 </t>
  </si>
  <si>
    <t>paciente procedente a viva1 IPS colombia</t>
  </si>
  <si>
    <t xml:space="preserve">
KAREN GUISELEE ROCHA OLAZABAL</t>
  </si>
  <si>
    <t xml:space="preserve">Paciente se comunica a nuestra central muy molesta, refiere que se le está negando pasar atención de programa indicando que ya paso atención en el mes de febrero. Informa que anteriormente paso evaluación con médico del programa quien le cambio la dosis de la medicina lo cual le afecto y termino por emergencia. Luego de ese evento le cambiaron de médico y el 13/02 paso evaluación del programa donde no se le brindo receta médica con tratamiento tanto para la hipertensión como hipotiroidismo, para esto paciente había informado que pasaría en los próximos días atención por cardiología de forma particular y médico del programa le aseguro que la atendería posterior a esa cita para que pueda brindar el tratamiento indicado. Actualmente paciente no cuenta con tratamiento y exige que se cumpla lo indicado por medico en la cita del 13/02. 
Su gentil apoyo en revisión de caso y contacto urgente con asegurada. Quedamos atentos. </t>
  </si>
  <si>
    <t>Estimados, buen día:
Se procede con la atención de la Dra. Tupayachi, se ha generado la receta el día de hoy.
@Slhy Mariel Flores Noa @Farmacia Viva 1A por favor su apoyo en la gestión a la brevedad posible.</t>
  </si>
  <si>
    <t>CARLOS FERNANDO MOYA TERRONES</t>
  </si>
  <si>
    <t>@Quejas y Reclamos Viva 1A, @Farmacia Viva 1A, @Brigitte Huaranca Lopez su apoyo urgente con la atención, nos reportan que ambos pacientes pasaron consulta el 19/02 y 20/02 respectivamente y aún no reciben su medicación. Pacientes están críticos.</t>
  </si>
  <si>
    <t>Buenas tardes, ya se realizó la entrega del medicamento con proveedor. 
Saludos</t>
  </si>
  <si>
    <t xml:space="preserve"> GIULIANA EVELYN ARAMBULO CARRILLO</t>
  </si>
  <si>
    <t>@Quejas y Reclamos Viva 1A, @Farmacia Viva 1A, @Brigitte Huaranca Lopez su apoyo urgente con la atención, nos reportan que ambos pacientes pasaron consulta el 20/02 respectivamente y aún no reciben su medicación. Pacientes están críticos.</t>
  </si>
  <si>
    <t>Buenas tardes, se coordinó entrega con el proveedor</t>
  </si>
  <si>
    <t>Valeria Delgado Zela.</t>
  </si>
  <si>
    <t>El miércoles tuve la teleconsulta y el médico me indicó que se estarían contactando conmigo para coordinar el envío de mis medicamentos. El jueves ya necesitaba la medicación porque no tenía más dosis disponibles, pero nadie se comunicó conmigo durante todo el día y terminé sin tomarla.
Ese mismo jueves intenté, por mi cuenta, comunicarme con el centro y desde entonces sigo sin obtener respuesta. He escrito por WhatsApp, he llamado por teléfono (solo responde una grabadora automática), e incluso he intentado contactarlos por Instagram. No existe un canal efectivo de atención ni respuesta. A la fecha, nadie me ha llamado, pese a que expresamente se indicó que lo harían.
Soy paciente crónica y no puedo suspender la medicación. Ayer no tomé la dosis esperando que me contactaran, pero hoy ya no puedo seguir postergándolo porque poner en riesgo mis niveles tiroideos no es una opción. Por eso, me estoy viendo en la obligación de comprar la medicación por mi cuenta.</t>
  </si>
  <si>
    <t>Buen día,
Se informa que la paciente Valeria Delgado Zela, con DNI 70359903, recibió los medicamentos correspondientes al mes el día 21;Posteriormente, se volvió a contactar a la paciente para confirmar la entrega correcta, quien indicó que todo llegó conforme.
Saludos cordiales.</t>
  </si>
  <si>
    <t>Estimados,
Su especial apoyo con requerimiento de asegurada OLGA TATIANA CUADROS BASIS - DNI: 40204963 que menciona el día jueves 19/02 fue atendida como usualmente lo hace desde que fue inscrita al programa diamante.
Durante la atención le indicaron debía comunicarse con el proveedor VIVA A1 en relación a sus medicinas, se le solicitó la receta y al indicar que no cuenta con la receta porque en su atención no se la brindaron no se le puede coordinar la entrega.
Su apoyo para validar receta emitida y si es posible la entrega de medicamentos, actualmente asegurada se encuentra muy mortificada y crítica mencionando que no recibió una buena atención.
Si es posible se nos pueda compartir información de sus medicinas ya sea fecha de entrega o alguna respuesta para evitar que cliente ingrese algún reclamo.
Quedo atenta.
Saludos.</t>
  </si>
  <si>
    <t>Buenos días,
Con respecto al paciente en mención, se informa que sus medicamentos fueron entregados con fecha 05 de marzo de 2025.
Quedo atento(a) a cualquier consulta adicional.
Saludos cordiales.</t>
  </si>
  <si>
    <t>07568177</t>
  </si>
  <si>
    <t>JORGE ALFREDO MUÑOZ MADUEÑO</t>
  </si>
  <si>
    <t xml:space="preserve">Buenos días estimados
Paciente se comunica a nuestra ya que desea reportar queja sobre el inicio del programa de otras enfermedades crónicas. Se encuentra bastante incomodo con la situación, no esperaba que se presentaran tantos eventos negativos de inicio en programa. Solicita comunicación de parte de prestador para explicar los motivos de todos estos inconvenientes y espera que no se repitan.
Su gentil apoyo en revisión de caso y comunicación con paciente. Gracias.
CITA: Refiere que tenia agendada cita para el sábado 21/02 y al ver que no llegaba el personal en el horario indicado empezó a comunicarse con prestador Viva 1A quien recién en ese momento le informo que medico no acudirá a la cita programada, presenta inconvenientes con la movilidad y no podrá acudir, por lo que se reprograma una nueva atención para el día lunes 23/02. No esta de acuerdo en el actuar del prestador, puesto que no busco solución y sobre todo que no lo contacto para informar.
FARMACIA: Paso atención en domicilio el 23/02, medico no le brindo información sobre sus medicamentos, no le dejo ninguna receta o indicación, paciente actualmente no cuenta con tratamiento y no sabe cuál es el motivo. 
LABORATORIO: Medico le indico tanto una interconsulta y toma de exámenes, sim embargo hasta la fecha no ha recibido alguna comunicación de parte de prestador para coordinar ello. 
</t>
  </si>
  <si>
    <t xml:space="preserve">Buenas tardes,
Con respecto al paciente, todas sus atenciones fueron realizadas con su conformidad.
Saludos cordiales.
</t>
  </si>
  <si>
    <t>VERONICA JANET  PACHECO  NUÑEZ</t>
  </si>
  <si>
    <t>veronica.pacheco@agremsa.pe</t>
  </si>
  <si>
    <t xml:space="preserve">FALTA DE ATENCION
Descripción del reclamo: Estoy en el programa CUIDATE por el diagnóstico de HIPOTIROIDISMO y hace más de un año que me atiende de manera virtual el Dr. Siura. La última cita fue el 09 de enero y contrariamente a lo que indica el programa CUIDATE, nadie se comunicó conmigo para la nueva cita que debió ser el 09 de febrero. El lunes me comuniqué con la oficina de VIVA 1 y me confirmaron la cita para ayer (24-02-2026) a las 9:00 p.m.; sin embargo, el médico no llamó. Hoy, me comuniqué con VIVA 1 y el Sr. Marco Ojeda, se disculpó y me dijo que seguramente es porque yo no había pagado el copago de S/ 30, situación que recién me entero que debo pagar, pero ese no es el problema, el asunto es la falta de seguimiento a sus pacientes.
</t>
  </si>
  <si>
    <t>respuesta al paciente por medio de formato de descargo con fecha 01/04/2026</t>
  </si>
  <si>
    <t xml:space="preserve"> 998 104 839</t>
  </si>
  <si>
    <t>@Quejas y Reclamos Viva 1A, @Farmacia Viva 1A su apoyo urgente paciente indica que esta a la espera de la entrega de sus medicamentos.
Saludos,</t>
  </si>
  <si>
    <t>Estimada Lic. Mirna, buena tarde:</t>
  </si>
  <si>
    <t>JACKELINE VANNESA MIÑANO PAREDES</t>
  </si>
  <si>
    <t>vanne1407@gmail.com</t>
  </si>
  <si>
    <t>Yo estoy inscrita en el programa de otras enfermedades crónicas y desde el inicio de atenciones de VIVA 1A no tengo una atención optima del área de farmacia y programación de citas, al poco tiempo de iniciar el programa para consultarme sobre el programa y mencione mis quejas, pensé que iba a mejorar mi gestión, pero peor aún después de mencionar mis quejas, el área de farmacia no le entregaron los medicamentos en la fecha y hora programada, lo que hicieron fue reprogramarlo para el día siguiente. No me informaron, recibí mensaje de texto de inkafarma que me iban a entregar pronto el medicamento, tuve que llamar a VIVA 1A para reprogramar porque no me encontraba en el domicilio, es la molestia que tengo dado que no hay seguimiento en las entregas. Peor aún que yo estuve informando que no me llegaban los medicamentos, entonces este mes me informaron que hay un nuevo proveedor y que las programaciones lo estoy realizando con ellos y hasta el momento ok no hay problema, pero espero que con este proveedor no haya inconvenientes por el tema de la entrega de medicamentos, que haya seguimiento de la entrega de medicamentos.
Sobre el área de programación de citas, el mes pasado me programaron una cita en enero, pero resulta que a la hora de mi cita me dijeron que hubo un error de agendamiento y lo reprogramaron, este mes resulta que no me han avisado para programar mi cita para el 13 de febrero y estamos 24 de febrero, ayer lo recordé y lo solicite ya me lo reprogramaron, pero tuve que comunicarme yo sin darme las disculpas del caso y sin recibir respuesta del motivo por el cual no llamaron a coordinar mi cita, muchas veces he indicado mi molestia al proveedor pero no me responden, y como son programas de enfermedades crónicas, los controles deben de ser mensuales.
No me encuentro satisfecha con la atención y mucho menos no recibir respuesta de las incomodidades, aun así ya me están llegando comunicaciones para la renovación del seguro de salud, y quiero saber quien me garantiza que si renuevo mi seguro no continuaré recibiendo estos malos tratos.</t>
  </si>
  <si>
    <t>Se contacta con paciente en referencia solicitando cita para el día de mañana con el Dr. Antonio Moncada, se agenda en el rango horario 8:45 a 09:00am</t>
  </si>
  <si>
    <t>ROMANO NAJAR DIANA</t>
  </si>
  <si>
    <t>@Gianina Jessica Sigueña Aldana, @Gestion Admisiones Viva 1A su apoyo con el descargo y atención, paciente indica que desde hace meses no se comunican con ella para atención.
Saludos,</t>
  </si>
  <si>
    <t>Estimada Lic. Mirna, buena tarde:
Ingreso de paciente fue solicitado el 30/12/2025, como HTA - DLP negándose el ingreso a la colsulta a Rimac por ser un "Cuídate".
El día 02/01 indicaron de Rímac que sí procede; dado que, contaba con otro Dx crónico complejo, siendo parte de la cohorte RCV.
Se procede a contactar a la paciente para el agendamiento correspondiente.
Se valida que ha recibido atención en el mes de enero y en el presente mes, ha pasado consulta el día de ayer 25/02. 
Adicional a ello informar que no corresponde al CAI de Moquegua, la paciente radica en Lima, en el distrito de Magdalena y al ser un RCV no corresponde a la atención por el CAI.
Es todo cuanto informar.
Saludos Cordiales,</t>
  </si>
  <si>
    <t>SAMMY YASMIN CERCADO CALDERON</t>
  </si>
  <si>
    <t xml:space="preserve">Buenas tardes estimados
Paciente se comunica a nuestra central para realizar su queja por el programa, refiere que ayer 02/03 paso evaluación médica virtual y hasta la fecha no le envían la receta de sus medicinas como tampoco la contactan para coordinar él envió de las mismas. Agrega que hace 3 meses paso evaluación de programa donde médico le brindo OM para laboratorio, realizo el copago respectivo, lo envió por el WhatsApp de Viva 1A y hasta la fecha no realizan toma de muestra, paciente lleva llamando y escribiendo por WhatsApp y no le responden. En la cita de ayer 02/03 medico vuelve a solicita OM para toma de laboratorio. Exige solución inmediata.
Su apoyo en revisión de caso y comunicación urgente con paciente. </t>
  </si>
  <si>
    <t>Buenas tardes,
Por medio del presente, se confirma la entrega de medicamentos al paciente Sammy Jasmín Cercado Calderón, con fecha 03 de marzo del 2026.
Sin otro particular, quedo atento(a) a cualquier consulta.
Saludos cordiales.</t>
  </si>
  <si>
    <t>WALKER MAURICIO PEREZ GUEVARA</t>
  </si>
  <si>
    <t>Buenas tardes estimados
Paciente se comunica al call de Rimac para realizar reclamo, ya que desde el 20/02 tiene pendiente entrega de insulina por parte del programa y refiere que personal de Viva 1A le indicó que ello debe solicitarlo con su aseguradora Rimac.
Su gentil apoyo en revisión de caso y contacto urgente con paciente. Quedamos atentos, gracias.</t>
  </si>
  <si>
    <t>PACIENTE RECHAZA EL PEDIDO , REFIERE  MUY ELEVADO LOS COSTOS</t>
  </si>
  <si>
    <t>42820634</t>
  </si>
  <si>
    <t>AUGUSTO CABREJOS MUÑOZ </t>
  </si>
  <si>
    <t xml:space="preserve">Buenas tardes estimados, paciente refiere que hasta la fecha no recibió algún tipo de comunicación de parte de prestador para determinar ingreso a programa. Solicitud fue derivada el 26/02, exige comunicación por cumplirse con tiempo de espera.
Su gentil apoyo en revisión y contacto lo antes posible con paciente.
 </t>
  </si>
  <si>
    <t>Buenos días,
Por medio del presente, se informa que el paciente en mención ya fue ingresado al programa y recibió atención el día 27 de marzo de 2026.
Asimismo, se realizara seguimiento para su próxima atención.
Saludos cordiales</t>
  </si>
  <si>
    <t>cambio de cobertura en sus medicamentos</t>
  </si>
  <si>
    <t xml:space="preserve">Estimada Lic Mirna, buena tarde:
Paciente corresponde a la cohorte RCV por los Dx: HTA/Gota/Dislipidemia; sin embargo, por el beneficio que otorgaron a los pacientes que derivaron del proveedor anterior la cobertura es RCV Continuador, manteniendo los medicamentos de HTA, DM, DLP, Asma al 100% y otro con el copago del 15%
</t>
  </si>
  <si>
    <t xml:space="preserve">Paciente se comunica a nuestra central para presentar reclamo, se siente muy mortificada y exige solución inmediata ante su caso, indica que prestador Viva 1A agendo cita para el 07/03 con Dra. Noriko de Endocrino, sin considerar acuerdo previo. No está de acuerdo en continuar atenciones con médico Noriko, ya que presento complicaciones en su salud por diversas modificaciones que realizo en su tratamiento por Hipotiroidismo.
Informa que el 26/02/26 recibió correo de Atención al Cliente de Rimac, tras reclamo que realizo por diversas faltas de prestador, en dicho correo indica que pasaría atenciones de programa OEC con prestador Viva 1A con Dra. Tapia (Med. Internista), por sus 2 diagnósticos y de forma presencial. 
Exige solución inmediata con respecto a la asignación de médico, que se asigne a la Dra Tapia como se coordinó en el mes de febrero y que este cambio de medico se genere manteniendo la fecha de su cita del 07/03, ya que su tratamiento se culmina el lunes 09/03 y no quiere retrasos en el envió de sus medicamentos. 
Solicito su gentil apoyo urgente en revisión de caso y contacto con paciente ya que está a la espera de una respuesta de solución ante su caso. Quedamos atentos, gracias.
</t>
  </si>
  <si>
    <t>​​
​​​Buenas tardes,
Se informa que se logró establecer contacto con la paciente, quien confirmó su cita programada para el día lunes 09/03 con la Dra. Tapia.
La asegurada se encuentra conforme con la programación de la atención
Saludos</t>
  </si>
  <si>
    <t>Solicitud</t>
  </si>
  <si>
    <t>Walter García Becerra</t>
  </si>
  <si>
    <t xml:space="preserve">Nombre: Walter García Becerra
DNI: 10796964
Caso: Validar si es correcto el cobro por presión arterial de paciente inscrito en programa cuídate, en donde se menciona que programa está cubierto al 100% </t>
  </si>
  <si>
    <t>Estimada Lic. Mirna, buena tarde:
Al respecto de lo solicitado se valida en el voucher de pago adjunto que el cobro realizado es por el examen "Monitoreo de Presión Arterial" comunmente conocido como MAPA, el cual no se encuentra dentro del protocolo de atención de programas.</t>
  </si>
  <si>
    <t xml:space="preserve">Buenos días estimados
Paciente se comunica a nuestra central muy incómodo, refiere que lleva días llamando a la central de Viva 1A sin respuesta, escribe por WhatsApp donde completa sus datos, le indican que lo llamaron, pero no sucede ello y más bien nuevamente le llega el mensaje para que complete los datos e iniciar todo. Ya no cuenta con tratamiento y exige contacto urgente para agendar cita y pasar pronto atención con médico. 
Solicito su apoyo en revisión de caso y contacto con paciente. Quedamos atentos, gracias. </t>
  </si>
  <si>
    <t>Buenos días estimados
Nos contactamos con paciente y su cita quedo programado para el día lunes 09/03 con la Dra Tapia a las 14:30 pm , paciente conforme, quedo atento a cualquier solicitud
Saludos,</t>
  </si>
  <si>
    <t>07641829</t>
  </si>
  <si>
    <t>Ana Patricia &amp;ensp Navarro &amp;ensp Minaya</t>
  </si>
  <si>
    <t>ananavarrom76@hotmail.com</t>
  </si>
  <si>
    <t xml:space="preserve"> No me entregan las medicinas
Descripción del reclamo: Pasé consulta el día de hoy 3 pm y no me envían las medicinas soy programa pacientes crónicos e indicado no tener medicinas ya que también tuve que llamar para que me agenden consulta estoy así hace 3 mesed</t>
  </si>
  <si>
    <t>NO ENTREGA DE MEDICAMENTOS</t>
  </si>
  <si>
    <t>08287353</t>
  </si>
  <si>
    <t>Buenos días estimados
Hija de paciente se comunica a central para reportar su reclamo continuo por el programa, agendaron cita domiciliaria el 01/03 como indica correo anterior, pero medico no acudió. Reprogramaron por una cita virtual el 09/03 para que paciente no espere más tiempo, pero nunca lo llamaron. Hija indica que desde septiembre del 2025 viene solicitando atención presencial la cual hasta la fecha no se realiza, refiere que prestador agenda cita presencial en domicilio, medico nunca acude y después de días le ofrecen cita virtual para que no demoren más en agendar, hija indica que este modo de operar de prestador es continuo y ya realizo anteriormente sus reclamos por ello. Exige solución inmediata, agendar cita presencial y entrega de medicinas, actualmente paciente no tiene medicamentos y han tenido que comprar de forma particular teniendo un programa.
Su apoyo en revisión de caso y descargo respectivo. Quedamos atentos.</t>
  </si>
  <si>
    <t>Buenas tardes:
Se realizó la atención y la entrega de sus medicamentos en la fecha indicada. Asimismo, nos encontramos realizando el seguimiento para su próxima atención.
Cabe señalar que su última atención se registró el 11/03/2026, por lo que la próxima correspondería el 11/04/2026. Nos estaremos comunicando unos días antes con el familiar del paciente para la coordinación respectiva.
Saludos cordiales,</t>
  </si>
  <si>
    <t xml:space="preserve">
CRISTOBAL TADEO ARBAIZA GONZALES</t>
  </si>
  <si>
    <t xml:space="preserve">
992768444</t>
  </si>
  <si>
    <t xml:space="preserve"> se conversó con Cuidafarma quién nos indica que la información de la cobertura al 100% de los medicamentos fue dada por VIVA 1A; papá de paciente corrobora información indicando que siempre se la realiza la entrega de las insulinas al 100%; se solicita su apoyo en poder evaluar las medidas del caso, debido a que este tipo de errores nos ocasionan inconvenientes, quejas y reclamos fuertes con nuestros pacientes. </t>
  </si>
  <si>
    <t>No, acepta el copago que los precios eran muy elevados rechazo el medicamento</t>
  </si>
  <si>
    <t>Lilia Rosanna Beltran de Corrales</t>
  </si>
  <si>
    <t>Estimadas buen día
Nos reportan este caso:
los siguientes asegurados:
Lilia Rosanna Beltran de Corrales con DNI 29212615
Jose Maria Corrales Nieves y Lazarte con DNI 29212616
Quienes pertenecen al programa CUÍDATE, ellos tuvieron su teleconsulta mensual y les indicaron que tiene que realizar un copago de S/150.00 cada uno por la entrega de los medicamentos, agradecemos puedan revisar el caso.</t>
  </si>
  <si>
    <t>COBRO POR MEDICAMENTOS</t>
  </si>
  <si>
    <t xml:space="preserve">Buenos días,
Se informa lo siguiente:
Lilia Rosanna Beltrán de Corrales, DNI 29212615: la paciente se encuentra con cobertura al 100%, por lo que no se le ha realizado ningún cobro adicional.
José María Corrales Nieves y Lazarte, DNI 29212616: se identificó un error en la cobertura registrada durante el agendamiento. El paciente cuenta con cobertura al 100% por condición de paciente crónico, debido a los diagnósticos de HTA, DM2 y DLP. La información ya fue corregida y se ha reenviado el correo correspondiente a Cuidafarma.
Asimismo, se realizó la coordinación con la Srta. Flor de Cuidafarma para el apoyo en la gestión.
Ofrecemos las disculpas del caso.
Saludos cordiales.
</t>
  </si>
  <si>
    <t>Jose Maria Corrales Nieves y Lazarte</t>
  </si>
  <si>
    <t>Buenos días,
Se informa lo siguiente:
Lilia Rosanna Beltrán de Corrales, DNI 29212615: la paciente se encuentra con cobertura al 100%, por lo que no se le ha realizado ningún cobro adicional.
José María Corrales Nieves y Lazarte, DNI 29212616: se identificó un error en la cobertura registrada durante el agendamiento. El paciente cuenta con cobertura al 100% por condición de paciente crónico, debido a los diagnósticos de HTA, DM2 y DLP. La información ya fue corregida y se ha reenviado el correo correspondiente a Cuidafarma.
Asimismo, se realizó la coordinación con la Srta. Flor de Cuidafarma para el apoyo en la gestión.
Ofrecemos las disculpas del caso.
Saludos cordiales.</t>
  </si>
  <si>
    <t>Roberto Vallejo Pajares</t>
  </si>
  <si>
    <t xml:space="preserve">tu apoyo por favor en compartirnos la HC de paciente de su última atención:
Nombre: Roberto Vallejo Pajares
DNI: 07763839
</t>
  </si>
  <si>
    <t>SOLICITUD DE LA ULTIMA HC</t>
  </si>
  <si>
    <t>Estimada Lic. Mirna, buena tarde:
Según lo conversado, adjunto información solicitada:
Programa solicitado: en data de migración de Estar Vital figura programa cuídate
Programa actual: RCV
Fecha de ingreso: 08/01/2025
Diagnósticos: DM2/HTA/ERC III A-A3/Dislipidemia/Polineuropatía diabética/Mielodisplasia (Dx. 2020) - Dx. Mielodisplasia, en seguimiento con hematología, tratado con eritropoyetina/ Hiperuricemia/lumbalgia crónica/ síndrome manguito rotador
Medicamentos:
Telmisartán 80 Mg Tableta 
Nifedipino 30 Mg Tableta 
Pregabalina 150 Mg Tableta 
Empagliflozina + Linagliptina 25 Mg + 5 Mg tableta
Atorvastatina 20 Mg Tableta 
Tiras Reactivas P/glucómetro
Insulina Glargina 300 U/ml Inyectable 
Insulina Lispro 100 U/ml Inyectable
Saludos Cordiales,</t>
  </si>
  <si>
    <t>CALIDAD</t>
  </si>
  <si>
    <t>Rene Gumprecht</t>
  </si>
  <si>
    <t xml:space="preserve">
Favor solicito tu apoyo con la revisión del caso reportado por Bk. El proveedor ha informado que la insulina que recibe el paciente ya no cuenta con cobertura al 100% y que en adelante, deberá realizar un copago. Por ello solicitan mayor detalle de este cambio, ya que que no tienen conocimient</t>
  </si>
  <si>
    <t>Estimada Lic. Mirna, buena tarde:
Paciente en referencia corresponde a la cohorte RCV por Dx: DM1, HBP, Degeneración Macular Senil/Glaucoma y Leucemia Linfocítica estadio 0 (no recibe tto por nuestra parte en cuanto a Leucemia)
Pcte ingresa por derivación, informados por parte directa de Rimac del programa al cual ingresaba.
Adjunto screen del correo de ingreso y de la cabecera de la última HC, en la que se sustenta programa RCV.Adicional a ello mencionar que en la cita de marzo paciente y su esposa, solicitan, se coloque igual las insulinas que siempre usa en la receta actual, a pesar que se le explica que no se lo van a enviar Lantus (glargina), por desbastecimiento. Paciente confirma que aun tiene abastecido insulina glargina en frasco de 10 ml en casa , y seguirá usando dicha presentación. No acepta insulina TOUJEO o insulina en lapicero.
Saludos Cordiales,</t>
  </si>
  <si>
    <t>AYMEE VALVERDE RUIZ</t>
  </si>
  <si>
    <t xml:space="preserve">Estimados buenos días
Su apoyo con el asegurado en mención, quien nos menciona que tuvo su cita la semana pasada y quedaron en llamarle para coordinar la ecografía. Sin embargo, hasta el momento no la han contactado y ha pasado 1 semana de ello.
</t>
  </si>
  <si>
    <t>Buenas tardes Estimados,
Espero se encuentren bien.
Agradeceré su gentil apoyo en la programación de los exámenes correspondientes para nuestro asegurado. A continuación, les proporciono los detalles del mismo:
Asegurado: CRISTINA AYMEE VALVERDE RUIZ
Documento: DNI 45103284
Telf: 987225663
Correo: ferro.marilu@gmail.com
Programa: Diamante
Cobertura: Según SITEDS 
Quedamos atentos a su gentil respuesta.
Saludos Cordiales</t>
  </si>
  <si>
    <t>LUIS ARTURO SALOMON VASQUEZ</t>
  </si>
  <si>
    <t>Asegurado se comunica nuevamente a la central, refiere que hasta el momento no ha sido contactado por personal de Viva 1A para reprogramar cita e informar el motivo por el cual medico no asistió a cita virtual. Exige comunicación inmediata ya que cita programa fue el día de ayer y no ha recibido reprogramación. 
Su apoyo en revisión de caso y contacto urgente con paciente. Realizara reclamo formal.</t>
  </si>
  <si>
    <t>SE LE ASIGNO CITA PARA EL DIA DE HOY 19/03/2026 CON EL DR, MONCADA</t>
  </si>
  <si>
    <t>BIANCA MESONES  D'ONOFRIO</t>
  </si>
  <si>
    <t xml:space="preserve">@Quejas y Reclamos Viva 1A, @Farmacia Viva 1A, su apoyo URGENTE con la entrega de la medicación de acuerdo a lo detallado en correo </t>
  </si>
  <si>
    <t>Buenas tardes,
Nos estamos contactando con el paciente para agendar su cita correspondiente al mes de marzo ya que su última  atención fue el 22 de febrero, a fin de que pueda recibir sus medicamentos.
gracias</t>
  </si>
  <si>
    <t>Valeria Delgado Zela</t>
  </si>
  <si>
    <t>,</t>
  </si>
  <si>
    <t>se programa cita para el miercoles 25/03/2025 a las 11 am</t>
  </si>
  <si>
    <t>Jose Cabrejos Portocarreo</t>
  </si>
  <si>
    <t>Listo. Cita se agendó para mañana Sábado 21-03-26 con la dra. Nilda Kawamura a las 10:00 A.M. para su Teleconsulta.</t>
  </si>
  <si>
    <t>GONZALEZ ALVA ANTONIO ELIAS</t>
  </si>
  <si>
    <t>En ese sentido, agradeceré se sirva validar si ASTAH ha procedido con la devolución del copago cobrado de manera errónea.</t>
  </si>
  <si>
    <t>CONFIRMAN LA DEVOLUCION POR EL PROVEEDOR CON FECHA 20/03/2026</t>
  </si>
  <si>
    <t>09700127</t>
  </si>
  <si>
    <t>MALU MONICA ROMAN GUILLEN</t>
  </si>
  <si>
    <t>Paciente se comunica con la central y refiere que se encuentra esperando desde las 6:00 a. m. su cita para la toma de muestra. Indica que el pago se realizó el 13/03, y que se le informó que la atención sería el día de hoy entre las 07:00 y 08:00 a. m.
Se comunicó con personal de la prestadora Viva 1A, quienes señalan que están coordinando la atención. La paciente manifiesta estar muy mortificada por esta situación, ya que modificó su horario para disponer de ese tiempo. Solicita que la toma de muestra se realice el día de hoy, debido a que no cuenta con disponibilidad en otras fechas.
MALU MONICA ROMAN GUILLEN
DNI: 09700127
Cel: 916103901</t>
  </si>
  <si>
    <t xml:space="preserve">Buenos días, 
se informa que ya se procedió el mismo dia 21/03/2026 con la toma de muestra de la paciente Malú Román, sin ninguna eventualidad.
saludos,
</t>
  </si>
  <si>
    <t xml:space="preserve">María Libertad Vergara Ascarza </t>
  </si>
  <si>
    <t xml:space="preserve">Su apoyo urgente, indican que aun no le entregan los medicamentos a la afiliada María Libertad Vergara Ascarza con DNI 19804039 de la empresa CNPC bajo el programa de VIVA 1A.
 </t>
  </si>
  <si>
    <t xml:space="preserve">La respuesta de la carta de garantía ha sido derivada a otro proveedor para las gestiones correspondientes.
</t>
  </si>
  <si>
    <t>Buenos días 
Estimados por favor su apoyo con el caso, se comunica esposa de asegurado e indica que asegurado esta en el Programa Diamante, el cual lleva terapias con el proveedor VIVA 1A, pagan por adelantado, programan las citas, pero luego cambian las citas de forma inesperada, y esto es constante por lo que le genera mucha insatisfacción y molestia, en este sentido, solicita que no vuelva ocurrir, ya que antes lo atendía HOLDSALUD y no tenía inconveniente.</t>
  </si>
  <si>
    <t>Estimada Lic. Mirna, buena tarde:
Respecto a las atenciones del paciente en referencia se tiene:
OM 11/11/2025
Indica: 04 terapias físicas
Estatus: cumplidas
OM 30/12/2025
Indica: 08 terapias físicas
Estatus: cumplidas,En la orden médica del 30/12, la Dra. Vigo indica alta del servicio, lo cual fue explicado por la Dra al familiar durante la consulta:</t>
  </si>
  <si>
    <t>Paco Mercedes Muñoz Rubio</t>
  </si>
  <si>
    <t>Buenos días chicas,
Comentarles que me acaban de notificar que nuevamente al señor no le llegan las medicinas, ni tampoco se han contactado para que tenga la consulta que le corresponde por ser parte del programa cuídate.
Por favor, quedamos en que nos ayudaría a averiguar el por que este señor tiene problemas constantemente, ya que me indican que esto viene de mucho antes de que llegaran a trabajar con nosotros.
Por favor, cuento con ustedes para buscar una solución definitiva.</t>
  </si>
  <si>
    <t>Buenas  días,
El área de farmacia se  comunico  con el proveedor ASTAH y confirmar la entrega sin ninguna eventualidad.
Saludos</t>
  </si>
  <si>
    <t>07855971</t>
  </si>
  <si>
    <t>EDWIN JOSE MARIA VASQUEZ RUESTA</t>
  </si>
  <si>
    <t>Buenos días estimados,
El paciente se comunica con la central e indica que no le han entregado el medicamento Tresiba. Refiere que ha intentado comunicarse con la prestadora Clínica Viva 1A, pero no ha obtenido respuesta.
EDWIN JOSE MARIA VASQUEZ RUESTA
DNI: 07855971
CEL: 988657396</t>
  </si>
  <si>
    <t xml:space="preserve">Buenas tardes,
Se informa que el proveedor Cuidafarma actualmente no cuenta con el medicamento solicitado (insulina tresiba). No obstante, se han comunicado con la esposa del paciente para indicarle que se encuentran en la búsqueda del mismo, a fin de poder realizar la entrega a la brevedad posible.
Quedamos atentos a cualquier actualización.
Saludos cordiales,
</t>
  </si>
  <si>
    <t>09437292</t>
  </si>
  <si>
    <t>Buenos días estimados Viva1A
El asegurado Alfredo Valdivia tuvo consulta el 18.03 y hasta el momento no recibe el medicamento zyloric o Alopurinol, por favor confirmar si ya cuentan con el medicamento para coordinar entrega o como indican en el audio que me hizo llegar, donde le sugieren que pase nuevamente consulta, y le cambien la receta , si podrían por favor agendar la cita. Asegurado ya no cuenta con medicinas.</t>
  </si>
  <si>
    <t>Estimada Dra. @Andrea Elizabeth Ruiz Velit se conversó con Cuidafarma y nos indican que no tenían stock pero que ahora sí, procederán a la comunicación con paciente para coordinar la entrega.
Saludos,</t>
  </si>
  <si>
    <t>Bustamante Pardo Jose Oscar Pablo</t>
  </si>
  <si>
    <t>Estimada Iris
El cliente de la referencia reclama que no está siendo atendido como corresponde, hay mucha demora en la entrega de sus medicamentos</t>
  </si>
  <si>
    <t xml:space="preserve">Estimada Mirna, 
Adjunto información de la plataforma de Cartas de Garantía de Rimac, dónde se visualiza que aún no ha sido aprobada por ustedes. 
Agradecería celeridad en el proceso para no seguir causando malestar en el paciente. </t>
  </si>
  <si>
    <t>STEFANY JULISSA MAURITA VILLAR ALVAREZ</t>
  </si>
  <si>
    <t>Su esposa tiene diabetes tipo 1 siempre le hacen chequeo y mensual le entregan insulina está gestionando desde primeros días de marzo el pedido de los medicamentos a través del proveedor pero hasta el momento no se ha realizado la entrega y comenta que hacen la compra en ocasiones de manera particular, porque no le envían sus medicamentos, cliente nos manifiesta que no desea aun poner la queja pero si alertar de la mala atención.</t>
  </si>
  <si>
    <t>Buenas tardes,
Se informa que el proveedor Cuidafarma no cuenta actualmente con el medicamento INSULINA LISPRO 100 U/ML INYECTABLE. Asimismo, se han comunicado con la paciente para informarle sobre la falta de disponibilidad y que el producto se encuentra en proceso de gestión.
Cabe señalar que la paciente ha indicado que desea recibir el pedido completo, no aceptando entregas parciales. La entrega se encuentra programada para mañana sabado  28 de marzo de 2026, según lo indicado por el proveedor.
Quedamos atentos a cualquier actualización.
Saludos cordiales,</t>
  </si>
  <si>
    <t>Sr. Paco Mercedes Muñoz Rubio</t>
  </si>
  <si>
    <t>Buenos días chicas,
Comentarles que me acaban de notificar que nuevamente al señor no le llegan las medicinas, ni tampoco se han contactado para que tenga la consulta que le corresponde por ser parte del programa cuídate.
Por favor, quedamos en que nos ayudaría a averiguar el por que este señor tiene problemas constantemente, ya que me indican que esto viene de mucho antes de que llegaran a trabajar con nosotros.
Por favor, cuento con ustedes para buscar una solución definitiva.
Muchas gracia.
Regards,</t>
  </si>
  <si>
    <t>Buenas tardes, 
Se informa que el paciente no responde a las llamadas realizadas el día de hoy 25/03/2026
Se procedió a enviar un mensaje de seguimiento vía WhatsApp.
Quedando en a la espera de la confirmación del paciente para la entrega de sus medicamentos
Saludos</t>
  </si>
  <si>
    <t>Estimados,
 Por favor su apoyo con la atención de cliente, quien indica que solicitó la cita correspondiente al mes de marzo y hasta la fecha no ha tenido contacto efectivo.
Solicito su apoyo con prioridad para resolver este caso.</t>
  </si>
  <si>
    <t>Buenas tardes,
Se informa que el área correspondiente se comunicó con el paciente el 17/03/2026 alrededor de las 13:30 horas. El paciente respondió a las 23:45 horas, sin realizar el pago correspondiente necesario para proceder con el agendamiento.
Se adjunta evidencia de la conversación. Actualmente, se está intentando volver a establecer contacto con el paciente.
Quedamos atentos a cualquier indicación adicional.
Saludos cordiales,</t>
  </si>
  <si>
    <t>DENISSE GABRIELA GALECIO BALAREZO</t>
  </si>
  <si>
    <t xml:space="preserve">Buenas tardes estimados
Paciente se comunica a nuestra central para realizar reclamo ya que en su última cita por su diagnóstico de diabetes tipo 1 se le indico que se debe realizar un copago por las medicinas, cuando normalmente ella tiene cobertura al 100% por todos los servicios del programa. Se verifica que pertenece al programa de OEC con cobertura al 85% a lo que manifiesta que lleva más de un año siento atendida al 85% por el diagnostico de hipotiroidismo y al 100% por el diagnostico de diabetes tipo 1, nunca le cobraron por medicinas ni por exámenes de laboratorio. Se encuentra muy incómoda y exige solución inmediata a su caso ya que necesita tener su tratamiento. 
Su apoyo en revisión y descargo respectivo ante caso. </t>
  </si>
  <si>
    <t>Buenas tardes,
Se informa que el área de farmacia registró en el correo únicamente el programa de hipotiroidismo (85%), como se muestra en las imágenes líneas abajo, pese a que se adjuntaron ambas recetas del paciente el proveedor no visualizó esta información previamente.
Anteriormente el proveedor venia considerando una cobertura del 100% para el paciente; no obstante, actualmente está aplicando la cobertura correcta según el diagnóstico ( 85%), lo cual ha generado la queja del paciente.
Quedamos atentos a sus comentarios.
Saludos cordiales,</t>
  </si>
  <si>
    <t>07756092</t>
  </si>
  <si>
    <t>Estimadas:
Por favor su apoyo con la queja del asegurado en detalle.
ERNESTO BENITES ALVAREZ
DNI: 07756092
El día de hoy me informo, el medico tratante de Hipertiroidismo, el cual me recetaba a través del seguro tres medicamentes a través de Vivia 1A
Eutorixox 150 mg
Saxenda
Metformina Xr 1000mg
Solo ahora me puede indicar solo el Eutirox, por que el  cambio de Rímac que está haciendo en su política y ya me esta retirando los otros dos medicamentos .
Agradeceré Solicitar a Rímac, de forma urgente autorice que se me den los medicamentos: Saxenda y metformina Xr 1000 a través de del programa de crónicos ya que se me había autorizado y entregado normalmente estos dos medicamentos
Quedo atenta.</t>
  </si>
  <si>
    <t>Se informa que el área de farmacia registró en el correo únicamente el programa de hipotiroidismo (85%), como se muestra en las imágenes líneas abajo, pese a que se adjuntaron ambas recetas del paciente el proveedor no visualizó esta información previamente.</t>
  </si>
  <si>
    <t>07469009</t>
  </si>
  <si>
    <t>GIANNINA MARIBEL ZEGARRA SANCHEZ</t>
  </si>
  <si>
    <t>Buenas tardes estimados,
La paciente refiere que, desde el mes de enero, el médico de la prestadora Viva 1A no se ha comunicado con ella para la programación de su cita preventiva de rutina. Solicita se le informe el motivo por el cual, hasta la fecha, no ha sido contactada.
GIANNINA MARIBEL ZEGARRA SANCHEZ
DNI: 07469009
CEL: 977178230
Dx: Artritis Reumatoidea</t>
  </si>
  <si>
    <t>Anteriormente el proveedor venia considerando una cobertura del 100% para el paciente; no obstante, actualmente está aplicando la cobertura correcta según el diagnóstico ( 85%), lo cual ha generado la queja del paciente.</t>
  </si>
  <si>
    <t>Quedamos atentos a sus comentarios.</t>
  </si>
  <si>
    <t xml:space="preserve">ROSA BETZABETH CARRANZA ZEGARRA DE ALFARO </t>
  </si>
  <si>
    <t>Buenas tardes estimados
Paciente se comunica a nuestra central muy incómoda, realiza reclamo por los siguientes 2 puntos:
COPAGO POR CITA:
Indica que le llego un mensaje de WhatsApp indicando que debe realizar un copago de S/. 30 para agendar su cita, agrega que desde enero del 2026 le llega este mensaje y solicita que verifiquen su sistema ya que forma parte de programa cuídate por diagnóstico de HTA, DBM 2 Y ASMA. 
PENDIENTE ENTREGA DE MEDICINAS:
Paso cita la 1era semana de marzo, hasta la fecha no recibe comunicación para entrega de medicinas. 
Solicita solución urgente ya que necesita agendar su cita y recibir sus medicinas pendientes. Su gentil apoyo en revisión de caso y contacto con asegurada. Quedamos atentos.
ROSA BETZABETH CARRANZA ZEGARRA DE ALFARO
DNI: 09162079
Telf.: 944569462</t>
  </si>
  <si>
    <t>GUERRERO GONZALES PEDRO RUPERTOV</t>
  </si>
  <si>
    <t>Estimada @Rosita Yauri Cardenas
Tenemos el caso del programa de crónicos por el caso del esposo de SERRANO ALEMAN ANTONIETA MORAYMA
1. La medicina se demora en llegar, el mes antepasado 10 días, el mes pasado 13 días y este mes no llega aún.
2. Desde hace dos meses el medico del programa le informo que le tocaban análisis de laboratorio, pues hasta la fecha, no le programan
3. Lo llaman para agendar la cita, y luego de agendada lo vuelven a llamar para agendar otra.
Aparte del programa el caso de las medicinas que no son directamente  del programa de cronicos, se supone que estaba la alternativa de la receta extendida en Cuida Farma que tampoco está funcionando, el paciente tiene sus médicos tratantes en Lima y le indican controles anuales, pero no puede sacar receta extendida, le dijeron que saque otra consulta con un médico de la zona, lo hizo pero tampoco funciona, ahora me dicen que le diga al médico que indique en la receta que es por varios meses y los médicos de las clínicas dicen que no pueden hacerlo...sabes que en Talara y Piura no hay clínicas de Rimac...lo peor es que aparte del alto costo de la medicina en las farmacias de la clínica, varias veces no la tienen
GUERRERO GONZALES PEDRO RUPERTO
DNI: 03834986
Teléfono de contacto: +51 998 376 040
Quedo atento a tus indicaciones.
Saludos.</t>
  </si>
  <si>
    <t>Estimada Lic. Mirna, buena noche:
Adjunto screen de loocker que nos comparte Cuida, en el cual se visualizan los medicamentos entregados el día de hoy.
Tengamos en cuenta que la gestión de Cuida es de tres (03) a cuatro (04) días hábiles en provincia.
Pongo en copia a @flor.valdez en caso de requerir ampliar la información de la gestión en provincia.</t>
  </si>
  <si>
    <t xml:space="preserve">uenas noches.
Queremos informarle que tras revisar nuestros registros, no visualizamos comunicación por parte de Viva 1A respecto a la receta correspondiente al mes de marzo del paciente: FIORELLA CRISEL VERGARA OLIVO  con DNI: 72154157.
Validamos que la última atención se realizó satisfactoriamente en febrero bajo el código de pedido DBT-6355, entregado el pasado 17/02/26. Con el fin de no interrumpir la continuidad del tratamiento, les solicitamos gentilmente que nos adjunten la nueva receta médica para proceder con la derivación inmediata al área encargada.
</t>
  </si>
  <si>
    <t>se envio la informacion para su aprobacion del medicamento</t>
  </si>
  <si>
    <t>JASON WARREN WESHMULLER RAMIREZ GONZALES</t>
  </si>
  <si>
    <t>Buenos días estimados
Paciente solicita nuevamente ingreso a programa, solicitud derivada el 18/03. Su apoyo con el contacto urgente. 
JASON WARREN WESHMULLER RAMIREZ GONZALES  
DNI 40960185
TELF.: 994692718
Saludos cordiales</t>
  </si>
  <si>
    <t>NO ASIGNACION DE PROGRAMA</t>
  </si>
  <si>
    <t>Buenas tardes,
Se informa que el paciente Jason Warren Weshmuller Ramírez Gonzales estubo programado para hoy 31 de marzo del 2026  a las 5:30 p.m. con el Dr. Pereira. 
Quedo atento(a) a cualquier indicación.
Saludos cordiales,</t>
  </si>
  <si>
    <t>ELIZABETH CRISTINA HERMOZA MORALES</t>
  </si>
  <si>
    <t>CLIENTE SE ENCUENTRA DISCONFORME A LA ENTREGA DE MEDICAMENTOS YA SON 3 SEMANAS SIN EL MEDICAMENTO</t>
  </si>
  <si>
    <t>01157636</t>
  </si>
  <si>
    <t>su apoyo con el caso detallado líneas abajo.
Es caso de VICTOZA, no tenemos solo de VB del caso, enviar receta e HC para evaluar.</t>
  </si>
  <si>
    <t>Buenas tardes, se envía lo solicitado para su evaluación ( receta, hc para su evaluacion)
saludos,</t>
  </si>
  <si>
    <t>03829678</t>
  </si>
  <si>
    <t xml:space="preserve">FRANCISCA ATOCHA MORALES </t>
  </si>
  <si>
    <t>INDICA QUE EL 27-03 SE COMUNICARON CON ELLA , ES PARTE DEL PROGRAMATE CUIDATE , Y AHORA LE ESTAN INDICANDO QUE DEBE GENERAR UN PAGO POR SUS MEDICAMENTOS , CERCA DE 240 SOLES , Y NO ESTA DEACUERDO Y QUIERE SABER DESDE CUANDO EL IMPORTE SUBIO,</t>
  </si>
  <si>
    <t>Buenos días,
Por medio del presente,sobre la FRANCISCA ATOCHA MORALES /DNI 03829678 se informa que todos los medicamentos destinados al diagnóstico y tratamiento de HTA, DSL, DBT y ASM cuentan con cobertura al 100%.
Asimismo, el resto de medicamentos se encuentra sujeto a un copago del 15%.
Agradecemos tomar en cuenta la presente información para los fines correspondientes.
Saludos cordiales,</t>
  </si>
  <si>
    <t xml:space="preserve"> Nelly  Albuquerque Martínez </t>
  </si>
  <si>
    <t>Estimados
Por favor confirmar si se llegaron a comunicar con la asegurada Nelly Albuquerque Martínez con DNI 10223521.
Al celular: 997 934 903
Gracias
Saludos</t>
  </si>
  <si>
    <t>Buenas tardes,
Se informa que la cita de   la Sra. Nelly Albuquerque Martínez (DNI 10223521) ya ha sido programada para el día mañana, 02 de abril de 2026, a las 8:45 p.m. con el Dr. Moncada.
saludos.</t>
  </si>
  <si>
    <t>73858188</t>
  </si>
  <si>
    <t>KIMBERLY ROSARIO ROSALES ARANGO</t>
  </si>
  <si>
    <t xml:space="preserve">​y 3 más​​​
Buenos días estimados, 
Paciente se comunica a la central refiere que al llamar a prestadora Clínica Viva 1A le indicaron que no cuenta con atenciones presenciales, así mismo médico le indico que debería pasar interconsulta fuera del programa ya que paciente le indico que no se sentía bien a pesar del monitoreo correspondiente de él. 
KIMBERLY ROSARIO ROSALES ARANGO
73858188
Cel: 933368905
</t>
  </si>
  <si>
    <t>Buenas tardes:
Se informa que el paciente en mención ha sido programado para una cita con el Dr. Pereira el día viernes 10/04 a las 10:30 a. m., vía tele consulta. Cabe señalar que se le ofrecieron ambas modalidades de atención; sin embargo, decidió optar por la tele consulta.
Saludos cordiales,</t>
  </si>
  <si>
    <t>Sandra Vasquez Baldeon</t>
  </si>
  <si>
    <t xml:space="preserve">Buenos días Erika,
Soy Sandra Vasquez de la tribu Vida, yo estoy en el programa de Hipotiroidismo, sin embargo ya van a ser 2 meses que no me llaman para el seguimiento ni para mis pastillas, he tenido que comprar mis pastillas para seguir con mi tratamiento, me podrías indicar con quien puedo hablar para continar con el programa, o indicarme en todo caso si continuo en ese programa , ya que ni por wsp se han comunicado.
 </t>
  </si>
  <si>
    <t xml:space="preserve">Buenas tardes,
Se informa que la paciente en mención ha sido programada para el día 07 de abril de 2026 a las 10:00 a.m. con la Dra. Noriko.
Saludos.
</t>
  </si>
  <si>
    <t>0795889</t>
  </si>
  <si>
    <t>María Luisa Velásquez</t>
  </si>
  <si>
    <t>Buenas tardes estimados
Su gentil apoyo con lo reportado en correo anterior, pendiente agendar cita de programa OEC. Quedamos atentos. 
María Luisa Velásquez
DNI  00795889
Dx: Hipotiroidismo</t>
  </si>
  <si>
    <t>Buenas tardes,
Se informa que se logró establecer comunicación con la paciente María Luisa Velásquez, quien ya se programada para su cita médica el día lunes 13/04/2026, con el Dr. Siura, a las 4:00 p.m.
Saludos cordiales,</t>
  </si>
  <si>
    <t> 09162079</t>
  </si>
  <si>
    <t>ROSA BETZABETH CARRANZA ZEGARRA DE ALFARO</t>
  </si>
  <si>
    <t>Buenas tardes estimados @Quejas y Reclamos Viva 1A @Gianina Jessica Sigueña Aldana
Su apoyo urgente con lo reportado en correo anterior, persiste cobro por atención de medico y pendiente entrega de medicinas.
Realizar revisión de caso y contacto con paciente. Quedamos atentos.
ROSA BETZABETH CARRANZA ZEGARRA DE ALFARO
DNI: 09162079
Telf.: 944569462
Saludos cordiales
Central de programas Rimac</t>
  </si>
  <si>
    <t>Buenos días,
Se informa que, durante la evaluación médica previa, solo se consideró uno de los tres diagnósticos de la paciente, motivo por el cual la receta emitida contempló únicamente dicho diagnóstico.
En ese sentido, se procedió a anular la atención anterior y se ha programado una nueva consulta, con el fin de emitir la receta completa incluyendo todos los medicamentos requeridos.
Asimismo, se tomó contacto con la paciente para informarle sobre lo ocurrido, confirmándole que su programa Rímac Cuídate cuenta con cobertura al 100% (sin copago). De igual manera, se le brindaron las disculpas correspondientes por las molestias ocasionadas.
Quedamos atentos a cualquier coordinación adicional.
Saludos cordiales,</t>
  </si>
  <si>
    <t xml:space="preserve"> CATHERINA CRISTOBAL CARPIO</t>
  </si>
  <si>
    <t>@Gianina Jessica Sigueña Aldana, @Quejas y Reclamos Viva 1A por favor su apoyo URGENTE con la comunicación con la asegurada, paciente indica que se le estuvo brindando la medicación al 100%, explicarle que por su condición médica está en el programa de Riesgo Cardiovascular y el coaseguro es del 85%.
Quedamos atentos a que se informe de la comunicación para que Cuidafarma pueda proceder a la coordinación.
Saludos,</t>
  </si>
  <si>
    <t>Buenas tardes,
Se remite la evidencia correspondiente a los meses de diciembre, enero, marzo y abril, considerando que en febrero no hubo atención.
Asimismo, se informa que el personal de farmacia ha enviado correctamente la información del Programa de Riesgo Cardiovascular, al cual la paciente se encuentra afiliada. En dicho programa, la aseguradora cubre el 85%, por lo que la paciente debería asumir el 15%.
Sin embargo, el proveedor Cuidafarma no realizó la verificación adecuada y reportó una cobertura del 100% por parte de la aseguradora (0% a cargo del paciente). Esta situación ha generado la queja de la paciente, ya que en el mes de abril se le está realizando el cobro correspondiente.
Quedo atenta a cualquier comentario.
Saludos cordiales.</t>
  </si>
  <si>
    <t>MELISA JOSEFINA CASTRAT CAVERO</t>
  </si>
  <si>
    <t xml:space="preserve">Estimados, 
Su apoyo pfv px con diagnostico crónico diabetes esta a la espera de su medicamento quedaron en llamarla este  miercoles y no tiene respuesta </t>
  </si>
  <si>
    <t>Buenas tardes,
Se informa que los medicamentos de la Pac. Melisa Josefina Castrat Cavero  fueron entregados el día 06/04/2026 a las 4:00 p. m.,  sin ningún inconveniente en la entrega.
Saludos cordiales,</t>
  </si>
  <si>
    <t>MARIANELA ROSA VERGARA SALGUERO</t>
  </si>
  <si>
    <t>Buenos días estimados
Esposo de paciente solicita contacto urgente por cumplirse con tiempo de espera para agendar cita y determinar ingreso a programa, anteriormente ya le sucedió lo mismo, se derivó solicitud y nunca lo contactaron. 
Su apoyo en revisión y contacto respectivo. Quedamos atentos.
MARIANELA ROSA VERGARA SALGUERO     
DNI: 15984969    
Telf.: 942474789 (ESCRIBIR VÍA WHATSAPP PARA REGISTRAR NÚMERO)
Saludos cordiales</t>
  </si>
  <si>
    <t>Estimados,
Buenos días, les informamos que nos comunicamos con el paciente y su cita quedó agendada para el lunes 13 de abril a las 10:30 horas con el Dr. Tapia, en Medicina Interna.
Quedamos atentos a cualquier consulta.
Saludos,</t>
  </si>
  <si>
    <t>08255085</t>
  </si>
  <si>
    <t>MIRTA MORALES CORRALES DE MONTOYA</t>
  </si>
  <si>
    <t>Buen día estimados
Paciente indica que se comunicaron una vez indicando que tiene diagnóstico de hipertensión arterial y querían agendar cita, ellas negaron ese diagnóstico y no volvieron a recibir llamada. 
Su gentil apoyo en revisión y contacto urgente con paciente, de no contestar llamada contactar vía whatsapp.
MIRTA MORALES CORRALES DE MONTOYA   
DNI: 08255085
Telf.: 972214852 
ARTRITIS REUMATOIDE; HIPOTIROIDISMO
Saludos cordiales
Central de programas</t>
  </si>
  <si>
    <t>Buenas tardes,
Se informa que se ha intentado establecer comunicación con la paciente al número telefónico consignado líneas abajo; sin embargo, no se obtuvo respuesta. Se adjunta captura de pantalla como evidencia. Asimismo, se continuará intentando establecer contacto hasta obtener respuesta por parte de la paciente.
Saludos cordiales.</t>
  </si>
  <si>
    <t xml:space="preserve">SILVANA VERA NOVOA </t>
  </si>
  <si>
    <t>Estimada Katherine,
Tenemos el reclamo de la paciente SILVANA VERA NOVOA (DNI: 70296489), con diagnóstico de hipotiroidismo, nos refiere que VIVA 1A no gestiona las citas, no hay continuidad en su tratamiento, no le responden y no ha podido programar su cita del mes y tampoco cuenta con medicamentos.
Indica que su consulta fue el 03.03.26 y hasta el momento no se ha programado su cita y no tiene respuesta del proveedor. Por lo que nos solicita una solución ya que la atención que le están brindando a través de VIVA 1A es deficiente.
No solicita cambiar de proveedor con Clínica Internacional sede San Borja, ya no quiere seguir atendiéndose con VIVA 1A .
Quedo atenta a tu pronta respuesta.
Saludos cordiales,</t>
  </si>
  <si>
    <t>Buenas tardes,
Le informamos que nos comunicamos con la paciente para agendar su cita, la cual quedó programada para el 14/04/2026 a las 9:45 a. m. con la Dra. Nilda Kawamura. La paciente está conforme.
Saludos.</t>
  </si>
  <si>
    <t>Su apoyo por favor con la paciente: Olga Tatiana Cuadros Basis, quien me indica lo siguiente
“Quiero saber qué pasa con la empresa proveedora del servicio VIVA A1 porque no me responden el celular, no me han venido a hacer la terapia para el dolor, nadie me responde los teléfonos entonces quién me va a atender ahora porque han sido desastrosos y una persona con dolor crónico no tiene mucha paciencia porque el dolor es demasiado”.
Su gentil apoyo para contactarse por favor.
Quedo atenta a sus comentarios.
Saludos Cordiales</t>
  </si>
  <si>
    <t>INCOFORMIDAD CON LA ATENCION EN GENERAL</t>
  </si>
  <si>
    <t>Buenas tardes,
Se informa que la paciente OLGA TATIANA CUADROS BASIS, identificada con DNI N.º 40204963, ha sido programada para el día 14/04/2026, en el rango horario de 19:30 a 20:20 horas, con la Dra. Vigo.
Saludos cordiales.</t>
  </si>
  <si>
    <t>NATALIA DEL ROSARIO BORDA DIAZ</t>
  </si>
  <si>
    <t>EL PROVEEDOR HA INCLUMPLIDO CON LA PROGRAMACION DE CITAS DE REUMATOLOGIA PROGRAMADA EL 08 NO HA TENIDO RESPUESTA POR PARTE DEL PROVEEDOR, ASIMISMO EL DEL 10-04 RECIBI ATENCION CON ENDOCRINOLOGIA Y NO ME LLEGADO MEDICAMENTOS Y LO MISMO CON EXAMENES DE LABORATORIO,</t>
  </si>
  <si>
    <t>DEMORA DE LA ENTREGA DE MEDICAMENTOS</t>
  </si>
  <si>
    <t>Buenas tardes,
Se informa que la paciente en mención recibió sus medicamentos el día de ayer 13/04/2026, correspondientes a la atención de Endocrinología. Asimismo, ya cuenta con atención por el programa de Reumatología el día hoy  14/04/2026. su atención lo realizo la Dra. Tapia.
Actualmente, se encuentra en gestión la receta para la entrega de medicamentos, solicitando se priorice el proceso a fin de que la entrega pueda realizarse el día de hoy.
Saludos,</t>
  </si>
  <si>
    <t>VANESSA DEL ROCIO ACASUZO HUAPALLA</t>
  </si>
  <si>
    <t>MI CITA FUE EL 6 DE ABRIL Y ESTAMOS 12 NO HAY LA ENTREGA NECESITO MS MEDICAMENTOS</t>
  </si>
  <si>
    <t xml:space="preserve">Buenas tardes,
Se informa sobre la paciente Vanessa del Rocío Acasuzo Huapalla, el proveedor ha coordinado la entrega de medicamentos para el día de hoy 14/04/2026 en el rango de 14:00 a 17:00 horas.
Saludos cordiales,
</t>
  </si>
  <si>
    <t>07835443</t>
  </si>
  <si>
    <r>
      <t>MARÍA MAGDALENA CASTAÑEDA MOSTO</t>
    </r>
    <r>
      <rPr>
        <sz val="11"/>
        <color rgb="FF000000"/>
        <rFont val="Segoe UI"/>
        <charset val="1"/>
      </rPr>
      <t>.</t>
    </r>
  </si>
  <si>
    <t xml:space="preserve">Buenas tardes estimados,
Por favor su apoyo con lo indicado por la asegurada con respecto a su atención.
Por medio de la presente, solicito su amable apoyo a fin de poder contar con el descargo por parte del prestador VIVA 1A respecto a lo ocurrido durante la atención brindada en el laboratorio DAYER LAB, realizada el 05/03/2026, correspondiente a la asegurada MARÍA MAGDALENA CASTAÑEDA MOSTO.
De acuerdo con lo informado por el bróker, a la asegurada se le habría entregado un resultado de examen con la fecha de nacimiento incorrecta (se adjunta evidencia), siendo la fecha correcta 06/11/1943. Dicha inconsistencia resulta relevante, toda vez que la interpretación clínica del resultado se ve afectada por información errónea.
En ese sentido, se requiere lo siguiente:
Descargo formal del caso por parte del prestador.
Corrección de la información errónea (fecha de nacimiento).
Comunicación directa con la asegurada, brindándole el resultado corregido, considerando que el informe entregado inicialmente podría conllevar a una interpretación clínica inadecuada.
</t>
  </si>
  <si>
    <t>INCORFORMIDAD CON LA ATENCION EN GENERAL</t>
  </si>
  <si>
    <t>Buenas tardes,
Por medio de la presente se informa que, según lo detallado en el reclamo de la paciente MARIA MAGDALENA CASTAÑEDA MOSTO, se identificó un error en la fecha de nacimiento, el cual fue generado por el proveedor.
Al respecto, se ha procedido conforme a lo solicitado en el correo:
Se realizó la corrección correspondiente en el sistema.
Se efectuó la comunicación con la paciente, informando la regularización del caso.
Asimismo, se adjunta el descargo formal emitido por el laboratorio Dayer.
Saludos,</t>
  </si>
  <si>
    <t>FIORELLA YASMIN BARRETO TORREALVA</t>
  </si>
  <si>
    <t>Buenas tardes estimados
Paciente solicita nuevamente ingreso a programa de OEC por diagnóstico de Hipotiroidismo. Su apoyo en revisión de caso y contacto con paciente. Quedamos atentos.
FIORELLA YASMIN BARRETO TORREALVA   
DNI 71299758      
Telf.: 989193584</t>
  </si>
  <si>
    <t>Estimadas, buen día:
Se logra contacto con paciente:
Cita: 15/4
Médico: Dra. Tapia
Programa: OEC (Hipotiroidismo)
Saludos Cordiales,</t>
  </si>
  <si>
    <t>JOSE MARTIN IGNACIO HARRISSON VIGIL</t>
  </si>
  <si>
    <t>Estimada Cecilia:
De cuerdo a lo conversado, por favor tu apoyo para que puedan coordinar la cita y entrega de medicinas para el Sr. Harrison.
Sólo le queda medicina para 3 días y no se han comunicado con el para el seguimiento.</t>
  </si>
  <si>
    <t xml:space="preserve">Estimada Lic. Mirna, buena noche:
Paciente en referencia tiene cita el día de hoy, se valida abono de copago s/30.00 por consulta.
Adicional a ello informar que la cita del mes de marzo se realizó el día 16 y la entrega de medicamentos el día 17; por lo que al momento pcte cuenta con medicación.
Saludos Cordiales,
</t>
  </si>
  <si>
    <t>MARITA LULIANA ESTELA FERNANDEZ</t>
  </si>
  <si>
    <t xml:space="preserve">Buenas tardes
Paciente solicita nuevamente ingreso a programa por el mismo diagnóstico. Su apoyo en revisión de caso y contacto con paciente. Quedamos atentos.
MARITA LULIANA ESTELA FERNANDEZ     
DNI 47961625      
Telf: 956386395
Programa: OEC
Dx: Hipotiroidismo
</t>
  </si>
  <si>
    <t>INGRESO AL PROGRAMA</t>
  </si>
  <si>
    <t>Estimadas, buena noche:
Paciente en referencia solicita atención en consultorio luego de las 16:00hrs, en te ello se informa que no contamos con disponibilidad en ese rango horario.
Se ofreció para el día 16 y 21 en horas de la mañana y no acepta.
Adicional a ello refiere que por el presente mes cuenta con tratamiento; por lo que, esperará a la cita para el mes de mayo.</t>
  </si>
  <si>
    <t>​Mirna Salamanca Carhuanina &lt;mirna.salamanca@rimac.com.pe&gt;;​y 2 más​​
Buenas tardes estimados
Paciente solicita nuevamente ingreso a programa, refiere que su última cita fue en el mes de marzo 2026 y al tratar de agendar le indican que no está incluida en programa. 
Su apoyo en revisión respectiva y contacto con paciente.
SILVIA ANDREA GAMERO PERALTA
DNI 40465203
TElf.: 985588070
Dx: Hipotiroidismo</t>
  </si>
  <si>
    <t xml:space="preserve">​Mirna Salamanca Carhuanina &lt;mirna.salamanca@rimac.com.pe&gt;;​y 2 más​​
Buenas tardes,
Se informa que la paciente SILVIA ANDREA GAMERO PERALTA / DNI 40465203 ya cuenta con una cita programada para el día lunes 20 a las 4:15 p. m. con el Dr. Siura.
Quedamos atentos a cualquier consulta adicional.
Saludos cordiales,
</t>
  </si>
  <si>
    <t>GABRIEL ALONSO DUFFOO AREVALO</t>
  </si>
  <si>
    <t>​Mirna Salamanca Carhuanina &lt;mirna.salamanca@rimac.com.pe&gt;;​y 2 más​​
Buenas tardes estimados
Paciente se comunica a nuestra y refiere que se comunica el área de farmacia indicando que no cuenta con su tratamiento. Su gentil apoyo en revisión de caso, paciente paso cita el 14/04. Quedamos atentos
GABRIEL ALONSO DUFFOO AREVALO
DNI: 73140161
Telf: 979079679
Saludos cordiales
Central de programas Rimac</t>
  </si>
  <si>
    <t>Buenas tardes,
Se informa que los medicamentos fueron entregados al paciente GABRIEL ALONSO DUFFOO AREVALO con fecha 16/04/2026, según la data del proveedor.
Se adjunta pantallazo como sustento.
Saludos cordiales,</t>
  </si>
  <si>
    <t>Noya Garcia Alejandra</t>
  </si>
  <si>
    <t>Hola Mirna,
Te agradecería mucho que pudieras ayudarme validando con el proveedor lo ocurrido respecto a la entrega del tratamiento que la paciente Noya Garcia Alejandra recibía cada mes. Según lo mencionado, el asegurado tiene diagnóstico de Diabetes Mellitus Insulinodependiente (Tipo 1) sin complicaciones y el proveedor es el Centro Médico Viva 1A.
¿Podrías por favor verificar qué sucedió y confirmarnos si la cobertura y la entrega del tratamiento siguen siendo las correctas? Quedo atenta a tus comentarios y a cualquier información adicional que puedas obtener.
Asegurado: Noya Garcia Alejandra
Diagnóstico: E10.9 Diabetes Mellitus Insulinodependiente (Tipo 1) sin mención de complicación
Proveedor: Centro Médico Viva 1A
Saludos,</t>
  </si>
  <si>
    <t xml:space="preserve">Buenas tardes,
Según las capacitaciones brindadas por Rimac a nosotros como proveedores, se nos indicó que el equipo Freestyle está destinado únicamente para pacientes menores de edad.
En ese sentido, no se ha efectuado la entrega del equipo, debido a que el paciente tiene 18 años.
Quedamos atentos a cualquier indicación adicional.
Saludos cordiales,
</t>
  </si>
  <si>
    <t>PATRICIA MOLINA GARRO</t>
  </si>
  <si>
    <t>@Quejas y Reclamos Viva 1A, @Farmacia Viva 1A, @Gianina Jessica Sigueña Aldana su apoyo URGENTE con el descargo y atención del caso detallado en correo infra, es la gerente de RRHH de Peruana de Moldeado-Pamolsa; adicional no ubicamos a paciente en las datas remitidas ni de Cuidate ni de OEC.</t>
  </si>
  <si>
    <t>Buenas tardes,
Nos comunicamos con la paciente Patricia Molina Garro, quien ya confirmó su cita para el día de mañana, 21/04/2026, a las 19:15 horas con la Dra. Saijas.
Asimismo, se informa que se realizará el respectivo seguimiento a fin de prevenir una posible queja.
Saludos cordiales,</t>
  </si>
  <si>
    <t>MARIA MAGALI HERRERA MONDRAGON</t>
  </si>
  <si>
    <t>Buenas noches , la paciente es del programa cuidate y hasta el momento no le asignado su cita</t>
  </si>
  <si>
    <t>Buenos días,
Se informa que la paciente ya se encuentra agendada para su cita medica el día de hoy, 21/04/2026, a las 15:30 horas con la Dra. Seijas.
Quedamos atentos ante cualquier consulta adicional.
Saludos.</t>
  </si>
  <si>
    <t>08273841</t>
  </si>
  <si>
    <t>MONICA LORENA TRESIERRA BARRETO</t>
  </si>
  <si>
    <t>Buenas tardes estimados
Paciente se comunica a nuestra central, refiere que hasta la fecha no recibe llamada o mensaje vía WhatsApp des prestador para determinar ingreso a programa. Solicita contacto urgente.
Su apoyo en revisión de caso y contacto con paciente. Quedamos atentos.
MONICA LORENA TRESIERRA BARRETO     
DNI: 08273841 
Telf.: 997903218
Saludos cordiales
Central de programas Rimac</t>
  </si>
  <si>
    <t>Buenas tardes 
Paciente en mención ha sido programada para el día Miércoles 22/04 con la Dra. Tupayachi a las 8:30 am, paciente queda conforme, quedo atento a cualquier solicitud
Saludos,</t>
  </si>
  <si>
    <t>MARIELA RAFAELA OCHOA PELAES</t>
  </si>
  <si>
    <t xml:space="preserve">Buenas tardes estimados
Paciente solicita nuevamente ingreso a programa, su apoyo en revisión de caso y contacto con paciente. Quedamos atentos, gracias. 
MARIELA RAFAELA OCHOA PELAES  
DNI 40748437      
Telf.: 951910585
</t>
  </si>
  <si>
    <t>Buenas tardes,
Nos comunicamos con el asegurado y se coordinó la cita con el Dr. Pereira para el día 24/04. El asegurado se encuentra conforme.
Saludos cordiales,</t>
  </si>
  <si>
    <t> su apoyo URGENTE para confirmar coordinación y entrega de medicamentos.</t>
  </si>
  <si>
    <t>Buenos días.
El horario de entrega del medicamento de la paciente E. Patricia Molina Garro ha sido coordinado directamente con la paciente
estableciéndose un rango de 01:00 p. m. a 03:00 p. m. del día de hoy.</t>
  </si>
  <si>
    <t>MARTHA ROSARIO BUSTIOS BOLAÑOS</t>
  </si>
  <si>
    <t>SOLICITO SU APOYO CON EL CASO DEL ASEGURADA: MARTHA ROSARIO BUSTIOS BOLAÑOS PRUEBAS DE LABORATORIO</t>
  </si>
  <si>
    <t>DEMORA EN LA PROGRAMACION DE EXAMENES</t>
  </si>
  <si>
    <t>Buenas tardes, licenciada:
Le informo que el día de mañana se estará realizando la regularización correspondiente. Asimismo, se dará seguimiento al caso.
Quedo atento(a) a cualquier consulta.
Saludos cordiales,</t>
  </si>
  <si>
    <t>Buenas tardes estimados
Paciente se comunica nuestra central, refiere que personal de Viva 1A le indico que para reservar su cita debe realizar un copago por los diagnósticos de Hipertensión arterial, dislipidemia e hipotiroidismo. Anteriormente estuvo llevando programa Cuídate con cobertura al 100% por Hipertensión + Dislipidemia y programa de Otras enfermedades crónicas con cobertura al 85% por diagnósticos de Hipotiroidismo. Tiene pendiente agendar cita para recibir su tratamiento respectivo. No está de acuerdo en que se agrupe todos sus diagnósticos en un solo programa.
Solicito su gentil apoyo en revisión de caso, confirmar los diagnósticos de paciente y en que programa se encuentra. Quedamos atentos. 
JOSE MIGUEL BALLON MENACHO    
DNI: 40874229    
Telf: 992721166
Saludos cordiales
Central de programas Rimac</t>
  </si>
  <si>
    <t>INCONFORMIDAD CON LA ATENCION</t>
  </si>
  <si>
    <t>Estimadas, buena tarde:
Paciente en referencia efectivamente se atiende por dos programas:
*DLP: el cual contempla el tratamiento para DLP e HTA con copago fijo s/0.00 y copago variable 100%
*Hipotiroidismo: el cual contempla el tratamiento solo para hipotiroidismo con copago fijo s/30.00 y copago variable 85%
Se conversa con paciente indicando lo anterior descrito, estando de acuerdo; así mismo, solicita atención en consultorio para el mes de mayo actualmente cuenta con medicamentos.
Se agendará para el mes de mayo la consulta médica, evaluación nutricional y toma de EKG.
Saludos Cordiales,</t>
  </si>
  <si>
    <t>ALBERTO RAFAEL DIFILIPPI PORTAL</t>
  </si>
  <si>
    <t>Buenas tardes estimados
Paciente se comunica a nuestra central muy incómodo y preocupado, refiere que su última cita fue en el 20/03/2026 con tto solo por 1mes, solicito información y solo le quieren asignar una cita para el 28/04. Paciente no está de acuerdo con ello ya que solicito con anticipación agendar cita y ya no cuenta con tratamiento.
Su apoyo en revisión de caso y contacto urgente con paciente. Quedamos atentos. 
ALBERTO RAFAEL DIFILIPPI PORTAL
DNI: 25503082
Telf.: 997892747
Saludos cordiales
Central de programa Rimac</t>
  </si>
  <si>
    <t>Buenas tardes
Nos comunicamos con asegurado y se coordino la cita con:
El Dr. Hilton D Jango para el 23/04, asegurada conforme
Saludos</t>
  </si>
  <si>
    <t>RODRIGUEZ SALINAS CLAUDIA MARIA</t>
  </si>
  <si>
    <t xml:space="preserve">Buenas tardes,
Se informa que la paciente RODRÍGUEZ SALINAS CLAUDIA MARÍA ha sido programada para atención el día domingo 26 a las 11:30 a.m. con el Dr. Moncada.
Quedamos atentos ante cualquier consulta adicional.
Saludos cordiales,
</t>
  </si>
  <si>
    <t>OFELIA ABAD BARREDO DE BARCHI</t>
  </si>
  <si>
    <t>Buenos días, estimados:
Por favor, se requiere la información solicitada en líneas inferiores, en particular la respuesta por parte del proveedor respecto a las atenciones de terapia de lenguaje.
Quedamos a la espera de su pronta respuesta.
Saludos cordiales.</t>
  </si>
  <si>
    <t>PAC, FUE DERIVADA PARA OTRO PROVEEDOR</t>
  </si>
  <si>
    <t>EDUARDO ESPINOZA GARCIA</t>
  </si>
  <si>
    <t>Buenos días, estimados:
Porfavor la presente es informar la inconformidad del paciente en mencion , actualmente no tiene disponibilidad de Zyloric ( alopurinoll) marca que solicita de manera especifica, esto debido que el producto presenta defecto  de calidad y se procedido de inmovilizar</t>
  </si>
  <si>
    <t>Buenos dias, se coordino con el paciente y con el medico para que brinde alguna alternativa y pudiera emitir la receta y poder ser entregada al paciente sus medicamento correctamente</t>
  </si>
  <si>
    <t>LUIS EDUARDO ORCHARD FORNO</t>
  </si>
  <si>
    <t>Buenas tardes estimados
Esposa de paciente indica que hace 1 semana le agendaron cita y nunca recibió llamada, personal de viva 1A le indico que Dra. si lo llamo, paciente asegura que estuvo todo el tiempo con el teléfono y no tiene llamada entrante. Quedaron en reprogramar cita y hasta la fecha no recibe comunicación.
Su apoyo en revisión de caso y contacto urgente con paciente. 
LUIS EDUARDO ORCHARD FORNO    
DNI: 08205210
Telf.: 946321212 (Núm de pcte) / 991664687 (Núm de esposa)
Saludos cordiales
Central de programa Rimac</t>
  </si>
  <si>
    <t>Buenas tardes
Nos contactamos con asegurado, se coordinó la siguiente atención:
Cita 28/04 con la Dra. Vega, asegurado conforme
Saludos</t>
  </si>
  <si>
    <t>ESTELA MARJORIE ARRIAGA ULLOA </t>
  </si>
  <si>
    <t>Buenas tardes estimados
Paciente se comunica a nuestra central, refiere que no la contactan hasta la fecha, solicita escribir vía WhatsApp para registrar número y responder llamada, o escribir por correo. 
Su apoyo en revisión de caso y contacto urgente con paciente. Quedamos atentos.
ESTELA MARJORIE ARRIAGA ULLOA 
DNI 10005464
Telf.: 975476413   
Correo: marjorie.arriaga@gmail.com
Saludos cordiales
Central de programas Rimac</t>
  </si>
  <si>
    <t>Buenas tardes,
Se ha programado a la paciente para el día jueves 30 de abril de 2026 a las 8:45 a. m. con el Dr. Moncada.
Saludos,</t>
  </si>
  <si>
    <t>FIORELLA VERGARA OLIVO</t>
  </si>
  <si>
    <t>su gran y urgente apoyo para validar a qué programa(s) pertenece la paciente de la referencia y si tiene algún pendiente de acuerdo a lo detallado en correo infra.</t>
  </si>
  <si>
    <t>Estimada,
Se valida que la paciente cuenta con dos programas activos: uno por artritis y otro por riesgo cardiovascular. Asimismo, se confirma que ya ha pasado por ambas atenciones, correspondientes al 17/04 (riesgo cardiovascular) y al 22/04 (artritis).
De igual manera, el área de farmacia informa que los medicamentos ya fueron entregados a la paciente.
Quedo atento(a) a cualquier observación adicional.
Saludos cordiales,</t>
  </si>
  <si>
    <t>MELANY ANGNERIS KONG PALOMINO</t>
  </si>
  <si>
    <t xml:space="preserve">Buen día estimados
Paciente solicita urgente contacto para agendar cita de programa, refiere que no cuenta con tratamiento actualmente y necesita pasar atención médica urgente para que brinde receta. 
Su apoyo urgente en revisión de caso y contacto con asegurada, solicita cita para hoy mismo. Quedamos atentos
MELANY ANGNERIS KONG PALOMINO
DNI: 43804953
Telf.: 903559311
Saludos cordiales
Central de programas </t>
  </si>
  <si>
    <t>Buenas tardes 
Nos comunicamos con asegurado y se coordino cita para el 
04/05 con el Dr. Siura, asegurada conforme 
saludos</t>
  </si>
  <si>
    <t>Buenas tardes,
Solicitamos su apoyo, por favor. La hija de la asegurada se ha comunicado manifestando que existe mucho conflicto con la atención brindada en la Clínica AVIVA 1, tanto en las consultas médicas como en la entrega de medicamentos.
Indica que el médico tratante habitual se encuentra de licencia por maternidad y que, actualmente, la atención está siendo brindada por la Dra. Nilda Noriko Kawamura Murillo. La familiar señala que la atención no ha sido adecuada, ya que no se realiza una correcta verificación de la historia clínica y en cada cita se formulan las mismas preguntas. Asimismo, menciona que existen exámenes pendientes desde el mes de diciembre, los cuales aún no han sido realizados.
Adicionalmente, refiere que las fechas de las citas no coinciden con el término de los medicamentos, que los horarios de atención no se respetan y que el trato recibido durante la entrega de los medicamentos ha sido poco empático. También manifiesta su disconformidad debido a que ahora le estarían indicando que debe asumir el 30% del costo de los medicamentos, cuando anteriormente el porcentaje era del 15%. Manifiesta que se llegó a un acuerdo que iba a permanecer con el 15%.
La familiar se encuentra muy mortificada, ya que esta situación estaría afectando emocionalmente a su madre.
NOMBRE DE LA PERSONA QUE SE CONTACTA: ESTEPHANIA SOLANGE CUETO LOYOLA
DNI DE LA PACIENTE: 22268777
NOMBRE: SARA PATRICIA LOYOLA VASQUEZ
POLIZA: E0001738
CELULAR: 941160701
CORREO: scuetoloyola@gmail.com
Agradeceremos su apoyo para la revisión del caso y validación de lo que viene ocurriendo, a fin de brindar una pronta solución.</t>
  </si>
  <si>
    <t>Buenas tardes,
Nos comunicamos con la paciente, quien manifiesta inconformidad únicamente respecto a las tiras reactivas, ya que el resto de medicamentos ha sido entregado con normalidad.
La paciente indica que Cuidafarma le informó sobre un incremento en el copago (de 15% a 30%) a partir de abril. Sin embargo, no contamos con comunicación oficial por parte de Rímac sobre este cambio. Se le sugirió validar la información con su bróker.
Hemos intentado contactar a Cuidafarma, proveedor encargado de la dispensación, sin obtener respuesta hasta el momento.
En cuanto a laboratorio, no presenta órdenes pendientes. La última atención fue en febrero y, según protocolo de hipotiroidismo (control trimestral), corresponde nueva evaluación en mayo.
Quedamos atentos a su validación sobre el cambio de copago informado.</t>
  </si>
  <si>
    <t>Ella manifestó lo siguiente sobre la atención que recibe de Viva 1A:
Falta de seguimiento clínico y administrativo.
Ausencia de control adecuado del diagnóstico de hipotiroidismo.
Cambio de médico tratante sin una adecuada transferencia de información clínica: la nueva doctora no contaba con el historial ni conocimiento de la condición de salud de la paciente, a diferencia de la doctora anterior, quien sí conocía el caso y permitía un mejor seguimiento.
Percepción de baja dedicación durante la atención médica.
Efectos adversos del medicamento indicado para la HTA: la paciente reportó sensación de amargura tras la ingesta; se indicó que sería revisado, pero hasta la fecha no ha recibido respuesta.
Tenemos también el caso del señor Paco Mercedes Rubio que tuvo inconvenientes durante un par de meses, felizmente todo fluyo en la atención de este mes, pero porque hubo seguimiento de nuestro lado, lo que no debería suceder. Las atenciones deberían darse sin mayor retraso ni inconvenientes.
Necesitamos un real compromiso de Viva 1A para que se cumpla con las atenciones de forma oportuna, si no se cumple, les pido gestionar el cambio de prestador.
Quedo atenta
¡Gracias!
Saludos,</t>
  </si>
  <si>
    <t>Estimados,
Buenas tardes.
Por medio del presente, se remite el descargo correspondiente a la paciente Patricia Molina Garro.
Asimismo, lamentamos lo sucedido con el paciente Paco Mercedes Rubio, ya que se presentó un contratiempo en la entrega de sus medicamentos en meses anteriores, así como en el agendamiento de su cita.
Sobre este caso, se vienen realizando las gestiones y el seguimiento correspondientes, a fin de evitar que situaciones similares se repitan.
De igual manera, se ha dispuesto reforzar el seguimiento no solo de este caso, sino de todos los pacientes, con el objetivo de garantizar una adecuada continuidad en la atención.
saludos</t>
  </si>
  <si>
    <t xml:space="preserve">NARRO USSEGLIO DE TRUJILLO ROSACRUZ </t>
  </si>
  <si>
    <t xml:space="preserve"> su apoyo en confirmar la coordinación de la entrega a: RIMAC | AMPLIACION DE MEDICAMENTOS | ASEG NARRO USSEGLIO DE TRUJILLO ROSACRUZ  | DNI 10047690</t>
  </si>
  <si>
    <t>Buenas tardes.
Se informa que el médico ya procedió a realizar la ampliación de la receta, a solicitud del paciente. Asimismo, se ha iniciado la gestión correspondiente para el envío de los medicamentos.</t>
  </si>
  <si>
    <t>61258541</t>
  </si>
  <si>
    <t>NATALIA VALZ MAYHUIRE</t>
  </si>
  <si>
    <t xml:space="preserve">Dra. Ambar Sulca y Lic. Enf Milagros Salamanca
 Favor tu apoyo para revisar este caso del programa Cuídate, asegurada Natalia Valz Mayhuire, 61258541la madre refiere estar teniendo inconvenientes en sus atenciones de su hija.
 El médico tratante le ordeno unos exámenes, pero hasta el momento no se han contactado con la asegurada para realizarlos. Solicitan la revisión del caso urgente para que pase sus exámenes en la brevedad.
 Adjuntamos el teléfono de contacto de la madre de la asegurada: 998855427 Sandy Mayhuire
 Quedo atenta a su respuesta,
Gracias
 </t>
  </si>
  <si>
    <t>Pac de provincia ya esta programada para sus atenciones para el dia sabado 16 de mayo 2026</t>
  </si>
  <si>
    <t>41705124</t>
  </si>
  <si>
    <t>JULIO EDUARDO CJUMO SOLIS</t>
  </si>
  <si>
    <t>Estimados Viva1a,
Por favor comunicarse con el paciente a fin de explicar el motivo del retiro de liraglutida, es importante que el retiro de tratamiento sea informado y evaluar la casuística.
La comunicación debe ser por parte de Uds. ya que son el equipo tratante y revisamos las historias en conjunto.
Quedo a la espera del resultado de la comunicación.
Saludos.</t>
  </si>
  <si>
    <t>Estimada Ambar, 
Ya se conversó con el paciente Julio Cjumo.
Se le explicó a detalle el motivo de la suspensión de la liraglutida y se resolvieron sus inquietudes clínicas. El paciente comprendió la situación, resolvió sus dudas sobre el retiro del fármaco y está de acuerdo con la continuidad de su tratamiento, el cual se mantendrá con metformina y monitorización de glucosa para asegurar su adecuado control metabólico.
Saludos,</t>
  </si>
  <si>
    <t>05//05/2026</t>
  </si>
  <si>
    <t>06927900</t>
  </si>
  <si>
    <t>SUSALUD</t>
  </si>
  <si>
    <t>Estimados señores;
Centro Médico VIVA 1A
 Previo cordial saludo, por el presente me dirijo a ustedes a fin de solicitar atención a la denuncia formulada por el señor Luis Enrique Vargas Rodriguez, con DNI 40716465 y teléfono de contacto: 987835134; en favor de su señora madre Maria Teresa Rodriguez Gil de Vargas, con DNI 06927900, respecto a la presunta falta de acceso a programación de sesiones de terapia, según indicación médica.
Sobre el particular, el ciudadano informó que las sesiones de terapia han sido restituidas bajo la cobertura de su IAFAS RIMAC. En ese contexto, a fines del mes de marzo de 2026, un médico especialista en medicina física acudió a su domicilio a fin de evaluar a su señora madre, emitiendo posteriormente la indicación médica correspondiente, en la cual se precisaban las sesiones de terapia mensuales. No obstante, refiere que dichas sesiones no se habrían cumplido en su totalidad durante el mes de abril, debido a una presunta falta de especialista en terapia de lenguaje en el referido servicio.
Asimismo, señala que, con fecha 25.04.2026, el médico especialista acudió nuevamente a su domicilio para realizar la evaluación mensual, oportunidad en la que emitió una nueva orden de terapias correspondiente al mes de mayo. Sin embargo, a la fecha, no se ha efectuado la programación de dichas sesiones, ni se le ha brindado información respecto al rol de programación mensual y la cantidad de terapias indicadas.
Ante lo expresado, el ciudadano solicita acceder a la programación de sesiones de terapia, según indicación médica, en favor de su señora madre.
 Al respecto, es necesario indicar que la Superintendencia Nacional de Salud (SUSALUD) tiene por finalidad promover, proteger y defender los derechos de las personas al acceso a los servicios de salud, supervisando que las prestaciones sean otorgadas con calidad, oportunidad, disponibilidad y aceptabilidad, con independencia de quien la financie.
Asimismo, la Intendencia de Protección de Derechos en Salud IPROT, tiene entre sus funciones establecer, implementar y conducir las actividades orientadas a proteger los derechos en salud de los usuarios.
Por lo expuesto, en atención al numeral 1 de los artículos 29 y artículo 34 del Decreto Supremo N° 002-2019-SA y considerando sus competencias, esta Intendencia corre traslado de la presente denuncia, a su representada, a efecto que se pronuncie sobre los hechos planteados en la misma y remitan información de las acciones efectuadas para la atención de la denuncia.
Agradeceré confirmar la recepción del presente correo y brindar información a los correos institucionales psacsara@susalud.gob.pe y plataforma@susalud.gob.pe
Atentamente,
Gianella Valle Aranda
Especialista de Atención y Orientación al Ciudadano
Intendencia de Protección de Derechos en Salud - IPROT
GESTION CENTRADA EN EL USUARIO: El usuario debe ser atendido como nos gustaría que nos atiendan.</t>
  </si>
  <si>
    <t>se ingreso la Carta a SUSALUD</t>
  </si>
  <si>
    <t>María Libertad Vergara Ascarza</t>
  </si>
  <si>
    <t>Tenemos el caso de la Sra. María Libertad Vergara Ascarza (DNI N.° 19804039), perteneciente a la empresa CNPC, quien se encuentra afiliada al programa CUIDATE.
 Dentro de los servicios contemplados en dicho programa se incluye el servicio de podología. En la ciudad de Huancayo, este servicio debería ser brindado al 100 % por la Clínica Cayetano Heredia; sin embargo, la clínica nos ha informado que actualmente no proporciona este beneficio.
Agradeceremos su apoyo para confirmar en qué clínica en la ciudad de Huancayo se estaría brindando este servicio a la paciente mencionada</t>
  </si>
  <si>
    <t>Estimada Mirna, 
La paciente no pertenece al programa CUIDATE, ella está en el programa RIMAC EPS CUIDATE VIRTUAL. Dentro de este programa nosotros solo brindamos las atenciones médicas y el seguimiento por enfermería.  
Saludos,</t>
  </si>
  <si>
    <t>15610472</t>
  </si>
  <si>
    <t xml:space="preserve">GONZALEZ ALVA ANTONIO ELIAS </t>
  </si>
  <si>
    <t>Buenos días,
Se informa que el paciente Gonzales Alva se encuentra sin insumos médicos ni medicamentos. Se solicita, por favor, el envío con carácter de urgencia el día de hoy.
Nos hemos comunicado nuevamente con el paciente, quien se encuentra molesto debido a que no cuenta con sus insumos ni medicamentos, pese a que la entrega había sido coordinada para el día de ayer y no se realizó.
Agradeceremos su apoyo para gestionar este envío hacia el paciente. Asimismo, se coordinó con el señor un horario de entrega de 10:00 a.m. a 12:00 p.m.
Quedamos atentos a su respuesta.
Saludos</t>
  </si>
  <si>
    <t>Buenos días estimada; las medicinas del siguiente pcte estarán llegando en el rango de 13:00 a 14:00 hrs el día de hoy.</t>
  </si>
  <si>
    <t>48801461</t>
  </si>
  <si>
    <t>YULIANA KATERINE IZAGUIRRE ZAPATA</t>
  </si>
  <si>
    <t>Deseo presentar una queja formal respecto al servicio de seguimiento médico ofrecido dentro del plan de salud al cual me afilié recientemente.
La decisión de cambiarme a un mejor plan se basó principalmente en la información brindada sobre un programa de seguimiento personalizado para mi enfermedad, el cual supuestamente se adecuaba a mis horarios mediante coordinaciones previas. Sin embargo, la experiencia real viene siendo totalmente distinta a lo ofrecido.
Actualmente debo estar constantemente detrás del personal para lograr coordinar citas, ya que en varias ocasiones estas no son programadas oportunamente o simplemente se les pasan. Del mismo modo, el tema de laboratorios requiere insistencia constante de mi parte para obtener atención o respuesta.
Adicionalmente, se me vienen imponiendo fechas sin considerar mi disponibilidad ni el estado de salud en el que me encuentro, y además se me colocan observaciones o limitaciones relacionadas con el distrito. Ante ello, solicité que, de no existir cobertura o disponibilidad en determinadas zonas, se informe claramente desde un inicio en lugar de generar mayores trabas y demoras.
Debo manifestar también que actualmente me encuentro delicada de salud, y toda esta situación está generándome estrés, malestar y preocupación adicional. Considero que mi enfermedad no está siendo tomada con la seriedad y prioridad que corresponde, pese a tratarse justamente de un programa que ofrecía acompañamiento y seguimiento especializado.
Solicito se revise mi caso con urgencia, se me brinde una solución efectiva y se garantice una atención adecuada, organizada y acorde a lo ofrecido al momento de afiliarme al plan.
Quedo atenta a su pronta respuesta.</t>
  </si>
  <si>
    <t>Estimada Mirna, 
Adjunto el informe médico de la paciente para sustentar la atención brindada. Respecto a los puntos del reclamo, informo lo siguiente:
Gestión Clínica: El protocolo exige controles trimestrales (4 al año), sin embargo, por la severidad del cuadro inicial (TSH 92.50), hemos realizado 3 controles en solo 5 meses. Esta atención intensiva logró estabilizar a la paciente a una TSH de 10.76 uIU/mL.
Operatividad: No se han detectado incidencias en el agendamiento ni conflictos de horarios.
Laboratorios: Las tomas se realizaron en diciembre, febrero y mayo, garantizando la titulación oportuna de la dosis de Levotiroxina.
Quedamos atentos a cualquier requerimiento adicional.</t>
  </si>
  <si>
    <t>29705528</t>
  </si>
  <si>
    <t>FEDERICO DOMINGO JESUS VALDIVIA CHACON</t>
  </si>
  <si>
    <t>Buenas tardes
Estimadas nos reportan el caso del Sr. Federico Valdivia Chacón con DNI 29705528, quien la semana pasada tuvo consulta por el programa Cuídate, por el diagnostico de dislipidemia y que le ordenaron análisis de laboratorio para revisar su colesterol, pero, que sigue esperando porque aún no lo han contactado, esto usualmente los realiza en la Clínica San Juan de Dios.
Su apoyo para poder revisar la atención y coordinar con el afiliado la atención de sus exámenes.
 Quedo atenta.
 saludo cordiales:</t>
  </si>
  <si>
    <t xml:space="preserve">la programan a la paciente </t>
  </si>
  <si>
    <t>ROSEMARIE JANISSE URBINS DE LA CRUZ</t>
  </si>
  <si>
    <t>REMITIR INFORMACION JANISSE URBINA DE LA CRUZ</t>
  </si>
  <si>
    <t>SE ENGRISA LA INFORMACION POR MESA DE PARTES</t>
  </si>
  <si>
    <t>08190553</t>
  </si>
  <si>
    <t xml:space="preserve"> YOLANDA ZEGARRA UGARTE DE CRUZ  </t>
  </si>
  <si>
    <t>​​​​​​Buenas tardes, estimado equipo VIVA1A
En relación con el caso de la paciente Yolanda Zegarra Ugarte de Cruz, afiliada al Programa Diamante, hemos tomado conocimiento de la disconformidad del familiar debido a la falta de inicio de terapias, pese a contar con evaluación médica y coordinación previa.
Cabe precisar que, conforme a lo autorizado líneas abajo, sí proceden las terapias físicas indicadas (06 sesiones bajo beneficio V27 al 85%), por lo que no debería existir demora en su ejecución.
En ese sentido, solicitamos con carácter urgente:
Confirmar programación inmediata de las terapias pendientes.
Indicar fecha y hora de inicio.
Precisar el motivo de la demora presentada, a fin de evitar recurrencias.
Asegurar comunicación directa con el familiar para la coordinación efectiva del servicio.
Es importante mencionar que el familiar se encuentra evaluando registrar un reclamo formal, por lo que requerimos su pronta gestión y regularización del servicio a la brevedad.
Quedamos atentos a su pronta respuesta.
Saludos cordiales,</t>
  </si>
  <si>
    <t>Buenas tardes estimados
Espero se encuentren bien
Se conversó con la paciente en Mención brindándole el cronograma correspondiente sus 6 terapias, paciente queda conforme de igual forma adjunto el cronograma
Quedo atento a cualquier comentario
Saludos</t>
  </si>
  <si>
    <t>Buenas tardes estimados
Paciente solicita agendar cita de programa, solicita que lo llamen urgente. Su gentil apoyo en revisión de caso y contacto con asegurado. Quedamos atentas gracias.</t>
  </si>
  <si>
    <t>Buenas tardes,
Se informa que la paciente fue atendida el día 13 de mayo a las 8:45 a. m. en la especialidad de cardiología.
Se adjunta la captura de pantalla correspondiente.
Saludos cordiales</t>
  </si>
  <si>
    <t xml:space="preserve">MARIA LOURDES Flores Herrera </t>
  </si>
  <si>
    <t>Paciente solicita agendar cita de programa, solicita que lo llamen urgente. Su gentil apoyo en revisión de caso y contacto con asegurado. Quedamos atentas gracias.</t>
  </si>
  <si>
    <t xml:space="preserve">Dra. Ambar, buenas tardes:
La paciente pertenece al programa RIMAC EPS Cuídate Virtual. Dentro de este programa, nosotros únicamente brindamos las atenciones médicas y el seguimiento por enfermería.
Sin embargo, considerando que la paciente cuenta con una orden de laboratorio, fue derivada al proveedor Clínica Sanna Piura para que puedan gestionar la atención correspondiente. Ya se realizo los examenes sin incoveniente 
Saludos cordiales.
</t>
  </si>
  <si>
    <t>LUIS GUSTAVO SALAZAR ZAPATA  </t>
  </si>
  <si>
    <t>su apoyo en el contacto pronto con asegurado para agendar cita y determinar ingreso a programa Otras enfermedades Crónicas. Se derivo solicitud el 08/05. Quedamos atentos a información de status. Gracias,</t>
  </si>
  <si>
    <t>Buenas tardes,
Estimados. Se trató de contactar a paciente en referencia en horas de la mañana, al no tener éxito en la comunicación se dejó mensaje por whasaap al cual no tenemos respuesta como se evidencia en screenshot líneas abajo.</t>
  </si>
  <si>
    <t>GRANADINO MORALES ADOLFO</t>
  </si>
  <si>
    <t>Buenas tardes, estimados:
Nos encontramos a la espera de su confirmación respecto a si fue posible coordinar con el asegurado lo solicitado en la receta adjunta.
Agradeceremos nos puedan brindar una actualización para continuar con el seguimiento del caso.
Quedamos atentos.
Saludos cordiales,</t>
  </si>
  <si>
    <t>Buenas noches,
Se informa que la entrega de insumos al paciente GRANADINO MORALES ADOLFO fue realizada de manera completa.
Se adjunta foto de la entrega.</t>
  </si>
  <si>
    <t>PASTOR CHAVEZ MANUEL ALEJANDRO</t>
  </si>
  <si>
    <t>Buenas tardes, estimadas:
Por medio del presente, se informa la falta de programación del paciente en mención, situación que podría generar una posible queja ante Rimac.
Cabe señalar que el señor realizó el abono correspondiente el día 02/05/2026; sin embargo, a la fecha existe un desfase de 18 días sin que se haya efectuado coordinación alguna para su programación.
Estimada Mariela, agradeceré considerar este caso con la debida prioridad, a fin de evitar inconvenientes y una eventual queja ante Rimac.
Quedo atento a su pronta gestión.</t>
  </si>
  <si>
    <t>Buenas tardes,
Se informa que las terapias del paciente PASTOR CHAVEZ MANUEL ALEJANDRO ya fueron programadas, previa coordinación con el familiar. Asimismo, se iniciaron desde el día 23/05/2026.
Saludos cordiales.</t>
  </si>
  <si>
    <t xml:space="preserve">Buenos días estimados,
Se comunica a la central de Programas, paciente perteneciente a Otras Enfermedades Crónicas, indicando que no cuenta con cita médica ni tratamiento, su última atención fue el 14/04 en el cual 3 a 4 días después le brindaron la medicación, el motivo de la queja es que no le realizan el seguimiento adecuado, dada la fecha de hoy, no cuenta con siguiente cita y tampoco con medicación. Realiza un pago mensual por su seguro, del cual no tiene una buena atención. Se solicita el seguimiento y programación oportuna, para evitar este tipo de reclamo que genera incomodidad en el asegurado.
Al momento de la comunicación, le escribieron por WhatsApp brindándole una cita para el día de hoy en la noche, y esto genera, más molestia en el asegurado, indicando que, si no se comunica con la Central y derivamos el caso, nadie se logra comunicar con él.
WALKER MAURICIO PEREZ GUEVARA
DNI: 40085548
Telf: 971030321
Saludos cordiales
Central de Programas </t>
  </si>
  <si>
    <t>Buenas tardes,
Se informa que la paciente pasó su cita médica  por tele consulta el día sábado 23/06/2026 con el Dr. Moncada.
Saludos cordiales.</t>
  </si>
  <si>
    <t>Estimados,
El paciente en asunto nuevamente se queja de no recibir atención, refiere le tocaba el 20 de mayo, ya el equipo comercial lo a escalado a la dirección médica.
Por favor resuelvan cuanto antes el caso.
Quedo atenta.
Saludos.</t>
  </si>
  <si>
    <t xml:space="preserve">Buenas tardes,
Se informa que hemos estado tratando de contactar al paciente desde el día 14 de mayo para agendar su cita correspondiente al presente mes; sin embargo, no hemos tenido éxito, ya que no contesta las llamadas realizadas.
Asimismo, se adjunta el récord de llamadas efectuadas sin respuesta.
Saludos,
</t>
  </si>
  <si>
    <t>JUANA ROSSANA ORIELE SAMAME TABER</t>
  </si>
  <si>
    <t xml:space="preserve">Paciente se encuentra muy preocupada, refiere que hasta la fecha no le brindan fechas para agendar cita que corresponde a estes mes, se culmina su tto en 2 días y no quiere que se vea interrumpido su seguimiento. Solicita una respuesta urgente ya que quedaron en contactarla y hasta la fecha no la llaman.
Su gentil apoyo en revisión de caso y contacto urgente con paciente y agendar cita según corresponda. Quedamos atentos. Gracias.
</t>
  </si>
  <si>
    <t>Buenas tardes,
Se agendó a la paciente para el día 30/05/2026 en ambos programas con el Dr. Moncada.
Saludos</t>
  </si>
  <si>
    <t xml:space="preserve"> LAURA LUISA INGARUCA ANTEZANA</t>
  </si>
  <si>
    <t>que cual era el proceso sobre los examaenes de laboratorio</t>
  </si>
  <si>
    <t>buenas dias, ya se le programo los examenes</t>
  </si>
  <si>
    <t>ALBERTO RAFAEL DIFILIPPI</t>
  </si>
  <si>
    <t>NO AGENDAMIENTO DE SU CITA CORRESPONDIENTE AL MES DE MAYO</t>
  </si>
  <si>
    <t xml:space="preserve">Buenos días,
Nos comunicamos con el paciente, quien nos comenta su insatisfacción con la atención del especialista en cardiología, debido a que se encontraba programado para su atención médica el día 16/05/2026; sin embargo, el médico no logró contactarse con él, por lo que solicita cambio de especialista.
Con la finalidad de brindar una solución oportuna, se realizó el cambio de especialista y se coordinó la atención con el Dr. Moncada, médico familiar.
Asimismo, se programó su cita médica para el día de hoy, 29/05/2026, en el horario de las 7:00 p. m.
Finalmente, se le informó que sus medicamentos llegarán antes del mediodía del día de mañana, 30/05/2026. Asimismo, haremos seguimiento de su caso.
Saludos cordiales.
</t>
  </si>
  <si>
    <t>Ben dia
El mismo paciente manifiesta que en los meses de ABRIL Y MAYO 2026 no le han entregado sus medicamentos ni ha tenido la llamada del doctor para siguimiento
Necesita sus medicamentos por los diagnósticos crónicos:
POLIZA EPS E0037148
- HIPERTENSIÓ : LOSARTAN
- DIABETES : MEDFORMINA
- ASMA : PUFF
Ase. Rosa Carranza- teléfono: 944569462 - jiron salvador dali 133 San Borja
Su URGENTE APOYO</t>
  </si>
  <si>
    <t>Buenas tardes,
Se informa que el paciente cuenta con registros de llamadas realizadas para el agendamiento de su cita, las cuales no obtuvieron respuesta.
Sin embargo, el día de hoy se logró establecer comunicación con el paciente y se programó una cita para hoy 29/05/2026, en el horario de 7:30 p. m. a 8:00 p. m., con el Dr. Moncada.
Asimismo, las áreas de Farmacia y Laboratorio realizarán el seguimiento correspondiente para la entrega de medicamentos y la programación de posibles exámenes, de acuerdo con las indicaciones y el ordenamiento médico.
Saludos cordiales.</t>
  </si>
  <si>
    <t xml:space="preserve">Paciente paso cita el 30/05 y hasta la fecha no la contactan para coordinar el envió de su tratamiento, se encuentra muy incómoda ya que necesita continuar con su tto. Solicita contacto urgente hoy. 
Su apoyo en revisión de caso y contacto con asegurada, quedamos atentos. 
</t>
  </si>
  <si>
    <t>Buenas tardes,
El proveedor ASTAH nos informa que se comunicó con el paciente JUANA ROSSANA ORIELE SAMAME TABER / DNI: 06719094 y coordinó que la entrega se realice el día de mañana, 03/06/2026, en horario de la mañana.
Saludos.</t>
  </si>
  <si>
    <t>PAOLA LUZ TORREBLANCA LOZADA DE MITTEEN</t>
  </si>
  <si>
    <t>Paciente indica que viene escribiendo al WhatsApp 942772650 sin respuesta, se encuentra muy fastidiada por el retraso continuo para agendar sus citas, solicita que le respondan o la llamen para agendar su cita ya que no cuenta con tto. 
Se brinda los números de la central para que realice intentos de comunicación.
Su apoyo en revisión de caso, contacto con asegurada y mantener el seguimiento respectivo</t>
  </si>
  <si>
    <t xml:space="preserve">Buenas tardes,
Se informa que la paciente Paola Luz Torreblanca Lozada de Mitteen, identificada con DNI 06777964, se encuentra programada para atención médica el día de hoy, 02/06/2026, con el Dr. Siura a las 7:40 p. m.
Saludos 
</t>
  </si>
  <si>
    <t>DAVID ANDRES SEAS DIAZ</t>
  </si>
  <si>
    <t>Paciente de programa Cuídate, actualmente en periodo de latencia, refiere que les informo en el mes de abril sobre latencia, se continuó brindando atenciones de programa, última cita mes de mayo donde le brindaron OM para Lab. Hoy 02/06 acude a centro para realizar exámenes de programa y le indican que por estar en latencia no puede ser atendido.
Paciente se encuentra incomodo por que le indicaron que no tendría inconveniente. Solicita confirmar realizar exámenes. 
Su apoyo en revisión de caso y contacto con asegurado. Quedamos atentos</t>
  </si>
  <si>
    <t>Estimados, buena tarde:
La atención que ha solicitado el pcte es por Ecocardiograma examen que no se encuentra dentro del programa, lo cual se le explicó y solicitó derivar a Vesalio.
Como es de mutuo conocimiento al gestionar activación de Latencia la aseguradora brinda un documento a los pacientes indicando los proveedores en los cuales pueden tener atención; por lo que, no debe ser un tema desconocido para el paciente.
Lo correspondiente al programa HTA se ha brindado sin intercurrencia.
Saludos Cordiales,</t>
  </si>
  <si>
    <t>Estimado equipo de Viva1A:
Reciban un cordial saludo.
Gracias por la información brindada, , en relación con el descargo remitido sobre el reclamo N.° 0028248844 correspondiente a la asegurada Rosa Elvira Quintana Fujiu, acusamos recibo de la información proporcionada, en la cual se reconocen incidencias operativas que han afectado la continuidad de las terapias domiciliarias, así como la implementación de un plan de regularización y medidas correctivas.
No obstante, considerando la complejidad clínica de la paciente y el impacto ya evidenciado en su continuidad terapéutica y experiencia de atención, es indispensable que las acciones propuestas se ejecuten de manera inmediata, efectiva y sostenida.
En ese sentido, solicitamos:
Ejecución inmediata del plan de regularización, asegurando la comunicación con la asegurada a la brevedad posible. Cabe señalar que el día de hoy se tomó contacto con la Sra. Rosa, quien se encuentra a la espera de la coordinación y el cronograma de terapias.
Remisión del cronograma actualizado de terapias, debidamente validado, a fin de garantizar la continuidad sin interrupciones acordado con asegurada.
Confirmación de contacto efectivo con la paciente, detallando la coordinación realizada y el inicio de las atenciones.
Reiteramos que este caso requiere un manejo prioritario, centrado en el paciente y alineado a los estándares de calidad comprometidos, evitando la recurrencia de las incidencias previamente identificadas.
Quedamos atentos al envío de la información solicitada y al seguimiento correspondiente.
Saludos cordiales.</t>
  </si>
  <si>
    <t>KAREN GUISELEE ROCHA OLAZABAL</t>
  </si>
  <si>
    <t>Estimada,
Tu apoyo a fin de poder brindar respuesta al paciente: KAREN GUISELEE ROCHA OLAZABAL, quien es paciente crónico: Hipertiroidismo y Hipertensión Arterial.
Menciona que viene siendo atendida a través de VIVA 1A, donde le realizaron análisis y ella ya venía recibiendo tratamiento de levotiroxina de 175, y le bajó la dosis a 150.
En el mes de mayo, al quejarse de tener dolor en su cuerpo, pérdida de cabello, el médico que la atendía le indicó que no era especialista y que tenía que ser derivada a una interconsulta, indicando que seguramente estaba ya pasando al síndrome de Hashimoto.
Acudió a la clínica Internacional por endocrinología y fue donde le indicaron que no debieron bajar la dosis y le volvió a recetar la levotiroxina de 175.
Hasta el momento, VIVA 1A no se ha puesto en contacto con el paciente y no tiene medicación ni para la presión arterial ni para la tiroides.
Solicita una solución y la entrega de sus medicamentos.</t>
  </si>
  <si>
    <t>Buenas tardes,
Nos comunicamos con la paciente y se logró programar su atención para el día de hoy, 04/06/2026, con el Dr. Moncada.
La consulta se realizará entre las 2:45 p. m. y las 3:00 p. m., horario en el cual el especialista se estará contactando con la paciente.
Asimismo, se realizará el seguimiento correspondiente para la entrega de los medicamentos una vez que el médico emita el ordenamiento médico respectivo.
Saludos cordiales.</t>
  </si>
  <si>
    <t>Desc_Tipo</t>
  </si>
  <si>
    <t>Desc_Tipo_Proceso</t>
  </si>
  <si>
    <t>Desc_Tipo_Agrupador</t>
  </si>
  <si>
    <t>Cancelación de cita</t>
  </si>
  <si>
    <t>Acceso</t>
  </si>
  <si>
    <t>Cobro incorrecto de cuota moderadora</t>
  </si>
  <si>
    <t>Tramites Administrativos</t>
  </si>
  <si>
    <t>Demora en la entrega de resultados</t>
  </si>
  <si>
    <t>Demora en atencion</t>
  </si>
  <si>
    <t>No autorización Orden de Servicios</t>
  </si>
  <si>
    <t>Demora o no entrega del medicamento</t>
  </si>
  <si>
    <t>Eps</t>
  </si>
  <si>
    <t xml:space="preserve">Error en Asignación de cita </t>
  </si>
  <si>
    <t>Error en diligenciamiento de Mipres</t>
  </si>
  <si>
    <t>Atencion Asistencial</t>
  </si>
  <si>
    <t>Error en direccionamiento al usuario</t>
  </si>
  <si>
    <t>Error en la entrega de Resultados</t>
  </si>
  <si>
    <t>Error en la orden de medicamento</t>
  </si>
  <si>
    <t>Error en la Orden de servicio Asistencial</t>
  </si>
  <si>
    <t>Estado Diferente a activo o no incluido en la base de datos</t>
  </si>
  <si>
    <t>Felicitaciones</t>
  </si>
  <si>
    <t>FELICITACIONES</t>
  </si>
  <si>
    <t>Inconformidad con la Respuesta recibida</t>
  </si>
  <si>
    <t>Inconformidad con las Instalaciones Locativas</t>
  </si>
  <si>
    <t>Infraestructura</t>
  </si>
  <si>
    <t>Incumplimiento en los horarios de Atención Asistencial</t>
  </si>
  <si>
    <t>Trato descortés hacia el paciente asistencial</t>
  </si>
  <si>
    <t>Trato descortes</t>
  </si>
  <si>
    <t>Insatisfacción con el Area Asistencial por Pertinencia</t>
  </si>
  <si>
    <t>Trato descortés hacia el paciente administrativo</t>
  </si>
  <si>
    <t>No asignación de cita</t>
  </si>
  <si>
    <t>No atención de cita No Programada o Prioritaria</t>
  </si>
  <si>
    <t>No atención de cita Programada</t>
  </si>
  <si>
    <t>Oportunidad de citas paramédicas</t>
  </si>
  <si>
    <t>Oportunidad</t>
  </si>
  <si>
    <t>Oportunidad de Imagenologia</t>
  </si>
  <si>
    <t>Oportunidad de Medicina Especializada</t>
  </si>
  <si>
    <t>Oportunidad de Medicina General</t>
  </si>
  <si>
    <t>Oportunidad de Odontología</t>
  </si>
  <si>
    <t>Oportunidad de Odontología Especializada</t>
  </si>
  <si>
    <t>Oportunidad de Programas Especiales</t>
  </si>
  <si>
    <t>Oportunidad de promocion y prevencion</t>
  </si>
  <si>
    <t>Oportunidad de Terapias</t>
  </si>
  <si>
    <t>Oportunidad de toma de laboratorios</t>
  </si>
  <si>
    <t>Oportunidad en la Programacion de cirugia</t>
  </si>
  <si>
    <t>Cirugia</t>
  </si>
  <si>
    <t>Oportunidad en toma exámenes de Diagnostico</t>
  </si>
  <si>
    <t>Oportunidad de Procedimientos</t>
  </si>
  <si>
    <t>Problemas de comunicación</t>
  </si>
  <si>
    <t>Fallas TICS</t>
  </si>
  <si>
    <t>Servicios NO capitados</t>
  </si>
  <si>
    <t>Solicitud de Cambio de prestador</t>
  </si>
  <si>
    <t>Solicitud de Segunda Opinion</t>
  </si>
  <si>
    <t>Sugerencia</t>
  </si>
  <si>
    <t>SUGERENCIAS</t>
  </si>
  <si>
    <t>Demora en la atencion Asistencial</t>
  </si>
  <si>
    <t>Programacion de cirugia</t>
  </si>
  <si>
    <t>Solicitud de Cambio de IPS</t>
  </si>
  <si>
    <t>No Asignación de Cita de Procedimiento</t>
  </si>
  <si>
    <t>Usuario Pertenece a Otra ips</t>
  </si>
  <si>
    <t>Cobro incorrecto de cuota moderadora (N/A)</t>
  </si>
  <si>
    <t>Teleconsulta - No asignación de cita</t>
  </si>
  <si>
    <t>Teleconsulta - No atención de cita programada</t>
  </si>
  <si>
    <t>Teleconsulta - Demora en el contacto del profesional</t>
  </si>
  <si>
    <t>Teleconsulta - Inconformidad con la atención</t>
  </si>
  <si>
    <t>Teleconsulta - Demora en el envío de autorizaciones</t>
  </si>
  <si>
    <t>Teleconsulta - Demora en el envío de formulas</t>
  </si>
  <si>
    <t>Solicitud de paquete de historias clinicas</t>
  </si>
  <si>
    <t>Solicitud de informacion</t>
  </si>
  <si>
    <t>Solicitud de autorizacion</t>
  </si>
  <si>
    <t>Solicitud de cita</t>
  </si>
  <si>
    <t>Solicitud de historia clinica individual</t>
  </si>
  <si>
    <t>Error en la Orden de Servicio Administrativo</t>
  </si>
  <si>
    <t>Incumplimiento en los horarios de Atención Administrativo</t>
  </si>
  <si>
    <t>Demora en la atencion Administrativo</t>
  </si>
  <si>
    <t>Error en Diligenciamiento de la Historia Clinica</t>
  </si>
  <si>
    <t>Manejo de datos e imágenes personales sin consentimiento del usuario administrativo</t>
  </si>
  <si>
    <t>Vulneración a las creencias y pensamientos del paciente administrativo</t>
  </si>
  <si>
    <t>Manejo inadecuado de Documentación Clínica administrativo</t>
  </si>
  <si>
    <t>Divulgación de Información privada del paciente administrativo</t>
  </si>
  <si>
    <t>Irrupción durante la consulta administrativo</t>
  </si>
  <si>
    <t>Trato Discriminatorio hacia el paciente administrativo</t>
  </si>
  <si>
    <t>No hay escucha activa</t>
  </si>
  <si>
    <t>Incumplimiento del tiempo de duración de la consulta</t>
  </si>
  <si>
    <t>Incumplimiento en los horarios de Atención Asistencial con trato inadecuado</t>
  </si>
  <si>
    <t>Ausencia de Lenguaje comprensible por parte del profesional</t>
  </si>
  <si>
    <t>Ausencia de exploración física durante la consulta presencial</t>
  </si>
  <si>
    <t>Vulneración a la Intimidad corporal del paciente</t>
  </si>
  <si>
    <t>Vulneración a las creencias y pensamientos del paciente asistencial</t>
  </si>
  <si>
    <t>Manejo de datos e imágenes personales sin consentimiento del usuario asistencial</t>
  </si>
  <si>
    <t>Manejo inadecuado de Documentación Clínica asistencial</t>
  </si>
  <si>
    <t>Divulgación de Información privada del paciente asistencial</t>
  </si>
  <si>
    <t>Irrupción durante la consulta asistencial</t>
  </si>
  <si>
    <t>Trato Discriminatorio hacia el paciente asistencial</t>
  </si>
  <si>
    <t>No ingreso a Toma de muestras con trato inadecuado</t>
  </si>
  <si>
    <t>No ingreso a la IPS con trato inadecuado</t>
  </si>
  <si>
    <t>No ingreso a Toma de muestras a población vulnerable</t>
  </si>
  <si>
    <t>No ingreso a la IPS a población vulnerable</t>
  </si>
  <si>
    <t>Inconformidad con proceso interno</t>
  </si>
  <si>
    <t>Inconformidad con atención de staff</t>
  </si>
  <si>
    <t>Falla de las herramientas tecnológicas</t>
  </si>
  <si>
    <t>No ingreso a Toma de muestras</t>
  </si>
  <si>
    <t>No ingreso a la IPS</t>
  </si>
  <si>
    <t>Evento adverso asociado a la seguridad del paciente</t>
  </si>
  <si>
    <t>Solicitud de Cambio de Profesional</t>
  </si>
  <si>
    <t>Mal manejo de protocolos y falta de capacitación asistencial</t>
  </si>
  <si>
    <t>Mal manejo de protocolos y falta de capacitación administrativo</t>
  </si>
  <si>
    <t>No atención integral a necesidades del paciente</t>
  </si>
  <si>
    <t>No atención diferencial administrativo</t>
  </si>
  <si>
    <t>No atención diferencial asistencial</t>
  </si>
  <si>
    <t>Trato descortés hacia el paciente</t>
  </si>
  <si>
    <t>Oportunidad de cita</t>
  </si>
  <si>
    <t>Atención Asistencial</t>
  </si>
  <si>
    <t>REGIONAL</t>
  </si>
  <si>
    <t>NOMBRES</t>
  </si>
  <si>
    <t>CELULAR</t>
  </si>
  <si>
    <t>Proceso</t>
  </si>
  <si>
    <t>FUNCIONARIO</t>
  </si>
  <si>
    <t>CENTRO MEDICO</t>
  </si>
  <si>
    <t xml:space="preserve">QUEJA </t>
  </si>
  <si>
    <t>El 28 de Enero tuve cita telefónica con el endocrinólogo Gerson Siura y me receto mis medicamentos, medicamentos que debía entregarme la firma Estar Vital, que trabajaba con Rimac.  Los remedios nunca me fueron entregados por Estar Vital a pesar de que los estuve llama y llama.  Ahora me dijo el Dr. Siura que ya no trabaja Rimac con Estar Vital y que Rimac ha contratado a una nueva empresa Viva1A y que ella me daría tanto la cita con él, me daría los remedios y análisis.   Ya pasó un mes de mi ultima cita con el Dr. Siura y no me llama VIVA1A para darme la cita, los llamo y no me responden ni devuelven la llamada.  Sigo sin remedios.  QUE PRETENDO?:  QUE VIVA1A me de la cita con Dr. Siura y atienda la receta  que el Dr. Siura me mande.   Quisiera un telefono donde poder comunicarme con VIVA1A o RIMAC cuando tenga problemas y que RIMAC se comunique a mi celular 991745207 o a mi correo cindyleec7@gmail.com.</t>
  </si>
  <si>
    <t>RECLAMO</t>
  </si>
  <si>
    <t>Queria hacerles una pregunta. Yo estoy en Rimac en un programa de enfermos crónicos con un endocrinólogo. El 28 de Enero me hizo una receta y esta jamás fue atendida. Me he pasado reclamándola a la empresa Estar Vital, que supuestamente era quien debía dármela, pero nunca lo hizo y Rimac dejo de trabajar con ellos a fines de Enero. Fueron reemplazados por la firma Viva1A quienes debian agendarme la cita medica y una vez recetada traerme mis remedios. Las citas medicas son a través del telefono. Pero esta firma hasta ahora no me agenda la cita y cuando los llamo no me responden. Menos obtengo mis medicinas. Y ya son 2 meses sin que me den mis medicinas. Me queje con mi bróker y ellos mintieron diciendo que yo no queria la cita (que es gratis) y que no les respondo el telefono y eso es mentira.</t>
  </si>
  <si>
    <t>Se contacta con nuestra mutua paciente.
Sra. Ángeles indica que se atiende por el Programa Cuídate y recibe medicación por 3 meses.
No cuenta con tratamiento de Artritis desde hace 8 años.
En la atención del 28/2 el Dr. indicó que al tener medicamentos entregados por el programa Cuidate, no es factible repetir la entrega.
De acuerdo a su protocolo de atención, la lectura de sus resultados se realizará en su siguiente consulta.
Sus consultas son programadas los 28 de cada mes.
Se realizará la atención del mes de marzo domiciliaria con los resultados, la próxima semana para determinar el tratamiento de Artritis, así como, la I/C a medicina física y rehabilitación.
Sra. Angeles, acepta las coordinaciones, atenciones y copagos de las mismas.
*Obs: número de contacto: 942041304
Quedo a tu disposición para cualquier consulta adicional.
Saludos Cordiales,</t>
  </si>
  <si>
    <t>CRONICO</t>
  </si>
  <si>
    <t>Cliente VIP crítica se ha comunicado solicitando que se contacten con ella lo antes posible. Su mamá pertenece al programa Cuídate, y la clienta mencionó que llamó al antiguo proveedor, Experta, quienes le informaron que Rimac ya no colabora con ellos. Esto ha generado confusión, ya que ahora hay un nuevo proveedor y, el día de ayer, le correspondía realizar sus controles mensuales, por lo que no cuenta con los medicamentos necesarios para marzo. Por favor, la clienta solicita que se comuniquen con ella a la brevedad para brindarle la información necesaria y gestionar las coordinaciones con el nuevo proveedor.</t>
  </si>
  <si>
    <t>Buenas tardes
Se está comunicando paciente en mención solicitando su programación de cita médica. 
Agradeceremos el contacto con la asegurada para su atención, al 943920495</t>
  </si>
  <si>
    <t xml:space="preserve">Estimada Guisella, paciente ya pasó su consulta el día de ayer. Nos hemos comunicado el día de hoy, no mostrando insatisfacción con la atención, quedando pendiente la entrega de medicamentos, proceso que se comunicó al paciente. 
Saludos,  </t>
  </si>
  <si>
    <t xml:space="preserve">Estimada Guissela, ya se contactó con la usuaria para la toma respectiva de los exámenes de laboratorio. </t>
  </si>
  <si>
    <t>Buenos dias estimada,
Con respecto a la paciente Alvarez Monge Lelia, pasó la evaluacion medica por teleconsulta el dia de ayer, la receta medica fue derivada por Cuida Farmacia para la pronta entrega a la paciente, nos indica el prestador de Viva 1A. La farmacia se comunicará con la paciente via llamada por whatsapp , tal como lo solicita la paciente.</t>
  </si>
  <si>
    <t xml:space="preserve"> TALIA GIANINA MARTÍNEZ DE ARAUZO</t>
  </si>
  <si>
    <t xml:space="preserve"> EDGAR IGNACIO DE LA TORRE RODRIGUEZ</t>
  </si>
  <si>
    <t>El dxs de Hipotiroidismo no forma parate del programa Cuídate el usuario deberá ingresar al programa de Riesgo Cardiovascular, el dxs resistencia de la insulina no es un diagnóstico crónico confirmado por lo que no cumple criterio de ingreso a programas crónicos.</t>
  </si>
  <si>
    <t> XIMENA SOFIA DELGADILLO CABRERA</t>
  </si>
  <si>
    <t>Agradecemos su gentil apoyo para contactar a la usuaria referida y validar su nuevo ingreso al programa.
Si se confirma que la usuaria solo cuenta con los diagnósticos de Asma e Hipotiroidismo, deberá ingresar como un RCV Continuador, aplicando la siguiente cobertura:
Asma: Cobertura 100%
Hipotiroidismo: Cobertura 85%
En caso de que la usuaria presente otras condiciones clínicas que impliquen una complicación propia de su enfermedad o que eleven su riesgo cardiovascular, deberá ser derivada e ingresada al Programa de Riesgo Cardiovascular regular (RCV).
Quedamos atentos a la confirmación y gestión del caso.</t>
  </si>
  <si>
    <t>Pudimos contactarnos con asegurado y se logra programar la atención con el Dr Antonio Moncada para el día 06/03 en el rango horario de las 7:45pm a 8:00pm.
Paciente con Diagnóstico de HTA, conforme con la programación 
Quedo atento a sus consultas
Saludos cordiales.</t>
  </si>
  <si>
    <t xml:space="preserve">Estimada Carmen, previo cordial saludo te informamos lo siguiente:
El usuario paso consulta el 24 de enero de 2025, haciéndose la gestión de la receta para la entrega de medicación el 26 de enero de 2025.
No obstante, por un error de nuestro personal se omitió consignar al correo propio de farmacia "gestionfarmacia@propvida", lo cual hizo que no se dispensara la receta, no habiendo un seguimiento de la entrega.
Posterior a ello, el usuario se comunicó con nosotros, advirtiendo el error, se le solicitó las disculpas del caso y se volvió a gestionar la receta el 12 de febrero, haciéndose la entrega efectiva el 13 de febrero.
Lamentamos el error causado por nuestro personal de farmacia, y en virtud a evitar quiebres de servicio se tomaron las siguientes medidas correctivas:
Cambio de Director Técnico de Farmacia
Incorporación de personal adicional para que realice el seguimiento de las entregas de medicamentos.
Quedamos atentos, 
</t>
  </si>
  <si>
    <t>NO ENVIO DE ORDENES</t>
  </si>
  <si>
    <t>VANESSA KAREN CORDOVA SANTOS</t>
  </si>
  <si>
    <t xml:space="preserve">Se contacta hija Annie informa que el día 12 de febrero su mama paso atención vía telefónica con el Doctor Moncada de programa Cuidate le informaron que iban a realizar la revisión con relación al caso de paciente y dependiente de su evaluación iba a determinar los medicamentos, pero hasta la fecha no reciben respuesta y su madre necesita tomas sus medicinas.
Se le informo que iba a emitir una orden de los medicamentos que requería el paciente.
DNI: 45482869
VANESSA KAREN CORDOVA SANTOS
Paciente: crónico
Celular: 980797569
Contacto: ANNIE KAROLINE HERNANDEZ SUBERO
Correo: anniekhernandez@gmail.con
 </t>
  </si>
  <si>
    <t>Estimada Guissela, buen día:
En referencia a lo solicitado, se valida que efectivamente nuestra mutua paciente ha tenido consulta efectiva con el Dr. Moncada el día 17/2/24.
Se valida con farmacia la dispensación conforme de los medicamentos indicados en RM.
Cabe resaltar que la Sra. Subero indica en base de migración programa RCV; sin embargo, no cuenta con dx acorde al programa indicado.
La paciente VANESSA KAREN CORDOVA SANTO cuenta con SITEDS INACTIVO. 
Para tranquilidad de cara a la experiencia del usuario, nuestro médico de piso realizará una llamada para validar los medicamentos que indican se encuentran faltantes.
Se reportará luego de que la paciente responda.
Saludos Cordiales,</t>
  </si>
  <si>
    <t>Hola Jessica,
Por favor tu apoyo con el reclamo presentado por hijo de MARIA TERESA RODRIGUEZ GIL DE VARGAS – DNI 06927900, paciente del programa hospitalización en casa bajo la póliza EPS N° E0001128.
Menciona que venía recibiendo terapias de deglución con Clinica Home (proveedor contratado por Expertta); sin embargo, con el cambio de proveedor VIVA 1A, a la fecha no se programan las terapias pendientes.
Agradeceré confirmar con el proveedor si brindaran el servicio, de lo contrario que opción podemos brindarle ya que desea escalar el reclamo.
DETALLE RECLAMO: En lo que va del mes de marzo, la paciente María Teresa Rodríguez Gil de Vargas, madre del suscrito (titular de la póliza), no recibe sus terapias de deglución, lo cual la perjudica y agrava su proceso de deglución, incrementando el riesgo de aspiraciones y complicaciones en su salud.</t>
  </si>
  <si>
    <t>Nancy,
Buenas tardes, pf apoyo para inscribirme al programa Siempre Juntos por el diagnóstico indicado:
Isabel Yajaira Bazán Flores
Dni: 41128671
Diagnóstico: Hipotiroidismo
Ciudad: Trujillo
Saludos</t>
  </si>
  <si>
    <t>SIEMPRE JUNTOS</t>
  </si>
  <si>
    <t>Detalles para Cuenta de TIPO DE DOCUMENTO - PERIODO: 202510, RADICADO: 26491118, ESTADO: ACTIVA (+)</t>
  </si>
  <si>
    <t>oct-21</t>
  </si>
  <si>
    <t>oct-09</t>
  </si>
  <si>
    <t>(Varios elementos)</t>
  </si>
  <si>
    <t>Cuenta de TIPO DE DOCUMENTO</t>
  </si>
  <si>
    <t>NO CONFORMIDAD CON LOS RESULTADOS DE LABORATORIO</t>
  </si>
  <si>
    <t>Reclamos</t>
  </si>
  <si>
    <t>Cuenta de PROCESO</t>
  </si>
  <si>
    <t>(en blanco)</t>
  </si>
  <si>
    <t>ERROR EN LA FORMULA MEDICA</t>
  </si>
  <si>
    <t>INCONFORMIDAD CON INSUMO MEDICO</t>
  </si>
  <si>
    <t>INSATISFACCIÓN CON LA ATENCIÓN ASISTENCIA POR PERTINENCIA</t>
  </si>
  <si>
    <t>NO AUTORIZACION DE MEDICAMENTOS</t>
  </si>
  <si>
    <t>Cuenta de FECHA DEL INCIDENTE</t>
  </si>
  <si>
    <t>Cuenta de RESPUESTA</t>
  </si>
  <si>
    <t>MEDICAMENTO</t>
  </si>
  <si>
    <t>DEMORA EN LA ENTREGA REEMBOLSO DE MEDICAMENTOS</t>
  </si>
  <si>
    <t>TOTAL</t>
  </si>
  <si>
    <t>AGENDAMIENTO</t>
  </si>
  <si>
    <t>GESTION MEDICA</t>
  </si>
  <si>
    <t>GESTIÓN MEDICA</t>
  </si>
  <si>
    <t>ERROR EN ORDENES MEDICAS</t>
  </si>
  <si>
    <t>DEMORA EN LA ATENCIÓN ASISTENCIAL</t>
  </si>
  <si>
    <t>SOPORTE</t>
  </si>
  <si>
    <t>PROBLEMAS DE COMUNICACION</t>
  </si>
  <si>
    <t>ERROR DEL LINK DE CONEXIÓN</t>
  </si>
  <si>
    <t>TOTAL GENERAL</t>
  </si>
  <si>
    <t>Cuenta de SEDE</t>
  </si>
  <si>
    <t>Cuenta de ESTADO</t>
  </si>
  <si>
    <t>INCONFORMIDAD CON LA ATENCION  EN GENERAL</t>
  </si>
  <si>
    <t>ERROR EN LA ENTREGA DE MEDICAMENTO</t>
  </si>
  <si>
    <t>CRUCE BASE VIVA</t>
  </si>
  <si>
    <t>FECHA DE RESPUESTA VIVA</t>
  </si>
  <si>
    <t>PACIENTES CRONICOS- paciente: BASILIO ALFONSO CESARO STROBBE</t>
  </si>
  <si>
    <t>VARGAS COLLANTES KARINA MILAGROS</t>
  </si>
  <si>
    <t>MULTI TOP _ RUC 20388853752: CONCURSO DE EPS _ RESULTADOS (RIMAC)</t>
  </si>
  <si>
    <t>RIMAC VIP -INSCRIPCIÓN PROGRAMA CUIDATE- VALERIA ALESSANDRA ULLOA ALVAREZ</t>
  </si>
  <si>
    <t>RECLAMO 25-SBS014372 // NILTON HERNAN JIMENEZ ROSALES</t>
  </si>
  <si>
    <t>URGENTE!!! JOAQUIN ALONSO CASTELO VARGAS DNI PENDIENTE TOMA DE LABORATORIO</t>
  </si>
  <si>
    <t>ESCUZA LORA EDUARDO OCTAVIO DN</t>
  </si>
  <si>
    <t>UCSP / PÓLIZA AMC 14386 / INCONVENIENTES PROGRAMA CIUDATE / PACIENTE: NATALIA ALEJANDRA VALZ MAYHUIRE DNI 61258541</t>
  </si>
  <si>
    <t>IBRAHIM ALONSO BARRIENTOS EGAS</t>
  </si>
  <si>
    <t>RECLAMO 25-EPS002607 // IBRAHIM ALONSO BARRIENTOS EGAS</t>
  </si>
  <si>
    <t>Programa Otras Enfermedades Crónicas - Cliente: YULIANA MERCEDES MICHILOT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</si>
</sst>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
    <numFmt numFmtId="166" formatCode="d/mm/yyyy"/>
  </numFmts>
  <fonts count="58">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sz val="11"/>
      <color theme="5"/>
      <name val="Calibri"/>
      <family val="2"/>
      <scheme val="minor"/>
    </font>
    <font>
      <u/>
      <sz val="11"/>
      <color theme="10"/>
      <name val="Calibri"/>
      <family val="2"/>
      <scheme val="minor"/>
    </font>
    <font>
      <sz val="12"/>
      <color rgb="FF242424"/>
      <name val="Aptos"/>
      <family val="2"/>
    </font>
    <font>
      <sz val="11"/>
      <color theme="1"/>
      <name val="Aptos"/>
      <family val="2"/>
    </font>
    <font>
      <b/>
      <sz val="20"/>
      <color theme="4" tint="-0.249977111117893"/>
      <name val="Calibri"/>
      <family val="2"/>
      <scheme val="minor"/>
    </font>
    <font>
      <b/>
      <sz val="11"/>
      <color theme="4"/>
      <name val="Calibri"/>
      <family val="2"/>
      <scheme val="minor"/>
    </font>
    <font>
      <b/>
      <sz val="11"/>
      <color theme="0"/>
      <name val="Calibri"/>
      <family val="2"/>
      <scheme val="minor"/>
    </font>
    <font>
      <sz val="11"/>
      <color theme="1"/>
      <name val="Calibri"/>
      <family val="2"/>
      <scheme val="minor"/>
    </font>
    <font>
      <b/>
      <sz val="11"/>
      <color theme="4" tint="-0.249977111117893"/>
      <name val="Bahnschrift"/>
      <family val="2"/>
    </font>
    <font>
      <b/>
      <sz val="26"/>
      <color theme="4" tint="-0.249977111117893"/>
      <name val="Bahnschrift"/>
      <family val="2"/>
    </font>
    <font>
      <b/>
      <sz val="11"/>
      <color theme="1"/>
      <name val="Calibri"/>
      <family val="2"/>
      <scheme val="minor"/>
    </font>
    <font>
      <sz val="12"/>
      <color rgb="FF242424"/>
      <name val="Calibri"/>
      <family val="2"/>
      <scheme val="minor"/>
    </font>
    <font>
      <sz val="11"/>
      <color rgb="FF000000"/>
      <name val="Calibri"/>
      <family val="2"/>
      <scheme val="minor"/>
    </font>
    <font>
      <sz val="12"/>
      <color theme="1"/>
      <name val="Calibri"/>
      <family val="2"/>
      <scheme val="minor"/>
    </font>
    <font>
      <b/>
      <sz val="14"/>
      <color theme="1"/>
      <name val="Calibri"/>
      <family val="2"/>
      <scheme val="minor"/>
    </font>
    <font>
      <sz val="11"/>
      <color rgb="FF000000"/>
      <name val="Aptos Narrow"/>
      <family val="2"/>
    </font>
    <font>
      <sz val="11"/>
      <color rgb="FF242424"/>
      <name val="Calibri"/>
      <family val="2"/>
      <scheme val="minor"/>
    </font>
    <font>
      <sz val="12"/>
      <color rgb="FF000000"/>
      <name val="Aptos"/>
      <family val="2"/>
    </font>
    <font>
      <b/>
      <sz val="11"/>
      <color theme="1"/>
      <name val="Calibri"/>
      <scheme val="minor"/>
    </font>
    <font>
      <sz val="11"/>
      <color rgb="FF000000"/>
      <name val="Calibri"/>
      <scheme val="minor"/>
    </font>
    <font>
      <sz val="12"/>
      <color rgb="FF000000"/>
      <name val="Aptos"/>
      <family val="2"/>
      <charset val="1"/>
    </font>
    <font>
      <sz val="12"/>
      <color rgb="FF000000"/>
      <name val="Aptos"/>
      <charset val="1"/>
    </font>
    <font>
      <sz val="12"/>
      <color rgb="FF000000"/>
      <name val="Calibri"/>
      <scheme val="minor"/>
    </font>
    <font>
      <sz val="11"/>
      <color rgb="FF000000"/>
      <name val="Calibri"/>
      <charset val="1"/>
    </font>
    <font>
      <sz val="11"/>
      <color rgb="FF000000"/>
      <name val="Aptos"/>
      <charset val="1"/>
    </font>
    <font>
      <sz val="12"/>
      <color rgb="FF242424"/>
      <name val="Segoe UI"/>
      <charset val="1"/>
    </font>
    <font>
      <sz val="12"/>
      <color rgb="FF242424"/>
      <name val="Times New Roman"/>
      <family val="1"/>
      <charset val="1"/>
    </font>
    <font>
      <sz val="12"/>
      <color rgb="FF242424"/>
      <name val="Arial"/>
      <family val="2"/>
      <charset val="1"/>
    </font>
    <font>
      <sz val="11"/>
      <color rgb="FF424242"/>
      <name val="Inherit"/>
      <charset val="1"/>
    </font>
    <font>
      <sz val="11"/>
      <color rgb="FF9C0006"/>
      <name val="Calibri"/>
      <charset val="1"/>
    </font>
    <font>
      <sz val="11"/>
      <color theme="1"/>
      <name val="Abadi"/>
      <family val="2"/>
      <charset val="1"/>
    </font>
    <font>
      <sz val="11"/>
      <color theme="1"/>
      <name val="Abadi"/>
      <charset val="1"/>
    </font>
    <font>
      <sz val="11"/>
      <color theme="1"/>
      <name val="Calibri"/>
      <family val="2"/>
      <charset val="1"/>
    </font>
    <font>
      <sz val="11"/>
      <color rgb="FF000000"/>
      <name val="Calibri"/>
      <family val="2"/>
      <charset val="1"/>
    </font>
    <font>
      <sz val="12"/>
      <color rgb="FF242424"/>
      <name val="Calibri"/>
      <scheme val="minor"/>
    </font>
    <font>
      <sz val="10"/>
      <color theme="1"/>
      <name val="Calisto MT"/>
      <family val="1"/>
      <charset val="1"/>
    </font>
    <font>
      <sz val="11"/>
      <color rgb="FFFF0000"/>
      <name val="Calibri"/>
      <scheme val="minor"/>
    </font>
    <font>
      <b/>
      <sz val="11"/>
      <color rgb="FFFF0000"/>
      <name val="Calibri"/>
      <scheme val="minor"/>
    </font>
    <font>
      <sz val="12"/>
      <color rgb="FFFF0000"/>
      <name val="Aptos"/>
      <charset val="1"/>
    </font>
    <font>
      <sz val="11"/>
      <color rgb="FF242424"/>
      <name val="Aptos Narrow"/>
      <charset val="1"/>
    </font>
    <font>
      <sz val="12"/>
      <color rgb="FF242424"/>
      <name val="Aptos"/>
      <family val="2"/>
      <charset val="1"/>
    </font>
    <font>
      <sz val="12"/>
      <color theme="1"/>
      <name val="Aptos"/>
      <family val="2"/>
      <charset val="1"/>
    </font>
    <font>
      <sz val="9"/>
      <color rgb="FF242424"/>
      <name val="Noto Sans"/>
      <family val="2"/>
      <charset val="1"/>
    </font>
    <font>
      <sz val="9"/>
      <color rgb="FF242424"/>
      <name val="Calibri"/>
      <scheme val="minor"/>
    </font>
    <font>
      <b/>
      <sz val="12"/>
      <color rgb="FF000000"/>
      <name val="Aptos"/>
      <charset val="1"/>
    </font>
    <font>
      <sz val="10"/>
      <color theme="1"/>
      <name val="Arial"/>
      <charset val="1"/>
    </font>
    <font>
      <sz val="10"/>
      <color theme="1"/>
      <name val="Arial"/>
      <family val="2"/>
      <charset val="1"/>
    </font>
    <font>
      <sz val="11"/>
      <color rgb="FF000000"/>
      <name val="Segoe UI"/>
      <charset val="1"/>
    </font>
    <font>
      <sz val="13"/>
      <color rgb="FF000000"/>
      <name val="Calibri"/>
      <charset val="1"/>
    </font>
    <font>
      <sz val="13"/>
      <color rgb="FF000000"/>
      <name val="Calibri"/>
      <scheme val="minor"/>
    </font>
    <font>
      <sz val="10.5"/>
      <color rgb="FF181818"/>
      <name val="-Apple-System"/>
      <charset val="1"/>
    </font>
    <font>
      <sz val="12"/>
      <color rgb="FF000000"/>
      <name val="Trebuchet MS"/>
      <charset val="1"/>
    </font>
    <font>
      <sz val="12"/>
      <color rgb="FF000000"/>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4"/>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9"/>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7030A0"/>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59999389629810485"/>
        <bgColor indexed="64"/>
      </patternFill>
    </fill>
  </fills>
  <borders count="19">
    <border>
      <left/>
      <right/>
      <top/>
      <bottom/>
      <diagonal/>
    </border>
    <border>
      <left/>
      <right/>
      <top style="thin">
        <color theme="4" tint="0.39997558519241921"/>
      </top>
      <bottom/>
      <diagonal/>
    </border>
    <border>
      <left/>
      <right style="medium">
        <color theme="4" tint="-0.249977111117893"/>
      </right>
      <top/>
      <bottom style="medium">
        <color theme="4" tint="-0.249977111117893"/>
      </bottom>
      <diagonal/>
    </border>
    <border>
      <left style="medium">
        <color theme="4" tint="-0.249977111117893"/>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style="medium">
        <color theme="4" tint="-0.24997711111789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theme="4"/>
      </top>
      <bottom/>
      <diagonal/>
    </border>
    <border>
      <left/>
      <right/>
      <top style="thin">
        <color theme="4"/>
      </top>
      <bottom style="thin">
        <color theme="4"/>
      </bottom>
      <diagonal/>
    </border>
    <border>
      <left/>
      <right/>
      <top style="thin">
        <color rgb="FF156082"/>
      </top>
      <bottom style="thin">
        <color rgb="FF156082"/>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FFFFFF"/>
      </right>
      <top style="thin">
        <color rgb="FF000000"/>
      </top>
      <bottom style="thin">
        <color rgb="FF000000"/>
      </bottom>
      <diagonal/>
    </border>
  </borders>
  <cellStyleXfs count="4">
    <xf numFmtId="0" fontId="0" fillId="0" borderId="0"/>
    <xf numFmtId="0" fontId="6" fillId="0" borderId="0" applyNumberFormat="0" applyFill="0" applyBorder="0" applyAlignment="0" applyProtection="0"/>
    <xf numFmtId="0" fontId="6" fillId="0" borderId="0" applyNumberFormat="0" applyFill="0" applyBorder="0" applyAlignment="0" applyProtection="0"/>
    <xf numFmtId="9" fontId="12" fillId="0" borderId="0" applyFont="0" applyFill="0" applyBorder="0" applyAlignment="0" applyProtection="0"/>
  </cellStyleXfs>
  <cellXfs count="402">
    <xf numFmtId="0" fontId="0" fillId="0" borderId="0" xfId="0"/>
    <xf numFmtId="0" fontId="0" fillId="0" borderId="0" xfId="0" applyAlignment="1">
      <alignment horizontal="center"/>
    </xf>
    <xf numFmtId="0" fontId="0" fillId="0" borderId="0" xfId="0" applyAlignment="1">
      <alignment horizontal="left"/>
    </xf>
    <xf numFmtId="0" fontId="6" fillId="0" borderId="0" xfId="1" applyAlignment="1">
      <alignment horizontal="left"/>
    </xf>
    <xf numFmtId="14" fontId="0" fillId="0" borderId="0" xfId="0" applyNumberFormat="1" applyAlignment="1">
      <alignment horizontal="center"/>
    </xf>
    <xf numFmtId="0" fontId="6" fillId="0" borderId="0" xfId="1"/>
    <xf numFmtId="0" fontId="0" fillId="0" borderId="0" xfId="0" applyAlignment="1">
      <alignment horizontal="left" vertical="top"/>
    </xf>
    <xf numFmtId="0" fontId="6" fillId="0" borderId="0" xfId="1" applyAlignment="1"/>
    <xf numFmtId="14" fontId="0" fillId="0" borderId="0" xfId="0" applyNumberFormat="1"/>
    <xf numFmtId="14" fontId="0" fillId="0" borderId="0" xfId="0" applyNumberFormat="1" applyAlignment="1">
      <alignment horizontal="center" vertical="center"/>
    </xf>
    <xf numFmtId="0" fontId="0" fillId="0" borderId="0" xfId="0" applyAlignment="1">
      <alignment horizontal="center" vertical="center"/>
    </xf>
    <xf numFmtId="0" fontId="7" fillId="0" borderId="0" xfId="0" applyFont="1" applyAlignment="1">
      <alignment vertical="center"/>
    </xf>
    <xf numFmtId="0" fontId="4" fillId="2" borderId="0" xfId="0" applyFont="1" applyFill="1" applyAlignment="1">
      <alignment horizontal="center" vertical="center" wrapText="1"/>
    </xf>
    <xf numFmtId="0" fontId="4" fillId="2" borderId="0" xfId="0" applyFont="1" applyFill="1" applyAlignment="1">
      <alignment vertical="center" wrapText="1"/>
    </xf>
    <xf numFmtId="0" fontId="4" fillId="2" borderId="0" xfId="0" applyFont="1" applyFill="1" applyAlignment="1">
      <alignment horizontal="center" vertical="center"/>
    </xf>
    <xf numFmtId="0" fontId="4" fillId="0" borderId="0" xfId="0" applyFont="1" applyAlignment="1">
      <alignment horizontal="center" vertical="center" wrapText="1"/>
    </xf>
    <xf numFmtId="0" fontId="8" fillId="0" borderId="0" xfId="0" applyFont="1"/>
    <xf numFmtId="1" fontId="0" fillId="0" borderId="0" xfId="0" applyNumberFormat="1" applyAlignment="1">
      <alignment horizontal="center"/>
    </xf>
    <xf numFmtId="49" fontId="0" fillId="0" borderId="0" xfId="0" applyNumberFormat="1"/>
    <xf numFmtId="1" fontId="0" fillId="0" borderId="0" xfId="0" applyNumberFormat="1"/>
    <xf numFmtId="16" fontId="0" fillId="0" borderId="0" xfId="0" applyNumberFormat="1"/>
    <xf numFmtId="0" fontId="0" fillId="0" borderId="0" xfId="0" pivotButton="1"/>
    <xf numFmtId="0" fontId="9" fillId="0" borderId="0" xfId="0" applyFont="1" applyAlignment="1">
      <alignment vertical="center"/>
    </xf>
    <xf numFmtId="14" fontId="10" fillId="0" borderId="0" xfId="0" applyNumberFormat="1" applyFont="1"/>
    <xf numFmtId="0" fontId="4" fillId="6" borderId="1" xfId="0" applyFont="1" applyFill="1" applyBorder="1" applyAlignment="1">
      <alignment horizontal="center"/>
    </xf>
    <xf numFmtId="164" fontId="0" fillId="0" borderId="0" xfId="0" applyNumberFormat="1"/>
    <xf numFmtId="0" fontId="13" fillId="0" borderId="5" xfId="0" applyFont="1" applyBorder="1" applyAlignment="1">
      <alignment horizontal="center" vertical="center"/>
    </xf>
    <xf numFmtId="9" fontId="13" fillId="0" borderId="2" xfId="3" applyFont="1" applyBorder="1" applyAlignment="1">
      <alignment horizontal="center" vertical="center"/>
    </xf>
    <xf numFmtId="14" fontId="11" fillId="0" borderId="0" xfId="0" applyNumberFormat="1" applyFont="1"/>
    <xf numFmtId="0" fontId="13" fillId="0" borderId="0" xfId="0" applyFont="1"/>
    <xf numFmtId="14" fontId="13" fillId="0" borderId="0" xfId="0" applyNumberFormat="1" applyFont="1"/>
    <xf numFmtId="0" fontId="15"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vertical="top"/>
    </xf>
    <xf numFmtId="0" fontId="3" fillId="0" borderId="0" xfId="0" applyFont="1"/>
    <xf numFmtId="0" fontId="16" fillId="0" borderId="0" xfId="0" applyFont="1" applyAlignment="1">
      <alignment horizontal="left" vertical="top"/>
    </xf>
    <xf numFmtId="0" fontId="17" fillId="0" borderId="0" xfId="0" applyFont="1"/>
    <xf numFmtId="0" fontId="3" fillId="0" borderId="0" xfId="0" applyFont="1" applyAlignment="1">
      <alignment horizontal="center" vertical="center"/>
    </xf>
    <xf numFmtId="0" fontId="3" fillId="0" borderId="0" xfId="0" applyFont="1" applyAlignment="1">
      <alignment vertical="center"/>
    </xf>
    <xf numFmtId="0" fontId="18" fillId="0" borderId="0" xfId="0" applyFont="1"/>
    <xf numFmtId="0" fontId="6" fillId="0" borderId="0" xfId="2" applyAlignment="1">
      <alignment horizontal="center" vertical="top" wrapText="1"/>
    </xf>
    <xf numFmtId="0" fontId="4" fillId="11" borderId="6" xfId="0" applyFont="1" applyFill="1" applyBorder="1"/>
    <xf numFmtId="0" fontId="4" fillId="11" borderId="6" xfId="0" applyFont="1" applyFill="1" applyBorder="1" applyAlignment="1">
      <alignment horizontal="center" vertical="center"/>
    </xf>
    <xf numFmtId="0" fontId="0" fillId="0" borderId="6" xfId="0" applyBorder="1" applyAlignment="1">
      <alignment horizontal="center" vertical="center"/>
    </xf>
    <xf numFmtId="0" fontId="0" fillId="0" borderId="6" xfId="0" applyBorder="1"/>
    <xf numFmtId="0" fontId="0" fillId="12" borderId="6" xfId="0" applyFill="1" applyBorder="1"/>
    <xf numFmtId="0" fontId="4" fillId="12" borderId="6" xfId="0" applyFont="1" applyFill="1" applyBorder="1"/>
    <xf numFmtId="0" fontId="4" fillId="12" borderId="6" xfId="0" applyFont="1" applyFill="1" applyBorder="1" applyAlignment="1">
      <alignment horizontal="center" vertical="center"/>
    </xf>
    <xf numFmtId="0" fontId="19" fillId="0" borderId="0" xfId="0" applyFont="1" applyAlignment="1">
      <alignment horizontal="center" vertical="center"/>
    </xf>
    <xf numFmtId="0" fontId="4" fillId="0" borderId="6" xfId="0" applyFont="1" applyBorder="1" applyAlignment="1">
      <alignment horizontal="center" vertical="center"/>
    </xf>
    <xf numFmtId="0" fontId="4" fillId="0" borderId="6" xfId="0" applyFont="1" applyBorder="1"/>
    <xf numFmtId="0" fontId="0" fillId="0" borderId="9" xfId="0" applyBorder="1" applyAlignment="1">
      <alignment horizontal="center" vertical="center"/>
    </xf>
    <xf numFmtId="0" fontId="0" fillId="0" borderId="10" xfId="0" applyBorder="1" applyAlignment="1">
      <alignment horizontal="center" vertical="center"/>
    </xf>
    <xf numFmtId="0" fontId="4" fillId="0" borderId="7" xfId="0" applyFont="1" applyBorder="1"/>
    <xf numFmtId="0" fontId="4" fillId="0" borderId="7" xfId="0" applyFont="1" applyBorder="1" applyAlignment="1">
      <alignment horizontal="center" vertical="center"/>
    </xf>
    <xf numFmtId="0" fontId="4" fillId="0" borderId="9" xfId="0" applyFont="1" applyBorder="1"/>
    <xf numFmtId="22" fontId="0" fillId="0" borderId="0" xfId="0" applyNumberFormat="1"/>
    <xf numFmtId="19" fontId="0" fillId="0" borderId="0" xfId="0" applyNumberFormat="1"/>
    <xf numFmtId="0" fontId="0" fillId="0" borderId="0" xfId="0" applyAlignment="1">
      <alignment wrapText="1"/>
    </xf>
    <xf numFmtId="20" fontId="0" fillId="0" borderId="0" xfId="0" applyNumberFormat="1"/>
    <xf numFmtId="21" fontId="0" fillId="0" borderId="0" xfId="0" applyNumberFormat="1"/>
    <xf numFmtId="18" fontId="0" fillId="0" borderId="0" xfId="0" applyNumberFormat="1"/>
    <xf numFmtId="3" fontId="0" fillId="0" borderId="0" xfId="0" applyNumberFormat="1"/>
    <xf numFmtId="0" fontId="4" fillId="13" borderId="0" xfId="0" applyFont="1" applyFill="1" applyAlignment="1">
      <alignment horizontal="center" vertical="center" wrapText="1"/>
    </xf>
    <xf numFmtId="0" fontId="0" fillId="3" borderId="0" xfId="0" applyFill="1"/>
    <xf numFmtId="0" fontId="0" fillId="0" borderId="0" xfId="0" applyAlignment="1">
      <alignment horizontal="left" vertical="top" wrapText="1"/>
    </xf>
    <xf numFmtId="0" fontId="0" fillId="0" borderId="0" xfId="0" applyAlignment="1">
      <alignment vertical="top" wrapText="1"/>
    </xf>
    <xf numFmtId="0" fontId="4" fillId="4" borderId="0" xfId="0" applyFont="1" applyFill="1" applyAlignment="1">
      <alignment horizontal="center" vertical="center" wrapText="1"/>
    </xf>
    <xf numFmtId="0" fontId="6" fillId="0" borderId="0" xfId="1" applyAlignment="1">
      <alignment horizontal="center"/>
    </xf>
    <xf numFmtId="0" fontId="0" fillId="14" borderId="0" xfId="0" applyFill="1" applyAlignment="1">
      <alignment horizontal="center"/>
    </xf>
    <xf numFmtId="0" fontId="4" fillId="0" borderId="0" xfId="0" applyFont="1"/>
    <xf numFmtId="0" fontId="4" fillId="5"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center"/>
    </xf>
    <xf numFmtId="14" fontId="0" fillId="15" borderId="0" xfId="0" applyNumberFormat="1" applyFill="1"/>
    <xf numFmtId="0" fontId="0" fillId="15" borderId="0" xfId="0" applyFill="1"/>
    <xf numFmtId="0" fontId="0" fillId="15" borderId="0" xfId="0" applyFill="1" applyAlignment="1">
      <alignment horizontal="center"/>
    </xf>
    <xf numFmtId="1" fontId="0" fillId="0" borderId="12" xfId="0" applyNumberFormat="1" applyBorder="1" applyAlignment="1">
      <alignment horizontal="center"/>
    </xf>
    <xf numFmtId="1" fontId="0" fillId="0" borderId="11" xfId="0" applyNumberFormat="1" applyBorder="1" applyAlignment="1">
      <alignment horizontal="center"/>
    </xf>
    <xf numFmtId="0" fontId="0" fillId="15" borderId="0" xfId="0" applyFill="1" applyAlignment="1">
      <alignment horizontal="left"/>
    </xf>
    <xf numFmtId="0" fontId="4" fillId="16" borderId="0" xfId="0" applyFont="1" applyFill="1" applyAlignment="1">
      <alignment horizontal="center"/>
    </xf>
    <xf numFmtId="165" fontId="0" fillId="0" borderId="0" xfId="0" applyNumberFormat="1"/>
    <xf numFmtId="1" fontId="4" fillId="0" borderId="0" xfId="0" applyNumberFormat="1" applyFont="1"/>
    <xf numFmtId="0" fontId="0" fillId="0" borderId="11" xfId="0" applyBorder="1" applyAlignment="1">
      <alignment horizontal="center"/>
    </xf>
    <xf numFmtId="0" fontId="0" fillId="3" borderId="0" xfId="0" applyFill="1" applyAlignment="1">
      <alignment horizontal="left" vertical="top"/>
    </xf>
    <xf numFmtId="0" fontId="0" fillId="0" borderId="0" xfId="0" applyAlignment="1">
      <alignment horizontal="left" vertical="center"/>
    </xf>
    <xf numFmtId="0" fontId="0" fillId="10" borderId="0" xfId="0" applyFill="1" applyAlignment="1">
      <alignment horizontal="center"/>
    </xf>
    <xf numFmtId="0" fontId="0" fillId="10" borderId="0" xfId="0" applyFill="1"/>
    <xf numFmtId="14" fontId="0" fillId="10" borderId="0" xfId="0" applyNumberFormat="1" applyFill="1"/>
    <xf numFmtId="14" fontId="0" fillId="10" borderId="0" xfId="0" applyNumberFormat="1" applyFill="1" applyAlignment="1">
      <alignment horizontal="center"/>
    </xf>
    <xf numFmtId="0" fontId="0" fillId="10" borderId="0" xfId="0" applyFill="1" applyAlignment="1">
      <alignment horizontal="left"/>
    </xf>
    <xf numFmtId="0" fontId="6" fillId="0" borderId="0" xfId="2" applyAlignment="1">
      <alignment horizontal="center"/>
    </xf>
    <xf numFmtId="0" fontId="0" fillId="0" borderId="0" xfId="0" applyAlignment="1">
      <alignment horizontal="center" wrapText="1"/>
    </xf>
    <xf numFmtId="0" fontId="4" fillId="4" borderId="0" xfId="0" applyFont="1" applyFill="1" applyAlignment="1">
      <alignment horizontal="center" vertical="center"/>
    </xf>
    <xf numFmtId="0" fontId="4" fillId="7" borderId="0" xfId="0" applyFont="1" applyFill="1" applyAlignment="1">
      <alignment horizontal="center" vertical="center" wrapText="1"/>
    </xf>
    <xf numFmtId="0" fontId="0" fillId="0" borderId="0" xfId="0" applyAlignment="1">
      <alignment vertical="top"/>
    </xf>
    <xf numFmtId="0" fontId="3" fillId="0" borderId="0" xfId="0" applyFont="1" applyAlignment="1">
      <alignment vertical="top"/>
    </xf>
    <xf numFmtId="0" fontId="0" fillId="17" borderId="0" xfId="0" applyFill="1" applyAlignment="1">
      <alignment horizontal="center"/>
    </xf>
    <xf numFmtId="0" fontId="0" fillId="10" borderId="0" xfId="0" applyFill="1" applyAlignment="1">
      <alignment horizontal="left" vertical="top" wrapText="1"/>
    </xf>
    <xf numFmtId="0" fontId="0" fillId="10" borderId="0" xfId="0" applyFill="1" applyAlignment="1">
      <alignment horizontal="left" vertical="top"/>
    </xf>
    <xf numFmtId="0" fontId="0" fillId="10" borderId="0" xfId="0" applyFill="1" applyAlignment="1">
      <alignment horizontal="center" vertical="center"/>
    </xf>
    <xf numFmtId="0" fontId="3" fillId="10" borderId="0" xfId="0" applyFont="1" applyFill="1"/>
    <xf numFmtId="0" fontId="0" fillId="10" borderId="0" xfId="0" applyFill="1" applyAlignment="1">
      <alignment vertical="top"/>
    </xf>
    <xf numFmtId="0" fontId="0" fillId="0" borderId="14" xfId="0" applyBorder="1"/>
    <xf numFmtId="14" fontId="0" fillId="0" borderId="14" xfId="0" applyNumberFormat="1" applyBorder="1"/>
    <xf numFmtId="0" fontId="4" fillId="0" borderId="14" xfId="0" applyFont="1" applyBorder="1"/>
    <xf numFmtId="0" fontId="4" fillId="0" borderId="14" xfId="0" applyFont="1" applyBorder="1" applyAlignment="1">
      <alignment horizontal="center"/>
    </xf>
    <xf numFmtId="14" fontId="0" fillId="0" borderId="14" xfId="0" applyNumberFormat="1" applyBorder="1" applyAlignment="1">
      <alignment horizontal="center"/>
    </xf>
    <xf numFmtId="0" fontId="0" fillId="10" borderId="0" xfId="0" applyFill="1" applyAlignment="1">
      <alignment vertical="top" wrapText="1"/>
    </xf>
    <xf numFmtId="0" fontId="0" fillId="0" borderId="12" xfId="0" applyBorder="1" applyAlignment="1">
      <alignment horizontal="center"/>
    </xf>
    <xf numFmtId="0" fontId="21" fillId="0" borderId="0" xfId="0" applyFont="1" applyAlignment="1">
      <alignment horizontal="left"/>
    </xf>
    <xf numFmtId="0" fontId="0" fillId="3" borderId="0" xfId="0" applyFill="1" applyAlignment="1">
      <alignment horizontal="left" vertical="top" wrapText="1"/>
    </xf>
    <xf numFmtId="0" fontId="0" fillId="9" borderId="0" xfId="0" applyFill="1" applyAlignment="1">
      <alignment horizontal="left" vertical="top" wrapText="1"/>
    </xf>
    <xf numFmtId="0" fontId="22" fillId="19" borderId="0" xfId="0" applyFont="1" applyFill="1" applyAlignment="1">
      <alignment wrapText="1"/>
    </xf>
    <xf numFmtId="0" fontId="0" fillId="0" borderId="12" xfId="0" applyBorder="1" applyAlignment="1">
      <alignment horizontal="left" vertical="top"/>
    </xf>
    <xf numFmtId="0" fontId="0" fillId="0" borderId="0" xfId="0" applyAlignment="1">
      <alignment horizontal="left" wrapText="1"/>
    </xf>
    <xf numFmtId="14" fontId="2" fillId="0" borderId="0" xfId="0" applyNumberFormat="1" applyFont="1" applyAlignment="1">
      <alignment horizontal="center" vertical="center"/>
    </xf>
    <xf numFmtId="1" fontId="2" fillId="0" borderId="0" xfId="0" applyNumberFormat="1"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vertical="top" wrapText="1"/>
    </xf>
    <xf numFmtId="0" fontId="2" fillId="0" borderId="0" xfId="0" applyFont="1" applyAlignment="1">
      <alignment horizontal="left"/>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horizontal="center" vertical="top"/>
    </xf>
    <xf numFmtId="14" fontId="2" fillId="0" borderId="0" xfId="0" applyNumberFormat="1"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wrapText="1"/>
    </xf>
    <xf numFmtId="0" fontId="2" fillId="17" borderId="0" xfId="0" applyFont="1" applyFill="1" applyAlignment="1">
      <alignment horizontal="center"/>
    </xf>
    <xf numFmtId="0" fontId="2" fillId="17" borderId="0" xfId="0" applyFont="1" applyFill="1" applyAlignment="1">
      <alignment horizontal="center" wrapText="1"/>
    </xf>
    <xf numFmtId="0" fontId="2" fillId="0" borderId="0" xfId="0" applyFont="1" applyAlignment="1">
      <alignment horizontal="center" vertical="top" wrapText="1"/>
    </xf>
    <xf numFmtId="0" fontId="2" fillId="3" borderId="0" xfId="0" applyFont="1" applyFill="1" applyAlignment="1">
      <alignment horizontal="left" vertical="top" wrapText="1"/>
    </xf>
    <xf numFmtId="0" fontId="2" fillId="0" borderId="0" xfId="0" applyFont="1" applyAlignment="1">
      <alignment wrapText="1"/>
    </xf>
    <xf numFmtId="0" fontId="2" fillId="3" borderId="0" xfId="0" applyFont="1" applyFill="1" applyAlignment="1">
      <alignment horizontal="left"/>
    </xf>
    <xf numFmtId="0" fontId="2" fillId="10" borderId="0" xfId="0" applyFont="1" applyFill="1" applyAlignment="1">
      <alignment horizontal="center"/>
    </xf>
    <xf numFmtId="0" fontId="2" fillId="10" borderId="0" xfId="0" applyFont="1" applyFill="1"/>
    <xf numFmtId="0" fontId="2" fillId="10" borderId="0" xfId="0" applyFont="1" applyFill="1" applyAlignment="1">
      <alignment horizontal="left" vertical="top"/>
    </xf>
    <xf numFmtId="14" fontId="2" fillId="10" borderId="0" xfId="0" applyNumberFormat="1" applyFont="1" applyFill="1" applyAlignment="1">
      <alignment horizontal="center" vertical="center"/>
    </xf>
    <xf numFmtId="0" fontId="2" fillId="10" borderId="0" xfId="0" applyFont="1" applyFill="1" applyAlignment="1">
      <alignment vertical="top"/>
    </xf>
    <xf numFmtId="14" fontId="2" fillId="10" borderId="0" xfId="0" applyNumberFormat="1" applyFont="1" applyFill="1" applyAlignment="1">
      <alignment horizontal="center"/>
    </xf>
    <xf numFmtId="0" fontId="2" fillId="10" borderId="0" xfId="0" applyFont="1" applyFill="1" applyAlignment="1">
      <alignment horizontal="left"/>
    </xf>
    <xf numFmtId="0" fontId="2" fillId="10" borderId="0" xfId="0" applyFont="1" applyFill="1" applyAlignment="1">
      <alignment horizontal="left" wrapText="1"/>
    </xf>
    <xf numFmtId="0" fontId="2" fillId="10" borderId="0" xfId="0" applyFont="1" applyFill="1" applyAlignment="1">
      <alignment horizontal="left" vertical="top" wrapText="1"/>
    </xf>
    <xf numFmtId="0" fontId="2" fillId="10" borderId="0" xfId="0" applyFont="1" applyFill="1" applyAlignment="1">
      <alignment vertical="top" wrapText="1"/>
    </xf>
    <xf numFmtId="14" fontId="2" fillId="0" borderId="0" xfId="0" applyNumberFormat="1" applyFont="1" applyAlignment="1">
      <alignment horizontal="center" vertical="top" wrapText="1"/>
    </xf>
    <xf numFmtId="0" fontId="2" fillId="18" borderId="0" xfId="0" applyFont="1" applyFill="1" applyAlignment="1">
      <alignment vertical="top"/>
    </xf>
    <xf numFmtId="0" fontId="24" fillId="0" borderId="0" xfId="0" applyFont="1" applyAlignment="1">
      <alignment horizontal="left"/>
    </xf>
    <xf numFmtId="0" fontId="25" fillId="0" borderId="0" xfId="0" applyFont="1"/>
    <xf numFmtId="0" fontId="26" fillId="0" borderId="0" xfId="0" applyFont="1"/>
    <xf numFmtId="0" fontId="27" fillId="0" borderId="0" xfId="0" applyFont="1" applyAlignment="1">
      <alignment horizontal="left"/>
    </xf>
    <xf numFmtId="0" fontId="28" fillId="0" borderId="0" xfId="0" applyFont="1"/>
    <xf numFmtId="0" fontId="6" fillId="0" borderId="0" xfId="2"/>
    <xf numFmtId="14" fontId="0" fillId="0" borderId="0" xfId="0" pivotButton="1" applyNumberFormat="1"/>
    <xf numFmtId="14" fontId="4" fillId="6" borderId="15" xfId="0" applyNumberFormat="1" applyFont="1" applyFill="1" applyBorder="1"/>
    <xf numFmtId="17" fontId="0" fillId="0" borderId="0" xfId="0" applyNumberFormat="1"/>
    <xf numFmtId="166" fontId="0" fillId="0" borderId="0" xfId="0" applyNumberFormat="1" applyAlignment="1">
      <alignment horizontal="center" vertical="center"/>
    </xf>
    <xf numFmtId="49" fontId="0" fillId="0" borderId="0" xfId="0" applyNumberFormat="1" applyAlignment="1">
      <alignment horizontal="left" vertical="top"/>
    </xf>
    <xf numFmtId="0" fontId="2" fillId="0" borderId="0" xfId="0" applyFont="1" applyAlignment="1">
      <alignment horizontal="center" vertical="center" wrapText="1"/>
    </xf>
    <xf numFmtId="0" fontId="2" fillId="10" borderId="0" xfId="0" applyFont="1" applyFill="1" applyAlignment="1">
      <alignment horizontal="center" vertical="center"/>
    </xf>
    <xf numFmtId="0" fontId="0" fillId="0" borderId="0" xfId="0" applyAlignment="1">
      <alignment horizontal="center" vertical="center" wrapText="1"/>
    </xf>
    <xf numFmtId="166" fontId="0" fillId="20" borderId="0" xfId="0" applyNumberFormat="1" applyFill="1" applyAlignment="1">
      <alignment horizontal="center" vertical="center"/>
    </xf>
    <xf numFmtId="0" fontId="26" fillId="0" borderId="0" xfId="0" applyFont="1" applyAlignment="1">
      <alignment wrapText="1"/>
    </xf>
    <xf numFmtId="0" fontId="26" fillId="19" borderId="0" xfId="0" applyFont="1" applyFill="1" applyAlignment="1">
      <alignment wrapText="1"/>
    </xf>
    <xf numFmtId="0" fontId="27" fillId="19" borderId="0" xfId="0" applyFont="1" applyFill="1" applyAlignment="1">
      <alignment horizontal="left" vertical="top" wrapText="1"/>
    </xf>
    <xf numFmtId="0" fontId="20" fillId="0" borderId="0" xfId="0" applyFont="1" applyAlignment="1">
      <alignment horizontal="center"/>
    </xf>
    <xf numFmtId="0" fontId="0" fillId="10" borderId="13" xfId="0" applyFill="1" applyBorder="1" applyAlignment="1">
      <alignment horizontal="center"/>
    </xf>
    <xf numFmtId="0" fontId="30" fillId="0" borderId="0" xfId="0" applyFont="1"/>
    <xf numFmtId="0" fontId="4" fillId="22" borderId="0" xfId="0" applyFont="1" applyFill="1" applyAlignment="1">
      <alignment horizontal="center" vertical="center" wrapText="1"/>
    </xf>
    <xf numFmtId="0" fontId="4" fillId="22" borderId="0" xfId="0" applyFont="1" applyFill="1" applyAlignment="1">
      <alignment vertical="center" wrapText="1"/>
    </xf>
    <xf numFmtId="0" fontId="26" fillId="0" borderId="0" xfId="0" applyFont="1" applyAlignment="1">
      <alignment horizontal="center" indent="1"/>
    </xf>
    <xf numFmtId="0" fontId="0" fillId="0" borderId="6" xfId="0" applyBorder="1" applyAlignment="1">
      <alignment horizontal="center"/>
    </xf>
    <xf numFmtId="0" fontId="0" fillId="0" borderId="0" xfId="0" applyAlignment="1">
      <alignment horizontal="center" indent="1"/>
    </xf>
    <xf numFmtId="0" fontId="26" fillId="0" borderId="0" xfId="0" applyFont="1" applyAlignment="1">
      <alignment vertical="center"/>
    </xf>
    <xf numFmtId="0" fontId="26" fillId="0" borderId="0" xfId="0" applyFont="1" applyAlignment="1">
      <alignment horizontal="center" vertical="center" indent="2"/>
    </xf>
    <xf numFmtId="0" fontId="4" fillId="4" borderId="0" xfId="0" applyFont="1" applyFill="1" applyAlignment="1">
      <alignment vertical="center" wrapText="1"/>
    </xf>
    <xf numFmtId="0" fontId="6" fillId="0" borderId="0" xfId="2" applyAlignment="1">
      <alignment horizontal="left" indent="1"/>
    </xf>
    <xf numFmtId="0" fontId="27" fillId="0" borderId="0" xfId="0" applyFont="1" applyAlignment="1">
      <alignment vertical="center"/>
    </xf>
    <xf numFmtId="0" fontId="35" fillId="0" borderId="0" xfId="0" applyFont="1"/>
    <xf numFmtId="0" fontId="37" fillId="0" borderId="0" xfId="0" applyFont="1"/>
    <xf numFmtId="0" fontId="39" fillId="0" borderId="0" xfId="0" applyFont="1" applyAlignment="1">
      <alignment horizontal="left"/>
    </xf>
    <xf numFmtId="0" fontId="0" fillId="0" borderId="0" xfId="0" applyAlignment="1">
      <alignment horizontal="center" vertical="center" indent="1"/>
    </xf>
    <xf numFmtId="0" fontId="26" fillId="0" borderId="0" xfId="0" applyFont="1" applyAlignment="1">
      <alignment horizontal="center" vertical="center" indent="1"/>
    </xf>
    <xf numFmtId="0" fontId="2" fillId="0" borderId="16" xfId="0" applyFont="1" applyBorder="1" applyAlignment="1">
      <alignment horizontal="center"/>
    </xf>
    <xf numFmtId="0" fontId="39" fillId="0" borderId="16" xfId="0" applyFont="1" applyBorder="1" applyAlignment="1">
      <alignment horizontal="left"/>
    </xf>
    <xf numFmtId="0" fontId="26" fillId="19" borderId="16" xfId="0" applyFont="1" applyFill="1" applyBorder="1" applyAlignment="1">
      <alignment wrapText="1"/>
    </xf>
    <xf numFmtId="166" fontId="0" fillId="10" borderId="0" xfId="0" applyNumberFormat="1" applyFill="1" applyAlignment="1">
      <alignment horizontal="center" vertical="center"/>
    </xf>
    <xf numFmtId="0" fontId="6" fillId="10" borderId="0" xfId="2" applyFill="1" applyAlignment="1">
      <alignment horizontal="left" indent="1"/>
    </xf>
    <xf numFmtId="0" fontId="6" fillId="10" borderId="0" xfId="2" applyFill="1" applyAlignment="1">
      <alignment horizontal="center"/>
    </xf>
    <xf numFmtId="0" fontId="0" fillId="10" borderId="0" xfId="0" applyFill="1" applyAlignment="1">
      <alignment vertical="center"/>
    </xf>
    <xf numFmtId="0" fontId="34" fillId="10" borderId="0" xfId="0" applyFont="1" applyFill="1" applyAlignment="1">
      <alignment horizontal="center" indent="1"/>
    </xf>
    <xf numFmtId="0" fontId="34" fillId="10" borderId="0" xfId="0" applyFont="1" applyFill="1"/>
    <xf numFmtId="0" fontId="40" fillId="0" borderId="0" xfId="0" applyFont="1"/>
    <xf numFmtId="10" fontId="0" fillId="0" borderId="0" xfId="0" applyNumberFormat="1"/>
    <xf numFmtId="0" fontId="2" fillId="0" borderId="16" xfId="0" applyFont="1" applyBorder="1"/>
    <xf numFmtId="0" fontId="3" fillId="0" borderId="16" xfId="0" applyFont="1" applyBorder="1"/>
    <xf numFmtId="0" fontId="41" fillId="23" borderId="0" xfId="0" applyFont="1" applyFill="1" applyAlignment="1">
      <alignment horizontal="left"/>
    </xf>
    <xf numFmtId="0" fontId="41" fillId="23" borderId="0" xfId="0" applyFont="1" applyFill="1" applyAlignment="1">
      <alignment vertical="center"/>
    </xf>
    <xf numFmtId="0" fontId="42" fillId="10" borderId="0" xfId="0" applyFont="1" applyFill="1" applyAlignment="1">
      <alignment vertical="center"/>
    </xf>
    <xf numFmtId="0" fontId="43" fillId="23" borderId="16" xfId="0" applyFont="1" applyFill="1" applyBorder="1" applyAlignment="1">
      <alignment horizontal="left" vertical="center" wrapText="1" indent="2"/>
    </xf>
    <xf numFmtId="0" fontId="45" fillId="19" borderId="0" xfId="0" applyFont="1" applyFill="1" applyAlignment="1">
      <alignment wrapText="1"/>
    </xf>
    <xf numFmtId="0" fontId="47" fillId="19" borderId="0" xfId="0" applyFont="1" applyFill="1" applyAlignment="1">
      <alignment wrapText="1" readingOrder="1"/>
    </xf>
    <xf numFmtId="0" fontId="48" fillId="19" borderId="0" xfId="0" applyFont="1" applyFill="1" applyAlignment="1">
      <alignment horizontal="left" vertical="top" wrapText="1" readingOrder="1"/>
    </xf>
    <xf numFmtId="0" fontId="26" fillId="0" borderId="0" xfId="0" applyFont="1" applyAlignment="1">
      <alignment horizontal="center" indent="2"/>
    </xf>
    <xf numFmtId="1" fontId="0" fillId="0" borderId="0" xfId="0" applyNumberFormat="1" applyAlignment="1">
      <alignment horizontal="center" indent="1"/>
    </xf>
    <xf numFmtId="0" fontId="4" fillId="10" borderId="0" xfId="0" applyFont="1" applyFill="1" applyAlignment="1">
      <alignment horizontal="left" vertical="top" indent="1"/>
    </xf>
    <xf numFmtId="0" fontId="0" fillId="0" borderId="0" xfId="0" applyAlignment="1">
      <alignment horizontal="left" vertical="top" wrapText="1" indent="1"/>
    </xf>
    <xf numFmtId="0" fontId="0" fillId="0" borderId="0" xfId="0" applyAlignment="1">
      <alignment horizontal="left" vertical="top" wrapText="1" indent="2"/>
    </xf>
    <xf numFmtId="0" fontId="26" fillId="19" borderId="0" xfId="0" applyFont="1" applyFill="1" applyAlignment="1">
      <alignment horizontal="left" wrapText="1" indent="1"/>
    </xf>
    <xf numFmtId="0" fontId="26" fillId="19" borderId="0" xfId="0" applyFont="1" applyFill="1" applyAlignment="1">
      <alignment horizontal="left" wrapText="1" indent="2"/>
    </xf>
    <xf numFmtId="0" fontId="31" fillId="19" borderId="0" xfId="0" applyFont="1" applyFill="1" applyAlignment="1">
      <alignment horizontal="left" wrapText="1" indent="1"/>
    </xf>
    <xf numFmtId="0" fontId="31" fillId="19" borderId="0" xfId="0" applyFont="1" applyFill="1" applyAlignment="1">
      <alignment horizontal="left" wrapText="1" indent="2"/>
    </xf>
    <xf numFmtId="0" fontId="32" fillId="19" borderId="0" xfId="0" applyFont="1" applyFill="1" applyAlignment="1">
      <alignment horizontal="left" indent="1"/>
    </xf>
    <xf numFmtId="0" fontId="32" fillId="0" borderId="0" xfId="0" applyFont="1" applyAlignment="1">
      <alignment horizontal="left" indent="2"/>
    </xf>
    <xf numFmtId="0" fontId="29" fillId="19" borderId="0" xfId="0" applyFont="1" applyFill="1" applyAlignment="1">
      <alignment horizontal="left" wrapText="1" indent="1"/>
    </xf>
    <xf numFmtId="0" fontId="29" fillId="19" borderId="0" xfId="0" applyFont="1" applyFill="1" applyAlignment="1">
      <alignment horizontal="left" wrapText="1" indent="2"/>
    </xf>
    <xf numFmtId="0" fontId="0" fillId="0" borderId="0" xfId="0" applyAlignment="1">
      <alignment horizontal="left" wrapText="1" indent="1"/>
    </xf>
    <xf numFmtId="0" fontId="26" fillId="19" borderId="0" xfId="0" applyFont="1" applyFill="1" applyAlignment="1">
      <alignment horizontal="left" indent="1"/>
    </xf>
    <xf numFmtId="0" fontId="26" fillId="0" borderId="0" xfId="0" applyFont="1" applyAlignment="1">
      <alignment horizontal="left" indent="1"/>
    </xf>
    <xf numFmtId="0" fontId="0" fillId="0" borderId="0" xfId="0" applyAlignment="1">
      <alignment horizontal="left" vertical="top" indent="1"/>
    </xf>
    <xf numFmtId="0" fontId="0" fillId="0" borderId="0" xfId="0" applyAlignment="1">
      <alignment horizontal="left" vertical="top" indent="2"/>
    </xf>
    <xf numFmtId="0" fontId="26" fillId="0" borderId="0" xfId="0" applyFont="1" applyAlignment="1">
      <alignment horizontal="left" wrapText="1" indent="1"/>
    </xf>
    <xf numFmtId="0" fontId="26" fillId="10" borderId="0" xfId="0" applyFont="1" applyFill="1" applyAlignment="1">
      <alignment horizontal="left" indent="1"/>
    </xf>
    <xf numFmtId="0" fontId="33" fillId="0" borderId="0" xfId="0" applyFont="1" applyAlignment="1">
      <alignment horizontal="left" wrapText="1" indent="1"/>
    </xf>
    <xf numFmtId="0" fontId="49" fillId="19" borderId="0" xfId="0" applyFont="1" applyFill="1" applyAlignment="1">
      <alignment horizontal="left" wrapText="1" indent="1"/>
    </xf>
    <xf numFmtId="0" fontId="0" fillId="0" borderId="0" xfId="0" applyAlignment="1">
      <alignment horizontal="left" wrapText="1" indent="2"/>
    </xf>
    <xf numFmtId="0" fontId="2" fillId="0" borderId="0" xfId="0" applyFont="1" applyAlignment="1">
      <alignment horizontal="left" vertical="top" indent="1"/>
    </xf>
    <xf numFmtId="0" fontId="3" fillId="0" borderId="0" xfId="0" applyFont="1" applyAlignment="1">
      <alignment horizontal="left" vertical="top" indent="1"/>
    </xf>
    <xf numFmtId="1" fontId="2" fillId="0" borderId="0" xfId="0" applyNumberFormat="1" applyFont="1" applyAlignment="1">
      <alignment horizontal="center" indent="1"/>
    </xf>
    <xf numFmtId="1" fontId="2" fillId="10" borderId="0" xfId="0" applyNumberFormat="1" applyFont="1" applyFill="1" applyAlignment="1">
      <alignment horizontal="center" indent="1"/>
    </xf>
    <xf numFmtId="1" fontId="2" fillId="0" borderId="0" xfId="0" applyNumberFormat="1" applyFont="1" applyAlignment="1">
      <alignment horizontal="center" vertical="center" indent="1"/>
    </xf>
    <xf numFmtId="0" fontId="2" fillId="0" borderId="0" xfId="0" applyFont="1" applyAlignment="1">
      <alignment horizontal="center" indent="1"/>
    </xf>
    <xf numFmtId="0" fontId="2" fillId="10" borderId="0" xfId="0" applyFont="1" applyFill="1" applyAlignment="1">
      <alignment horizontal="center" indent="1"/>
    </xf>
    <xf numFmtId="1" fontId="2" fillId="0" borderId="0" xfId="0" applyNumberFormat="1" applyFont="1" applyAlignment="1">
      <alignment horizontal="center" vertical="top" wrapText="1" indent="1"/>
    </xf>
    <xf numFmtId="1" fontId="0" fillId="10" borderId="0" xfId="0" applyNumberFormat="1" applyFill="1" applyAlignment="1">
      <alignment horizontal="center" indent="1"/>
    </xf>
    <xf numFmtId="1" fontId="23" fillId="0" borderId="0" xfId="0" applyNumberFormat="1" applyFont="1" applyAlignment="1">
      <alignment horizontal="center" indent="1"/>
    </xf>
    <xf numFmtId="0" fontId="53" fillId="19" borderId="0" xfId="0" applyFont="1" applyFill="1" applyAlignment="1">
      <alignment wrapText="1"/>
    </xf>
    <xf numFmtId="0" fontId="54" fillId="19" borderId="0" xfId="0" applyFont="1" applyFill="1" applyAlignment="1">
      <alignment vertical="top" wrapText="1"/>
    </xf>
    <xf numFmtId="0" fontId="56" fillId="0" borderId="0" xfId="0" applyFont="1"/>
    <xf numFmtId="0" fontId="28" fillId="19" borderId="0" xfId="0" applyFont="1" applyFill="1" applyAlignment="1">
      <alignment wrapText="1"/>
    </xf>
    <xf numFmtId="0" fontId="30" fillId="0" borderId="0" xfId="0" applyFont="1" applyAlignment="1">
      <alignment wrapText="1"/>
    </xf>
    <xf numFmtId="0" fontId="39" fillId="0" borderId="0" xfId="0" applyFont="1" applyAlignment="1">
      <alignment horizontal="left" vertical="top" wrapText="1"/>
    </xf>
    <xf numFmtId="0" fontId="24" fillId="19" borderId="0" xfId="0" applyFont="1" applyFill="1" applyAlignment="1">
      <alignment vertical="top" wrapText="1"/>
    </xf>
    <xf numFmtId="0" fontId="4" fillId="4" borderId="0" xfId="0" applyFont="1" applyFill="1" applyAlignment="1">
      <alignment horizontal="center" vertical="center" wrapText="1" indent="1"/>
    </xf>
    <xf numFmtId="0" fontId="17" fillId="0" borderId="0" xfId="0" applyFont="1" applyAlignment="1">
      <alignment horizontal="center" indent="1"/>
    </xf>
    <xf numFmtId="0" fontId="2" fillId="0" borderId="0" xfId="0" applyFont="1" applyAlignment="1">
      <alignment horizontal="center" vertical="center" indent="1"/>
    </xf>
    <xf numFmtId="0" fontId="2" fillId="0" borderId="0" xfId="0" applyFont="1" applyAlignment="1">
      <alignment horizontal="center" vertical="top" wrapText="1" indent="1"/>
    </xf>
    <xf numFmtId="0" fontId="26" fillId="0" borderId="0" xfId="0" applyFont="1" applyAlignment="1">
      <alignment horizontal="center" vertical="center" indent="3"/>
    </xf>
    <xf numFmtId="0" fontId="29" fillId="0" borderId="0" xfId="0" applyFont="1" applyAlignment="1">
      <alignment horizontal="center" vertical="center" indent="3"/>
    </xf>
    <xf numFmtId="0" fontId="0" fillId="0" borderId="0" xfId="0" applyAlignment="1">
      <alignment horizontal="center" vertical="center" indent="2"/>
    </xf>
    <xf numFmtId="0" fontId="0" fillId="10" borderId="0" xfId="0" applyFill="1" applyAlignment="1">
      <alignment horizontal="center" vertical="center" indent="2"/>
    </xf>
    <xf numFmtId="0" fontId="26" fillId="19" borderId="18" xfId="0" applyFont="1" applyFill="1" applyBorder="1" applyAlignment="1">
      <alignment horizontal="center" vertical="center" wrapText="1" indent="4"/>
    </xf>
    <xf numFmtId="0" fontId="50" fillId="0" borderId="0" xfId="0" applyFont="1" applyAlignment="1">
      <alignment horizontal="center" indent="1"/>
    </xf>
    <xf numFmtId="0" fontId="4" fillId="0" borderId="0" xfId="0" applyFont="1" applyAlignment="1">
      <alignment horizontal="center" indent="1"/>
    </xf>
    <xf numFmtId="0" fontId="27" fillId="0" borderId="0" xfId="0" applyFont="1" applyAlignment="1">
      <alignment horizontal="center" indent="1"/>
    </xf>
    <xf numFmtId="0" fontId="3" fillId="0" borderId="0" xfId="0" applyFont="1" applyAlignment="1">
      <alignment horizontal="center" vertical="center" indent="1"/>
    </xf>
    <xf numFmtId="0" fontId="23" fillId="2" borderId="0" xfId="0" applyFont="1" applyFill="1" applyAlignment="1">
      <alignment horizontal="center" vertical="center" wrapText="1"/>
    </xf>
    <xf numFmtId="0" fontId="17" fillId="0" borderId="0" xfId="0" applyFont="1" applyAlignment="1">
      <alignment horizontal="left" vertical="top"/>
    </xf>
    <xf numFmtId="0" fontId="0" fillId="0" borderId="16" xfId="0" applyBorder="1" applyAlignment="1">
      <alignment horizontal="left" vertical="top"/>
    </xf>
    <xf numFmtId="0" fontId="17" fillId="0" borderId="16" xfId="0" applyFont="1" applyBorder="1" applyAlignment="1">
      <alignment horizontal="left" vertical="top"/>
    </xf>
    <xf numFmtId="0" fontId="57" fillId="19" borderId="0" xfId="0" applyFont="1" applyFill="1" applyAlignment="1">
      <alignment horizontal="left" vertical="top" wrapText="1"/>
    </xf>
    <xf numFmtId="0" fontId="4" fillId="9" borderId="0" xfId="0" applyFont="1" applyFill="1" applyAlignment="1">
      <alignment horizontal="center" vertical="center" wrapText="1" indent="1"/>
    </xf>
    <xf numFmtId="0" fontId="0" fillId="9" borderId="0" xfId="0" applyFill="1" applyAlignment="1">
      <alignment horizontal="center" vertical="center"/>
    </xf>
    <xf numFmtId="0" fontId="26" fillId="9" borderId="0" xfId="0" applyFont="1" applyFill="1" applyAlignment="1">
      <alignment horizontal="center" vertical="center"/>
    </xf>
    <xf numFmtId="0" fontId="2" fillId="9" borderId="0" xfId="0" applyFont="1" applyFill="1" applyAlignment="1">
      <alignment horizontal="center" indent="1"/>
    </xf>
    <xf numFmtId="0" fontId="0" fillId="9" borderId="0" xfId="0" applyFill="1" applyAlignment="1">
      <alignment horizontal="center" indent="1"/>
    </xf>
    <xf numFmtId="0" fontId="3" fillId="9" borderId="0" xfId="0" applyFont="1" applyFill="1" applyAlignment="1">
      <alignment horizontal="center" indent="1"/>
    </xf>
    <xf numFmtId="49" fontId="4" fillId="9" borderId="0" xfId="0" applyNumberFormat="1" applyFont="1" applyFill="1" applyAlignment="1">
      <alignment horizontal="center" vertical="center" wrapText="1" indent="7"/>
    </xf>
    <xf numFmtId="1" fontId="2" fillId="9" borderId="0" xfId="0" applyNumberFormat="1" applyFont="1" applyFill="1" applyAlignment="1">
      <alignment horizontal="center" indent="1"/>
    </xf>
    <xf numFmtId="1" fontId="0" fillId="9" borderId="0" xfId="0" applyNumberFormat="1" applyFill="1" applyAlignment="1">
      <alignment horizontal="center" indent="1"/>
    </xf>
    <xf numFmtId="0" fontId="44" fillId="9" borderId="0" xfId="0" applyFont="1" applyFill="1" applyAlignment="1">
      <alignment horizontal="center" indent="3"/>
    </xf>
    <xf numFmtId="0" fontId="26" fillId="9" borderId="0" xfId="0" applyFont="1" applyFill="1" applyAlignment="1">
      <alignment horizontal="center" indent="3"/>
    </xf>
    <xf numFmtId="1" fontId="0" fillId="9" borderId="0" xfId="0" applyNumberFormat="1" applyFill="1" applyAlignment="1">
      <alignment horizontal="center" indent="2"/>
    </xf>
    <xf numFmtId="49" fontId="26" fillId="9" borderId="0" xfId="0" applyNumberFormat="1" applyFont="1" applyFill="1" applyAlignment="1">
      <alignment horizontal="center" indent="3"/>
    </xf>
    <xf numFmtId="0" fontId="30" fillId="9" borderId="0" xfId="0" applyFont="1" applyFill="1" applyAlignment="1">
      <alignment horizontal="center" indent="3"/>
    </xf>
    <xf numFmtId="49" fontId="0" fillId="9" borderId="0" xfId="0" applyNumberFormat="1" applyFill="1" applyAlignment="1">
      <alignment horizontal="center" indent="3"/>
    </xf>
    <xf numFmtId="49" fontId="26" fillId="9" borderId="0" xfId="0" applyNumberFormat="1" applyFont="1" applyFill="1" applyAlignment="1">
      <alignment horizontal="center" vertical="center" indent="4"/>
    </xf>
    <xf numFmtId="0" fontId="26" fillId="9" borderId="16" xfId="0" applyFont="1" applyFill="1" applyBorder="1" applyAlignment="1">
      <alignment horizontal="center" indent="2"/>
    </xf>
    <xf numFmtId="0" fontId="36" fillId="9" borderId="0" xfId="0" applyFont="1" applyFill="1" applyAlignment="1">
      <alignment horizontal="center" vertical="center" indent="2"/>
    </xf>
    <xf numFmtId="0" fontId="35" fillId="9" borderId="0" xfId="0" applyFont="1" applyFill="1" applyAlignment="1">
      <alignment horizontal="center" indent="2"/>
    </xf>
    <xf numFmtId="0" fontId="26" fillId="9" borderId="0" xfId="0" applyFont="1" applyFill="1" applyAlignment="1">
      <alignment horizontal="center" vertical="center" indent="2"/>
    </xf>
    <xf numFmtId="0" fontId="37" fillId="9" borderId="0" xfId="0" applyFont="1" applyFill="1" applyAlignment="1">
      <alignment horizontal="center" indent="2"/>
    </xf>
    <xf numFmtId="0" fontId="30" fillId="9" borderId="16" xfId="0" applyFont="1" applyFill="1" applyBorder="1" applyAlignment="1">
      <alignment horizontal="center" indent="3"/>
    </xf>
    <xf numFmtId="0" fontId="26" fillId="9" borderId="0" xfId="0" applyFont="1" applyFill="1" applyAlignment="1">
      <alignment horizontal="center" indent="2"/>
    </xf>
    <xf numFmtId="1" fontId="39" fillId="9" borderId="0" xfId="0" applyNumberFormat="1" applyFont="1" applyFill="1" applyAlignment="1">
      <alignment horizontal="center" indent="2"/>
    </xf>
    <xf numFmtId="49" fontId="30" fillId="9" borderId="0" xfId="0" applyNumberFormat="1" applyFont="1" applyFill="1" applyAlignment="1">
      <alignment horizontal="center" indent="5"/>
    </xf>
    <xf numFmtId="49" fontId="39" fillId="9" borderId="0" xfId="0" applyNumberFormat="1" applyFont="1" applyFill="1" applyAlignment="1">
      <alignment horizontal="center" indent="2"/>
    </xf>
    <xf numFmtId="0" fontId="46" fillId="9" borderId="0" xfId="0" applyFont="1" applyFill="1" applyAlignment="1">
      <alignment horizontal="center" indent="3"/>
    </xf>
    <xf numFmtId="49" fontId="50" fillId="9" borderId="0" xfId="0" applyNumberFormat="1" applyFont="1" applyFill="1" applyAlignment="1">
      <alignment horizontal="center" indent="4"/>
    </xf>
    <xf numFmtId="49" fontId="51" fillId="9" borderId="0" xfId="0" applyNumberFormat="1" applyFont="1" applyFill="1" applyAlignment="1">
      <alignment horizontal="center" indent="2"/>
    </xf>
    <xf numFmtId="0" fontId="40" fillId="9" borderId="0" xfId="0" applyFont="1" applyFill="1" applyAlignment="1">
      <alignment horizontal="center" indent="3"/>
    </xf>
    <xf numFmtId="49" fontId="26" fillId="9" borderId="0" xfId="0" applyNumberFormat="1" applyFont="1" applyFill="1" applyAlignment="1">
      <alignment horizontal="center" indent="4"/>
    </xf>
    <xf numFmtId="49" fontId="26" fillId="9" borderId="0" xfId="0" applyNumberFormat="1" applyFont="1" applyFill="1" applyAlignment="1">
      <alignment horizontal="center" indent="6"/>
    </xf>
    <xf numFmtId="0" fontId="30" fillId="9" borderId="0" xfId="0" applyFont="1" applyFill="1" applyAlignment="1">
      <alignment horizontal="center" indent="5"/>
    </xf>
    <xf numFmtId="0" fontId="4" fillId="9" borderId="0" xfId="0" applyFont="1" applyFill="1" applyAlignment="1">
      <alignment horizontal="center" indent="5"/>
    </xf>
    <xf numFmtId="49" fontId="39" fillId="9" borderId="0" xfId="0" applyNumberFormat="1" applyFont="1" applyFill="1" applyAlignment="1">
      <alignment horizontal="center" indent="4"/>
    </xf>
    <xf numFmtId="1" fontId="39" fillId="9" borderId="0" xfId="0" applyNumberFormat="1" applyFont="1" applyFill="1" applyAlignment="1">
      <alignment horizontal="center" indent="4"/>
    </xf>
    <xf numFmtId="0" fontId="30" fillId="9" borderId="0" xfId="0" applyFont="1" applyFill="1" applyAlignment="1">
      <alignment horizontal="center" indent="7"/>
    </xf>
    <xf numFmtId="0" fontId="30" fillId="9" borderId="0" xfId="0" applyFont="1" applyFill="1" applyAlignment="1">
      <alignment horizontal="center" indent="2"/>
    </xf>
    <xf numFmtId="49" fontId="30" fillId="9" borderId="0" xfId="0" applyNumberFormat="1" applyFont="1" applyFill="1" applyAlignment="1">
      <alignment horizontal="center" indent="3"/>
    </xf>
    <xf numFmtId="0" fontId="28" fillId="9" borderId="0" xfId="0" applyFont="1" applyFill="1" applyAlignment="1">
      <alignment horizontal="center" indent="3"/>
    </xf>
    <xf numFmtId="0" fontId="55" fillId="9" borderId="0" xfId="0" applyFont="1" applyFill="1" applyAlignment="1">
      <alignment horizontal="center" indent="2"/>
    </xf>
    <xf numFmtId="0" fontId="30" fillId="9" borderId="0" xfId="0" applyFont="1" applyFill="1" applyAlignment="1">
      <alignment horizontal="center" indent="1"/>
    </xf>
    <xf numFmtId="49" fontId="2" fillId="9" borderId="0" xfId="0" applyNumberFormat="1" applyFont="1" applyFill="1" applyAlignment="1">
      <alignment horizontal="center" indent="7"/>
    </xf>
    <xf numFmtId="49" fontId="3" fillId="9" borderId="0" xfId="0" applyNumberFormat="1" applyFont="1" applyFill="1" applyAlignment="1">
      <alignment horizontal="center" indent="7"/>
    </xf>
    <xf numFmtId="49" fontId="26" fillId="9" borderId="0" xfId="0" applyNumberFormat="1" applyFont="1" applyFill="1" applyAlignment="1">
      <alignment horizontal="center" indent="5"/>
    </xf>
    <xf numFmtId="49" fontId="17" fillId="9" borderId="0" xfId="0" applyNumberFormat="1" applyFont="1" applyFill="1" applyAlignment="1">
      <alignment horizontal="center" indent="7"/>
    </xf>
    <xf numFmtId="49" fontId="24" fillId="9" borderId="0" xfId="0" applyNumberFormat="1" applyFont="1" applyFill="1" applyAlignment="1">
      <alignment horizontal="center" indent="8"/>
    </xf>
    <xf numFmtId="49" fontId="26" fillId="9" borderId="0" xfId="0" applyNumberFormat="1" applyFont="1" applyFill="1" applyAlignment="1">
      <alignment horizontal="center" indent="7"/>
    </xf>
    <xf numFmtId="49" fontId="30" fillId="9" borderId="0" xfId="0" applyNumberFormat="1" applyFont="1" applyFill="1" applyAlignment="1">
      <alignment horizontal="center" indent="6"/>
    </xf>
    <xf numFmtId="49" fontId="28" fillId="9" borderId="0" xfId="0" applyNumberFormat="1" applyFont="1" applyFill="1" applyAlignment="1">
      <alignment horizontal="center" indent="6"/>
    </xf>
    <xf numFmtId="0" fontId="28" fillId="0" borderId="0" xfId="0" applyFont="1" applyAlignment="1">
      <alignment horizontal="center" indent="1"/>
    </xf>
    <xf numFmtId="0" fontId="4" fillId="9" borderId="0" xfId="0" applyFont="1" applyFill="1" applyAlignment="1">
      <alignment vertical="center" wrapText="1" indent="5"/>
    </xf>
    <xf numFmtId="0" fontId="0" fillId="9" borderId="0" xfId="0" applyFill="1" applyAlignment="1">
      <alignment vertical="center" indent="4"/>
    </xf>
    <xf numFmtId="0" fontId="28" fillId="0" borderId="0" xfId="0" applyFont="1" applyAlignment="1">
      <alignment indent="6"/>
    </xf>
    <xf numFmtId="0" fontId="2" fillId="9" borderId="0" xfId="0" applyFont="1" applyFill="1" applyAlignment="1">
      <alignment vertical="center" indent="5"/>
    </xf>
    <xf numFmtId="0" fontId="3" fillId="9" borderId="0" xfId="0" applyFont="1" applyFill="1" applyAlignment="1">
      <alignment vertical="center" indent="5"/>
    </xf>
    <xf numFmtId="0" fontId="30" fillId="0" borderId="0" xfId="0" applyFont="1" applyAlignment="1">
      <alignment horizontal="center" vertical="center" indent="1"/>
    </xf>
    <xf numFmtId="0" fontId="13" fillId="8" borderId="3" xfId="0" applyFont="1" applyFill="1" applyBorder="1" applyAlignment="1">
      <alignment horizontal="center" vertical="center"/>
    </xf>
    <xf numFmtId="0" fontId="13" fillId="8" borderId="4" xfId="0" applyFont="1" applyFill="1" applyBorder="1" applyAlignment="1">
      <alignment horizontal="center" vertical="center"/>
    </xf>
    <xf numFmtId="0" fontId="14" fillId="9" borderId="0" xfId="0" applyFont="1" applyFill="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0" borderId="0" xfId="0" applyFont="1" applyAlignment="1">
      <alignment horizontal="center"/>
    </xf>
    <xf numFmtId="0" fontId="1" fillId="0" borderId="0" xfId="0" applyFont="1"/>
    <xf numFmtId="0" fontId="1" fillId="0" borderId="0" xfId="0" applyFont="1" applyAlignment="1">
      <alignment vertical="center"/>
    </xf>
    <xf numFmtId="0" fontId="1" fillId="10" borderId="0" xfId="0" applyFont="1" applyFill="1"/>
    <xf numFmtId="14" fontId="1" fillId="0" borderId="0" xfId="0" applyNumberFormat="1" applyFont="1" applyAlignment="1">
      <alignment horizontal="center" vertical="center"/>
    </xf>
    <xf numFmtId="1" fontId="1" fillId="0" borderId="0" xfId="0" applyNumberFormat="1" applyFont="1" applyAlignment="1">
      <alignment horizontal="center" indent="1"/>
    </xf>
    <xf numFmtId="0" fontId="1" fillId="0" borderId="0" xfId="0" applyFont="1" applyAlignment="1">
      <alignment horizontal="left"/>
    </xf>
    <xf numFmtId="0" fontId="1" fillId="0" borderId="0" xfId="0" applyFont="1" applyAlignment="1">
      <alignment horizontal="center" indent="1"/>
    </xf>
    <xf numFmtId="0" fontId="1" fillId="0" borderId="0" xfId="0" applyFont="1" applyAlignment="1">
      <alignment horizontal="left" vertical="top" wrapText="1"/>
    </xf>
    <xf numFmtId="0" fontId="1" fillId="0" borderId="0" xfId="0" applyFont="1" applyAlignment="1">
      <alignment horizontal="center" vertical="center"/>
    </xf>
    <xf numFmtId="166" fontId="1" fillId="0" borderId="0" xfId="0" applyNumberFormat="1" applyFont="1" applyAlignment="1">
      <alignment horizontal="center" vertical="center"/>
    </xf>
    <xf numFmtId="0" fontId="1" fillId="0" borderId="0" xfId="0" applyFont="1" applyAlignment="1">
      <alignment vertical="top" wrapText="1"/>
    </xf>
    <xf numFmtId="0" fontId="1" fillId="0" borderId="0" xfId="0" applyFont="1" applyAlignment="1">
      <alignment horizontal="left" vertical="top"/>
    </xf>
    <xf numFmtId="166" fontId="1" fillId="9" borderId="0" xfId="0" applyNumberFormat="1" applyFont="1" applyFill="1" applyAlignment="1">
      <alignment horizontal="center" vertical="center"/>
    </xf>
    <xf numFmtId="0" fontId="1" fillId="0" borderId="6" xfId="0" applyFont="1" applyBorder="1" applyAlignment="1">
      <alignment horizontal="left" vertical="top"/>
    </xf>
    <xf numFmtId="166" fontId="1" fillId="3" borderId="0" xfId="0" applyNumberFormat="1" applyFont="1" applyFill="1" applyAlignment="1">
      <alignment horizontal="center" vertical="center"/>
    </xf>
    <xf numFmtId="1" fontId="1" fillId="0" borderId="0" xfId="0" applyNumberFormat="1" applyFont="1" applyAlignment="1">
      <alignment horizontal="center" wrapText="1" indent="1"/>
    </xf>
    <xf numFmtId="0" fontId="1" fillId="0" borderId="0" xfId="0" applyFont="1" applyAlignment="1">
      <alignment vertical="top"/>
    </xf>
    <xf numFmtId="1" fontId="1" fillId="9" borderId="0" xfId="0" applyNumberFormat="1" applyFont="1" applyFill="1" applyAlignment="1">
      <alignment horizontal="center" indent="1"/>
    </xf>
    <xf numFmtId="166" fontId="1" fillId="20" borderId="0" xfId="0" applyNumberFormat="1" applyFont="1" applyFill="1" applyAlignment="1">
      <alignment horizontal="center" vertical="center"/>
    </xf>
    <xf numFmtId="0" fontId="1" fillId="0" borderId="0" xfId="0" applyFont="1" applyAlignment="1">
      <alignment horizontal="left" vertical="top" wrapText="1" indent="1"/>
    </xf>
    <xf numFmtId="0" fontId="1" fillId="9" borderId="0" xfId="0" applyFont="1" applyFill="1" applyAlignment="1">
      <alignment horizontal="center" indent="1"/>
    </xf>
    <xf numFmtId="0" fontId="1" fillId="9" borderId="0" xfId="0" applyFont="1" applyFill="1" applyAlignment="1">
      <alignment vertical="center" indent="4"/>
    </xf>
    <xf numFmtId="0" fontId="1" fillId="0" borderId="0" xfId="0" applyFont="1" applyAlignment="1">
      <alignment horizontal="left" wrapText="1"/>
    </xf>
    <xf numFmtId="0" fontId="1" fillId="9" borderId="0" xfId="0" applyFont="1" applyFill="1" applyAlignment="1">
      <alignment indent="4"/>
    </xf>
    <xf numFmtId="0" fontId="1" fillId="0" borderId="0" xfId="0" applyFont="1" applyAlignment="1">
      <alignment horizontal="center" vertical="center" indent="3"/>
    </xf>
    <xf numFmtId="0" fontId="1" fillId="0" borderId="0" xfId="0" applyFont="1" applyAlignment="1">
      <alignment horizontal="center" vertical="center" indent="1"/>
    </xf>
    <xf numFmtId="0" fontId="1" fillId="0" borderId="0" xfId="0" applyFont="1" applyAlignment="1">
      <alignment horizontal="center" wrapText="1" indent="1"/>
    </xf>
    <xf numFmtId="166" fontId="1" fillId="21" borderId="0" xfId="0" applyNumberFormat="1" applyFont="1" applyFill="1" applyAlignment="1">
      <alignment horizontal="center" vertical="center"/>
    </xf>
    <xf numFmtId="1" fontId="1" fillId="9" borderId="0" xfId="0" applyNumberFormat="1" applyFont="1" applyFill="1" applyAlignment="1">
      <alignment horizontal="center" vertical="center" indent="1"/>
    </xf>
    <xf numFmtId="166" fontId="1" fillId="18" borderId="0" xfId="0" applyNumberFormat="1" applyFont="1" applyFill="1" applyAlignment="1">
      <alignment horizontal="center" vertical="center"/>
    </xf>
    <xf numFmtId="0" fontId="1" fillId="0" borderId="0" xfId="0" applyFont="1" applyAlignment="1">
      <alignment horizontal="left" vertical="top" wrapText="1" indent="2"/>
    </xf>
    <xf numFmtId="0" fontId="1" fillId="0" borderId="0" xfId="0" applyFont="1" applyAlignment="1">
      <alignment horizontal="center" vertical="center" indent="4"/>
    </xf>
    <xf numFmtId="0" fontId="1" fillId="0" borderId="0" xfId="0" applyFont="1" applyAlignment="1">
      <alignment horizontal="center" vertical="center" indent="2"/>
    </xf>
    <xf numFmtId="49" fontId="1" fillId="9" borderId="0" xfId="0" applyNumberFormat="1" applyFont="1" applyFill="1" applyAlignment="1">
      <alignment horizontal="center" indent="1"/>
    </xf>
    <xf numFmtId="0" fontId="1" fillId="0" borderId="0" xfId="0" applyFont="1" applyAlignment="1">
      <alignment horizontal="left" vertical="top" indent="2"/>
    </xf>
    <xf numFmtId="0" fontId="1" fillId="9" borderId="0" xfId="0" applyFont="1" applyFill="1" applyAlignment="1">
      <alignment horizontal="center" vertical="center"/>
    </xf>
    <xf numFmtId="0" fontId="1" fillId="0" borderId="0" xfId="0" applyFont="1" applyAlignment="1">
      <alignment horizontal="left" vertical="top" indent="1"/>
    </xf>
    <xf numFmtId="0" fontId="1" fillId="10" borderId="0" xfId="0" applyFont="1" applyFill="1" applyAlignment="1">
      <alignment horizontal="left"/>
    </xf>
    <xf numFmtId="0" fontId="1" fillId="10" borderId="0" xfId="0" applyFont="1" applyFill="1" applyAlignment="1">
      <alignment horizontal="center" indent="2"/>
    </xf>
    <xf numFmtId="0" fontId="1" fillId="10" borderId="0" xfId="0" applyFont="1" applyFill="1" applyAlignment="1">
      <alignment horizontal="center"/>
    </xf>
    <xf numFmtId="0" fontId="1" fillId="10" borderId="0" xfId="0" applyFont="1" applyFill="1" applyAlignment="1">
      <alignment horizontal="left" vertical="top" wrapText="1"/>
    </xf>
    <xf numFmtId="166" fontId="1" fillId="10" borderId="0" xfId="0" applyNumberFormat="1" applyFont="1" applyFill="1" applyAlignment="1">
      <alignment horizontal="center" vertical="center"/>
    </xf>
    <xf numFmtId="0" fontId="1" fillId="10" borderId="0" xfId="0" applyFont="1" applyFill="1" applyAlignment="1">
      <alignment vertical="center"/>
    </xf>
    <xf numFmtId="0" fontId="1" fillId="10" borderId="0" xfId="0" applyFont="1" applyFill="1" applyAlignment="1">
      <alignment horizontal="center" vertical="center" indent="2"/>
    </xf>
    <xf numFmtId="0" fontId="1" fillId="10" borderId="0" xfId="0" applyFont="1" applyFill="1" applyAlignment="1">
      <alignment horizontal="center" indent="1"/>
    </xf>
    <xf numFmtId="0" fontId="1" fillId="10" borderId="0" xfId="0" applyFont="1" applyFill="1" applyAlignment="1">
      <alignment horizontal="left" vertical="top" indent="1"/>
    </xf>
    <xf numFmtId="166" fontId="1" fillId="23" borderId="0" xfId="0" applyNumberFormat="1" applyFont="1" applyFill="1" applyAlignment="1">
      <alignment horizontal="center" vertical="center"/>
    </xf>
    <xf numFmtId="1" fontId="1" fillId="9" borderId="0" xfId="0" applyNumberFormat="1" applyFont="1" applyFill="1" applyAlignment="1">
      <alignment horizontal="center" indent="2"/>
    </xf>
    <xf numFmtId="0" fontId="1" fillId="0" borderId="17" xfId="0" applyFont="1" applyBorder="1" applyAlignment="1">
      <alignment horizontal="center"/>
    </xf>
    <xf numFmtId="0" fontId="1" fillId="0" borderId="16" xfId="0" applyFont="1" applyBorder="1" applyAlignment="1">
      <alignment horizontal="center"/>
    </xf>
    <xf numFmtId="0" fontId="1" fillId="0" borderId="16" xfId="0" applyFont="1" applyBorder="1"/>
    <xf numFmtId="0" fontId="1" fillId="9" borderId="16" xfId="0" applyFont="1" applyFill="1" applyBorder="1" applyAlignment="1">
      <alignment horizontal="center" indent="1"/>
    </xf>
    <xf numFmtId="0" fontId="1" fillId="0" borderId="16" xfId="0" applyFont="1" applyBorder="1" applyAlignment="1">
      <alignment horizontal="left" vertical="top" wrapText="1"/>
    </xf>
    <xf numFmtId="166" fontId="1" fillId="0" borderId="16" xfId="0" applyNumberFormat="1" applyFont="1" applyBorder="1" applyAlignment="1">
      <alignment horizontal="center" vertical="center"/>
    </xf>
    <xf numFmtId="0" fontId="1" fillId="0" borderId="16" xfId="0" applyFont="1" applyBorder="1" applyAlignment="1">
      <alignment horizontal="left" vertical="top" indent="1"/>
    </xf>
    <xf numFmtId="0" fontId="1" fillId="0" borderId="16" xfId="0" applyFont="1" applyBorder="1" applyAlignment="1">
      <alignment horizontal="center" indent="2"/>
    </xf>
    <xf numFmtId="166" fontId="1" fillId="10" borderId="16" xfId="0" applyNumberFormat="1" applyFont="1" applyFill="1" applyBorder="1" applyAlignment="1">
      <alignment horizontal="center" vertical="center"/>
    </xf>
    <xf numFmtId="0" fontId="1" fillId="10" borderId="16" xfId="0" applyFont="1" applyFill="1" applyBorder="1" applyAlignment="1">
      <alignment horizontal="left" vertical="top" wrapText="1" indent="1"/>
    </xf>
    <xf numFmtId="14" fontId="1" fillId="0" borderId="0" xfId="0" applyNumberFormat="1" applyFont="1" applyAlignment="1">
      <alignment horizontal="left" vertical="top" indent="1"/>
    </xf>
    <xf numFmtId="1" fontId="1" fillId="9" borderId="0" xfId="0" applyNumberFormat="1" applyFont="1" applyFill="1" applyAlignment="1">
      <alignment horizontal="center" wrapText="1" indent="2"/>
    </xf>
    <xf numFmtId="0" fontId="1" fillId="9" borderId="0" xfId="0" applyFont="1" applyFill="1" applyAlignment="1">
      <alignment vertical="center" indent="5"/>
    </xf>
    <xf numFmtId="49" fontId="1" fillId="9" borderId="0" xfId="0" applyNumberFormat="1" applyFont="1" applyFill="1" applyAlignment="1">
      <alignment horizontal="center" indent="2"/>
    </xf>
    <xf numFmtId="49" fontId="1" fillId="9" borderId="0" xfId="0" applyNumberFormat="1" applyFont="1" applyFill="1" applyAlignment="1">
      <alignment horizontal="center" indent="4"/>
    </xf>
    <xf numFmtId="1" fontId="1" fillId="9" borderId="0" xfId="0" applyNumberFormat="1" applyFont="1" applyFill="1" applyAlignment="1">
      <alignment horizontal="center" indent="4"/>
    </xf>
    <xf numFmtId="1" fontId="1" fillId="9" borderId="0" xfId="0" applyNumberFormat="1" applyFont="1" applyFill="1" applyAlignment="1">
      <alignment horizontal="center" vertical="center" indent="4"/>
    </xf>
    <xf numFmtId="1" fontId="1" fillId="9" borderId="0" xfId="0" applyNumberFormat="1" applyFont="1" applyFill="1" applyAlignment="1">
      <alignment horizontal="center" indent="9"/>
    </xf>
    <xf numFmtId="14" fontId="1" fillId="0" borderId="0" xfId="0" applyNumberFormat="1" applyFont="1" applyAlignment="1">
      <alignment horizontal="center"/>
    </xf>
    <xf numFmtId="49" fontId="1" fillId="9" borderId="0" xfId="0" applyNumberFormat="1" applyFont="1" applyFill="1" applyAlignment="1">
      <alignment horizontal="center" indent="9"/>
    </xf>
    <xf numFmtId="1" fontId="1" fillId="9" borderId="0" xfId="0" applyNumberFormat="1" applyFont="1" applyFill="1" applyAlignment="1">
      <alignment horizontal="center" indent="10"/>
    </xf>
    <xf numFmtId="0" fontId="1" fillId="0" borderId="0" xfId="0" applyFont="1" applyAlignment="1">
      <alignment horizontal="center" indent="2"/>
    </xf>
    <xf numFmtId="1" fontId="1" fillId="9" borderId="0" xfId="0" applyNumberFormat="1" applyFont="1" applyFill="1" applyAlignment="1">
      <alignment horizontal="center" indent="8"/>
    </xf>
    <xf numFmtId="0" fontId="1" fillId="9" borderId="0" xfId="0" applyFont="1" applyFill="1" applyAlignment="1">
      <alignment vertical="center" indent="6"/>
    </xf>
    <xf numFmtId="0" fontId="1" fillId="0" borderId="0" xfId="0" applyFont="1" applyAlignment="1">
      <alignment horizontal="center" indent="3"/>
    </xf>
  </cellXfs>
  <cellStyles count="4">
    <cellStyle name="Hipervínculo" xfId="1" builtinId="8"/>
    <cellStyle name="Hyperlink" xfId="2" xr:uid="{00000000-000B-0000-0000-000008000000}"/>
    <cellStyle name="Normal" xfId="0" builtinId="0"/>
    <cellStyle name="Porcentaje" xfId="3" builtinId="5"/>
  </cellStyles>
  <dxfs count="109">
    <dxf>
      <numFmt numFmtId="19" formatCode="dd/mm/yyyy"/>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font>
        <name val="Calibri"/>
        <scheme val="minor"/>
      </font>
      <numFmt numFmtId="0" formatCode="General"/>
    </dxf>
    <dxf>
      <font>
        <name val="Calibri"/>
        <scheme val="minor"/>
      </font>
      <numFmt numFmtId="0" formatCode="General"/>
      <alignment horizontal="center" textRotation="0" indent="0" justifyLastLine="0" shrinkToFit="0" readingOrder="0"/>
    </dxf>
    <dxf>
      <font>
        <name val="Calibri"/>
        <scheme val="minor"/>
      </font>
      <numFmt numFmtId="0" formatCode="General"/>
      <alignment horizontal="center" textRotation="0" indent="0" justifyLastLine="0" shrinkToFit="0" readingOrder="0"/>
    </dxf>
    <dxf>
      <font>
        <name val="Calibri"/>
        <scheme val="minor"/>
      </font>
      <numFmt numFmtId="0" formatCode="General"/>
    </dxf>
    <dxf>
      <font>
        <name val="Calibri"/>
        <scheme val="minor"/>
      </font>
      <numFmt numFmtId="0" formatCode="General"/>
    </dxf>
    <dxf>
      <font>
        <name val="Calibri"/>
        <scheme val="minor"/>
      </font>
      <numFmt numFmtId="0" formatCode="General"/>
    </dxf>
    <dxf>
      <font>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bottom" textRotation="0" wrapText="0" indent="0" justifyLastLine="0" shrinkToFit="0" readingOrder="0"/>
    </dxf>
    <dxf>
      <font>
        <name val="Calibri"/>
        <scheme val="minor"/>
      </font>
      <alignment horizontal="left" vertical="bottom" textRotation="0" wrapText="0" indent="0" justifyLastLine="0" shrinkToFit="0" readingOrder="0"/>
    </dxf>
    <dxf>
      <font>
        <name val="Calibri"/>
        <scheme val="minor"/>
      </font>
      <numFmt numFmtId="0" formatCode="General"/>
      <alignment horizontal="center" vertical="bottom" textRotation="0" wrapText="0" indent="0" justifyLastLine="0" shrinkToFit="0" readingOrder="0"/>
    </dxf>
    <dxf>
      <font>
        <name val="Calibri"/>
        <scheme val="minor"/>
      </font>
      <alignment horizontal="center" vertical="bottom" textRotation="0" wrapText="0" indent="0" justifyLastLine="0" shrinkToFit="0" readingOrder="0"/>
    </dxf>
    <dxf>
      <font>
        <name val="Calibri"/>
        <scheme val="minor"/>
      </font>
      <numFmt numFmtId="0" formatCode="General"/>
      <alignment horizontal="center" vertical="bottom" textRotation="0" wrapText="0" indent="0" justifyLastLine="0" shrinkToFit="0" readingOrder="0"/>
    </dxf>
    <dxf>
      <font>
        <name val="Calibri"/>
        <scheme val="minor"/>
      </font>
      <numFmt numFmtId="0" formatCode="General"/>
      <alignment horizontal="center" vertical="bottom" textRotation="0" wrapText="0" indent="0" justifyLastLine="0" shrinkToFit="0" readingOrder="0"/>
    </dxf>
    <dxf>
      <font>
        <name val="Calibri"/>
        <scheme val="minor"/>
      </font>
      <numFmt numFmtId="0" formatCode="General"/>
      <alignment horizontal="center"/>
    </dxf>
    <dxf>
      <font>
        <name val="Calibri"/>
        <scheme val="minor"/>
      </font>
      <alignment horizontal="center"/>
    </dxf>
    <dxf>
      <font>
        <name val="Calibri"/>
        <scheme val="minor"/>
      </font>
      <numFmt numFmtId="166" formatCode="d/mm/yyyy"/>
      <alignment horizontal="center" vertical="center" textRotation="0" wrapText="0" indent="0" justifyLastLine="0" shrinkToFit="0" readingOrder="0"/>
    </dxf>
    <dxf>
      <font>
        <name val="Calibri"/>
        <scheme val="minor"/>
      </font>
      <alignment vertical="top" textRotation="0" indent="0" justifyLastLine="0" shrinkToFit="0" readingOrder="0"/>
    </dxf>
    <dxf>
      <font>
        <name val="Calibri"/>
        <scheme val="minor"/>
      </font>
      <numFmt numFmtId="166" formatCode="d/mm/yyyy"/>
      <alignment horizontal="center" vertical="center" textRotation="0" wrapText="0" indent="0" justifyLastLine="0" shrinkToFit="0" readingOrder="0"/>
    </dxf>
    <dxf>
      <font>
        <name val="Calibri"/>
        <scheme val="minor"/>
      </font>
      <alignment horizontal="center" vertical="bottom" textRotation="0" wrapText="0" indent="0" justifyLastLine="0" shrinkToFit="0" readingOrder="0"/>
    </dxf>
    <dxf>
      <font>
        <name val="Calibri"/>
        <scheme val="minor"/>
      </font>
      <alignment horizontal="center" vertical="center" textRotation="0" wrapText="0" indent="0" justifyLastLine="0" shrinkToFit="0" readingOrder="0"/>
    </dxf>
    <dxf>
      <font>
        <name val="Calibri"/>
        <scheme val="minor"/>
      </font>
      <alignment horizontal="left" vertical="top"/>
    </dxf>
    <dxf>
      <font>
        <name val="Calibri"/>
        <scheme val="minor"/>
      </font>
      <alignment horizontal="left" vertical="top"/>
    </dxf>
    <dxf>
      <font>
        <name val="Calibri"/>
        <scheme val="minor"/>
      </font>
      <alignment horizontal="center"/>
    </dxf>
    <dxf>
      <font>
        <name val="Calibri"/>
        <scheme val="minor"/>
      </font>
    </dxf>
    <dxf>
      <font>
        <name val="Calibri"/>
        <scheme val="minor"/>
      </font>
    </dxf>
    <dxf>
      <font>
        <name val="Calibri"/>
        <scheme val="minor"/>
      </font>
      <alignment horizontal="center"/>
    </dxf>
    <dxf>
      <font>
        <name val="Calibri"/>
        <scheme val="minor"/>
      </font>
      <alignment horizontal="center"/>
    </dxf>
    <dxf>
      <font>
        <name val="Calibri"/>
        <scheme val="minor"/>
      </font>
      <alignment horizontal="center" vertical="bottom" textRotation="0" wrapText="0" relativeIndent="1" justifyLastLine="0" shrinkToFit="0" readingOrder="0"/>
    </dxf>
    <dxf>
      <font>
        <name val="Calibri"/>
        <scheme val="minor"/>
      </font>
    </dxf>
    <dxf>
      <font>
        <name val="Calibri"/>
        <scheme val="minor"/>
      </font>
      <alignment horizontal="left" vertical="bottom" textRotation="0" wrapText="0" indent="0" justifyLastLine="0" shrinkToFit="0" readingOrder="0"/>
    </dxf>
    <dxf>
      <font>
        <name val="Calibri"/>
        <scheme val="minor"/>
      </font>
      <numFmt numFmtId="1" formatCode="0"/>
      <alignment horizontal="center" vertical="bottom" textRotation="0" wrapText="0" relativeIndent="1" justifyLastLine="0" shrinkToFit="0" readingOrder="0"/>
    </dxf>
    <dxf>
      <font>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font>
        <name val="Calibri"/>
        <scheme val="minor"/>
      </font>
      <alignment horizontal="center" vertical="bottom" textRotation="0" wrapText="0" indent="0" justifyLastLine="0" shrinkToFit="0" readingOrder="0"/>
    </dxf>
    <dxf>
      <font>
        <name val="Calibri"/>
        <scheme val="minor"/>
      </font>
      <alignment horizontal="center" vertical="bottom" textRotation="0" wrapText="0" indent="0" justifyLastLine="0" shrinkToFit="0" readingOrder="0"/>
    </dxf>
    <dxf>
      <font>
        <name val="Calibri"/>
        <scheme val="minor"/>
      </font>
      <alignment horizontal="center" vertical="bottom" textRotation="0" wrapText="0" indent="0" justifyLastLine="0" shrinkToFit="0" readingOrder="0"/>
    </dxf>
    <dxf>
      <font>
        <name val="Calibri"/>
        <scheme val="minor"/>
      </font>
      <numFmt numFmtId="0" formatCode="General"/>
      <alignment horizontal="center" vertical="bottom" textRotation="0" wrapText="0" indent="0" justifyLastLine="0" shrinkToFit="0" readingOrder="0"/>
    </dxf>
    <dxf>
      <font>
        <name val="Calibri"/>
        <scheme val="minor"/>
      </font>
    </dxf>
    <dxf>
      <font>
        <b/>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FF00"/>
        </patternFill>
      </fill>
    </dxf>
    <dxf>
      <numFmt numFmtId="166" formatCode="d/mm/yyyy"/>
    </dxf>
    <dxf>
      <fill>
        <patternFill patternType="solid">
          <fgColor indexed="64"/>
          <bgColor rgb="FFFFFF0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6" formatCode="d/mm/yyyy"/>
    </dxf>
    <dxf>
      <numFmt numFmtId="27" formatCode="dd/mm/yyyy\ h:mm"/>
    </dxf>
    <dxf>
      <numFmt numFmtId="27" formatCode="d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dd/mm/yyyy\ h:mm"/>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0" formatCode="General"/>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pivotSource>
    <c:name>[RECLAMOS Y SOLICITUDES PERÚ.xlsx]TD__!TablaDinámica4</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r>
              <a:rPr lang="en-US" sz="1200" b="1"/>
              <a:t>TENDENCIA PQR DIA</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s-CO"/>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lumMod val="75000"/>
              </a:schemeClr>
            </a:solidFill>
            <a:round/>
          </a:ln>
          <a:effectLst/>
        </c:spPr>
        <c:marker>
          <c:symbol val="circle"/>
          <c:size val="4"/>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chemeClr val="accent1">
                <a:lumMod val="75000"/>
              </a:schemeClr>
            </a:solidFill>
            <a:round/>
          </a:ln>
          <a:effectLst/>
        </c:spPr>
        <c:marker>
          <c:symbol val="circle"/>
          <c:size val="4"/>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lumMod val="75000"/>
              </a:schemeClr>
            </a:solidFill>
            <a:round/>
          </a:ln>
          <a:effectLst/>
        </c:spPr>
        <c:marker>
          <c:symbol val="circle"/>
          <c:size val="4"/>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12700" cap="rnd">
            <a:solidFill>
              <a:schemeClr val="accent1">
                <a:lumMod val="75000"/>
              </a:schemeClr>
            </a:solidFill>
            <a:round/>
          </a:ln>
          <a:effectLst/>
        </c:spPr>
        <c:marker>
          <c:symbol val="circle"/>
          <c:size val="4"/>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TD__!$G$3</c:f>
              <c:strCache>
                <c:ptCount val="1"/>
                <c:pt idx="0">
                  <c:v>Total</c:v>
                </c:pt>
              </c:strCache>
            </c:strRef>
          </c:tx>
          <c:spPr>
            <a:ln w="12700" cap="rnd">
              <a:solidFill>
                <a:schemeClr val="accent1">
                  <a:lumMod val="75000"/>
                </a:schemeClr>
              </a:solidFill>
              <a:round/>
            </a:ln>
            <a:effectLst/>
          </c:spPr>
          <c:marker>
            <c:symbol val="circle"/>
            <c:size val="4"/>
            <c:spPr>
              <a:solidFill>
                <a:schemeClr val="accent1">
                  <a:lumMod val="75000"/>
                </a:schemeClr>
              </a:solidFill>
              <a:ln w="9525">
                <a:solidFill>
                  <a:schemeClr val="accent1">
                    <a:lumMod val="75000"/>
                  </a:schemeClr>
                </a:solidFill>
              </a:ln>
              <a:effectLst/>
            </c:spPr>
          </c:marker>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TD__!$F$4:$F$5</c:f>
              <c:strCache>
                <c:ptCount val="1"/>
                <c:pt idx="0">
                  <c:v>feb-19</c:v>
                </c:pt>
              </c:strCache>
            </c:strRef>
          </c:cat>
          <c:val>
            <c:numRef>
              <c:f>TD__!$G$4:$G$5</c:f>
              <c:numCache>
                <c:formatCode>General</c:formatCode>
                <c:ptCount val="1"/>
                <c:pt idx="0">
                  <c:v>1</c:v>
                </c:pt>
              </c:numCache>
            </c:numRef>
          </c:val>
          <c:smooth val="0"/>
          <c:extLst>
            <c:ext xmlns:c16="http://schemas.microsoft.com/office/drawing/2014/chart" uri="{C3380CC4-5D6E-409C-BE32-E72D297353CC}">
              <c16:uniqueId val="{00000000-DCFA-426A-BE0F-97FCF6A9FFC0}"/>
            </c:ext>
          </c:extLst>
        </c:ser>
        <c:dLbls>
          <c:showLegendKey val="0"/>
          <c:showVal val="0"/>
          <c:showCatName val="0"/>
          <c:showSerName val="0"/>
          <c:showPercent val="0"/>
          <c:showBubbleSize val="0"/>
        </c:dLbls>
        <c:marker val="1"/>
        <c:smooth val="0"/>
        <c:axId val="104971887"/>
        <c:axId val="104989647"/>
      </c:lineChart>
      <c:catAx>
        <c:axId val="104971887"/>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s-CO"/>
          </a:p>
        </c:txPr>
        <c:crossAx val="104989647"/>
        <c:crosses val="autoZero"/>
        <c:auto val="1"/>
        <c:lblAlgn val="ctr"/>
        <c:lblOffset val="100"/>
        <c:noMultiLvlLbl val="0"/>
      </c:catAx>
      <c:valAx>
        <c:axId val="104989647"/>
        <c:scaling>
          <c:orientation val="minMax"/>
        </c:scaling>
        <c:delete val="1"/>
        <c:axPos val="l"/>
        <c:numFmt formatCode="General" sourceLinked="1"/>
        <c:majorTickMark val="none"/>
        <c:minorTickMark val="none"/>
        <c:tickLblPos val="nextTo"/>
        <c:crossAx val="10497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Bahnschrift" panose="020B0502040204020203" pitchFamily="34" charset="0"/>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r>
              <a:rPr lang="es-CO" sz="1200" b="1"/>
              <a:t>TIEMPOS DE RESPUESTA</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s-CO"/>
        </a:p>
      </c:txPr>
    </c:title>
    <c:autoTitleDeleted val="0"/>
    <c:plotArea>
      <c:layout>
        <c:manualLayout>
          <c:layoutTarget val="inner"/>
          <c:xMode val="edge"/>
          <c:yMode val="edge"/>
          <c:x val="4.15786279304622E-2"/>
          <c:y val="0.17679854885221996"/>
          <c:w val="0.92963616811767935"/>
          <c:h val="0.64815816636812074"/>
        </c:manualLayout>
      </c:layout>
      <c:barChart>
        <c:barDir val="col"/>
        <c:grouping val="clustered"/>
        <c:varyColors val="0"/>
        <c:ser>
          <c:idx val="0"/>
          <c:order val="0"/>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TD__!$U$4:$U$9</c:f>
              <c:strCache>
                <c:ptCount val="6"/>
                <c:pt idx="0">
                  <c:v>24 HORAS</c:v>
                </c:pt>
                <c:pt idx="1">
                  <c:v>48 HORAS</c:v>
                </c:pt>
                <c:pt idx="2">
                  <c:v>72 HORAS</c:v>
                </c:pt>
                <c:pt idx="3">
                  <c:v>96 HORAS</c:v>
                </c:pt>
                <c:pt idx="4">
                  <c:v>120 HORAS</c:v>
                </c:pt>
                <c:pt idx="5">
                  <c:v>6 DIAS O MAS</c:v>
                </c:pt>
              </c:strCache>
            </c:strRef>
          </c:cat>
          <c:val>
            <c:numRef>
              <c:f>TD__!$V$4:$V$9</c:f>
              <c:numCache>
                <c:formatCode>General</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0-2509-49CD-BCC3-5ECEAF9E897F}"/>
            </c:ext>
          </c:extLst>
        </c:ser>
        <c:dLbls>
          <c:showLegendKey val="0"/>
          <c:showVal val="0"/>
          <c:showCatName val="0"/>
          <c:showSerName val="0"/>
          <c:showPercent val="0"/>
          <c:showBubbleSize val="0"/>
        </c:dLbls>
        <c:gapWidth val="219"/>
        <c:overlap val="-27"/>
        <c:axId val="1599569536"/>
        <c:axId val="1599570016"/>
      </c:barChart>
      <c:catAx>
        <c:axId val="159956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s-CO"/>
          </a:p>
        </c:txPr>
        <c:crossAx val="1599570016"/>
        <c:crosses val="autoZero"/>
        <c:auto val="1"/>
        <c:lblAlgn val="ctr"/>
        <c:lblOffset val="100"/>
        <c:noMultiLvlLbl val="0"/>
      </c:catAx>
      <c:valAx>
        <c:axId val="1599570016"/>
        <c:scaling>
          <c:orientation val="minMax"/>
        </c:scaling>
        <c:delete val="1"/>
        <c:axPos val="l"/>
        <c:numFmt formatCode="General" sourceLinked="1"/>
        <c:majorTickMark val="none"/>
        <c:minorTickMark val="none"/>
        <c:tickLblPos val="nextTo"/>
        <c:crossAx val="1599569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85000"/>
        </a:schemeClr>
      </a:solidFill>
      <a:round/>
    </a:ln>
    <a:effectLst/>
  </c:spPr>
  <c:txPr>
    <a:bodyPr/>
    <a:lstStyle/>
    <a:p>
      <a:pPr>
        <a:defRPr>
          <a:latin typeface="Bahnschrift" panose="020B0502040204020203"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pivotSource>
    <c:name>[RECLAMOS Y SOLICITUDES PERÚ.xlsx]TD__!TablaDinámica2</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r>
              <a:rPr lang="en-US" sz="1200" b="1"/>
              <a:t>MOTIVOS PQR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TD__!$B$3</c:f>
              <c:strCache>
                <c:ptCount val="1"/>
                <c:pt idx="0">
                  <c:v>Total</c:v>
                </c:pt>
              </c:strCache>
            </c:strRef>
          </c:tx>
          <c:spPr>
            <a:solidFill>
              <a:schemeClr val="accent1">
                <a:lumMod val="75000"/>
              </a:schemeClr>
            </a:solidFill>
            <a:ln>
              <a:solidFill>
                <a:schemeClr val="accent1">
                  <a:lumMod val="7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TD__!$A$4:$A$5</c:f>
              <c:strCache>
                <c:ptCount val="1"/>
                <c:pt idx="0">
                  <c:v>INCONFORMIDAD CON LA ATENCION EN GENERAL</c:v>
                </c:pt>
              </c:strCache>
            </c:strRef>
          </c:cat>
          <c:val>
            <c:numRef>
              <c:f>TD__!$B$4:$B$5</c:f>
              <c:numCache>
                <c:formatCode>General</c:formatCode>
                <c:ptCount val="1"/>
                <c:pt idx="0">
                  <c:v>1</c:v>
                </c:pt>
              </c:numCache>
            </c:numRef>
          </c:val>
          <c:extLst>
            <c:ext xmlns:c16="http://schemas.microsoft.com/office/drawing/2014/chart" uri="{C3380CC4-5D6E-409C-BE32-E72D297353CC}">
              <c16:uniqueId val="{00000000-947D-4565-BE82-B07355FCB2C0}"/>
            </c:ext>
          </c:extLst>
        </c:ser>
        <c:dLbls>
          <c:showLegendKey val="0"/>
          <c:showVal val="0"/>
          <c:showCatName val="0"/>
          <c:showSerName val="0"/>
          <c:showPercent val="0"/>
          <c:showBubbleSize val="0"/>
        </c:dLbls>
        <c:gapWidth val="182"/>
        <c:axId val="59732528"/>
        <c:axId val="59740208"/>
      </c:barChart>
      <c:catAx>
        <c:axId val="5973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s-CO"/>
          </a:p>
        </c:txPr>
        <c:crossAx val="59740208"/>
        <c:crosses val="autoZero"/>
        <c:auto val="1"/>
        <c:lblAlgn val="ctr"/>
        <c:lblOffset val="100"/>
        <c:noMultiLvlLbl val="0"/>
      </c:catAx>
      <c:valAx>
        <c:axId val="59740208"/>
        <c:scaling>
          <c:orientation val="minMax"/>
        </c:scaling>
        <c:delete val="1"/>
        <c:axPos val="b"/>
        <c:numFmt formatCode="General" sourceLinked="1"/>
        <c:majorTickMark val="none"/>
        <c:minorTickMark val="none"/>
        <c:tickLblPos val="nextTo"/>
        <c:crossAx val="597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Bahnschrift" panose="020B0502040204020203" pitchFamily="34" charset="0"/>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pivotSource>
    <c:name>[RECLAMOS Y SOLICITUDES PERÚ.xlsx]TD__!TablaDinámica7</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r>
              <a:rPr lang="en-US" sz="1200" b="1"/>
              <a:t>ESPECIALIDAD PQR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TD__!$P$3</c:f>
              <c:strCache>
                <c:ptCount val="1"/>
                <c:pt idx="0">
                  <c:v>Total</c:v>
                </c:pt>
              </c:strCache>
            </c:strRef>
          </c:tx>
          <c:spPr>
            <a:solidFill>
              <a:schemeClr val="accent1">
                <a:lumMod val="75000"/>
              </a:schemeClr>
            </a:solidFill>
            <a:ln>
              <a:solidFill>
                <a:schemeClr val="accent1">
                  <a:lumMod val="7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TD__!$O$4:$O$5</c:f>
              <c:strCache>
                <c:ptCount val="1"/>
                <c:pt idx="0">
                  <c:v>CUIDATE</c:v>
                </c:pt>
              </c:strCache>
            </c:strRef>
          </c:cat>
          <c:val>
            <c:numRef>
              <c:f>TD__!$P$4:$P$5</c:f>
              <c:numCache>
                <c:formatCode>General</c:formatCode>
                <c:ptCount val="1"/>
                <c:pt idx="0">
                  <c:v>1</c:v>
                </c:pt>
              </c:numCache>
            </c:numRef>
          </c:val>
          <c:extLst>
            <c:ext xmlns:c16="http://schemas.microsoft.com/office/drawing/2014/chart" uri="{C3380CC4-5D6E-409C-BE32-E72D297353CC}">
              <c16:uniqueId val="{00000000-0187-483D-96B5-9A4490992466}"/>
            </c:ext>
          </c:extLst>
        </c:ser>
        <c:dLbls>
          <c:showLegendKey val="0"/>
          <c:showVal val="0"/>
          <c:showCatName val="0"/>
          <c:showSerName val="0"/>
          <c:showPercent val="0"/>
          <c:showBubbleSize val="0"/>
        </c:dLbls>
        <c:gapWidth val="182"/>
        <c:axId val="1534085376"/>
        <c:axId val="1534074336"/>
      </c:barChart>
      <c:catAx>
        <c:axId val="153408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s-CO"/>
          </a:p>
        </c:txPr>
        <c:crossAx val="1534074336"/>
        <c:crosses val="autoZero"/>
        <c:auto val="1"/>
        <c:lblAlgn val="ctr"/>
        <c:lblOffset val="100"/>
        <c:noMultiLvlLbl val="0"/>
      </c:catAx>
      <c:valAx>
        <c:axId val="1534074336"/>
        <c:scaling>
          <c:orientation val="minMax"/>
        </c:scaling>
        <c:delete val="1"/>
        <c:axPos val="b"/>
        <c:numFmt formatCode="General" sourceLinked="1"/>
        <c:majorTickMark val="none"/>
        <c:minorTickMark val="none"/>
        <c:tickLblPos val="nextTo"/>
        <c:crossAx val="15340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latin typeface="Bahnschrift" panose="020B0502040204020203" pitchFamily="34" charset="0"/>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RECLAMOS DE CMV VS CRONICOS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Hoja1!$B$80</c:f>
              <c:strCache>
                <c:ptCount val="1"/>
                <c:pt idx="0">
                  <c:v>CENTRO MEDICO VIRTUAL</c:v>
                </c:pt>
              </c:strCache>
            </c:strRef>
          </c:tx>
          <c:spPr>
            <a:ln w="28575" cap="rnd">
              <a:solidFill>
                <a:srgbClr val="548235"/>
              </a:solidFill>
              <a:prstDash val="solid"/>
              <a:round/>
            </a:ln>
            <a:effectLst/>
          </c:spPr>
          <c:marker>
            <c:symbol val="circle"/>
            <c:size val="5"/>
            <c:spPr>
              <a:solidFill>
                <a:srgbClr val="54823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Hoja1!$A$81:$A$87</c:f>
              <c:numCache>
                <c:formatCode>mmm\-yy</c:formatCode>
                <c:ptCount val="7"/>
                <c:pt idx="0">
                  <c:v>45870</c:v>
                </c:pt>
                <c:pt idx="1">
                  <c:v>45901</c:v>
                </c:pt>
                <c:pt idx="2">
                  <c:v>45931</c:v>
                </c:pt>
                <c:pt idx="3">
                  <c:v>45962</c:v>
                </c:pt>
                <c:pt idx="4">
                  <c:v>45992</c:v>
                </c:pt>
                <c:pt idx="5">
                  <c:v>46023</c:v>
                </c:pt>
                <c:pt idx="6">
                  <c:v>46054</c:v>
                </c:pt>
              </c:numCache>
            </c:numRef>
          </c:cat>
          <c:val>
            <c:numRef>
              <c:f>Hoja1!$B$81:$B$87</c:f>
              <c:numCache>
                <c:formatCode>General</c:formatCode>
                <c:ptCount val="7"/>
                <c:pt idx="0">
                  <c:v>47</c:v>
                </c:pt>
                <c:pt idx="1">
                  <c:v>38</c:v>
                </c:pt>
                <c:pt idx="2">
                  <c:v>34</c:v>
                </c:pt>
                <c:pt idx="3">
                  <c:v>12</c:v>
                </c:pt>
                <c:pt idx="4">
                  <c:v>27</c:v>
                </c:pt>
                <c:pt idx="5">
                  <c:v>33</c:v>
                </c:pt>
                <c:pt idx="6">
                  <c:v>3</c:v>
                </c:pt>
              </c:numCache>
            </c:numRef>
          </c:val>
          <c:smooth val="0"/>
          <c:extLst>
            <c:ext xmlns:c16="http://schemas.microsoft.com/office/drawing/2014/chart" uri="{C3380CC4-5D6E-409C-BE32-E72D297353CC}">
              <c16:uniqueId val="{00000000-C3CC-4613-A1F2-BA3112E211CD}"/>
            </c:ext>
          </c:extLst>
        </c:ser>
        <c:ser>
          <c:idx val="1"/>
          <c:order val="1"/>
          <c:tx>
            <c:strRef>
              <c:f>Hoja1!$C$80</c:f>
              <c:strCache>
                <c:ptCount val="1"/>
                <c:pt idx="0">
                  <c:v>CRONICOS</c:v>
                </c:pt>
              </c:strCache>
            </c:strRef>
          </c:tx>
          <c:spPr>
            <a:ln w="28575" cap="rnd">
              <a:solidFill>
                <a:srgbClr val="4472C4"/>
              </a:solidFill>
              <a:prstDash val="solid"/>
              <a:round/>
            </a:ln>
            <a:effectLst/>
          </c:spPr>
          <c:marker>
            <c:symbol val="circle"/>
            <c:size val="5"/>
            <c:spPr>
              <a:solidFill>
                <a:srgbClr val="4472C4"/>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Hoja1!$A$81:$A$87</c:f>
              <c:numCache>
                <c:formatCode>mmm\-yy</c:formatCode>
                <c:ptCount val="7"/>
                <c:pt idx="0">
                  <c:v>45870</c:v>
                </c:pt>
                <c:pt idx="1">
                  <c:v>45901</c:v>
                </c:pt>
                <c:pt idx="2">
                  <c:v>45931</c:v>
                </c:pt>
                <c:pt idx="3">
                  <c:v>45962</c:v>
                </c:pt>
                <c:pt idx="4">
                  <c:v>45992</c:v>
                </c:pt>
                <c:pt idx="5">
                  <c:v>46023</c:v>
                </c:pt>
                <c:pt idx="6">
                  <c:v>46054</c:v>
                </c:pt>
              </c:numCache>
            </c:numRef>
          </c:cat>
          <c:val>
            <c:numRef>
              <c:f>Hoja1!$C$81:$C$87</c:f>
              <c:numCache>
                <c:formatCode>General</c:formatCode>
                <c:ptCount val="7"/>
              </c:numCache>
            </c:numRef>
          </c:val>
          <c:smooth val="0"/>
          <c:extLst>
            <c:ext xmlns:c16="http://schemas.microsoft.com/office/drawing/2014/chart" uri="{C3380CC4-5D6E-409C-BE32-E72D297353CC}">
              <c16:uniqueId val="{00000002-C3CC-4613-A1F2-BA3112E211CD}"/>
            </c:ext>
          </c:extLst>
        </c:ser>
        <c:dLbls>
          <c:showLegendKey val="0"/>
          <c:showVal val="0"/>
          <c:showCatName val="0"/>
          <c:showSerName val="0"/>
          <c:showPercent val="0"/>
          <c:showBubbleSize val="0"/>
        </c:dLbls>
        <c:marker val="1"/>
        <c:smooth val="0"/>
        <c:axId val="91131912"/>
        <c:axId val="311129608"/>
      </c:lineChart>
      <c:dateAx>
        <c:axId val="911319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29608"/>
        <c:crosses val="autoZero"/>
        <c:auto val="1"/>
        <c:lblOffset val="100"/>
        <c:baseTimeUnit val="months"/>
      </c:dateAx>
      <c:valAx>
        <c:axId val="311129608"/>
        <c:scaling>
          <c:orientation val="minMax"/>
        </c:scaling>
        <c:delete val="1"/>
        <c:axPos val="l"/>
        <c:numFmt formatCode="General" sourceLinked="1"/>
        <c:majorTickMark val="none"/>
        <c:minorTickMark val="none"/>
        <c:tickLblPos val="nextTo"/>
        <c:crossAx val="91131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a:t>Tendencia Reclamos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Hoja1!$B$27</c:f>
              <c:strCache>
                <c:ptCount val="1"/>
                <c:pt idx="0">
                  <c:v>Reclamos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Hoja1!$A$28:$A$41</c:f>
              <c:numCache>
                <c:formatCode>mmm\-yy</c:formatCode>
                <c:ptCount val="14"/>
                <c:pt idx="0">
                  <c:v>45870</c:v>
                </c:pt>
                <c:pt idx="1">
                  <c:v>45901</c:v>
                </c:pt>
                <c:pt idx="2">
                  <c:v>45931</c:v>
                </c:pt>
                <c:pt idx="3">
                  <c:v>45962</c:v>
                </c:pt>
                <c:pt idx="4">
                  <c:v>45992</c:v>
                </c:pt>
                <c:pt idx="5">
                  <c:v>46023</c:v>
                </c:pt>
                <c:pt idx="6">
                  <c:v>46054</c:v>
                </c:pt>
              </c:numCache>
            </c:numRef>
          </c:cat>
          <c:val>
            <c:numRef>
              <c:f>Hoja1!$B$28:$B$41</c:f>
              <c:numCache>
                <c:formatCode>General</c:formatCode>
                <c:ptCount val="14"/>
                <c:pt idx="0">
                  <c:v>7</c:v>
                </c:pt>
                <c:pt idx="1">
                  <c:v>3</c:v>
                </c:pt>
                <c:pt idx="2">
                  <c:v>4</c:v>
                </c:pt>
                <c:pt idx="3">
                  <c:v>3</c:v>
                </c:pt>
                <c:pt idx="4">
                  <c:v>2</c:v>
                </c:pt>
                <c:pt idx="5">
                  <c:v>0</c:v>
                </c:pt>
                <c:pt idx="6">
                  <c:v>0</c:v>
                </c:pt>
              </c:numCache>
            </c:numRef>
          </c:val>
          <c:smooth val="0"/>
          <c:extLst>
            <c:ext xmlns:c16="http://schemas.microsoft.com/office/drawing/2014/chart" uri="{C3380CC4-5D6E-409C-BE32-E72D297353CC}">
              <c16:uniqueId val="{00000000-AEA7-462C-B70A-DF0F08EA5EA5}"/>
            </c:ext>
          </c:extLst>
        </c:ser>
        <c:dLbls>
          <c:showLegendKey val="0"/>
          <c:showVal val="0"/>
          <c:showCatName val="0"/>
          <c:showSerName val="0"/>
          <c:showPercent val="0"/>
          <c:showBubbleSize val="0"/>
        </c:dLbls>
        <c:marker val="1"/>
        <c:smooth val="0"/>
        <c:axId val="848485383"/>
        <c:axId val="218433031"/>
      </c:lineChart>
      <c:dateAx>
        <c:axId val="84848538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18433031"/>
        <c:crosses val="autoZero"/>
        <c:auto val="1"/>
        <c:lblOffset val="100"/>
        <c:baseTimeUnit val="months"/>
      </c:dateAx>
      <c:valAx>
        <c:axId val="218433031"/>
        <c:scaling>
          <c:orientation val="minMax"/>
        </c:scaling>
        <c:delete val="1"/>
        <c:axPos val="l"/>
        <c:numFmt formatCode="General" sourceLinked="1"/>
        <c:majorTickMark val="none"/>
        <c:minorTickMark val="none"/>
        <c:tickLblPos val="nextTo"/>
        <c:crossAx val="848485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[RECLAMOS Y SOLICITUDES PERÚ.xlsx]Hoja1!TablaDinámica5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Hoja1!$B$190</c:f>
              <c:strCache>
                <c:ptCount val="1"/>
                <c:pt idx="0">
                  <c:v>Cuenta de FECHA DEL INCIDENTE</c:v>
                </c:pt>
              </c:strCache>
            </c:strRef>
          </c:tx>
          <c:spPr>
            <a:solidFill>
              <a:schemeClr val="accent1"/>
            </a:solidFill>
            <a:ln>
              <a:noFill/>
            </a:ln>
            <a:effectLst/>
          </c:spPr>
          <c:invertIfNegative val="0"/>
          <c:cat>
            <c:strRef>
              <c:f>Hoja1!$A$191:$A$198</c:f>
              <c:strCache>
                <c:ptCount val="7"/>
                <c:pt idx="0">
                  <c:v>202508</c:v>
                </c:pt>
                <c:pt idx="1">
                  <c:v>202509</c:v>
                </c:pt>
                <c:pt idx="2">
                  <c:v>202510</c:v>
                </c:pt>
                <c:pt idx="3">
                  <c:v>202511</c:v>
                </c:pt>
                <c:pt idx="4">
                  <c:v>202512</c:v>
                </c:pt>
                <c:pt idx="5">
                  <c:v>202601</c:v>
                </c:pt>
                <c:pt idx="6">
                  <c:v>202602</c:v>
                </c:pt>
              </c:strCache>
            </c:strRef>
          </c:cat>
          <c:val>
            <c:numRef>
              <c:f>Hoja1!$B$191:$B$198</c:f>
              <c:numCache>
                <c:formatCode>General</c:formatCode>
                <c:ptCount val="7"/>
                <c:pt idx="0">
                  <c:v>54</c:v>
                </c:pt>
                <c:pt idx="1">
                  <c:v>40</c:v>
                </c:pt>
                <c:pt idx="2">
                  <c:v>34</c:v>
                </c:pt>
                <c:pt idx="3">
                  <c:v>15</c:v>
                </c:pt>
                <c:pt idx="4">
                  <c:v>28</c:v>
                </c:pt>
                <c:pt idx="5">
                  <c:v>35</c:v>
                </c:pt>
                <c:pt idx="6">
                  <c:v>60</c:v>
                </c:pt>
              </c:numCache>
            </c:numRef>
          </c:val>
          <c:extLst>
            <c:ext xmlns:c16="http://schemas.microsoft.com/office/drawing/2014/chart" uri="{C3380CC4-5D6E-409C-BE32-E72D297353CC}">
              <c16:uniqueId val="{00000000-7A02-4C66-9E45-868F1F29CB70}"/>
            </c:ext>
          </c:extLst>
        </c:ser>
        <c:ser>
          <c:idx val="1"/>
          <c:order val="1"/>
          <c:tx>
            <c:strRef>
              <c:f>Hoja1!$C$190</c:f>
              <c:strCache>
                <c:ptCount val="1"/>
                <c:pt idx="0">
                  <c:v>Cuenta de RESPUESTA</c:v>
                </c:pt>
              </c:strCache>
            </c:strRef>
          </c:tx>
          <c:spPr>
            <a:solidFill>
              <a:schemeClr val="accent2"/>
            </a:solidFill>
            <a:ln>
              <a:noFill/>
            </a:ln>
            <a:effectLst/>
          </c:spPr>
          <c:invertIfNegative val="0"/>
          <c:cat>
            <c:strRef>
              <c:f>Hoja1!$A$191:$A$198</c:f>
              <c:strCache>
                <c:ptCount val="7"/>
                <c:pt idx="0">
                  <c:v>202508</c:v>
                </c:pt>
                <c:pt idx="1">
                  <c:v>202509</c:v>
                </c:pt>
                <c:pt idx="2">
                  <c:v>202510</c:v>
                </c:pt>
                <c:pt idx="3">
                  <c:v>202511</c:v>
                </c:pt>
                <c:pt idx="4">
                  <c:v>202512</c:v>
                </c:pt>
                <c:pt idx="5">
                  <c:v>202601</c:v>
                </c:pt>
                <c:pt idx="6">
                  <c:v>202602</c:v>
                </c:pt>
              </c:strCache>
            </c:strRef>
          </c:cat>
          <c:val>
            <c:numRef>
              <c:f>Hoja1!$C$191:$C$198</c:f>
              <c:numCache>
                <c:formatCode>General</c:formatCode>
                <c:ptCount val="7"/>
                <c:pt idx="0">
                  <c:v>54</c:v>
                </c:pt>
                <c:pt idx="1">
                  <c:v>40</c:v>
                </c:pt>
                <c:pt idx="2">
                  <c:v>34</c:v>
                </c:pt>
                <c:pt idx="3">
                  <c:v>15</c:v>
                </c:pt>
                <c:pt idx="4">
                  <c:v>28</c:v>
                </c:pt>
                <c:pt idx="5">
                  <c:v>32</c:v>
                </c:pt>
                <c:pt idx="6">
                  <c:v>47</c:v>
                </c:pt>
              </c:numCache>
            </c:numRef>
          </c:val>
          <c:extLst>
            <c:ext xmlns:c16="http://schemas.microsoft.com/office/drawing/2014/chart" uri="{C3380CC4-5D6E-409C-BE32-E72D297353CC}">
              <c16:uniqueId val="{00000002-7A02-4C66-9E45-868F1F29CB70}"/>
            </c:ext>
          </c:extLst>
        </c:ser>
        <c:dLbls>
          <c:showLegendKey val="0"/>
          <c:showVal val="0"/>
          <c:showCatName val="0"/>
          <c:showSerName val="0"/>
          <c:showPercent val="0"/>
          <c:showBubbleSize val="0"/>
        </c:dLbls>
        <c:gapWidth val="219"/>
        <c:overlap val="-27"/>
        <c:axId val="1230040583"/>
        <c:axId val="1234331143"/>
      </c:barChart>
      <c:catAx>
        <c:axId val="1230040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31143"/>
        <c:crosses val="autoZero"/>
        <c:auto val="1"/>
        <c:lblAlgn val="ctr"/>
        <c:lblOffset val="100"/>
        <c:noMultiLvlLbl val="0"/>
      </c:catAx>
      <c:valAx>
        <c:axId val="1234331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040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193221</xdr:colOff>
      <xdr:row>4</xdr:row>
      <xdr:rowOff>110866</xdr:rowOff>
    </xdr:from>
    <xdr:to>
      <xdr:col>7</xdr:col>
      <xdr:colOff>132183</xdr:colOff>
      <xdr:row>17</xdr:row>
      <xdr:rowOff>155316</xdr:rowOff>
    </xdr:to>
    <xdr:graphicFrame macro="">
      <xdr:nvGraphicFramePr>
        <xdr:cNvPr id="38" name="Gráfico 1">
          <a:extLst>
            <a:ext uri="{FF2B5EF4-FFF2-40B4-BE49-F238E27FC236}">
              <a16:creationId xmlns:a16="http://schemas.microsoft.com/office/drawing/2014/main" id="{F479715C-BDE7-416A-A533-416F0517D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169680</xdr:colOff>
      <xdr:row>4</xdr:row>
      <xdr:rowOff>112406</xdr:rowOff>
    </xdr:from>
    <xdr:to>
      <xdr:col>11</xdr:col>
      <xdr:colOff>979715</xdr:colOff>
      <xdr:row>17</xdr:row>
      <xdr:rowOff>157870</xdr:rowOff>
    </xdr:to>
    <xdr:graphicFrame macro="">
      <xdr:nvGraphicFramePr>
        <xdr:cNvPr id="37" name="Gráfico 3">
          <a:extLst>
            <a:ext uri="{FF2B5EF4-FFF2-40B4-BE49-F238E27FC236}">
              <a16:creationId xmlns:a16="http://schemas.microsoft.com/office/drawing/2014/main" id="{13F7591E-080F-4C1C-A680-0484BE816369}"/>
            </a:ext>
            <a:ext uri="{147F2762-F138-4A5C-976F-8EAC2B608ADB}">
              <a16:predDERef xmlns:a16="http://schemas.microsoft.com/office/drawing/2014/main" pred="{F479715C-BDE7-416A-A533-416F0517D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215704</xdr:colOff>
      <xdr:row>18</xdr:row>
      <xdr:rowOff>127518</xdr:rowOff>
    </xdr:from>
    <xdr:to>
      <xdr:col>7</xdr:col>
      <xdr:colOff>62203</xdr:colOff>
      <xdr:row>33</xdr:row>
      <xdr:rowOff>108468</xdr:rowOff>
    </xdr:to>
    <xdr:graphicFrame macro="">
      <xdr:nvGraphicFramePr>
        <xdr:cNvPr id="36" name="Gráfico 4">
          <a:extLst>
            <a:ext uri="{FF2B5EF4-FFF2-40B4-BE49-F238E27FC236}">
              <a16:creationId xmlns:a16="http://schemas.microsoft.com/office/drawing/2014/main" id="{892C668A-68ED-40A1-8782-495707289C6B}"/>
            </a:ext>
            <a:ext uri="{147F2762-F138-4A5C-976F-8EAC2B608ADB}">
              <a16:predDERef xmlns:a16="http://schemas.microsoft.com/office/drawing/2014/main" pred="{13F7591E-080F-4C1C-A680-0484BE816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127000</xdr:colOff>
      <xdr:row>18</xdr:row>
      <xdr:rowOff>92852</xdr:rowOff>
    </xdr:from>
    <xdr:to>
      <xdr:col>11</xdr:col>
      <xdr:colOff>981206</xdr:colOff>
      <xdr:row>33</xdr:row>
      <xdr:rowOff>92852</xdr:rowOff>
    </xdr:to>
    <xdr:graphicFrame macro="">
      <xdr:nvGraphicFramePr>
        <xdr:cNvPr id="35" name="Gráfico 5">
          <a:extLst>
            <a:ext uri="{FF2B5EF4-FFF2-40B4-BE49-F238E27FC236}">
              <a16:creationId xmlns:a16="http://schemas.microsoft.com/office/drawing/2014/main" id="{C8763645-49A7-47BE-8189-7E8628C2725A}"/>
            </a:ext>
            <a:ext uri="{147F2762-F138-4A5C-976F-8EAC2B608ADB}">
              <a16:predDERef xmlns:a16="http://schemas.microsoft.com/office/drawing/2014/main" pred="{892C668A-68ED-40A1-8782-495707289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23989</xdr:colOff>
      <xdr:row>17</xdr:row>
      <xdr:rowOff>149578</xdr:rowOff>
    </xdr:from>
    <xdr:to>
      <xdr:col>2</xdr:col>
      <xdr:colOff>71614</xdr:colOff>
      <xdr:row>22</xdr:row>
      <xdr:rowOff>168628</xdr:rowOff>
    </xdr:to>
    <mc:AlternateContent xmlns:mc="http://schemas.openxmlformats.org/markup-compatibility/2006" xmlns:a14="http://schemas.microsoft.com/office/drawing/2010/main">
      <mc:Choice Requires="a14">
        <xdr:graphicFrame macro="">
          <xdr:nvGraphicFramePr>
            <xdr:cNvPr id="30" name="ESTADO FINAL">
              <a:extLst>
                <a:ext uri="{FF2B5EF4-FFF2-40B4-BE49-F238E27FC236}">
                  <a16:creationId xmlns:a16="http://schemas.microsoft.com/office/drawing/2014/main" id="{1601B957-69F5-409C-8E62-3600AD3DD64A}"/>
                </a:ext>
                <a:ext uri="{147F2762-F138-4A5C-976F-8EAC2B608ADB}">
                  <a16:predDERef xmlns:a16="http://schemas.microsoft.com/office/drawing/2014/main" pred="{C8763645-49A7-47BE-8189-7E8628C2725A}"/>
                </a:ext>
              </a:extLst>
            </xdr:cNvPr>
            <xdr:cNvGraphicFramePr/>
          </xdr:nvGraphicFramePr>
          <xdr:xfrm>
            <a:off x="0" y="0"/>
            <a:ext cx="0" cy="0"/>
          </xdr:xfrm>
          <a:graphic>
            <a:graphicData uri="http://schemas.microsoft.com/office/drawing/2010/slicer">
              <sle:slicer xmlns:sle="http://schemas.microsoft.com/office/drawing/2010/slicer" name="ESTADO FINAL"/>
            </a:graphicData>
          </a:graphic>
        </xdr:graphicFrame>
      </mc:Choice>
      <mc:Fallback xmlns="">
        <xdr:sp macro="" textlink="">
          <xdr:nvSpPr>
            <xdr:cNvPr id="0" name=""/>
            <xdr:cNvSpPr>
              <a:spLocks noTextEdit="1"/>
            </xdr:cNvSpPr>
          </xdr:nvSpPr>
          <xdr:spPr>
            <a:xfrm>
              <a:off x="23989" y="3642078"/>
              <a:ext cx="1719792" cy="93627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1043473</xdr:colOff>
      <xdr:row>15</xdr:row>
      <xdr:rowOff>58963</xdr:rowOff>
    </xdr:from>
    <xdr:to>
      <xdr:col>13</xdr:col>
      <xdr:colOff>690725</xdr:colOff>
      <xdr:row>38</xdr:row>
      <xdr:rowOff>146438</xdr:rowOff>
    </xdr:to>
    <mc:AlternateContent xmlns:mc="http://schemas.openxmlformats.org/markup-compatibility/2006" xmlns:a14="http://schemas.microsoft.com/office/drawing/2010/main">
      <mc:Choice Requires="a14">
        <xdr:graphicFrame macro="">
          <xdr:nvGraphicFramePr>
            <xdr:cNvPr id="12" name="ESPECIALIDAD">
              <a:extLst>
                <a:ext uri="{FF2B5EF4-FFF2-40B4-BE49-F238E27FC236}">
                  <a16:creationId xmlns:a16="http://schemas.microsoft.com/office/drawing/2014/main" id="{C6F25282-5C94-4649-A3B4-99836D3841BC}"/>
                </a:ext>
                <a:ext uri="{147F2762-F138-4A5C-976F-8EAC2B608ADB}">
                  <a16:predDERef xmlns:a16="http://schemas.microsoft.com/office/drawing/2014/main" pred="{1601B957-69F5-409C-8E62-3600AD3DD64A}"/>
                </a:ext>
              </a:extLst>
            </xdr:cNvPr>
            <xdr:cNvGraphicFramePr/>
          </xdr:nvGraphicFramePr>
          <xdr:xfrm>
            <a:off x="0" y="0"/>
            <a:ext cx="0" cy="0"/>
          </xdr:xfrm>
          <a:graphic>
            <a:graphicData uri="http://schemas.microsoft.com/office/drawing/2010/slicer">
              <sle:slicer xmlns:sle="http://schemas.microsoft.com/office/drawing/2010/slicer" name="ESPECIALIDAD"/>
            </a:graphicData>
          </a:graphic>
        </xdr:graphicFrame>
      </mc:Choice>
      <mc:Fallback xmlns="">
        <xdr:sp macro="" textlink="">
          <xdr:nvSpPr>
            <xdr:cNvPr id="0" name=""/>
            <xdr:cNvSpPr>
              <a:spLocks noTextEdit="1"/>
            </xdr:cNvSpPr>
          </xdr:nvSpPr>
          <xdr:spPr>
            <a:xfrm>
              <a:off x="10244493" y="3143249"/>
              <a:ext cx="1953987" cy="426033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21167</xdr:colOff>
      <xdr:row>28</xdr:row>
      <xdr:rowOff>62089</xdr:rowOff>
    </xdr:from>
    <xdr:to>
      <xdr:col>2</xdr:col>
      <xdr:colOff>106892</xdr:colOff>
      <xdr:row>42</xdr:row>
      <xdr:rowOff>33514</xdr:rowOff>
    </xdr:to>
    <mc:AlternateContent xmlns:mc="http://schemas.openxmlformats.org/markup-compatibility/2006" xmlns:a14="http://schemas.microsoft.com/office/drawing/2010/main">
      <mc:Choice Requires="a14">
        <xdr:graphicFrame macro="">
          <xdr:nvGraphicFramePr>
            <xdr:cNvPr id="15" name="MOTIVO">
              <a:extLst>
                <a:ext uri="{FF2B5EF4-FFF2-40B4-BE49-F238E27FC236}">
                  <a16:creationId xmlns:a16="http://schemas.microsoft.com/office/drawing/2014/main" id="{98F15EDE-DD01-4893-A56E-0F3214F5369A}"/>
                </a:ext>
                <a:ext uri="{147F2762-F138-4A5C-976F-8EAC2B608ADB}">
                  <a16:predDERef xmlns:a16="http://schemas.microsoft.com/office/drawing/2014/main" pred="{C6F25282-5C94-4649-A3B4-99836D3841BC}"/>
                </a:ext>
              </a:extLst>
            </xdr:cNvPr>
            <xdr:cNvGraphicFramePr/>
          </xdr:nvGraphicFramePr>
          <xdr:xfrm>
            <a:off x="0" y="0"/>
            <a:ext cx="0" cy="0"/>
          </xdr:xfrm>
          <a:graphic>
            <a:graphicData uri="http://schemas.microsoft.com/office/drawing/2010/slicer">
              <sle:slicer xmlns:sle="http://schemas.microsoft.com/office/drawing/2010/slicer" name="MOTIVO"/>
            </a:graphicData>
          </a:graphic>
        </xdr:graphicFrame>
      </mc:Choice>
      <mc:Fallback xmlns="">
        <xdr:sp macro="" textlink="">
          <xdr:nvSpPr>
            <xdr:cNvPr id="0" name=""/>
            <xdr:cNvSpPr>
              <a:spLocks noTextEdit="1"/>
            </xdr:cNvSpPr>
          </xdr:nvSpPr>
          <xdr:spPr>
            <a:xfrm>
              <a:off x="21167" y="5572478"/>
              <a:ext cx="1757892" cy="2539647"/>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200025</xdr:colOff>
      <xdr:row>0</xdr:row>
      <xdr:rowOff>85725</xdr:rowOff>
    </xdr:from>
    <xdr:to>
      <xdr:col>0</xdr:col>
      <xdr:colOff>666750</xdr:colOff>
      <xdr:row>0</xdr:row>
      <xdr:rowOff>390525</xdr:rowOff>
    </xdr:to>
    <xdr:pic>
      <xdr:nvPicPr>
        <xdr:cNvPr id="7" name="Imagen 6">
          <a:extLst>
            <a:ext uri="{FF2B5EF4-FFF2-40B4-BE49-F238E27FC236}">
              <a16:creationId xmlns:a16="http://schemas.microsoft.com/office/drawing/2014/main" id="{BD1EA144-BE52-D42C-739D-2916B324A738}"/>
            </a:ext>
            <a:ext uri="{147F2762-F138-4A5C-976F-8EAC2B608ADB}">
              <a16:predDERef xmlns:a16="http://schemas.microsoft.com/office/drawing/2014/main" pred="{98F15EDE-DD01-4893-A56E-0F3214F5369A}"/>
            </a:ext>
          </a:extLst>
        </xdr:cNvPr>
        <xdr:cNvPicPr>
          <a:picLocks noChangeAspect="1"/>
        </xdr:cNvPicPr>
      </xdr:nvPicPr>
      <xdr:blipFill>
        <a:blip xmlns:r="http://schemas.openxmlformats.org/officeDocument/2006/relationships" r:embed="rId5"/>
        <a:stretch>
          <a:fillRect/>
        </a:stretch>
      </xdr:blipFill>
      <xdr:spPr>
        <a:xfrm>
          <a:off x="200025" y="85725"/>
          <a:ext cx="466725" cy="304800"/>
        </a:xfrm>
        <a:prstGeom prst="rect">
          <a:avLst/>
        </a:prstGeom>
      </xdr:spPr>
    </xdr:pic>
    <xdr:clientData/>
  </xdr:twoCellAnchor>
  <xdr:twoCellAnchor editAs="oneCell">
    <xdr:from>
      <xdr:col>0</xdr:col>
      <xdr:colOff>695325</xdr:colOff>
      <xdr:row>0</xdr:row>
      <xdr:rowOff>38100</xdr:rowOff>
    </xdr:from>
    <xdr:to>
      <xdr:col>2</xdr:col>
      <xdr:colOff>476250</xdr:colOff>
      <xdr:row>0</xdr:row>
      <xdr:rowOff>419100</xdr:rowOff>
    </xdr:to>
    <xdr:pic>
      <xdr:nvPicPr>
        <xdr:cNvPr id="8" name="Imagen 7">
          <a:extLst>
            <a:ext uri="{FF2B5EF4-FFF2-40B4-BE49-F238E27FC236}">
              <a16:creationId xmlns:a16="http://schemas.microsoft.com/office/drawing/2014/main" id="{FEE62A67-2AC7-6F58-4484-7CD6CCE01368}"/>
            </a:ext>
            <a:ext uri="{147F2762-F138-4A5C-976F-8EAC2B608ADB}">
              <a16:predDERef xmlns:a16="http://schemas.microsoft.com/office/drawing/2014/main" pred="{BD1EA144-BE52-D42C-739D-2916B324A738}"/>
            </a:ext>
          </a:extLst>
        </xdr:cNvPr>
        <xdr:cNvPicPr>
          <a:picLocks noChangeAspect="1"/>
        </xdr:cNvPicPr>
      </xdr:nvPicPr>
      <xdr:blipFill>
        <a:blip xmlns:r="http://schemas.openxmlformats.org/officeDocument/2006/relationships" r:embed="rId6"/>
        <a:stretch>
          <a:fillRect/>
        </a:stretch>
      </xdr:blipFill>
      <xdr:spPr>
        <a:xfrm>
          <a:off x="695325" y="38100"/>
          <a:ext cx="1390650" cy="381000"/>
        </a:xfrm>
        <a:prstGeom prst="rect">
          <a:avLst/>
        </a:prstGeom>
      </xdr:spPr>
    </xdr:pic>
    <xdr:clientData/>
  </xdr:twoCellAnchor>
  <xdr:twoCellAnchor editAs="oneCell">
    <xdr:from>
      <xdr:col>11</xdr:col>
      <xdr:colOff>1038225</xdr:colOff>
      <xdr:row>3</xdr:row>
      <xdr:rowOff>180975</xdr:rowOff>
    </xdr:from>
    <xdr:to>
      <xdr:col>13</xdr:col>
      <xdr:colOff>653143</xdr:colOff>
      <xdr:row>9</xdr:row>
      <xdr:rowOff>19050</xdr:rowOff>
    </xdr:to>
    <mc:AlternateContent xmlns:mc="http://schemas.openxmlformats.org/markup-compatibility/2006" xmlns:a14="http://schemas.microsoft.com/office/drawing/2010/main">
      <mc:Choice Requires="a14">
        <xdr:graphicFrame macro="">
          <xdr:nvGraphicFramePr>
            <xdr:cNvPr id="5" name="ESTADO 2">
              <a:extLst>
                <a:ext uri="{FF2B5EF4-FFF2-40B4-BE49-F238E27FC236}">
                  <a16:creationId xmlns:a16="http://schemas.microsoft.com/office/drawing/2014/main" id="{604B2479-7A43-4CC2-88C5-F720F8F90853}"/>
                </a:ext>
                <a:ext uri="{147F2762-F138-4A5C-976F-8EAC2B608ADB}">
                  <a16:predDERef xmlns:a16="http://schemas.microsoft.com/office/drawing/2014/main" pred="{FEE62A67-2AC7-6F58-4484-7CD6CCE01368}"/>
                </a:ext>
              </a:extLst>
            </xdr:cNvPr>
            <xdr:cNvGraphicFramePr/>
          </xdr:nvGraphicFramePr>
          <xdr:xfrm>
            <a:off x="0" y="0"/>
            <a:ext cx="0" cy="0"/>
          </xdr:xfrm>
          <a:graphic>
            <a:graphicData uri="http://schemas.microsoft.com/office/drawing/2010/slicer">
              <sle:slicer xmlns:sle="http://schemas.microsoft.com/office/drawing/2010/slicer" name="ESTADO 2"/>
            </a:graphicData>
          </a:graphic>
        </xdr:graphicFrame>
      </mc:Choice>
      <mc:Fallback xmlns="">
        <xdr:sp macro="" textlink="">
          <xdr:nvSpPr>
            <xdr:cNvPr id="0" name=""/>
            <xdr:cNvSpPr>
              <a:spLocks noTextEdit="1"/>
            </xdr:cNvSpPr>
          </xdr:nvSpPr>
          <xdr:spPr>
            <a:xfrm>
              <a:off x="10581173" y="1101532"/>
              <a:ext cx="1819213" cy="154862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28223</xdr:colOff>
      <xdr:row>22</xdr:row>
      <xdr:rowOff>178506</xdr:rowOff>
    </xdr:from>
    <xdr:to>
      <xdr:col>2</xdr:col>
      <xdr:colOff>113948</xdr:colOff>
      <xdr:row>28</xdr:row>
      <xdr:rowOff>35631</xdr:rowOff>
    </xdr:to>
    <mc:AlternateContent xmlns:mc="http://schemas.openxmlformats.org/markup-compatibility/2006" xmlns:a14="http://schemas.microsoft.com/office/drawing/2010/main">
      <mc:Choice Requires="a14">
        <xdr:graphicFrame macro="">
          <xdr:nvGraphicFramePr>
            <xdr:cNvPr id="14" name="PROCESO">
              <a:extLst>
                <a:ext uri="{FF2B5EF4-FFF2-40B4-BE49-F238E27FC236}">
                  <a16:creationId xmlns:a16="http://schemas.microsoft.com/office/drawing/2014/main" id="{142D39A7-2155-41E9-8F24-33C157D0AB25}"/>
                </a:ext>
                <a:ext uri="{147F2762-F138-4A5C-976F-8EAC2B608ADB}">
                  <a16:predDERef xmlns:a16="http://schemas.microsoft.com/office/drawing/2014/main" pred="{604B2479-7A43-4CC2-88C5-F720F8F90853}"/>
                </a:ext>
              </a:extLst>
            </xdr:cNvPr>
            <xdr:cNvGraphicFramePr/>
          </xdr:nvGraphicFramePr>
          <xdr:xfrm>
            <a:off x="0" y="0"/>
            <a:ext cx="0" cy="0"/>
          </xdr:xfrm>
          <a:graphic>
            <a:graphicData uri="http://schemas.microsoft.com/office/drawing/2010/slicer">
              <sle:slicer xmlns:sle="http://schemas.microsoft.com/office/drawing/2010/slicer" name="PROCESO"/>
            </a:graphicData>
          </a:graphic>
        </xdr:graphicFrame>
      </mc:Choice>
      <mc:Fallback xmlns="">
        <xdr:sp macro="" textlink="">
          <xdr:nvSpPr>
            <xdr:cNvPr id="0" name=""/>
            <xdr:cNvSpPr>
              <a:spLocks noTextEdit="1"/>
            </xdr:cNvSpPr>
          </xdr:nvSpPr>
          <xdr:spPr>
            <a:xfrm>
              <a:off x="28223" y="4588228"/>
              <a:ext cx="1757892" cy="95779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1036735</xdr:colOff>
      <xdr:row>9</xdr:row>
      <xdr:rowOff>161989</xdr:rowOff>
    </xdr:from>
    <xdr:to>
      <xdr:col>13</xdr:col>
      <xdr:colOff>673878</xdr:colOff>
      <xdr:row>15</xdr:row>
      <xdr:rowOff>0</xdr:rowOff>
    </xdr:to>
    <mc:AlternateContent xmlns:mc="http://schemas.openxmlformats.org/markup-compatibility/2006" xmlns:a14="http://schemas.microsoft.com/office/drawing/2010/main">
      <mc:Choice Requires="a14">
        <xdr:graphicFrame macro="">
          <xdr:nvGraphicFramePr>
            <xdr:cNvPr id="4" name="TIPO CONTRATO">
              <a:extLst>
                <a:ext uri="{FF2B5EF4-FFF2-40B4-BE49-F238E27FC236}">
                  <a16:creationId xmlns:a16="http://schemas.microsoft.com/office/drawing/2014/main" id="{9B629C26-4378-4FED-B5BB-DD5682409F6B}"/>
                </a:ext>
              </a:extLst>
            </xdr:cNvPr>
            <xdr:cNvGraphicFramePr/>
          </xdr:nvGraphicFramePr>
          <xdr:xfrm>
            <a:off x="0" y="0"/>
            <a:ext cx="0" cy="0"/>
          </xdr:xfrm>
          <a:graphic>
            <a:graphicData uri="http://schemas.microsoft.com/office/drawing/2010/slicer">
              <sle:slicer xmlns:sle="http://schemas.microsoft.com/office/drawing/2010/slicer" name="TIPO CONTRATO"/>
            </a:graphicData>
          </a:graphic>
        </xdr:graphicFrame>
      </mc:Choice>
      <mc:Fallback xmlns="">
        <xdr:sp macro="" textlink="">
          <xdr:nvSpPr>
            <xdr:cNvPr id="0" name=""/>
            <xdr:cNvSpPr>
              <a:spLocks noTextEdit="1"/>
            </xdr:cNvSpPr>
          </xdr:nvSpPr>
          <xdr:spPr>
            <a:xfrm>
              <a:off x="10237755" y="2157703"/>
              <a:ext cx="1943878" cy="92658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0</xdr:colOff>
      <xdr:row>3</xdr:row>
      <xdr:rowOff>76200</xdr:rowOff>
    </xdr:from>
    <xdr:to>
      <xdr:col>2</xdr:col>
      <xdr:colOff>9525</xdr:colOff>
      <xdr:row>15</xdr:row>
      <xdr:rowOff>114300</xdr:rowOff>
    </xdr:to>
    <mc:AlternateContent xmlns:mc="http://schemas.openxmlformats.org/markup-compatibility/2006" xmlns:a14="http://schemas.microsoft.com/office/drawing/2010/main">
      <mc:Choice Requires="a14">
        <xdr:graphicFrame macro="">
          <xdr:nvGraphicFramePr>
            <xdr:cNvPr id="11" name="PERIODO">
              <a:extLst>
                <a:ext uri="{FF2B5EF4-FFF2-40B4-BE49-F238E27FC236}">
                  <a16:creationId xmlns:a16="http://schemas.microsoft.com/office/drawing/2014/main" id="{65E9358A-64D4-B4BE-ACA6-811B8B295F04}"/>
                </a:ext>
                <a:ext uri="{147F2762-F138-4A5C-976F-8EAC2B608ADB}">
                  <a16:predDERef xmlns:a16="http://schemas.microsoft.com/office/drawing/2014/main" pred="{9B629C26-4378-4FED-B5BB-DD5682409F6B}"/>
                </a:ext>
              </a:extLst>
            </xdr:cNvPr>
            <xdr:cNvGraphicFramePr/>
          </xdr:nvGraphicFramePr>
          <xdr:xfrm>
            <a:off x="0" y="0"/>
            <a:ext cx="0" cy="0"/>
          </xdr:xfrm>
          <a:graphic>
            <a:graphicData uri="http://schemas.microsoft.com/office/drawing/2010/slicer">
              <sle:slicer xmlns:sle="http://schemas.microsoft.com/office/drawing/2010/slicer" name="PERIODO"/>
            </a:graphicData>
          </a:graphic>
        </xdr:graphicFrame>
      </mc:Choice>
      <mc:Fallback xmlns="">
        <xdr:sp macro="" textlink="">
          <xdr:nvSpPr>
            <xdr:cNvPr id="0" name=""/>
            <xdr:cNvSpPr>
              <a:spLocks noTextEdit="1"/>
            </xdr:cNvSpPr>
          </xdr:nvSpPr>
          <xdr:spPr>
            <a:xfrm>
              <a:off x="0" y="933450"/>
              <a:ext cx="1609725" cy="2247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409575</xdr:colOff>
      <xdr:row>56</xdr:row>
      <xdr:rowOff>47625</xdr:rowOff>
    </xdr:from>
    <xdr:to>
      <xdr:col>15</xdr:col>
      <xdr:colOff>666750</xdr:colOff>
      <xdr:row>78</xdr:row>
      <xdr:rowOff>38100</xdr:rowOff>
    </xdr:to>
    <xdr:graphicFrame macro="">
      <xdr:nvGraphicFramePr>
        <xdr:cNvPr id="24" name="Gráfico 3">
          <a:extLst>
            <a:ext uri="{FF2B5EF4-FFF2-40B4-BE49-F238E27FC236}">
              <a16:creationId xmlns:a16="http://schemas.microsoft.com/office/drawing/2014/main" id="{89BED5D9-C4DE-0880-DA91-994B8F1FBD45}"/>
            </a:ext>
            <a:ext uri="{147F2762-F138-4A5C-976F-8EAC2B608ADB}">
              <a16:predDERef xmlns:a16="http://schemas.microsoft.com/office/drawing/2014/main" pred="{69656D27-9A59-7299-4F4B-5B64536BE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0</xdr:rowOff>
    </xdr:from>
    <xdr:to>
      <xdr:col>15</xdr:col>
      <xdr:colOff>561975</xdr:colOff>
      <xdr:row>40</xdr:row>
      <xdr:rowOff>57150</xdr:rowOff>
    </xdr:to>
    <xdr:graphicFrame macro="">
      <xdr:nvGraphicFramePr>
        <xdr:cNvPr id="23" name="Gráfico 4">
          <a:extLst>
            <a:ext uri="{FF2B5EF4-FFF2-40B4-BE49-F238E27FC236}">
              <a16:creationId xmlns:a16="http://schemas.microsoft.com/office/drawing/2014/main" id="{07C8BC4E-9A87-4581-B403-5601F3CE4C22}"/>
            </a:ext>
            <a:ext uri="{147F2762-F138-4A5C-976F-8EAC2B608ADB}">
              <a16:predDERef xmlns:a16="http://schemas.microsoft.com/office/drawing/2014/main" pred="{89BED5D9-C4DE-0880-DA91-994B8F1FB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561975</xdr:colOff>
      <xdr:row>193</xdr:row>
      <xdr:rowOff>142875</xdr:rowOff>
    </xdr:from>
    <xdr:to>
      <xdr:col>13</xdr:col>
      <xdr:colOff>276225</xdr:colOff>
      <xdr:row>209</xdr:row>
      <xdr:rowOff>57150</xdr:rowOff>
    </xdr:to>
    <xdr:graphicFrame macro="">
      <xdr:nvGraphicFramePr>
        <xdr:cNvPr id="22" name="Gráfico 5">
          <a:extLst>
            <a:ext uri="{FF2B5EF4-FFF2-40B4-BE49-F238E27FC236}">
              <a16:creationId xmlns:a16="http://schemas.microsoft.com/office/drawing/2014/main" id="{2004A1A3-1D20-9A10-D08F-D34F662C8C19}"/>
            </a:ext>
            <a:ext uri="{147F2762-F138-4A5C-976F-8EAC2B608ADB}">
              <a16:predDERef xmlns:a16="http://schemas.microsoft.com/office/drawing/2014/main" pred="{07C8BC4E-9A87-4581-B403-5601F3CE4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9.700159722219" createdVersion="8" refreshedVersion="8" minRefreshableVersion="3" recordCount="841" xr:uid="{E3E8453C-17D7-47C4-A717-3F6275D6E3B0}">
  <cacheSource type="worksheet">
    <worksheetSource name="Tabla1"/>
  </cacheSource>
  <cacheFields count="36">
    <cacheField name="PERIODO" numFmtId="0">
      <sharedItems containsSemiMixedTypes="0" containsString="0" containsNumber="1" containsInteger="1" minValue="202501" maxValue="202602" count="14">
        <n v="202501"/>
        <n v="202502"/>
        <n v="202503"/>
        <n v="202504"/>
        <n v="202505"/>
        <n v="202506"/>
        <n v="202507"/>
        <n v="202508"/>
        <n v="202509"/>
        <n v="202510"/>
        <n v="202511"/>
        <n v="202512"/>
        <n v="202601"/>
        <n v="202602"/>
      </sharedItems>
    </cacheField>
    <cacheField name="ASEGURADOR" numFmtId="0">
      <sharedItems/>
    </cacheField>
    <cacheField name="SEDE" numFmtId="0">
      <sharedItems/>
    </cacheField>
    <cacheField name="CONTRATO" numFmtId="0">
      <sharedItems/>
    </cacheField>
    <cacheField name="TIPO CONTRATO" numFmtId="0">
      <sharedItems containsBlank="1" count="6">
        <s v="CRONICOS"/>
        <s v="CENTRO MEDICO VIRTUAL"/>
        <s v="ONCOLOGICO"/>
        <m u="1"/>
        <s v="NO ESPECIFICA" u="1"/>
        <s v="CENTRO DE MEDICO VIRTUAL" u="1"/>
      </sharedItems>
    </cacheField>
    <cacheField name="TIPO DE DOCUMENTO" numFmtId="0">
      <sharedItems containsBlank="1"/>
    </cacheField>
    <cacheField name="DOCUMENTO" numFmtId="0">
      <sharedItems containsBlank="1" containsMixedTypes="1" containsNumber="1" containsInteger="1" minValue="123" maxValue="20100176701"/>
    </cacheField>
    <cacheField name="PACIENTE" numFmtId="0">
      <sharedItems/>
    </cacheField>
    <cacheField name="DIRECCIÓN" numFmtId="0">
      <sharedItems containsBlank="1"/>
    </cacheField>
    <cacheField name="TELÉFONO" numFmtId="0">
      <sharedItems containsBlank="1" containsMixedTypes="1" containsNumber="1" containsInteger="1" minValue="49000650" maxValue="999983600"/>
    </cacheField>
    <cacheField name="CORREO" numFmtId="0">
      <sharedItems containsBlank="1" containsMixedTypes="1" containsNumber="1" containsInteger="1" minValue="948431046" maxValue="948431046"/>
    </cacheField>
    <cacheField name="RADICADO" numFmtId="0">
      <sharedItems containsBlank="1" containsMixedTypes="1" containsNumber="1" containsInteger="1" minValue="26491118" maxValue="26492431"/>
    </cacheField>
    <cacheField name="COD. SUBASTA" numFmtId="0">
      <sharedItems containsBlank="1" containsMixedTypes="1" containsNumber="1" containsInteger="1" minValue="24209084" maxValue="24854895"/>
    </cacheField>
    <cacheField name="PROCESO" numFmtId="0">
      <sharedItems containsBlank="1" count="6">
        <s v="RECLAMOS"/>
        <s v="SOLICITUD"/>
        <m u="1"/>
        <s v="RECLAMO" u="1"/>
        <s v="SOLICITUDES" u="1"/>
        <s v="LIBRO DE RECLAMOS ASEGURADOR" u="1"/>
      </sharedItems>
    </cacheField>
    <cacheField name="VIA DE RECEPCIÓN" numFmtId="0">
      <sharedItems containsBlank="1" count="9">
        <s v="LIBRO DE RECLAMOS ASEGURADOR"/>
        <s v="ASEGURADOR"/>
        <s v="CORREO QUEJASYRECLAMOS COL"/>
        <s v="LIBRO DE RECLAMOS VIRTUAL"/>
        <m u="1"/>
        <s v="LIBRO DE RECLAMOS" u="1"/>
        <s v="WHASTAPP" u="1"/>
        <s v="SOLICITUD" u="1"/>
        <s v="LIBRO DE RECLAMO ASEGURADOR" u="1"/>
      </sharedItems>
    </cacheField>
    <cacheField name="DESCRIPCIÓN QUEJA" numFmtId="0">
      <sharedItems longText="1"/>
    </cacheField>
    <cacheField name="MOTIVO" numFmtId="0">
      <sharedItems containsBlank="1" count="94">
        <s v="DEMORA EN LA ENTREGA DE MEDICAMENTOS"/>
        <s v="INGRESO A PROGRAMA"/>
        <s v="NO ASIGNACIÓN DE CITA"/>
        <s v="INFORMACION DE COBERTURA"/>
        <s v="SOLICITUD DE CITA"/>
        <s v="PROBLEMAS DE COMUNICACIÓN"/>
        <s v="SERVICIO NO CONTRATADO"/>
        <s v="DEMORA EN ENVIO DE ORDENES"/>
        <s v="NO ATENCIÓN DE CITA PROGRAMADA"/>
        <s v="DEMORA EN LA ATENCION ASISTENCIAL"/>
        <s v="DEMORA EN LA ENTREGA DE RESULTADOS"/>
        <s v="INSATISFACCIÓN CON EL AREA ASISTENCIAL POR PERTINENCIA"/>
        <s v="PRUEBA CLIENTE INCOGNITO"/>
        <s v="NO ENVIO DE ENLACE DE CONEXIÓN"/>
        <s v="SOLICITUD DE INFORMACION"/>
        <s v="ERROR EN DIRECCIONAMIENTO AL USUARIO"/>
        <s v="CANCELACIÓN DE CITA"/>
        <s v="INCONFORMIDAD CON PROCESO INTERNO"/>
        <s v="ERROR EN EL DESCANSO MEDICO"/>
        <s v="ERROR EN DILIGENCIAMIENTO DE ORDENES"/>
        <s v="DEMORA EN PROGRAMACION DE EXAMENES"/>
        <s v="SOLICITUD DE CAMBIO DE IPRESS"/>
        <s v="NO DERIVACION A PRESTADOR EXTERNO"/>
        <s v="SOLICITUD DE FIRMA EN DESCANSO MEDICO"/>
        <s v="NO ENVIO DE FORMULA"/>
        <s v="SOLICITUD DE REEMBOLSO"/>
        <s v="INCONFORMIDAD CON LA RESPUESTA RECIBIDA"/>
        <s v="ERROR EN LA ENTREGA DE MEDICAMENTOS"/>
        <s v="INCONFORMIDAD CON LA ATENCION EN GENERAL"/>
        <s v="TRATO DESCORTÉS HACIA EL PACIENTE ASISTENCIAL"/>
        <s v="REEMBOLSO POR FALTA DE COBERTURA"/>
        <s v="MAL MANEJO DE PROTOCOLOS ASISTENCIAL"/>
        <s v="DEMORA EN ENVIO DE DESCANSO MEDICO"/>
        <s v="USUARIO PERTENECE A OTRA IPRESS"/>
        <s v="ERROR EN COBRO DE COPAGO"/>
        <s v="DEMORA EN ENVIO DE INFORME MEDICO"/>
        <s v="ERROR EN LA ORDEN DE MEDICAMENTO"/>
        <s v="ERROR EN LA FORMULA MEDICA"/>
        <s v="NO AUTORIZACION DE MEDICAMENTOS"/>
        <s v="INSATISFACCIÓN CON LA ATENCIÓN ASISTENCIA POR PERTINENCIA"/>
        <s v="INCONFORMIDAD CON INSUMO MEDICO"/>
        <s v="PROBLEMAS DE COMUNICACION"/>
        <s v="ESTADO DIFERENTE A ACTIVO O NO INCLUIDO EN LA BASE DE DATOS"/>
        <s v="INCONFORMIDAD CON LA ATENCION  EN GENERAL"/>
        <s v="ERROR EN LA ENTREGA DE MEDICAMENTO"/>
        <m u="1"/>
        <s v="CANCELACION DE CITA" u="1"/>
        <s v="CONSULTA DEL PROGRAMA CUIDATE " u="1"/>
        <s v="INCONVENIENTES PARA PROGRAMAR EL SERVICIO DE ASISTENCIA VIAL" u="1"/>
        <s v="NO ASIGNACION DE CITA" u="1"/>
        <s v="NO CUENTA CON COBERTURA DENTRO DEL PROGRAMA AL CUAL ELLA PERTENECE" u="1"/>
        <s v="INCONFORMIDAD CON LA ATENCION MEDICA" u="1"/>
        <s v="INCONFORMIDAD CON LA ATENCION GENERAL" u="1"/>
        <s v="DEMORA EN CITA Y FARMACIA" u="1"/>
        <s v="CONSULTA DE PROGRAMA" u="1"/>
        <s v="NO AUTORIZACION DE MEDICAMENTO" u="1"/>
        <s v="DEMORA EN FARMACIA" u="1"/>
        <s v="ERROR DE PROGRAMA" u="1"/>
        <s v="PROGRAMA DE OTRAS ENFERMEDADES CRONICAS" u="1"/>
        <s v="CITA INGRESO " u="1"/>
        <s v="SOLICITUD CAMBIO DE SEDE DE ATENCIONES CON VIVA 1A" u="1"/>
        <s v="ERROR DE MEDICAMENTO" u="1"/>
        <s v="DEMORA MEDICAMENTO" u="1"/>
        <s v="INGRESO PROGRAMA" u="1"/>
        <s v="RESULTADOS LABORATORIO Y CITA" u="1"/>
        <s v="CITA" u="1"/>
        <s v="CITA Y FARMACIA" u="1"/>
        <s v="CITA TERAPIAS" u="1"/>
        <s v="CITA, FARMACIA Y LABORATORIO" u="1"/>
        <s v="CANCELACION DE CITA Y DEMORA MEDICAMENTO" u="1"/>
        <s v="NO ESPECIFICA" u="1"/>
        <s v="TRATO DESCORTES HACIA EL PACIENTE ASISTENCIAL" u="1"/>
        <s v="MAL MANEJO DE PROTOCOLO Y FALTA DE CAPACITACION ASISTENCIAL" u="1"/>
        <s v="NO ATENCION DE CITA PROGRAMADA" u="1"/>
        <s v="DEMORA EN LA ATENCIÓN ASISTENCIAL" u="1"/>
        <s v="DEMORA EN LA ATENCION" u="1"/>
        <s v="NO ENVIO DE ORDENES" u="1"/>
        <s v="ERROR DEL LINK DE CONEXIÓN" u="1"/>
        <s v="DEMORA EN LA ENTREGA REEMBOLSO DE MEDICAMENTOS" u="1"/>
        <s v="ERROR EN ORDENES MEDICAS" u="1"/>
        <s v="ERROR EN LA ASIGNACION Y ATENCION DE CITA" u="1"/>
        <s v="FALLAS TECNOLOGICAS" u="1"/>
        <s v="SOLICITUD DE INFORMACIÓN" u="1"/>
        <s v="INSATISFACCION CON EL AREA ASISTENCIAL POR PERTINENCIA" u="1"/>
        <s v="INSTATISFACCION CON EL AREA ASISTENCIAL POR PERTINENCIA" u="1"/>
        <s v="SOLICITUD DE CITA SEGUIMIENTO" u="1"/>
        <s v="ERROR EN LA ASGINACION Y ATENCION DE CITA" u="1"/>
        <s v="INSATISFACCIÓN CON LA ATENCIÓN ASISTENCIAL POR PERTINENCIA" u="1"/>
        <s v="INCUMPLIMIENTO DE HORARIOS DE ATENCION" u="1"/>
        <s v="SERVICIO NO CAPITADO" u="1"/>
        <s v="DEMORA EN INGRESO A PROGRAMA" u="1"/>
        <s v="INSATISFACCIÓN CON LA ATENCIÓN ASISTENCIAL" u="1"/>
        <s v="NO ENTREGA DE MEDICAMENTOS" u="1"/>
        <s v="DEMORA EN LA ENTTREGA DE MEDICAMENTOS" u="1"/>
      </sharedItems>
    </cacheField>
    <cacheField name="SERVICIO" numFmtId="0">
      <sharedItems containsBlank="1"/>
    </cacheField>
    <cacheField name="ESPECIALIDAD" numFmtId="0">
      <sharedItems containsBlank="1" count="78">
        <s v="FARMACIA"/>
        <s v="DISLIPIDEMIA"/>
        <s v="ASMA"/>
        <s v="DIABETES"/>
        <s v="DISLIPIDEMIA/DIABETES"/>
        <s v="HIPERTENSION /DIABETES"/>
        <s v="HIPERTENSION"/>
        <s v="ARTRITIS REUMATOIDE"/>
        <s v="DIABETES/ HIPERTENSION"/>
        <s v="NO ESPECIFICA"/>
        <s v="ENDOCRINOLOGIA"/>
        <s v="TERAPIA DE LENGUAJE"/>
        <s v="REUMATOLOGIA"/>
        <s v="MEDICINA GENERAL"/>
        <s v="CALL CENTER"/>
        <s v="LABORATORIO"/>
        <s v="HIPERLIPIDEMIA"/>
        <s v="ASEGURADOR"/>
        <s v="TERAPIA DE DEGLUCION"/>
        <s v="HIPOTIROIDISMO"/>
        <s v="CARDIOLOGIA"/>
        <s v="TERAPIA FISICA"/>
        <s v="RIESGO CARDIOVASCULAR"/>
        <s v="MEDICINA FAMILIAR"/>
        <s v="MEDICINA INTERNA"/>
        <s v="HIPERCOLESTEROLEMIA"/>
        <s v="DISLIPIDEMIA / HIPERTENSION"/>
        <s v="HIPERTENSION/DISLIPIDEMIA"/>
        <s v="ONCOLOGIA"/>
        <s v="CUIDADOS PALIATIVOS"/>
        <s v="MEDICINA FISICA Y REHABILITACION"/>
        <s v="DERMATOLOGIA"/>
        <s v="TERAPIA OCUPACIONAL / TERAPIA DE LENGUAJE"/>
        <s v="NUTRICION"/>
        <s v="INTERNO IPRESS"/>
        <s v="HIPOTIROIDISMO / HTA"/>
        <s v="HIPERTENSION /DISLIPIDEMIA"/>
        <s v="ELECTROCARDIOGRAMA"/>
        <s v="PROCESO INTERNO"/>
        <s v="PEDIATRIA"/>
        <s v="HIPOTIROIDISMO / ARTRITIS"/>
        <s v="REEMBOLSO"/>
        <s v="PAUS"/>
        <s v="ECOGRAFIA"/>
        <s v="ATENCION DOMICILIARIA"/>
        <s v="CRONICOS"/>
        <s v="TESORERIA"/>
        <s v="HOLTER"/>
        <s v="PROGRAMA DIAMANTE"/>
        <s v="DIAMANTE"/>
        <s v="ARTITIS"/>
        <s v="TERAPIA DEL LENGUAJE"/>
        <s v="TERAPIAS"/>
        <s v="TERAPIA RESPIRATORIA"/>
        <s v="PSICOLOGIA"/>
        <s v="CUIDATE"/>
        <s v="UROLOGIA"/>
        <s v="PROGRAMA RCV"/>
        <s v="ONCOLOGÍA"/>
        <s v="ARTRITIS"/>
        <s v="PROGRAMA ARTRITIS"/>
        <s v="RCV"/>
        <s v="HIPERTENSÍON"/>
        <m u="1"/>
        <s v="MEDICAMENTOS" u="1"/>
        <s v="NE" u="1"/>
        <s v="HIPERTENSIÓN" u="1"/>
        <s v="INTERNO IPS" u="1"/>
        <s v="HIPERTENSION, DISLIPIDEMIA" u="1"/>
        <s v="DSL/DBT" u="1"/>
        <s v="HTA /DBT" u="1"/>
        <s v="HTA" u="1"/>
        <s v="DSL" u="1"/>
        <s v="TERAPÍA FISICA" u="1"/>
        <s v="HIPOTIROIDISMO, RIESGO CARDIOVASCULAR" u="1"/>
        <s v="TECNOLOGIA" u="1"/>
        <s v="PSIQUIATRIA" u="1"/>
        <s v="DIABETES II" u="1"/>
      </sharedItems>
    </cacheField>
    <cacheField name="FECHA DEL INCIDENTE" numFmtId="0">
      <sharedItems containsSemiMixedTypes="0" containsNonDate="0" containsDate="1" containsString="0" minDate="2025-01-06T00:00:00" maxDate="2026-02-27T00:00:00"/>
    </cacheField>
    <cacheField name="RESPUESTA" numFmtId="0">
      <sharedItems containsBlank="1" longText="1"/>
    </cacheField>
    <cacheField name="FECHA DE RESPUESTA" numFmtId="0">
      <sharedItems containsSemiMixedTypes="0" containsNonDate="0" containsDate="1" containsString="0" minDate="2025-03-05T00:00:00" maxDate="2026-02-27T00:00:00"/>
    </cacheField>
    <cacheField name="ESTADO" numFmtId="0">
      <sharedItems containsBlank="1" count="6">
        <s v="CERRADA"/>
        <s v="TRASLADADA"/>
        <s v="ACTIVA"/>
        <m u="1"/>
        <s v="CERRADO" u="1"/>
        <s v="SEGUIMIENTO" u="1"/>
      </sharedItems>
    </cacheField>
    <cacheField name="T. RESPUESTA" numFmtId="0">
      <sharedItems containsSemiMixedTypes="0" containsString="0" containsNumber="1" containsInteger="1" minValue="0" maxValue="111"/>
    </cacheField>
    <cacheField name="ESTADO FINAL" numFmtId="0">
      <sharedItems containsBlank="1" count="4">
        <s v="CERRADA"/>
        <s v="ACTIVA"/>
        <b v="0" u="1"/>
        <m u="1"/>
      </sharedItems>
    </cacheField>
    <cacheField name="HORAS DIAS2" numFmtId="0">
      <sharedItems containsBlank="1" count="9">
        <s v="6 DIAS O MAS"/>
        <s v="48 HORAS"/>
        <s v="72 HORAS"/>
        <s v="24 HORAS"/>
        <s v="120 HORAS"/>
        <s v="96 HORAS"/>
        <m u="1"/>
        <e v="#VALUE!" u="1"/>
        <s v="ERROR" u="1"/>
      </sharedItems>
    </cacheField>
    <cacheField name="ESTADO 2" numFmtId="0">
      <sharedItems containsBlank="1" count="3">
        <s v="ATRIBUIBLE"/>
        <s v="NO ATRIBUIBLE"/>
        <m/>
      </sharedItems>
    </cacheField>
    <cacheField name="FECHA SI" numFmtId="0">
      <sharedItems containsBlank="1" count="247">
        <s v="ene-06"/>
        <s v="feb-24"/>
        <s v="feb-26"/>
        <s v="feb-28"/>
        <s v="mar-03"/>
        <s v="mar-04"/>
        <s v="mar-05"/>
        <s v="mar-06"/>
        <s v="mar-07"/>
        <s v="mar-10"/>
        <s v="mar-11"/>
        <s v="mar-12"/>
        <s v="mar-13"/>
        <s v="mar-14"/>
        <s v="mar-17"/>
        <s v="mar-18"/>
        <s v="mar-19"/>
        <s v="mar-20"/>
        <s v="mar-21"/>
        <s v="mar-22"/>
        <s v="mar-23"/>
        <s v="mar-24"/>
        <s v="mar-25"/>
        <s v="mar-26"/>
        <s v="mar-27"/>
        <s v="mar-28"/>
        <s v="mar-31"/>
        <s v="abr-01"/>
        <s v="abr-02"/>
        <s v="abr-03"/>
        <s v="abr-04"/>
        <s v="abr-07"/>
        <s v="abr-08"/>
        <s v="abr-09"/>
        <s v="abr-10"/>
        <s v="abr-11"/>
        <s v="abr-14"/>
        <s v="abr-15"/>
        <s v="abr-16"/>
        <s v="abr-19"/>
        <s v="abr-20"/>
        <s v="abr-21"/>
        <s v="abr-22"/>
        <s v="abr-23"/>
        <s v="abr-24"/>
        <s v="abr-25"/>
        <s v="abr-28"/>
        <s v="abr-29"/>
        <s v="abr-30"/>
        <s v="may-02"/>
        <s v="may-05"/>
        <s v="may-06"/>
        <s v="may-07"/>
        <s v="may-08"/>
        <s v="may-09"/>
        <s v="may-12"/>
        <s v="may-13"/>
        <s v="may-14"/>
        <s v="may-15"/>
        <s v="may-19"/>
        <s v="may-20"/>
        <s v="may-21"/>
        <s v="may-22"/>
        <s v="may-23"/>
        <s v="may-27"/>
        <s v="may-28"/>
        <s v="may-29"/>
        <s v="may-30"/>
        <s v="jun-02"/>
        <s v="jun-03"/>
        <s v="jun-04"/>
        <s v="jun-05"/>
        <s v="jun-06"/>
        <s v="jun-07"/>
        <s v="jun-09"/>
        <s v="jun-10"/>
        <s v="jun-11"/>
        <s v="jun-13"/>
        <s v="jun-17"/>
        <s v="jun-18"/>
        <s v="jun-19"/>
        <s v="jun-23"/>
        <s v="jun-24"/>
        <s v="jun-25"/>
        <s v="jun-26"/>
        <s v="jun-30"/>
        <s v="jul-01"/>
        <s v="jul-02"/>
        <s v="jul-03"/>
        <s v="jul-04"/>
        <s v="jul-07"/>
        <s v="jul-09"/>
        <s v="jul-10"/>
        <s v="jul-14"/>
        <s v="jul-15"/>
        <s v="jul-16"/>
        <s v="jul-17"/>
        <s v="jul-18"/>
        <s v="jul-21"/>
        <s v="jul-22"/>
        <s v="jul-24"/>
        <s v="jul-25"/>
        <s v="jul-28"/>
        <s v="jul-30"/>
        <s v="jul-31"/>
        <s v="ago-01"/>
        <s v="ago-04"/>
        <s v="ago-05"/>
        <s v="ago-07"/>
        <s v="ago-08"/>
        <s v="ago-11"/>
        <s v="ago-13"/>
        <s v="ago-14"/>
        <s v="ago-15"/>
        <s v="ago-16"/>
        <s v="ago-18"/>
        <s v="ago-19"/>
        <s v="ago-20"/>
        <s v="ago-21"/>
        <s v="ago-22"/>
        <s v="ago-25"/>
        <s v="ago-26"/>
        <s v="ago-27"/>
        <s v="ago-28"/>
        <s v="ago-29"/>
        <s v="sep-01"/>
        <s v="sep-02"/>
        <s v="sep-03"/>
        <s v="sep-04"/>
        <s v="sep-08"/>
        <s v="sep-09"/>
        <s v="sep-10"/>
        <s v="sep-11"/>
        <s v="sep-12"/>
        <s v="sep-15"/>
        <s v="sep-16"/>
        <s v="sep-17"/>
        <s v="sep-18"/>
        <s v="sep-19"/>
        <s v="sep-20"/>
        <s v="sep-23"/>
        <s v="sep-24"/>
        <s v="sep-26"/>
        <s v="sep-29"/>
        <s v="sep-30"/>
        <s v="oct-01"/>
        <s v="oct-02"/>
        <s v="oct-03"/>
        <s v="oct-06"/>
        <s v="oct-07"/>
        <s v="oct-08"/>
        <s v="oct-09"/>
        <s v="oct-10"/>
        <s v="oct-11"/>
        <s v="oct-13"/>
        <s v="oct-15"/>
        <s v="oct-16"/>
        <s v="oct-19"/>
        <s v="oct-21"/>
        <s v="oct-22"/>
        <s v="oct-24"/>
        <s v="oct-27"/>
        <s v="oct-28"/>
        <s v="oct-29"/>
        <s v="nov-03"/>
        <s v="nov-04"/>
        <s v="nov-05"/>
        <s v="nov-06"/>
        <s v="nov-07"/>
        <s v="nov-10"/>
        <s v="nov-13"/>
        <s v="nov-18"/>
        <s v="nov-24"/>
        <s v="nov-27"/>
        <s v="nov-28"/>
        <s v="dic-01"/>
        <s v="dic-03"/>
        <s v="dic-04"/>
        <s v="dic-05"/>
        <s v="dic-10"/>
        <s v="dic-11"/>
        <s v="dic-12"/>
        <s v="dic-15"/>
        <s v="dic-16"/>
        <s v="dic-17"/>
        <s v="dic-19"/>
        <s v="dic-20"/>
        <s v="dic-21"/>
        <s v="dic-22"/>
        <s v="dic-23"/>
        <s v="dic-26"/>
        <s v="dic-29"/>
        <s v="ene-02"/>
        <s v="ene-04"/>
        <s v="ene-05"/>
        <s v="ene-08"/>
        <s v="ene-09"/>
        <s v="ene-10"/>
        <s v="ene-12"/>
        <s v="ene-14"/>
        <s v="ene-15"/>
        <s v="ene-19"/>
        <s v="ene-21"/>
        <s v="ene-23"/>
        <s v="ene-26"/>
        <s v="ene-27"/>
        <s v="ene-29"/>
        <s v="ene-31"/>
        <s v="feb-02"/>
        <s v="feb-03"/>
        <s v="feb-04"/>
        <s v="feb-05"/>
        <s v="feb-06"/>
        <s v="feb-09"/>
        <s v="feb-10"/>
        <s v="feb-11"/>
        <s v="feb-12"/>
        <s v="feb-15"/>
        <s v="feb-16"/>
        <s v="feb-17"/>
        <s v="feb-18"/>
        <s v="feb-19"/>
        <s v="feb-20"/>
        <s v="feb-23"/>
        <s v="feb-25"/>
        <s v="ene-00" u="1"/>
        <m u="1"/>
        <s v="dic-18" u="1"/>
        <s v="13//11/2025" u="1"/>
        <s v="ene-03" u="1"/>
        <s v="ago-24" u="1"/>
        <s v="mar-01" u="1"/>
        <s v="03-mar" u="1"/>
        <s v="04-mar" u="1"/>
        <s v="05-mar" u="1"/>
        <s v="28-feb" u="1"/>
        <s v="06-mar" u="1"/>
        <s v="07-mar" u="1"/>
        <s v="10-mar" u="1"/>
        <s v="11-mar" u="1"/>
        <s v="12-mar" u="1"/>
        <s v="13-mar" u="1"/>
        <s v="14-mar" u="1"/>
        <s v="17-mar" u="1"/>
        <s v="18-mar" u="1"/>
        <s v="19-mar" u="1"/>
        <s v="24-feb" u="1"/>
      </sharedItems>
    </cacheField>
    <cacheField name="CRUCE ARCHIVO EXCEL RIMAC" numFmtId="0">
      <sharedItems/>
    </cacheField>
    <cacheField name="CRUCE MEDICAMENTOS REPORTE DE CASOS MAD" numFmtId="0">
      <sharedItems/>
    </cacheField>
    <cacheField name="CRUCE MEDICAMENTOS HOJA 3" numFmtId="0">
      <sharedItems/>
    </cacheField>
    <cacheField name="CRUCE BASE PENDIENTES" numFmtId="0">
      <sharedItems/>
    </cacheField>
    <cacheField name="CRUCE BASE lorena" numFmtId="0">
      <sharedItems containsBlank="1" containsMixedTypes="1" containsNumber="1" containsInteger="1" minValue="0" maxValue="0"/>
    </cacheField>
    <cacheField name="CRUCE BASE lorena2" numFmtId="0">
      <sharedItems containsBlank="1" containsMixedTypes="1" containsNumber="1" containsInteger="1" minValue="0" maxValue="0"/>
    </cacheField>
    <cacheField name="CRUCE PROCESO" numFmtId="0">
      <sharedItems/>
    </cacheField>
    <cacheField name="CRUCE AGRUPADOR" numFmtId="0">
      <sharedItems/>
    </cacheField>
  </cacheFields>
  <extLst>
    <ext xmlns:x14="http://schemas.microsoft.com/office/spreadsheetml/2009/9/main" uri="{725AE2AE-9491-48be-B2B4-4EB974FC3084}">
      <x14:pivotCacheDefinition pivotCacheId="16344205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1.60715729167" createdVersion="8" refreshedVersion="8" minRefreshableVersion="3" recordCount="898" xr:uid="{CBBF5FAE-2FAF-4B67-B71D-1BC4227E13E7}">
  <cacheSource type="worksheet">
    <worksheetSource ref="A1:AJ1048576" sheet="DATA CORREO"/>
  </cacheSource>
  <cacheFields count="36">
    <cacheField name="PERIODO" numFmtId="0">
      <sharedItems containsString="0" containsBlank="1" containsNumber="1" containsInteger="1" minValue="190001" maxValue="202612" count="19">
        <n v="202501"/>
        <n v="202502"/>
        <n v="202503"/>
        <n v="202504"/>
        <n v="202505"/>
        <n v="202506"/>
        <n v="202507"/>
        <n v="202508"/>
        <n v="202509"/>
        <n v="202510"/>
        <n v="202511"/>
        <n v="202512"/>
        <n v="202601"/>
        <n v="202602"/>
        <n v="202603"/>
        <n v="202604"/>
        <m/>
        <n v="202612" u="1"/>
        <n v="190001" u="1"/>
      </sharedItems>
    </cacheField>
    <cacheField name="ASEGURADOR" numFmtId="0">
      <sharedItems containsBlank="1"/>
    </cacheField>
    <cacheField name="SEDE" numFmtId="0">
      <sharedItems containsBlank="1"/>
    </cacheField>
    <cacheField name="CONTRATO" numFmtId="0">
      <sharedItems containsBlank="1"/>
    </cacheField>
    <cacheField name="TIPO CONTRATO" numFmtId="0">
      <sharedItems containsBlank="1"/>
    </cacheField>
    <cacheField name="TIPO DE DOCUMENTO" numFmtId="0">
      <sharedItems containsBlank="1"/>
    </cacheField>
    <cacheField name="DOCUMENTO" numFmtId="0">
      <sharedItems containsBlank="1" containsMixedTypes="1" containsNumber="1" containsInteger="1" minValue="123" maxValue="20100176701"/>
    </cacheField>
    <cacheField name="PACIENTE" numFmtId="0">
      <sharedItems containsBlank="1" longText="1"/>
    </cacheField>
    <cacheField name="DIRECCIÓN" numFmtId="0">
      <sharedItems containsBlank="1"/>
    </cacheField>
    <cacheField name="TELÉFONO" numFmtId="0">
      <sharedItems containsBlank="1" containsMixedTypes="1" containsNumber="1" containsInteger="1" minValue="49000650" maxValue="999983600"/>
    </cacheField>
    <cacheField name="CORREO" numFmtId="0">
      <sharedItems containsBlank="1" containsMixedTypes="1" containsNumber="1" containsInteger="1" minValue="948431046" maxValue="948431046"/>
    </cacheField>
    <cacheField name="RADICADO" numFmtId="0">
      <sharedItems containsBlank="1" containsMixedTypes="1" containsNumber="1" containsInteger="1" minValue="26491118" maxValue="26492431" count="79">
        <s v="25-EPS001903_x000d_"/>
        <m/>
        <s v="25-EPS001009"/>
        <s v="25-EPS002127"/>
        <s v="25-EPS002295"/>
        <s v="25-SBS013610"/>
        <s v="25-SBS013956"/>
        <s v="25-EPS002410"/>
        <s v="25-EPS002409"/>
        <s v="25-EPS002412"/>
        <s v="25-SBS014026"/>
        <s v="25-EPS002416"/>
        <s v="25-SBS014018"/>
        <s v="25-EPS002427_x000d_"/>
        <s v="25-EPS002420"/>
        <s v="25-EPS002411"/>
        <s v="25-SBS014066"/>
        <s v="25-EPS002430"/>
        <s v="25-EPS002440"/>
        <s v="25-EPS002441"/>
        <s v="25-EPS002434"/>
        <s v="25-SBS014129"/>
        <s v=" 25-EPS002453"/>
        <s v="25-SBS014109"/>
        <s v="25-EPS002460"/>
        <s v="25-EPS002475"/>
        <s v="25-EPS002484"/>
        <s v="25-EPS002494"/>
        <s v="25-EPS002515"/>
        <s v="25-SBS014656"/>
        <s v="25-EPS002607"/>
        <s v="25-EPS002635"/>
        <s v="25-EPS002654"/>
        <s v="25-EPS002468"/>
        <s v="25-EPS002651"/>
        <s v="25-EPS002682"/>
        <s v="25-EPS002704"/>
        <s v="25-EPS002709"/>
        <s v="25-SBS015225"/>
        <s v="25-SBS015276"/>
        <s v="25-EPS002796"/>
        <s v="25-EPS002863"/>
        <s v="25-SBS015696"/>
        <s v="25-EPS002967"/>
        <s v="25-SBS015766"/>
        <s v="25-EPS002992"/>
        <s v="25-SBS015796"/>
        <s v=" 25-SBS015679"/>
        <s v="25-EPS003028"/>
        <s v="25-SBS015876"/>
        <s v="25-SBS015666"/>
        <s v="25-EPS003156"/>
        <s v="25-SBS016122"/>
        <s v="25-EPS003133"/>
        <s v="25-EPS003131"/>
        <s v="25-EPS003173"/>
        <s v="25-EPS003185"/>
        <s v="25-EPS002795"/>
        <s v="25-EPS003348"/>
        <s v="25-EPS003524"/>
        <s v="25-EPS003502"/>
        <s v="25-EPS003663"/>
        <s v="25-EPS003557"/>
        <s v="25-EPS003687"/>
        <s v="25-SBS017370"/>
        <s v="25-EPS003776"/>
        <s v="25-EPS003775"/>
        <s v="25-EPS003790"/>
        <s v="25-SBS017650"/>
        <s v="25-EPS003966"/>
        <s v="ID 11923"/>
        <s v="25-SBS018536"/>
        <n v="26491118"/>
        <n v="26492431"/>
        <s v="25-SBS018894"/>
        <s v="25-SBS019240"/>
        <s v="25-SBS019338"/>
        <s v="ID: 11923"/>
        <s v="25SBS-078-01805"/>
      </sharedItems>
    </cacheField>
    <cacheField name="COD. SUBASTA" numFmtId="0">
      <sharedItems containsBlank="1" containsMixedTypes="1" containsNumber="1" containsInteger="1" minValue="24209084" maxValue="24854895"/>
    </cacheField>
    <cacheField name="PROCESO" numFmtId="0">
      <sharedItems containsBlank="1" count="5">
        <s v="RECLAMOS"/>
        <s v="SOLICITUD"/>
        <s v="QUEJAS"/>
        <s v="FARMACIA"/>
        <m/>
      </sharedItems>
    </cacheField>
    <cacheField name="VIA DE RECEPCIÓN" numFmtId="0">
      <sharedItems containsBlank="1"/>
    </cacheField>
    <cacheField name="DESCRIPCIÓN QUEJA" numFmtId="0">
      <sharedItems containsBlank="1" longText="1"/>
    </cacheField>
    <cacheField name="MOTIVO" numFmtId="0">
      <sharedItems containsBlank="1" count="51">
        <s v="DEMORA EN LA ENTREGA DE MEDICAMENTOS"/>
        <s v="INGRESO A PROGRAMA"/>
        <s v="NO ASIGNACIÓN DE CITA"/>
        <s v="INFORMACION DE COBERTURA"/>
        <s v="SOLICITUD DE CITA"/>
        <s v="PROBLEMAS DE COMUNICACIÓN"/>
        <s v="SERVICIO NO CONTRATADO"/>
        <s v="DEMORA EN ENVIO DE ORDENES"/>
        <s v="NO ATENCIÓN DE CITA PROGRAMADA"/>
        <s v="DEMORA EN LA ATENCION ASISTENCIAL"/>
        <s v="DEMORA EN LA ENTREGA DE RESULTADOS"/>
        <s v="INSATISFACCIÓN CON EL AREA ASISTENCIAL POR PERTINENCIA"/>
        <s v="PRUEBA CLIENTE INCOGNITO"/>
        <s v="NO ENVIO DE ENLACE DE CONEXIÓN"/>
        <s v="SOLICITUD DE INFORMACION"/>
        <s v="ERROR EN DIRECCIONAMIENTO AL USUARIO"/>
        <s v="CANCELACIÓN DE CITA"/>
        <s v="INCONFORMIDAD CON PROCESO INTERNO"/>
        <s v="ERROR EN EL DESCANSO MEDICO"/>
        <s v="ERROR EN DILIGENCIAMIENTO DE ORDENES"/>
        <s v="DEMORA EN PROGRAMACION DE EXAMENES"/>
        <s v="SOLICITUD DE CAMBIO DE IPRESS"/>
        <s v="NO DERIVACION A PRESTADOR EXTERNO"/>
        <s v="SOLICITUD DE FIRMA EN DESCANSO MEDICO"/>
        <s v="NO ENVIO DE FORMULA"/>
        <s v="SOLICITUD DE REEMBOLSO"/>
        <s v="INCONFORMIDAD CON LA RESPUESTA RECIBIDA"/>
        <s v="ERROR EN LA ENTREGA DE MEDICAMENTOS"/>
        <s v="INCONFORMIDAD CON LA ATENCION EN GENERAL"/>
        <s v="TRATO DESCORTÉS HACIA EL PACIENTE ASISTENCIAL"/>
        <s v="REEMBOLSO POR FALTA DE COBERTURA"/>
        <s v="MAL MANEJO DE PROTOCOLOS ASISTENCIAL"/>
        <s v="DEMORA EN ENVIO DE DESCANSO MEDICO"/>
        <s v="USUARIO PERTENECE A OTRA IPRESS"/>
        <s v="ERROR EN COBRO DE COPAGO"/>
        <s v="DEMORA EN ENVIO DE INFORME MEDICO"/>
        <s v="ERROR EN LA ORDEN DE MEDICAMENTO"/>
        <s v="ERROR EN LA FORMULA MEDICA"/>
        <s v="NO AUTORIZACION DE MEDICAMENTOS"/>
        <s v="INSATISFACCIÓN CON LA ATENCIÓN ASISTENCIA POR PERTINENCIA"/>
        <s v="INCONFORMIDAD CON INSUMO MEDICO"/>
        <s v="ESTADO DIFERENTE A ACTIVO O NO INCLUIDO EN LA BASE DE DATOS"/>
        <s v="NO CONFORMIDAD CON LOS RESULTADOS DE LABORATORIO"/>
        <s v="NO ENTREGA DE MEDICAMENTOS"/>
        <s v="COBRO POR MEDICAMENTOS"/>
        <s v="SOLICITUD DE LA ULTIMA HC"/>
        <s v="COBERTURA DE MEDICAMENTOS"/>
        <s v="COBRO DE FARMACIA"/>
        <m/>
        <s v="INCONFORMIDAD CON LA ATENCION  EN GENERAL" u="1"/>
        <s v="ERROR EN LA ENTREGA DE MEDICAMENTO" u="1"/>
      </sharedItems>
    </cacheField>
    <cacheField name="SERVICIO" numFmtId="0">
      <sharedItems containsBlank="1"/>
    </cacheField>
    <cacheField name="ESPECIALIDAD" numFmtId="0">
      <sharedItems containsBlank="1"/>
    </cacheField>
    <cacheField name="FECHA DEL INCIDENTE" numFmtId="0">
      <sharedItems containsNonDate="0" containsDate="1" containsString="0" containsBlank="1" minDate="2025-01-06T00:00:00" maxDate="2026-12-13T00:00:00" count="248">
        <d v="2025-01-06T00:00:00"/>
        <d v="2025-02-24T00:00:00"/>
        <d v="2025-02-26T00:00:00"/>
        <d v="2025-02-28T00:00:00"/>
        <d v="2025-03-03T00:00:00"/>
        <d v="2025-03-04T00:00:00"/>
        <d v="2025-03-05T00:00:00"/>
        <d v="2025-03-06T00:00:00"/>
        <d v="2025-03-07T00:00:00"/>
        <d v="2025-03-10T00:00:00"/>
        <d v="2025-03-11T00:00:00"/>
        <d v="2025-03-11T11:32:05"/>
        <d v="2025-03-12T00:00:00"/>
        <d v="2025-03-13T00:00:00"/>
        <d v="2025-03-14T00:00:00"/>
        <d v="2025-03-17T00:00:00"/>
        <d v="2025-03-18T00:00:00"/>
        <d v="2025-03-19T00:00:00"/>
        <d v="2025-03-20T00:00:00"/>
        <d v="2025-03-21T00:00:00"/>
        <d v="2025-03-22T00:00:00"/>
        <d v="2025-03-22T19:36:32"/>
        <d v="2025-03-23T00:00:00"/>
        <d v="2025-03-24T00:00:00"/>
        <d v="2025-03-24T15:27:27"/>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9T00:00:00"/>
        <d v="2025-04-20T00:00:00"/>
        <d v="2025-04-21T00:00:00"/>
        <d v="2025-04-22T00:00:00"/>
        <d v="2025-04-23T00:00:00"/>
        <d v="2025-04-24T00:00:00"/>
        <d v="2025-04-25T00:00:00"/>
        <d v="2025-04-28T00:00:00"/>
        <d v="2025-04-29T00:00:00"/>
        <d v="2025-04-30T00:00:00"/>
        <d v="2025-05-02T00:00:00"/>
        <d v="2025-05-05T00:00:00"/>
        <d v="2025-05-06T00:00:00"/>
        <d v="2025-05-07T00:00:00"/>
        <d v="2025-05-08T00:00:00"/>
        <d v="2025-05-09T00:00:00"/>
        <d v="2025-05-12T00:00:00"/>
        <d v="2025-05-13T00:00:00"/>
        <d v="2025-05-14T00:00:00"/>
        <d v="2025-05-15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7T00:00:00"/>
        <d v="2025-06-09T00:00:00"/>
        <d v="2025-06-10T00:00:00"/>
        <d v="2025-06-11T00:00:00"/>
        <d v="2025-06-13T00:00:00"/>
        <d v="2025-06-17T00:00:00"/>
        <d v="2025-06-18T00:00:00"/>
        <d v="2025-06-19T00:00:00"/>
        <d v="2025-06-23T00:00:00"/>
        <d v="2025-06-24T00:00:00"/>
        <d v="2025-06-25T00:00:00"/>
        <d v="2025-06-26T00:00:00"/>
        <d v="2025-06-30T00:00:00"/>
        <d v="2025-07-01T00:00:00"/>
        <d v="2025-07-02T00:00:00"/>
        <d v="2025-07-03T00:00:00"/>
        <d v="2025-07-04T00:00:00"/>
        <d v="2025-07-07T00:00:00"/>
        <d v="2025-07-09T00:00:00"/>
        <d v="2025-07-10T00:00:00"/>
        <d v="2025-07-14T00:00:00"/>
        <d v="2025-07-15T00:00:00"/>
        <d v="2025-07-16T00:00:00"/>
        <d v="2025-07-17T00:00:00"/>
        <d v="2025-07-18T00:00:00"/>
        <d v="2025-07-21T00:00:00"/>
        <d v="2025-07-22T00:00:00"/>
        <d v="2025-07-24T00:00:00"/>
        <d v="2025-07-25T00:00:00"/>
        <d v="2025-07-28T00:00:00"/>
        <d v="2025-07-30T00:00:00"/>
        <d v="2025-07-31T00:00:00"/>
        <d v="2025-08-01T00:00:00"/>
        <d v="2025-08-04T00:00:00"/>
        <d v="2025-08-05T00:00:00"/>
        <d v="2025-08-07T00:00:00"/>
        <d v="2025-08-08T00:00:00"/>
        <d v="2025-08-11T00:00:00"/>
        <d v="2025-08-13T00:00:00"/>
        <d v="2025-08-14T00:00:00"/>
        <d v="2025-08-15T00:00:00"/>
        <d v="2025-08-16T00:00:00"/>
        <d v="2025-08-18T00:00:00"/>
        <d v="2025-08-19T00:00:00"/>
        <d v="2025-08-20T00:00:00"/>
        <d v="2025-08-21T00:00:00"/>
        <d v="2025-08-22T00:00:00"/>
        <d v="2025-08-25T00:00:00"/>
        <d v="2025-08-26T00:00:00"/>
        <d v="2025-08-27T00:00:00"/>
        <d v="2025-08-28T00:00:00"/>
        <d v="2025-08-29T00:00:00"/>
        <d v="2025-09-01T00:00:00"/>
        <d v="2025-09-02T00:00:00"/>
        <d v="2025-09-03T00:00:00"/>
        <d v="2025-09-04T00:00:00"/>
        <d v="2025-09-08T00:00:00"/>
        <d v="2025-09-09T00:00:00"/>
        <d v="2025-09-10T00:00:00"/>
        <d v="2025-09-11T00:00:00"/>
        <d v="2025-09-12T00:00:00"/>
        <d v="2025-09-15T00:00:00"/>
        <d v="2025-09-16T00:00:00"/>
        <d v="2025-09-17T00:00:00"/>
        <d v="2025-09-18T00:00:00"/>
        <d v="2025-09-19T00:00:00"/>
        <d v="2025-09-20T00:00:00"/>
        <d v="2025-09-23T00:00:00"/>
        <d v="2025-09-24T00:00:00"/>
        <d v="2025-09-26T00:00:00"/>
        <d v="2025-09-29T00:00:00"/>
        <d v="2025-09-30T00:00:00"/>
        <d v="2025-10-01T00:00:00"/>
        <d v="2025-10-02T00:00:00"/>
        <d v="2025-10-03T00:00:00"/>
        <d v="2025-10-06T00:00:00"/>
        <d v="2025-10-07T00:00:00"/>
        <d v="2025-10-08T00:00:00"/>
        <d v="2025-10-09T00:00:00"/>
        <d v="2025-10-10T00:00:00"/>
        <d v="2025-10-11T00:00:00"/>
        <d v="2025-10-13T00:00:00"/>
        <d v="2025-10-15T00:00:00"/>
        <d v="2025-10-16T00:00:00"/>
        <d v="2025-10-19T00:00:00"/>
        <d v="2025-10-21T00:00:00"/>
        <d v="2025-10-22T00:00:00"/>
        <d v="2025-10-24T00:00:00"/>
        <d v="2025-10-27T00:00:00"/>
        <d v="2025-10-28T00:00:00"/>
        <d v="2025-10-29T00:00:00"/>
        <d v="2025-11-03T00:00:00"/>
        <d v="2025-11-04T00:00:00"/>
        <d v="2025-11-05T00:00:00"/>
        <d v="2025-11-06T00:00:00"/>
        <d v="2025-11-07T00:00:00"/>
        <d v="2025-11-10T00:00:00"/>
        <d v="2025-11-13T00:00:00"/>
        <d v="2025-11-18T00:00:00"/>
        <d v="2025-11-24T00:00:00"/>
        <d v="2025-11-27T00:00:00"/>
        <d v="2025-11-28T00:00:00"/>
        <d v="2025-12-01T00:00:00"/>
        <d v="2025-12-03T00:00:00"/>
        <d v="2025-12-04T00:00:00"/>
        <d v="2025-12-05T00:00:00"/>
        <d v="2025-12-10T00:00:00"/>
        <d v="2025-12-11T00:00:00"/>
        <d v="2025-12-12T00:00:00"/>
        <d v="2025-12-15T00:00:00"/>
        <d v="2025-12-16T00:00:00"/>
        <d v="2025-12-17T00:00:00"/>
        <d v="2025-12-19T00:00:00"/>
        <d v="2025-12-20T00:00:00"/>
        <d v="2025-12-21T00:00:00"/>
        <d v="2025-12-22T00:00:00"/>
        <d v="2025-12-23T00:00:00"/>
        <d v="2025-12-26T00:00:00"/>
        <d v="2025-12-29T00:00:00"/>
        <d v="2026-01-02T00:00:00"/>
        <d v="2026-01-04T00:00:00"/>
        <d v="2026-01-05T00:00:00"/>
        <d v="2026-01-06T00:00:00"/>
        <d v="2026-01-08T00:00:00"/>
        <d v="2026-01-09T00:00:00"/>
        <d v="2026-01-10T00:00:00"/>
        <d v="2026-01-12T00:00:00"/>
        <d v="2026-01-14T00:00:00"/>
        <d v="2026-01-15T00:00:00"/>
        <d v="2026-01-19T00:00:00"/>
        <d v="2026-01-21T00:00:00"/>
        <d v="2026-01-23T00:00:00"/>
        <d v="2026-01-26T00:00:00"/>
        <d v="2026-01-27T00:00:00"/>
        <d v="2026-01-29T00:00:00"/>
        <d v="2026-01-31T00:00:00"/>
        <d v="2026-02-02T00:00:00"/>
        <d v="2026-02-03T00:00:00"/>
        <d v="2026-02-04T00:00:00"/>
        <d v="2026-02-05T00:00:00"/>
        <d v="2026-02-06T00:00:00"/>
        <d v="2026-02-09T00:00:00"/>
        <d v="2026-02-10T00:00:00"/>
        <d v="2026-02-11T00:00:00"/>
        <d v="2026-02-12T00:00:00"/>
        <d v="2026-02-15T00:00:00"/>
        <d v="2026-02-16T00:00:00"/>
        <d v="2026-02-17T00:00:00"/>
        <d v="2026-02-18T00:00:00"/>
        <d v="2026-02-19T00:00:00"/>
        <d v="2026-02-21T00:00:00"/>
        <d v="2026-02-20T00:00:00"/>
        <d v="2026-02-23T00:00:00"/>
        <d v="2026-02-24T00:00:00"/>
        <d v="2026-02-25T00:00:00"/>
        <d v="2026-02-26T00:00:00"/>
        <d v="2026-03-02T00:00:00"/>
        <d v="2026-03-03T00:00:00"/>
        <d v="2026-03-04T00:00:00"/>
        <d v="2026-03-05T00:00:00"/>
        <d v="2026-03-06T00:00:00"/>
        <d v="2026-03-07T00:00:00"/>
        <d v="2026-03-09T00:00:00"/>
        <d v="2026-03-10T00:00:00"/>
        <d v="2026-03-13T00:00:00"/>
        <d v="2026-03-14T00:00:00"/>
        <d v="2026-03-18T00:00:00"/>
        <d v="2026-03-16T00:00:00"/>
        <d v="2026-03-20T00:00:00"/>
        <m/>
        <d v="2026-12-12T00:00:00" u="1"/>
        <d v="2025-12-18T00:00:00" u="1"/>
      </sharedItems>
    </cacheField>
    <cacheField name="RESPUESTA" numFmtId="0">
      <sharedItems containsBlank="1" longText="1"/>
    </cacheField>
    <cacheField name="FECHA DE RESPUESTA" numFmtId="0">
      <sharedItems containsNonDate="0" containsDate="1" containsString="0" containsBlank="1" minDate="2025-03-05T00:00:00" maxDate="2026-03-20T00:00:00"/>
    </cacheField>
    <cacheField name="ESTADO" numFmtId="0">
      <sharedItems containsBlank="1" count="4">
        <s v="CERRADA"/>
        <s v="TRASLADADA"/>
        <s v="ACTIVA"/>
        <m/>
      </sharedItems>
    </cacheField>
    <cacheField name="T. RESPUESTA" numFmtId="0">
      <sharedItems containsString="0" containsBlank="1" containsNumber="1" containsInteger="1" minValue="0" maxValue="111"/>
    </cacheField>
    <cacheField name="ESTADO FINAL" numFmtId="0">
      <sharedItems containsBlank="1"/>
    </cacheField>
    <cacheField name="HORAS DIAS2" numFmtId="0">
      <sharedItems containsBlank="1"/>
    </cacheField>
    <cacheField name="ESTADO 2" numFmtId="0">
      <sharedItems containsBlank="1"/>
    </cacheField>
    <cacheField name="FECHA SI" numFmtId="0">
      <sharedItems containsBlank="1"/>
    </cacheField>
    <cacheField name="CRUCE ARCHIVO EXCEL RIMAC" numFmtId="0">
      <sharedItems containsBlank="1"/>
    </cacheField>
    <cacheField name="CRUCE MEDICAMENTOS REPORTE DE CASOS MAD" numFmtId="0">
      <sharedItems containsBlank="1"/>
    </cacheField>
    <cacheField name="CRUCE MEDICAMENTOS HOJA 3" numFmtId="0">
      <sharedItems containsBlank="1"/>
    </cacheField>
    <cacheField name="CRUCE BASE PENDIENTES" numFmtId="0">
      <sharedItems containsBlank="1"/>
    </cacheField>
    <cacheField name="CRUCE BASE lorena" numFmtId="0">
      <sharedItems containsBlank="1" containsMixedTypes="1" containsNumber="1" containsInteger="1" minValue="0" maxValue="0"/>
    </cacheField>
    <cacheField name="CRUCE BASE lorena2" numFmtId="0">
      <sharedItems containsBlank="1" containsMixedTypes="1" containsNumber="1" containsInteger="1" minValue="0" maxValue="0"/>
    </cacheField>
    <cacheField name="CRUCE PROCESO" numFmtId="0">
      <sharedItems containsBlank="1"/>
    </cacheField>
    <cacheField name="CRUCE AGRUPADOR" numFmtId="0">
      <sharedItems containsBlank="1" count="6">
        <s v="SERVICIO"/>
        <s v="SOLICITUD"/>
        <s v="NO ATRIBUIBLE"/>
        <s v="CALIDAD"/>
        <e v="#N/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1">
  <r>
    <x v="0"/>
    <s v="PERÚ"/>
    <s v="VIVA1A CENTRO MEDICO"/>
    <s v="RIMAC"/>
    <x v="0"/>
    <s v="DNI"/>
    <n v="8155039"/>
    <s v="ELVA EDITH MIRANDA FALCONI_x000a_"/>
    <m/>
    <m/>
    <m/>
    <s v="25-EPS001903_x000d_"/>
    <n v="24209084"/>
    <x v="0"/>
    <x v="0"/>
    <s v="&quot;Yo ELVA EDITH MIRANDA FALCONI con DNI: 08155039 presento mi reclamo hacia el proveedor VIVA 1A S.A.C., ya que es la segunda vez que me atienden y me informan que los medicamentos me los van a enviar después de 24 horas._x000a_Eso no ayuda en la mejora de mi salud. Solicito se tomen las medidas correspondientes.&quot;_x000a_"/>
    <x v="0"/>
    <s v="PRESTADOR EXTERNO"/>
    <x v="0"/>
    <d v="2025-01-06T00:00:00"/>
    <s v="Informe de Resultado del Reclamo_x000a_1. Canal de Ingreso del Reclamo:_x000a_Reclamo ingresado el 03 de enero de 2025, a través del Libro de Reclamaciones_x000a_Virtual (LRV) de RIMAC EPS, mediante la Hoja de Reclamación N°25- EPS001903;_x000a_el cual nos fue trasladado el 22 de enero del 2025 y registramos como Reclamo_x000a_N° LVR-25-000013._x000a_2. Identificación del usuario afectado y de quien presenta el reclamo:_x000a_El reclamo fue presentado por Elva Edith Miranda Falconi con DNI N° 08155039._x000a_3. Descripción y causa del reclamo:_x000a_“Yo ELVA EDITH MIRANDA FALCONI con DNI: 08155039 presento mi reclamo hacia_x000a_el proveedor VIVA 1ª S.A.C., ya que es la segunda vez que me atienden y me informan_x000a_que los medicamentos me los van a enviar después de 24 horas. Eso no ayuda en la_x000a_mejora de mi salud. Solicito se tomen las medidas correspondientes.”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no se realizó la entrega el mismo día de la atención la cual se_x000a_gestionó el despacho el día 3 de enero. No obstante, comprendemos su inquietud_x000a_respecto a la percepción de demora y por ello lamentamos lo sucedido.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Avenida Faustino Sánchez_x000a_Carrión 230._x000a_viva1a.com.pe (01)6183000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Mejorar la comunicación sobre rangos de entrega, especialmente en zonas_x000a_alejadas o con limitaciones logísticas._x000a_b) Seguimiento personalizado post atención, para verificar la satisfacción del usuario_x000a_con el servicio recibido._x000a_Quedamos atentos ante cualquier solicitud, prestos a servirle siempre._x000a_“EN VIVA 1A CUIDAMOS LA SALUD DE TU FAMILIA COMO SI FUERA LA NUESTRA”"/>
    <d v="2025-04-14T00:00:00"/>
    <x v="0"/>
    <n v="71"/>
    <x v="0"/>
    <x v="0"/>
    <x v="0"/>
    <x v="0"/>
    <e v="#N/A"/>
    <e v="#N/A"/>
    <e v="#N/A"/>
    <e v="#N/A"/>
    <e v="#N/A"/>
    <e v="#N/A"/>
    <s v="Medicamentos"/>
    <s v="SERVICIO"/>
  </r>
  <r>
    <x v="1"/>
    <s v="PERÚ"/>
    <s v="VIVA1A CENTRO MEDICO"/>
    <s v="RIMAC"/>
    <x v="0"/>
    <s v="DNI"/>
    <n v="8160842"/>
    <s v="YOLANDA YESENIA MILAGROS YACILA CUYA DE VALDIVIA"/>
    <s v="Jr. Edmundo del Aguila S/N -Moyobamba"/>
    <n v="998722960"/>
    <m/>
    <m/>
    <m/>
    <x v="1"/>
    <x v="1"/>
    <s v="Buenos días Guisela_x000a_Por favor su apoyo para el ingreso al programa de la asegurada:_x000a__x000a_Yolanda Yesenia Milagros Yacila Cuya de Valdivia_x000a_D.N.I. 08160842_x000a_Domicilio: Jr. Edmundo del Aguila S/N -Moyobamba_x000a_Celular: 998722960_x000a_ _x000a_Al haber mi entidad laboral realizado cambio de EPS en el presente año, habiéndome encontrado en el programa Siempre Sano de la EPS Pacifico, por tener enfermedad Crónica de Hipertensión, hiperlipidemia mixta y hiperuricemia, recibiendo mi atención en forma virtual, toda vez que radicó en la ciudad de Moyobamba, departamento de san Martín, localidad y departamento en el cual no se cuenta con dichos servicios, asimismo debo de manifestarle que soy paciente oncológica, al haber sido diagnosticada con cáncer de mama, solicito que por su intermedio se pueda realizar el ingreso correspondiente y pueda realizar mi control médico en forma virtual así como la recepción de mis medicinas en esta localidad, para tal efecto acompaño las documentales pertinentes."/>
    <x v="1"/>
    <s v="CRONICOS"/>
    <x v="1"/>
    <d v="2025-02-24T00:00:00"/>
    <s v="Estimada Guissela, buena noche:_x000a_Previo cordial saludo y las disculpas del caso por la demora en responder se informa sobre paciente que, la atención fue efectiva el día 5 del presente, con entrega de farmacia conforme._x000a__x000a_Saludos Cordiales,"/>
    <d v="2025-03-19T00:00:00"/>
    <x v="0"/>
    <n v="18"/>
    <x v="0"/>
    <x v="0"/>
    <x v="0"/>
    <x v="1"/>
    <s v="REMITO INFORMACION PARA SER CONSIDERADA EN EL PROGRAMA CUIDATE DE RIMAC EPS"/>
    <e v="#N/A"/>
    <e v="#N/A"/>
    <e v="#N/A"/>
    <e v="#N/A"/>
    <e v="#N/A"/>
    <s v="Solicitud"/>
    <s v="SOLICITUD"/>
  </r>
  <r>
    <x v="1"/>
    <s v="PERÚ"/>
    <s v="VIVA1A CENTRO MEDICO"/>
    <s v="RIMAC"/>
    <x v="0"/>
    <s v="DNI"/>
    <n v="71003215"/>
    <s v="ABANTO CABANILLAS, DAVID ABELARDO"/>
    <m/>
    <s v="916425674 () 916425674"/>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11/04/2025 Antonio  David Moncada Catalan"/>
    <d v="2025-04-07T00:00:00"/>
    <x v="0"/>
    <n v="31"/>
    <x v="0"/>
    <x v="0"/>
    <x v="0"/>
    <x v="1"/>
    <e v="#N/A"/>
    <e v="#N/A"/>
    <e v="#N/A"/>
    <e v="#N/A"/>
    <m/>
    <m/>
    <s v="Solicitud"/>
    <s v="SOLICITUD"/>
  </r>
  <r>
    <x v="1"/>
    <s v="PERÚ"/>
    <s v="VIVA1A CENTRO MEDICO"/>
    <s v="RIMAC"/>
    <x v="0"/>
    <s v="DNI"/>
    <n v="71466728"/>
    <s v="ALARCÓN CHUFANDAMA, RAÚL RODRIGO"/>
    <m/>
    <s v=" 95885090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DESEA  ENTRAR PROGRAMA "/>
    <d v="2025-04-07T00:00:00"/>
    <x v="0"/>
    <n v="31"/>
    <x v="0"/>
    <x v="0"/>
    <x v="0"/>
    <x v="1"/>
    <e v="#N/A"/>
    <e v="#N/A"/>
    <e v="#N/A"/>
    <e v="#N/A"/>
    <m/>
    <m/>
    <s v="Solicitud"/>
    <s v="SOLICITUD"/>
  </r>
  <r>
    <x v="1"/>
    <s v="PERÚ"/>
    <s v="VIVA1A CENTRO MEDICO"/>
    <s v="RIMAC"/>
    <x v="0"/>
    <s v="DNI"/>
    <n v="41656878"/>
    <s v="AMORETTI SOTELO, ROSA ADRIANA"/>
    <m/>
    <s v="999941060 () 99994106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3"/>
    <d v="2025-02-24T00:00:00"/>
    <s v="NO DESEA  ENTRAR PROGRAMA "/>
    <d v="2025-04-07T00:00:00"/>
    <x v="0"/>
    <n v="31"/>
    <x v="0"/>
    <x v="0"/>
    <x v="0"/>
    <x v="1"/>
    <e v="#N/A"/>
    <e v="#N/A"/>
    <e v="#N/A"/>
    <e v="#N/A"/>
    <m/>
    <m/>
    <s v="Solicitud"/>
    <s v="SOLICITUD"/>
  </r>
  <r>
    <x v="1"/>
    <s v="PERÚ"/>
    <s v="VIVA1A CENTRO MEDICO"/>
    <s v="RIMAC"/>
    <x v="0"/>
    <s v="DNI"/>
    <n v="46815882"/>
    <s v="ARCE ALARCON, GUILLERMO JUAN PABLO"/>
    <m/>
    <n v="98635129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8775165"/>
    <s v="ARCE MENDOZA, GLADYS CAROLINA"/>
    <m/>
    <s v="2215736  98914025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1521815"/>
    <s v="ATUSPARIA CIERTO, MARÍA FE"/>
    <m/>
    <s v=" 95882267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6/04/2025Antonio  David Moncada Catalan MEDICA FAMILIAR - TELECONSULTA"/>
    <d v="2025-04-07T00:00:00"/>
    <x v="0"/>
    <n v="31"/>
    <x v="0"/>
    <x v="0"/>
    <x v="0"/>
    <x v="1"/>
    <e v="#N/A"/>
    <e v="#N/A"/>
    <e v="#N/A"/>
    <e v="#N/A"/>
    <m/>
    <m/>
    <s v="Solicitud"/>
    <s v="SOLICITUD"/>
  </r>
  <r>
    <x v="1"/>
    <s v="PERÚ"/>
    <s v="VIVA1A CENTRO MEDICO"/>
    <s v="RIMAC"/>
    <x v="0"/>
    <s v="DNI"/>
    <n v="75181231"/>
    <s v="BAZALAR URBINA, LUIS"/>
    <m/>
    <s v=" 98732096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5/04/2025 Antonio  David Moncada Catalan MEDICA FAMILIAR - TELECONSULTA"/>
    <d v="2025-04-07T00:00:00"/>
    <x v="0"/>
    <n v="31"/>
    <x v="0"/>
    <x v="0"/>
    <x v="0"/>
    <x v="1"/>
    <e v="#N/A"/>
    <e v="#N/A"/>
    <e v="#N/A"/>
    <e v="#N/A"/>
    <m/>
    <m/>
    <s v="Solicitud"/>
    <s v="SOLICITUD"/>
  </r>
  <r>
    <x v="1"/>
    <s v="PERÚ"/>
    <s v="VIVA1A CENTRO MEDICO"/>
    <s v="RIMAC"/>
    <x v="0"/>
    <s v="DNI"/>
    <n v="71878358"/>
    <s v="BELTRAN LAVADO, JANETTE YSABEL"/>
    <m/>
    <n v="95570958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15/04/2025 Janet Giovanna Quispe Vargas REUMATOLOGÍA - TELECONSULTA"/>
    <d v="2025-04-12T00:00:00"/>
    <x v="0"/>
    <n v="35"/>
    <x v="0"/>
    <x v="0"/>
    <x v="0"/>
    <x v="1"/>
    <e v="#N/A"/>
    <e v="#N/A"/>
    <e v="#N/A"/>
    <e v="#N/A"/>
    <m/>
    <m/>
    <s v="Solicitud"/>
    <s v="SOLICITUD"/>
  </r>
  <r>
    <x v="1"/>
    <s v="PERÚ"/>
    <s v="VIVA1A CENTRO MEDICO"/>
    <s v="RIMAC"/>
    <x v="0"/>
    <s v="DNI"/>
    <n v="40528265"/>
    <s v="CARRAN SÁNCHEZ, CÉSAR ROGELIO"/>
    <m/>
    <s v="3606602 98068623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8/04/2025 Antonio  David Moncada Catalan MEDICA FAMILIAR - TELECONSULTA"/>
    <d v="2025-04-10T00:00:00"/>
    <x v="0"/>
    <n v="34"/>
    <x v="0"/>
    <x v="0"/>
    <x v="0"/>
    <x v="1"/>
    <e v="#N/A"/>
    <e v="#N/A"/>
    <e v="#N/A"/>
    <e v="#N/A"/>
    <m/>
    <m/>
    <s v="Solicitud"/>
    <s v="SOLICITUD"/>
  </r>
  <r>
    <x v="1"/>
    <s v="PERÚ"/>
    <s v="VIVA1A CENTRO MEDICO"/>
    <s v="RIMAC"/>
    <x v="0"/>
    <s v="DNI"/>
    <n v="47619369"/>
    <s v="CARRAN SANCHEZ, CHRISTIAN ROGELIO"/>
    <m/>
    <n v="981427883"/>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ASISTIO A CITA 5/04/2025 Antonio  David Moncada Catalan MEDICA FAMILIAR - TELECONSULTA"/>
    <d v="2025-04-07T00:00:00"/>
    <x v="0"/>
    <n v="31"/>
    <x v="0"/>
    <x v="0"/>
    <x v="0"/>
    <x v="1"/>
    <e v="#N/A"/>
    <e v="#N/A"/>
    <e v="#N/A"/>
    <e v="#N/A"/>
    <m/>
    <m/>
    <s v="Solicitud"/>
    <s v="SOLICITUD"/>
  </r>
  <r>
    <x v="1"/>
    <s v="PERÚ"/>
    <s v="VIVA1A CENTRO MEDICO"/>
    <s v="RIMAC"/>
    <x v="0"/>
    <s v="DNI"/>
    <n v="71490247"/>
    <s v="CARRANZA AGUIRRE, FIORELLA"/>
    <m/>
    <n v="93664743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11/04/2025 Antonio  David Moncada Catalan MEDICA FAMILIAR - TELECONSULTA"/>
    <d v="2025-04-07T00:00:00"/>
    <x v="0"/>
    <n v="31"/>
    <x v="0"/>
    <x v="0"/>
    <x v="0"/>
    <x v="1"/>
    <e v="#N/A"/>
    <e v="#N/A"/>
    <e v="#N/A"/>
    <e v="#N/A"/>
    <m/>
    <m/>
    <s v="Solicitud"/>
    <s v="SOLICITUD"/>
  </r>
  <r>
    <x v="1"/>
    <s v="PERÚ"/>
    <s v="VIVA1A CENTRO MEDICO"/>
    <s v="RIMAC"/>
    <x v="0"/>
    <s v="DNI"/>
    <n v="6672892"/>
    <s v="CASTAÑEDA NEGRON, KARLA PATRICIA LILIANA"/>
    <m/>
    <s v="955888700 () 95588870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4"/>
    <d v="2025-02-24T00:00:00"/>
    <s v="NO ASISTIO A CITA 9/04/2025 Nilda  Noriko Kawamura  MurilloENDOCRINOLOGÍA - TELECONSULTA"/>
    <d v="2025-04-07T00:00:00"/>
    <x v="0"/>
    <n v="31"/>
    <x v="0"/>
    <x v="0"/>
    <x v="0"/>
    <x v="1"/>
    <e v="#N/A"/>
    <e v="#N/A"/>
    <e v="#N/A"/>
    <e v="#N/A"/>
    <m/>
    <m/>
    <s v="Solicitud"/>
    <s v="SOLICITUD"/>
  </r>
  <r>
    <x v="1"/>
    <s v="PERÚ"/>
    <s v="VIVA1A CENTRO MEDICO"/>
    <s v="RIMAC"/>
    <x v="0"/>
    <s v="DNI"/>
    <n v="9382887"/>
    <s v="CASTILLO SALINAS, MARIA"/>
    <m/>
    <s v="2609807 () 96968787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3"/>
    <d v="2025-02-24T00:00:00"/>
    <s v="ATENDIDO 11/04/2025 Hilton   D Jango  Cruz CARDIOLOGÍA - TELECONSULTA"/>
    <d v="2025-04-07T00:00:00"/>
    <x v="0"/>
    <n v="31"/>
    <x v="0"/>
    <x v="0"/>
    <x v="0"/>
    <x v="1"/>
    <e v="#N/A"/>
    <e v="#N/A"/>
    <e v="#N/A"/>
    <e v="#N/A"/>
    <m/>
    <m/>
    <s v="Solicitud"/>
    <s v="SOLICITUD"/>
  </r>
  <r>
    <x v="1"/>
    <s v="PERÚ"/>
    <s v="VIVA1A CENTRO MEDICO"/>
    <s v="RIMAC"/>
    <x v="0"/>
    <s v="DNI"/>
    <n v="7849850"/>
    <s v="CATERIANO VELA, JOSE FERNANDO"/>
    <m/>
    <s v="3999848 978464166"/>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3"/>
    <d v="2025-02-24T00:00:00"/>
    <s v="NO CONTESTA, SE DEJA WHATSAPP"/>
    <d v="2025-04-21T00:00:00"/>
    <x v="0"/>
    <n v="41"/>
    <x v="0"/>
    <x v="0"/>
    <x v="0"/>
    <x v="1"/>
    <e v="#N/A"/>
    <e v="#N/A"/>
    <e v="#N/A"/>
    <e v="#N/A"/>
    <m/>
    <m/>
    <s v="Solicitud"/>
    <s v="SOLICITUD"/>
  </r>
  <r>
    <x v="1"/>
    <s v="PERÚ"/>
    <s v="VIVA1A CENTRO MEDICO"/>
    <s v="RIMAC"/>
    <x v="0"/>
    <s v="DNI"/>
    <n v="7868429"/>
    <s v="MARIANA CERPA ESPINOSA "/>
    <m/>
    <n v="987975927"/>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5"/>
    <d v="2025-02-24T00:00:00"/>
    <s v="NO CONTESTA, SE DEJA WHATSAPP"/>
    <d v="2025-04-21T00:00:00"/>
    <x v="0"/>
    <n v="41"/>
    <x v="0"/>
    <x v="0"/>
    <x v="0"/>
    <x v="1"/>
    <e v="#N/A"/>
    <e v="#N/A"/>
    <e v="#N/A"/>
    <e v="#N/A"/>
    <m/>
    <m/>
    <s v="Solicitud"/>
    <s v="SOLICITUD"/>
  </r>
  <r>
    <x v="1"/>
    <s v="PERÚ"/>
    <s v="VIVA1A CENTRO MEDICO"/>
    <s v="RIMAC"/>
    <x v="0"/>
    <s v="DNI"/>
    <n v="7664472"/>
    <s v="MARIA TERESA CHAVEZ MAYO"/>
    <m/>
    <s v="Niega 989140276"/>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NO CONTESTA, SE DEJA WHATSAPP"/>
    <d v="2025-04-21T00:00:00"/>
    <x v="0"/>
    <n v="41"/>
    <x v="0"/>
    <x v="0"/>
    <x v="0"/>
    <x v="1"/>
    <e v="#N/A"/>
    <e v="#N/A"/>
    <e v="#N/A"/>
    <e v="#N/A"/>
    <m/>
    <m/>
    <s v="Solicitud"/>
    <s v="SOLICITUD"/>
  </r>
  <r>
    <x v="1"/>
    <s v="PERÚ"/>
    <s v="VIVA1A CENTRO MEDICO"/>
    <s v="RIMAC"/>
    <x v="0"/>
    <s v="DNI"/>
    <n v="42572085"/>
    <s v="STEVEN ALEXANDER COCHACHEZ RODRIGUEZ"/>
    <m/>
    <s v=" 95362248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3282425"/>
    <s v="RICARDO COLONIA ESPINOZA"/>
    <m/>
    <n v="992906359"/>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DESEA  ENTRAR PROGRAMA "/>
    <d v="2025-04-07T00:00:00"/>
    <x v="0"/>
    <n v="31"/>
    <x v="0"/>
    <x v="0"/>
    <x v="0"/>
    <x v="1"/>
    <e v="#N/A"/>
    <e v="#N/A"/>
    <e v="#N/A"/>
    <e v="#N/A"/>
    <m/>
    <m/>
    <s v="Solicitud"/>
    <s v="SOLICITUD"/>
  </r>
  <r>
    <x v="1"/>
    <s v="PERÚ"/>
    <s v="VIVA1A CENTRO MEDICO"/>
    <s v="RIMAC"/>
    <x v="0"/>
    <s v="DNI"/>
    <n v="40182382"/>
    <s v="JOSE CORDANO COPELLO"/>
    <m/>
    <s v="993557216 () 993557216"/>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NO CONTESTA, SE DEJA WHATSAPP"/>
    <d v="2025-04-21T00:00:00"/>
    <x v="0"/>
    <n v="41"/>
    <x v="0"/>
    <x v="0"/>
    <x v="0"/>
    <x v="1"/>
    <e v="#N/A"/>
    <e v="#N/A"/>
    <e v="#N/A"/>
    <e v="#N/A"/>
    <m/>
    <m/>
    <s v="Solicitud"/>
    <s v="SOLICITUD"/>
  </r>
  <r>
    <x v="1"/>
    <s v="PERÚ"/>
    <s v="VIVA1A CENTRO MEDICO"/>
    <s v="RIMAC"/>
    <x v="0"/>
    <s v="DNI"/>
    <n v="73041988"/>
    <s v="CUBAS BRANDES, ILSE"/>
    <m/>
    <n v="922541189"/>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8/04/2025Antonio  David Moncada Catalan MEDICA FAMILIAR - TELECONSULTA"/>
    <d v="2025-04-07T00:00:00"/>
    <x v="0"/>
    <n v="31"/>
    <x v="0"/>
    <x v="0"/>
    <x v="0"/>
    <x v="1"/>
    <e v="#N/A"/>
    <e v="#N/A"/>
    <e v="#N/A"/>
    <e v="#N/A"/>
    <m/>
    <m/>
    <s v="Solicitud"/>
    <s v="SOLICITUD"/>
  </r>
  <r>
    <x v="1"/>
    <s v="PERÚ"/>
    <s v="VIVA1A CENTRO MEDICO"/>
    <s v="RIMAC"/>
    <x v="0"/>
    <s v="DNI"/>
    <n v="48007920"/>
    <s v="ROBERT REY DIAZ BAUTISTA"/>
    <m/>
    <n v="92202944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3212980"/>
    <s v="ANDRES DIAZ BAZAN"/>
    <m/>
    <n v="922330557"/>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3607023"/>
    <s v="JOSE FERNANDO ELESCANO SALAS"/>
    <m/>
    <s v=" 92219546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0341708"/>
    <s v="ESTRELLA CELESTE ERAZO SALAS"/>
    <m/>
    <n v="956988807"/>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759026"/>
    <s v="BERITH CAROL ESPINOZA DIAZ,"/>
    <m/>
    <n v="994440154"/>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7"/>
    <d v="2025-02-24T00:00:00"/>
    <s v="NUMERO INVALIDO"/>
    <d v="2025-04-21T00:00:00"/>
    <x v="0"/>
    <n v="41"/>
    <x v="0"/>
    <x v="0"/>
    <x v="0"/>
    <x v="1"/>
    <e v="#N/A"/>
    <e v="#N/A"/>
    <e v="#N/A"/>
    <e v="#N/A"/>
    <m/>
    <m/>
    <s v="Solicitud"/>
    <s v="SOLICITUD"/>
  </r>
  <r>
    <x v="1"/>
    <s v="PERÚ"/>
    <s v="VIVA1A CENTRO MEDICO"/>
    <s v="RIMAC"/>
    <x v="0"/>
    <s v="DNI"/>
    <n v="25737405"/>
    <s v="ROSARIO DEL CARMEN FLORIANO GONZALES"/>
    <m/>
    <n v="98901603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3"/>
    <d v="2025-02-24T00:00:00"/>
    <s v="NO CONTESTA, SE DEJA WHATSAPP"/>
    <d v="2025-04-21T00:00:00"/>
    <x v="0"/>
    <n v="41"/>
    <x v="0"/>
    <x v="0"/>
    <x v="0"/>
    <x v="1"/>
    <e v="#N/A"/>
    <e v="#N/A"/>
    <e v="#N/A"/>
    <e v="#N/A"/>
    <m/>
    <m/>
    <s v="Solicitud"/>
    <s v="SOLICITUD"/>
  </r>
  <r>
    <x v="1"/>
    <s v="PERÚ"/>
    <s v="VIVA1A CENTRO MEDICO"/>
    <s v="RIMAC"/>
    <x v="0"/>
    <s v="DNI"/>
    <n v="7938897"/>
    <s v="EMANUEL FERNANDO GARCIA GRANDJEAN"/>
    <m/>
    <n v="98901599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8"/>
    <d v="2025-02-24T00:00:00"/>
    <s v="NO ASISTIO A CITA 10/04/2025 Monica Marlene Proano Montalvo CARDIOLOGÍA - TELECONSULTA"/>
    <d v="2025-04-12T00:00:00"/>
    <x v="0"/>
    <n v="35"/>
    <x v="0"/>
    <x v="0"/>
    <x v="0"/>
    <x v="1"/>
    <e v="#N/A"/>
    <e v="#N/A"/>
    <e v="#N/A"/>
    <e v="#N/A"/>
    <m/>
    <m/>
    <s v="Solicitud"/>
    <s v="SOLICITUD"/>
  </r>
  <r>
    <x v="1"/>
    <s v="PERÚ"/>
    <s v="VIVA1A CENTRO MEDICO"/>
    <s v="RIMAC"/>
    <x v="0"/>
    <s v="DNI"/>
    <n v="72741849"/>
    <s v="MARTIN GONZALEZ COSSIO"/>
    <m/>
    <n v="92482210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3158590"/>
    <s v="HUMBERTO TEODORO LEON ALVAN"/>
    <m/>
    <s v=" 97144474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1"/>
    <d v="2025-02-24T00:00:00"/>
    <s v="NO ASISTIO A CITA 7/04/2025 Antonio  David Moncada Catalan MEDICA FAMILIAR - TELECONSULTA"/>
    <d v="2025-04-07T00:00:00"/>
    <x v="0"/>
    <n v="31"/>
    <x v="0"/>
    <x v="0"/>
    <x v="0"/>
    <x v="1"/>
    <e v="#N/A"/>
    <e v="#N/A"/>
    <e v="#N/A"/>
    <e v="#N/A"/>
    <m/>
    <m/>
    <s v="Solicitud"/>
    <s v="SOLICITUD"/>
  </r>
  <r>
    <x v="1"/>
    <s v="PERÚ"/>
    <s v="VIVA1A CENTRO MEDICO"/>
    <s v="RIMAC"/>
    <x v="0"/>
    <s v="DNI"/>
    <n v="9385305"/>
    <s v="CARMEN ELIZABETH LARIOS GRIMALDI"/>
    <m/>
    <n v="98876294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7"/>
    <d v="2025-02-24T00:00:00"/>
    <s v="ATENDIDO 5/04/2025 Antonio  David Moncada Catalan MEDICA FAMILIAR - TELECONSULTA"/>
    <d v="2025-04-07T00:00:00"/>
    <x v="0"/>
    <n v="31"/>
    <x v="0"/>
    <x v="0"/>
    <x v="0"/>
    <x v="1"/>
    <e v="#N/A"/>
    <e v="#N/A"/>
    <e v="#N/A"/>
    <e v="#N/A"/>
    <m/>
    <m/>
    <s v="Solicitud"/>
    <s v="SOLICITUD"/>
  </r>
  <r>
    <x v="1"/>
    <s v="PERÚ"/>
    <s v="VIVA1A CENTRO MEDICO"/>
    <s v="RIMAC"/>
    <x v="0"/>
    <s v="DNI"/>
    <n v="48341383"/>
    <s v="ALLISON EDITH LOC QUISPE"/>
    <m/>
    <s v=" 93204481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12/04/2025 Antonio  David Moncada Catalan MEDICA FAMILIAR - TELECONSULTA"/>
    <d v="2025-04-21T00:00:00"/>
    <x v="0"/>
    <n v="41"/>
    <x v="0"/>
    <x v="0"/>
    <x v="0"/>
    <x v="1"/>
    <e v="#N/A"/>
    <e v="#N/A"/>
    <e v="#N/A"/>
    <e v="#N/A"/>
    <m/>
    <m/>
    <s v="Solicitud"/>
    <s v="SOLICITUD"/>
  </r>
  <r>
    <x v="1"/>
    <s v="PERÚ"/>
    <s v="VIVA1A CENTRO MEDICO"/>
    <s v="RIMAC"/>
    <x v="0"/>
    <s v="DNI"/>
    <n v="7254605"/>
    <s v="LOPEZ CHAVEZ, OSCAR EDUARDO"/>
    <m/>
    <s v="3652313 98901594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5"/>
    <d v="2025-02-24T00:00:00"/>
    <s v="ATENDIDO 9/04/2025 Antonio  David Moncada Catalan MEDICA FAMILIAR - TELECONSULTA"/>
    <d v="2025-04-12T00:00:00"/>
    <x v="0"/>
    <n v="35"/>
    <x v="0"/>
    <x v="0"/>
    <x v="0"/>
    <x v="1"/>
    <e v="#N/A"/>
    <e v="#N/A"/>
    <e v="#N/A"/>
    <e v="#N/A"/>
    <m/>
    <m/>
    <s v="Solicitud"/>
    <s v="SOLICITUD"/>
  </r>
  <r>
    <x v="1"/>
    <s v="PERÚ"/>
    <s v="VIVA1A CENTRO MEDICO"/>
    <s v="RIMAC"/>
    <x v="0"/>
    <s v="DNI"/>
    <n v="10088330"/>
    <s v="MARCILLA FELIX, LUIS"/>
    <m/>
    <n v="94920965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DESEA  ENTRAR PROGRAMA "/>
    <d v="2025-04-07T00:00:00"/>
    <x v="0"/>
    <n v="31"/>
    <x v="0"/>
    <x v="0"/>
    <x v="0"/>
    <x v="1"/>
    <e v="#N/A"/>
    <e v="#N/A"/>
    <e v="#N/A"/>
    <e v="#N/A"/>
    <m/>
    <m/>
    <s v="Solicitud"/>
    <s v="SOLICITUD"/>
  </r>
  <r>
    <x v="1"/>
    <s v="PERÚ"/>
    <s v="VIVA1A CENTRO MEDICO"/>
    <s v="RIMAC"/>
    <x v="0"/>
    <s v="DNI"/>
    <n v="76325018"/>
    <s v="MATTA DE LA CRUZ, PATRICIA"/>
    <m/>
    <s v=" 94110431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6/04/2025 Antonio  David Moncada Catalan MEDICA FAMILIAR - TELECONSULTA"/>
    <d v="2025-04-07T00:00:00"/>
    <x v="0"/>
    <n v="31"/>
    <x v="0"/>
    <x v="0"/>
    <x v="0"/>
    <x v="1"/>
    <e v="#N/A"/>
    <e v="#N/A"/>
    <e v="#N/A"/>
    <e v="#N/A"/>
    <m/>
    <m/>
    <s v="Solicitud"/>
    <s v="SOLICITUD"/>
  </r>
  <r>
    <x v="1"/>
    <s v="PERÚ"/>
    <s v="VIVA1A CENTRO MEDICO"/>
    <s v="RIMAC"/>
    <x v="0"/>
    <s v="DNI"/>
    <n v="46874053"/>
    <s v="MELENDEZ SALAS, ALVARO ENRIQUE"/>
    <m/>
    <s v="966518951 () 96651895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4255516"/>
    <s v="MAMANI PAJE, MONICA DAISY"/>
    <m/>
    <n v="93559685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3"/>
    <d v="2025-02-24T00:00:00"/>
    <s v="NO CONTESTA, SE DEJA WHATSAPP"/>
    <d v="2025-04-21T00:00:00"/>
    <x v="0"/>
    <n v="41"/>
    <x v="0"/>
    <x v="0"/>
    <x v="0"/>
    <x v="1"/>
    <e v="#N/A"/>
    <e v="#N/A"/>
    <e v="#N/A"/>
    <e v="#N/A"/>
    <m/>
    <m/>
    <s v="Solicitud"/>
    <s v="SOLICITUD"/>
  </r>
  <r>
    <x v="1"/>
    <s v="PERÚ"/>
    <s v="VIVA1A CENTRO MEDICO"/>
    <s v="RIMAC"/>
    <x v="0"/>
    <s v="DNI"/>
    <n v="41186259"/>
    <s v="MENDOZA PRADA, LUIS MIGUEL"/>
    <m/>
    <s v="2230421 997921109"/>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9/04/2025 Antonio  David Moncada Catalan MEDICA FAMILIAR - TELECONSULTA"/>
    <d v="2025-04-07T00:00:00"/>
    <x v="0"/>
    <n v="31"/>
    <x v="0"/>
    <x v="0"/>
    <x v="0"/>
    <x v="1"/>
    <e v="#N/A"/>
    <e v="#N/A"/>
    <e v="#N/A"/>
    <e v="#N/A"/>
    <m/>
    <m/>
    <s v="Solicitud"/>
    <s v="SOLICITUD"/>
  </r>
  <r>
    <x v="1"/>
    <s v="PERÚ"/>
    <s v="VIVA1A CENTRO MEDICO"/>
    <s v="RIMAC"/>
    <x v="0"/>
    <s v="DNI"/>
    <n v="72650995"/>
    <s v="MONTES BARRERA, FIORELLA NICOLLE"/>
    <m/>
    <s v=" 914488496"/>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07T00:00:00"/>
    <x v="0"/>
    <n v="31"/>
    <x v="0"/>
    <x v="0"/>
    <x v="0"/>
    <x v="1"/>
    <e v="#N/A"/>
    <e v="#N/A"/>
    <e v="#N/A"/>
    <e v="#N/A"/>
    <m/>
    <m/>
    <s v="Solicitud"/>
    <s v="SOLICITUD"/>
  </r>
  <r>
    <x v="1"/>
    <s v="PERÚ"/>
    <s v="VIVA1A CENTRO MEDICO"/>
    <s v="RIMAC"/>
    <x v="0"/>
    <s v="DNI"/>
    <n v="76143231"/>
    <s v="MONTOYA TEJADA, ADRIAN"/>
    <m/>
    <s v=" 99194635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3590587"/>
    <s v="MORALES MENDOZA, ISIS"/>
    <m/>
    <n v="98721403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9/04/2025 Antonio  David Moncada Catalan MEDICA FAMILIAR - TELECONSULTA"/>
    <d v="2025-04-12T00:00:00"/>
    <x v="0"/>
    <n v="35"/>
    <x v="0"/>
    <x v="0"/>
    <x v="0"/>
    <x v="1"/>
    <e v="#N/A"/>
    <e v="#N/A"/>
    <e v="#N/A"/>
    <e v="#N/A"/>
    <m/>
    <m/>
    <s v="Solicitud"/>
    <s v="SOLICITUD"/>
  </r>
  <r>
    <x v="1"/>
    <s v="PERÚ"/>
    <s v="VIVA1A CENTRO MEDICO"/>
    <s v="RIMAC"/>
    <x v="0"/>
    <s v="DNI"/>
    <n v="42187511"/>
    <s v="MORI YONG, MILAGRITOS PATRICIA"/>
    <m/>
    <s v=" 997375667"/>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0105213"/>
    <s v="NEYRA MERINO, CARLOS JOHAN"/>
    <m/>
    <n v="997442537"/>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8/04/2025 Jorge Velasco Benites NUTRICIÓN - TELECONSULTA"/>
    <d v="2025-04-12T00:00:00"/>
    <x v="0"/>
    <n v="35"/>
    <x v="0"/>
    <x v="0"/>
    <x v="0"/>
    <x v="1"/>
    <e v="#N/A"/>
    <e v="#N/A"/>
    <e v="#N/A"/>
    <e v="#N/A"/>
    <m/>
    <m/>
    <s v="Solicitud"/>
    <s v="SOLICITUD"/>
  </r>
  <r>
    <x v="1"/>
    <s v="PERÚ"/>
    <s v="VIVA1A CENTRO MEDICO"/>
    <s v="RIMAC"/>
    <x v="0"/>
    <s v="DNI"/>
    <n v="76397056"/>
    <s v="PACHECO HUARHUA, ANNEL YASMIN"/>
    <m/>
    <n v="94164475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2747151"/>
    <s v="NORIEGA HERRERA, JOHANNA"/>
    <m/>
    <s v="992338464 () 992338464"/>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NO CONTESTA, SE DEJA WHATSAPP"/>
    <d v="2025-04-21T00:00:00"/>
    <x v="0"/>
    <n v="41"/>
    <x v="0"/>
    <x v="0"/>
    <x v="0"/>
    <x v="1"/>
    <e v="#N/A"/>
    <e v="#N/A"/>
    <e v="#N/A"/>
    <e v="#N/A"/>
    <m/>
    <m/>
    <s v="Solicitud"/>
    <s v="SOLICITUD"/>
  </r>
  <r>
    <x v="1"/>
    <s v="PERÚ"/>
    <s v="VIVA1A CENTRO MEDICO"/>
    <s v="RIMAC"/>
    <x v="0"/>
    <s v="DNI"/>
    <n v="73189563"/>
    <s v="PASTOR IRIARTE, YAMILE"/>
    <m/>
    <n v="95574547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12/04/2025 Virginia  Cuevas Rivero MEDICA FAMILIAR - TELECONSULTA"/>
    <d v="2025-04-12T00:00:00"/>
    <x v="0"/>
    <n v="35"/>
    <x v="0"/>
    <x v="0"/>
    <x v="0"/>
    <x v="1"/>
    <e v="#N/A"/>
    <e v="#N/A"/>
    <e v="#N/A"/>
    <e v="#N/A"/>
    <m/>
    <m/>
    <s v="Solicitud"/>
    <s v="SOLICITUD"/>
  </r>
  <r>
    <x v="1"/>
    <s v="PERÚ"/>
    <s v="VIVA1A CENTRO MEDICO"/>
    <s v="RIMAC"/>
    <x v="0"/>
    <s v="DNI"/>
    <n v="10798540"/>
    <s v="PEREZ GARRIDO, LAURA ANTOINETT"/>
    <m/>
    <n v="98949083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DESEA  ENTRAR PROGRAMA "/>
    <d v="2025-04-07T00:00:00"/>
    <x v="0"/>
    <n v="31"/>
    <x v="0"/>
    <x v="0"/>
    <x v="0"/>
    <x v="1"/>
    <e v="#N/A"/>
    <s v="SIN INFORMACION"/>
    <e v="#N/A"/>
    <e v="#N/A"/>
    <m/>
    <m/>
    <s v="Solicitud"/>
    <s v="SOLICITUD"/>
  </r>
  <r>
    <x v="1"/>
    <s v="PERÚ"/>
    <s v="VIVA1A CENTRO MEDICO"/>
    <s v="RIMAC"/>
    <x v="0"/>
    <s v="DNI"/>
    <n v="73746628"/>
    <s v="PINZÓN JIMÉNEZ, DIEGO ALEJANDRO"/>
    <m/>
    <s v=" 98909026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8/04/2025 Antonio  David Moncada Catalan MEDICA FAMILIAR - TELECONSULTA"/>
    <d v="2025-04-07T00:00:00"/>
    <x v="0"/>
    <n v="31"/>
    <x v="0"/>
    <x v="0"/>
    <x v="0"/>
    <x v="1"/>
    <e v="#N/A"/>
    <e v="#N/A"/>
    <e v="#N/A"/>
    <e v="#N/A"/>
    <m/>
    <m/>
    <s v="Solicitud"/>
    <s v="SOLICITUD"/>
  </r>
  <r>
    <x v="1"/>
    <s v="PERÚ"/>
    <s v="VIVA1A CENTRO MEDICO"/>
    <s v="RIMAC"/>
    <x v="0"/>
    <s v="DNI"/>
    <n v="74650494"/>
    <s v="QUEVEDO LECHUGA, LUIS EINOR ANDRE"/>
    <m/>
    <s v=" 94013970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19/04/2025 anahi angelica seijas MEDICINA INTERNA - TELECONSULTA"/>
    <d v="2025-04-21T00:00:00"/>
    <x v="0"/>
    <n v="41"/>
    <x v="0"/>
    <x v="0"/>
    <x v="0"/>
    <x v="1"/>
    <e v="#N/A"/>
    <e v="#N/A"/>
    <e v="#N/A"/>
    <e v="#N/A"/>
    <m/>
    <m/>
    <s v="Solicitud"/>
    <s v="SOLICITUD"/>
  </r>
  <r>
    <x v="1"/>
    <s v="PERÚ"/>
    <s v="VIVA1A CENTRO MEDICO"/>
    <s v="RIMAC"/>
    <x v="0"/>
    <s v="DNI"/>
    <n v="43241354"/>
    <s v="PORTELLA LAZO, ALEJANDRO JEFFERSON"/>
    <m/>
    <n v="95943925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NO CONTESTA, SE DEJA WHATSAPP"/>
    <d v="2025-04-21T00:00:00"/>
    <x v="0"/>
    <n v="41"/>
    <x v="0"/>
    <x v="0"/>
    <x v="0"/>
    <x v="1"/>
    <e v="#N/A"/>
    <e v="#N/A"/>
    <e v="#N/A"/>
    <e v="#N/A"/>
    <m/>
    <m/>
    <s v="Solicitud"/>
    <s v="SOLICITUD"/>
  </r>
  <r>
    <x v="1"/>
    <s v="PERÚ"/>
    <s v="VIVA1A CENTRO MEDICO"/>
    <s v="RIMAC"/>
    <x v="0"/>
    <s v="DNI"/>
    <n v="71032611"/>
    <s v="RAYMUNDO QUINTANA, RENZO"/>
    <m/>
    <s v="4345105 () 93087958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5557643"/>
    <s v="REYES SHIMOSE, MARTHA ESTEFANIA"/>
    <m/>
    <n v="98176711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0715103"/>
    <s v="SANCHEZ GUTIERREZ, CHRISTIAN TEODORO"/>
    <m/>
    <n v="959717774"/>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6568053"/>
    <s v="SANCHEZ MOTTA, MARTIN"/>
    <m/>
    <s v="5923933 94454376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6256283"/>
    <s v="SANTOS ARCE, RAUL ALFREDO"/>
    <m/>
    <s v="3821642 991338154"/>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10553292"/>
    <s v="SALCEDO DE GAMARRA, CECILIA GIOVANA RITA"/>
    <m/>
    <s v=" 98914028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1"/>
    <d v="2025-02-24T00:00:00"/>
    <s v="ATENDIDO 11/04/2025 Monica Marlene Proano Montalvo CARDIOLOGÍA - TELECONSULTA"/>
    <d v="2025-04-12T00:00:00"/>
    <x v="0"/>
    <n v="35"/>
    <x v="0"/>
    <x v="0"/>
    <x v="0"/>
    <x v="1"/>
    <e v="#N/A"/>
    <e v="#N/A"/>
    <e v="#N/A"/>
    <e v="#N/A"/>
    <m/>
    <m/>
    <s v="Solicitud"/>
    <s v="SOLICITUD"/>
  </r>
  <r>
    <x v="1"/>
    <s v="PERÚ"/>
    <s v="VIVA1A CENTRO MEDICO"/>
    <s v="RIMAC"/>
    <x v="0"/>
    <s v="DNI"/>
    <n v="70447430"/>
    <s v="SILVA SANCHEZ, TANIA EDITH"/>
    <m/>
    <n v="947244777"/>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74819748"/>
    <s v="TAYA ALTAMIRANO, LIZ"/>
    <m/>
    <s v=" 95731046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DESEA  ENTRAR PROGRAMA "/>
    <d v="2025-04-07T00:00:00"/>
    <x v="0"/>
    <n v="31"/>
    <x v="0"/>
    <x v="0"/>
    <x v="0"/>
    <x v="1"/>
    <e v="#N/A"/>
    <e v="#N/A"/>
    <e v="#N/A"/>
    <e v="#N/A"/>
    <m/>
    <m/>
    <s v="Solicitud"/>
    <s v="SOLICITUD"/>
  </r>
  <r>
    <x v="1"/>
    <s v="PERÚ"/>
    <s v="VIVA1A CENTRO MEDICO"/>
    <s v="RIMAC"/>
    <x v="0"/>
    <s v="DNI"/>
    <n v="72929652"/>
    <s v="TELLO SALAZAR, ADRIAN"/>
    <m/>
    <s v=" 93157455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SITED INACTIVO"/>
    <d v="2025-04-07T00:00:00"/>
    <x v="0"/>
    <n v="31"/>
    <x v="0"/>
    <x v="0"/>
    <x v="0"/>
    <x v="1"/>
    <e v="#N/A"/>
    <e v="#N/A"/>
    <e v="#N/A"/>
    <e v="#N/A"/>
    <m/>
    <m/>
    <s v="Solicitud"/>
    <s v="SOLICITUD"/>
  </r>
  <r>
    <x v="1"/>
    <s v="PERÚ"/>
    <s v="VIVA1A CENTRO MEDICO"/>
    <s v="RIMAC"/>
    <x v="0"/>
    <s v="DNI"/>
    <n v="5264931"/>
    <s v="TORRES ALVAN, CLARA LUISA"/>
    <m/>
    <s v="987848483 () 987484483"/>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NO CONTESTA, SE DEJA WHATSAPP"/>
    <d v="2025-04-21T00:00:00"/>
    <x v="0"/>
    <n v="41"/>
    <x v="0"/>
    <x v="0"/>
    <x v="0"/>
    <x v="1"/>
    <e v="#N/A"/>
    <e v="#N/A"/>
    <e v="#N/A"/>
    <e v="#N/A"/>
    <m/>
    <m/>
    <s v="Solicitud"/>
    <s v="SOLICITUD"/>
  </r>
  <r>
    <x v="1"/>
    <s v="PERÚ"/>
    <s v="VIVA1A CENTRO MEDICO"/>
    <s v="RIMAC"/>
    <x v="0"/>
    <s v="DNI"/>
    <n v="2441086"/>
    <s v="TORRES PEÑARRIETA, ANA CECILIA"/>
    <m/>
    <n v="965721410"/>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ATENDIDO 11/04/2025 Hilton   D Jango  Cruz CARDIOLOGÍA - TELECONSULTA "/>
    <d v="2025-04-12T00:00:00"/>
    <x v="0"/>
    <n v="35"/>
    <x v="0"/>
    <x v="0"/>
    <x v="0"/>
    <x v="1"/>
    <e v="#N/A"/>
    <e v="#N/A"/>
    <e v="#N/A"/>
    <e v="#N/A"/>
    <m/>
    <m/>
    <s v="Solicitud"/>
    <s v="SOLICITUD"/>
  </r>
  <r>
    <x v="1"/>
    <s v="PERÚ"/>
    <s v="VIVA1A CENTRO MEDICO"/>
    <s v="RIMAC"/>
    <x v="0"/>
    <s v="DNI"/>
    <n v="7853808"/>
    <s v="VALENCIA VOYSEST, MARCO ANTONIO"/>
    <m/>
    <s v="95524715 () 989015996"/>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6"/>
    <d v="2025-02-24T00:00:00"/>
    <s v="NO CONTESTA, SE DEJA WHATSAPP"/>
    <d v="2025-04-21T00:00:00"/>
    <x v="0"/>
    <n v="41"/>
    <x v="0"/>
    <x v="0"/>
    <x v="0"/>
    <x v="1"/>
    <e v="#N/A"/>
    <e v="#N/A"/>
    <e v="#N/A"/>
    <e v="#N/A"/>
    <m/>
    <m/>
    <s v="Solicitud"/>
    <s v="SOLICITUD"/>
  </r>
  <r>
    <x v="1"/>
    <s v="PERÚ"/>
    <s v="VIVA1A CENTRO MEDICO"/>
    <s v="RIMAC"/>
    <x v="0"/>
    <s v="DNI"/>
    <n v="72925279"/>
    <s v="VARGAS LUNA, YARELI"/>
    <m/>
    <s v=" 997822949"/>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5478125"/>
    <s v="VASQUEZ SORIA, EDUARDO"/>
    <m/>
    <s v="969386784 () 979386784"/>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UMERO INVALIDO"/>
    <d v="2025-04-21T00:00:00"/>
    <x v="0"/>
    <n v="41"/>
    <x v="0"/>
    <x v="0"/>
    <x v="0"/>
    <x v="1"/>
    <e v="#N/A"/>
    <e v="#N/A"/>
    <e v="#N/A"/>
    <e v="#N/A"/>
    <m/>
    <m/>
    <s v="Solicitud"/>
    <s v="SOLICITUD"/>
  </r>
  <r>
    <x v="1"/>
    <s v="PERÚ"/>
    <s v="VIVA1A CENTRO MEDICO"/>
    <s v="RIMAC"/>
    <x v="0"/>
    <s v="DNI"/>
    <n v="10810407"/>
    <s v="VELASQUEZ MIRANDA, GRISSEL"/>
    <m/>
    <n v="944571746"/>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ATENDIDO 8/04/2025 Antonio  David Moncada Catalan MEDICA FAMILIAR - TELECONSULTA"/>
    <d v="2025-04-07T00:00:00"/>
    <x v="0"/>
    <n v="31"/>
    <x v="0"/>
    <x v="0"/>
    <x v="0"/>
    <x v="1"/>
    <e v="#N/A"/>
    <e v="#N/A"/>
    <e v="#N/A"/>
    <e v="#N/A"/>
    <m/>
    <m/>
    <s v="Solicitud"/>
    <s v="SOLICITUD"/>
  </r>
  <r>
    <x v="1"/>
    <s v="PERÚ"/>
    <s v="VIVA1A CENTRO MEDICO"/>
    <s v="RIMAC"/>
    <x v="0"/>
    <s v="DNI"/>
    <n v="7756197"/>
    <s v="VILLALOBOS FARFAN, JORGE LUIS"/>
    <m/>
    <s v="4564628 986972592"/>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3764171"/>
    <s v="ZEGARRA REVOREDO, FRANK MICHAEL"/>
    <m/>
    <n v="965754731"/>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49058483"/>
    <s v="VARGAS MERCADO, MAYRA"/>
    <m/>
    <s v=" 988562605"/>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7"/>
    <d v="2025-02-24T00:00:00"/>
    <s v="NO ASISTIO A CITA 9/04/2025 Antonio  David Moncada Catalan MEDICA FAMILIAR - TELECONSULTA"/>
    <d v="2025-04-07T00:00:00"/>
    <x v="0"/>
    <n v="31"/>
    <x v="0"/>
    <x v="0"/>
    <x v="0"/>
    <x v="1"/>
    <e v="#N/A"/>
    <e v="#N/A"/>
    <e v="#N/A"/>
    <e v="#N/A"/>
    <m/>
    <m/>
    <s v="Solicitud"/>
    <s v="SOLICITUD"/>
  </r>
  <r>
    <x v="1"/>
    <s v="PERÚ"/>
    <s v="VIVA1A CENTRO MEDICO"/>
    <s v="RIMAC"/>
    <x v="0"/>
    <s v="DNI"/>
    <n v="73244869"/>
    <s v="BABICHE BOZA, MARIA CLAUDIA"/>
    <m/>
    <n v="987091298"/>
    <m/>
    <m/>
    <m/>
    <x v="1"/>
    <x v="1"/>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x v="2"/>
    <d v="2025-02-24T00:00:00"/>
    <s v="NO CONTESTA, SE DEJA WHATSAPP"/>
    <d v="2025-04-21T00:00:00"/>
    <x v="0"/>
    <n v="41"/>
    <x v="0"/>
    <x v="0"/>
    <x v="0"/>
    <x v="1"/>
    <e v="#N/A"/>
    <e v="#N/A"/>
    <e v="#N/A"/>
    <e v="#N/A"/>
    <m/>
    <m/>
    <s v="Solicitud"/>
    <s v="SOLICITUD"/>
  </r>
  <r>
    <x v="1"/>
    <s v="PERÚ"/>
    <s v="VIVA1A CENTRO MEDICO"/>
    <s v="RIMAC"/>
    <x v="0"/>
    <s v="DNI"/>
    <n v="8146369"/>
    <s v="MARROQUIN DEZA IVOR PAUL"/>
    <m/>
    <m/>
    <m/>
    <m/>
    <m/>
    <x v="0"/>
    <x v="1"/>
    <s v="PROGRAMA CUIDATE DEL PX MARROQUIN DEZA IVOR PAUL"/>
    <x v="2"/>
    <s v="CUIDATE"/>
    <x v="9"/>
    <d v="2025-02-26T00:00:00"/>
    <s v="Estimada Guisella, buena tarde:_x000a_Previo cordial saludo y las disculpas por la demora, se informa sobre el paciente que:_x000a_Para dar cierre a los casos, no se ubica la cabecera del correo en referencia; por lo que, procedemos a informar que el paciente ha sido contactado generando la cita para el día 21 del presente con nuestra especialista Dra. Virginia Cuevas."/>
    <d v="2025-03-19T00:00:00"/>
    <x v="0"/>
    <n v="16"/>
    <x v="0"/>
    <x v="0"/>
    <x v="0"/>
    <x v="2"/>
    <s v="PROGRAMA CUIDATE DEL PX MARROQUIN DEZA IVOR PAUL"/>
    <e v="#N/A"/>
    <e v="#N/A"/>
    <e v="#N/A"/>
    <e v="#N/A"/>
    <e v="#N/A"/>
    <s v="Acceso"/>
    <s v="SERVICIO"/>
  </r>
  <r>
    <x v="1"/>
    <s v="PERÚ"/>
    <s v="VIVA1A CENTRO MEDICO"/>
    <s v="RIMAC"/>
    <x v="0"/>
    <s v="DNI"/>
    <n v="8243493"/>
    <s v="TALIA GIANINA MARTÍNEZ DE ARAUZO"/>
    <s v="Capullanas G5-502 Palmas del Golf, Victor Larco"/>
    <n v="949953153"/>
    <m/>
    <m/>
    <m/>
    <x v="1"/>
    <x v="1"/>
    <s v="favor me podrías ayudar en incluir al programa Cuidate"/>
    <x v="1"/>
    <s v="CUIDATE"/>
    <x v="9"/>
    <d v="2025-02-28T00:00:00"/>
    <s v="Estimada Sra. Bedon Guissela,_x000a_Reciba un cordial saludo de parte de VIVA 1A Centro Médico. En relación con lo descrito en el comunicado, nos permitimos dar respuesta al agendamiento de cita para la Sra. Talia Gianina Martínez Bohl (DNI: 08243493). Su cita ha sido agendada para el día 3 de abril de 2025 a las 14:50 p.m. con el Dr. Gerson Jacob Siura Trevejo, en el servicio de Endocrinología - Teleconsulta, usuario agradece y queda Satisfecho con la gestión realizada._x000a_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23"/>
    <x v="0"/>
    <x v="0"/>
    <x v="0"/>
    <x v="3"/>
    <e v="#N/A"/>
    <e v="#N/A"/>
    <e v="#N/A"/>
    <s v="SI"/>
    <e v="#N/A"/>
    <e v="#N/A"/>
    <s v="Solicitud"/>
    <s v="SOLICITUD"/>
  </r>
  <r>
    <x v="1"/>
    <s v="PERÚ"/>
    <s v="VIVA1A CENTRO MEDICO"/>
    <s v="RIMAC"/>
    <x v="0"/>
    <s v="DNI"/>
    <n v="25791542"/>
    <s v="CARLOS ALBERTO CHIRICHIGNO MENA"/>
    <s v="calle venancio avila 1990  chacra ríos- LIMA"/>
    <n v="994339590"/>
    <s v="carlos.chirichigno@gmail.com"/>
    <m/>
    <m/>
    <x v="1"/>
    <x v="1"/>
    <s v="Buenas tardes por favor su apoyo para tramitar el ingreso al programa Cuidate"/>
    <x v="1"/>
    <s v="CUIDATE"/>
    <x v="10"/>
    <d v="2025-02-28T00:00:00"/>
    <s v="Estimada Guissela, buena noche:_x000a_Previo cordial saludo se informa que paciente en referencia quedó agendado para el día de mañana 20/3 con medicina interna._x000a__x000a_Saludos Cordiales,_x000a_Buenos días estimados _x000a_Reciba un cordial saludo por parte de VIVA 1A Centro médico, Referente al paciente Carlos Alberto Chirichigno Mena con DNI 25791542   paso atención el día 20 de mazo la cual efectivamente tiene orden de análisis de laboratorio, hemos realizado la coordinación respectiva con el servicio de laboratorio  Dayerlab la cual ya esta en contacto con el paciente._x000a__x000a_Lamentamos sinceramente los inconvenientes ocasionados, valoramos sus comentarios y estamos comprometidos con la mejora continua de nuestros servicios."/>
    <d v="2025-03-19T00:00:00"/>
    <x v="0"/>
    <n v="14"/>
    <x v="0"/>
    <x v="0"/>
    <x v="0"/>
    <x v="3"/>
    <s v="URGENTE RIMAC VIP / INSCRIPCION PROGRMA CUIDATE / CARLOS ALBERTO CHIRICHIGNO MENA"/>
    <e v="#N/A"/>
    <e v="#N/A"/>
    <e v="#N/A"/>
    <e v="#N/A"/>
    <e v="#N/A"/>
    <s v="Solicitud"/>
    <s v="SOLICITUD"/>
  </r>
  <r>
    <x v="1"/>
    <s v="PERÚ"/>
    <s v="VIVA1A CENTRO MEDICO"/>
    <s v="RIMAC"/>
    <x v="0"/>
    <s v="DNI"/>
    <n v="6927900"/>
    <s v="MARIA TERESA RODRIGUEZ GIL DE VARGAS"/>
    <m/>
    <m/>
    <m/>
    <m/>
    <m/>
    <x v="0"/>
    <x v="1"/>
    <s v="Buenos días, la presente es para comentarle que el área de Convenios no ha informado que su señora madre ha venido recibiendo terapias a través de Proveedor Clinica Home (proveedor contratado por Experta por no contar con el servicio de Terapias)_x000a__x000a_ _x000a__x000a_Al realizar por el cambio de prestador Experta a VIVA1, las próximas terapias a realizar a partir de 01.03.2025, deberán ser a través del nuevo Prestador quienes cuenta con la especialidad. Agradeceré coordinar directamente con ellos las Terapias, las mismas que serán de acuerdo con disponibilidad y horarios de programación del Proveedor. Bajo las condiciones del Programa Paliativo._x000a__x000a_ _x000a__x000a_Paciente Rodriguez Gil, ha venido recibiendo atenciones por el Programa Paliativo no oncológico con el prestador Experta y solo por no contar con el servicio de terapia de lenguaje, coordinaron las terapias a través de Clinica Home, quien brinda atención a su Sra. Madre por terapia de deglución. La paciente seguirá recibiendo terapia hasta fin de este mes.  Posterior a la fecha se procederá a suspender las terapias por este proveedor._x000a__x000a_ _x000a__x000a_Prestador VIVA 1, cuentan con el servicio propio de Terapia de Lenguaje. Es importante indicar que los procesos de atención y coordinación lo realiza el paciente o tutor del paciente._x000a__x000a_ "/>
    <x v="2"/>
    <s v="TERAPIAS"/>
    <x v="11"/>
    <d v="2025-02-28T00:00:00"/>
    <s v="Estimados _x000a__x000a_A la pcte se le realizo las programaciones ,correspondientes de las terapias   que se coordino con el hijo del pcte , se envia  screen  de las atenciones realizadas durante el mes "/>
    <d v="2025-03-26T00:00:00"/>
    <x v="0"/>
    <n v="19"/>
    <x v="0"/>
    <x v="0"/>
    <x v="0"/>
    <x v="3"/>
    <e v="#N/A"/>
    <e v="#N/A"/>
    <e v="#N/A"/>
    <s v="SI"/>
    <e v="#N/A"/>
    <e v="#N/A"/>
    <s v="Acceso"/>
    <s v="SERVICIO"/>
  </r>
  <r>
    <x v="1"/>
    <s v="PERÚ"/>
    <s v="VIVA1A CENTRO MEDICO"/>
    <s v="RIMAC"/>
    <x v="0"/>
    <s v="DNI"/>
    <n v="7218366"/>
    <s v="GLADYS PATRICIA GUTIERREZ VELEZMORO"/>
    <m/>
    <m/>
    <m/>
    <m/>
    <m/>
    <x v="0"/>
    <x v="1"/>
    <s v="RIMAC VIP//PROGRAMA CRONICOS REUMATOLOGIA//GLADYS PATRICIA GUTIERREZ VELEZMORO"/>
    <x v="2"/>
    <s v="CRONICOS"/>
    <x v="12"/>
    <d v="2025-02-28T00:00:00"/>
    <s v="Buenos días estimados,_x000a_Reciba un cordial saludo por parte de VIVA 1A Centro médico, en relación a lo descrito en el título del correo damos como respuesta que el paciente GLADYS PATRICIA GUTIERREZ VELEZMORO fue atendido:_x000a__x000a__x000a_Cabe resaltar que el medicamento biológico se gestiona a través de Cuidafarma._x000a_Adicional a ello no ubicamos el correo inicial de solicitud; por lo que, se brinda respuesta en el presente correo._x000a__x000a_Lamentamos sinceramente los inconvenientes ocasionados, valoramos sus comentarios y estamos comprometidos con la mejora continua de nuestros servicios._x000a__x000a_Saludos cordiales,"/>
    <d v="2025-04-02T00:00:00"/>
    <x v="0"/>
    <n v="24"/>
    <x v="0"/>
    <x v="0"/>
    <x v="0"/>
    <x v="3"/>
    <s v="RIMAC VIP//PROGRAMA CRONICOS REUMATOLOGIA//GLADYS PATRICIA GUTIERREZ VELEZMORO"/>
    <e v="#N/A"/>
    <e v="#N/A"/>
    <s v="SI"/>
    <s v="PROGRAMA CRONICOS "/>
    <n v="0"/>
    <s v="Acceso"/>
    <s v="SERVICIO"/>
  </r>
  <r>
    <x v="1"/>
    <s v="PERÚ"/>
    <s v="VIVA1A CENTRO MEDICO"/>
    <s v="RIMAC"/>
    <x v="0"/>
    <s v="DNI"/>
    <n v="8287353"/>
    <s v="LEON MAGNO SANCHEZ QUINTANILLA"/>
    <m/>
    <m/>
    <m/>
    <m/>
    <m/>
    <x v="0"/>
    <x v="1"/>
    <s v="programa cuídate / LEON MAGNO SANCHEZ QUINTANILLA"/>
    <x v="2"/>
    <s v="CUIDATE"/>
    <x v="9"/>
    <d v="2025-02-28T00:00:00"/>
    <s v="Buenos días estimados,_x000a_Reciba un cordial saludo por parte de VIVA 1A Centro médico, en relación a lo descrito en el correo damos como respuesta que el paciente LEON MAGNO SANCHEZ QUINTANILLA DNI 08287353 fue atendido el 22/02/2025 a las 17:00hrs con la Dra. Anahi Angelica Seijas Arvelaez de la especialidad de Medicina Interna, siendo la entrega de medicamentos con fecha 24/02/2025. Se realizaron las medidas correctivas con el flujo de atención de farmacia teniendo el compromido de atención oportuna en el mes de marzo, siendo atendido el 17/03/2025 a las 19:00 hrs con la Dra. Anahi Angelica Seijas Arvelaez de la especialidad de Medicina Interna, siendo la entrega de medicamentos con fecha 18/03/2025 en el rango horario indicado por el paciente._x000a__x000a_Cabe resaltar que no se ubica el correo inicial, es por ello que se responde desde el presente._x000a__x000a_Lamentamos sinceramente los inconvenientes ocasionados, valoramos sus comentarios y estamos comprometidos con la mejora continua de nuestros servicios._x000a__x000a_Saludos cordiales,"/>
    <d v="2025-04-02T00:00:00"/>
    <x v="0"/>
    <n v="24"/>
    <x v="0"/>
    <x v="0"/>
    <x v="0"/>
    <x v="3"/>
    <s v="programa cuídate / LEON MAGNO SANCHEZ QUINTANILLA"/>
    <e v="#N/A"/>
    <e v="#N/A"/>
    <s v="SI"/>
    <s v="PROGRAMA CRONICOS "/>
    <n v="0"/>
    <s v="Acceso"/>
    <s v="SERVICIO"/>
  </r>
  <r>
    <x v="1"/>
    <s v="PERÚ"/>
    <s v="VIVA1A CENTRO MEDICO"/>
    <s v="RIMAC"/>
    <x v="0"/>
    <s v="DNI"/>
    <n v="3684166"/>
    <s v="DIEGO GUILLERMO VILLANUEVA RUIZ"/>
    <m/>
    <m/>
    <m/>
    <m/>
    <m/>
    <x v="1"/>
    <x v="1"/>
    <s v="INSCRIPCION PARA EL PROGRAMA CUIDATE PX DIEGO VILLANUEVA RUIZ"/>
    <x v="1"/>
    <s v="CUIDATE"/>
    <x v="9"/>
    <d v="2025-02-28T00:00:00"/>
    <s v="Buenos días estimados,_x000a_Reciba un cordial saludo por parte de VIVA 1A Centro médico, mediante la presente informamos paciente DIEGO VILLANUEVA RUIZ fue agendado el 07-04-2025 a las 10:15 am para una TELECONSULTA - MEDICINA INTERNA con el Dr. Percy Arriaga Rodriguez._x000a__x000a_Saludos cordiales."/>
    <d v="2025-04-03T00:00:00"/>
    <x v="0"/>
    <n v="25"/>
    <x v="0"/>
    <x v="0"/>
    <x v="0"/>
    <x v="3"/>
    <s v="INSCRIPCION PARA EL PROGRAMA CUIDATE PX DIEGO VILLANUEVA RUIZ"/>
    <e v="#N/A"/>
    <e v="#N/A"/>
    <s v="SI"/>
    <e v="#N/A"/>
    <e v="#N/A"/>
    <s v="Solicitud"/>
    <s v="SOLICITUD"/>
  </r>
  <r>
    <x v="1"/>
    <s v="PERÚ"/>
    <s v="VIVA1A CENTRO MEDICO"/>
    <s v="RIMAC"/>
    <x v="0"/>
    <s v="DNI"/>
    <n v="44000062"/>
    <s v="LLAMOJA VICENTE DENNISE"/>
    <m/>
    <m/>
    <m/>
    <m/>
    <m/>
    <x v="0"/>
    <x v="1"/>
    <s v="CUIDATE- PROGRAMA CRONICO"/>
    <x v="2"/>
    <s v="CUIDATE"/>
    <x v="9"/>
    <d v="2025-02-28T00:00:00"/>
    <s v="Buenas tardes estimados,_x000a_Reciba un cordial saludo por parte de VIVA 1A Centro médico, en relación a lo descrito en el correo damos como respuesta que el paciente  LLAMOJA VICENTE DENNISE fue atendido el 14/03/2025 a las 7:20 PM con la Dr. Gerson Jacob Siura Trevejo Trevejo de la especialidad de ENDOCRINOLOGÍA - TELECONSULTA. Así mismo mencionamos, que el paciente tiene prescripción de medicamentos, el cuál fue entregado el 15/03/2025._x000a_Lamentamos sinceramente los inconvenientes ocasionados, valoramos sus comentarios y estamos comprometidos con la mejora continua de nuestros servicios._x000a__x000a__x000a_Saludos cordiales"/>
    <d v="2025-04-07T00:00:00"/>
    <x v="0"/>
    <n v="27"/>
    <x v="0"/>
    <x v="0"/>
    <x v="0"/>
    <x v="3"/>
    <e v="#N/A"/>
    <e v="#N/A"/>
    <e v="#N/A"/>
    <s v="SI"/>
    <s v="PROGRAMA CRONICOS "/>
    <n v="0"/>
    <s v="Acceso"/>
    <s v="SERVICIO"/>
  </r>
  <r>
    <x v="1"/>
    <s v="PERÚ"/>
    <s v="VIVA1A CENTRO MEDICO"/>
    <s v="RIMAC"/>
    <x v="0"/>
    <s v="DNI"/>
    <n v="9876517"/>
    <s v="Victor Edgar Solis Plaza"/>
    <m/>
    <m/>
    <m/>
    <s v="25-EPS001009"/>
    <m/>
    <x v="0"/>
    <x v="0"/>
    <s v="REFINERIA LA PAMPILLA / EPS N° E0001009 / ASEGURADO: Victor Edgar Solis Plaza / RECLAMO URGENTE_x000a__x000a_Estimada Rosita:_x000a__x000a_Buenas noches, por favor agradezco su apoyo infinito con el caso en mención, la asegurada se está quejando por el cobro que le está realizando el proveedor; ya que refiere que anteriormente no le cobraban. Le hago llegar resaltado en amarillo, lo que me escribió por wsp:_x000a__x000a_ _x000a__x000a_Hoy recibí de parte de Vida + un mensaje con dos liquidaciones de noviembre y diciembre 2024_x000a__x000a_Dentro de estas liquidaciones hay un alquiler de equipo de oxígeno q no solicite ya q en casa cuento con todos los instrumentos para la atención de mi padre._x000a__x000a_Cuando fue la primera atención me trajeron un equipo y me indicaron q este era de VIVA + y no me indicaron que era en alquiler._x000a__x000a_Agradeceré lo retiren de las facturaciones enviadas ys que cuento con ese equipo en casa, esto no me parece serio ya que después de dos meses me quieren sorprender cobrando alquiler._x000a__x000a_Como referencia el año pasado x marzo si no me equivoco pregunte al otro operador Experts Salud y me indicaron q solo la cama Clinica eléctrica si tenía costo_x000a__x000a_Al inicio del servicio converse con una persona de facturación y me indicó q para facilitar la atención me enviarían el total a pagar a fin de mes pero previamente me indicarías los costos de cada atención. Todas las medicinas y análisis los pago cuando se realizan._x000a__x000a_Agradeceré puedas elevar mi reclamo a Rimac no reconozco el alwyuilrr del equipo de oxígeno._x000a__x000a_Muchas gracias x tu apoyo._x000a__x000a_ _x000a__x000a_Agradeceré su apoyo revisando el caso del paciente."/>
    <x v="3"/>
    <s v="NE"/>
    <x v="9"/>
    <d v="2025-02-28T00:00:00"/>
    <s v="_x000a_Freddy Garzón&lt;fgarzon@viva1a.com.pe&gt;_x000a_​_x000a_Gianina Jessica Sigueña Aldana_x000a_​_x000a_​_x000a_Antonio Torres Olivas;_x000a_​_x000a_Maximo Alfaro Andrade;_x000a_​_x000a_Chrismerly Abigail Huaranca López_x000a_​_x000a_saludos  _x000a_este correo  avala la entrega del concentrador  de oxigeno al paciente solis   _x000a_Gianina  sobre el correo  Principal  _x000a_demos respuesta  a la EPS para que ejecuten el pago _x000a__x000a_gracias _x000a__x000a__x000a_Buenas noches estimados._x000a__x000a_Reciban un cordial saludo de parte de VIVA 1A Centro Médico .En respuesta al correo relacionado con el paciente VICTOR EDGAR SOLIS PLAZA , queremos informarles que nos hemos contactado con su familiar, brindándole la información correspondiente sobre los copagos, los cuales fueron aceptados._x000a__x000a__x000a__x000a_Saludos cordiales. "/>
    <d v="2025-04-03T00:00:00"/>
    <x v="0"/>
    <n v="25"/>
    <x v="0"/>
    <x v="0"/>
    <x v="0"/>
    <x v="3"/>
    <e v="#N/A"/>
    <e v="#N/A"/>
    <e v="#N/A"/>
    <s v="SI"/>
    <s v="PROGRAMA CRONICOS "/>
    <n v="0"/>
    <s v="Eps"/>
    <s v="NO ATRIBUIBLE"/>
  </r>
  <r>
    <x v="2"/>
    <s v="PERÚ"/>
    <s v="VIVA1A CENTRO MEDICO"/>
    <s v="RIMAC"/>
    <x v="0"/>
    <s v="DNI"/>
    <n v="46083004"/>
    <s v="NADIA NATALIE SOLANO DELGADO"/>
    <s v="PSJ CERRO AZUL 173"/>
    <m/>
    <s v="nadiasoldel_16@hotmail.com"/>
    <m/>
    <m/>
    <x v="1"/>
    <x v="1"/>
    <s v="He llamado en 3 oportunidades a RIMAC teniendo contacto y en las 3 ocasiones quedaron en derivar mi solicitud al tercero con el que trabajan que ve el tema del programa CUIDATE pero este tercero hasta la fecha no me llama para programar consulta con ellos y poder continuar con mi control._x000a__x000a_Ya va a acabar el mes y aun no tengo la cita y me estoy por quedar sin medicamentos._x000a_Programa Cuidate_x000a__x000a_ "/>
    <x v="1"/>
    <s v="CUIDATE"/>
    <x v="9"/>
    <d v="2025-03-03T00:00:00"/>
    <s v="Estimada Guissela, buena tarde:_x000a_Previo cordial saludo y las disculpas del caso por la demora en responder, se procede a informar sobre la paciente que:_x000a_Ha sido atendida el día 3 del presente, medicamentos entregados el día 6 del presente._x000a_La demora se presentó al estar en consulta el tema de copagos por farmacia._x000a_Se valida respuesta de consulta, cobertura Dx cuidate al 100%, otros Dx al 85%._x000a__x000a_Saludos Cordiales,"/>
    <d v="2025-03-19T00:00:00"/>
    <x v="0"/>
    <n v="13"/>
    <x v="0"/>
    <x v="0"/>
    <x v="0"/>
    <x v="4"/>
    <s v="URGENTE - RIMAC - PROGRAMA CUIDATE EPS "/>
    <e v="#N/A"/>
    <e v="#N/A"/>
    <e v="#N/A"/>
    <e v="#N/A"/>
    <e v="#N/A"/>
    <s v="Solicitud"/>
    <s v="SOLICITUD"/>
  </r>
  <r>
    <x v="2"/>
    <s v="PERÚ"/>
    <s v="VIVA1A CENTRO MEDICO"/>
    <s v="RIMAC"/>
    <x v="0"/>
    <s v="DNI"/>
    <n v="8783626"/>
    <s v="GLORIA DURAND DE VALEGA"/>
    <m/>
    <m/>
    <m/>
    <m/>
    <m/>
    <x v="1"/>
    <x v="1"/>
    <s v="Me comenta la hija de la asegurada del detalle que todos los meses ha sido atendida en casa por Estar Vital, Empresa que como sabemos trabajaba con Rimac; sin embargo, para las atenciones del mes pasado febrero, al llamar para la cita respectiva le han indicado que ya no tienen convenio, por favor podrían informarme que Empresa será ahora quien otorgue el servicio._x000a__x000a_ _x000a__x000a_Asegurada: Gloria Durand de Valega._x000a__x000a_DNI 08783626._x000a__x000a_ _x000a__x000a_Tener en cuenta que, hasta enero 2025, la asegurada ha sido atendida mensualmente por *Estar Vital* quien la visitaba en casa, ya sea por un geriatra, medicina general o cardiólogo para revisión general y le otorgaban la medicina para la presión y el anticoagulante coberturado al 100% y se pagaba por el Hardal que es para el Parkinson._x000a__x000a_ "/>
    <x v="4"/>
    <s v="ATENCION DOMICILIARIA"/>
    <x v="13"/>
    <d v="2025-03-04T00:00:00"/>
    <s v="Estimada Guissela, buena tarde:_x000a_Previo cordial saludo y las disculpas por la demora en la respuesta, se informa sobre la paciente que:_x000a_Pertenece actualmente al Programa RCV, al ser  migración se considera el Dx cuidate al 100%, otros dx con copago al 15%._x000a_Entrega de medicamentos con fecha 10 del presente, con el copago correspodiente._x000a_Paciente conforme._x000a_"/>
    <d v="2025-03-21T00:00:00"/>
    <x v="0"/>
    <n v="14"/>
    <x v="0"/>
    <x v="0"/>
    <x v="0"/>
    <x v="5"/>
    <s v="URGENTE /ATENCION ESTAR VITAL - GLORIA DURAND DE VALEGA - NESTLE JUBILADOS"/>
    <e v="#N/A"/>
    <e v="#N/A"/>
    <s v="SI"/>
    <s v="REPROGRAMACION, SE AGENDA CITA CORRESPONDIENTE AL MES POR PROGRAMA (QUIERE DOMICILIARIA PARA EL SIGUIENTE MES ) "/>
    <s v="SE AGENDA CITA CORRESPONDIENTE AL MES POR PROGRAMA (QUIERE DOMICILIARIA PARA EL SIGUIENTE MES ) "/>
    <s v="Solicitud"/>
    <s v="SOLICITUD"/>
  </r>
  <r>
    <x v="2"/>
    <s v="PERÚ"/>
    <s v="VIVA1A CENTRO MEDICO"/>
    <s v="RIMAC"/>
    <x v="0"/>
    <s v="DNI"/>
    <n v="8249657"/>
    <s v="FARA NOEMI MIRANDA PACHECO DE CHOY"/>
    <m/>
    <n v="998000612"/>
    <s v="fara.choy@gmail.com"/>
    <m/>
    <m/>
    <x v="0"/>
    <x v="1"/>
    <s v="Asegurada es paciente del programa cuídate por el diagnostico de diabetes y dislipidemia indica que el lunes 24/02 paso consulta virtual con el doctor moncada pero hasta el momento esta pendiente el envio de sus medicinas. Solicita que puedan ponerse en contacto para coordinar sus medicamentos"/>
    <x v="0"/>
    <s v="PRESTADOR EXTERNO"/>
    <x v="0"/>
    <d v="2025-03-04T00:00:00"/>
    <s v="Estimada Bedon Guissela,_x000a_Reciba un cordial saludo de parte de VIVA 1A Centro Médico. En relación con lo descrito en el comunicado, damos respuesta a la solicitud de envío de medicamentos de la Sra. Fara Noemí Miranda Pacheco de Choy (DNI: 08249657), con dirección en Calle Los Laureles 561, Dpto. A, San Isidro. Los medicamentos fueron entregados el día 17 de marzo de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3-31T00:00:00"/>
    <x v="0"/>
    <n v="20"/>
    <x v="0"/>
    <x v="0"/>
    <x v="0"/>
    <x v="5"/>
    <s v="PACIENTE DEL PROGRAMA CUIDATE PENDIENTE ENTREGA DE SUS MEDICAMENTOS /FARA NOEMI MIRANDA PACHECO DE CHOY DNI :08249657"/>
    <e v="#N/A"/>
    <e v="#N/A"/>
    <s v="SI"/>
    <e v="#N/A"/>
    <e v="#N/A"/>
    <s v="Medicamentos"/>
    <s v="SERVICIO"/>
  </r>
  <r>
    <x v="2"/>
    <s v="PERÚ"/>
    <s v="VIVA1A CENTRO MEDICO"/>
    <s v="RIMAC"/>
    <x v="0"/>
    <s v="DNI"/>
    <n v="7777013"/>
    <s v="CINDY LEE CAMPBELL GIANELLA "/>
    <m/>
    <n v="991745207"/>
    <s v="cindyleec7@gmail.com"/>
    <m/>
    <m/>
    <x v="0"/>
    <x v="1"/>
    <s v="El 28 de Enero tuve cita telefónica con el endocrinólogo Gerson Siura y me receto mis medicamentos, medicamentos que debía entregarme la firma Estar Vital, que trabajaba con Rimac.  Los remedios nunca me fueron entregados por Estar Vital a pesar de que los estuve llama y llama.  Ahora me dijo el Dr. Siura que ya no trabaja Rimac con Estar Vital y que Rimac ha contratado a una nueva empresa Viva1A y que ella me daría tanto la cita con él, me daría los remedios y análisis.   Ya pasó un mes de mi ultima cita con el Dr. Siura y no me llama VIVA1A para darme la cita, los llamo y no me responden ni devuelven la llamada.  Sigo sin remedios.  QUE PRETENDO?:  QUE VIVA1A me de la cita con Dr. Siura y atienda la receta  que el Dr. Siura me mande.   Quisiera un telefono donde poder comunicarme con VIVA1A o RIMAC cuando tenga problemas y que RIMAC se comunique a mi celular 991745207 o a mi correo cindyleec7@gmail.com. SEGUNDO RECLAMO: Queria hacerles una pregunta. Yo estoy en Rimac en un programa de enfermos crónicos con un endocrinólogo. El 28 de Enero me hizo una receta y esta jamás fue atendida. Me he pasado reclamándola a la empresa Estar Vital, que supuestamente era quien debía dármela, pero nunca lo hizo y Rimac dejo de trabajar con ellos a fines de Enero. Fueron reemplazados por la firma Viva1A quienes debian agendarme la cita medica y una vez recetada traerme mis remedios. Las citas medicas son a través del telefono. Pero esta firma hasta ahora no me agenda la cita y cuando los llamo no me responden. Menos obtengo mis medicinas. Y ya son 2 meses sin que me den mis medicinas. Me queje con mi bróker y ellos mintieron diciendo que yo no queria la cita (que es gratis) y que no les respondo el telefono y eso es mentira."/>
    <x v="5"/>
    <s v="CALL CENTER"/>
    <x v="14"/>
    <d v="2025-03-04T00:00:00"/>
    <s v="Estimada Guissela, buena noche:_x000a_Previo cordial saludo y las disculpas por la demora en la respuesta, se informa que paciente fue atendida el dia 6 del presente con entrega de medicamentos conforme._x000a__x000a_Saludos Cordiales,"/>
    <d v="2025-03-19T00:00:00"/>
    <x v="0"/>
    <n v="12"/>
    <x v="0"/>
    <x v="0"/>
    <x v="0"/>
    <x v="5"/>
    <s v="Campbell Gianella Cindy Lee // DNI 07777013 // Póliza Ami Salud De Oro Nro 07-5503 /Programa ENDOCRINO // URGENTE ATENCION "/>
    <e v="#N/A"/>
    <e v="#N/A"/>
    <e v="#N/A"/>
    <e v="#N/A"/>
    <e v="#N/A"/>
    <s v="Fallas TICS"/>
    <s v="CALIDAD"/>
  </r>
  <r>
    <x v="2"/>
    <s v="PERÚ"/>
    <s v="VIVA1A CENTRO MEDICO"/>
    <s v="RIMAC"/>
    <x v="0"/>
    <s v="DNI"/>
    <n v="10792704"/>
    <s v="TERESA MERCEDES ANGELES VEGA DE CASTRO"/>
    <m/>
    <n v="920038478"/>
    <m/>
    <m/>
    <m/>
    <x v="0"/>
    <x v="1"/>
    <s v="Su gentil apoyo con el pronto contacto de la usuaria referida, usuaria indica que este en programa de Artritis refiriere el Dr. Moncada ha observado la emisión de recetas por diagnósticos de Cuídate."/>
    <x v="0"/>
    <s v="PRESTADOR EXTERNO"/>
    <x v="0"/>
    <d v="2025-03-04T00:00:00"/>
    <s v="Buenas tardes estimados,_x000a__x000a_Reciba un cordial saludo por parte de VIVA 1A Centro médico._x000a_Entendido Guisella, se atenderá al paciente TERESA MERCEDES ANGELES VEGA DE CASTRO bajo el programa ARTRITIS._x000a_Así mismo menciono que la paciente fue atendida el 06/03/2025 a las 8:15am con la Dra. Virginia Cuevas Rivero de la especialidad MEDICINA FAMILIA - ATENCIÓN DOMICILIARIA. El paciente tiene prescripción de medicamentos, el cuál fue entregado el 07/03/2025 bajo el programa ARTRITIS."/>
    <d v="2025-04-05T00:00:00"/>
    <x v="0"/>
    <n v="24"/>
    <x v="0"/>
    <x v="0"/>
    <x v="0"/>
    <x v="5"/>
    <e v="#N/A"/>
    <e v="#N/A"/>
    <e v="#N/A"/>
    <e v="#N/A"/>
    <e v="#N/A"/>
    <e v="#N/A"/>
    <s v="Medicamentos"/>
    <s v="SERVICIO"/>
  </r>
  <r>
    <x v="2"/>
    <s v="PERÚ"/>
    <s v="VIVA1A CENTRO MEDICO"/>
    <s v="RIMAC"/>
    <x v="0"/>
    <s v="DNI"/>
    <n v="30849054"/>
    <s v="RICARDO ARTURO NUÑEZ RODRIGO"/>
    <m/>
    <n v="990324206"/>
    <s v="calanunezrodrigo@hotmail.com"/>
    <m/>
    <m/>
    <x v="1"/>
    <x v="1"/>
    <s v="Buenos días Estimadas,_x000a__x000a_ _x000a__x000a_Por favor su apoyo con el caso, se comunica asegurado e indica está afiliada al Programa Cuídate, menciona que hace 2 meses no recibe sus medicamentos ni tampoco los análisis que le deberían de realizar, anteriormente lo atendían con Experta y ahora que cambian de proveedor no se preocupan por su Salud que está en juego._x000a__x000a_ _x000a__x000a_Cliente se encuentra critico y dese que se comuniquen a la brevedad posible._x000a__x000a_ _x000a__x000a_1. Nombres y Apellidos completos del paciente: RICARDO ARTURO NUÑEZ RODRIGO_x000a__x000a_2. Documento de Identidad: 30849054_x000a__x000a_3. Diagnóstico: Hipertenso - Diabético_x000a__x000a_4. Ciudad de Residencia: Arequipa_x000a__x000a_5. Teléfono (De preferencia Móvil): 990324206_x000a__x000a_6. Correo Electrónico (si lo refiere): calanunezrodrigo@hotmail.com"/>
    <x v="4"/>
    <s v="CRONICOS"/>
    <x v="6"/>
    <d v="2025-03-04T00:00:00"/>
    <s v="Estimados, buena tarde:_x000a_Se contacta con nuestro mutuo paciente, quien indica se encuentra veraneando en playa de Arequipa._x000a__x000a_Se agenda atención para hoy con el Dr. Moncada 19:40hrs, adjunto print._x000a_Paciente nos informará luego de la consulta la dirección en la cuidad de Arequipa, la receta se gestionará a través de Cuida._x000a__x000a_Saludos Cordiales,"/>
    <d v="2025-03-05T00:00:00"/>
    <x v="0"/>
    <n v="2"/>
    <x v="0"/>
    <x v="1"/>
    <x v="0"/>
    <x v="5"/>
    <s v="URGENTE - PROGRAMA CUIDATE // RICARDO ARTURO NUÑEZ RODRIGO // E0001394"/>
    <e v="#N/A"/>
    <e v="#N/A"/>
    <s v="SI"/>
    <e v="#N/A"/>
    <e v="#N/A"/>
    <s v="Solicitud"/>
    <s v="SOLICITUD"/>
  </r>
  <r>
    <x v="2"/>
    <s v="PERÚ"/>
    <s v="VIVA1A CENTRO MEDICO"/>
    <s v="RIMAC"/>
    <x v="0"/>
    <s v="DNI"/>
    <n v="7883739"/>
    <s v="ROBERTO CAMINO SOLIS"/>
    <m/>
    <n v="998788741"/>
    <m/>
    <m/>
    <m/>
    <x v="1"/>
    <x v="1"/>
    <s v="Estimada Paola, buenas tardes, para informarte que llamé a la línea indicada para ingresar a nuestro gerente. _x000a_Me indican en primera llamada, que todo OK para registro y me llamarán en 72 horas viva 1a centro médico, donde pasará controles con el programa cuídate. Porque el área respectiva de clínica internacional está en restructuración y no puede ser inscrito para dicho lugar._x000a_Al no recibir comunicación hasta la 72 horas, llamo nuevamente, pero pido que pueda consultar a clínica internacional sobre el registro. Me indican qué área respectiva de clínica internacional ha aceptado de manera extraordinaria, pero demorarán en llamarme. Miércoles (espero llamada desde el 20 de febrero de 2025). Mañana insistiré._x000a_Línea fija si atiende (todo ok), pero el número de CEL no (ni Llamadas ni WhatsApp)._x000a_Te mantengo informada"/>
    <x v="1"/>
    <s v="CUIDATE"/>
    <x v="6"/>
    <d v="2025-03-04T00:00:00"/>
    <s v="Estimados buenas noches._x000a__x000a_Pudimos contactarnos con asegurado y se logra programar la atención con el Dr Antonio Moncada para el día 06/03 en el rango horario de las 7:45pm a 8:00pm._x000a__x000a_Paciente con Diagnóstico de HTA, conforme con la programación _x000a__x000a_Quedo atento a sus consultas_x000a__x000a_Saludos cordiales."/>
    <d v="2025-03-05T00:00:00"/>
    <x v="0"/>
    <n v="2"/>
    <x v="0"/>
    <x v="1"/>
    <x v="0"/>
    <x v="5"/>
    <e v="#N/A"/>
    <e v="#N/A"/>
    <e v="#N/A"/>
    <e v="#N/A"/>
    <e v="#N/A"/>
    <e v="#N/A"/>
    <s v="Solicitud"/>
    <s v="SOLICITUD"/>
  </r>
  <r>
    <x v="2"/>
    <s v="PERÚ"/>
    <s v="VIVA1A CENTRO MEDICO"/>
    <s v="RIMAC"/>
    <x v="0"/>
    <m/>
    <m/>
    <s v="DIEGO FERNANDO MONCADA BEJARANO"/>
    <m/>
    <n v="49000650"/>
    <m/>
    <s v="25-EPS002127"/>
    <m/>
    <x v="0"/>
    <x v="0"/>
    <s v="Agradeceré su especial con el reclamo presentado por DIEGO FERNANDO MONCADA BEJARANO – DNI 49000650, paciente del programa crónicos DX hipotiroidismo menciona que no ha recibido medicamentos desde cita virtual con VIVA 1A el pasado 24 de enero._x000a__x000a_Por favor confirmar entrega de medicamentos y si cambiará de proveedor._x000a__x000a_ _x000a__x000a_RECLAMO: Paciente con dx hipotiroidismo no ha recibido sus medicamento desde su cita (VIRTUAL) el dia 24 de enero con el Dr. Moncada de la clínica Viva 1A . Luego el 28 de enero tiene cita con nutrición de la misma clínica ellos le enviar las indicaciones a seguir por el tratamiento nutricional, solicitándoles que si podrían interceder para que me fueran entregados la receta de Endocrino, pero tampoco ha tenido respuesta. posterior a ello el sábado 1ro de febrero se ha comunicado al teléfono 4111111 opc 4 y le informaron que solicitarían el cambio de clínica. lo cual nunca lo llamado._x000a_Hasta el momento no ha recibido sus medicamentos y la central telefónica de la clínica Viva 1A no contesta._x000a_Solicita sea atendido y entregado sus medicamentos del programa de enfermedades crónicas_x000a__x000a_ "/>
    <x v="0"/>
    <s v="PRESTADOR EXTERNO"/>
    <x v="0"/>
    <d v="2025-03-04T00:00:00"/>
    <s v="Estimada Carmen, previo cordial saludo te informamos lo siguiente:_x000a__x000a_El usuario paso consulta el 24 de enero de 2025, haciéndose la gestión de la receta para la entrega de medicación el 26 de enero de 2025._x000a_No obstante, por un error de nuestro personal se omitió consignar al correo propio de farmacia &quot;gestionfarmacia@propvida&quot;, lo cual hizo que no se dispensara la receta, no habiendo un seguimiento de la entrega._x000a__x000a_Posterior a ello, el usuario se comunicó con nosotros, advirtiendo el error, se le solicitó las disculpas del caso y se volvió a gestionar la receta el 12 de febrero, haciéndose la entrega efectiva el 13 de febrero._x000a__x000a_Lamentamos el error causado por nuestro personal de farmacia, y en virtud a evitar quiebres de servicio se tomaron las siguientes medidas correctivas:_x000a_Cambio de Director Técnico de Farmacia_x000a_Incorporación de personal adicional para que realice el seguimiento de las entregas de medicamentos._x000a__x000a_Quedamos atentos,"/>
    <d v="2025-03-06T00:00:00"/>
    <x v="0"/>
    <n v="3"/>
    <x v="0"/>
    <x v="2"/>
    <x v="0"/>
    <x v="5"/>
    <e v="#N/A"/>
    <e v="#N/A"/>
    <e v="#N/A"/>
    <e v="#N/A"/>
    <e v="#N/A"/>
    <e v="#N/A"/>
    <s v="Medicamentos"/>
    <s v="SERVICIO"/>
  </r>
  <r>
    <x v="2"/>
    <s v="PERÚ"/>
    <s v="VIVA1A CENTRO MEDICO"/>
    <s v="RIMAC"/>
    <x v="0"/>
    <s v="DNI"/>
    <n v="7803703"/>
    <s v="SERGIO GONZALES VIGIL PINILLO"/>
    <m/>
    <m/>
    <m/>
    <m/>
    <m/>
    <x v="1"/>
    <x v="1"/>
    <s v="Estimada Guissela,_x000a__x000a_ _x000a__x000a_Por favor tu poyo para indicarnos cual es el proveedor que llevara el programa Cuídate del asegurado._x000a__x000a_ _x000a__x000a_Sergio Gonzales Vigil Pinillo_x000a__x000a_ _x000a__x000a_Mensualmente estoy en comunicación con Estar Vital para atenderme por el Programa Preventivo de Salud de los cuales también recibo mis medicinas, es el caso que este mes, NO he sido contactado por ellos y además recibí una llamada de VIVA Salud???? Que realmente no estoy al tanto si ellos comenzaran atenderme o que?_x000a__x000a_ _x000a__x000a_Pongo en copia a Diana Ramos de HOWDEN-Contacto por si están al tanto de mi requerimiento._x000a__x000a_ _x000a__x000a_OJO, Mis medicinas se me están acabando._x000a__x000a_ "/>
    <x v="1"/>
    <s v="CUIDATE"/>
    <x v="9"/>
    <d v="2025-03-04T00:00:00"/>
    <s v="En relación a paciente en referencia, recientemente caracterizado del programa RCV, enviamos los Dx adicionales de los cuales el paciente tiene conocimiento y tratamiento previo para los mismos._x000a_En el histórico del correo se valida un subregistro de los diagnósticos._x000a_Adjunto screen de los diagnósticos y medicamentos indicados por nuestra especialista en la evaluación del presente mes._x000a_Se validó cobertura con equipo de back Rimac, Srta. Gabriela, indicando que efectivamente va con copago._x000a_Ante ello se gestionó el envío de medicamentos bajo los lineamientos de copago en base a las condiciones del programa._x000a__x000a_Adicional a ello, la esposa del paciente indicó no desear la atención cuando nuestra especialista culminó la atención con el Sr Pinillos, ante lo cual se procedió con la cancelación del servicio._x000a__x000a_Quedo a su disposición para cualquier consulta adicional._x000a_Saludos Cordiales,"/>
    <d v="2025-03-12T00:00:00"/>
    <x v="0"/>
    <n v="7"/>
    <x v="0"/>
    <x v="0"/>
    <x v="0"/>
    <x v="5"/>
    <e v="#N/A"/>
    <e v="#N/A"/>
    <e v="#N/A"/>
    <e v="#N/A"/>
    <e v="#N/A"/>
    <e v="#N/A"/>
    <s v="Solicitud"/>
    <s v="SOLICITUD"/>
  </r>
  <r>
    <x v="2"/>
    <s v="PERÚ"/>
    <s v="VIVA1A CENTRO MEDICO"/>
    <s v="RIMAC"/>
    <x v="0"/>
    <s v="DNI"/>
    <n v="6934099"/>
    <s v="JULIA DAMIANA MORENO TOSCANO"/>
    <m/>
    <n v="930873560"/>
    <m/>
    <m/>
    <m/>
    <x v="1"/>
    <x v="1"/>
    <s v="Para informar que asegurada se encuentra dentro de programa crónicos y hasta el momento no se comunican para atención por endocrinología y le puedan hacer envió de medicinas  , solicita comunicación. "/>
    <x v="4"/>
    <s v="Medicina especializada"/>
    <x v="10"/>
    <d v="2025-03-05T00:00:00"/>
    <s v="Estimada Guissela, buena tarde:_x000a_Previo cordial saludo y las disculpas del caso por la demora en la respuesta, se informa sobre la paciente que se logra comunicación con paciente agendando atención para el día 21 del presente._x000a__x000a_Saludos Cordiales,"/>
    <d v="2025-03-19T00:00:00"/>
    <x v="0"/>
    <n v="11"/>
    <x v="0"/>
    <x v="0"/>
    <x v="0"/>
    <x v="6"/>
    <s v="Programa Crónicos - Julia Damiana Moreno Toscano// PENDIENTE CITA"/>
    <e v="#N/A"/>
    <e v="#N/A"/>
    <e v="#N/A"/>
    <s v="PROGRAMA CRONICOS "/>
    <n v="0"/>
    <s v="Solicitud"/>
    <s v="SOLICITUD"/>
  </r>
  <r>
    <x v="2"/>
    <s v="PERÚ"/>
    <s v="VIVA1A CENTRO MEDICO"/>
    <s v="RIMAC"/>
    <x v="0"/>
    <s v="DNI"/>
    <n v="7135754"/>
    <s v="LUIS CARDENAS LUCERO"/>
    <m/>
    <m/>
    <m/>
    <m/>
    <m/>
    <x v="0"/>
    <x v="1"/>
    <s v="Cliente en mención indica que a mediados de febrero del presente año se comunicaron del programa Cuidate para realizar su cita mensual programada, al termino de la misma le indicaron que se tenia que realizar unos exámenes de laboratorio, que se pondrían en contacto, pero hasta el momento no lo hacen._x000a__x000a__x000a_Agradeceré tu gentil apoyo para poder priorizar la atención del cliente."/>
    <x v="2"/>
    <s v="PRESTADOR EXTERNO"/>
    <x v="15"/>
    <d v="2025-03-05T00:00:00"/>
    <s v="Estimada Guissela, buena noche:_x000a_Previo cordial saludo y las disculpas por la demora en la respuesta, se informa sobre el paciente que las muestras de laboratorio fueron tomadas con éxito._x000a_Estimados , _x000a_Status del pcte   atendido de manera correcta , se agendo prueba de laboratorio  con entrega de resultados  el dia sabado 15/03  adj screen _x000a_Saludos cordiales,"/>
    <d v="2025-03-19T00:00:00"/>
    <x v="0"/>
    <n v="11"/>
    <x v="0"/>
    <x v="0"/>
    <x v="0"/>
    <x v="6"/>
    <s v="RIMAC VIP // CONSULTA EXAMEN DE LABORATORIO // LUIS CARDENAS LUCERO"/>
    <e v="#N/A"/>
    <e v="#N/A"/>
    <e v="#N/A"/>
    <e v="#N/A"/>
    <e v="#N/A"/>
    <s v="Acceso"/>
    <s v="SERVICIO"/>
  </r>
  <r>
    <x v="2"/>
    <s v="PERÚ"/>
    <s v="VIVA1A CENTRO MEDICO"/>
    <s v="RIMAC"/>
    <x v="0"/>
    <s v="DNI"/>
    <n v="8783626"/>
    <s v="GLORIA DURAND WOOLCOTT DE VALEGA"/>
    <m/>
    <n v="986616861"/>
    <m/>
    <m/>
    <m/>
    <x v="1"/>
    <x v="1"/>
    <s v="Quisiera comentarte que la madre de una cliente VIP ha estado recibiendo atención durante varios años a través del programa Cuídate con el proveedor EXPERTA, quien ya no colabora con Rimac. La clienta está preocupada porque no fue informada del cambio de proveedor y ahora el proveedor es ESTAR VITAL_x000a_Mi consulta es si la paciente puede seguir recibiendo los medicamentos que siempre le proporcionaban(Losartan 50 mg, Xarelto). De no ser posible, la clienta quisiera saber qué programa podría cubrir dicha medicación, según su diagnóstico."/>
    <x v="4"/>
    <s v="CUIDATE"/>
    <x v="6"/>
    <d v="2025-03-05T00:00:00"/>
    <s v="Estimada Guissela, buena tarde:_x000a_Previo cordial saludo y las disculpas por la demora en la respuesta, se informa sobre la paciente que:_x000a_Pertenece actualmente al Programa RCV, al ser  migración se considera el Dx cuidate al 100%, otros dx con copago al 15%._x000a_Entrega de medicamentos con fecha 10 del presente, con el copago correspodiente._x000a_Paciente conforme._x000a_"/>
    <d v="2025-03-21T00:00:00"/>
    <x v="0"/>
    <n v="13"/>
    <x v="0"/>
    <x v="0"/>
    <x v="0"/>
    <x v="6"/>
    <s v="URGENTE /ATENCION ESTAR VITAL - GLORIA DURAND DE VALEGA - NESTLE JUBILADOS"/>
    <e v="#N/A"/>
    <e v="#N/A"/>
    <s v="SI"/>
    <e v="#N/A"/>
    <e v="#N/A"/>
    <s v="Solicitud"/>
    <s v="SOLICITUD"/>
  </r>
  <r>
    <x v="2"/>
    <s v="PERÚ"/>
    <s v="VIVA1A CENTRO MEDICO"/>
    <s v="RIMAC"/>
    <x v="0"/>
    <s v="DNI"/>
    <n v="7307988"/>
    <s v="CECILIA ESTHER CANALES ANICAMA"/>
    <m/>
    <m/>
    <m/>
    <m/>
    <m/>
    <x v="1"/>
    <x v="1"/>
    <s v="Buenas tardes_x000a_Se está comunicando paciente en mención solicitando su programación de cita médica. _x000a_Agradeceremos el contacto con la asegurada para su atención, al 943920495"/>
    <x v="4"/>
    <s v="Medicina especializada"/>
    <x v="12"/>
    <d v="2025-03-05T00:00:00"/>
    <s v="Estimada Sra. Bedon Guissela,_x000a_Reciba un cordial saludo de parte de VIVA 1A Centro Médico. En respuesta al agendamiento de cita de la Sra. Cecilia Esther Canales Anicama (DNI: 07307988), con número de celular 943920495, le informamos que su cita ha sido agendada para el día de hoy, 01 de abril de 2025, a las 17:00 p.m., con la Dra. Janet Giovana Quispe Vargas, en el servicio de Reumatología – Teleconsulta._x000a_Lamentamos la demora y nos comprometemos a mejorar nuestros servicios y tiempos de respuesta._x000a_Agradecemos su comprensión y quedamos a su disposición para cualquier consulta adicional._x000a_Cordialmente,"/>
    <d v="2025-04-01T00:00:00"/>
    <x v="0"/>
    <n v="20"/>
    <x v="0"/>
    <x v="0"/>
    <x v="0"/>
    <x v="6"/>
    <s v="PROGRAMA CRONICOS - Paciente - CECILIA ESTHER CANALES ANICAMA"/>
    <e v="#N/A"/>
    <e v="#N/A"/>
    <s v="SI"/>
    <s v="FUE ATENDIDA 05/03/2025 6:40 PM VIVA 1A CENTRO MEDICO PERU Antonio David Moncada Catalan MEDICA FAMILIAR - TELECONSULTA  PROCESADO 05/03/2025"/>
    <s v="05/03/2025 6:40 PM VIVA 1A CENTRO MEDICO PERU Antonio David Moncada Catalan MEDICA FAMILIAR - TELECONSULTA  PROCESADO 05/03/2025"/>
    <s v="Solicitud"/>
    <s v="SOLICITUD"/>
  </r>
  <r>
    <x v="2"/>
    <s v="PERÚ"/>
    <s v="VIVA1A CENTRO MEDICO"/>
    <s v="RIMAC"/>
    <x v="0"/>
    <s v="DNI"/>
    <n v="6225297"/>
    <s v="RAUL EDUARDO JARAMILLO GOMEZ"/>
    <m/>
    <n v="942701006"/>
    <s v="raul.jaramillo52@outlook.com"/>
    <m/>
    <m/>
    <x v="0"/>
    <x v="1"/>
    <s v="Buenas tardes_x000a__x000a_Estimados por favor su apoyo con el caso, cliente insatisfecho menciona que se atiende por el programa cuídate, el cual solicita la cita para al lectura de los resultados por los análisis de sangre que ya le realizaron, sin embargo, se comunica o llama al proveedor VIVA 1A, pero no le responden o si responden cortan llama y en el WhatsApp no responden; por lo tanto, solicita que el proveedor se comunique con prioridad para que coordinen la cita que debe ser hoy o mañana, ya que depende de las medicinas."/>
    <x v="5"/>
    <s v="CALL CENTER"/>
    <x v="14"/>
    <d v="2025-03-05T00:00:00"/>
    <s v="Estimada Guisella, paciente ya pasó su consulta el día de ayer. Nos hemos comunicado el día de hoy, no mostrando insatisfacción con la atención, quedando pendiente la entrega de medicamentos, proceso que se comunicó al paciente. _x000a__x000a_Saludos,"/>
    <d v="2025-03-05T00:00:00"/>
    <x v="0"/>
    <n v="1"/>
    <x v="0"/>
    <x v="3"/>
    <x v="0"/>
    <x v="6"/>
    <s v="URGENTE - PROGRAMA CUIDATE / RAUL EDUARDO JARAMILLO GOMEZ / DNI 06225297"/>
    <e v="#N/A"/>
    <e v="#N/A"/>
    <e v="#N/A"/>
    <e v="#N/A"/>
    <e v="#N/A"/>
    <s v="Fallas TICS"/>
    <s v="CALIDAD"/>
  </r>
  <r>
    <x v="2"/>
    <s v="PERÚ"/>
    <s v="VIVA1A CENTRO MEDICO"/>
    <s v="RIMAC"/>
    <x v="0"/>
    <s v="DNI"/>
    <n v="40157495"/>
    <s v="LUCY YOVANI URIARTE CARRASCO"/>
    <m/>
    <n v="998357430"/>
    <s v="yovisuriarte@gmail.com"/>
    <m/>
    <m/>
    <x v="0"/>
    <x v="1"/>
    <s v="Por favor tu apoyo con clienta, ya que quedaron pendientes examenes de programa hipotiroidismo pues el proveedor le menciono que no llega la cobertura donde se encuentra su domicilio. Menciona que no tiene orden ya que la consulta fue via telefonica."/>
    <x v="2"/>
    <s v="PRESTADOR EXTERNO"/>
    <x v="15"/>
    <d v="2025-03-05T00:00:00"/>
    <s v="Estimada Guissela, ya se contactó con la usuaria para la toma respectiva de los exámenes de laboratorio. _x000a__x000a_Saludos,"/>
    <d v="2025-03-05T00:00:00"/>
    <x v="0"/>
    <n v="1"/>
    <x v="0"/>
    <x v="3"/>
    <x v="0"/>
    <x v="6"/>
    <s v="CASO PX LUCY YOVANI URIARTE CARRASCO"/>
    <e v="#N/A"/>
    <e v="#N/A"/>
    <e v="#N/A"/>
    <e v="#N/A"/>
    <e v="#N/A"/>
    <s v="Acceso"/>
    <s v="SERVICIO"/>
  </r>
  <r>
    <x v="2"/>
    <s v="PERÚ"/>
    <s v="VIVA1A CENTRO MEDICO"/>
    <s v="RIMAC"/>
    <x v="0"/>
    <s v="DNI"/>
    <n v="29561921"/>
    <s v="LELIA ALVAREZ MONGE"/>
    <m/>
    <m/>
    <m/>
    <m/>
    <m/>
    <x v="0"/>
    <x v="1"/>
    <s v="Solicitamos su urgente apoyo con la atención del asegurado, refiere que no ha recibido sus medicinas desde fines de enero 24 y ya se le acabaron, por favor contactar al paciente al celular: 964 752 576 para poder coordinar la entrega."/>
    <x v="0"/>
    <s v="PRESTADOR EXTERNO"/>
    <x v="15"/>
    <d v="2025-03-05T00:00:00"/>
    <s v="Estimada Bedon Guísela,_x000a_Reciba un cordial saludo de parte de VIVA 1A Centro Médico. En relación con lo descrito en el comunicado, damos respuesta al seguimiento del caso del SR. ÁLVAREZ MONGLE LELIA del agendamiento de cita   (DNI:25639731), con dirección en AV. manco Cápac 288 ,Carmen de la legua Reynoso callao. Los exámenes de laboratorio fueron tomados  el día 22 de marzo del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4-02T00:00:00"/>
    <x v="0"/>
    <n v="21"/>
    <x v="0"/>
    <x v="0"/>
    <x v="0"/>
    <x v="6"/>
    <s v="REVISION ASEGURADO : ALVAREZ MONGE LELIA DNI : 29561921 - MINSUR "/>
    <e v="#N/A"/>
    <e v="#N/A"/>
    <s v="SI"/>
    <e v="#N/A"/>
    <e v="#N/A"/>
    <s v="Medicamentos"/>
    <s v="SERVICIO"/>
  </r>
  <r>
    <x v="2"/>
    <s v="PERÚ"/>
    <s v="VIVA1A CENTRO MEDICO"/>
    <s v="RIMAC"/>
    <x v="0"/>
    <s v="DNI"/>
    <n v="77742062"/>
    <s v="EDGAR IGNACIO DE LA TORRE RODRIGUEZ"/>
    <m/>
    <n v="994988665"/>
    <s v="jackelinrt2013@gmail.com"/>
    <m/>
    <m/>
    <x v="0"/>
    <x v="1"/>
    <s v=" Madre del asegurado indica que hace un mes no se ponen en contacto para el seguimiento del programa CUIDATE por diagnóstico de asma y la gestión de envió de medicinas  para  su menor . Solicita que puedan llamarla en la brevedad posible "/>
    <x v="2"/>
    <s v="CUIDATE"/>
    <x v="2"/>
    <d v="2025-03-05T00:00:00"/>
    <s v="Estimada Sra. Bedon Guissela,_x000a_Reciba un cordial saludo de parte de VIVA 1A Centro Médico. En respuesta a lo solicitado respecto al asegurado Edgar Ignacio de la Torre (DNI: 77742062), le informamos que tuvo cita el día 05 de marzo de 2025 con la Dra. Virginia Cueva Rivero en Medicina Familiar - Teleconsulta. Además, su próxima cita está agendada para el día 04 de abril de 2025 a las 13:00 p.m. con la Dra. Virginia Cueva. Usuario agradece y queda Satisfecho con la gestión realizada._x000a_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20"/>
    <x v="0"/>
    <x v="0"/>
    <x v="0"/>
    <x v="6"/>
    <s v="PACIENTE DEL PROGRAMA CUIDATE /EDGAR IGNACIO DE LA TORRE RODRIGUEZ DNI :77742062"/>
    <e v="#N/A"/>
    <e v="#N/A"/>
    <s v="SI"/>
    <n v="0"/>
    <n v="0"/>
    <s v="Acceso"/>
    <s v="SERVICIO"/>
  </r>
  <r>
    <x v="2"/>
    <s v="PERÚ"/>
    <s v="VIVA1A CENTRO MEDICO"/>
    <s v="RIMAC"/>
    <x v="0"/>
    <s v="DNI"/>
    <n v="46699558"/>
    <s v="YURIKO CORTES RODRIGUEZ "/>
    <m/>
    <n v="992375194"/>
    <s v="yuriko.cortes1890cr@gmail.com"/>
    <m/>
    <m/>
    <x v="1"/>
    <x v="1"/>
    <s v="Buenos tardes, favor su apoyo con la solicitud de la paciente en mención para ingresar al programa cuídate por diagnóstico de  hiperlipidemia mixta. "/>
    <x v="1"/>
    <s v="CUIDATE"/>
    <x v="16"/>
    <d v="2025-03-05T00:00:00"/>
    <s v="Buenos días, estimados _x000a__x000a_Referente al paciente Yuriko Cortes, hemos realizado múltiples llamadas al número 907403766 y no hemos logrado contactarnos, sin embargo hemos recibido respuesta vía WhatsApp donde la paciente refiere estar atendiéndose en clínica internacional._x000a__x000a_ saludos cordiales. "/>
    <d v="2025-04-07T00:00:00"/>
    <x v="1"/>
    <n v="24"/>
    <x v="0"/>
    <x v="0"/>
    <x v="1"/>
    <x v="6"/>
    <s v="AFILIACION PROGRAMA CUIDATE // CI LIMA // YURIKO CORTES RODRIGUEZ 992375194"/>
    <e v="#N/A"/>
    <e v="#N/A"/>
    <e v="#N/A"/>
    <e v="#N/A"/>
    <e v="#N/A"/>
    <s v="Solicitud"/>
    <s v="SOLICITUD"/>
  </r>
  <r>
    <x v="2"/>
    <s v="PERÚ"/>
    <s v="VIVA1A CENTRO MEDICO"/>
    <s v="RIMAC"/>
    <x v="0"/>
    <s v="DNI"/>
    <n v="9994334"/>
    <s v="ANA GABRIELA CHAVEZ VARGAS"/>
    <m/>
    <n v="989640563"/>
    <m/>
    <m/>
    <m/>
    <x v="0"/>
    <x v="1"/>
    <s v="&quot;Hola Guissela, buenos días_x000a_Traté de comunicarme contigo por Teams, pero no obtuve respuesta._x000a_Tengo un casito de la asegurada CHAVEZ VARGAS, ANA GABRIELA con DNI: 09994334, quien indica que no está recibiendo los medicamentos por el programa de cuídate y que le han indicando que tiene que hablar con su aseguradora._x000a__x000a_ _x000a__x000a_Por favor tu apoyo para que se comuniquen hoy con ella, ya no tiene medicamentos y tampoco ha tenido la cita._x000a__x000a_ _x000a__x000a_TLF: 989 640 563&quot;_x000a__x000a_"/>
    <x v="0"/>
    <s v="PRESTADOR EXTERNO"/>
    <x v="0"/>
    <d v="2025-03-05T00:00:00"/>
    <s v="Estimada Guissela, buena noche:_x000a_Previo cordial saludo y las disculpas por la demora en responder, se informa que paciene fue atendida el día 6 del presente, se validan entrega de medicamentos conforme._x000a__x000a_Saludos Cordiales,_x000a_"/>
    <d v="2025-03-19T00:00:00"/>
    <x v="0"/>
    <n v="11"/>
    <x v="0"/>
    <x v="0"/>
    <x v="0"/>
    <x v="6"/>
    <s v="cuidate// endocrinología//CHAVEZ VARGAS, ANA GABRIELA //ADMINISTRACION FOOD REGIONAL S.A.C."/>
    <e v="#N/A"/>
    <e v="#N/A"/>
    <e v="#N/A"/>
    <n v="0"/>
    <n v="0"/>
    <s v="Medicamentos"/>
    <s v="SERVICIO"/>
  </r>
  <r>
    <x v="2"/>
    <s v="PERÚ"/>
    <s v="VIVA1A CENTRO MEDICO"/>
    <s v="RIMAC"/>
    <x v="0"/>
    <s v="DNI"/>
    <n v="72182950"/>
    <s v="XIMENA SOFIA DELGADILLO CABRERA"/>
    <m/>
    <n v="942117531"/>
    <s v="ximenix95@hotmail.com"/>
    <m/>
    <m/>
    <x v="1"/>
    <x v="1"/>
    <s v="Buenas tardes_x000a_Estimada Guísela, según lo conversado envio los datos de asegurada que cuenta con dos diagnósticos hipotiroidismo y asma en las cuales clienta se sienta incomoda ya que por tener dos diagnósticos por la enfermedad de asma tiene que pagar el mismo deducible de hipotiroidismo que es el 85% cuando por ser un paciente bajo el programa cuídate esta cobertura está cubierta al 100%._x000a_Clienta indica que cuenta con diagnóstico de Hipotiroidismo."/>
    <x v="1"/>
    <s v="CUIDATE"/>
    <x v="10"/>
    <d v="2025-03-05T00:00:00"/>
    <s v="Estimados _x000a_Pcte   paso su consulta el día 07/03 con el Dra. Virginia , durante la consulta se ha manifestado  dx de asma y  el dx  Rinitis._x000a_ Saludos cordiales _x000a_Katherine Ochoa _x000a_Centro de experiencia "/>
    <d v="2025-03-30T00:00:00"/>
    <x v="0"/>
    <n v="18"/>
    <x v="0"/>
    <x v="0"/>
    <x v="0"/>
    <x v="6"/>
    <s v="XIMENA SOFIA DELGADILLO CABRERA-77742062"/>
    <e v="#N/A"/>
    <e v="#N/A"/>
    <s v="SI"/>
    <e v="#N/A"/>
    <e v="#N/A"/>
    <s v="Solicitud"/>
    <s v="SOLICITUD"/>
  </r>
  <r>
    <x v="2"/>
    <s v="PERÚ"/>
    <s v="VIVA1A CENTRO MEDICO"/>
    <s v="RIMAC"/>
    <x v="0"/>
    <s v="DNI"/>
    <n v="25443941"/>
    <s v="ANGEL HERMOZA SALAS "/>
    <m/>
    <m/>
    <m/>
    <m/>
    <m/>
    <x v="0"/>
    <x v="1"/>
    <s v="Estimadas buenos días,_x000a__x000a_ _x000a__x000a_Agradeceré su apoyo con el reclamo presentado por asegurado ANGEL HERMOZA SALAS con DNI 25443941, en disconformidad con la falta de cita médica en el mes de febrero y entrega de medicamentos por parte de proveedor Estar Vital._x000a__x000a_ _x000a__x000a_Por favor confirmar con proveedor motivo de no atención e indicar la nueva programación._x000a__x000a_ _x000a__x000a_Quedo atenta a sus comentarios._x000a__x000a_ _x000a__x000a_Gracias._x000a__x000a_Saludos,"/>
    <x v="2"/>
    <s v="CRONICOS"/>
    <x v="9"/>
    <d v="2025-03-05T00:00:00"/>
    <s v="Estimada Guissela, buena tarde:_x000a_Paciente en referencia se encuentra en la base de migración Estar Vital._x000a_Se realizaron las llamadas correspondientes de captación; sin embargo no obtuvimos respuesta con respecto al agendamiento._x000a__x000a_Nos tratamos de comunicar vía ws sin éxito en su momento. Al responder el paciente se indica que llamaremos desde nuestra central, respondiendo y logrando agendamiento._x000a__x000a_Cabe resaltar que paciente refiere ha tenido el celular con fallas para responder llamadas._x000a__x000a_Cita: 11/3/25_x000a_Hora: 18:38_x000a_Médico: Dr. Moncada._x000a__x000a_Saludos Cordiales,"/>
    <d v="2025-03-11T00:00:00"/>
    <x v="0"/>
    <n v="5"/>
    <x v="0"/>
    <x v="4"/>
    <x v="0"/>
    <x v="6"/>
    <s v="RECLAMO 25-EPS002246 // ANGEL HERMOZA SALAS"/>
    <e v="#N/A"/>
    <e v="#N/A"/>
    <e v="#N/A"/>
    <e v="#N/A"/>
    <e v="#N/A"/>
    <s v="Acceso"/>
    <s v="SERVICIO"/>
  </r>
  <r>
    <x v="2"/>
    <s v="PERÚ"/>
    <s v="VIVA1A CENTRO MEDICO"/>
    <s v="RIMAC"/>
    <x v="0"/>
    <s v="DNI"/>
    <n v="8268085"/>
    <s v="NORA EMMA GARCIA CASTILLO"/>
    <m/>
    <m/>
    <m/>
    <m/>
    <m/>
    <x v="0"/>
    <x v="1"/>
    <s v="ola Gianina_x000a__x000a_Por favor tu apoyo la asegurada indica que se viene atendiendo por un programa de pacientes crónicos de RIMAC en donde todos los meses se recetan la Fluoxetina 20 mg. Me comenta que en su última atención la cual fue el mes pasado le dejaron una dosis para un mes, pero hasta el momento no se comunican con ella para su próxima cita y futuras dosis._x000a__x000a_ _x000a__x000a_Te brindo sus datos:_x000a__x000a_ _x000a__x000a_Nombre: GARCIA CASTILLO NORA EMMA_x000a__x000a_Dni: 08268085_x000a__x000a_Teléfono: 960466099_x000a__x000a_ _x000a__x000a_Te agradeceré pueda revisar el caso y confirmarnos a que se debe la demora. Gracias_x000a__x000a_ _x000a__x000a_Saludos,"/>
    <x v="2"/>
    <s v="CRONICOS"/>
    <x v="1"/>
    <d v="2025-03-05T00:00:00"/>
    <s v="Estimada Guissela, previo cordial saludo para informarte que teníamos un número de contacto ya establecimos contacto con la usuaria, para programarle la cita correspondiente._x000a__x000a_Cabe adicionar que paciente indica estar en programa de dislipidemia, pero también nos solicita medicación de fluoxetina y clonazepam, indicando que los tomo por los diagnósticos de fibromialgia y ansiedad, manifestando que el antiguo proveedor brindaba su cobertura al 100%._x000a__x000a_De ser el caso, indicarnos bajo que programa la incluiríamos y el copago correspondiente por estos diagnósticos._x000a__x000a_Saludos,"/>
    <d v="2025-03-10T00:00:00"/>
    <x v="0"/>
    <n v="4"/>
    <x v="0"/>
    <x v="5"/>
    <x v="0"/>
    <x v="6"/>
    <s v="TALMA - EPS - ATENCION MEDICA - ASEG: GARCIA CASTILLO NORA EMMA"/>
    <e v="#N/A"/>
    <e v="#N/A"/>
    <s v="SI"/>
    <e v="#N/A"/>
    <e v="#N/A"/>
    <s v="Acceso"/>
    <s v="SERVICIO"/>
  </r>
  <r>
    <x v="2"/>
    <s v="PERÚ"/>
    <s v="VIVA1A CENTRO MEDICO"/>
    <s v="RIMAC"/>
    <x v="0"/>
    <s v="DNI"/>
    <n v="7368311"/>
    <s v="JESSICA MILAGROS NALDOS BLANCO"/>
    <m/>
    <n v="949202327"/>
    <s v="jnaldos@gmail.com"/>
    <m/>
    <m/>
    <x v="1"/>
    <x v="1"/>
    <s v="Por favor tu apoyo con este cliente, solicita afiliación al programa cuídate en Lima, _x000a_Ingresó su solicitud mediante a la APP pero aún no lo contactamos, considerar que es un cliente ALTO VALOR VIP. ¡Gracias!_x000a_ _x000a_Nombre de Contacto: JESSICA MILAGROS NALDOS BLANCO_x000a_Paciente: JESSICA MILAGROS NALDOS BLANCO_x000a_Contratante: JESSICA MILAGROS NALDOS BLANCO_x000a_Diagnóstico: HTA, disli´pidemia_x000a_Teléfono (De preferencia Móvil): +51949202327_x000a_Correo Electrónico (si lo refiere): jnaldos@gmail.com"/>
    <x v="6"/>
    <s v="ASEGURADOR"/>
    <x v="17"/>
    <d v="2025-03-06T00:00:00"/>
    <s v="Estimada Guissela, buena noche:_x000a_Se contacta con paciente en referencia quien indica que se atiende en clínica internacional y que la solicitud del ingreso a programa es para la misma clínica._x000a_Se declina gestión de ingreso a programa con Viva 1A._x000a__x000a_Saludos Cordiales,"/>
    <d v="2025-03-17T00:00:00"/>
    <x v="1"/>
    <n v="8"/>
    <x v="0"/>
    <x v="0"/>
    <x v="1"/>
    <x v="7"/>
    <s v="RIMAC VIP // INSCRIPCION PROGRAMA CUIDATE // C: JESSICA MILAGROS NALDOS BLANCO"/>
    <e v="#N/A"/>
    <e v="#N/A"/>
    <e v="#N/A"/>
    <e v="#N/A"/>
    <e v="#N/A"/>
    <s v="Eps"/>
    <s v="NO ATRIBUIBLE"/>
  </r>
  <r>
    <x v="2"/>
    <s v="PERÚ"/>
    <s v="VIVA1A CENTRO MEDICO"/>
    <s v="RIMAC"/>
    <x v="0"/>
    <s v="DNI"/>
    <n v="7006744"/>
    <s v="MAURA ROSALINA PRADO SOTO"/>
    <m/>
    <n v="954086780"/>
    <m/>
    <m/>
    <m/>
    <x v="0"/>
    <x v="1"/>
    <s v="Me podrías apoyar para que puedan comunicarse con la clienta, me comenta que su madre estuvo recibiendo atención por parte de Estar Vital hasta finales de enero, cuando le indicaron que ya no trabajaban con Rimac y que alguien de Rimac se pondría en contacto para informarle sobre el nuevo proveedor. Sin embargo, hasta ahora no han recibido ninguna comunicación, y su madre ya no cuenta con las medicinas necesarias, las cuales están siendo asumidas de forma particular._x000a__x000a_ _x000a__x000a_Solicita que se comuniquen con ella con prioridad y que se realice una reevaluación._x000a_Buenos días Guissela,_x000a__x000a_ _x000a__x000a_Me podrías apoyar para que puedan comunicarse con la clienta, me comenta que su madre estuvo recibiendo atención por parte de Estar Vital hasta finales de enero, cuando le indicaron que ya no trabajaban con Rimac y que alguien de Rimac se pondría en contacto para informarle sobre el nuevo proveedor. Sin embargo, hasta ahora no han recibido ninguna comunicación, y su madre ya no cuenta con las medicinas necesarias, las cuales están siendo asumidas de forma particular._x000a__x000a_ _x000a__x000a_Solicita que se comuniquen con ella con prioridad y que se realice una reevaluación._x000a__x000a_ _x000a__x000a_ _x000a__x000a_Datos_x000a__x000a_Contacto: ROSA LIZ YLLESCAS PRADO_x000a__x000a_DNI: 09830538_x000a__x000a_Asegurada: MAURA ROSALINA PRADO SOTO_x000a__x000a_DNI: 07006744_x000a__x000a_Póliza: 4001 - 14209_x000a__x000a_Celular: 954086780_x000a__x000a_ _x000a_ "/>
    <x v="0"/>
    <s v="PRESTADOR EXTERNO"/>
    <x v="0"/>
    <d v="2025-03-06T00:00:00"/>
    <s v="Estimada Guissela, buena noche:_x000a_Previo cordial saludo y las disculpas por la demora, se informa que paciente en referencia tuvo atención el día 8/3/25; siendo los medicamentos entregados el día 10/3/25._x000a_La demora de medicamentos se debió a que la pcte no respondía llamadas ni ws._x000a_Actualmente pcte conforme._x000a__x000a_Saludos Cordiales,"/>
    <d v="2025-03-17T00:00:00"/>
    <x v="0"/>
    <n v="8"/>
    <x v="0"/>
    <x v="0"/>
    <x v="0"/>
    <x v="7"/>
    <s v="RIMAC VIP || PROGRAMA CRONICOS || MAURA ROSALINA PRADO SOTO"/>
    <e v="#N/A"/>
    <e v="#N/A"/>
    <e v="#N/A"/>
    <e v="#N/A"/>
    <e v="#N/A"/>
    <s v="Medicamentos"/>
    <s v="SERVICIO"/>
  </r>
  <r>
    <x v="2"/>
    <s v="PERÚ"/>
    <s v="VIVA1A CENTRO MEDICO"/>
    <s v="RIMAC"/>
    <x v="0"/>
    <s v="DNI"/>
    <n v="79971601"/>
    <s v="THIAGO PORTUGAL QUISPE"/>
    <m/>
    <n v="952309456"/>
    <s v="eliquispe102918@hotmail.com"/>
    <m/>
    <m/>
    <x v="1"/>
    <x v="1"/>
    <s v="“Soy Eliza Quispe Cocchi, 70388361 y quisiera saber más sobre ese programa cuidate ya que mi niño tiene asma sus datos son Thiago Portugal Quispe 79971601_x000a_Correo: eliquispe102918@hotmail.com_x000a_Telefono: 952 309 456”_x000a_Hago esta solicitud debido a que cada vez que se contacta le cortan la llamada."/>
    <x v="6"/>
    <s v="ASEGURADOR"/>
    <x v="17"/>
    <d v="2025-03-06T00:00:00"/>
    <s v="Estimados, buenas tardes _x000a__x000a_Nos contactamos con mamá del paciente y nos indicó que por medio de Rimac solicitaba una atención por un Neumopediatra ya que adicional a su Dx crónico también tiene un tratamiento por la Leucopenia que lo estaba haciendo mediante la clínica Vallesur de Arequipa._x000a__x000a_Mamá indica que solo desea seguir pasando las atenciones por la clínica y con el neumólogo de dicha clínica y solicita que le den soporte para las citas que ella está solicitando en la clínica._x000a__x000a_Mamá de paciente conforme con la indicación, no acepta ingresar  ningún programa con Viva 1A._x000a__x000a_Quedo atento a sus comentarios._x000a__x000a_Saludos cordiales"/>
    <d v="2025-03-07T00:00:00"/>
    <x v="1"/>
    <n v="2"/>
    <x v="0"/>
    <x v="1"/>
    <x v="1"/>
    <x v="7"/>
    <s v="SOLICITUD DE AFILIACION A PROGRAMA CUIDATE - TITULAR: Christian Portugal Sucapuca PACIENTE: Thiago Portugal Quispe DNI 79971601 - NO CONTESTAN EL TELEFONO "/>
    <e v="#N/A"/>
    <e v="#N/A"/>
    <e v="#N/A"/>
    <e v="#N/A"/>
    <e v="#N/A"/>
    <s v="Eps"/>
    <s v="NO ATRIBUIBLE"/>
  </r>
  <r>
    <x v="2"/>
    <s v="PERÚ"/>
    <s v="VIVA1A CENTRO MEDICO"/>
    <s v="RIMAC"/>
    <x v="0"/>
    <s v="DNI"/>
    <n v="3506981"/>
    <s v="JUAN MANUEL RIVAS CASTILLO"/>
    <m/>
    <n v="940148591"/>
    <s v="juanmanuel263@gmail.com"/>
    <m/>
    <m/>
    <x v="1"/>
    <x v="1"/>
    <s v="Su gentil apoyo con el pronto contacto del usuario referido para el ingreso al programa Cuidate."/>
    <x v="1"/>
    <s v="CUIDATE"/>
    <x v="6"/>
    <d v="2025-03-06T00:00:00"/>
    <s v="Estimada Guissela, buena noche:_x000a_Se contacta con paciente Juan Manuel Rivas Castillo, quien no puede atender llamada y solicita nos contactemos el día de mañana._x000a_Se reintentará comunicación._x000a__x000a_Saludos Cordiales,"/>
    <d v="2025-03-17T00:00:00"/>
    <x v="0"/>
    <n v="8"/>
    <x v="0"/>
    <x v="0"/>
    <x v="0"/>
    <x v="7"/>
    <s v="DERIVACION MDC A CUIDATE Juan Manuel Rivas Castillo"/>
    <e v="#N/A"/>
    <e v="#N/A"/>
    <s v="SI"/>
    <e v="#N/A"/>
    <e v="#N/A"/>
    <s v="Solicitud"/>
    <s v="SOLICITUD"/>
  </r>
  <r>
    <x v="2"/>
    <s v="PERÚ"/>
    <s v="VIVA1A CENTRO MEDICO"/>
    <s v="RIMAC"/>
    <x v="0"/>
    <s v="DNI"/>
    <n v="73339945"/>
    <s v="FRANCIS ANN ROJAS BISMARCK"/>
    <m/>
    <n v="960400899"/>
    <s v="francisrojasbismarck@gmail.com"/>
    <m/>
    <m/>
    <x v="0"/>
    <x v="1"/>
    <s v="Buenas, me inscribi al programa otras enfermeras cronicas de RIMAC, me hicieron un seguimiento por telefono con un dr. Y me enviaron medicamentos, sin embargo donde puedo ver todo ese seguimiento, ya que luego no se ha vuelvo a comunicar conmigo, asi mismo nunca me enviaron receta._x000a_Tambien se comunico el nutriologo conmigo y dijo que me iba a enviar el plan nutricional y de igual forma nunca me envió"/>
    <x v="7"/>
    <s v="CRONICOS"/>
    <x v="9"/>
    <d v="2025-03-07T00:00:00"/>
    <s v="Estimada Guissela, buena tarde:_x000a_Previo cordial saludo y las disculpas del caso por la demora en la respuesta, se informa sobre la paciente que:_x000a_Se realizó la atención correspondiente al programa e interconsulta con nutrición._x000a_Se valida que el plan nutricional y la receta no llegaron a la paciente, se atribuye a ello a un defecto informático el cual no fue detectado oportunamente por el personal a cargo._x000a_Se ha enviado la documentación pendiente a la paciente._x000a__x000a_Como medida correctiva hemos separado de la posición al personal que cometió el error y se ha reforzado a todo el personal acerca del seguimiento de los pacientes._x000a__x000a_Saludos Cordiales,"/>
    <d v="2025-03-19T00:00:00"/>
    <x v="0"/>
    <n v="9"/>
    <x v="0"/>
    <x v="0"/>
    <x v="0"/>
    <x v="8"/>
    <s v="PACIENTE DEL PROGRAMA CUIDATE / FRANCIS ANN ROJAS BISMARCK / NO RECIBIO RECETAS MEDICAS"/>
    <e v="#N/A"/>
    <e v="#N/A"/>
    <e v="#N/A"/>
    <e v="#N/A"/>
    <e v="#N/A"/>
    <s v="Atención Asistencial"/>
    <s v="SERVICIO"/>
  </r>
  <r>
    <x v="2"/>
    <s v="PERÚ"/>
    <s v="VIVA1A CENTRO MEDICO"/>
    <s v="RIMAC"/>
    <x v="0"/>
    <s v="DNI"/>
    <n v="7843321"/>
    <s v="SANDRA MILAGROS RIVAROLA LIMONCHI"/>
    <m/>
    <n v="972732022"/>
    <m/>
    <m/>
    <m/>
    <x v="1"/>
    <x v="1"/>
    <s v="Hola Kathy, buen día por favor tu apoyo para poder contactar a la jefa de bienestar de OECHSLE, para poder inscribirla en los programas de dislipidemia e hipotiroidismo._x000a__x000a_SANDRA MILAGROS RIVAROLA LIMONCHI_x000a_DNI: 07843321_x000a__x000a_TLFN: 972 732 022_x000a__x000a_ _x000a__x000a_ _x000a__x000a_Primero, escribirle por whatssap, informándole quienes son, ya que no contesta números desconocidos. Me confirman cuando se pongan en contacto con ella por favor"/>
    <x v="1"/>
    <s v="CRONICOS"/>
    <x v="1"/>
    <d v="2025-03-07T00:00:00"/>
    <s v="Estimada Guissela, previo cordial saludo y con las disculpas de la reciente respuesta, te informo que el paciente paso su consulta el 6 de marzo de 2025._x000a_Asimismo, su medicación fue gestionada el 7 de marzo de 2025._x000a_Saludos  _x000a_la receta ya se gestiono para entrega el 11 abril  2025  _x000a_Saludos, "/>
    <d v="2025-03-19T00:00:00"/>
    <x v="0"/>
    <n v="9"/>
    <x v="0"/>
    <x v="0"/>
    <x v="0"/>
    <x v="8"/>
    <s v="DISLIPIDEMIA E HIPOTIROISDISMO//SANDRA MILAGROS RIVAROLA LIMONCHI"/>
    <e v="#N/A"/>
    <e v="#N/A"/>
    <e v="#N/A"/>
    <e v="#N/A"/>
    <e v="#N/A"/>
    <s v="Solicitud"/>
    <s v="SOLICITUD"/>
  </r>
  <r>
    <x v="2"/>
    <s v="PERÚ"/>
    <s v="VIVA1A CENTRO MEDICO"/>
    <s v="RIMAC"/>
    <x v="0"/>
    <s v="DNI"/>
    <n v="10220773"/>
    <s v="DANIEL PEDRO MARCELO INDACOCHEA NUGENT"/>
    <m/>
    <n v="992986082"/>
    <m/>
    <m/>
    <m/>
    <x v="0"/>
    <x v="1"/>
    <s v="Paciente dentro del programa por diagnóstico de hipertensión arterial se comunica detallando que ha solicitado una atención por consulta, pero no ha tenido respuesta o confirmación hasta el momento, por favor su gentil apoyo para comunicarse lo más pronto posible ya que el asegurado señala que los medicamentos recibidos como tratamiento están por acabarse. Muchas gracias."/>
    <x v="2"/>
    <s v="CRONICOS"/>
    <x v="6"/>
    <d v="2025-03-07T00:00:00"/>
    <s v="Estimada Guissela, previas disculpas por la demora te informo que el paciente pasó su consulta con nosotros el 14 de marzo de 2025 por médico especialista. Se encuentra en cohorte de RCV._x000a__x000a_Las medicinas ya fueron gestionadas._x000a_"/>
    <d v="2025-03-19T00:00:00"/>
    <x v="0"/>
    <n v="9"/>
    <x v="0"/>
    <x v="0"/>
    <x v="0"/>
    <x v="8"/>
    <s v="PROGRAMA CUIDATE // Paciente: DANIEL PEDRO MARCELO INDACOCHEA NUGENT"/>
    <e v="#N/A"/>
    <e v="#N/A"/>
    <e v="#N/A"/>
    <e v="#N/A"/>
    <e v="#N/A"/>
    <s v="Acceso"/>
    <s v="SERVICIO"/>
  </r>
  <r>
    <x v="2"/>
    <s v="PERÚ"/>
    <s v="VIVA1A CENTRO MEDICO"/>
    <s v="RIMAC"/>
    <x v="0"/>
    <s v="DNI"/>
    <s v="2009433."/>
    <s v="ESMEIDA ODILA SUBERO DE HERNANDEZ"/>
    <m/>
    <n v="980797569"/>
    <s v="anniekhernandez@gmail.con"/>
    <m/>
    <m/>
    <x v="0"/>
    <x v="1"/>
    <s v="Se contacta hija Annie informa que el día 12 de febrero su mama paso atención vía telefónica con el Doctor Moncada de programa Cuidate le informaron que iban a realizar la revisión con relación al caso de paciente y dependiente de su evaluación iba a determinar los medicamentos, pero hasta la fecha no reciben respuesta y su madre necesita tomas sus medicinas._x000a__x000a_Se le informo que iba a emitir una orden de los medicamentos que requería el paciente._x000a__x000a_Estimada Gissela los datos correctos del paciente son ESMEIDA ODILA SUBERO DE HERNANDEZ por favor tu apoyo con el caso._x000a__x000a__x000a_DNI: 002009433_x000a_SUBERO DE HERNANDEZ ESMEIDA ODILA_x000a_Paciente: crónico_x000a_Póliza: E0001220_x000a_Celular: 980797569_x000a_Contacto: ANNIE KAROLINE HERNANDEZ SUBERO_x000a_Correo: anniekhernandez@gmail.con"/>
    <x v="7"/>
    <s v="CUIDATE"/>
    <x v="9"/>
    <d v="2025-03-07T00:00:00"/>
    <s v="Estimada Guissela, buen día:_x000a_En referencia a lo solicitado, se valida que efectivamente nuestra mutua paciente ha tenido consulta efectiva con el Dr. Moncada el día 17/2/24._x000a_Se valida con farmacia la dispensación conforme de los medicamentos indicados en RM._x000a_Cabe resaltar que la Sra. Subero indica en base de migración programa RCV; sin embargo, no cuenta con dx acorde al programa indicado._x000a__x000a_Para tranquilidad de cara a la experiencia del usuario, nuestro médico de piso realizará una llamada para validar los medicamentos que indican se encuentran faltantes._x000a__x000a_Se reportará luego de que la paciente responda._x000a__x000a_Saludos Cordiales,"/>
    <d v="2025-03-07T00:00:00"/>
    <x v="0"/>
    <n v="1"/>
    <x v="0"/>
    <x v="3"/>
    <x v="0"/>
    <x v="8"/>
    <e v="#N/A"/>
    <e v="#N/A"/>
    <e v="#N/A"/>
    <e v="#N/A"/>
    <e v="#N/A"/>
    <e v="#N/A"/>
    <s v="Atención Asistencial"/>
    <s v="SERVICIO"/>
  </r>
  <r>
    <x v="2"/>
    <s v="PERÚ"/>
    <s v="VIVA1A CENTRO MEDICO"/>
    <s v="RIMAC"/>
    <x v="0"/>
    <s v="DNI"/>
    <n v="10091783"/>
    <s v="GISELLA ISABEL GALINDO CIEZA"/>
    <m/>
    <n v="963898715"/>
    <s v="gisekim@hotmail.com"/>
    <m/>
    <m/>
    <x v="1"/>
    <x v="1"/>
    <s v="DERIVACIÓN MDC A CUIDATE"/>
    <x v="1"/>
    <s v="CUIDATE"/>
    <x v="9"/>
    <d v="2025-03-07T00:00:00"/>
    <s v="Buenas tardes estimados,_x000a__x000a_El paciente se encuentra agendado._x000a__x000a_Fecha de cita: 11-03-2025_x000a_Hora: 11:20 am_x000a__x000a__x000a__x000a_Saludos cordiales."/>
    <d v="2025-03-07T00:00:00"/>
    <x v="0"/>
    <n v="1"/>
    <x v="0"/>
    <x v="3"/>
    <x v="0"/>
    <x v="8"/>
    <s v="DERIVACION MDC A CUIDATEGisella Isabel Galindo Cieza"/>
    <e v="#N/A"/>
    <e v="#N/A"/>
    <e v="#N/A"/>
    <e v="#N/A"/>
    <e v="#N/A"/>
    <s v="Solicitud"/>
    <s v="SOLICITUD"/>
  </r>
  <r>
    <x v="2"/>
    <s v="PERÚ"/>
    <s v="VIVA1A CENTRO MEDICO"/>
    <s v="RIMAC"/>
    <x v="0"/>
    <s v="DNI"/>
    <n v="7819040"/>
    <s v="JULIA PATRICIA YOLANDA TEJEDA MOSCOSO"/>
    <m/>
    <n v="999708564"/>
    <m/>
    <m/>
    <m/>
    <x v="1"/>
    <x v="1"/>
    <s v="Contactar usuaria para la continuidad de atención del programa Artritis Reumatoide"/>
    <x v="4"/>
    <s v="CRONICOS"/>
    <x v="7"/>
    <d v="2025-03-07T00:00:00"/>
    <s v="Buenas tardes estimados,_x000a__x000a_Espero que se encuentren bien.  Con respecto al correo líneas abajo, el paciente fue atendido el 05 de marzo._x000a_En relación a sus medicamentos, la levotiroxina fue entregada el 06mar. La  tofacitinib fue derivada a Cuida."/>
    <d v="2025-03-10T00:00:00"/>
    <x v="0"/>
    <n v="2"/>
    <x v="0"/>
    <x v="1"/>
    <x v="0"/>
    <x v="8"/>
    <s v="Asegurada Yolanda Patricia Tejeda Moscoso - Programa de Artritis Rematoidea // Contratante Obras de Ingenieria - Poliza E0003156// Rimac Seguros "/>
    <e v="#N/A"/>
    <e v="#N/A"/>
    <e v="#N/A"/>
    <e v="#N/A"/>
    <e v="#N/A"/>
    <s v="Solicitud"/>
    <s v="SOLICITUD"/>
  </r>
  <r>
    <x v="2"/>
    <s v="PERÚ"/>
    <s v="VIVA1A CENTRO MEDICO"/>
    <s v="RIMAC"/>
    <x v="0"/>
    <s v="DNI"/>
    <n v="8804113"/>
    <s v="BERTHA TALLEDO EYZAGUIRRE DE ECHEGARAY"/>
    <m/>
    <m/>
    <m/>
    <m/>
    <m/>
    <x v="0"/>
    <x v="1"/>
    <s v="Estimadas buenas tardes a la fecha  el personal de  VIVA 1A, no ha programado una atencion domiciliaria para la titular  BERTHA TALLEDO EYZAGUIRRE DE ECHEGARAY (92 ) CON DNI 08804113._x000a_ESTIMADOS BUENAS NOCHES, A LA PACIENTE SE LE ACABÓ SUS MEDICINAS HACE 10 DIAS Y SU HIJO EL SR LUIS ECHEGARAY TUVO QUE COMPRARLOS DE FORMA PARTICULAR. COMO  NUEVO PROVEEDOR DE ASISTENCIA Y SERVICIOS NOMBRADO POR RIMAC, (DESDE SU VISITA EL 21/02/2025), DEBIÓ TOMAR CONOCIMIENTO DE LA CANTIDAD DE MEDICINAS QUE TOMA LA PACIENTE Y VERIFICAR LA CANTIDAD QUE LE QUEDABAN, CON EL FIN DE PROVEER LO SUFICIENTE HASTA SU NUEVA VISITA DEL 22/03/2025,_x000a__x000a_AGRADECERE COORDINAR CON EL SR LUIS ECHEGARAY AL CELULAR 949073141, SOBRE LO INDICADO._x000a_SALUDOS,_x000a_hace mas de 13 dias que llamaron y preguntaron los datos de la paciente, diagnóstico, medicamentos que toma, y dijeron que vendrian a visitar ala paciente pero nunca mas llamaron._x000a__x000a_el hijo sr Luis Echegaray esta muy mortificado y desea que RIMAC presione a VIVA 1A, para que den una buena atencion  medica._x000a_favor responder a la brevedad._x000a_saludos."/>
    <x v="2"/>
    <s v="ATENCION DOMICILIARIA"/>
    <x v="13"/>
    <d v="2025-03-07T00:00:00"/>
    <s v="Buenas tardes estimados,_x000a__x000a_Con respecto al caso mencionado, el paciente fue atendido el 21-02-2025.  De acuerdo a su protocolo de atención, su próxima visita es el  21-03-2025._x000a_Respecto a lo mencionado líneas abajo, la receta de sus medicamentos fue solicitada para 30 días (Adjunto receta médica). Adicional a ello, el paciente no estuvo conforme con el copago, indicando que no cancela por todos los medicamentos de la receta. Por lo cual, no acepto la dispensación de medicamentos. _x000a__x000a__x000a__x000a_Saludos cordiales."/>
    <d v="2025-03-07T00:00:00"/>
    <x v="0"/>
    <n v="1"/>
    <x v="0"/>
    <x v="3"/>
    <x v="0"/>
    <x v="8"/>
    <s v="PACIENTE: BERTHA TALLEDO EYZAGUIRRE DE ECHEGARAY (92)"/>
    <e v="#N/A"/>
    <e v="#N/A"/>
    <e v="#N/A"/>
    <e v="#N/A"/>
    <e v="#N/A"/>
    <s v="Acceso"/>
    <s v="SERVICIO"/>
  </r>
  <r>
    <x v="2"/>
    <s v="PERÚ"/>
    <s v="VIVA1A CENTRO MEDICO"/>
    <s v="RIMAC"/>
    <x v="0"/>
    <s v="DNI"/>
    <n v="29599302"/>
    <s v="BETTY LILIAN VILLAVICENCIO DE PALZA"/>
    <m/>
    <n v="945049300"/>
    <m/>
    <m/>
    <m/>
    <x v="0"/>
    <x v="1"/>
    <s v="Tu apoyo con absolver la consulta y evaluación del siguiente reclamo:_x000a__x000a_El inconveniente con la paciente Betty Villavicencio, es que el día de hoy 25.02.25 no le quisieron dar el medicamento: METFORMINA ya que el seguro refiere que ya no le cubre el medicamento, hace unos meses tenía el mismo problema con ese medicamento pero siempre le resolvieron, sin embargo el día de hoy ya no le quisieron dar, ya que le dijeron que ese medicamento solo dan cuando una persona tiene 2 enfermedades que es ovarios poliquísticos o diabetes pero la doctora está recetandole este medicamento para evitar la diabetes (para así evitar mucha grasa en la sangre)_x000a_ _x000a__x000a_El otro inconveniente es que la endocrinóloga, le da medicación para 3 meses, pero tampoco le entregan por qué el seguro no lo cubre y la sra. tiene que ir presencialmente mensual, pagar por la cita, para que la doctora solo le dé la receta del medicamento._x000a_ _x000a__x000a_Por los diagnósticos mencionados en la receta ¿no sería paciente del PROGRAMA CUIDATE?_x000a_Quedamos atentas, "/>
    <x v="0"/>
    <s v="PRESTADOR EXTERNO"/>
    <x v="0"/>
    <d v="2025-03-07T00:00:00"/>
    <s v="Buenas tardes Guisella:_x000a_Reciba un cordial saludo. Nos comunicamos con usted para reiterar la solicitud del número de contacto actualizado de la paciente. Hemos enviado correos anteriores con este requerimiento, pero hasta el momento no hemos recibido respuesta._x000a_Es importante mencionar que hemos intentado comunicarnos con la paciente, sin embargo, no contesta las llamadas y el número registrado no cuenta con acceso a WhatsApp, lo cual limita los canales disponibles para establecer contacto._x000a_Agradeceremos nos puedas brindar el número correspondiente a la brevedad posible, ya que estamos a la espera de esta información para continuar con el proceso correspondiente._x000a_Quedamos atentos a tu pronta respuesta. Buenos días, estimados._x000a_Se informa que el día de ayer se realizaron tres intentos de comunicación telefónica a cada uno de los números de celular brindados, sin obtener respuesta en ninguno de los casos._x000a_En vista de ello, y no habiendo logrado contacto con el usuario, se procede a dar por cerrado el caso._x000a_Saludos cordiales,"/>
    <d v="2025-04-24T00:00:00"/>
    <x v="0"/>
    <n v="35"/>
    <x v="0"/>
    <x v="0"/>
    <x v="0"/>
    <x v="8"/>
    <s v="CASO VILLAVICENCIO DE PALZA BETTY LILIAN- CORPORACION ACEROS AREQUIPA SA- POLIZA EPS"/>
    <e v="#N/A"/>
    <e v="#N/A"/>
    <e v="#N/A"/>
    <e v="#N/A"/>
    <e v="#N/A"/>
    <s v="Medicamentos"/>
    <s v="SERVICIO"/>
  </r>
  <r>
    <x v="2"/>
    <s v="PERÚ"/>
    <s v="VIVA1A CENTRO MEDICO"/>
    <s v="RIMAC"/>
    <x v="0"/>
    <s v="DNI"/>
    <n v="8248299"/>
    <s v="FREDY GAMARRA ELIAS"/>
    <m/>
    <m/>
    <s v="fredygamarra@gmail.com"/>
    <m/>
    <m/>
    <x v="0"/>
    <x v="1"/>
    <s v="Estimados se solicita que lo contacten, indica que hace 2 meses dejaron de comunicarse para sus controles:_x000a__x000a_Nombres y Apellidos completos del paciente: FREDY GAMARRA ELIAS_x000a_2. Documento de Identidad: DNI 08248299_x000a_3. Diagnóstico: HIPERTENSION-DIABETIS_x000a_4. Ciudad de Residencia: LIMA_x000a_5. Teléfono (De preferencia Móvil): 993859244_x000a_6. Correo Electrónico (si lo refiere): fredygamarra@gmail.com_x000a_Quedo atento a sus comentarios."/>
    <x v="2"/>
    <s v="CRONICOS"/>
    <x v="6"/>
    <d v="2025-03-10T00:00:00"/>
    <s v="Buenos días estimados, _x000a_paciente ya  paso atención correspondiente al mes de marzo _x000a__x000a_con el Dr. Antonio Moncada el día 18/03 a las 17:15_x000a__x000a_saludos_x000a__x000a_Pedro Bereche_x000a_asesor del centro de experiencia al usuario_x000a_Viva 1A"/>
    <d v="2025-03-28T00:00:00"/>
    <x v="0"/>
    <n v="15"/>
    <x v="0"/>
    <x v="0"/>
    <x v="0"/>
    <x v="9"/>
    <e v="#N/A"/>
    <e v="#N/A"/>
    <e v="#N/A"/>
    <s v="SI"/>
    <e v="#N/A"/>
    <e v="#N/A"/>
    <s v="Acceso"/>
    <s v="SERVICIO"/>
  </r>
  <r>
    <x v="2"/>
    <s v="PERÚ"/>
    <s v="VIVA1A CENTRO MEDICO"/>
    <s v="RIMAC"/>
    <x v="0"/>
    <s v="DNI"/>
    <n v="7731756"/>
    <s v="LAURA LASERNA"/>
    <m/>
    <m/>
    <m/>
    <m/>
    <m/>
    <x v="0"/>
    <x v="1"/>
    <s v="Hola Ivon, he tenido 2 insidentes:_x000a__x000a_1 En el chequeo preventivo, no me tomaron la muestra de orina ni la densitometría ósea, cuando enviaste informacion este año, me di cuenta, llame a la clinica y me dieron cita para la densitometría ósea, pero el examen de orina no se podia porque ya habia pasado mas de 7 dias._x000a__x000a_2 Estaba en el plan de otras enfermedades cronicas - hipotiroidismo, pero la reserva de cita y examenes, tenia que estar llamando al provedor, en diciembre se olvidaron y no llegaron a comunicarse conmigo. En febrero cambiaron de proveedor y tambien tuve que estar llamando por la cita medica porque se estaba terminando mi medicacion. Luego me llamaron y me indicaron que no podian darme la medicacion para el colesterol alto que mi plan no cubria, habiando estado llevando varios meses la misma medicacion, asi que me han cambiado de plan ahora estoy en deslipidemia. Este plan era muy bueno al principio, porque se tiene atencion medica, medicamentos y analisis de laboratorio, espero que el nuevo proveedor mejore_x000a__x000a_No son consultas propiamente dicha pero me ha pasado._x000a__x000a__x000a_Hola Pilar, desde el año pasado estoy en el programa cuidate - otras enfermedades cronicas, ingrese por mi hipotiroidismo y este año el nuevo proveedor Viva 1A, me ha cambiado a Riesgo cardiovascular para que me puedan dar el medicamento para el colesterol ( Atorvastatina) que el anterior proveedor me lo daba sin ningun problema por indicacion medica._x000a__x000a_ _x000a__x000a_La consulta es, en este programa la medicacion por el colesterol esta cubierto al 100% ? es decir no deberia de pagar nada. Los meses pasados no he pagado por este medicamento._x000a__x000a_Pero he notado en mi boleta que me han cobrado el 15%, ayer llame a Rimac y me indicaron que estaba en lo cierto y que se iban a comunicar con el proveedor. Hoy me llamo  el proveedor por otro tema y aproveche y le hice la misma consulta, me dijeron que estaban pasando mi observacion al area administrativa y nadie me llama. Por favor con quien debo de comunicarme para que vean mi caso._x000a__x000a_ _x000a__x000a_Como le manifeste anteriormente a Ivon, a este nuevo proveedor tengo que estar llamandolos para recordarles que puedan programar mi atencion medica porque me quedo sin medicamento, en este mes tuve que llamar a Rimac, porque no respondian las llamada ni WS._x000a__x000a_ _x000a__x000a_Este programa es muy bueno, porque tienes atencion medica, nutricion, laboratorio y medicamentos, es un paquete completo pero lamentablemente no esta funcionando como deberia de ser, al menos en mi caso._x000a__x000a_ _x000a__x000a_Adjunto los documentos que sustentan mi consulta._x000a__x000a_ _x000a__x000a_Saludos,"/>
    <x v="2"/>
    <s v="CRONICOS"/>
    <x v="1"/>
    <d v="2025-03-10T00:00:00"/>
    <s v="Buenos días, estimados,_x000a_Reciban un cordial saludo de parte de VIVA 1A Centro Médico. En relación con lo descrito en el correo, damos respuesta informando que la paciente Laura Isabela Serna García (DNI: 07731756) tiene programada su cita con el Dr. Gerson Jacob Siura Trevejo de la especialidad de Endocrinología en modalidad Visita Domiciliaria para el día 02 de abril de 2025, en el rango de horario de 5:00 p.m. a 8:00 p.m.._x000a_Seguimos trabajando para ofrecer un servicio de excelencia, por lo que mantenemos nuestro compromiso de mejorar nuestros tiempos de respuesta._x000a_Saludos cordiales,_x000a__x000a_Buenas noches estimados,_x000a__x000a_Reciba un cordial saludo por parte de VIVA 1A Centro médico, en relación a lo descrito en el correo damos como respuesta que el paciente LAURA ISABEL LASERNA GARCIA recibio sus medicamentos el 03-04-2025. Todo conforme._x000a__x000a__x000a__x000a_Saludos cordiales."/>
    <d v="2025-04-02T00:00:00"/>
    <x v="0"/>
    <n v="18"/>
    <x v="0"/>
    <x v="0"/>
    <x v="0"/>
    <x v="9"/>
    <e v="#N/A"/>
    <e v="#N/A"/>
    <e v="#N/A"/>
    <s v="SI"/>
    <n v="0"/>
    <n v="0"/>
    <s v="Acceso"/>
    <s v="SERVICIO"/>
  </r>
  <r>
    <x v="2"/>
    <s v="PERÚ"/>
    <s v="VIVA1A CENTRO MEDICO"/>
    <s v="RIMAC"/>
    <x v="0"/>
    <s v="DNI"/>
    <n v="6927900"/>
    <s v="MARIA TERESA RODRIGUEZ GIL DE VARGAS"/>
    <m/>
    <m/>
    <m/>
    <s v="25-EPS002295"/>
    <m/>
    <x v="0"/>
    <x v="0"/>
    <s v="Hola Jessica,_x000a_Por favor tu apoyo con el reclamo presentado por hijo de MARIA TERESA RODRIGUEZ GIL DE VARGAS – DNI 06927900, paciente del programa hospitalización en casa bajo la póliza EPS N° E0001128._x000a_Menciona que venía recibiendo terapias de deglución con Clinica Home (proveedor contratado por Expertta); sin embargo, con el cambio de proveedor VIVA 1A, a la fecha no se programan las terapias pendientes._x000a_Agradeceré confirmar con el proveedor si brindaran el servicio, de lo contrario que opción podemos brindarle ya que desea escalar el reclamo._x000a_ _x000a_DETALLE RECLAMO: En lo que va del mes de marzo, la paciente María Teresa Rodríguez Gil de Vargas, madre del suscrito (titular de la póliza), no recibe sus terapias de deglución, lo cual la perjudica y agrava su proceso de deglución, incrementando el riesgo de aspiraciones y complicaciones en su salud. Estimada @Carmen Mendez Francia_x000a__x000a_Se ha validado que la usuaria en mención no se encuentra inscrita en el Programa de Cuidados Paliativos No Oncológicos._x000a_Actualmente, la usuaria se encuentra bajo el Programa Diamante, por lo que los servicios brindados por el prestador Viva 1A deben ajustarse a la pertinencia médica y a la cobertura vigente._x000a_Estimados @Chrismerly Abigail Huaranca López@quejasyreclamos@viva1a.com.pe_x000a__x000a_Solicitamos su urgente apoyo con el descargo correspondiente y con las medidas correctivas respecto a la atención brindada a la usuaria referida._x000a_Es fundamental contar con la conformidad de que la paciente está recibiendo el tratamiento adecuado, conforme a su condición clínica y alineado a los lineamientos del Programa Diamante._x000a_Quedamos atentos a la respuesta y a las acciones que correspondan."/>
    <x v="2"/>
    <s v="TERAPIAS"/>
    <x v="18"/>
    <d v="2025-03-10T00:00:00"/>
    <s v="Buenos días, estimados:_x000a_Por medio del presente, se adjunta el informe médico correspondiente a las atenciones brindadas a la paciente MARIA TERESA RODRIGUEZ GIL DE VARGAS , quien forma parte del programa Paliativo No Oncológico con copago al 90%, derivado por Rimac desde noviembre del año pasado._x000a_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_x000a_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_x000a_Agradecemos su atención y quedamos atentos ante cualquier observación adicional._x000a__x000a_Saludos cordiales,"/>
    <d v="2025-04-15T00:00:00"/>
    <x v="0"/>
    <n v="27"/>
    <x v="0"/>
    <x v="0"/>
    <x v="0"/>
    <x v="9"/>
    <e v="#N/A"/>
    <e v="#N/A"/>
    <e v="#N/A"/>
    <s v="SI"/>
    <e v="#N/A"/>
    <e v="#N/A"/>
    <s v="Acceso"/>
    <s v="SERVICIO"/>
  </r>
  <r>
    <x v="2"/>
    <s v="PERÚ"/>
    <s v="VIVA1A CENTRO MEDICO"/>
    <s v="RIMAC"/>
    <x v="0"/>
    <s v="DNI"/>
    <n v="41128671"/>
    <s v="ISABEL YAJAIRA BAZÁN FLORES"/>
    <m/>
    <m/>
    <m/>
    <m/>
    <m/>
    <x v="1"/>
    <x v="1"/>
    <s v="Silvana, _x000a__x000a_ _x000a__x000a_Buenas tardes, te escribo para solicitar tu apoyo respecto a las atenciones recibidas en el programa Siempre Juntos:_x000a__x000a_ _x000a__x000a_En el mes de diciembre pase consulta con el médico endocrinólogo y me indicó unos análisis, días posteriores se comunicaron conmigo, me indicaron que se volvían a contactar y a la fecha no lo han hecho_x000a__x000a_ _x000a__x000a_Al tratarse de una enfermedad crónica, agendan las citas mensuales, la misma que debía realizarse los días 9 aprox, en el mes de febrero no recibí ninguna llamada para programar la cita, me comunique con la Srta de Viva 1A y me programaron la cita con el dr el día 17, nuevamente me dió orden de análisis, me llegó un mensaje por whassapt que en 72 horas se comunicaban para programar los análisis, pero hasta la fecha no recibo ninguna comunicación_x000a__x000a_ _x000a__x000a_Por lo que solicito tu apoyo para que puedan revisar mi caso y darme una respuesta _x000a__x000a_ _x000a__x000a_Saludos_x000a__x000a_ "/>
    <x v="1"/>
    <s v="CRONICOS"/>
    <x v="19"/>
    <d v="2025-03-10T00:00:00"/>
    <s v="Buenas noches _x000a_Estimados_x000a_Se valida correo enviado a CuidaFarma._x000a_Como es de mutuo conocimiento la gestión de CuidaFarma para provincia tiene un ANS de 3 días; por lo que, se sugiere coordinar con Cuida para gestión por cadena; a fin de, obtener una pronta entrega de la medicación._x000a_Saludos Cordiales_x000a_Edith Leandro"/>
    <d v="2025-03-21T00:00:00"/>
    <x v="0"/>
    <n v="10"/>
    <x v="0"/>
    <x v="0"/>
    <x v="0"/>
    <x v="9"/>
    <e v="#N/A"/>
    <e v="#N/A"/>
    <e v="#N/A"/>
    <e v="#N/A"/>
    <e v="#N/A"/>
    <e v="#N/A"/>
    <s v="Solicitud"/>
    <s v="SOLICITUD"/>
  </r>
  <r>
    <x v="2"/>
    <s v="PERÚ"/>
    <s v="VIVA1A CENTRO MEDICO"/>
    <s v="RIMAC"/>
    <x v="0"/>
    <s v="DNI"/>
    <n v="7135754"/>
    <s v="LUIS CARDENAS LUCERO"/>
    <m/>
    <m/>
    <m/>
    <m/>
    <m/>
    <x v="0"/>
    <x v="1"/>
    <s v="Estimada Lic. Claudia Nazario_x000a_Le escribo estas breves líneas para presentarle un reclamo en referencia a mi atención en el programa &quot;Cuídate&quot;. E caso es que despues de mucha insistencia se cumplió con atenderme de manera virtual mi consulta y se me entregó la medicación correspondiente, dejando pendiente una orden médica para mis exámenes de laboratorio. Sin embargo, le informo que hasta la fecha no se comunican conmigo para indicarme el dia y la hora para hacerme dichas pruebas: motivo por el cual recurro a ustedes para indicarle dicha falta con este nuevo proveedor de salud, el cual deja muy mal parado a la EPS RIMAC y a nosotros (USMP) como clientes."/>
    <x v="2"/>
    <s v="PRESTADOR EXTERNO"/>
    <x v="15"/>
    <d v="2025-03-10T00:00:00"/>
    <s v="Estimada Guissela, buena noche:_x000a_Previo cordial saludo y las disculpas por la demora en la respuesta, se informa sobre el paciente que las muestras de laboratorio fueron tomadas con éxito._x000a_Estimados , _x000a_Status del pcte   atendido de manera correcta , se agendo prueba de laboratorio  con entrega de resultados  el dia sabado 15/03  adj screen _x000a_Saludos cordiales, ​_x000a_xt10033@rimac.com.pe;_x000a_​_x000a_katherine.gomez@rimac.com.pe;_x000a_​y 2 más_x000a_​_x000a_​_x000a_Buenos dias_x000a__x000a_Estimados _x000a__x000a__x000a__x000a_Se procedió con la toma de laboratorios solicitados._x000a__x000a__x000a__x000a_Gracias_x000a__x000a__x000a__x000a_Saludos cordiales_x000a__x000a__x000a__x000a_Edith Leandro"/>
    <d v="2025-03-19T00:00:00"/>
    <x v="0"/>
    <n v="8"/>
    <x v="0"/>
    <x v="0"/>
    <x v="0"/>
    <x v="9"/>
    <s v="RIMAC VIP // CONSULTA EXAMEN DE LABORATORIO // LUIS CARDENAS LUCERO"/>
    <e v="#N/A"/>
    <e v="#N/A"/>
    <e v="#N/A"/>
    <e v="#N/A"/>
    <e v="#N/A"/>
    <s v="Acceso"/>
    <s v="SERVICIO"/>
  </r>
  <r>
    <x v="2"/>
    <s v="PERÚ"/>
    <s v="VIVA1A CENTRO MEDICO"/>
    <s v="RIMAC"/>
    <x v="0"/>
    <s v="DNI"/>
    <n v="25639731"/>
    <s v="ROSARIO ALDA CONTRERAS SOLARI"/>
    <m/>
    <n v="989150018"/>
    <m/>
    <m/>
    <m/>
    <x v="0"/>
    <x v="1"/>
    <s v="Giani buenas tardes / Estimados Sres del Programa CUIDATE_x000a__x000a_Favor su apoyo con lo indicado por el Sr. Sanchez ya que su esposa Katherine Ochoa está en el Programa Cuidate bajo varios diagnósticos; el tema está en que de acuerdo a la cronología del mail desde el 24.02 no la llaman para confirmar cuando se coordinadrá los análisis solicitado por el Dr. Moncada_x000a__x000a_ "/>
    <x v="2"/>
    <s v="PRESTADOR EXTERNO"/>
    <x v="15"/>
    <d v="2025-03-10T00:00:00"/>
    <s v="Estimada Bedon Guissela,_x000a_Reciba un cordial saludo de parte de VIVA 1A Centro Médico. En relación con lo descrito en el comunicado, damos respuesta al seguimiento del caso de toma de  análisis de laboratorio de la Sra. ROSARIO ALDA CONTRERAS SOLARI (DNI:25639731), con dirección en AV. MANCO CAPAC 288 CARMEN DE LA LEGUA REYNOSO CALLAO. Los exámenes de laboratorio fueron tomados  el día 22 de marzo del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3-31T00:00:00"/>
    <x v="0"/>
    <n v="16"/>
    <x v="0"/>
    <x v="0"/>
    <x v="0"/>
    <x v="9"/>
    <e v="#N/A"/>
    <e v="#N/A"/>
    <e v="#N/A"/>
    <s v="SI"/>
    <e v="#N/A"/>
    <e v="#N/A"/>
    <s v="Acceso"/>
    <s v="SERVICIO"/>
  </r>
  <r>
    <x v="2"/>
    <s v="PERÚ"/>
    <s v="VIVA1A CENTRO MEDICO"/>
    <s v="RIMAC"/>
    <x v="0"/>
    <s v="DNI"/>
    <n v="7718946"/>
    <s v="MARIO JESÚS ROJAS SALAS "/>
    <m/>
    <m/>
    <m/>
    <m/>
    <m/>
    <x v="1"/>
    <x v="1"/>
    <s v="Estimada Denisse:_x000a__x000a_Buenas tardes, de acuerdo a lo coordinado por teléfono, agradeceré por favor su apoyo referente al caso del señor MARIO JESÚS ROJAS SALAS identificado con DNI N° 07718946, afiliado al Seguro Médico, Póliza de PROCIENCIA, quien está afiliado en el Programa de pacientes con enfermedades crónicas y mensualmente le programaban su cita médica. Así como, el envío de las medicinas que le suministran. Sin embargo, al transcurrir los días y no se comunicaban con el referido paciente, él se comunicó con STARVITAL, quienes le comunicaron que ya no trabaja con RÍMAC Seguros. _x000a__x000a_ _x000a__x000a_Por lo expuesto y con carácter de URGENTE, agradecemos por favor gestionar ante la aseguradora, la continuidad de la atención y tratamiento y quién va atender en adelante al señor Rojas, ya que no debe interrumpir su tratamiento médico como lo venía recibiendo y evitar poner en riesgo su salud._x000a__x000a_ _x000a__x000a_En espera de sus comentarios."/>
    <x v="4"/>
    <s v="CRONICOS"/>
    <x v="9"/>
    <d v="2025-03-10T00:00:00"/>
    <s v="Buenas tardes estimados,_x000a__x000a_Paciente paso atención el día _x000a_El dia 04/03 a las 5:40 PM con el Dr Antonio Moncada _x000a__x000a_saludos"/>
    <d v="2025-03-17T00:00:00"/>
    <x v="0"/>
    <n v="6"/>
    <x v="0"/>
    <x v="0"/>
    <x v="0"/>
    <x v="9"/>
    <e v="#N/A"/>
    <e v="#N/A"/>
    <e v="#N/A"/>
    <e v="#N/A"/>
    <e v="#N/A"/>
    <e v="#N/A"/>
    <s v="Solicitud"/>
    <s v="SOLICITUD"/>
  </r>
  <r>
    <x v="2"/>
    <s v="PERÚ"/>
    <s v="VIVA1A CENTRO MEDICO"/>
    <s v="RIMAC"/>
    <x v="0"/>
    <s v="DNI"/>
    <n v="90662499"/>
    <s v="PACHECO DAVILA SANTIAGO RAFAEL"/>
    <s v="TITULAR: DAVILA BERRU CINTHYA FIORELLA"/>
    <n v="997589698"/>
    <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2"/>
    <d v="2025-03-10T00:00:00"/>
    <s v="Pcte, indico que ya cuenta con un medico de cabezera y desea realizar sus atenciones en Clinica Internacional"/>
    <d v="2025-04-04T00:00:00"/>
    <x v="1"/>
    <n v="20"/>
    <x v="0"/>
    <x v="0"/>
    <x v="1"/>
    <x v="9"/>
    <e v="#N/A"/>
    <e v="#N/A"/>
    <e v="#N/A"/>
    <e v="#N/A"/>
    <m/>
    <m/>
    <s v="Solicitud"/>
    <s v="SOLICITUD"/>
  </r>
  <r>
    <x v="2"/>
    <s v="PERÚ"/>
    <s v="VIVA1A CENTRO MEDICO"/>
    <s v="RIMAC"/>
    <x v="0"/>
    <s v="DNI"/>
    <s v="06762836"/>
    <s v="MUÑOZ RUBIO PACO MERCEDES"/>
    <s v="AV JOSE LEGUIAS Y MELEMDES 1024 int 403 B Pueblo Libre Lima"/>
    <n v="970030979"/>
    <s v="pmunoz@carvaja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6"/>
    <d v="2025-03-10T00:00:00"/>
    <s v="ATENDIDO 2025-04-07 PERCY ARRIAGA RODRIGUEZ, MEDICINA INTERNA TELECONSULTA"/>
    <d v="2025-04-12T00:00:00"/>
    <x v="0"/>
    <n v="25"/>
    <x v="0"/>
    <x v="0"/>
    <x v="0"/>
    <x v="9"/>
    <e v="#N/A"/>
    <e v="#N/A"/>
    <e v="#N/A"/>
    <e v="#N/A"/>
    <m/>
    <m/>
    <s v="Solicitud"/>
    <s v="SOLICITUD"/>
  </r>
  <r>
    <x v="2"/>
    <s v="PERÚ"/>
    <s v="VIVA1A CENTRO MEDICO"/>
    <s v="RIMAC"/>
    <x v="0"/>
    <s v="DNI"/>
    <n v="10386627"/>
    <s v="BRAN CULCAS WUILMAR SANTOS"/>
    <s v="Los manantiales del pinar mz C lot14 - comas"/>
    <n v="990557844"/>
    <s v="branculcaswilmar@gmai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3"/>
    <d v="2025-03-10T00:00:00"/>
    <s v="NO CONTESTA, SE DEJA WHATSAPP"/>
    <d v="2025-04-21T00:00:00"/>
    <x v="0"/>
    <n v="31"/>
    <x v="0"/>
    <x v="0"/>
    <x v="0"/>
    <x v="9"/>
    <e v="#N/A"/>
    <e v="#N/A"/>
    <e v="#N/A"/>
    <e v="#N/A"/>
    <m/>
    <m/>
    <s v="Solicitud"/>
    <s v="SOLICITUD"/>
  </r>
  <r>
    <x v="2"/>
    <s v="PERÚ"/>
    <s v="VIVA1A CENTRO MEDICO"/>
    <s v="RIMAC"/>
    <x v="0"/>
    <s v="DNI"/>
    <n v="41002143"/>
    <s v="RUIZ AHUANARI ROSA ALEJANDRINA"/>
    <s v="Jr cabo Blanco mza7 Lt 19 urb Villamar los cedros - chorrillos"/>
    <n v="994645147"/>
    <s v="rruiz@carvaja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2"/>
    <d v="2025-03-10T00:00:00"/>
    <s v="NO CONTESTA, SE DEJA WHATSAPP"/>
    <d v="2025-04-21T00:00:00"/>
    <x v="0"/>
    <n v="31"/>
    <x v="0"/>
    <x v="0"/>
    <x v="0"/>
    <x v="9"/>
    <e v="#N/A"/>
    <e v="#N/A"/>
    <e v="#N/A"/>
    <e v="#N/A"/>
    <m/>
    <m/>
    <s v="Solicitud"/>
    <s v="SOLICITUD"/>
  </r>
  <r>
    <x v="2"/>
    <s v="PERÚ"/>
    <s v="VIVA1A CENTRO MEDICO"/>
    <s v="RIMAC"/>
    <x v="0"/>
    <s v="DNI"/>
    <n v="40654722"/>
    <s v="NAVARRO ROSALES PATRICIA CLOTILDE"/>
    <s v="CALLE 114 ASENTH LOS OLIVOS DE PRO MZ J3 LT 28  - los olivos"/>
    <n v="923874174"/>
    <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3"/>
    <d v="2025-03-10T00:00:00"/>
    <s v="NO CONTESTA, SE DEJA WHATSAPP"/>
    <d v="2025-04-21T00:00:00"/>
    <x v="0"/>
    <n v="31"/>
    <x v="0"/>
    <x v="0"/>
    <x v="0"/>
    <x v="9"/>
    <e v="#N/A"/>
    <e v="#N/A"/>
    <e v="#N/A"/>
    <e v="#N/A"/>
    <m/>
    <m/>
    <s v="Solicitud"/>
    <s v="SOLICITUD"/>
  </r>
  <r>
    <x v="2"/>
    <s v="PERÚ"/>
    <s v="VIVA1A CENTRO MEDICO"/>
    <s v="RIMAC"/>
    <x v="0"/>
    <s v="DNI"/>
    <n v="80392942"/>
    <s v="BARJA CASAS JOSE LUIS"/>
    <s v="AvLas Flores Mz K Lt 30 Primer sector de oasis - pachacutec"/>
    <n v="972796262"/>
    <s v="jbarja193@gmai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3"/>
    <d v="2025-03-10T00:00:00"/>
    <s v="NO CONTESTA, SE DEJA WHATSAPP"/>
    <d v="2025-04-21T00:00:00"/>
    <x v="0"/>
    <n v="31"/>
    <x v="0"/>
    <x v="0"/>
    <x v="0"/>
    <x v="9"/>
    <e v="#N/A"/>
    <e v="#N/A"/>
    <e v="#N/A"/>
    <e v="#N/A"/>
    <m/>
    <m/>
    <s v="Solicitud"/>
    <s v="SOLICITUD"/>
  </r>
  <r>
    <x v="2"/>
    <s v="PERÚ"/>
    <s v="VIVA1A CENTRO MEDICO"/>
    <s v="RIMAC"/>
    <x v="0"/>
    <s v="DNI"/>
    <n v="25789059"/>
    <s v="DELGADO DAVILA JUAN"/>
    <s v="Mz J lote 20 Virgen de Guadalupe - mi peru"/>
    <n v="997141005"/>
    <s v="juandelgadodavila5@gmai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6"/>
    <d v="2025-03-10T00:00:00"/>
    <s v="NO CONTESTA, SE DEJA WHATSAPP"/>
    <d v="2025-04-21T00:00:00"/>
    <x v="0"/>
    <n v="31"/>
    <x v="0"/>
    <x v="0"/>
    <x v="0"/>
    <x v="9"/>
    <e v="#N/A"/>
    <e v="#N/A"/>
    <e v="#N/A"/>
    <e v="#N/A"/>
    <m/>
    <m/>
    <s v="Solicitud"/>
    <s v="SOLICITUD"/>
  </r>
  <r>
    <x v="2"/>
    <s v="PERÚ"/>
    <s v="VIVA1A CENTRO MEDICO"/>
    <s v="RIMAC"/>
    <x v="0"/>
    <s v="DNI"/>
    <n v="25439064"/>
    <s v="FIORI CORDOVA YLIDIO RENATTO"/>
    <s v="Calle 1 Mz A lote 2 ventanilla alta -ventanilla"/>
    <n v="930701651"/>
    <s v="ylidio.fiori@carvaja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6"/>
    <d v="2025-03-10T00:00:00"/>
    <s v="NO CONTESTA, SE DEJA WHATSAPP"/>
    <d v="2025-04-21T00:00:00"/>
    <x v="0"/>
    <n v="31"/>
    <x v="0"/>
    <x v="0"/>
    <x v="0"/>
    <x v="9"/>
    <e v="#N/A"/>
    <e v="#N/A"/>
    <e v="#N/A"/>
    <e v="#N/A"/>
    <m/>
    <m/>
    <s v="Solicitud"/>
    <s v="SOLICITUD"/>
  </r>
  <r>
    <x v="2"/>
    <s v="PERÚ"/>
    <s v="VIVA1A CENTRO MEDICO"/>
    <s v="RIMAC"/>
    <x v="0"/>
    <s v="DNI"/>
    <n v="40682130"/>
    <s v="PEREZ ANCHAHUA VERONICA LUCIA"/>
    <s v="MZ o lte 15 URB el álamo- callao"/>
    <n v="994660388"/>
    <s v="veronica.perez@carvaja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3"/>
    <d v="2025-03-10T00:00:00"/>
    <s v="NO CONTESTA, SE DEJA WHATSAPP"/>
    <d v="2025-04-21T00:00:00"/>
    <x v="0"/>
    <n v="31"/>
    <x v="0"/>
    <x v="0"/>
    <x v="0"/>
    <x v="9"/>
    <e v="#N/A"/>
    <e v="#N/A"/>
    <e v="#N/A"/>
    <e v="#N/A"/>
    <m/>
    <m/>
    <s v="Solicitud"/>
    <s v="SOLICITUD"/>
  </r>
  <r>
    <x v="2"/>
    <s v="PERÚ"/>
    <s v="VIVA1A CENTRO MEDICO"/>
    <s v="RIMAC"/>
    <x v="0"/>
    <s v="DNI"/>
    <s v="07872266"/>
    <s v="CAMPOS COLFER JULIO CESAR"/>
    <s v="Calle Cabo Blanco 494 dpto C Urb Los Cedros de Villa - chorrillos"/>
    <n v="946506448"/>
    <s v="julio.campos@carvajal.com"/>
    <m/>
    <m/>
    <x v="1"/>
    <x v="1"/>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x v="6"/>
    <d v="2025-03-10T00:00:00"/>
    <s v="NO CONTESTA, SE DEJA WHATSAPP"/>
    <d v="2025-04-21T00:00:00"/>
    <x v="0"/>
    <n v="31"/>
    <x v="0"/>
    <x v="0"/>
    <x v="0"/>
    <x v="9"/>
    <e v="#N/A"/>
    <e v="#N/A"/>
    <e v="#N/A"/>
    <e v="#N/A"/>
    <m/>
    <m/>
    <s v="Solicitud"/>
    <s v="SOLICITUD"/>
  </r>
  <r>
    <x v="2"/>
    <s v="PERÚ"/>
    <s v="VIVA1A CENTRO MEDICO"/>
    <s v="RIMAC"/>
    <x v="0"/>
    <s v="DNI"/>
    <n v="73383026"/>
    <s v="GUILIANA GINOCCHIO BERNAL"/>
    <m/>
    <n v="925107865"/>
    <m/>
    <m/>
    <m/>
    <x v="0"/>
    <x v="1"/>
    <s v="Buenas tardes  estimada Srta. Gomez_x000a_Para informar que asegurada se encuentra dentro de programa crónicos y hasta el momento no se comunican para atención por endocrinología, indica que tiene pendiente toma de exámenes de control. Solicita comunicación. _x000a_Paciente : GUILIANA GINOCCHIO BERNAL_x000a_edad: 29_x000a_DNI : 73383026_x000a_Cel: 925107865_x000a_Atte. Eliana Serrano. "/>
    <x v="2"/>
    <s v="Medicina especializada"/>
    <x v="10"/>
    <d v="2025-03-11T00:00:00"/>
    <s v="Estimados _x000a_Pcte se encuentra en atencion mensual desde el mes de febrero , ha registrado las siguientes atenciones:_x000a_El dia 26 de Febrero a las 2:15 pm por el Endocrinologo. Gerson Siura Trevejo_x000a_El dia 27 de Febrero a las 2:15 pm por el Endocrinologo. Gerson Siura Trevejo_x000a_ Saludos corrdiales _x000a_Katherine Ochoa _x000a_ centro de experiencia _x000a__x000a_"/>
    <d v="2025-03-20T00:00:00"/>
    <x v="0"/>
    <n v="8"/>
    <x v="0"/>
    <x v="0"/>
    <x v="0"/>
    <x v="10"/>
    <e v="#N/A"/>
    <e v="#N/A"/>
    <e v="#N/A"/>
    <e v="#N/A"/>
    <e v="#N/A"/>
    <e v="#N/A"/>
    <s v="Acceso"/>
    <s v="SERVICIO"/>
  </r>
  <r>
    <x v="2"/>
    <s v="PERÚ"/>
    <s v="VIVA1A CENTRO MEDICO"/>
    <s v="RIMAC"/>
    <x v="0"/>
    <s v="DNI"/>
    <n v="7874161"/>
    <s v="KAREM URRUTIA DE LA FLOR"/>
    <m/>
    <n v="998140288"/>
    <m/>
    <m/>
    <m/>
    <x v="0"/>
    <x v="1"/>
    <s v="Buenas tardes_x000a__x000a_ _x000a__x000a_Estimados por favor su apoyo con el caso, cliente menciona que el 28/02/2024 se inscribió al Programa cuídate, y le indicaron que para el miércoles 05/03/2025 tendría su cita, pero nunca la llamaron, luego la llamaron el 08/03/2025 y le indicaron que la cita quedaba programada para el 09/03/2025 a las 19:30pm, sin embargo, nadie la ha llamado y no tiene ni una llamada perdida. Por lo tanto, cliente solicita que se comuniquen a la brevedad, ya que es urgente porque tiene una semana sin tomar los medicamentos, ya que viene de Pacifico seguros y le genera incomodidad por no recibir una buena atención. Adicional, solicita que la escriban al WhatsApp antes de llamarla, ya que no responde números desconocidos._x000a__x000a_ _x000a__x000a_1. Nombres y Apellidos completos del paciente : Karem Urrutia De la Flor_x000a__x000a_2. Documento de Identidad: 07874161_x000a__x000a_3. Diagnóstico: Colesterol Alto - dislipidemia_x000a__x000a_4. Ciudad de Residencia: La Molina_x000a__x000a_5. Teléfono (De preferencia Móvil): +51998140288_x000a__x000a_6. Correo Electrónico (si lo refiere): karemurrutia4@gmail.com_x000a__x000a_ "/>
    <x v="8"/>
    <s v="CUIDATE"/>
    <x v="20"/>
    <d v="2025-03-11T00:00:00"/>
    <s v="Estimados_x000a_Se logro atender a la pcte en fecha 11/3  a las  10:25 am en coordinacion por llamada por el Doc. Victor D Jango Saludos cordiales _x000a__x000a_Katherine Ochoa _x000a_ Centro de experiencia "/>
    <d v="2025-03-20T00:00:00"/>
    <x v="0"/>
    <n v="8"/>
    <x v="0"/>
    <x v="0"/>
    <x v="0"/>
    <x v="10"/>
    <e v="#N/A"/>
    <e v="#N/A"/>
    <e v="#N/A"/>
    <e v="#N/A"/>
    <e v="#N/A"/>
    <e v="#N/A"/>
    <s v="Acceso"/>
    <s v="SERVICIO"/>
  </r>
  <r>
    <x v="2"/>
    <s v="PERÚ"/>
    <s v="VIVA1A CENTRO MEDICO"/>
    <s v="RIMAC"/>
    <x v="0"/>
    <s v="DNI"/>
    <n v="60189563"/>
    <s v="MELANIE AYLEEN VILLALOBOS FIDALGO"/>
    <m/>
    <n v="947558495"/>
    <m/>
    <m/>
    <m/>
    <x v="1"/>
    <x v="1"/>
    <s v="Estimada Diana_x000a__x000a_ _x000a__x000a_Por favor tu apoyo para pedir prioridad al área correspondiente la afiliación al programa CUIDATE de la siguiente persona:_x000a__x000a_ _x000a__x000a_TITULAR: VILLALOBOS DIAZ EDISON_x000a__x000a_PACIENTE: MELANIE AYLEEN VILLALOBOS FIDALGO_x000a__x000a_DX. Diabetes Mellitus_x000a__x000a_EDAD : 17 años  _x000a__x000a_DNI 60189563_x000a__x000a_Teléfono del papá 947558495_x000a__x000a_ "/>
    <x v="1"/>
    <s v="CUIDATE"/>
    <x v="3"/>
    <d v="2025-03-11T00:00:00"/>
    <s v="Estimados ,_x000a_Si realizamos el contacto con padre  de la pcte la segunda semana de marzo , sin embargo en esa oportunidad no  se obtuvo un horario de cita porque quedaba a confirmación de la misma señorita ,   motivo por la cual se volvió a contactar al señor esta semana quedando en una cita pactada para el día 20  en horario de la mañana por tele consulta ._x000a__x000a_Saludos coordiales _x000a_ Katherine Ochoa _x000a_Centro de experiencia"/>
    <d v="2025-03-19T00:00:00"/>
    <x v="0"/>
    <n v="7"/>
    <x v="0"/>
    <x v="0"/>
    <x v="0"/>
    <x v="10"/>
    <e v="#N/A"/>
    <e v="#N/A"/>
    <e v="#N/A"/>
    <e v="#N/A"/>
    <e v="#N/A"/>
    <e v="#N/A"/>
    <s v="Solicitud"/>
    <s v="SOLICITUD"/>
  </r>
  <r>
    <x v="2"/>
    <s v="PERÚ"/>
    <s v="VIVA1A CENTRO MEDICO"/>
    <s v="RIMAC"/>
    <x v="0"/>
    <s v="DNI"/>
    <n v="8185495"/>
    <s v="PATRICIA OCHOA LUBINOFF"/>
    <m/>
    <n v="969608702"/>
    <m/>
    <m/>
    <m/>
    <x v="0"/>
    <x v="1"/>
    <s v="Vania buenas tardes._x000a__x000a_ _x000a__x000a_Hace dos meses me afilié al programa crónicos por hipotiroidismo._x000a__x000a_Me agendaron hace mes y medio la consulta médica y entregaron la medicina y nunca más se comunicaron conmigo hasta el sábado pasado que me llamaron del teléfono 6183000 (VIVA A1) indicándome que me estaban programando para esta semana y que me confirmarían, osea pasó un mes y medio._x000a__x000a_ _x000a__x000a_Supuestamente el compromiso era que las consultas son mensuales pues en mi caso, se olvidaron y como será con los afiliados que tenemos._x000a__x000a_ _x000a__x000a_Por lo expuesto y dado que me quieren programar sabe dios cuando, indicarme si puedo comprar la medicina (EUTIROX 74 MG) Y PASARLO POR REEMBOLSO bajo condiciones de este programa._x000a__x000a_ _x000a__x000a_Llamé a Rosa Baldeón de RIMAC que maneja este tema de crónicos pero no logré respuesta._x000a__x000a_ _x000a__x000a_Quedo atenta a sus noticias._x000a__x000a_ "/>
    <x v="2"/>
    <s v="CRONICOS"/>
    <x v="19"/>
    <d v="2025-03-11T00:00:00"/>
    <s v="Buenos días, estimados,_x000a_Reciban un cordial saludo de parte de VIVA 1A Centro Médico. En respuesta a su consulta, informamos que la Sra. Lucy Patricia Ochoa Lubinoff (DNI: 08185495) ha sido agendada para el día 10 de abril de 2025 a las 19:00 p.m. con el Dr. Antonio Moncada en el servicio de Medicina Familiar - Teleconsulta. La paciente se encuentra satisfecha con la atención recibida._x000a_Saludos cordiales,"/>
    <d v="2025-04-02T00:00:00"/>
    <x v="0"/>
    <n v="17"/>
    <x v="0"/>
    <x v="0"/>
    <x v="0"/>
    <x v="10"/>
    <e v="#N/A"/>
    <e v="#N/A"/>
    <e v="#N/A"/>
    <s v="SI"/>
    <n v="0"/>
    <n v="0"/>
    <s v="Acceso"/>
    <s v="SERVICIO"/>
  </r>
  <r>
    <x v="2"/>
    <s v="PERÚ"/>
    <s v="VIVA1A CENTRO MEDICO"/>
    <s v="RIMAC"/>
    <x v="0"/>
    <s v="DNI"/>
    <n v="9338292"/>
    <s v="PEDRO FERNANDO CARDENAS CARRASCAL"/>
    <m/>
    <n v="964101985"/>
    <m/>
    <m/>
    <m/>
    <x v="1"/>
    <x v="1"/>
    <s v="apoyo para que se puedan comunicar con el gerente y puedan inscribirlo al programa cuídate por HTA._x000a__x000a_ _x000a__x000a_Nombres: CARDENAS CARRASCAL PEDRO FERNANDO_x000a__x000a_DNI: 09338292_x000a__x000a_Teléfono: 964 101 985_x000a__x000a_ _x000a__x000a_Mil gracias."/>
    <x v="1"/>
    <s v="CUIDATE"/>
    <x v="6"/>
    <d v="2025-03-11T00:00:00"/>
    <s v="es para informar que si se llego a contactar con el pcte para su programacion de  cita por el area correspondiente  con la Dra  Monica Proano , para el dia 20 /3/2025 a horas 9 Am por teleconsulta, como se precisa en imagen  a continuacion ."/>
    <d v="2025-03-15T00:00:00"/>
    <x v="0"/>
    <n v="4"/>
    <x v="0"/>
    <x v="5"/>
    <x v="0"/>
    <x v="10"/>
    <e v="#N/A"/>
    <e v="#N/A"/>
    <e v="#N/A"/>
    <e v="#N/A"/>
    <e v="#N/A"/>
    <e v="#N/A"/>
    <s v="Solicitud"/>
    <s v="SOLICITUD"/>
  </r>
  <r>
    <x v="2"/>
    <s v="PERÚ"/>
    <s v="VIVA1A CENTRO MEDICO"/>
    <s v="RIMAC"/>
    <x v="0"/>
    <m/>
    <m/>
    <s v="MARIANA SALAVERRY LLOSA"/>
    <m/>
    <m/>
    <m/>
    <m/>
    <m/>
    <x v="0"/>
    <x v="1"/>
    <s v="Hola Mirella:_x000a__x000a_ _x000a__x000a_Solicitamos tu apoyo para verificar porque demora la entrega de medicinas de la Sra. Salaverry con DNI 07274721 antes se la entregaba en proveedor Star Vital ahora le han indicado que es Viva 1A pero no la llaman hasta el momento._x000a__x000a_El 14-03 ya se le acaban las medicinas por lo que necesita agilicemos ello._x000a__x000a_ _x000a__x000a_Quedo a la espera de su confirmación."/>
    <x v="0"/>
    <s v="PRESTADOR EXTERNO"/>
    <x v="0"/>
    <d v="2025-03-11T00:00:00"/>
    <s v="Estimados, _x000a_Previo cordial saludo y las disculpas por la demora, se informa sobre paciente que:_x000a_La atención médica se brindó el día 14/3/25_x000a_De la receta indicada queda pendiente entrega de medicamento Pradaxa, el cual se encuentra agotado, nuestra área de farmacia se encuentra en la gestión, se reportará en cuanto tengamos la respuesta final."/>
    <d v="2025-03-17T00:00:00"/>
    <x v="0"/>
    <n v="5"/>
    <x v="0"/>
    <x v="4"/>
    <x v="0"/>
    <x v="10"/>
    <e v="#N/A"/>
    <e v="#N/A"/>
    <e v="#N/A"/>
    <e v="#N/A"/>
    <e v="#N/A"/>
    <e v="#N/A"/>
    <s v="Medicamentos"/>
    <s v="SERVICIO"/>
  </r>
  <r>
    <x v="2"/>
    <s v="PERÚ"/>
    <s v="VIVA1A CENTRO MEDICO"/>
    <s v="RIMAC"/>
    <x v="0"/>
    <s v="DNI"/>
    <n v="72844745"/>
    <s v="DIEGO VASQUEZ IGLESIAS"/>
    <m/>
    <m/>
    <m/>
    <m/>
    <m/>
    <x v="0"/>
    <x v="1"/>
    <s v="Hola Jenny Buen Dia :_x000a__x000a_ _x000a__x000a_Te saluda Diego trabajador del Jockey Plaza, te comento que ya más de 5 años he estado en el programa Cuidate de Rímac debido a Hipertensión Arterial. _x000a__x000a_Hace unas semanas están llamando , identificándose como nuevo proveedor para poder sacar cita médica, cuando yo no he autorizado ningún cambio de proveedor. Sin embargo, yo tengo un historial médico con medicinas que tomo ya hace varios años. Por favor confirmame si es necesario este cambio y adjunto la receta médica con las medicinas que yo tomo la cual en el mes de febrero aun no me las han enviado._x000a__x000a_ _x000a__x000a_Saludos, "/>
    <x v="0"/>
    <s v="PRESTADOR EXTERNO"/>
    <x v="0"/>
    <d v="2025-03-11T00:00:00"/>
    <s v="Estimados _x000a_ Pcte Diego Alejandro paso su consulta  con el cardiólogo el dia 26/3  a horas 6 pm ,   con entrega de medicamentos por el provedor ASTAH   como se puede apreciar en el siguiente screen _x000a__x000a_  Seguiremos brindando las atenciones correspondientes _x000a_Saludos cordiales _x000a_Katherine ochoa _x000a_Centro de experiencia "/>
    <d v="2025-03-31T00:00:00"/>
    <x v="0"/>
    <n v="15"/>
    <x v="0"/>
    <x v="0"/>
    <x v="0"/>
    <x v="10"/>
    <e v="#N/A"/>
    <e v="#N/A"/>
    <e v="#N/A"/>
    <s v="SI"/>
    <s v="FUE ATENDIDA 26/03/2025 6:00 PM VIVA 1A CENTRO MEDICO PERU Hilton D Jango Cruz CARDIOLOGIA - ATENCIÓN DOMICILIARIA  PROCESADO 26/03/2025 GSIGUENAS INGRESO HTA MANTENER BETALOC | ILTUX"/>
    <s v="26/03/2025 6:00 PM VIVA 1A CENTRO MEDICO PERU Hilton D Jango Cruz CARDIOLOGIA - ATENCIÓN DOMICILIARIA  PROCESADO 26/03/2025 GSIGUENAS INGRESO HTA MANTENER BETALOC | ILTUX"/>
    <s v="Medicamentos"/>
    <s v="SERVICIO"/>
  </r>
  <r>
    <x v="2"/>
    <s v="PERÚ"/>
    <s v="VIVA1A CENTRO MEDICO"/>
    <s v="RIMAC"/>
    <x v="0"/>
    <s v="DNI"/>
    <n v="25616130"/>
    <s v="PAULA ZARELA MATTA VDA DE RAMOS"/>
    <m/>
    <m/>
    <m/>
    <s v="25-SBS013610"/>
    <n v="24723177"/>
    <x v="0"/>
    <x v="0"/>
    <s v="Yo ROXANA ALEJANDRINA RAMOS MATTA deseo colocar el reclamo por la pésima administración y coordinación  de la clinica Aviva debido a que mi madre PAULA ZARELA MATTA VDA DE RAMOS  es parte del programa diamante  adulto mayor de 90 años y siempre los terapistas   llegan tarde o a veces no llegan y ni siquiera se comunican para informar el retraso  hacen pasar una mala experiencia a nosotros que somo sus cliente, no somos cliente de Aviva pero somos cliente y solicitamos un buen servicio porque pagamos un seguro. _x000a_Porfavor solicito que Rimac se contacte  con el director Antonio Torres  medico Aviva A 1  no con otra persona ni con las licenciadas porque no quiero que vuelva a suceder."/>
    <x v="9"/>
    <s v="TERAPIAS"/>
    <x v="21"/>
    <d v="2025-03-11T11:32:05"/>
    <s v="Pcte perteneciente al programa Diamante, con asignación de ocho (8) terapias físicas. Hija de paciente Srta Roxana solicita que la atención se realice con teapeuta mujer, personal no se encontraba dentro de la planilla, se contrata personal y se inicia atención de terapias dentro de las fechas y rango horario solicitado en coordinación con la Srta Roxana. Las fechas que no se dieron las atenciones es a razón de fuerza mayor por temas de salud del personal, teniendo como contingencia personal masculino que no es acorde al requerimiento de paciente; ya que, la preferencia de la paciente refiere que el personal terapeuta sea femenino. Se confirma que en este momento las terapias físicas se está dando la continuidad con la Lic. Kelly Dávila."/>
    <d v="2025-04-01T00:00:00"/>
    <x v="0"/>
    <n v="16"/>
    <x v="0"/>
    <x v="0"/>
    <x v="0"/>
    <x v="10"/>
    <e v="#N/A"/>
    <e v="#N/A"/>
    <e v="#N/A"/>
    <s v="NO"/>
    <e v="#N/A"/>
    <e v="#N/A"/>
    <s v="Demora en atencion"/>
    <s v="SERVICIO"/>
  </r>
  <r>
    <x v="2"/>
    <s v="PERÚ"/>
    <s v="VIVA1A CENTRO MEDICO"/>
    <s v="RIMAC"/>
    <x v="0"/>
    <s v="DNI"/>
    <s v="25677282."/>
    <s v="ROXANA ESPERANZA TAVERA D ANGELO"/>
    <m/>
    <n v="991888565"/>
    <m/>
    <m/>
    <m/>
    <x v="0"/>
    <x v="1"/>
    <s v="Estimada Guissela,_x000a__x000a_Tu apoyo revisando el problema que viene presentando cliente quien nos menciona que luego de la presentación y la atención que recibió del proveedor Viva 1A no tiene información sobre los exámenes y medicamentos que le recetaron, hasta el cierre de ayer lunes cliente no recibía comunicación._x000a__x000a_Cliente presenta malestar por ello dado que ya se le está acabando los medicamentos y necesita su medicación._x000a__x000a_Datos: _x000a__x000a_Nombres: ROXANA ESPERANZA TAVERA D ANGELO_x000a_DNI: 25677282_x000a_Telf. 991888565"/>
    <x v="7"/>
    <s v="CRONICOS"/>
    <x v="22"/>
    <d v="2025-03-12T00:00:00"/>
    <s v="Estimados tengan buen día _x000a_ La señorita Roxana paso consulta el dia 7 /3 con la Dra Virginia Cuevas ,pcte pertenece a programa de RCV  por los dx de HTA y HIPERURICEMIA , pasada la consulta el medico solicito pruebas de laboratorio , cuales se tendrían que tomar en el lapso antes de poder pasar la consulta del siguiente mes ,  según el protocolo el area de laboratorio se comunico con la señorita  el dia viernes 14/3 a horas 11:40 am mediante whattsapp para poder informar a la pcte respecto a su copago , por los laboratorios a realiza , (adj screenshot con la pcte), , que durante la conversación la pcte refiere que no pasara los exámenes de laboratorio porque nunca  había pagado  anteriormente , se le explico   , y se paso a dar información  correspondiente . (adj creen de whattsapp )._x000a_ Respecto al área de farmacia   , se realizo la gestión correspondiente con cuidafarma   el pcte recibió el medicamente el dia 11/03"/>
    <d v="2025-03-18T00:00:00"/>
    <x v="0"/>
    <n v="5"/>
    <x v="0"/>
    <x v="4"/>
    <x v="0"/>
    <x v="11"/>
    <e v="#N/A"/>
    <e v="#N/A"/>
    <e v="#N/A"/>
    <e v="#N/A"/>
    <s v="CITA AGENDADA PARA 04/04/2025 8:00 AM VIVA 1A CENTRO MEDICO PERU Virginia Cuevas Rivero MEDICA FAMILIAR - TELECONSULTA  ACTIVO 01/04/2025- PTE SOLICITA LABORATORIOS PENDIENTES"/>
    <s v="04/04/2025 8:00 AM VIVA 1A CENTRO MEDICO PERU Virginia Cuevas Rivero MEDICA FAMILIAR - TELECONSULTA  ACTIVO 01/04/2025- PTE SOLICITA LABORATORIOS PENDIENTES"/>
    <s v="Atención Asistencial"/>
    <s v="SERVICIO"/>
  </r>
  <r>
    <x v="2"/>
    <s v="PERÚ"/>
    <s v="VIVA1A CENTRO MEDICO"/>
    <s v="RIMAC"/>
    <x v="0"/>
    <s v="DNI"/>
    <n v="10060304"/>
    <s v="GLICERIO CAMINO SILES"/>
    <m/>
    <m/>
    <m/>
    <m/>
    <m/>
    <x v="1"/>
    <x v="1"/>
    <s v="Hola Marita cómo estás _x000a__x000a_ _x000a__x000a_Hace dos semanas llamé a Rímac para inscribirme en el programa cuídate porque tengo el diagnóstico de dislipidemia y HTA._x000a__x000a_ _x000a__x000a_Anotaron todos mis datos y quedaron en devolverme la llamada. _x000a__x000a_ _x000a__x000a_Pero hasta el momento no he recibido llamada. _x000a__x000a_ _x000a__x000a_Tú crees que me puedas ayudar por favor. "/>
    <x v="1"/>
    <s v="CUIDATE"/>
    <x v="1"/>
    <d v="2025-03-12T00:00:00"/>
    <s v="Buenas días estimados,_x000a_Reciba un cordial saludo por parte de VIVA 1A Centro médico. Estamos  actualizando  información referente a la cita del Sr. GLICERIO CAMINO SILES ha sido reprogramado  para el día de hoy 04-04-2025 a las 18:40 am, con el Dr. Hilton D Jango Cruz ,  Teleconsulta _x000a__x000a_Saludos Cordiales."/>
    <d v="2025-04-04T00:00:00"/>
    <x v="0"/>
    <n v="18"/>
    <x v="0"/>
    <x v="0"/>
    <x v="0"/>
    <x v="11"/>
    <e v="#N/A"/>
    <e v="#N/A"/>
    <e v="#N/A"/>
    <s v="SI"/>
    <e v="#N/A"/>
    <e v="#N/A"/>
    <s v="Solicitud"/>
    <s v="SOLICITUD"/>
  </r>
  <r>
    <x v="2"/>
    <s v="PERÚ"/>
    <s v="VIVA1A CENTRO MEDICO"/>
    <s v="RIMAC"/>
    <x v="0"/>
    <s v="DNI"/>
    <n v="46674191"/>
    <s v="VERONICA ANDREA TAMARIZ VALENTIN"/>
    <m/>
    <n v="959354515"/>
    <m/>
    <m/>
    <m/>
    <x v="0"/>
    <x v="1"/>
    <s v="Hola Guissela por favor un apoyo con este caso con la cliente que es paciente crónico de hipotiroidismo, el cual comenta que el nuevo proveedor que viene trabajando con aviva 1 A no esta siendo eficiente ya que ella es la que tiene que llamar, preguntar, preocuparse por todo y si no llaman no agilizan nada según comenta._x000a__x000a_ _x000a__x000a_Indica que debe tienen que sacarle cita para atención de laboratorio y una cita pendiente de su ultima atención._x000a__x000a_ _x000a__x000a_ _x000a__x000a_NOMBRES: VERONICA ANDREA TAMARIZ VALENTIN_x000a__x000a_DNI: 46674191_x000a__x000a_CELULAR: 959354515_x000a__x000a_POLIZA: E0002545"/>
    <x v="2"/>
    <s v="CRONICOS"/>
    <x v="19"/>
    <d v="2025-03-12T00:00:00"/>
    <s v="Buenos días, estimados,_x000a_Reciban un cordial saludo de parte de VIVA 1A Centro Médico. En respuesta a su consulta, informamos que la Sra. Verónica Andrea Tamariz Valentín (DNI: 46674191) fue atendida el día de ayer, 01 de abril de 2025, por el Dr. Gerson Jacob Siura Trevejo de la especialidad de Endocrinología - Teleconsulta.Asi mismo informar que los exámenes solicitados en su anterior consulta médica fueron realizados el día 27/03/2025. _x000a_Seguimos trabajando para ofrecer un servicio de excelencia, y por ello, mantenemos nuestro compromiso de mejorar nuestros tiempos de respuesta._x000a_Saludos cordiales,"/>
    <d v="2025-04-02T00:00:00"/>
    <x v="0"/>
    <n v="16"/>
    <x v="0"/>
    <x v="0"/>
    <x v="0"/>
    <x v="11"/>
    <e v="#N/A"/>
    <e v="#N/A"/>
    <e v="#N/A"/>
    <s v="SI"/>
    <s v="27/03/2025 2:10 PM VIVA 1A CENTRO MEDICO PERU Gerson Jacob Siura Trevejo Trevejo ENDOCRINOLOGÍA - TELECONSULTA  FACTURADA 25/03/2025, NO FUE ATENDIDA "/>
    <s v="27/03/2025 2:10 PM VIVA 1A CENTRO MEDICO PERU Gerson Jacob Siura Trevejo Trevejo ENDOCRINOLOGÍA - TELECONSULTA  FACTURADA 25/03/2025"/>
    <s v="Acceso"/>
    <s v="SERVICIO"/>
  </r>
  <r>
    <x v="2"/>
    <s v="PERÚ"/>
    <s v="VIVA1A CENTRO MEDICO"/>
    <s v="RIMAC"/>
    <x v="0"/>
    <s v="DNI"/>
    <n v="6040784"/>
    <s v="JULIO RAFAEL MARTIN CAMPOS"/>
    <m/>
    <n v="997500213"/>
    <s v=" rafomartincampos@gmail.com"/>
    <m/>
    <m/>
    <x v="0"/>
    <x v="1"/>
    <s v="Buenas tardes._x000a__x000a_ _x000a__x000a_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_x000a__x000a_ _x000a__x000a_Cliente usualmente tiene las citas los primeros días, sin embargo, hasta el momento no lo contactan y se encuentra crítico, porque siempre tiene que reportar para que se pueda agendar su cita y entrega de medicamentos._x000a__x000a_ 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CRONICOS"/>
    <x v="1"/>
    <d v="2025-03-12T00:00:00"/>
    <s v="Buenos días, estimados,_x000a_Reciban un cordial saludo de parte de VIVA 1A Centro Médico. En respuesta a su consulta, informamos que el Sr. Julio Rafael Martín (DNI 06040784) y la Sra. Mariana Sole Vargas (DNI 08275667) fueron atendidos  el día 13 de marzo de 2025 con el médico Antonio David Moncada._x000a_Seguimos trabajando para ofrecer un servicio de excelencia, y por ello, mantenemos nuestro compromiso de mejorar nuestros tiempos de respuesta._x000a_Saludos cordiales,"/>
    <d v="2025-04-02T00:00:00"/>
    <x v="0"/>
    <n v="16"/>
    <x v="0"/>
    <x v="0"/>
    <x v="0"/>
    <x v="11"/>
    <e v="#N/A"/>
    <e v="#N/A"/>
    <e v="#N/A"/>
    <s v="SI"/>
    <s v="13/03/2025 7:15 PM VIVA 1A CENTRO MEDICO PERU Antonio David Moncada Catalan MEDICA FAMILIAR - TELECONSULTA  PROCESADO, NO FUE ATENDIDA"/>
    <s v="13/03/2025 7:15 PM VIVA 1A CENTRO MEDICO PERU Antonio David Moncada Catalan MEDICA FAMILIAR - TELECONSULTA  PROCESADO"/>
    <s v="Acceso"/>
    <s v="SERVICIO"/>
  </r>
  <r>
    <x v="2"/>
    <s v="PERÚ"/>
    <s v="VIVA1A CENTRO MEDICO"/>
    <s v="RIMAC"/>
    <x v="0"/>
    <s v="DNI"/>
    <n v="8275667"/>
    <s v="MARIANA SOLE VARGAS"/>
    <m/>
    <n v="997500213"/>
    <s v=" rafomartincampos@gmail.com"/>
    <m/>
    <m/>
    <x v="0"/>
    <x v="1"/>
    <s v="Buenas tardes._x000a__x000a_ _x000a__x000a_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_x000a__x000a_ _x000a__x000a_Cliente usualmente tiene las citas los primeros días, sin embargo, hasta el momento no lo contactan y se encuentra crítico, porque siempre tiene que reportar para que se pueda agendar su cita y entrega de medicamentos._x000a__x000a_ 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CRONICOS"/>
    <x v="19"/>
    <d v="2025-03-12T00:00:00"/>
    <s v="Buenos días, estimados,_x000a_Reciban un cordial saludo de parte de VIVA 1A Centro Médico. En respuesta a su consulta, informamos que el Sr. Julio Rafael Martín (DNI 06040784) y la Sra. Mariana Sole Vargas (DNI 08275667) fueron atendidos  el día 13 de marzo de 2025 con el médico Antonio David Moncada._x000a_Seguimos trabajando para ofrecer un servicio de excelencia, y por ello, mantenemos nuestro compromiso de mejorar nuestros tiempos de respuesta._x000a_Saludos cordiales,"/>
    <d v="2025-04-02T00:00:00"/>
    <x v="0"/>
    <n v="16"/>
    <x v="0"/>
    <x v="0"/>
    <x v="0"/>
    <x v="11"/>
    <e v="#N/A"/>
    <e v="#N/A"/>
    <e v="#N/A"/>
    <e v="#N/A"/>
    <s v="FUE ATENDIDA  13/03/2025 7:00 PM VIVA 1A CENTRO MEDICO PERU Antonio David Moncada Catalan MEDICA FAMILIAR – TELECONSULTA"/>
    <s v="FUE ATENDIDA  13/03/2025 7:00 PM VIVA 1A CENTRO MEDICO PERU Antonio David Moncada Catalan MEDICA FAMILIAR – TELECONSULTA"/>
    <s v="Acceso"/>
    <s v="SERVICIO"/>
  </r>
  <r>
    <x v="2"/>
    <s v="PERÚ"/>
    <s v="VIVA1A CENTRO MEDICO"/>
    <s v="RIMAC"/>
    <x v="0"/>
    <s v="DNI"/>
    <n v="2009433"/>
    <s v="ESMEIDA ODILA SUBERO DE HERNANDEZ"/>
    <m/>
    <m/>
    <m/>
    <m/>
    <m/>
    <x v="0"/>
    <x v="1"/>
    <s v="RIMAC VIP // CONSULTA ENVIO DE MEDICAMENTOS // PROGRAMA CRONICO // ESMEIDA ODILA SUBERO DE HERNANDEZ _x000a__x000a_Fue evaluada por el Dr. Moncada y no ha recibido la totalidad de sus medicinas a la fecha._x000a__x000a_El lunes 10/03/2025 recibió una parte de los medicamentos y el martes 11/03 le han indicado que el seguro se pondrá en contacto para coordinar la entrega del resto de los medicamentos._x000a__x000a_Adjunto mail recibido."/>
    <x v="0"/>
    <s v="PRESTADOR EXTERNO"/>
    <x v="0"/>
    <d v="2025-03-12T00:00:00"/>
    <s v="Buenas noches estimados,_x000a_Reciba un cordial saludo por parte de VIVA 1A Centro médico, en relación a lo descrito en el correo del paciente ESMEIDA ODILA SUBERO DE HERNANDEZ, se detalla lo siguiente:_x000a_El paciente fue atendido el 17-02-2025 a las 8:00 pm con la Dr. Antonio David Moncada Catalán de la especialidad de Medicina Familiar - Teleconsulta._x000a_El médico le prescribe los siguientes medicamentos: tramadol 50 mg tableta, betahistina 16 mg tableta y bromazepam 3mg  tableta, los cuáles fueron entregados el 18-02-2025. La paciente refiere que le falta los siguientes medicamentos:  Aci tip jarabe, pantoprazol y  simeticona.  _x000a_Médico se contacta con el paciente el 07-03-2025 y reformula receta con los siguientes medicamentos; acido acetilsalicilico 81 mg, pantoprazol 40 mg, simeticona 200 mg y magaldrato + simeitcona 800 mg + 60 mg/10 ml liquido oral._x000a_Farmacia se comunica con el paciente para la entrega de medicamentos el 08-03-2025 y paciente no responde. El 11-03-2025 nos contactamos con el paciente y se coordina la entrega de medicamentos el mismo día. Nuevamente la paciente refiere que le falta los siguientes medicamentos: microser 16mg, tramadol 50 mg y bromazepam 3mg._x000a_Paciente pasa atención el 21-03-2025 con la Dr. Antonio David Moncada Catalán de la especialidad de Medicina Familiar - Teleconsulta._x000a_ Farmacia se comunica con el paciente para la entrega de medicamentos el 21-03-2025 y paciente no responde. El 24-03-2025 nos contactamos con el paciente y se coordina la entrega de medicamentos el mismo día. Todo conforme."/>
    <d v="2025-04-03T00:00:00"/>
    <x v="0"/>
    <n v="17"/>
    <x v="0"/>
    <x v="0"/>
    <x v="0"/>
    <x v="11"/>
    <e v="#N/A"/>
    <e v="#N/A"/>
    <e v="#N/A"/>
    <s v="SI"/>
    <e v="#N/A"/>
    <e v="#N/A"/>
    <s v="Medicamentos"/>
    <s v="SERVICIO"/>
  </r>
  <r>
    <x v="2"/>
    <s v="PERÚ"/>
    <s v="VIVA1A CENTRO MEDICO"/>
    <s v="RIMAC"/>
    <x v="0"/>
    <s v="DNI"/>
    <n v="8515037"/>
    <s v="ISMAEL BLAS MIRANDA"/>
    <m/>
    <n v="949317479"/>
    <m/>
    <m/>
    <m/>
    <x v="0"/>
    <x v="1"/>
    <s v="La trabajadora reporta demora en la programación para atención de padres – pacientes crónicos: a la fecha, para este mes de marzo, aún no han recibido llamada para programar su atención médica._x000a__x000a_Cabe señalar que la última atención la recibieron el 11 de febrero, siendo este el resultado de un correo enviado el 10 de febrero porque de igual manera no los habían llamado con anticipación._x000a__x000a_Adjunto correo recibido donde se detalla el historial de los atrasos, y en particular con Viva 1A desde febrero 2025."/>
    <x v="2"/>
    <s v="CRONICOS"/>
    <x v="9"/>
    <d v="2025-03-12T00:00:00"/>
    <s v="AGENDADO 13/03 DR MONCADA"/>
    <d v="2025-03-13T00:00:00"/>
    <x v="0"/>
    <n v="2"/>
    <x v="0"/>
    <x v="1"/>
    <x v="0"/>
    <x v="11"/>
    <e v="#N/A"/>
    <e v="#N/A"/>
    <e v="#N/A"/>
    <e v="#N/A"/>
    <e v="#N/A"/>
    <e v="#N/A"/>
    <s v="Acceso"/>
    <s v="SERVICIO"/>
  </r>
  <r>
    <x v="2"/>
    <s v="PERÚ"/>
    <s v="VIVA1A CENTRO MEDICO"/>
    <s v="RIMAC"/>
    <x v="0"/>
    <s v="DNI"/>
    <n v="8610196"/>
    <s v="JOSEFINA OLVIER ROSAS"/>
    <m/>
    <n v="939392604"/>
    <m/>
    <m/>
    <m/>
    <x v="0"/>
    <x v="1"/>
    <s v="La trabajadora reporta demora en la programación para atención de padres – pacientes crónicos: a la fecha, para este mes de marzo, aún no han recibido llamada para programar su atención médica._x000a__x000a_Cabe señalar que la última atención la recibieron el 11 de febrero, siendo este el resultado de un correo enviado el 10 de febrero porque de igual manera no los habían llamado con anticipación._x000a__x000a_Adjunto correo recibido donde se detalla el historial de los atrasos, y en particular con Viva 1A desde febrero 2025."/>
    <x v="2"/>
    <s v="CRONICOS"/>
    <x v="9"/>
    <d v="2025-03-12T00:00:00"/>
    <s v="AGENDADO 13/03 DR MONCADA"/>
    <d v="2025-03-13T00:00:00"/>
    <x v="0"/>
    <n v="2"/>
    <x v="0"/>
    <x v="1"/>
    <x v="0"/>
    <x v="11"/>
    <e v="#N/A"/>
    <e v="#N/A"/>
    <e v="#N/A"/>
    <e v="#N/A"/>
    <e v="#N/A"/>
    <e v="#N/A"/>
    <s v="Acceso"/>
    <s v="SERVICIO"/>
  </r>
  <r>
    <x v="2"/>
    <s v="PERÚ"/>
    <s v="VIVA1A CENTRO MEDICO"/>
    <s v="RIMAC"/>
    <x v="0"/>
    <s v="DNI"/>
    <n v="6976007"/>
    <s v="ISABEL SIFUENTES CABANA"/>
    <m/>
    <m/>
    <m/>
    <m/>
    <m/>
    <x v="0"/>
    <x v="1"/>
    <s v="Estimada Erica, Susan,_x000a_Este es el caso de la afiliada Sifuentes Cabana Isabel Reyna de CNPC (padres), el titular se está tratando de comunicar con Viva A1 y en la llama no le permite comunicarse con ninguna opción, y le vuelve al inicio, este no es la primera vez que la afiliada se tiene que atender por la Clinica delgado, porque no tiene la programación de Pacientes Crónicos._x000a__x000a_ Reporta atrasos en la atención mensual y posterior entrega de medicinas para su madre que es parte del programa de crónicos. Mencionar que el mes pasado (febrero) tuvieron problemas con la entrega de medicinas, después de realizada la cita mensual, llegaron varios días después._x000a__x000a_El trabajador señala que este mes de marzo le está ocurriendo lo mismo respecto a la entrega de medicinas, pero lo ha reportado a Oscar Rojas._x000a__x000a_Finalmente, el trabajador señala que los tiempos de entrega de medicamentos de Viva 1A son mas largos en comparación al proveedor anterior._x000a__x000a_Adjunto correo recibido."/>
    <x v="0"/>
    <s v="PRESTADOR EXTERNO"/>
    <x v="0"/>
    <d v="2025-03-12T00:00:00"/>
    <s v="Segun el estado  de las atenciones a la pcte . Isabel Sifuentes  es para informar que dentro del mes de marzo la señorita en mencion pudo  ser atendida  en  manera de teleconsulta por la Dra Virginia Cuevas del area de Medicina Familiar  a horas 15:00, con seguimiento de  atencion de medicamentos .  "/>
    <d v="2025-03-15T00:00:00"/>
    <x v="0"/>
    <n v="3"/>
    <x v="0"/>
    <x v="2"/>
    <x v="0"/>
    <x v="11"/>
    <e v="#N/A"/>
    <e v="#N/A"/>
    <e v="#N/A"/>
    <e v="#N/A"/>
    <e v="#N/A"/>
    <e v="#N/A"/>
    <s v="Medicamentos"/>
    <s v="SERVICIO"/>
  </r>
  <r>
    <x v="2"/>
    <s v="PERÚ"/>
    <s v="VIVA1A CENTRO MEDICO"/>
    <s v="RIMAC"/>
    <x v="0"/>
    <s v="DNI"/>
    <n v="3855774"/>
    <s v="BETTINA SOTO "/>
    <m/>
    <m/>
    <m/>
    <m/>
    <m/>
    <x v="0"/>
    <x v="1"/>
    <s v="Hasta hoy 12 de marzo el proveedor no se había comunicado para coordinar la cita mensual (paciente crónico: dislipidemia e hipotiroidismo)._x000a__x000a_Normalmente la llaman a fin de mes para coordinar la cita del siguiente mes, la cual se programaba entre el 8 y 10 de cada mes y hasta el momento no lo hacían.  La trabajadora se comunicó directamente con la central de Viva 1A (Tlf: 6183000) y después de dos intentos presentó su reclamo. Comunicó además que ya no contaba con medicinas, y que las estaba comprando de forma particular._x000a__x000a_Aun con la información, le mencionaron que la cita sería para después del 18 de marzo, ante las nuevas quejas e insistencia le dieron la cita para hoy por la tarde._x000a__x000a_La trabajadora solicita hacer el reclamo ante la aseguradora con la finalidad que mejoren el servicio y no sea recurrente._x000a__x000a_Adjunto correo recibido."/>
    <x v="2"/>
    <s v="CRONICOS"/>
    <x v="1"/>
    <d v="2025-03-12T00:00:00"/>
    <s v="ATENDIDO POR EL DR MONCADA EL 12/03"/>
    <d v="2025-03-13T00:00:00"/>
    <x v="0"/>
    <n v="2"/>
    <x v="0"/>
    <x v="1"/>
    <x v="0"/>
    <x v="11"/>
    <e v="#N/A"/>
    <e v="#N/A"/>
    <e v="#N/A"/>
    <e v="#N/A"/>
    <e v="#N/A"/>
    <e v="#N/A"/>
    <s v="Acceso"/>
    <s v="SERVICIO"/>
  </r>
  <r>
    <x v="2"/>
    <s v="PERÚ"/>
    <s v="VIVA1A CENTRO MEDICO"/>
    <s v="RIMAC"/>
    <x v="0"/>
    <s v="DNI"/>
    <n v="42413293"/>
    <s v="Julissa Fabiola Gómez Paz"/>
    <m/>
    <m/>
    <m/>
    <m/>
    <m/>
    <x v="1"/>
    <x v="1"/>
    <s v="PROGRAMA CUIDATE// EPS RIMAC//Julissa Fabiola Gómez Paz//Hipertensión arterial_x000a__x000a_Hola Guissela, que tal tu apoyo con este casito urgente._x000a__x000a_ _x000a__x000a_Paciente ha cambiado de residencia a la ciudad de Lima, antes trabajaba en Piura y se atendía en AUNA PIURA, pero por motivo laboral ha tenido que venir a lima y necesita sus medicamentos._x000a__x000a_ _x000a__x000a_Colaborador: Julissa Fabiola Gómez Paz_x000a__x000a_DNI: 42413293_x000a__x000a_Celular: 933120435_x000a__x000a_Dx: Hipertensión arterial"/>
    <x v="4"/>
    <s v="CUIDATE"/>
    <x v="6"/>
    <d v="2025-03-12T00:00:00"/>
    <s v="Buenos días estimados,_x000a_Reciba un cordial saludo por parte de VIVA 1A Centro médico, en relación a lo descrito en el correo damos como respuesta que el paciente Julissa Fabiola Gómez Paz fue atendido el 15-03-2025 a las 6:45pm con la Dr. Antonio David Moncada Catalan de la especialidad de Medicina Familiar - Teleconsulta . Así mismo mencionamos, que el paciente tiene prescripción de medicamentos, el cuál fue entregado el 17/03/2025."/>
    <d v="2025-04-04T00:00:00"/>
    <x v="0"/>
    <n v="18"/>
    <x v="0"/>
    <x v="0"/>
    <x v="0"/>
    <x v="11"/>
    <e v="#N/A"/>
    <e v="#N/A"/>
    <e v="#N/A"/>
    <s v="SI"/>
    <s v="PROGRAMA CRONICOS "/>
    <n v="0"/>
    <s v="Solicitud"/>
    <s v="SOLICITUD"/>
  </r>
  <r>
    <x v="2"/>
    <s v="PERÚ"/>
    <s v="VIVA1A CENTRO MEDICO"/>
    <s v="RIMAC"/>
    <x v="0"/>
    <s v="DNI"/>
    <s v="25677282."/>
    <s v="ROXANA ESPERANZA TAVERA D ANGELO"/>
    <m/>
    <n v="991888565"/>
    <m/>
    <m/>
    <m/>
    <x v="0"/>
    <x v="1"/>
    <s v="Hola Bonny, por favor tu apoyo en trasladar a quien corresponda el malestar de la Sra por la mala atención del Programa – Proveedor VIVA 1ª después de muchas coordinaciones solo le entregaron las medicinas y sus análisis indicados no se lo han realizado._x000a__x000a_ _x000a__x000a_Por lo indicado la Sra. Desea de cambiarse de proveedor si es posible a San Judas Tadeo, por la cercanía a su centro de trabajo._x000a__x000a_ _x000a__x000a_TAVERA D ANGELO ROXANA - DNI 25677282 / Celular 9918-88565_x000a__x000a_ _x000a__x000a_Gracias atento a tus indicaciones."/>
    <x v="2"/>
    <s v="PRESTADOR EXTERNO"/>
    <x v="15"/>
    <d v="2025-03-13T00:00:00"/>
    <s v="Saludos _x000a_Estimada Guisela _x000a_La paciente fue atendida por el especialista _x000a_Medicamentos entregados según la cobertura del programa RCV _x000a_Los exámenes del protocolo,  RCV se programaron con previa información a la paciente el cual no fue aceptado por el copago correspondiente. _x000a__x000a_cordialmente_x000a_"/>
    <d v="2025-03-19T00:00:00"/>
    <x v="0"/>
    <n v="5"/>
    <x v="0"/>
    <x v="4"/>
    <x v="0"/>
    <x v="12"/>
    <e v="#N/A"/>
    <e v="#N/A"/>
    <e v="#N/A"/>
    <e v="#N/A"/>
    <s v="CITA AGENDADA PARA 04/04/2025 8:00 AM VIVA 1A CENTRO MEDICO PERU Virginia Cuevas Rivero MEDICA FAMILIAR - TELECONSULTA  ACTIVO 01/04/2025- PTE SOLICITA LABORATORIOS PENDIENTES"/>
    <s v="04/04/2025 8:00 AM VIVA 1A CENTRO MEDICO PERU Virginia Cuevas Rivero MEDICA FAMILIAR - TELECONSULTA  ACTIVO 01/04/2025- PTE SOLICITA LABORATORIOS PENDIENTES"/>
    <s v="Acceso"/>
    <s v="SERVICIO"/>
  </r>
  <r>
    <x v="2"/>
    <s v="PERÚ"/>
    <s v="VIVA1A CENTRO MEDICO"/>
    <s v="RIMAC"/>
    <x v="0"/>
    <s v="DNI"/>
    <n v="6698348"/>
    <s v="DANIEL AUGUSTO REYES HUERTA"/>
    <m/>
    <n v="992731147"/>
    <s v="danreyesh@gmail.com"/>
    <m/>
    <m/>
    <x v="1"/>
    <x v="1"/>
    <s v="Estimada Guissela,_x000a__x000a_Espero que te encuentres bien de salud. Por otro lado, solicito tu apoyo para poder registrar a nuestro cliente en el programa cuídate._x000a__x000a_ _x000a__x000a_Datos_x000a__x000a_Nombres: DANIEL AUGUSTO REYES HUERTA_x000a__x000a_DNI: 06698348_x000a__x000a_Correo: danreyesh@gmail.com_x000a__x000a_Celular:  992731147_x000a__x000a_Póliza: 0212935_x000a__x000a_Diagnóstico: Hipertensión _x000a__x000a_ "/>
    <x v="1"/>
    <s v="CUIDATE"/>
    <x v="6"/>
    <d v="2025-03-13T00:00:00"/>
    <s v="Estimados, buen día:_x000a_Se contacta esposa de paciente indicando que ya cancelaron la deuda pendiente del seguro y que desea retornar a las atenciones de su esposo en Cl Internacional con el Dr Linares._x000a_Contacto esposa Carmela Juscamaita:  990398487_x000a__x000a_Saludos Cordiales,"/>
    <d v="2025-03-25T00:00:00"/>
    <x v="1"/>
    <n v="9"/>
    <x v="0"/>
    <x v="0"/>
    <x v="1"/>
    <x v="12"/>
    <e v="#N/A"/>
    <e v="#N/A"/>
    <e v="#N/A"/>
    <s v="SI"/>
    <e v="#N/A"/>
    <e v="#N/A"/>
    <s v="Solicitud"/>
    <s v="SOLICITUD"/>
  </r>
  <r>
    <x v="2"/>
    <s v="PERÚ"/>
    <s v="VIVA1A CENTRO MEDICO"/>
    <s v="RIMAC"/>
    <x v="0"/>
    <s v="DNI"/>
    <n v="44852752"/>
    <s v="Elizabeth Elena Santos Rudas"/>
    <m/>
    <m/>
    <m/>
    <m/>
    <m/>
    <x v="1"/>
    <x v="1"/>
    <s v="Urgente solicitud de ingreso: Programa cuidate asma - Sra. Elizabeth Santos Rudas"/>
    <x v="1"/>
    <s v="CUIDATE"/>
    <x v="2"/>
    <d v="2025-03-13T00:00:00"/>
    <s v="Buenas noches estimados,_x000a_Reciba un cordial saludo por parte de VIVA 1A Centro médico. En relación a lo descrito en el correo, informamos que el paciente ELIZABETH ELENA SANTOS RUDAS ha sido agendado para el día 05-04-2025 a las 09:45 am, con la Dra. Virginia Cuevas Rivero , especialista en Medicina Familiar – Teleconsulta ._x000a__x000a__x000a__x000a_Saludos cordiales_x000a__x000a__x000a_Buenos días estimados,_x000a_Reciba un cordial saludo por parte de VIVA 1A Centro médico. Estamos actualizando información que el paciente ELIZABETH ELENA SANTOS RUDAS ha sido reprogramada para el día 07-04-2025 a las 15:30 pm, con el Dr Percy Arriaga Rodríguez.  – Teleconsulta ._x000a_"/>
    <d v="2025-04-04T00:00:00"/>
    <x v="0"/>
    <n v="17"/>
    <x v="0"/>
    <x v="0"/>
    <x v="0"/>
    <x v="12"/>
    <e v="#N/A"/>
    <e v="#N/A"/>
    <e v="#N/A"/>
    <s v="SI"/>
    <e v="#N/A"/>
    <e v="#N/A"/>
    <s v="Solicitud"/>
    <s v="SOLICITUD"/>
  </r>
  <r>
    <x v="2"/>
    <s v="PERÚ"/>
    <s v="VIVA1A CENTRO MEDICO"/>
    <s v="RIMAC"/>
    <x v="0"/>
    <m/>
    <m/>
    <s v="Zhu Lei"/>
    <m/>
    <m/>
    <m/>
    <m/>
    <m/>
    <x v="0"/>
    <x v="1"/>
    <s v="URGENTE _ Proveedor Viva 1A y Pacientes Crónicos"/>
    <x v="2"/>
    <s v="CRONICOS"/>
    <x v="23"/>
    <d v="2025-03-13T00:00:00"/>
    <s v="Buenas tardes estimados,_x000a_Reciba un cordial saludo por parte de VIVA 1A Centro médico, en relación a lo descrito en el correo damos como respuesta que el paciente  LEI ZHU fue atendido el 13/03/2025 a las 4:30 PM con la Dr. Antonio David Moncada Catalán de la especialidad de MEDICA FAMILIAR - TELECONSULTA. Así mismo mencionamos, que el paciente tiene prescripción de medicamentos. E l 14/03/2025 nos hemos intentado contactar con la paciente para la entrega de medicamentos, pero no hemos tenido éxito. El 17/03/2025 nos contactamos con la paciente y solicito el cambio de marca de sus medicamentos a Micardi. El 18/03/2025 se procedió con el cambio y entrega de los mismos. Se gestiona el extorno de su copago.  Todo conforme._x000a_Así mismo, como plan de mejora, estamos realizando las atenciones médicas el 07 y 14 de marzo a los pacientes del CNPC (En donde pertenece la paciente en cuestión) en su sede de trabajo. _x000a_La paciente tenía programado su cita para MEDICINA FAMILIA - ATENCIÓN DOMICILIARIA con el Dr. Antonio David Moncada Catalan y su seguimiento con ENFERMERIA - ATENCIÓN DOMICILIARIA. Sin embargo, nos mencionan que la paciente se encuentra de vacaciones. _x000a_Se programa cita presencial en su sede de trabajo el 14 del presente mes._x000a__x000a_Saludos cordiales"/>
    <d v="2025-04-07T00:00:00"/>
    <x v="0"/>
    <n v="18"/>
    <x v="0"/>
    <x v="0"/>
    <x v="0"/>
    <x v="12"/>
    <e v="#N/A"/>
    <e v="#N/A"/>
    <e v="#N/A"/>
    <e v="#N/A"/>
    <n v="0"/>
    <n v="0"/>
    <s v="Acceso"/>
    <s v="SERVICIO"/>
  </r>
  <r>
    <x v="2"/>
    <s v="PERÚ"/>
    <s v="VIVA1A CENTRO MEDICO"/>
    <s v="RIMAC"/>
    <x v="0"/>
    <s v="DNI"/>
    <n v="7805048"/>
    <s v="JAVIER CARLOS SUAREZ HELFER"/>
    <m/>
    <m/>
    <m/>
    <m/>
    <m/>
    <x v="1"/>
    <x v="1"/>
    <s v="Buen tardes estimados doctores, _x000a_Solicito su especial apoyo con la siguiente solicitud y validar si esta inscrito _x000a_Asegurado nos menciona que en enero se inscribió por el portal web al programa cuídate el cual lo llamaron y le indicaron que estaría agendado una segunda llamada para brindarle una cita, ya paso 2 meses y aun no recibe el asesoramiento médico. _x000a__x000a_Asegurada: JAVIER CARLOS SUAREZ HELFER_x000a_DNI: 07805048_x000a_Póliza: E0021185_x000a_diagnóstico : Hipertensión arterial _x000a_correo: jsuarezh66@hotmail.com_x000a_celular: 956825436"/>
    <x v="1"/>
    <s v="CUIDATE"/>
    <x v="6"/>
    <d v="2025-03-14T00:00:00"/>
    <s v="Estimada Sra. Bedon Guissela,_x000a_Reciba un cordial saludo de parte de VIVA 1A Centro Médico. En relación con lo señalado en el comunicado, nos permitimos dar respuesta al seguimiento del caso y confirmar las atenciones recibidas por el Sr. Javier Carlos Suárez Helfer (DNI: 46094728)._x000a_El Sr. Suárez recibió atención el 19 de marzo de 2025 por el Dr. Antonio David Moncada Catalán en el servicio de Medicina Familiar - Teleconsulta. Durante la consulta, se solicitó la realización de exámenes de laboratorio, los cuales han sido agendados para el jueves 03 de abril de 2025, a las 8:00 a.m., por el proveedor Multilab._x000a_Lamentamos la demora en la respuesta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
    <d v="2025-04-01T00:00:00"/>
    <x v="0"/>
    <n v="13"/>
    <x v="0"/>
    <x v="0"/>
    <x v="0"/>
    <x v="13"/>
    <e v="#N/A"/>
    <e v="#N/A"/>
    <e v="#N/A"/>
    <s v="SI"/>
    <e v="#N/A"/>
    <e v="#N/A"/>
    <s v="Solicitud"/>
    <s v="SOLICITUD"/>
  </r>
  <r>
    <x v="2"/>
    <s v="PERÚ"/>
    <s v="VIVA1A CENTRO MEDICO"/>
    <s v="RIMAC"/>
    <x v="0"/>
    <s v="DNI"/>
    <n v="74244021"/>
    <s v="LUIS RIVERA PINO"/>
    <m/>
    <n v="946549712"/>
    <m/>
    <m/>
    <m/>
    <x v="0"/>
    <x v="1"/>
    <s v="Buen día, por favor su apoyo con lo mencionado pro el cliente y nos urge una pronta respuesta._x000a__x000a_ _x000a__x000a_El trabajador que necesita atención por parte del programa Cuídate en donde él ya ha solicitado su afiliación y hasta la fecha no ha podido pasar cita con el médico._x000a__x000a_ _x000a__x000a_Brindo los datos del trabajador para que se puedan contactar con él:_x000a__x000a_ _x000a__x000a_Luis Rivera Pino celular: 946549712_x000a__x000a_ _x000a__x000a_Líneas abajo se adjunta el manifiesto e incomodidad del trabajador:_x000a__x000a_la presente es para manifestarle que hasta el momento no he recibido atención alguna por parte del programa CUIDATE._x000a__x000a_La primera llamada la realicé el 06/02 con el fin de que me inscribieran al programa mencionado debido a una enfermedad crónica (hipertensión no controlada). Me confirmaron que ingrese al programa y que la ´''clínica'' se pondrá en contacto conmigo para mis controles, yo paso por control los 27 de cada mes. Sin embargo, hasta el dia 24 no se comunicaban conmigo y preocupado por mi proximo control realice una llamada donde me dijeron que no estaba inscrito en el programa, a los minutos volví a llamar y me comentaron que sí estaba inscrito y que la clínica se pondría en contacto conmigo, lo cual nunca sucedió. El día de hoy recibí un mensaje vía WhatsApp donde me mencionan que tendría una teleconsulta a las 2pm y nuevamente esperé en vano. Por favor les pido más seriedad con estas programaciones y puedan confirmar mi inscripción así como mi próximo control."/>
    <x v="8"/>
    <s v="CRONICOS"/>
    <x v="6"/>
    <d v="2025-03-14T00:00:00"/>
    <s v="Saludos_x000a__x000a_El asegurado Luis Rivera Pino  DNI 74244021_x000a__x000a_Fue valorado por Cardiología  Der Hilton  13 marzo 2025   _x000a_Dx de Ingreso_x000a_HTA controlada  _x000a_Hiperlipidemia  _x000a__x000a_Tratamiento _x000a_Amlodipino _x000a_Atorvastatina _x000a__x000a_se pacto entrega de medicamentos con el paciente para el día de hoy en las horas de la tarde. _x000a_Hoy ya fue  valorado para seguimiento del programa   _x000a__x000a_Durante la atención se solicito prueba de esfuerzo  que ya esta en gestión para asignación de cita y proveedor. _x000a_se programara control con resultados de la prueba de esfuerzo._x000a__x000a_Estimada._x000a__x000a_Se adjunta la respuesta del prestador usuario atendido el 11.03 ya cuenta con coordinación del estudio de prueba de esfuerzo."/>
    <d v="2025-03-17T00:00:00"/>
    <x v="0"/>
    <n v="2"/>
    <x v="0"/>
    <x v="1"/>
    <x v="0"/>
    <x v="13"/>
    <e v="#N/A"/>
    <e v="#N/A"/>
    <e v="#N/A"/>
    <e v="#N/A"/>
    <e v="#N/A"/>
    <e v="#N/A"/>
    <s v="Acceso"/>
    <s v="SERVICIO"/>
  </r>
  <r>
    <x v="2"/>
    <s v="PERÚ"/>
    <s v="VIVA1A CENTRO MEDICO"/>
    <s v="RIMAC"/>
    <x v="0"/>
    <s v="DNI"/>
    <n v="72845505"/>
    <s v="FABRICIO ANDRE MORALES HERNANDEZ "/>
    <m/>
    <m/>
    <m/>
    <m/>
    <m/>
    <x v="0"/>
    <x v="1"/>
    <s v="URGENTE !!!CONFIRMACIÓN DE ATENCIÓN DE USUARIO MORALES HERNANDEZ FABRICIO ANDRE DNI 72845505-REDONDOS_x000a__x000a_Estimados @gsiguenas@viva1a.com.pe@Julio Marco Inocencio Pereyra_x000a__x000a_Su urgente apoyo con el usuario referido quien indica que no ha recibido contacto para la atención bajo el programas crónicos._x000a__x000a_Usuario: MORALES HERNANDEZ FABRICIO ANDRE_x000a_Dni:72845505_x000a__x000a_Teléfono: Vanessa Hernandez - Cel 999970686_x000a__x000a_**CORREO REENVIADO POR GIANNINA 03.04.2025**"/>
    <x v="2"/>
    <s v="ATENCION DOMICILIARIA"/>
    <x v="24"/>
    <d v="2025-03-14T00:00:00"/>
    <s v="Buenos días estimados,_x000a_Reciba un cordial saludo por parte de VIVA 1A Centro médico. Estamos actualizando información que el paciente FABRICIO ANDRE MORALES HERNANDEZ ha sido programado para el día 07-04-2025 a las 11:00 Am, con la Dra  Anahi Angelica Seijas Arvelaez.  – MEDICINA INTERNA - ATENCIÓN DOMICILIARIA_x000a_"/>
    <d v="2025-04-04T00:00:00"/>
    <x v="0"/>
    <n v="16"/>
    <x v="0"/>
    <x v="0"/>
    <x v="0"/>
    <x v="13"/>
    <e v="#N/A"/>
    <e v="#N/A"/>
    <e v="#N/A"/>
    <s v="SI"/>
    <s v="PROGRAMA CRONICOS "/>
    <n v="0"/>
    <s v="Acceso"/>
    <s v="SERVICIO"/>
  </r>
  <r>
    <x v="2"/>
    <s v="PERÚ"/>
    <s v="VIVA1A CENTRO MEDICO"/>
    <s v="RIMAC"/>
    <x v="0"/>
    <s v="DNI"/>
    <n v="46921366"/>
    <s v="GLORIA KEREN ORELLANA ROJAS"/>
    <m/>
    <n v="979172658"/>
    <m/>
    <m/>
    <m/>
    <x v="1"/>
    <x v="1"/>
    <s v="Hola Guissela, que tal tu apoyo para ingresar a la siguiente paciente al programa cuidate._x000a__x000a_ _x000a__x000a_Colaborador: ORELLANA ROJAS GLORIA KEREN_x000a__x000a_DNI: 46921366_x000a__x000a_Celular: 979 172 658_x000a__x000a_Dx: DIABETES MELLITUS TIPO 2_x000a__x000a_ _x000a__x000a_Slds"/>
    <x v="1"/>
    <s v="CUIDATE"/>
    <x v="3"/>
    <d v="2025-03-17T00:00:00"/>
    <s v="Buenas tardes estimados,_x000a__x000a_Se agenda cita con el paciente  _x000a_El día 21/03 a las 08:00 AM con el Dra Virginia Cueva_x000a__x000a_saludos"/>
    <d v="2025-03-17T00:00:00"/>
    <x v="0"/>
    <n v="1"/>
    <x v="0"/>
    <x v="3"/>
    <x v="0"/>
    <x v="14"/>
    <e v="#N/A"/>
    <e v="#N/A"/>
    <e v="#N/A"/>
    <e v="#N/A"/>
    <e v="#N/A"/>
    <e v="#N/A"/>
    <s v="Solicitud"/>
    <s v="SOLICITUD"/>
  </r>
  <r>
    <x v="2"/>
    <s v="PERÚ"/>
    <s v="VIVA1A CENTRO MEDICO"/>
    <s v="RIMAC"/>
    <x v="0"/>
    <s v="DNI"/>
    <n v="43989642"/>
    <s v="JACKELINE YETZUKO LAVADO BECERRA"/>
    <m/>
    <n v="949202327"/>
    <s v="jetsuko23@gmail.com"/>
    <m/>
    <m/>
    <x v="0"/>
    <x v="1"/>
    <s v="Buenos días_x000a_Guissela_x000a_ _x000a_Por favor tu apoyo con este cliente, solicita afiliación al programa cuídate en Lima._x000a_El proveedor Viva 1A se ha comunicado hace 3 semanas aproximadamente, se coordino cita con el doctor (la cual nunca se dio) y hasta el momento no se concluye la inscripción al programa._x000a_Considerar que es un cliente ALTO VALOR VIP. ¡Gracias!_x000a_ _x000a_Nombre de Contacto: JACKELINE YETZUKO LAVADO BECERRA_x000a_Paciente: JACKELINE YETZUKO LAVADO BECERRA_x000a_Contratante: CNPC PERU S.A._x000a_Diagnóstico: Hipotiroidismo_x000a_Teléfono (De preferencia Móvil): +51949202327_x000a_Correo Electrónico (si lo refiere):  jetsuko23@gmail.com"/>
    <x v="2"/>
    <s v="CRONICOS"/>
    <x v="19"/>
    <d v="2025-03-17T00:00:00"/>
    <s v="Buenas tardes estimados,_x000a__x000a_Se agenda cita con el paciente  _x000a_El día 19/03 a las 10:30 AM con el Dr  Nilda Noriko Kawamura _x000a__x000a_saludos Buenos días estimados,_x000a_ Referente al paciente JACKELINE YETZUKO LAVADO BECERRA (DNI: 43989642)se confirma que se realizaron exámenes de laboratorio el 28 /03/2025, se procedió a llamar al paciente para agendamiento de su cita, pero no responde, se deja mensaje de WhatsApp, estaremos actualizando el caso._x000a_saludos cordiales."/>
    <d v="2025-04-07T00:00:00"/>
    <x v="0"/>
    <n v="16"/>
    <x v="0"/>
    <x v="0"/>
    <x v="0"/>
    <x v="14"/>
    <e v="#N/A"/>
    <e v="#N/A"/>
    <e v="#N/A"/>
    <e v="#N/A"/>
    <e v="#N/A"/>
    <e v="#N/A"/>
    <s v="Acceso"/>
    <s v="SERVICIO"/>
  </r>
  <r>
    <x v="2"/>
    <s v="PERÚ"/>
    <s v="VIVA1A CENTRO MEDICO"/>
    <s v="RIMAC"/>
    <x v="0"/>
    <s v="DNI"/>
    <n v="10796964"/>
    <s v="WALTER RONALD GARCIA BECERRA"/>
    <m/>
    <n v="992757135"/>
    <m/>
    <m/>
    <m/>
    <x v="1"/>
    <x v="1"/>
    <s v="Estimada @CUI_Guissela Bedon Espinoza, buenas tardes._x000a__x000a_ _x000a__x000a_Solicito tu apoyo derivando a proveedor la solicitud de inscripción de asegurado a programa CUIDATE, ya que no le contestan la llamada en la Central Telefónica de RIMAC._x000a__x000a_ _x000a__x000a_Paciente:           Walter Ronald García Becerra_x000a__x000a_DNI:                    10796964_x000a__x000a_Telf:                     992757135 / 993598414_x000a__x000a_Diagnóstico:    HIPERCOLESTEROLEMIA_x000a__x000a_ _x000a__x000a_Agradecida por tu apoyo, quedo atenta a tus comentarios._x000a__x000a_Saludos,_x000a__x000a_Estimados, buenas tardes._x000a__x000a_Su gentil apoyo confirmando la fecha en la que contactarán a paciente, ya que indica hasta el momento no tiene confirmación ni contacto._x000a__x000a_Correo de paciente: walter.garcia@claro.com.pe_x000a__x000a_Agradecida de antemano, quedo atenta a su respuesta._x000a__x000a_Saludos cordiales."/>
    <x v="1"/>
    <s v="CUIDATE"/>
    <x v="1"/>
    <d v="2025-03-17T00:00:00"/>
    <s v="Buenas tardes estimados,_x000a__x000a_Reciba un cordial saludo por parte de VIVA 1A Centro médico, en relación a lo descrito en el correo damos como respuesta que el paciente WALTER RONALD GARCIA BECERRA fue atendido el 25/03/2025 a las 9:45 am con la Dra. Virginia Cueva Riveros de la especialidad de Medicina Familiar. Así mismo mencionamos, que el paciente tiene prescripción de medicamentos, el cuál fue entregado el 26/03/2025._x000a__x000a_Todo conforme. _x000a_"/>
    <d v="2025-03-31T00:00:00"/>
    <x v="0"/>
    <n v="11"/>
    <x v="0"/>
    <x v="0"/>
    <x v="0"/>
    <x v="14"/>
    <e v="#N/A"/>
    <e v="#N/A"/>
    <e v="#N/A"/>
    <s v="SI"/>
    <e v="#N/A"/>
    <e v="#N/A"/>
    <s v="Solicitud"/>
    <s v="SOLICITUD"/>
  </r>
  <r>
    <x v="2"/>
    <s v="PERÚ"/>
    <s v="VIVA1A CENTRO MEDICO"/>
    <s v="RIMAC"/>
    <x v="0"/>
    <s v="DNI"/>
    <n v="72154157"/>
    <s v="FIORELLA CRISEL VERGARA OLIVO"/>
    <m/>
    <m/>
    <m/>
    <m/>
    <m/>
    <x v="0"/>
    <x v="1"/>
    <s v="CONDICIONES DE CONTRATO CON EL PRESTADOR PARA ATENCION A PACIENTE EN MENCION_x000a__x000a_Buenos dias estimada Guissela,_x000a__x000a_ _x000a__x000a_ _x000a__x000a_Se comunica a la central de programas, paciente de migración anteriormente con el prestador de Viva 1A por el programa de Riesgo Cardiovascular, indicando que todas las atenciones eran bajo la modalidad de domiciliarias, el nuevo prestador viva 1A se comunica con la paciente, pero indicando que las atenciones domiciliarias son (4) veces al año y se realizan también de modalidad por teleconsulta, a lo cual la paciente no desea recibir atenciones bajo esa modalidad. Tu apoyo en consultarlo con Alicia del area de convenios para validar las condiciones del contrato con el prestador. _x000a__x000a_ _x000a__x000a_ "/>
    <x v="2"/>
    <s v="Medicina especializada"/>
    <x v="10"/>
    <d v="2025-03-17T00:00:00"/>
    <s v="Buenas noches estimados,_x000a_Reciba un cordial saludo por parte de VIVA 1A Centro médico, en relación con lo indicado en el correo, informamos que las atenciones de la paciente FIORELLA CRISEL VERGARA OLIVO se vienen realizando de manera domiciliaria , según el siguiente detalle:_x000a__x000a_12/03/2025 a las 3:00 pm – Atendida por el Dr. Gerson Jacob Siura Trevejo en la especialidad: Endocrinología – Atención Domiciliaria._x000a__x000a_23/03/2025 a las 2:30 pm – Atendida por el Lic. Jorge Velasco Benites en la especialidad: Nutrición – Atención Domiciliaria."/>
    <d v="2025-04-04T00:00:00"/>
    <x v="0"/>
    <n v="15"/>
    <x v="0"/>
    <x v="0"/>
    <x v="0"/>
    <x v="14"/>
    <e v="#N/A"/>
    <e v="#N/A"/>
    <e v="#N/A"/>
    <s v="SI"/>
    <s v="PROGRAMA CRONICOS "/>
    <n v="0"/>
    <s v="Acceso"/>
    <s v="SERVICIO"/>
  </r>
  <r>
    <x v="2"/>
    <s v="PERÚ"/>
    <s v="VIVA1A CENTRO MEDICO"/>
    <s v="RIMAC"/>
    <x v="0"/>
    <s v="DNI"/>
    <n v="8714637"/>
    <s v="CLAUDIA NATALIA COSSIO CATTER"/>
    <m/>
    <m/>
    <m/>
    <m/>
    <m/>
    <x v="0"/>
    <x v="1"/>
    <s v="Buen día Guissela,_x000a_Por favor tu ayuda con el caso en referencia, el bróker nos refiere asegurada menciona que nadie se ha puesto en contacto con ella, no tienen ninguna cita agendada, también refiere ha estado llamando reiteradas veces al proveedor pero nadie le contesta la llamadas._x000a__x000a_ _x000a__x000a_Por favor tu apoyo de manera urgente._x000a__x000a_ _x000a__x000a_Quedo atenta a tu respuesta._x000a__x000a_Saludos cordiales."/>
    <x v="5"/>
    <s v="CALL CENTER"/>
    <x v="14"/>
    <d v="2025-03-18T00:00:00"/>
    <s v="Buenas  días  estimados,_x000a__x000a_Nos comunicamos con paciente para realizar la programación de exámenes correspondiente_x000a__x000a_saludos. Buenos días, estimados:_x000a_Reciban un cordial saludo por parte de VIVA 1A Centro Médico._x000a_En relación con el paciente Cossio Córdova de Catter Marta (DNI: 09273082), informamos que no la tenemos registrada como paciente en Centro Viva 1A, ya que la paciente ha estado recibiendo atención en la Clínica Internacional durante más de 20 años. La paciente también mencionó que el personal de la Clínica Internacional acudió a su domicilio en febrero para realizarle exámenes de laboratorio, y que estaba a la espera de los resultados. Esta información la obtuvimos del personal de laboratorio cuando realizo la llamada correspondiente a la programación para la toma de muestras de la paciente Claudia Natalia Catter, quien es su hija y nuestra paciente en cuestión._x000a_La paciente Claudia Natalia Catter Cossio (DNI: 08714637), se encuentra en nuestro Programa Crónico Hipertensión. Su primera atención fue el 27 de febrero a las 2:00 pm con el Dr. Antonio David Moncada Catalan en la especialidad MEDICA FAMILIAR - TELECONSULTA. Así mismo, la paciente tuvo prescripción de laboratorio el cual fue realizado y entregado el 19 de marzo._x000a_Su última atención fue el 26 de marzo, con el Dr. Antonio David Moncada Catalan en la especialidad MEDICA FAMILIAR - TELECONSULTA._x000a_Quedamos a su disposición para cualquier consulta adicional."/>
    <d v="2025-03-18T00:00:00"/>
    <x v="0"/>
    <n v="1"/>
    <x v="0"/>
    <x v="3"/>
    <x v="0"/>
    <x v="15"/>
    <s v="PACIENTE DE PROGRAMA CUIDATE- URGENTE **PACIENTE CATTER COSSIO CLAUDIA NATALIA 04-85620 "/>
    <e v="#N/A"/>
    <e v="#N/A"/>
    <e v="#N/A"/>
    <e v="#N/A"/>
    <e v="#N/A"/>
    <s v="Fallas TICS"/>
    <s v="CALIDAD"/>
  </r>
  <r>
    <x v="2"/>
    <s v="PERÚ"/>
    <s v="VIVA1A CENTRO MEDICO"/>
    <s v="RIMAC"/>
    <x v="0"/>
    <s v="DNI"/>
    <n v="10001118"/>
    <s v="IVAN ERNESTO PALACIOS RODRIGUEZ"/>
    <m/>
    <m/>
    <m/>
    <m/>
    <m/>
    <x v="1"/>
    <x v="1"/>
    <s v="Agradecemos su gentil apoyo para el seguimiento del próximo control de cita del usuario referido._x000a__x000a_Es importante considerar que este usuario ha presentado constantes observaciones respecto al servicio brindado, en particular sobre la cobertura de medicamentos._x000a__x000a_Se confirma que la cobertura de su medicación se mantendrá conforme a la receta emitida en el mes de enero, sin modificaciones."/>
    <x v="4"/>
    <s v="CRONICOS"/>
    <x v="9"/>
    <d v="2025-03-18T00:00:00"/>
    <s v="Buenas tardes estimados,_x000a__x000a_Se agenda cita con el paciente  _x000a_El día 18/03 a las 14:00 PM con el Dr Antonio Moncada_x000a_paciente conforme con el agendamiento_x000a__x000a_saludos_x000a__x000a_Pedro Bereche _x000a_Gestor de atención de experiencia al usuario"/>
    <d v="2025-03-18T00:00:00"/>
    <x v="0"/>
    <n v="1"/>
    <x v="0"/>
    <x v="3"/>
    <x v="0"/>
    <x v="15"/>
    <e v="#N/A"/>
    <e v="#N/A"/>
    <e v="#N/A"/>
    <e v="#N/A"/>
    <e v="#N/A"/>
    <e v="#N/A"/>
    <s v="Solicitud"/>
    <s v="SOLICITUD"/>
  </r>
  <r>
    <x v="2"/>
    <s v="PERÚ"/>
    <s v="VIVA1A CENTRO MEDICO"/>
    <s v="RIMAC"/>
    <x v="0"/>
    <s v="DNI"/>
    <n v="9273082"/>
    <s v="MARTA COSSIO CORDOVA DE CATTER"/>
    <m/>
    <m/>
    <m/>
    <m/>
    <m/>
    <x v="0"/>
    <x v="1"/>
    <s v="Estimados señores:_x000a__x000a_ _x000a__x000a_Referente a la asegurada en referencia le realizaron unos exámenes el 19/02/2025 y hasta la fecha no le envían sus resultados ni le informan al respecto, por favor de atender a la brevedad posible, el cliente está bastante mortificada por la demora del mismo._x000a__x000a_Gracias._x000a__x000a_ _x000a__x000a_Saludos,"/>
    <x v="10"/>
    <s v="PRESTADOR EXTERNO"/>
    <x v="15"/>
    <d v="2025-03-18T00:00:00"/>
    <s v="Buenas tardes Estimados,_x000a_Confirmo que ya  se gestiono  la programacion de examenes de la paciente_x000a_Cossio Córdova de Catter Marta, se le ha indicado  la hora estimada de toma de muestra._x000a_Estamos tomando las medidas necesarias para asegurar una adecuada gestión del servicio y evitar futuros reclamos._x000a_Saludos cordiales,_x000a__x000a_Pedro Bereche _x000a_Gestor de atención de experiencia al usuario _x000a_Centro Medico Viva 1A. Buenos días, estimados:_x000a_Reciban un cordial saludo por parte de VIVA 1A Centro Médico._x000a_En relación con el paciente Cossio Córdova de Catter Marta (DNI: 09273082), informamos que no la tenemos registrada como paciente en Centro Viva 1A, ya que la paciente ha estado recibiendo atención en la Clínica Internacional durante más de 20 años. La paciente también mencionó que el personal de la Clínica Internacional acudió a su domicilio en febrero para realizarle exámenes de laboratorio, y que estaba a la espera de los resultados. Esta información la obtuvimos del personal de laboratorio cuando realizo la llamada correspondiente a la programación para la toma de muestras de la paciente Claudia Natalia Catter, quien es su hija y nuestra paciente en cuestión._x000a_La paciente Claudia Natalia Catter Cossio (DNI: 08714637), se encuentra en nuestro Programa Crónico Hipertensión. Su primera atención fue el 27 de febrero a las 2:00 pm con el Dr. Antonio David Moncada Catalan en la especialidad MEDICA FAMILIAR - TELECONSULTA. Así mismo, la paciente tuvo prescripción de laboratorio el cual fue realizado y entregado el 19 de marzo._x000a_Su última atención fue el 26 de marzo, con el Dr. Antonio David Moncada Catalan en la especialidad MEDICA FAMILIAR - TELECONSULTA._x000a_Quedamos a su disposición para cualquier consulta adicional."/>
    <d v="2025-03-18T00:00:00"/>
    <x v="0"/>
    <n v="1"/>
    <x v="0"/>
    <x v="3"/>
    <x v="0"/>
    <x v="15"/>
    <e v="#N/A"/>
    <e v="#N/A"/>
    <e v="#N/A"/>
    <e v="#N/A"/>
    <e v="#N/A"/>
    <e v="#N/A"/>
    <s v="Demora en atencion"/>
    <s v="CALIDAD"/>
  </r>
  <r>
    <x v="2"/>
    <s v="PERÚ"/>
    <s v="VIVA1A CENTRO MEDICO"/>
    <s v="RIMAC"/>
    <x v="0"/>
    <s v="DNI"/>
    <n v="40874229"/>
    <s v="JOSE MIGUEL BALLON MENACHO"/>
    <m/>
    <m/>
    <m/>
    <m/>
    <m/>
    <x v="1"/>
    <x v="1"/>
    <s v="Estimados @gsiguenas@viva1a.com.pe@quejasyreclamos@viva1a.com.pe_x000a__x000a_Con respecto al siguiente caso el usuario referido ha sido ingresado como RCV continuador, Sin embargo, la normativa establece que los nuevos ingresos deben ser clasificados como RCV regular, lo que implica un copago del 85% por la totalidad de diagnósticos._x000a__x000a_Dado que el usuario ha solicitado una ampliación de receta médica por motivo de viaje, es importante que rectifiquen la cobertura vigente para evitar reclamos en cuanto la aplicación de copagos._x000a__x000a_Estimada Xiommara @Programas de Salud Rimac_x000a__x000a_Realizar el seguimiento con el usuario. _x000a__x000a_✔Contactar al usuario para recordarle el envío de sus boletos de viaje._x000a_✔Verificar que los boletos sean legibles y contengan fechas claras (Fecha de Salida y Fecha de Retorno)_x000a_✔ Derivar el requerimiento a Cuida Farma._x000a_"/>
    <x v="3"/>
    <s v="NE"/>
    <x v="9"/>
    <d v="2025-03-18T00:00:00"/>
    <s v="Estimada Guissela, buena tarde:_x000a_Paciente en referencia indica que se comunicó a la central de Rimac en la cual le indicaron que la cobertura para sus diagnósticos de HTA|DLP es al 100%._x000a_Se valida en correo de derivación que efectivamente paciente fue captado por la Troncal, con lo cual, concuerda el tema de que se le informara la cobertura._x000a_En ese escenario, luego de la atención médica se identifica que cuenta con Dx adicional de hipotiroidismo, siendo caracterizado como RCV; sin embargo, consideramos que por un tema de servicio al tener la información directamente de Rimac, se considere en esta oporunidad la cobertura como RCV continuador, salvo mejor parecer._x000a__x000a_Adjunto screen de derivación."/>
    <d v="2025-03-18T00:00:00"/>
    <x v="1"/>
    <n v="1"/>
    <x v="0"/>
    <x v="3"/>
    <x v="1"/>
    <x v="15"/>
    <e v="#N/A"/>
    <e v="#N/A"/>
    <e v="#N/A"/>
    <e v="#N/A"/>
    <e v="#N/A"/>
    <e v="#N/A"/>
    <s v="Eps"/>
    <s v="NO ATRIBUIBLE"/>
  </r>
  <r>
    <x v="2"/>
    <s v="PERÚ"/>
    <s v="VIVA1A CENTRO MEDICO"/>
    <s v="RIMAC"/>
    <x v="0"/>
    <s v="DNI"/>
    <n v="29222292"/>
    <s v="JORGE ADALBERTO PACHECO TEJADA"/>
    <m/>
    <m/>
    <m/>
    <m/>
    <m/>
    <x v="0"/>
    <x v="1"/>
    <s v="Estimada Kristel:_x000a__x000a_Se solicita su apoyo con  la revision del caso del señor en mención, se encuentra en el programa cuidate y no ha recibido sus medicamentos  correspondientes al mes de febrero y marzo._x000a__x000a__x000a_29222292 PACHECO TEJADA JORGE ADALBERTO_x000a__x000a_ _x000a__x000a_Saludos cordiales."/>
    <x v="0"/>
    <s v="PRESTADOR EXTERNO"/>
    <x v="0"/>
    <d v="2025-03-18T00:00:00"/>
    <s v="Estimada Sra. Bedon Guissela,_x000a_Reciba un cordial saludo de parte de VIVA 1A Centro Médico. En relación con la información sobre la recepción de medicamentos del Sr. Jorge Pacheco Tejeda (DNI: 29222292), con dirección en Urb. La Melgariana A12, Arequipa, le informamos que los medicamentos fueron entregados._x000a_A través de una llamada telefónica realizada el día 01 de abril de 2025., el paciente confirmó la recepción de los mismos y expresó su conformidad con el proceso._x000a_Cordialmente,"/>
    <d v="2025-04-03T00:00:00"/>
    <x v="0"/>
    <n v="13"/>
    <x v="0"/>
    <x v="0"/>
    <x v="0"/>
    <x v="15"/>
    <e v="#N/A"/>
    <e v="#N/A"/>
    <e v="#N/A"/>
    <s v="SI"/>
    <e v="#N/A"/>
    <e v="#N/A"/>
    <s v="Medicamentos"/>
    <s v="SERVICIO"/>
  </r>
  <r>
    <x v="2"/>
    <s v="PERÚ"/>
    <s v="VIVA1A CENTRO MEDICO"/>
    <s v="RIMAC"/>
    <x v="0"/>
    <s v="DNI"/>
    <n v="7573012"/>
    <s v="Cristóbal Alejandro Rivadeneyra"/>
    <m/>
    <m/>
    <m/>
    <m/>
    <m/>
    <x v="1"/>
    <x v="1"/>
    <s v="Urgente: Inscripción a Programa de Tratamientos Complejos | Alejandro Rivadeneyra | Grupo Electrodata"/>
    <x v="1"/>
    <s v="CRONICOS"/>
    <x v="23"/>
    <d v="2025-03-18T00:00:00"/>
    <s v="Buenas tardes estimados._x000a__x000a_Reciba un cordial saludo del Centro Médico Viva 1A._x000a__x000a_Referente al paciente Cristóbal Alejandro Rivadeneyra Reategui (DNI 07573012) no se encontró correo de origen sin embargo se da respuesta a la solicitud._x000a_Paciente fue atendido el día 21 de marzo por la Dra. Virginia Cuevas Rivero servicio de Medica familiar-Teleconsulta._x000a__x000a_Saludos cordiales."/>
    <d v="2025-04-21T00:00:00"/>
    <x v="0"/>
    <n v="25"/>
    <x v="0"/>
    <x v="0"/>
    <x v="0"/>
    <x v="15"/>
    <e v="#N/A"/>
    <e v="#N/A"/>
    <e v="#N/A"/>
    <e v="#N/A"/>
    <e v="#N/A"/>
    <e v="#N/A"/>
    <s v="Solicitud"/>
    <s v="SOLICITUD"/>
  </r>
  <r>
    <x v="2"/>
    <s v="PERÚ"/>
    <s v="VIVA1A CENTRO MEDICO"/>
    <s v="RIMAC"/>
    <x v="0"/>
    <s v="DNI"/>
    <n v="41612470"/>
    <s v="KARLA KNIZE ESTRADA"/>
    <m/>
    <m/>
    <m/>
    <m/>
    <m/>
    <x v="0"/>
    <x v="1"/>
    <s v="Estimada Ivette / Milena:_x000a__x000a_Su apoyo con poder gestionar ante el proveedor VIVA la entrega de medicamentos de nuestra integrante descrita en el cuadro, fue atendida vía virtual y hasta la fecha no le fue entregado sus medicinas._x000a__x000a_ "/>
    <x v="0"/>
    <s v="PRESTADOR EXTERNO"/>
    <x v="0"/>
    <d v="2025-03-19T00:00:00"/>
    <s v="Buenas tardes Estimados,_x000a_Confirmo que ya se esta gestionando con el area de farmacia, la entrega de los medicamentos._x000a_a su vez se le agendo cita  cone le Dr Siura para el 27/03, paciente conforme _x000a_Saludos cordiales,"/>
    <d v="2025-03-19T00:00:00"/>
    <x v="0"/>
    <n v="1"/>
    <x v="0"/>
    <x v="3"/>
    <x v="0"/>
    <x v="16"/>
    <e v="#N/A"/>
    <e v="#N/A"/>
    <e v="#N/A"/>
    <e v="#N/A"/>
    <e v="#N/A"/>
    <e v="#N/A"/>
    <s v="Medicamentos"/>
    <s v="SERVICIO"/>
  </r>
  <r>
    <x v="2"/>
    <s v="PERÚ"/>
    <s v="VIVA1A CENTRO MEDICO"/>
    <s v="RIMAC"/>
    <x v="0"/>
    <s v="DNI"/>
    <n v="44841514"/>
    <s v="CARINA MIRANDA LAZO"/>
    <m/>
    <m/>
    <m/>
    <m/>
    <m/>
    <x v="0"/>
    <x v="1"/>
    <s v="Buenas tardes  Kenny / Kaila _x000a_Solicito su gentil apoyo, cliente en mención cuenta con diabetes , se atiende en el programa CUIDATE, que era con STARVITAL, le informaron que lo contactarían para poder coordinar la cita médica programada, y la entrega de su medicina con el nuevo proveedor. Sin embargo, al momento no recibe comunicación, ni confirmación de la nueva cita. Indica necesitar sus medicinas de manera urgente por los diagnósticos que presenta .Adicional a ello indica que por favor se comuniquen vía WhatsApp ya que no responde teléfonos no registrados "/>
    <x v="2"/>
    <s v="CUIDATE"/>
    <x v="9"/>
    <d v="2025-03-19T00:00:00"/>
    <s v="Estimada Sra. Bedon Guissela,_x000a_Reciba un cordial saludo de parte de VIVA 1A Centro Médico. En respuesta a lo solicitado respecto al asegurado Carina Miranda Lazo (DNI: 44841514), le informamos que tuvo cita el día 20 de marzo de 2025 con el Dr. Gerson Jacob Siura Trevejo en el servicio de Endocrinología - Teleconsulta. Además, estaremos al pendiente del agendamiento de su próxima cita correspondiente al mes._x000a_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10"/>
    <x v="0"/>
    <x v="0"/>
    <x v="0"/>
    <x v="16"/>
    <e v="#N/A"/>
    <e v="#N/A"/>
    <e v="#N/A"/>
    <s v="SI"/>
    <s v="NO FUE ATENDIDA"/>
    <s v=" FUE ATENDIDA 20/03/2025 7:45 PM VIVA 1A CENTRO MEDICO PERU Gerson Jacob Siura Trevejo Trevejo ENDOCRINOLOGÍA - TELECONSULTA  PROCESADO 17/03/2025 GADIAZHUAJAN CONFIRMACION DE CITA"/>
    <s v="Acceso"/>
    <s v="SERVICIO"/>
  </r>
  <r>
    <x v="2"/>
    <s v="PERÚ"/>
    <s v="VIVA1A CENTRO MEDICO"/>
    <s v="RIMAC"/>
    <x v="0"/>
    <s v="DNI"/>
    <n v="10808635"/>
    <s v="SANDRA URBINA PEREZ"/>
    <m/>
    <n v="945277012"/>
    <m/>
    <m/>
    <m/>
    <x v="0"/>
    <x v="1"/>
    <s v="Estimada Guissela_x000a__x000a_De acuerdo a lo informado, la paciente en mención se encuentra en atención con Viva 1A, en el cual recibe el tratamiento CONCERTA (bajo receta controlada) y entregada por boticas y salud a través de cuida farmacia._x000a_Adicionalmente en la atención le emiten una receta por otros medicamentos que deberían ser entregados por el prestador, sin embargo, me escribe por wsp indicando que dichos medicamentos no han sido entregados hasta la fecha. Tener en cuenta que consulté con viva pero no he tenido respuesta._x000a_Porfavor tu apoyo en la consulta al prestador y brindar respuesta a asegurada quien se encuentra disconforme con la demora._x000a_Te dejo el contacto de paciente: 945 277 012"/>
    <x v="0"/>
    <s v="PRESTADOR EXTERNO"/>
    <x v="0"/>
    <d v="2025-03-20T00:00:00"/>
    <s v="Estimada Sra. Bedon Guissela,_x000a_Reciba un cordial saludo de parte de VIVA 1A Centro Médico. En relación con el envío de la receta médica, le informamos que este fue realizado el 31 de marzo de 2025. Además, la entrega del medicamento se concretará el día de hoy._x000a_Se estableció comunicación telefónica con la Sra. Sandra Urbina Pérez (DNI: 10808635) al número de teléfono 945 277 012, quien ha confirmado que se acercará al establecimiento en el transcurso del día para recoger el medicamento._x000a_Lamentamos la demora en la respuesta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
    <d v="2025-04-01T00:00:00"/>
    <x v="0"/>
    <n v="9"/>
    <x v="0"/>
    <x v="0"/>
    <x v="0"/>
    <x v="17"/>
    <e v="#N/A"/>
    <e v="#N/A"/>
    <e v="#N/A"/>
    <s v="SI"/>
    <e v="#N/A"/>
    <e v="#N/A"/>
    <s v="Medicamentos"/>
    <s v="SERVICIO"/>
  </r>
  <r>
    <x v="2"/>
    <s v="PERÚ"/>
    <s v="VIVA1A CENTRO MEDICO"/>
    <s v="RIMAC"/>
    <x v="0"/>
    <m/>
    <m/>
    <s v="MARIA GRAZIA BASSINO BELLACIO DE VELI"/>
    <m/>
    <m/>
    <m/>
    <m/>
    <m/>
    <x v="1"/>
    <x v="1"/>
    <s v="Btds_x000a__x000a_Para informar que paciente acude el día Miércoles 5/3 a Sede Lima, preocupada informando que recibió llamada de un proveedor de RIMAC VIVA A1 para invitarla a pertenecer al Programa de Cronicos a lo que paciente indico que ya estaba inscrita desde Febrero y no deseaba cambiar de proveedor._x000a__x000a_Se le informa que efectivamente está inscrita desde Febrero y vigente para continuidad de sus atenciones_x000a_queda conforme._x000a_"/>
    <x v="1"/>
    <s v="CRONICOS"/>
    <x v="19"/>
    <d v="2025-03-20T00:00:00"/>
    <s v="Buenas tardes estimados _x000a__x000a_Se contacto a paciente ya que este vino dentro de la base de paciente del 25/02_x000a__x000a_De todas formas, se informará al área respectiva que no se contacten con paciente_x000a__x000a_Saludos cordiales,_x000a_"/>
    <d v="2025-03-20T00:00:00"/>
    <x v="0"/>
    <n v="1"/>
    <x v="0"/>
    <x v="3"/>
    <x v="0"/>
    <x v="17"/>
    <e v="#N/A"/>
    <e v="#N/A"/>
    <e v="#N/A"/>
    <e v="#N/A"/>
    <e v="#N/A"/>
    <e v="#N/A"/>
    <s v="Solicitud"/>
    <s v="SOLICITUD"/>
  </r>
  <r>
    <x v="2"/>
    <s v="PERÚ"/>
    <s v="VIVA1A CENTRO MEDICO"/>
    <s v="RIMAC"/>
    <x v="0"/>
    <s v="DNI"/>
    <s v="40204963."/>
    <s v="OLGA TATIANA CUADROS BASIS "/>
    <m/>
    <n v="999203060"/>
    <m/>
    <m/>
    <m/>
    <x v="1"/>
    <x v="1"/>
    <s v="Estimadas,_x000a__x000a_Su gentil apoyo por favor cliente DNI 40204963 OLGA TATIANA CUADROS BASIS es paciente del programa crónico y el día de lunes pasó cita con el médico y hasta el momento no le hacen entrega del medicamento que lo necesita con suma urgencia ya que sus dolores son muy fuertes, le pedí la receta pero me indica que no se la envían, su gentil apoyo por favor para poder contactarse con ella 999203060._x000a__x000a_ _x000a__x000a_Adicionalmente la cliente ha visualizado en el app la opción al programa diamante ya que informa le brinda mayores beneficios del que tiene actualmente y está interesada en inscribirse, no le permite realizar ello por el app._x000a__x000a_ _x000a__x000a_Quedo atenta a sus comentarios por favor_x000a__x000a_Pfv su urgente apoyo, este caso tiene bastante tiempo y si la asegurada sigue reclamando es porque no ha entendido en que consiste el programa y si ya se encuentra en él._x000a__x000a_ _x000a__x000a_Necesitamos contacto inmediato con la paciente para evitar un reclamo formal a la compañía._x000a__x000a_ _x000a__x000a_Saludos,"/>
    <x v="1"/>
    <s v="DIAMANTE"/>
    <x v="9"/>
    <d v="2025-03-20T00:00:00"/>
    <s v="Estimada guissela, las disculpas por la reciente respuesta. La paciente ya se encuentra en el programa diamante. Saludos._x000a_Antonio Torres Director Medico"/>
    <d v="2025-03-25T00:00:00"/>
    <x v="0"/>
    <n v="4"/>
    <x v="0"/>
    <x v="5"/>
    <x v="0"/>
    <x v="17"/>
    <e v="#N/A"/>
    <e v="#N/A"/>
    <e v="#N/A"/>
    <e v="#N/A"/>
    <s v="PROGRAMA CRONICOS "/>
    <n v="0"/>
    <s v="Solicitud"/>
    <s v="SOLICITUD"/>
  </r>
  <r>
    <x v="2"/>
    <s v="PERÚ"/>
    <s v="VIVA1A CENTRO MEDICO"/>
    <s v="RIMAC"/>
    <x v="0"/>
    <s v="DNI"/>
    <n v="7806297"/>
    <s v="BARUA ALZAMORA FERNANDO VICTOR"/>
    <m/>
    <m/>
    <m/>
    <m/>
    <m/>
    <x v="0"/>
    <x v="1"/>
    <s v="Estimada Guissela_x000a__x000a_ _x000a__x000a_El 14 Feb 25 los señores de Viva A1 le brindaron la atencion medica al Sr. Fernando Barua Alzamora otorgando la medicación prescrita por el medico tratante por 30 dias._x000a__x000a_ _x000a__x000a_Es el caso que el control del mes Marzo debió ser el 15/03 hasta el día de hoy no se le ha brindado la atencion medica correspondiente por consiguiente no cuenta con medicación._x000a__x000a_ _x000a__x000a_El día de hoy he conversado con la Lic. Gianina Cigueñas quien me  manifestó que la Dra. Anahis Seigas no le confirmaba la consulta, ya que ella estaba laborando en otro lugar._x000a__x000a_ _x000a__x000a_Que hacemos, por el estado de salud del Sr. Barua el no puede dejas de tomar su medicación, por eso requiero su apoyo a fin de que el día de hoy se le haga entrega de sus medicamentos._x000a__x000a_ _x000a__x000a_Esta situación no puede volver a repetirse, no pueden perjudicar de esta manera al asegurado, por lo que le solicito conversar con los señores de Viva A1 para que  lleven un mejor control de las atenciones de los asegurados_x000a__x000a_ _x000a__x000a_Quedo a la espera de su respuesta a lo solicitado._x000a__x000a_ _x000a__x000a_Saludos cordiales"/>
    <x v="2"/>
    <s v="CRONICOS"/>
    <x v="9"/>
    <d v="2025-03-20T00:00:00"/>
    <s v="Buenos días, estimados,_x000a_Reciban un cordial saludo de parte de VIVA 1A Centro Médico. En respuesta a su consulta, informamos que el Sr. Fernando Víctor Barúa Alzamora (DNI: 07806297) pasó consulta el día 19 de marzo de 2025 a las 16:00 p.m. con la Dra. Anahí Angélica Seijas Arveláez._x000a_Estamos al pendiente del próximo agendamiento de su cita correspondiente al mes._x000a_Seguimos trabajando para ofrecer un servicio de excelencia, y por ello, mantenemos nuestro compromiso de mejorar nuestros tiempos de respuesta._x000a_Saludos cordiales,"/>
    <d v="2025-04-02T00:00:00"/>
    <x v="0"/>
    <n v="10"/>
    <x v="0"/>
    <x v="0"/>
    <x v="0"/>
    <x v="17"/>
    <e v="#N/A"/>
    <e v="#N/A"/>
    <e v="#N/A"/>
    <s v="SI"/>
    <n v="0"/>
    <n v="0"/>
    <s v="Acceso"/>
    <s v="SERVICIO"/>
  </r>
  <r>
    <x v="2"/>
    <s v="PERÚ"/>
    <s v="VIVA1A CENTRO MEDICO"/>
    <s v="RIMAC"/>
    <x v="0"/>
    <s v="DNI"/>
    <n v="9449815"/>
    <s v="MARIELA CELESTINA MARQUEZ NINALAYA"/>
    <m/>
    <m/>
    <m/>
    <m/>
    <m/>
    <x v="0"/>
    <x v="1"/>
    <s v="estimadas, _x000a__x000a_Su gentil apoyo para poder canalizar requerimiento de la asegurada en mención quien se ha puesto en contacto con nuestra central de emergencias indicando:_x000a__x000a_CLIENTE: MARIELA CELESTINA MARQUEZ NINALAYA_x000a_DNI: 09449815_x000a_TELÉFONO: 998741246_x000a_pertenece al Programa de Artristis Reumatoide y Programa de Hipotiroidismo, tuvo la cita y le dieron la orden médica para análisis de sangre y ecografía a la tiroides, sin embargo no le dijeron como se realizará dichas pruebas ni donde_x000a__x000a_Saludos, _x000a__x000a_Dra. Andrea Vargas_x000a_Médico Consultor_x000a__x000a_Saludos, _x000a__x000a_Dra. Andrea Vargas_x000a_Médico Consultor_x000a_"/>
    <x v="2"/>
    <s v="PRESTADOR EXTERNO"/>
    <x v="15"/>
    <d v="2025-03-21T00:00:00"/>
    <s v="Buenas noches  estimados,_x000a_se programa atención para examen de toroide_x000a_con la Radióloga  Jackeliine Atencia para el día 25/03 a las 18:15PM,_x000a_paciente conforme._x000a_Saludos cordiales,_x000a_Buenos días estimados,_x000a_Reciba un cordial saludo por parte de VIVA 1A Centro médico, Referente al paciente MARIELA CELESTINA MARQUEZ NINALAYA_x000a_DNI: 09449815, Se realizo los exámenes de laboratorio el día 25 de marzo   y el examen de ecografía de tiroides el 26 de marzo. _x000a_Lamentamos sinceramente los inconvenientes ocasionados, valoramos sus comentarios y estamos comprometidos con la mejora continua de nuestros servicios._x000a_saludo cordiales._x000a_Pedro Bereche "/>
    <d v="2025-03-22T00:00:00"/>
    <x v="0"/>
    <n v="1"/>
    <x v="0"/>
    <x v="3"/>
    <x v="0"/>
    <x v="18"/>
    <e v="#N/A"/>
    <e v="#N/A"/>
    <e v="#N/A"/>
    <e v="#N/A"/>
    <e v="#N/A"/>
    <e v="#N/A"/>
    <s v="Acceso"/>
    <s v="SERVICIO"/>
  </r>
  <r>
    <x v="2"/>
    <s v="PERÚ"/>
    <s v="VIVA1A CENTRO MEDICO"/>
    <s v="RIMAC"/>
    <x v="0"/>
    <s v="DNI"/>
    <n v="9875344"/>
    <s v=" SILVANA ESTHER ESPINOZA MORALES"/>
    <m/>
    <n v="943511757"/>
    <m/>
    <m/>
    <m/>
    <x v="1"/>
    <x v="1"/>
    <s v="Estimada Guissela, buen día._x000a__x000a_ _x000a__x000a_Solicito tu apoyo contactando a paciente, para su ingreso al programa CUIDATE:_x000a__x000a__x000a_Paciente:           Silvana Esther Espinoza Morales_x000a_DNI:                    09875344_x000a_TELF:                  943 511 757_x000a_Diagnóstico:    Dislipidemia_x000a_Cliente:              HOWDEN PERU CORREDORES DE SEGUROS SAC_x000a_PÓLIZA:             E0001463_x000a__x000a_ "/>
    <x v="1"/>
    <s v="CRONICOS"/>
    <x v="1"/>
    <d v="2025-03-21T00:00:00"/>
    <s v="Estimados _x000a_ Pcte contactado  y agendado para el dia de hoy  21 / 3  con el Dr.  Siura _x000a_ Saludos cordiales _x000a_ Katherine Ochoa "/>
    <d v="2025-03-21T00:00:00"/>
    <x v="0"/>
    <n v="1"/>
    <x v="0"/>
    <x v="3"/>
    <x v="0"/>
    <x v="18"/>
    <e v="#N/A"/>
    <e v="#N/A"/>
    <e v="#N/A"/>
    <e v="#N/A"/>
    <e v="#N/A"/>
    <e v="#N/A"/>
    <s v="Solicitud"/>
    <s v="SOLICITUD"/>
  </r>
  <r>
    <x v="2"/>
    <s v="PERÚ"/>
    <s v="VIVA1A CENTRO MEDICO"/>
    <s v="RIMAC"/>
    <x v="0"/>
    <s v="DNI"/>
    <n v="71625444"/>
    <s v="ALLISON CAROLINA BENITES LUDEÑA"/>
    <m/>
    <n v="937548572"/>
    <m/>
    <m/>
    <m/>
    <x v="1"/>
    <x v="1"/>
    <s v="Estimadas, _x000a__x000a_Buenos días, favor su apoyo con la solicitud de la paciente en mención para ingresar al programa cuídate por diagnóstico de ASMA. _x000a__x000a_Nombre: BENITES LUDEÑA ALLISON CAROLINA_x000a_DNI: 71625444_x000a_Tlf:  937548572_x000a_Programa crónicos: ASMA"/>
    <x v="1"/>
    <s v="CUIDATE"/>
    <x v="2"/>
    <d v="2025-03-21T00:00:00"/>
    <s v="Buenas tardes Estimados,_x000a_se agenda cita con el Dr Moncada _x000a_para el dia 22/03 13:00PM, paciente conforme _x000a_Saludos cordiales,_x000a_"/>
    <d v="2025-03-21T00:00:00"/>
    <x v="0"/>
    <n v="1"/>
    <x v="0"/>
    <x v="3"/>
    <x v="0"/>
    <x v="18"/>
    <e v="#N/A"/>
    <e v="#N/A"/>
    <e v="#N/A"/>
    <e v="#N/A"/>
    <e v="#N/A"/>
    <e v="#N/A"/>
    <s v="Solicitud"/>
    <s v="SOLICITUD"/>
  </r>
  <r>
    <x v="2"/>
    <s v="PERÚ"/>
    <s v="VIVA1A CENTRO MEDICO"/>
    <s v="RIMAC"/>
    <x v="0"/>
    <m/>
    <n v="6686347"/>
    <s v="DAVID BALLARTA GUEVARA"/>
    <m/>
    <n v="996591237"/>
    <s v="david_ballarta30@hotmail.com"/>
    <m/>
    <m/>
    <x v="1"/>
    <x v="1"/>
    <s v="Buenas tardes_x000a_Guissela_x000a_ _x000a_Por favor tu apoyo con este cliente, solicita afiliación al programa cuídate en Lima._x000a_Es una persona no tecnológica, considerar que es un cliente ALTO VALOR VIP. ¡Gracias!_x000a_ _x000a_Nombre de Contacto: DAVID BALLARTA GUEVARA_x000a_Paciente: DAVID BALLARTA GUEVARA_x000a_Contratante: DAVID BALLARTA GUEVARA_x000a_Diagnóstico: HTA, diabetes_x000a_Teléfono (De preferencia Móvil): +51996591237_x000a_Correo Electrónico (si lo refiere): david_ballarta30@hotmail.com_x000a__x000a_Saludos Cordiales"/>
    <x v="1"/>
    <s v="CUIDATE"/>
    <x v="3"/>
    <d v="2025-03-21T00:00:00"/>
    <s v="Estimada_x000a_Bedon Guissela_x000a_Reciba un cordial saludo por parte de VIVA 1A Centro médico, con relación a lo descrito en el comunicado damos respuesta a la solicitud de la inscripción al programa CUIDATE al afiliado DAVID BALLARTA GUEVARA con Nro. de DNI 06686347 con gran éxito._x000a_Por lo tanto, se agenda cita correspondiente al día 02/04/2025 a las 14:30pm con el profesional Dra. Virginia Cuevas Rivero en modalidad  TELECONSULTA-MEDICA FAMILIAR , usuario acepta cita, agradece y queda Satisfecho con la gestión realizada._x000a_Agradecemos sus comentarios, los cuales son muy importantes para la mejora continua de nuestros procesos y la calidad en la prestación de nuestros servicios._x000a_ _x000a_ _x000a_Saludos Cordiales_x000a_Maribel Zamora_x000a_Centro de experiencia"/>
    <d v="2025-03-29T00:00:00"/>
    <x v="0"/>
    <n v="6"/>
    <x v="0"/>
    <x v="0"/>
    <x v="0"/>
    <x v="18"/>
    <e v="#N/A"/>
    <e v="#N/A"/>
    <e v="#N/A"/>
    <s v="SI"/>
    <e v="#N/A"/>
    <e v="#N/A"/>
    <s v="Solicitud"/>
    <s v="SOLICITUD"/>
  </r>
  <r>
    <x v="2"/>
    <s v="PERÚ"/>
    <s v="VIVA1A CENTRO MEDICO"/>
    <s v="RIMAC"/>
    <x v="1"/>
    <s v="DNI"/>
    <n v="71528818"/>
    <s v="VALERIA XIMENA AGUIRRE VALER"/>
    <m/>
    <m/>
    <m/>
    <s v="25-SBS013956"/>
    <n v="24808085"/>
    <x v="0"/>
    <x v="0"/>
    <s v="&quot;Asegura manifiesta su incomodidad debido a que lleva ya 7 llamadas en las cuales solicita un médico virtual y hasta el momento no tiene respuesta alguna. Recipen el proveedor menciona que a partir de las 2 pm van a poder atenderla._x000a_Adicional a ello, no esta conforme con el proveedor aviva para proximas atenciones requiere a la clínica internacional.&quot;_x000a_"/>
    <x v="2"/>
    <s v="CENTRO MEDICO VIRTUAL"/>
    <x v="13"/>
    <d v="2025-03-21T00:00:00"/>
    <s v="Informe de Resultado del Reclamo_x000a_1. Canal de Ingreso del Reclamo:_x000a_Reclamo ingresado el 21 de marzo de 2025, a través del Libro de Reclamaciones_x000a_Virtual (LRV) de RIMAC SBS, mediante la Hoja de Reclamación N°25- SBS013956;_x000a_el cual nos fue trasladado el 02 de abril del 2025 y registramos como Reclamo_x000a_N° LVR-25-000018._x000a_2. Identificación del usuario afectado y de quien presenta el reclamo:_x000a_El reclamo fue presentado por Valeria Ximena Aguirre Valer con DNI N° 71528818._x000a_3. Descripción y causa del reclamo:_x000a_“Asegurada manifiesta su incomodidad debido a que lleva ya 7 llamadas en las_x000a_cuales solicita un médico virtual y hasta el momento no tiene respuesta alguna._x000a_Recipen el proveedor menciona que a partir de las 2pm van a poder atenderla._x000a_adicional a ella, no esta conforme con el proveedor aviva para proximas atenciones_x000a_requiere a la clinica internacional._x000a_4. Análisis de los hechos que sustentan el reclamo:_x000a_Habiendo solicitado el descargo respectivo a las áreas involucradas en su atención,_x000a_como parte de las diligencias realizadas para atender su reclamo, cordialmente le_x000a_informamos lo siguiente:_x000a_Luego de revisar el caso y realizar las verificaciones correspondientes, se constató_x000a_que el paciente fue programado para la atención médica a las 2:00 pm, según los_x000a_procedimientos establecidos en nuestra plataforma de agendamiento, dicha hora fue_x000a_efectuada, cumpliendose la atención en la hora programada._x000a_Lamentamos profundamente que su experiencia no haya sido satisfactoria, nuestro_x000a_compromiso es mejorar cada día y sus comentarios son valiosos para lograrlo. Nos_x000a_gustaría invitarla a brindarnos una nueva oportunidad para atenderla con el respeto,_x000a_la calidez y la calidad que caracterizan a nuestra institución. Estamos a su_x000a_disposición para escuchar, acompañar y trabajar en conjunto para recuperar su_x000a_confianz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_x000a_nuestro personal de Plataforma de Atención al Usuario en Salud (PAUS) por los_x000a_siguientes canales: quejasyreclamos@viva1a.com.pe_x000a_6. Medidas a adoptar o adoptadas:_x000a_Finalmente, es oportuno informarle que hemos adoptado las siguiente medida:_x000a_Revisión y fortalecimiento del sistema logístico: Se está evaluando e_x000a_implementando un plan de mejora para optimizar la asignación y cumplimiento_x000a_de horarios de citas médicas_x000a_Quedamos atentos ante cualquier solicitud, prestos a servirle siempre._x000a_“EN VIVA 1A CUIDAMOS LA SALUD DE TU FAMILIA COMO SI FUERA LA_x000a_NUESTRA”_x000a_"/>
    <d v="2025-04-23T00:00:00"/>
    <x v="0"/>
    <n v="24"/>
    <x v="0"/>
    <x v="0"/>
    <x v="0"/>
    <x v="18"/>
    <e v="#N/A"/>
    <s v="SIN INFORMACION"/>
    <e v="#N/A"/>
    <e v="#N/A"/>
    <n v="0"/>
    <n v="0"/>
    <s v="Acceso"/>
    <s v="SERVICIO"/>
  </r>
  <r>
    <x v="2"/>
    <s v="PERÚ"/>
    <s v="VIVA1A CENTRO MEDICO"/>
    <s v="RIMAC"/>
    <x v="0"/>
    <s v="DNI"/>
    <n v="6204981"/>
    <s v="FELIPE ALBERTO BARRAZA SUAREZ"/>
    <m/>
    <m/>
    <m/>
    <m/>
    <m/>
    <x v="0"/>
    <x v="1"/>
    <s v="Estimada Gisella buenas tardes, he recibido algunas solicitudes verbales y otras por mensajes:_x000a__x000a_1.- Sr. Felipe Barraza, esposo de Sra. Janeth Rodríguez manifiesta que hasta el momento no le entregan la medicina, hace 2 semanas tuvo cita con el médico y le extendieron receta._x000a__x000a_2.- A otros trabajadores les manifestaron que les enviarían orden para tomar análisis de laboratorio pero aún no les envían ni se comunican, ya pasaron bastantes días._x000a__x000a_- Comunicarles también que en SANNA les están atendiendo bien._x000a__x000a_- Hay un Centro que se llama Grupo Médico Empresarial en donde también se sacaban muestras de laboratorio y pasaban algunas especialidades, quizás puedan evaluar también esta opción para atenciones en Talara._x000a__x000a_Gracias por su atención,"/>
    <x v="0"/>
    <s v="PRESTADOR EXTERNO"/>
    <x v="0"/>
    <d v="2025-03-21T00:00:00"/>
    <s v="Estimada_x000a_Bedon Guissela_x000a_ _x000a_Reciba un cordial saludo por parte de VIVA 1A Centro médico, con relación a lo descrito en el comunicado damos respuesta a la solicitud referente al Sr FELIPE ALBERTO BARRAZA SUAREZ con DNI 06204981. En la atención prestada el día 12/002/2025 con la fecha de entrega de medicamentos el día 27/02/2025, el servicio realizado el 26/03/2025 los medicamentos fueron entregados en la fecha 28/03/2025, exámenes de laboratorio realizado el día 04/03/2025._x000a_Servicios brindados  :_x000a_12/02/2025  servicio de endocrinología – teleconsulta_x000a_14/02/2025 servicio de nutrición- teleconsulta_x000a_04/03/2025 servicio de análisis de laboratorio_x000a_14/03/2025 medicina general-teleconsulta_x000a_26/03/2025  servicio de endocrinología – teleconsulta_x000a_ _x000a_ _x000a_ _x000a_ _x000a_Agradecemos sus comentarios, los cuales son muy importantes para la mejora continua de nuestros procesos y la calidad en la prestación de nuestros servicios._x000a_Saludos cordiales_x000a_Maribel Zamora_x000a_Experiencia al Usuario"/>
    <d v="2025-03-29T00:00:00"/>
    <x v="0"/>
    <n v="6"/>
    <x v="0"/>
    <x v="0"/>
    <x v="0"/>
    <x v="18"/>
    <e v="#N/A"/>
    <e v="#N/A"/>
    <e v="#N/A"/>
    <s v="SI"/>
    <e v="#N/A"/>
    <e v="#N/A"/>
    <s v="Medicamentos"/>
    <s v="SERVICIO"/>
  </r>
  <r>
    <x v="2"/>
    <s v="PERÚ"/>
    <s v="VIVA1A CENTRO MEDICO"/>
    <s v="RIMAC"/>
    <x v="0"/>
    <s v="DNI"/>
    <s v="03859755"/>
    <s v="GUERRERO  CHIRA  ENRIQUE"/>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Atendido_x000a_Fecha de última atención: 2025-03-18_x000a_Prescripción de laboratorio: NO_x000a_Fecha de realización Lab: No aplica"/>
    <d v="2025-04-04T00:00:00"/>
    <x v="0"/>
    <n v="11"/>
    <x v="0"/>
    <x v="0"/>
    <x v="0"/>
    <x v="18"/>
    <e v="#N/A"/>
    <e v="#N/A"/>
    <e v="#N/A"/>
    <e v="#N/A"/>
    <m/>
    <m/>
    <s v="Acceso"/>
    <s v="SERVICIO"/>
  </r>
  <r>
    <x v="2"/>
    <s v="PERÚ"/>
    <s v="VIVA1A CENTRO MEDICO"/>
    <s v="RIMAC"/>
    <x v="0"/>
    <s v="DNI"/>
    <n v="3889684"/>
    <s v="HERRADA  GALVEZ  GINA"/>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Atendido_x000a_Fecha de última atención: 2025-03-20_x000a_Prescripción de laboratorio: SI_x000a_Fecha de realización Lab: Pendiente_x000a_Se envia correo para  atencion en Piura - Srta Fanny Estebes (Asistente de Gerencia - Centro Medico Belen El Alto)"/>
    <d v="2025-04-04T00:00:00"/>
    <x v="0"/>
    <n v="11"/>
    <x v="0"/>
    <x v="0"/>
    <x v="0"/>
    <x v="18"/>
    <e v="#N/A"/>
    <e v="#N/A"/>
    <e v="#N/A"/>
    <e v="#N/A"/>
    <m/>
    <m/>
    <s v="Acceso"/>
    <s v="SERVICIO"/>
  </r>
  <r>
    <x v="2"/>
    <s v="PERÚ"/>
    <s v="VIVA1A CENTRO MEDICO"/>
    <s v="RIMAC"/>
    <x v="0"/>
    <s v="DNI"/>
    <s v="06103897"/>
    <s v="AGURTO  MOGOLLON  ELBERT"/>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Atendido_x000a_Fecha de última atención: 2025-03-20_x000a_Prescripción de laboratorio: SI_x000a_Fecha de realización Lab: 19/03/2025"/>
    <d v="2025-04-04T00:00:00"/>
    <x v="0"/>
    <n v="11"/>
    <x v="0"/>
    <x v="0"/>
    <x v="0"/>
    <x v="18"/>
    <e v="#N/A"/>
    <e v="#N/A"/>
    <e v="#N/A"/>
    <e v="#N/A"/>
    <m/>
    <m/>
    <s v="Acceso"/>
    <s v="SERVICIO"/>
  </r>
  <r>
    <x v="2"/>
    <s v="PERÚ"/>
    <s v="VIVA1A CENTRO MEDICO"/>
    <s v="RIMAC"/>
    <x v="0"/>
    <s v="DNI"/>
    <s v="40195295"/>
    <s v="ALVARADO  VALDIVIEZO  MALCON WALDEMAR"/>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Atendido_x000a_Fecha de última atención: 2025-03-24_x000a_Prescripción de laboratorio: SI_x000a_Fecha de realización Lab: Pendiente_x000a_Se envia correo para  atencion en Piura - Srta Fanny Estebes (Asistente de Gerencia - Centro Medico Belen El Alto)"/>
    <d v="2025-04-04T00:00:00"/>
    <x v="0"/>
    <n v="11"/>
    <x v="0"/>
    <x v="0"/>
    <x v="0"/>
    <x v="18"/>
    <e v="#N/A"/>
    <e v="#N/A"/>
    <e v="#N/A"/>
    <e v="#N/A"/>
    <m/>
    <m/>
    <s v="Acceso"/>
    <s v="SERVICIO"/>
  </r>
  <r>
    <x v="2"/>
    <s v="PERÚ"/>
    <s v="VIVA1A CENTRO MEDICO"/>
    <s v="RIMAC"/>
    <x v="0"/>
    <s v="DNI"/>
    <s v="72681460"/>
    <s v="CALLE  FLORES  STEPHANY FIORELLA"/>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Atendido_x000a_Fecha de última atención: 2025-03-27_x000a_Prescripción de laboratorio: SI_x000a_Fecha de realización Lab: Pendiente"/>
    <d v="2025-04-04T00:00:00"/>
    <x v="0"/>
    <n v="11"/>
    <x v="0"/>
    <x v="0"/>
    <x v="0"/>
    <x v="18"/>
    <e v="#N/A"/>
    <e v="#N/A"/>
    <e v="#N/A"/>
    <e v="#N/A"/>
    <m/>
    <m/>
    <s v="Acceso"/>
    <s v="SERVICIO"/>
  </r>
  <r>
    <x v="2"/>
    <s v="PERÚ"/>
    <s v="VIVA1A CENTRO MEDICO"/>
    <s v="RIMAC"/>
    <x v="0"/>
    <s v="DNI"/>
    <n v="2869403"/>
    <s v="GARCIA SANCHEZ  RAFAEL GUSTAVO"/>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Atendido 15/04/2025 Buenas tardes, estimada:_x000a_Me permito informarle que el paciente Rafael Gustavo García (DNI 02869403) fue atendido el día 15/04/2025 por el Dr. Hilton D. Jango Cruz, en el servicio de Cardiología – Teleconsulta._x000a_Asimismo, mediante la llamada telefónica realizada el día de hoy, el paciente manifestó que  cuenta con sus medicamentos completos y no presenta ningún pendiente._x000a_El paciente se encuentra conforme con la atención brindada._x000a_Saludos cordiales,"/>
    <d v="2025-04-21T00:00:00"/>
    <x v="0"/>
    <n v="22"/>
    <x v="0"/>
    <x v="0"/>
    <x v="0"/>
    <x v="18"/>
    <e v="#N/A"/>
    <e v="#N/A"/>
    <e v="#N/A"/>
    <e v="#N/A"/>
    <m/>
    <m/>
    <s v="Acceso"/>
    <s v="SERVICIO"/>
  </r>
  <r>
    <x v="2"/>
    <s v="PERÚ"/>
    <s v="VIVA1A CENTRO MEDICO"/>
    <s v="RIMAC"/>
    <x v="0"/>
    <s v="DNI"/>
    <s v="03850922"/>
    <s v="BECERRA ZAVALA SANTOS"/>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Atendido_x000a_Fecha de última atención: 2025-02-28_x000a_Prescripción de laboratorio: SI_x000a_Fecha de realización Lab: Programado_x000a_Se envia correo para  atencion en Piura - Srta Fanny Estebes (Asistente de Gerencia - Centro Medico Belen El Alto)"/>
    <d v="2025-04-04T00:00:00"/>
    <x v="0"/>
    <n v="11"/>
    <x v="0"/>
    <x v="0"/>
    <x v="0"/>
    <x v="18"/>
    <e v="#N/A"/>
    <e v="#N/A"/>
    <e v="#N/A"/>
    <e v="#N/A"/>
    <m/>
    <m/>
    <s v="Acceso"/>
    <s v="SERVICIO"/>
  </r>
  <r>
    <x v="2"/>
    <s v="PERÚ"/>
    <s v="VIVA1A CENTRO MEDICO"/>
    <s v="RIMAC"/>
    <x v="0"/>
    <s v="DNI"/>
    <s v="03859756"/>
    <s v="VILLAR PALACIOS DE GUERRERO ARACELIA"/>
    <m/>
    <m/>
    <m/>
    <m/>
    <m/>
    <x v="1"/>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No contesto"/>
    <d v="2025-04-22T00:00:00"/>
    <x v="0"/>
    <n v="23"/>
    <x v="0"/>
    <x v="0"/>
    <x v="0"/>
    <x v="18"/>
    <e v="#N/A"/>
    <e v="#N/A"/>
    <e v="#N/A"/>
    <e v="#N/A"/>
    <m/>
    <m/>
    <s v="Acceso"/>
    <s v="SERVICIO"/>
  </r>
  <r>
    <x v="2"/>
    <s v="PERÚ"/>
    <s v="VIVA1A CENTRO MEDICO"/>
    <s v="RIMAC"/>
    <x v="0"/>
    <s v="DNI"/>
    <s v="03888146"/>
    <s v="FLORES HERRERA  MARIA LOURDES"/>
    <m/>
    <m/>
    <m/>
    <m/>
    <m/>
    <x v="0"/>
    <x v="1"/>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x v="15"/>
    <d v="2025-03-21T00:00:00"/>
    <s v="Estado: No contesto"/>
    <d v="2025-04-22T00:00:00"/>
    <x v="0"/>
    <n v="23"/>
    <x v="0"/>
    <x v="0"/>
    <x v="0"/>
    <x v="18"/>
    <e v="#N/A"/>
    <e v="#N/A"/>
    <e v="#N/A"/>
    <e v="#N/A"/>
    <m/>
    <m/>
    <s v="Acceso"/>
    <s v="SERVICIO"/>
  </r>
  <r>
    <x v="2"/>
    <s v="PERÚ"/>
    <s v="VIVA1A CENTRO MEDICO"/>
    <s v="RIMAC"/>
    <x v="0"/>
    <s v="DNI"/>
    <n v="8743921"/>
    <s v="YOLANDA MOSCOL AREVALO"/>
    <m/>
    <n v="993353690"/>
    <m/>
    <m/>
    <m/>
    <x v="0"/>
    <x v="1"/>
    <s v="Buenas tardes, por favor su apoyo para coordinar la entrega de medicamentos para la paciente YOLANDA MOSCOL AREVALO, quien se atiende en el Programa VIVA A. menciona que no le han recetado la dosis completa llamo a Viva y no le dan respuesta, además no la han llamado a coordinar sus terapias físicas _x000a__x000a_ _x000a__x000a_Paciente: YOLANDA MOSCOL AREVALO_x000a__x000a_DNI: 08743921_x000a__x000a_EPS: E0001042_x000a__x000a_Persona de contacto: JESSICA YOLANDA CORDOVA MOSCOL_x000a__x000a_Celular: 993353690"/>
    <x v="0"/>
    <s v="PRESTADOR EXTERNO"/>
    <x v="0"/>
    <d v="2025-03-22T00:00:00"/>
    <s v="Buenas tardes estimados,_x000a_ _x000a_Reciba un cordial saludo por parte de VIVA 1A Centro médico, en relación a lo descrito en el correo damos como respuesta que el paciente YOLANDA MOSCOL AREVALO recibió sus medicamentos restantes el 28-03-2025._x000a_En relación a sus terapias físicas, nos comunicaremos con la paciente para su programación. Saludos_x000a__x000a_Paciente: YOLANDA MOSCOL AREVALO_x000a_DNI: 08743921_x000a__x000a_En relación a la solicitud, ya fue valorada por la especialidad de rehabilitación en el mes de abril ya se informó a la paciente la programación de las terapias física, el 12 de abril._x000a__x000a_cordialmente _x000a__x000a_Jhon Fredy Garzon _x000a_GG "/>
    <d v="2025-04-11T00:00:00"/>
    <x v="0"/>
    <n v="15"/>
    <x v="0"/>
    <x v="0"/>
    <x v="0"/>
    <x v="19"/>
    <e v="#N/A"/>
    <e v="#N/A"/>
    <e v="#N/A"/>
    <s v="SI"/>
    <e v="#N/A"/>
    <e v="#N/A"/>
    <s v="Medicamentos"/>
    <s v="SERVICIO"/>
  </r>
  <r>
    <x v="2"/>
    <s v="PERÚ"/>
    <s v="VIVA1A CENTRO MEDICO"/>
    <s v="RIMAC"/>
    <x v="0"/>
    <s v="DNI"/>
    <n v="78776891"/>
    <s v="FRANCO SEBASTIAN ROMAN MARTINEZ_x000a_"/>
    <m/>
    <m/>
    <m/>
    <s v="25-EPS002410"/>
    <s v="0024816377"/>
    <x v="0"/>
    <x v="0"/>
    <s v="El proveedor de Salud Viva A1, me indica que no tienen cobertura de entrega de las medicinas a mi distrito Ate, y por ello me indican que yo debo de conseguirlas por mi cuenta, las mismas no deben de ser de marca, sino genéricas, pues caso contrario no procederán con mi reembolso. Estoy en desacuerdo, pues mi zona es urbana, céntrica, accesible, segura, no es barriada, es urbanización, hay luz, y no tendria porque no entregarme las medicinas como parte de la cobertura del segueo de salud. A la fecha no he comprado las medicinas ni tampoco las compraré, esperando que Rimac me de una solución._x000a_"/>
    <x v="0"/>
    <s v="PRESTADOR EXTERNO"/>
    <x v="0"/>
    <d v="2025-03-22T00:00:00"/>
    <s v="Informe de Resultado del Reclamo_x000a_1. Canal de Ingreso del Reclamo:_x000a_Reclamo ingresado el 22 de marzo de 2025, a través del Libro de Reclamaciones_x000a_Virtual (LRV) de RIMAC EPS, mediante la Hoja de Reclamación N°25- EPS002410; el_x000a_cual nos fue trasladado el 24 de marzo del 2025 y registramos como Reclamo_x000a_N° LVR-25-000005._x000a_2. Identificación del usuario afectado y de quien presenta el reclamo:_x000a_El reclamo fue presentado por Miluska Roxana Martínez Rose con DNI Nº 42041235,_x000a_en representación del paciente Franco Sebastián Román con DNI N° 78776891._x000a_3. Descripción y causa del reclamo:_x000a_“El proveedor de Salud Viva A1, me indica que no tienen cobertura de entrega de las_x000a_medicinas a mi distrito Ate, y por ello me indican que yo debo de conseguirlas por mi_x000a_cuenta, las mismas no deben de ser de marca, sino genéricas, pues caso contrario no_x000a_procederán con mi reembolso. Estoy en desacuerdo, pues mi zona es urbana, céntrica,_x000a_accesible, segura, no es barriada, es urbanización, hay luz, y no tendria porque no_x000a_entregarme las medicinas como parte de la cobertura del segueo de salud. A la fecha_x000a_no he comprado las medicinas ni tampoco las compraré, esperando que Rimac me de_x000a_una solución.”_x000a_4. Análisis de los hechos que sustentan el reclamo:_x000a_Habiendo solicitado el descargo respectivo a las áreas involucradas en su atención,_x000a_como parte de las diligencias para atender su reclamo, cordialmente, le informamos lo_x000a_siguiente:_x000a_Tras la revisión de los hechos, informamos que se realizaron todas las gestiones_x000a_administrativas correspondientes relacionadas con la coordinación y entrega de sus_x000a_medicamentos._x000a_No obstante, en un primer momento se le comunicó que, debido a la ubicación de su_x000a_domicilio, este se encontraba fuera del área de cobertura del proveedor asignado. Por_x000a_tal motivo, se le ofreció la alternativa de reembolso para garantizar una atención_x000a_oportuna. Al no aceptar dicha opción, se llevaron a cabo gestiones adicionales con el_x000a_fin de cumplir con el servicio de entrega comprometido._x000a_Avenida Faustino Sánchez_x000a_Carrión 230._x000a_viva1a.com.pe (01)6183000_x000a_Como resultado de estas acciones, la entrega de sus medicamentos se realizó de forma_x000a_efectiva el día 25/03/2025._x000a_Sentimos los inconvenientes ocasionados y manifestamos que la salud de nuestros_x000a_pacientes es nuestra prioridad. En este punto, le extendemos nuestras más sinceras_x000a_disculpa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ontratación de un proveedor de medicamentos alterno_x000a_b) Reforzar el monitoreo continuo al sistema logístico de nuestros proveedores._x000a_Quedamos atentos ante cualquier solicitud, prestos a servirle siempre._x000a_“EN VIVA 1A CUIDAMOS LA SALUD DE TU FAMILIA COMO SI FUERA LA NUESTRA_x000a_"/>
    <d v="2025-04-11T00:00:00"/>
    <x v="0"/>
    <n v="15"/>
    <x v="0"/>
    <x v="0"/>
    <x v="0"/>
    <x v="19"/>
    <e v="#N/A"/>
    <s v="SIN INFORMACION"/>
    <e v="#N/A"/>
    <e v="#N/A"/>
    <e v="#N/A"/>
    <e v="#N/A"/>
    <s v="Medicamentos"/>
    <s v="SERVICIO"/>
  </r>
  <r>
    <x v="2"/>
    <s v="PERÚ"/>
    <s v="VIVA1A CENTRO MEDICO"/>
    <s v="RIMAC"/>
    <x v="0"/>
    <s v="DNI"/>
    <n v="48523992"/>
    <s v="JANET DEL PILAR COVEÑAS LOPEZ"/>
    <m/>
    <m/>
    <m/>
    <s v="25-EPS002409"/>
    <s v="0024815831"/>
    <x v="0"/>
    <x v="0"/>
    <s v="Ayer me atendí y hasta ahora no me entregan mis medicamentos, solo me llaman y no acuerdan mandarme mis medicamentos"/>
    <x v="0"/>
    <s v="PRESTADOR EXTERNO"/>
    <x v="0"/>
    <d v="2025-03-22T19:36:32"/>
    <s v="Informe de Resultado del Reclamo_x000a_1. Canal de Ingreso del Reclamo:_x000a_Reclamo ingresado el 22 de marzo de 2025, a través del Libro de Reclamaciones_x000a_Virtual (LRV) de RIMAC EPS, mediante la Hoja de Reclamación N°25- EPS002409; el_x000a_cual nos fue trasladado el 03 de abril del 2025 y registramos como Reclamo_x000a_N° LRV-25-000002._x000a_2. Identificación del usuario afectado y de quien presenta el reclamo:_x000a_El reclamo fue presentado por Janet Del Pilar Coveñas Lopez con DNI N° 48523992._x000a_3. Descripción y causa del reclamo:_x000a_“Ayer me atendí y hasta ahora no me entregan mis medicamentos, solo me llaman y no_x000a_acuerdan mandarme mis medicamentos.”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que escaparon de nuestras manos, verificamos que no se realizó la_x000a_entrega de sus medicamentos programada para el día 22 de marzo de 2025. En este_x000a_punto, le extendemos nuestras más sinceras disculpas._x000a_Sin perjuicio de ello, hemos verificado también que, tan pronto tuvimos conocimiento de_x000a_la no entrega de sus medicamentos, procedimos a reprogramar el envío el día 25 de_x000a_marzo del 2025. No obstante, la paciente manifestó que no desea recibir dicha entrega,_x000a_razón por la cual no se concretó la entrega programada._x000a_5. Conclusiones_x000a_En consecuencia, de acuerdo con los fundamentos expuestos, nuestra institución_x000a_declara parcialmente fundado su reclamo._x000a_Viva 1A agradece su reclamo pues nos permite tener el debido conocimiento de las_x000a_eventualidades y deficiencias que puedan producirse durante la atención, tomar_x000a_Avenida Faustino Sánchez_x000a_Carrión 230._x000a_viva1a.com.pe (01)6183000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eedback a nuestro proveedor responsable de la entrega de sus medicamentos._x000a_b) Reforzar el monitoreo continuo al sistema logístico de nuestros proveedores._x000a_Quedamos atentos ante cualquier solicitud, prestos a servirle siempre._x000a_“EN VIVA 1A CUIDAMOS LA SALUD DE TU FAMILIA COMO SI FUERA LA NUESTRA"/>
    <d v="2025-04-11T00:00:00"/>
    <x v="0"/>
    <n v="15"/>
    <x v="0"/>
    <x v="2"/>
    <x v="0"/>
    <x v="19"/>
    <e v="#N/A"/>
    <s v="ENTREGADO"/>
    <e v="#N/A"/>
    <e v="#N/A"/>
    <e v="#N/A"/>
    <e v="#N/A"/>
    <s v="Medicamentos"/>
    <s v="SERVICIO"/>
  </r>
  <r>
    <x v="2"/>
    <s v="PERÚ"/>
    <s v="VIVA1A CENTRO MEDICO"/>
    <s v="RIMAC"/>
    <x v="0"/>
    <s v="DNI"/>
    <n v="79306316"/>
    <s v="FABIANA NICOLE ARELLANO GUTIERREZ"/>
    <s v="GRANADA 464 PUEBLO LIBRE -"/>
    <m/>
    <n v="948431046"/>
    <s v="25-EPS002412"/>
    <s v="0024817648"/>
    <x v="0"/>
    <x v="0"/>
    <s v="&quot;Han pasado 12 horas después que la dra hiso la receta para mi menor hija y hasta el momento el proveedor de farmacia no trae los medicamentos._x000a_He llamado 2 veces a Rimac y lo q responden la señoritas es q van hacer el reclamo, pero no dan. Intima solución._x000a_En febrero con mi persona fue igual nunca me proporcionaron los resultados de unos análisis clínicos._x000a_Es la segunda vez que la atención es muy mala._x000a_Por favor, ahora se trata de la salud de mi menor hija&quot;_x000a_"/>
    <x v="0"/>
    <s v="PRESTADOR EXTERNO"/>
    <x v="0"/>
    <d v="2025-03-23T00:00:00"/>
    <s v="Medicamentos entregado 25/3/25"/>
    <d v="2025-03-25T00:00:00"/>
    <x v="0"/>
    <n v="2"/>
    <x v="0"/>
    <x v="1"/>
    <x v="0"/>
    <x v="20"/>
    <e v="#N/A"/>
    <s v="ENTREGADO"/>
    <e v="#N/A"/>
    <e v="#N/A"/>
    <e v="#N/A"/>
    <e v="#N/A"/>
    <s v="Medicamentos"/>
    <s v="SERVICIO"/>
  </r>
  <r>
    <x v="2"/>
    <s v="PERÚ"/>
    <s v="VIVA1A CENTRO MEDICO"/>
    <s v="RIMAC"/>
    <x v="0"/>
    <s v="DNI"/>
    <n v="23993607"/>
    <s v="ALDO REINOSO RIVALDO"/>
    <m/>
    <m/>
    <m/>
    <m/>
    <m/>
    <x v="1"/>
    <x v="1"/>
    <s v="Estimada buenos días,_x000a__x000a_Por favor tu apoyo con el siguiente caso, el Sr. Aldo Reinoso Rivas con DNI. 23993607 con Dx. hipotiroidismo, requiere pastillas (levotiroxina) todos los meses, en la ultima atención que tuvo, la médico de la clínica internacional le refirió que ya no podría darle la receta puesto que le dijeron que al ser médico general no puede recetar medicamentos de especialidad; los contacto con la EPS y lo llamaron de un programa de pacientes crónicos pero le dijeron que al ser de provincia no le iban a poder dar el soporte._x000a__x000a_Tu apoyo para el seguimiento del caso y pronta solución ya que el paciente se esta quedando sin pastillas; antes el médico le expedía la receta y lo llamaban de la farmacia, no es la primera vez que sucede esto, ya anteriormente auditoría médica evaluó el caso y determinó que sí le cubren los medicamentos, gracias"/>
    <x v="1"/>
    <s v="CRONICOS"/>
    <x v="19"/>
    <d v="2025-03-24T00:00:00"/>
    <s v="Estimada_x000a_Bedon Guissela_x000a_ _x000a_Reciba un cordial saludo por parte de VIVA 1A Centro médico, con relación a lo descrito en el comunicado damos respuesta a la solicitud del Sr Aldo Reinoso Rivas con Nro. DNI 23993607, cita programada para el día 01/04/2025 en horario de 17:10pm con el Dr. Gerson Jacob Siura Trevejo Trevejoen el servicio de ENDOCRINOLOGÍA - TELECONSULTA._x000a_Usuario agradece y queda Satisfecho con la gestión realizada._x000a__x000a_Cordialmente_x000a_Saludos."/>
    <d v="2025-03-31T00:00:00"/>
    <x v="0"/>
    <n v="6"/>
    <x v="0"/>
    <x v="0"/>
    <x v="0"/>
    <x v="21"/>
    <e v="#N/A"/>
    <e v="#N/A"/>
    <e v="#N/A"/>
    <e v="#N/A"/>
    <e v="#N/A"/>
    <e v="#N/A"/>
    <s v="Solicitud"/>
    <s v="SOLICITUD"/>
  </r>
  <r>
    <x v="2"/>
    <s v="PERÚ"/>
    <s v="VIVA1A CENTRO MEDICO"/>
    <s v="RIMAC"/>
    <x v="0"/>
    <s v="DNI"/>
    <n v="42764761"/>
    <s v="HENRY WILLIAM CASTILLO JARA"/>
    <m/>
    <m/>
    <m/>
    <m/>
    <m/>
    <x v="0"/>
    <x v="1"/>
    <s v="Buenas tardes estimados,_x000a__x000a_ _x000a__x000a_Paciente de nuestro programa de enfermedades crónicas refiere que médico envió orden de lab. Anti TPO hace 2 meses, pero hasta el momento no le han realizado el examen, su gentil apoyo en cobertura de ese examen solicitado por el Dr. Gerson Siura, y así pueda ser evaluado con los resultados en su próxima consulta médica, su gentil apoyo en revisión del caso, por favor._x000a__x000a_ _x000a__x000a_PX: HENRY WILLIAM CASTILLO JARA_x000a__x000a_DNI: 42764761_x000a__x000a_DX: Hipotiroidismo_x000a__x000a_ _x000a__x000a_Quedamos pendientes"/>
    <x v="2"/>
    <s v="PRESTADOR EXTERNO"/>
    <x v="15"/>
    <d v="2025-03-24T00:00:00"/>
    <s v="Buenos días, estimados,_x000a_Reciban un cordial saludo de parte de VIVA 1A Centro Médico. En respuesta a su consulta, informamos que el Sr. HENRY WILLIAM CASTILLO JARA (DNI:42764761 ) fue atendido por el servicio de laboratorio el día 26 de marzo de 2025 con envió de resultados el día 01 de abril del 2025_x000a_Seguimos trabajando para ofrecer un servicio de excelencia, y por ello, mantenemos nuestro compromiso de mejorar nuestros tiempos de respuesta._x000a_CONSIDERAR ESTE CORREO._x000a_Saludos cordiales,"/>
    <d v="2025-04-02T00:00:00"/>
    <x v="0"/>
    <n v="8"/>
    <x v="0"/>
    <x v="0"/>
    <x v="0"/>
    <x v="21"/>
    <e v="#N/A"/>
    <e v="#N/A"/>
    <e v="#N/A"/>
    <e v="#N/A"/>
    <n v="0"/>
    <s v="NO SE CUENTA CON INFORMACIÓN"/>
    <s v="Acceso"/>
    <s v="SERVICIO"/>
  </r>
  <r>
    <x v="2"/>
    <s v="PERÚ"/>
    <s v="VIVA1A CENTRO MEDICO"/>
    <s v="RIMAC"/>
    <x v="0"/>
    <s v="DNI"/>
    <n v="16174582"/>
    <s v="JAVIER FRANCISCO VILCAS PAREDES "/>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x v="0"/>
    <x v="0"/>
    <x v="0"/>
    <x v="21"/>
    <e v="#N/A"/>
    <e v="#N/A"/>
    <e v="#N/A"/>
    <e v="#N/A"/>
    <e v="#N/A"/>
    <e v="#N/A"/>
    <s v="Solicitud"/>
    <s v="SOLICITUD"/>
  </r>
  <r>
    <x v="2"/>
    <s v="PERÚ"/>
    <s v="VIVA1A CENTRO MEDICO"/>
    <s v="RIMAC"/>
    <x v="0"/>
    <s v="DNI"/>
    <n v="15735597"/>
    <s v="NILA LOAYDA GRANADOS CLAROS "/>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Estimada:_x000a_Buenas tardes._x000a_Se informa que se ha realizado la llamada correspondiente; sin embargo, no se logró establecer comunicación directa con los pacientes. En su defecto, se ha dejado un mensaje a través de la aplicación WhatsApp para informar y coordinar lo necesario._x000a_·                Nila Loayda Granados Claros (DNI: 15735597)_x000a__x000a_·                Javier Nicolás Vilcas Granados (DNI: 73167013)_x000a__x000a_·                Janie Abigail Vilcas Granados (DNI: 73327752)_x000a__x000a__x000a_Quedamos atentos a cualquier novedad o indicación adicional._x000a_Saludos cordiales,"/>
    <d v="2025-04-23T00:00:00"/>
    <x v="0"/>
    <n v="23"/>
    <x v="0"/>
    <x v="0"/>
    <x v="0"/>
    <x v="21"/>
    <e v="#N/A"/>
    <e v="#N/A"/>
    <e v="#N/A"/>
    <e v="#N/A"/>
    <e v="#N/A"/>
    <e v="#N/A"/>
    <s v="Solicitud"/>
    <s v="SOLICITUD"/>
  </r>
  <r>
    <x v="2"/>
    <s v="PERÚ"/>
    <s v="VIVA1A CENTRO MEDICO"/>
    <s v="RIMAC"/>
    <x v="0"/>
    <s v="DNI"/>
    <n v="73167013"/>
    <s v="JAVIER NICOLAS VILCAS GRANADOS"/>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Estimada:_x000a_Buenas tardes._x000a_Se informa que se ha realizado la llamada correspondiente; sin embargo, no se logró establecer comunicación directa con los pacientes. En su defecto, se ha dejado un mensaje a través de la aplicación WhatsApp para informar y coordinar lo necesario._x000a_·                Nila Loayda Granados Claros (DNI: 15735597)_x000a__x000a_·                Javier Nicolás Vilcas Granados (DNI: 73167013)_x000a__x000a_·                Janie Abigail Vilcas Granados (DNI: 73327752)_x000a__x000a__x000a_Quedamos atentos a cualquier novedad o indicación adicional._x000a_Saludos cordiales,"/>
    <d v="2025-04-23T00:00:00"/>
    <x v="0"/>
    <n v="23"/>
    <x v="0"/>
    <x v="0"/>
    <x v="0"/>
    <x v="21"/>
    <e v="#N/A"/>
    <e v="#N/A"/>
    <e v="#N/A"/>
    <e v="#N/A"/>
    <e v="#N/A"/>
    <e v="#N/A"/>
    <s v="Solicitud"/>
    <s v="SOLICITUD"/>
  </r>
  <r>
    <x v="2"/>
    <s v="PERÚ"/>
    <s v="VIVA1A CENTRO MEDICO"/>
    <s v="RIMAC"/>
    <x v="0"/>
    <s v="DNI"/>
    <n v="73327752"/>
    <s v="JANIE ABIGAIL VILCAS GRANADOS "/>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Estimada:_x000a_Buenas tardes._x000a_Se informa que se ha realizado la llamada correspondiente; sin embargo, no se logró establecer comunicación directa con los pacientes. En su defecto, se ha dejado un mensaje a través de la aplicación WhatsApp para informar y coordinar lo necesario._x000a_·                Nila Loayda Granados Claros (DNI: 15735597)_x000a__x000a_·                Javier Nicolás Vilcas Granados (DNI: 73167013)_x000a__x000a_·                Janie Abigail Vilcas Granados (DNI: 73327752)_x000a__x000a__x000a_Quedamos atentos a cualquier novedad o indicación adicional._x000a_Saludos cordiales,"/>
    <d v="2025-04-23T00:00:00"/>
    <x v="0"/>
    <n v="23"/>
    <x v="0"/>
    <x v="0"/>
    <x v="0"/>
    <x v="21"/>
    <e v="#N/A"/>
    <e v="#N/A"/>
    <e v="#N/A"/>
    <e v="#N/A"/>
    <e v="#N/A"/>
    <e v="#N/A"/>
    <s v="Solicitud"/>
    <s v="SOLICITUD"/>
  </r>
  <r>
    <x v="2"/>
    <s v="PERÚ"/>
    <s v="VIVA1A CENTRO MEDICO"/>
    <s v="RIMAC"/>
    <x v="0"/>
    <s v="DNI"/>
    <n v="1157636"/>
    <s v="NOE ANTONIO MOGOLLON INFANTE"/>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x v="0"/>
    <x v="0"/>
    <x v="0"/>
    <x v="21"/>
    <e v="#N/A"/>
    <e v="#N/A"/>
    <e v="#N/A"/>
    <e v="#N/A"/>
    <e v="#N/A"/>
    <e v="#N/A"/>
    <s v="Solicitud"/>
    <s v="SOLICITUD"/>
  </r>
  <r>
    <x v="2"/>
    <s v="PERÚ"/>
    <s v="VIVA1A CENTRO MEDICO"/>
    <s v="RIMAC"/>
    <x v="0"/>
    <s v="DNI"/>
    <n v="1157635"/>
    <s v="CECILIA ROSARIO RAMIREZ DE MOGOLLON "/>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x v="0"/>
    <x v="0"/>
    <x v="0"/>
    <x v="21"/>
    <e v="#N/A"/>
    <e v="#N/A"/>
    <e v="#N/A"/>
    <e v="#N/A"/>
    <e v="#N/A"/>
    <e v="#N/A"/>
    <s v="Solicitud"/>
    <s v="SOLICITUD"/>
  </r>
  <r>
    <x v="2"/>
    <s v="PERÚ"/>
    <s v="VIVA1A CENTRO MEDICO"/>
    <s v="RIMAC"/>
    <x v="0"/>
    <s v="DNI"/>
    <n v="74913321"/>
    <s v="GEOFFREY NOE MOGOLLON RAMIREZ "/>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x v="0"/>
    <x v="0"/>
    <x v="0"/>
    <x v="21"/>
    <e v="#N/A"/>
    <e v="#N/A"/>
    <e v="#N/A"/>
    <e v="#N/A"/>
    <e v="#N/A"/>
    <e v="#N/A"/>
    <s v="Solicitud"/>
    <s v="SOLICITUD"/>
  </r>
  <r>
    <x v="2"/>
    <s v="PERÚ"/>
    <s v="VIVA1A CENTRO MEDICO"/>
    <s v="RIMAC"/>
    <x v="0"/>
    <s v="DNI"/>
    <n v="72479331"/>
    <s v="LESLY ALONDRA MOGOLLON RAMIREZ "/>
    <m/>
    <m/>
    <m/>
    <m/>
    <m/>
    <x v="1"/>
    <x v="1"/>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x v="9"/>
    <d v="2025-03-24T00:00:00"/>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x v="0"/>
    <x v="0"/>
    <x v="0"/>
    <x v="21"/>
    <e v="#N/A"/>
    <e v="#N/A"/>
    <e v="#N/A"/>
    <e v="#N/A"/>
    <e v="#N/A"/>
    <e v="#N/A"/>
    <s v="Solicitud"/>
    <s v="SOLICITUD"/>
  </r>
  <r>
    <x v="2"/>
    <s v="PERÚ"/>
    <s v="VIVA1A CENTRO MEDICO"/>
    <s v="RIMAC"/>
    <x v="0"/>
    <s v="DNI"/>
    <n v="7274259"/>
    <s v="ADOLFO MANUEL GONZALES SANCHEZ"/>
    <m/>
    <m/>
    <m/>
    <m/>
    <m/>
    <x v="1"/>
    <x v="1"/>
    <s v="Buenas tardes estimados,_x000a__x000a_Se envía el listado de paciente captados para ingreso al programa Cuídate y otras enf. del día 24.03.2025 su gentil apoyo en comunicación, muchas gracias._x000a__x000a_ _x000a__x000a_Saludos cordiales,_x000a__x000a_ "/>
    <x v="1"/>
    <s v="CUIDATE"/>
    <x v="1"/>
    <d v="2025-03-24T00:00:00"/>
    <s v="Buenos tardes, estimados,_x000a_Reciban un cordial saludo de parte de VIVA 1A Centro Médico._x000a_A continuación, les compartimos la información de ingreso al Programa de los siguientes pacientes y el agendamiento correspondiente,_x000a_ADOLFO MANUEL GONZALE SANCHEZ    (DNI: 07274259)_x000a_ Fecha: 22/04/2025_x000a_ Hora: 11:00am_x000a_JUAN DELGADO DAVILA   (DNI: 25789059)_x000a_ Fecha: 04/04/2025_x000a_ Hora: 8:45am_x000a_MARIA SUSAN DEL ROSARIO AGUAYO CERNA (DNI: 45372699)_x000a_ Fecha: 04/04/2025_x000a_ Hora: 11:30am"/>
    <d v="2025-04-03T00:00:00"/>
    <x v="0"/>
    <n v="9"/>
    <x v="0"/>
    <x v="0"/>
    <x v="0"/>
    <x v="21"/>
    <e v="#N/A"/>
    <e v="#N/A"/>
    <e v="#N/A"/>
    <e v="#N/A"/>
    <e v="#N/A"/>
    <e v="#N/A"/>
    <s v="Solicitud"/>
    <s v="SOLICITUD"/>
  </r>
  <r>
    <x v="2"/>
    <s v="PERÚ"/>
    <s v="VIVA1A CENTRO MEDICO"/>
    <s v="RIMAC"/>
    <x v="0"/>
    <s v="DNI"/>
    <n v="25789059"/>
    <s v="JUAN DELGADO DAVILA"/>
    <m/>
    <m/>
    <m/>
    <m/>
    <m/>
    <x v="1"/>
    <x v="1"/>
    <s v="Buenas tardes estimados,_x000a__x000a_Se envía el listado de paciente captados para ingreso al programa Cuídate y otras enf. del día 24.03.2025 su gentil apoyo en comunicación, muchas gracias._x000a__x000a_ _x000a__x000a_Saludos cordiales,_x000a__x000a_ "/>
    <x v="1"/>
    <s v="CUIDATE"/>
    <x v="1"/>
    <d v="2025-03-24T00:00:00"/>
    <s v="Buenos tardes, estimados,_x000a_Reciban un cordial saludo de parte de VIVA 1A Centro Médico._x000a_A continuación, les compartimos la información de ingreso al Programa de los siguientes pacientes y el agendamiento correspondiente,_x000a_ADOLFO MANUEL GONZALE SANCHEZ    (DNI: 07274259)_x000a_ Fecha: 22/04/2025_x000a_ Hora: 11:00am_x000a_JUAN DELGADO DAVILA   (DNI: 25789059)_x000a_ Fecha: 04/04/2025_x000a_ Hora: 8:45am_x000a_MARIA SUSAN DEL ROSARIO AGUAYO CERNA (DNI: 45372699)_x000a_ Fecha: 04/04/2025_x000a_ Hora: 11:30am"/>
    <d v="2025-04-03T00:00:00"/>
    <x v="0"/>
    <n v="9"/>
    <x v="0"/>
    <x v="0"/>
    <x v="0"/>
    <x v="21"/>
    <e v="#N/A"/>
    <e v="#N/A"/>
    <e v="#N/A"/>
    <e v="#N/A"/>
    <e v="#N/A"/>
    <e v="#N/A"/>
    <s v="Solicitud"/>
    <s v="SOLICITUD"/>
  </r>
  <r>
    <x v="2"/>
    <s v="PERÚ"/>
    <s v="VIVA1A CENTRO MEDICO"/>
    <s v="RIMAC"/>
    <x v="0"/>
    <s v="DNI"/>
    <n v="45372699"/>
    <s v="MARIA SUSAN DEL ROSARIO AGUAYO CERNA"/>
    <m/>
    <m/>
    <m/>
    <m/>
    <m/>
    <x v="1"/>
    <x v="1"/>
    <s v="Buenas tardes estimados,_x000a__x000a_Se envía el listado de paciente captados para ingreso al programa Cuídate y otras enf. del día 24.03.2025 su gentil apoyo en comunicación, muchas gracias._x000a__x000a_ _x000a__x000a_Saludos cordiales,_x000a__x000a_ "/>
    <x v="1"/>
    <s v="CUIDATE"/>
    <x v="19"/>
    <d v="2025-03-24T00:00:00"/>
    <s v="Buenos tardes, estimados,_x000a_Reciban un cordial saludo de parte de VIVA 1A Centro Médico._x000a_A continuación, les compartimos la información de ingreso al Programa de los siguientes pacientes y el agendamiento correspondiente,_x000a_ADOLFO MANUEL GONZALE SANCHEZ    (DNI: 07274259)_x000a_ Fecha: 22/04/2025_x000a_ Hora: 11:00am_x000a_JUAN DELGADO DAVILA   (DNI: 25789059)_x000a_ Fecha: 04/04/2025_x000a_ Hora: 8:45am_x000a_MARIA SUSAN DEL ROSARIO AGUAYO CERNA (DNI: 45372699)_x000a_ Fecha: 04/04/2025_x000a_ Hora: 11:30am"/>
    <d v="2025-04-03T00:00:00"/>
    <x v="0"/>
    <n v="9"/>
    <x v="0"/>
    <x v="0"/>
    <x v="0"/>
    <x v="21"/>
    <e v="#N/A"/>
    <e v="#N/A"/>
    <e v="#N/A"/>
    <e v="#N/A"/>
    <e v="#N/A"/>
    <e v="#N/A"/>
    <s v="Solicitud"/>
    <s v="SOLICITUD"/>
  </r>
  <r>
    <x v="2"/>
    <s v="PERÚ"/>
    <s v="VIVA1A CENTRO MEDICO"/>
    <s v="RIMAC"/>
    <x v="0"/>
    <s v="DNI"/>
    <n v="81652973"/>
    <s v="ADRIAN EDUARDO HUAYAMIS MARTINEZ"/>
    <m/>
    <m/>
    <m/>
    <s v="25-SBS014026"/>
    <s v="0024825347"/>
    <x v="0"/>
    <x v="0"/>
    <s v="&quot;Paciente: ADRIAN EDUARDO HUAYAMIS MARTINEZ_x000a_Fecha de atención: 23/03 _x000a_El motivo del reclamo es la falta de entrega de medicamentos, han transcurrido mas de 24 horas desde la cita y hasta el momento no se le ha hecho entrega de los medicamentos._x000a_La atención ha sido pésima. No ha recibido ninguna llamada&quot;_x000a_"/>
    <x v="0"/>
    <s v="PRESTADOR EXTERNO"/>
    <x v="0"/>
    <d v="2025-03-24T00:00:00"/>
    <s v="Informe de Resultado del Reclamo_x000a_1. Canal de Ingreso del Reclamo:_x000a_Reclamo ingresado el 24 de marzo de 2025, a través del Libro de Reclamaciones Virtual_x000a_(LRV) de RIMAC EPS, mediante la Hoja de Reclamación N°25-SBS014026; el cual nos_x000a_fue trasladado el 25 de marzo del 2025 y registramos como Reclamo N° LVR5-000006_x000a_2. Identificación del usuario afectado y de quien presenta el reclamo:_x000a_El reclamo fue presentado por Eduardo Alcides Huayamis Malpartida DNI N°10687479_x000a_en representación de ADRIAN EDUARDO HUAYAMIS MARTÍNEZ con DNI_x000a_N°81652973._x000a_3. Descripción y causa del reclamo:_x000a_“Paciente: ADRIAN EDUARDO HUAYAMIS MARTÍNEZ Fecha de atención: 23/03 El_x000a_motivo del reclamo es la falta de entrega de medicamentos, han transcurrido más de 24_x000a_horas desde la cita y hasta el momento no se le ha hecho entrega de los medicamentos._x000a_La atención ha sido pésima. No ha recibido ninguna llamada.”_x000a_4. Análisis de los hechos que sustentan el reclamo:_x000a_Habiendo solicitado el descargo respectivo a las áreas involucradas en su atención,_x000a_como parte de las diligencias para esclarecer su reclamo, cordialmente, le informamos lo_x000a_siguiente:_x000a_Tras la revisión de los hechos, mencionar que se realizó todas las gestiones_x000a_administrativas correspondiente referente a la coordinación y entrega de sus_x000a_medicamentos. Sin embargo, mencionar que inicialmente se realizaron las llamadas al_x000a_número de celular 994 373 188 con el fin de llegar a un acuerdo referente al envío del_x000a_medicamento. A pesar de los intentos de comunicación, no se logró establecer contacto_x000a_efectivo en ese momento._x000a_Posterior a ello nos contactamos con la aseguradora Rímac para reportar la no_x000a_comunicación efectiva, quien brindó nuevamente el mismo número telefónico_x000a_proporcionado. Finalmente, se logró establecer la comunicación el día 25/03/2025,_x000a_momento en el cual el solicitante declinó el envío de los medicamentos debido al tiempo_x000a_transcurrido._x000a_Lamentamos los inconvenientes ocasionados y reiteramos nuestro compromiso con_x000a_brindar un servicio de calidad y atención oportuna a todos nuestros usuarios._x000a_5. Conclusiones_x000a_Avenida Faustino Sánchez_x000a_Carrión 230._x000a_viva1a.com.pe (01)6183000_x000a_En consecuencia, de acuerdo con los fundamentos expuestos, nuestra institución declara_x000a_fundado su reclamo._x000a_Viva 1A agradece su reclamo pues nos permite tener el debido conocimiento de las_x000a_eventualidades y deficiencias que puedan producirse durante la atención, tomar medidas_x000a_correctivas evitando a futuro alguna otra disconformidad que refleja insatisfacción en_x000a_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ortalecer nuestros canales de coordinación con las áreas correspondientes._x000a_b) Reforzar el monitoreo continuo al sistema logístico de nuestros proveedores._x000a_Quedamos atentos ante cualquier solicitud, prestos a servirle siempre._x000a_“EN VIVA 1A CUIDAMOS LA SALUD DE TU FAMILIA COMO SI FUERA LA NUESTRA”"/>
    <d v="2025-04-11T00:00:00"/>
    <x v="0"/>
    <n v="15"/>
    <x v="0"/>
    <x v="0"/>
    <x v="0"/>
    <x v="21"/>
    <e v="#N/A"/>
    <s v="CANCELADO POR PACIENTE"/>
    <e v="#N/A"/>
    <e v="#N/A"/>
    <e v="#N/A"/>
    <e v="#N/A"/>
    <s v="Medicamentos"/>
    <s v="SERVICIO"/>
  </r>
  <r>
    <x v="2"/>
    <s v="PERÚ"/>
    <s v="VIVA1A CENTRO MEDICO"/>
    <s v="RIMAC"/>
    <x v="1"/>
    <s v="DNI"/>
    <n v="90396572"/>
    <s v="MAIA AMALIA CARPIO RODRIGUEZ"/>
    <m/>
    <m/>
    <m/>
    <s v="25-EPS002416"/>
    <s v="0024820175"/>
    <x v="0"/>
    <x v="0"/>
    <s v="VICTOR JACINTO CARPIO VIGIL presento mi reclamo ya el mi menor hija MAIA AMALIA CARPIO RODRIGUEZ paso una atención medica virtual el sábado 22/03 con el proveedor Viva1a una vez pasada la atención al momento de la entrega de medicamentos el proveedor le indico que no tenían cobertura para despacho y le solicita el que realice la compra de los medicamentos y que genere una factura con el ruc del proveedor para que ellos se lo reembolsen lo cual no le parece aceptable ya que al encontrarse solo con sus menores no le era posible salir y realizar la compra y al final no tuvo una atención inmediata de entrega de medicamentos por parte del proveedor y posterior  el tuvo que realizar la compra de manera particular."/>
    <x v="0"/>
    <s v="PRESTADOR EXTERNO"/>
    <x v="0"/>
    <d v="2025-03-24T00:00:00"/>
    <s v="Informe de Resultado del Reclamo_x000a_1. Canal de Ingreso del Reclamo:_x000a_Reclamo ingresado el 24 de marzo de 2025, a través del Libro de Reclamaciones_x000a_Virtual (LRV) de RIMAC EPS, mediante la Hoja de Reclamación N°25-EPS002416;_x000a_el cual nos fue trasladado el 03 de abril del 2025 y registramos como Reclamo_x000a_N° LVR-5-000004_x000a_2. Identificación del usuario afectado y de quien presenta el reclamo:_x000a_El reclamo fue presentado por VICTOR JACINTO CARPIO VIGIL DNI N° 25449052 en_x000a_representación de Maia Amalia Carpio Rodriguez con DNI N°90396572._x000a_3. Descripción y causa del reclamo:_x000a_“VICTOR JACINTO CARPIO VIGIL presento mi reclamo ya el mi menor hija MAIA_x000a_AMALIA CARPIO RODRIGUEZ paso una atención medica virtual el sábado 22/03 con_x000a_el proveedor Viva1a una vez pasada la atención al momento de la entrega de_x000a_medicamentos el proveedor le indico que no tenían cobertura para despacho y le_x000a_solicita el que realice la compra de los medicamentos y que genere una factura con el_x000a_ruc del proveedor para que ellos se lo reembolsen lo cual no le parece aceptable ya_x000a_que al encontrarse solo con sus menores no le era posible salir y realizar la compra y_x000a_al final no tuvo una atención inmediata de entrega de medicamentos por parte del_x000a_proveedor y posterior el tuvo que realizar la compra de manera particular .”_x000a_4. Análisis de los hechos que sustentan el reclamo:_x000a_Habiendo solicitado el descargo respectivo a las áreas involucradas en su atención,_x000a_como parte de las diligencias para atender su reclamo, cordialmente, le informamos lo_x000a_siguiente:_x000a_Tras la revisión de los hechos, informamos que se realizaron todas las gestiones_x000a_administrativas correspondientes relacionadas con la coordinación y entrega de sus_x000a_medicamentos._x000a_No obstante, en un primer momento se le comunicó que, debido a la ubicación de su_x000a_domicilio, este se encontraba fuera del área de cobertura del proveedor asignado. Por_x000a_tal motivo, se le ofreció la alternativa de reembolso para garantizar una atención_x000a_oportuna. Al no aceptar dicha opción, se llevaron a cabo gestiones adicionales con el_x000a_fin de cumplir con el servicio de entrega comprometido._x000a_Como resultado de estas acciones, la entrega de sus medicamentos se realizó de_x000a_forma efectiva el día 25/03/2025._x000a_Sentimos los inconvenientes ocasionados y manifestamos que la salud de nuestros_x000a_pacientes es nuestra prioridad. En este punto, le extendemos nuestras más sinceras_x000a_disculpa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Contratación de un proveedor de medicamentos alterno_x000a_b) Reforzar el monitoreo continuo al sistema logístico de nuestros proveedores._x000a_Quedamos atentos ante cualquier solicitud, prestos a servirle siempre._x000a_“EN VIVA 1A CUIDAMOS LA SALUD DE TU FAMILIA COMO SI FUERA LA NUESTRA”_x000a_"/>
    <d v="2025-04-11T00:00:00"/>
    <x v="0"/>
    <n v="15"/>
    <x v="0"/>
    <x v="0"/>
    <x v="0"/>
    <x v="21"/>
    <e v="#N/A"/>
    <s v="ENTREGADO"/>
    <e v="#N/A"/>
    <e v="#N/A"/>
    <e v="#N/A"/>
    <e v="#N/A"/>
    <s v="Medicamentos"/>
    <s v="SERVICIO"/>
  </r>
  <r>
    <x v="2"/>
    <s v="PERÚ"/>
    <s v="VIVA1A CENTRO MEDICO"/>
    <s v="RIMAC"/>
    <x v="1"/>
    <s v="DNI"/>
    <n v="41942502"/>
    <s v="CARMEN DEL ROSARIO ESPINOZA CANAL_x000a_"/>
    <m/>
    <m/>
    <m/>
    <s v="25-SBS014018"/>
    <s v="0024824170"/>
    <x v="0"/>
    <x v="0"/>
    <s v="CARMEN DEL ROSARIO ESPINOZA CANAL, presento mi reclamo ya que el ayer a las 10:20 am tuvo atención medica virtual por que estaba muy mal de la garganta le pedí al doctor de la atención que me dejara algo que me aliviara y le explique mis alergias , me envió Levofloxacino , paracetamol, cetirizina, en ninguna momento me enviaron algo para la garanta , a las 2 me llamaron para ver como seguía ya que nunca me mandaron el medicamento, indique que no me enviaron nada para la garganta, me programaron  otra consulta con el doctor Fredy Garzón y me dice que no me puede dar mas nada por que tenia alergia así que solo le solicite un spray y el medico empezó a cuestionar mis síntomas y termine la atención virtual desde ahí no se volvieron a comunicar conmigo y tuvo que irme a tender a otro hospital donde me dieron algo ya que no podía pasar nada y tenia mucho dolor en la garganta, no puedan brindar ese tipo de servicio._x000a_"/>
    <x v="11"/>
    <s v="CENTRO MEDICO VIRTUAL"/>
    <x v="13"/>
    <d v="2025-03-24T00:00:00"/>
    <s v="Se realiza contacto con el usuario el dia 26/3  para validar entrega de medicamentos, refiere que no le fueron entregados. Se ofrece envío el día hoy en un rango de 2 a 3horas o gestión de reembolso, paciente manifiesta que ya no requiere el medicamento._x000a_"/>
    <d v="2025-03-26T00:00:00"/>
    <x v="0"/>
    <n v="3"/>
    <x v="0"/>
    <x v="2"/>
    <x v="0"/>
    <x v="21"/>
    <e v="#N/A"/>
    <s v="SIN INFORMACION"/>
    <e v="#N/A"/>
    <e v="#N/A"/>
    <e v="#N/A"/>
    <e v="#N/A"/>
    <s v="Atencion Asistencial"/>
    <s v="SERVICIO"/>
  </r>
  <r>
    <x v="2"/>
    <s v="PERÚ"/>
    <s v="VIVA1A CENTRO MEDICO"/>
    <s v="RIMAC"/>
    <x v="1"/>
    <s v="DNI"/>
    <n v="43672701"/>
    <s v="MAYRA ESPERANZA RODRIGUEZ DE LA ROSA RAMIREZ_x000a_"/>
    <m/>
    <m/>
    <m/>
    <s v="25-EPS002427_x000d_"/>
    <s v="0024825250"/>
    <x v="0"/>
    <x v="0"/>
    <s v="&quot;El sábado 22.03.25 pase consulta virtual 8:20pm en la cual me diagnosticaron infección estomacal, me pidieron mi dirección a fin de que me envíen los medicamentos recetados por la dra. Hasta la fecha 24.03.25 los medicamentos no llegan, llame a RIMAC y me informaron que a la hr de mi atención virtual ya se encontraban fuera de servicio. _x000a__x000a_Me parece de muy mal gusto que me lo digan recién el día de hoy y que no hayan tenido la delicadeza ni siquiera de enviar la receta para poder por lo menos hacer las compras en una farmacia.&quot;_x000a_"/>
    <x v="0"/>
    <s v="PRESTADOR EXTERNO"/>
    <x v="0"/>
    <d v="2025-03-24T00:00:00"/>
    <s v="Informe de Resultado del Reclamo_x000a_1. Canal de Ingreso del Reclamo:_x000a_Reclamo ingresado el 24 de marzo de 2025, a través del Libro de Reclamaciones_x000a_Virtual (LRV) de RIMAC EPS, mediante la Hoja de Reclamación N°25- EPS002427; el_x000a_cual nos fue trasladado el 25 de marzo del 2025 y registramos como Reclamo_x000a_N° LVR-25-000014._x000a_2. Identificación del usuario afectado y de quien presenta el reclamo:_x000a_El reclamo fue presentado por Mayra Esperanza Rodriguez De La Rosa Ramirez con_x000a_DNI N° 43672701._x000a_3. Descripción y causa del reclamo:_x000a_“El sábado 22.03.25 pase consulta virtual 8:20pm en la cual me diagnosticaron infección_x000a_estomacal, me pidieron mi dirección a fin de que me envíen los medicamentos_x000a_recetados por la dra. Hasta la fecha 24.03.25 los medicamentos no llegan, llame a_x000a_RIMAC y me informaron que a la hr de mi atención virtual ya se encontraban fuera de_x000a_servicio Me parece de muy mal gusto que me lo digan recién el día de hoy y que no_x000a_hayan tenido la delicadeza ni siquiera de enviar la receta para poder por lo menos hacer_x000a_las compras en una farmacia.”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ajenas a nuestra voluntad, verificamos que no se realizó la entrega_x000a_de sus medicamentos programada para el día 22 de marzo de 2025. En este punto, le_x000a_extendemos nuestras más sinceras disculpas._x000a_Sin perjuicio de ello, hemos verificado también que, tan pronto tuvimos conocimiento de_x000a_la no entrega de sus medicamentos, procedimos a reprogramar el envío, logrando_x000a_concretar la entrega correspondiente el día 25 de marzo de 2025._x000a_Avenida Faustino Sánchez_x000a_Carrión 230._x000a_viva1a.com.pe (01)6183000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eedback a nuestro proveedor responsable de la entrega de sus medicamentos._x000a_b) Reforzar el monitoreo continuo al sistema logístico de nuestros proveedores._x000a_Quedamos atentos ante cualquier solicitud, prestos a servirle siempre._x000a_“EN VIVA 1A CUIDAMOS LA SALUD DE TU FAMILIA COMO SI FUERA LA NUESTRA”"/>
    <d v="2025-04-12T00:00:00"/>
    <x v="0"/>
    <n v="15"/>
    <x v="0"/>
    <x v="0"/>
    <x v="0"/>
    <x v="21"/>
    <e v="#N/A"/>
    <s v="ENTREGADO"/>
    <e v="#N/A"/>
    <e v="#N/A"/>
    <e v="#N/A"/>
    <e v="#N/A"/>
    <s v="Medicamentos"/>
    <s v="SERVICIO"/>
  </r>
  <r>
    <x v="2"/>
    <s v="PERÚ"/>
    <s v="VIVA1A CENTRO MEDICO"/>
    <s v="RIMAC"/>
    <x v="0"/>
    <s v="DNI"/>
    <n v="7811038"/>
    <s v="MARIA MERCEDES HOPKINS RODRIGUEZ"/>
    <m/>
    <m/>
    <m/>
    <m/>
    <m/>
    <x v="0"/>
    <x v="1"/>
    <s v="Caso: 0024824398_x000a_Datos: MARIA MERCEDES HOPKINS RODRIGUEZ_x000a_Fecha: 24/03_x000a_Observación: &quot;...refiere solicito el MV, inicialmente se programó para las 3pm sin embargo luego le notificaron que cita seria reprogramada para las 4pm, a las 3pm recibe llamada de medico consultando por qué no se conecta, paciente le indica que cita fue reprogramada, médico le solicitó conectarse en ese momento, sin embargo link no funcionaba, paciente refiere pasa consulta a través de teléfono personal de médico, quien le indico que en media hora se contactarían para coordinar la entrega de medicinas, paciente muy molesta indica hasta el momento no se contactan, solicita envío urgente de medicinas, potencial reclamo_x000a__x000a_Sobre lo expuesto:_x000a_Se agenda el servicio 14:14pm, brindaron atención entre las 15 a 15:10pm, marcaron inicio de atención 15:39pm_x000a_A la fecha, el delivery se encuentra pendiente_x000a_Validar si se realizó atención a través de video llamada o telefónica, esto es de suma relevancia."/>
    <x v="0"/>
    <s v="PRESTADOR EXTERNO"/>
    <x v="0"/>
    <d v="2025-03-24T00:00:00"/>
    <s v="Buenas tardes estimados._x000a_En relación con el caso de atención de la paciente María Mercedes Hopkins Rodríguez, nos permitimos informar lo siguiente:_x000a_La consulta médica estaba programada para las 4:00 p.m., iniciándose efectivamente a las 3:49:18 p.m. y finalizando a las 4:02:32 p.m., de acuerdo con los registros del sistema, los cuales pueden ser validados mediante las capturas adjuntas._x000a_Debido a inconvenientes de conexión durante la videollamada, el médico tratante procedió a comunicarse mediante el teléfono corporativo a fin de asegurar la atención oportuna y continua a la paciente._x000a_Asimismo, se confirma que los medicamentos fueron entregados el día 25 en la primeras horas de la mañana en cuanto tuvimos conocimiento del caso._x000a_Lamentamos los inconvenientes presentados durante esta atención y reconocemos que no se brindó la experiencia esperada por parte del paciente. En respuesta, se han tomado medidas correctivas orientadas a mejorar la calidad del servicio en casos similares._x000a_Agradecemos su comprensión y reiteramos nuestro compromiso con brindar una atención médica de calidad._x000a_Saludos cordiales,"/>
    <d v="2025-04-24T00:00:00"/>
    <x v="0"/>
    <n v="24"/>
    <x v="0"/>
    <x v="0"/>
    <x v="0"/>
    <x v="21"/>
    <e v="#N/A"/>
    <s v="SIN INFORMACION"/>
    <e v="#N/A"/>
    <e v="#N/A"/>
    <e v="#N/A"/>
    <e v="#N/A"/>
    <s v="Medicamentos"/>
    <s v="SERVICIO"/>
  </r>
  <r>
    <x v="2"/>
    <s v="PERÚ"/>
    <s v="VIVA1A CENTRO MEDICO"/>
    <s v="RIMAC"/>
    <x v="0"/>
    <s v="DNI"/>
    <n v="10004424"/>
    <s v="José Hernán Latorre Díaz"/>
    <m/>
    <m/>
    <m/>
    <m/>
    <m/>
    <x v="1"/>
    <x v="1"/>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x v="21"/>
    <d v="2025-03-24T00:00:00"/>
    <s v="1. JOSE HERNAN LATORRE DIAZ: Paciente tenía una cita programada el 02/04/2025 a las 05:00 pm con la Dra. Laura Betty Vigo Araujo de la especialidad de MEDICINA FISICA Y REHABILITACION - ATENCIÓN DOMICILIARIA.  Sin embargo, tras varios intentos de contacto, el paciente no respondió a las llamadas ni al llamado en puerta, por lo que no se pudo proceder con la atención."/>
    <d v="2025-04-04T00:00:00"/>
    <x v="0"/>
    <n v="10"/>
    <x v="0"/>
    <x v="0"/>
    <x v="0"/>
    <x v="21"/>
    <e v="#N/A"/>
    <e v="#N/A"/>
    <e v="#N/A"/>
    <e v="#N/A"/>
    <m/>
    <m/>
    <s v="Solicitud"/>
    <s v="SOLICITUD"/>
  </r>
  <r>
    <x v="2"/>
    <s v="PERÚ"/>
    <s v="VIVA1A CENTRO MEDICO"/>
    <s v="RIMAC"/>
    <x v="0"/>
    <s v="DNI"/>
    <n v="2520695"/>
    <s v="Octavio Fernández Nogueiras"/>
    <m/>
    <m/>
    <m/>
    <m/>
    <m/>
    <x v="1"/>
    <x v="1"/>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x v="21"/>
    <d v="2025-03-24T00:00:00"/>
    <s v="Buenos días, estimados:_x000a_Me permito actualizar el caso del paciente Octavio Fernández Nogueiras (CE 002520695)._x000a_El paciente ya fue contactado y recibió atención médica el día 16 de abril, a las 10:00 a.m., a través del servicio de Medicina Interna – Teleconsulta, siendo atendido por el Dr. Percy Arriaga Rodríguez._x000a_Con respecto al agendamiento de la especialidad de Medicina Física y Rehabilitación – Atención Domiciliaria, informamos que se realizó el contacto correspondiente para coordinar la visita de la doctora el día de hoy. Sin embargo, el paciente indicó que tiene una cita odontológica programada, por lo que estaremos a la espera de su disponibilidad para reprogramar la atención._x000a_Quedamos atentos a cualquier consulta adicional."/>
    <d v="2025-04-22T00:00:00"/>
    <x v="0"/>
    <n v="22"/>
    <x v="0"/>
    <x v="0"/>
    <x v="0"/>
    <x v="21"/>
    <e v="#N/A"/>
    <e v="#N/A"/>
    <e v="#N/A"/>
    <e v="#N/A"/>
    <m/>
    <m/>
    <s v="Solicitud"/>
    <s v="SOLICITUD"/>
  </r>
  <r>
    <x v="2"/>
    <s v="PERÚ"/>
    <s v="VIVA1A CENTRO MEDICO"/>
    <s v="RIMAC"/>
    <x v="0"/>
    <s v="DNI"/>
    <n v="8804113"/>
    <s v="BERTHA TALLEDO EYZAGUIRRE DE ECHEGARAY"/>
    <m/>
    <m/>
    <m/>
    <m/>
    <m/>
    <x v="1"/>
    <x v="1"/>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x v="21"/>
    <d v="2025-03-24T00:00:00"/>
    <s v="Buenas tardes, estimados:_x000a_Reciban un cordial saludo por parte de VIVA 1A Centro Médico._x000a_En relación con las atenciones realizadas a la paciente Bertha Talledo Eyzaguirre de Echegaray (DNI: 08804113), informamos que se ha realizado contacto telefónico con el familiar, el Sr. Luis Echegaray (hijo), quien amablemente nos informó que no existe ningún pendiente relacionado con entrega de  medicamentos. Sin embargo, el día 05/04/2025, la paciente recibió atención de la Dra. Laura Betty Vigo Araujo en el Servicio de Medicina Física y Rehabilitación - Atención Domiciliaria, quien indicó la realización de 8 terapias físicas. Este proceso ya se está gestionando y se proporcionará el cronograma de atenciones correspondiente. Asimismo, estaremos pendientes de la programación de la próxima cita para su control mensual._x000a_Quedamos a su disposición para cualquier consulta adicional._x000a_Atentamente,"/>
    <d v="2025-04-08T00:00:00"/>
    <x v="0"/>
    <n v="12"/>
    <x v="0"/>
    <x v="0"/>
    <x v="0"/>
    <x v="21"/>
    <s v="PACIENTE: BERTHA TALLEDO EYZAGUIRRE DE ECHEGARAY (92)"/>
    <e v="#N/A"/>
    <e v="#N/A"/>
    <e v="#N/A"/>
    <m/>
    <m/>
    <s v="Solicitud"/>
    <s v="SOLICITUD"/>
  </r>
  <r>
    <x v="2"/>
    <s v="PERÚ"/>
    <s v="VIVA1A CENTRO MEDICO"/>
    <s v="RIMAC"/>
    <x v="0"/>
    <s v="DNI"/>
    <n v="8743921"/>
    <s v="YOLANDA MOSCOL AREVALO"/>
    <m/>
    <m/>
    <m/>
    <m/>
    <m/>
    <x v="1"/>
    <x v="1"/>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x v="21"/>
    <d v="2025-03-24T00:00:00"/>
    <s v=" Paciente fue atendido el 02/04/2025 a las 04:00 pm con la Dra. Laura Betty Vigo Araujo de la especialidad de MEDICINA FISICA Y REHABILITACION - ATENCIÓN DOMICILIARIA. Así mismo mencionamos, que el médico ordenó 08 terapias físicas a domicilio. Nos encontramos gestionando la coordinación de las terapias correspondientes. Saludos_x000a__x000a_Paciente: YOLANDA MOSCOL AREVALO_x000a_DNI: 08743921_x000a__x000a_En relación a la solicitud, ya fue valorada por la especialidad de rehabilitación en el mes de abril ya se informó a la paciente la programación de las terapias física, el 12 de abril._x000a__x000a_cordialmente _x000a__x000a_Jhon Fredy Garzon _x000a_GG "/>
    <d v="2025-04-11T00:00:00"/>
    <x v="0"/>
    <n v="15"/>
    <x v="0"/>
    <x v="0"/>
    <x v="0"/>
    <x v="21"/>
    <e v="#N/A"/>
    <e v="#N/A"/>
    <e v="#N/A"/>
    <s v="SI"/>
    <m/>
    <m/>
    <s v="Solicitud"/>
    <s v="SOLICITUD"/>
  </r>
  <r>
    <x v="2"/>
    <s v="PERÚ"/>
    <s v="VIVA1A CENTRO MEDICO"/>
    <s v="RIMAC"/>
    <x v="0"/>
    <s v="DNI"/>
    <n v="8170776"/>
    <s v="NILTON HERMAN JIMENEZ ROSALES"/>
    <m/>
    <m/>
    <m/>
    <m/>
    <m/>
    <x v="1"/>
    <x v="1"/>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x v="21"/>
    <d v="2025-03-24T00:00:00"/>
    <s v="Paciente fue atendido el 25/03/2025 a las 11:30 pm con la Dra. Laura Betty Vigo Araujo de la especialidad de MEDICINA FISICA Y REHABILITACION - ATENCIÓN DOMICILIARIA. Así mismo mencionamos, que el médico ordenó 16 terapias físicas a domicilio y 12 rehabilitación de terapia ocupacional. Nos encontramos gestionando la coordinación de las terapias correspondientes."/>
    <d v="2025-04-04T00:00:00"/>
    <x v="0"/>
    <n v="10"/>
    <x v="0"/>
    <x v="0"/>
    <x v="0"/>
    <x v="21"/>
    <e v="#N/A"/>
    <e v="#N/A"/>
    <e v="#N/A"/>
    <s v="SI"/>
    <m/>
    <m/>
    <s v="Solicitud"/>
    <s v="SOLICITUD"/>
  </r>
  <r>
    <x v="2"/>
    <s v="PERÚ"/>
    <s v="VIVA1A CENTRO MEDICO"/>
    <s v="RIMAC"/>
    <x v="0"/>
    <s v="DNI"/>
    <n v="6783935"/>
    <s v="Giuseppe Sifuentes"/>
    <m/>
    <m/>
    <m/>
    <m/>
    <m/>
    <x v="1"/>
    <x v="1"/>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x v="21"/>
    <d v="2025-03-24T00:00:00"/>
    <s v="Pendiente cita de confirmación con la Dra. Laura Betty Vigo Araujo de la especialidad de MEDICINA FISICA Y REHABILITACION - ATENCIÓN DOMICILIARIA."/>
    <d v="2025-04-04T00:00:00"/>
    <x v="0"/>
    <n v="10"/>
    <x v="0"/>
    <x v="0"/>
    <x v="0"/>
    <x v="21"/>
    <e v="#N/A"/>
    <e v="#N/A"/>
    <e v="#N/A"/>
    <e v="#N/A"/>
    <m/>
    <m/>
    <s v="Solicitud"/>
    <s v="SOLICITUD"/>
  </r>
  <r>
    <x v="2"/>
    <s v="PERÚ"/>
    <s v="VIVA1A CENTRO MEDICO"/>
    <s v="RIMAC"/>
    <x v="1"/>
    <s v="DNI"/>
    <n v="45543595"/>
    <s v="HUGO ELVIS FAVIO CASTILLO TACILLA"/>
    <m/>
    <m/>
    <m/>
    <s v="25-EPS002420"/>
    <n v="24821366"/>
    <x v="0"/>
    <x v="0"/>
    <s v="HUGO ELVIS FAVIO CASTILLO TACILLA identificado con DNI 45543595 ingresa su reclamo formal debido a la demora de entrega de medicamentos, paso una atención virtual el día sábado en al tarde y el indicaron que se contactarían para la entrega de medicina, siendo hoy lunes 24 de marzo 10: 45 am no se han comunicado para la entrega de medicinas por lo que no ha podido tomar sus medicinas y mejorar los síntomas por lo que he tenido que acercarme a la clinica internacional sede Surco pagar por su consulta, medicamentos , exámenes. Solicitio que se entreguen los medicamentos."/>
    <x v="0"/>
    <s v="PRESTADOR EXTERNO"/>
    <x v="0"/>
    <d v="2025-03-24T15:27:27"/>
    <s v="Medicamentos entregado 25/3/25"/>
    <d v="2025-03-26T00:00:00"/>
    <x v="0"/>
    <n v="3"/>
    <x v="0"/>
    <x v="3"/>
    <x v="0"/>
    <x v="21"/>
    <e v="#N/A"/>
    <s v="ENTREGADO"/>
    <e v="#N/A"/>
    <e v="#N/A"/>
    <e v="#N/A"/>
    <e v="#N/A"/>
    <s v="Medicamentos"/>
    <s v="SERVICIO"/>
  </r>
  <r>
    <x v="2"/>
    <s v="PERÚ"/>
    <s v="VIVA1A CENTRO MEDICO"/>
    <s v="RIMAC"/>
    <x v="0"/>
    <s v="DNI"/>
    <n v="48523992"/>
    <s v="JANET DEL PILAR COVEÑAS LOPEZ"/>
    <m/>
    <m/>
    <m/>
    <m/>
    <m/>
    <x v="0"/>
    <x v="1"/>
    <s v="MV MG 21/03 - Pendiente entrega de Medicamentos"/>
    <x v="0"/>
    <s v="PRESTADOR EXTERNO"/>
    <x v="0"/>
    <d v="2025-03-25T00:00:00"/>
    <s v="Medicamentos entregado 25/3/25_x000a_"/>
    <d v="2025-03-25T00:00:00"/>
    <x v="0"/>
    <n v="1"/>
    <x v="0"/>
    <x v="3"/>
    <x v="0"/>
    <x v="22"/>
    <e v="#N/A"/>
    <s v="ENTREGADO"/>
    <e v="#N/A"/>
    <e v="#N/A"/>
    <e v="#N/A"/>
    <e v="#N/A"/>
    <s v="Medicamentos"/>
    <s v="SERVICIO"/>
  </r>
  <r>
    <x v="2"/>
    <s v="PERÚ"/>
    <s v="VIVA1A CENTRO MEDICO"/>
    <s v="RIMAC"/>
    <x v="0"/>
    <s v="DNI"/>
    <n v="9764276"/>
    <s v="ELIANA ROCÍO SORIA LIVIA"/>
    <m/>
    <s v="999113909_x000a_"/>
    <m/>
    <s v="25-EPS002411"/>
    <s v="0024816585"/>
    <x v="0"/>
    <x v="0"/>
    <s v="Hasta las 9:35 PM no me envían las medicinas de mi atención médica de las 6:40 PM ni se hna comunicado con mi persona._x000a_"/>
    <x v="0"/>
    <s v="PRESTADOR EXTERNO"/>
    <x v="0"/>
    <d v="2025-03-25T00:00:00"/>
    <s v="Informe de Resultado del Reclamo_x000a_1. Canal de Ingreso del Reclamo:_x000a_Reclamo ingresado el 22 de marzo de 2025, a través del Libro de Reclamaciones_x000a_Virtual (LRV) de RIMAC EPS, mediante la Hoja de Reclamación N°25-EPS002411; el_x000a_cual nos fue trasladado el 03 de abril del 2025 y registramos como Reclamo_x000a_N° LVR-5-000001_x000a_2. Identificación del usuario afectado y de quien presenta el reclamo:_x000a_El reclamo fue presentado por Eliana Rocío Soria Livia con DNI N°09764276._x000a_3. Descripción y causa del reclamo:_x000a_“Hasta las 9:35 PM no me envían las medicinas de mi atención médica de las 6:40 PM_x000a_ni se hna comunicado con mi persona.”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que escaparon de nuestras manos, verificamos que no se realizó la_x000a_entrega de sus medicamentos programada para el día 22 de marzo de 2025. En este_x000a_punto, le extendemos nuestras más sinceras disculpas._x000a_Sin perjuicio de ello, hemos verificado también que, tan pronto tuvimos conocimiento de_x000a_la no entrega de sus medicamentos, procedimos a reprogramar el envío, logrando_x000a_concretar la entrega correspondiente el día 25 de marzo de 2025.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Avenida Faustino Sánchez_x000a_Carrión 230._x000a_viva1a.com.pe (01)6183000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eedback a nuestro proveedor responsable de la entrega de sus medicamentos._x000a_b) Reforzar el monitoreo continuo al sistema logístico de nuestros proveedores._x000a_Quedamos atentos ante cualquier solicitud, prestos a servirle siempre._x000a_“EN VIVA 1A CUIDAMOS LA SALUD DE TU FAMILIA COMO SI FUERA LA NUESTRA”"/>
    <d v="2025-04-11T00:00:00"/>
    <x v="0"/>
    <n v="14"/>
    <x v="0"/>
    <x v="0"/>
    <x v="0"/>
    <x v="22"/>
    <e v="#N/A"/>
    <s v="ENTREGADO"/>
    <s v="3/25/2025 11:37:13 PM"/>
    <e v="#N/A"/>
    <e v="#N/A"/>
    <e v="#N/A"/>
    <s v="Medicamentos"/>
    <s v="SERVICIO"/>
  </r>
  <r>
    <x v="2"/>
    <s v="PERÚ"/>
    <s v="VIVA1A CENTRO MEDICO"/>
    <s v="RIMAC"/>
    <x v="1"/>
    <s v="DNI"/>
    <n v="79412498"/>
    <s v="ISABELLA VILLANUEVA AREVALO"/>
    <m/>
    <m/>
    <m/>
    <s v="25-SBS014066"/>
    <s v="0024833236"/>
    <x v="0"/>
    <x v="0"/>
    <s v="El día de hoy mi hija Isabella Villanueva Arévalo con DNI 79412498 tuvo una atención médica virtual a las 07:00 pm._x000a_La doctora me envió la receta médica pero hasta el momento 2horas y media después no han llegado las medicinas, no tengo que medicinas darle a mi hija."/>
    <x v="0"/>
    <s v="PRESTADOR EXTERNO"/>
    <x v="0"/>
    <d v="2025-03-25T00:00:00"/>
    <s v="Medicamentos entregado 25/3/25_x000a_"/>
    <d v="2025-03-25T00:00:00"/>
    <x v="0"/>
    <n v="1"/>
    <x v="0"/>
    <x v="3"/>
    <x v="0"/>
    <x v="22"/>
    <e v="#N/A"/>
    <s v="ENTREGADO"/>
    <e v="#N/A"/>
    <e v="#N/A"/>
    <e v="#N/A"/>
    <e v="#N/A"/>
    <s v="Medicamentos"/>
    <s v="SERVICIO"/>
  </r>
  <r>
    <x v="2"/>
    <s v="PERÚ"/>
    <s v="VIVA1A CENTRO MEDICO"/>
    <s v="RIMAC"/>
    <x v="0"/>
    <s v="DNI"/>
    <n v="40742999"/>
    <s v="WILLIAM ALFONSO RENTERIA VILLAR"/>
    <m/>
    <m/>
    <m/>
    <s v="25-EPS002430"/>
    <s v="0024827247"/>
    <x v="0"/>
    <x v="0"/>
    <s v="Quiero reclamar, sobre la no entrega de las medicinas que requiero y me receto el médico. No puede ser posible que una compañía tan grande, no pueda entregar unas medicinas recetadas, como anterior mente lo venían haciendo en un distrito más importante de la capital, cercado de lima, como enfermo no sé cómo voy a hacer para adquirir los medicamentos, necesito una respuesta a la brevedad posible, si no hay una respuesta a la brevedad se hará la denuncia correspondiente ante Indecopi (administrativa) y su salud con respecto a la prestadora de salud que me atendió."/>
    <x v="0"/>
    <s v="PRESTADOR EXTERNO"/>
    <x v="0"/>
    <d v="2025-03-25T00:00:00"/>
    <s v="Medicamentos entregado 25/3/25_x000a_"/>
    <d v="2025-03-27T00:00:00"/>
    <x v="0"/>
    <n v="3"/>
    <x v="0"/>
    <x v="2"/>
    <x v="0"/>
    <x v="22"/>
    <e v="#N/A"/>
    <s v="ENTREGADO"/>
    <e v="#N/A"/>
    <e v="#N/A"/>
    <e v="#N/A"/>
    <e v="#N/A"/>
    <s v="Medicamentos"/>
    <s v="SERVICIO"/>
  </r>
  <r>
    <x v="2"/>
    <s v="PERÚ"/>
    <s v="VIVA1A CENTRO MEDICO"/>
    <s v="RIMAC"/>
    <x v="0"/>
    <s v="DNI"/>
    <n v="10492096"/>
    <s v="DAGMAR LEONOR PETERSEN RAMIREZ"/>
    <m/>
    <n v="998716661"/>
    <m/>
    <m/>
    <m/>
    <x v="1"/>
    <x v="1"/>
    <s v="Estimados señores, buenas tardes._x000a__x000a_Asegurada de la referencia con diagnóstico de Hipercolesterolemia tiene indicación de Lipitor de 10mg y desea ingresar al Programa CUIDATE, agradeceremos indicarnos si es factible._x000a__x000a_Adjuntamos hoja de beneficios con diagnóstico._x000a__x000a_ _x000a__x000a_Quedamos a la espera de sus noticias_x000a__x000a_Gracias por su atención_x000a__x000a_ "/>
    <x v="1"/>
    <s v="CUIDATE"/>
    <x v="25"/>
    <d v="2025-03-25T00:00:00"/>
    <s v="Buenos días, estimados:_x000a_Reciban un cordial saludo de parte de VIVA 1A Centro Médico._x000a_En relación con la solicitud de ingreso al programa por parte de la paciente Dagmar Leonor Petersen Ramírez (DNI N.° 10492096), les informamos que ya se ha establecido contacto con la paciente y se está gestionando su atención para el día 09 de abril de 2025 a las 16:00 horas, con la Dra. Nilda Noriko Kawamura Murillo, a través del servicio de Endocrinología – Teleconsulta._x000a_Quedamos atentos y a disposición para cualquier otra consulta adicional._x000a_Saludos cordiales,"/>
    <d v="2025-04-05T00:00:00"/>
    <x v="0"/>
    <n v="9"/>
    <x v="0"/>
    <x v="0"/>
    <x v="0"/>
    <x v="22"/>
    <e v="#N/A"/>
    <e v="#N/A"/>
    <e v="#N/A"/>
    <e v="#N/A"/>
    <e v="#N/A"/>
    <e v="#N/A"/>
    <s v="Solicitud"/>
    <s v="SOLICITUD"/>
  </r>
  <r>
    <x v="2"/>
    <s v="PERÚ"/>
    <s v="VIVA1A CENTRO MEDICO"/>
    <s v="RIMAC"/>
    <x v="0"/>
    <s v="DNI"/>
    <n v="7823787"/>
    <s v="DINA RAQUEL QUIROZ VELASQUEZ"/>
    <m/>
    <m/>
    <m/>
    <m/>
    <m/>
    <x v="0"/>
    <x v="1"/>
    <s v="Katherine buenas tardes,_x000a__x000a_Cliente se comunica porque quedaron en llamarle entre ayer y hoy para coordinar su cita (porque se inscribió el jueves de la semana pasada) y le indicaron que en 72 horas le llamarían, pero no se comunican con ella aún. Solicita apoyo para que le llamen y separar su cita._x000a__x000a_DINA RAQUEL QUIROZ VELASQUEZ_x000a_DNI 07823787_x000a_DIAGNOSITO Dislipidemia -  Hipertensión_x000a_PÓLIZA E0002545_x000a_TELEFONO 988243995_x000a__x000a_Sls,"/>
    <x v="2"/>
    <s v="CRONICOS"/>
    <x v="26"/>
    <d v="2025-03-25T00:00:00"/>
    <s v="Buenos días, estimados,_x000a_Reciban un cordial saludo de parte de VIVA 1A Centro Médico._x000a_En relación con lo descrito en el correo, la Sra. . Dina Raquel Quiroz Velásquez (DNI: 07823787) paciente fue contactada y atendida el 02 de abril de 2025 a las 9:30 a.m. por la Dra. Virginia Cuevas, del servicio de Medicina Familiar - Teleconsulta así mismo informarle que estaremos pendiente de sus próximos controles,_x000a_Quedamos a su disposición para cualquier consulta adicional._x000a_Saludos cordiales,"/>
    <d v="2025-04-04T00:00:00"/>
    <x v="0"/>
    <n v="9"/>
    <x v="0"/>
    <x v="0"/>
    <x v="0"/>
    <x v="22"/>
    <e v="#N/A"/>
    <e v="#N/A"/>
    <e v="#N/A"/>
    <e v="#N/A"/>
    <s v="02/04/2025 9:30 AM VIVA 1A CENTRO MEDICO PERU Virginia Cuevas Rivero MEDICA FAMILIAR - TELECONSULTA  PROCESADO 01/04/2025, NO FUE ATENDIDA"/>
    <s v="02/04/2025 9:30 AM VIVA 1A CENTRO MEDICO PERU Virginia Cuevas Rivero MEDICA FAMILIAR - TELECONSULTA  PROCESADO 01/04/2025"/>
    <s v="Acceso"/>
    <s v="SERVICIO"/>
  </r>
  <r>
    <x v="2"/>
    <s v="PERÚ"/>
    <s v="VIVA1A CENTRO MEDICO"/>
    <s v="RIMAC"/>
    <x v="0"/>
    <s v="DNI"/>
    <n v="74839971"/>
    <s v="ALEJANDRO MIGUEL FIELD HERRERA"/>
    <m/>
    <m/>
    <m/>
    <m/>
    <m/>
    <x v="1"/>
    <x v="1"/>
    <s v="Buenos días,_x000a__x000a_Para solicitar ingreso de paciente a programa Cuidate, quien presenta diagnostico de Asma Bronquial, se verifica paciente continuador de servicios por mismo cuadro clínico, al momento en tratamiento con salbutamol + seretide, por favor su apoyo para evaluación de paciente para continuidad de tratamiento. Muchas gracias_x000a__x000a_Nombre: ALEJANDRO MIGUEL FIELD HERRERA_x000a_DNI: 74839971_x000a_Poliza: AMI SALUD RED MEDICA_x000a_Dx: Asma bronquial_x000a_Ciudad de referencia: Lima, San isidro_x000a_telf: 951675388_x000a__x000a__x000a_Saludos,"/>
    <x v="1"/>
    <s v="CUIDATE"/>
    <x v="2"/>
    <d v="2025-03-25T00:00:00"/>
    <s v="Estimada Sra. Bedon Guissela,_x000a_Reciba un cordial saludo de parte de VIVA 1A Centro Médico. En relación con lo descrito en el comunicado, nos permitimos dar respuesta al ingreso del Sr. Alejandro Miguel Field Herrera (DNI: 74839971) al programa. Su cita ha sido agendada para el día 02 de abril de 2025 a las 8:45 a.m., con la Dra. Virginia Cueva, en el servicio de Medicina Familiar – Teleconsulta._x000a_Lamentamos la demora en la respuesta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6"/>
    <x v="0"/>
    <x v="0"/>
    <x v="0"/>
    <x v="22"/>
    <e v="#N/A"/>
    <e v="#N/A"/>
    <e v="#N/A"/>
    <s v="SI"/>
    <e v="#N/A"/>
    <e v="#N/A"/>
    <s v="Solicitud"/>
    <s v="SOLICITUD"/>
  </r>
  <r>
    <x v="2"/>
    <s v="PERÚ"/>
    <s v="VIVA1A CENTRO MEDICO"/>
    <s v="RIMAC"/>
    <x v="0"/>
    <s v="DNI"/>
    <n v="25677282"/>
    <s v="ROXANA ESPERANZA TAVERA D ANGELO"/>
    <m/>
    <n v="991888565"/>
    <m/>
    <m/>
    <m/>
    <x v="0"/>
    <x v="1"/>
    <s v="Hola Andrés, gracias por tu llamada._x000a__x000a_ _x000a__x000a_Paso a comentarte lo sucedido con mi atención como Paciente del Programa Cuídate de Rimac._x000a__x000a_ _x000a__x000a_Me llamó la atención que no me llamaran para darme cita con el doctor, como todos los meses, y dijeron que ya no trabajaban con Rimac._x000a_Me contacté con ustedes y me asignaron a “Viva 1A”._x000a_Me dieron cita para el viernes 7 de marzo pasado.  Me mandaron por mail mi receta de medicamentos y me mandaron hacer unos análisis._x000a_Hasta el lunes 10 nadie se había comunicado conmigo para coordinar entrega de mis medicinas ni toma de análisis._x000a_Los teléfonos que tenía de “Viva 1A”, me contesta un  Robot, tanto por teléfono como por WhatsApp, y como mi pregunta no estaba dentro de sus alternativas, colgaban._x000a_Luego que los molesté a ustedes, me llamaron y recién ayer miércoles, me entregaron mis medicamentos.  Pero para los análisis aún no se contactan conmigo._x000a_ _x000a__x000a_Pongo estos comentarios para tomen la mejor decisión, en vista que no puedo estar sin tomar esas medicinas._x000a__x000a_ _x000a__x000a_Saludos,"/>
    <x v="2"/>
    <s v="PRESTADOR EXTERNO"/>
    <x v="15"/>
    <d v="2025-03-25T00:00:00"/>
    <s v="Buenos días, estimados,_x000a_Reciban un cordial saludo de parte de VIVA 1A Centro Médico. En respuesta a su consulta, informamos que la Sra. Roxana Esperanza Tavera fue contactada a través del número de WhatsApp el día 14 de marzo de 2025 para coordinar la toma de los exámenes, informándole sobre el copago correspondiente debido a que el programa no cobre todos los exámenes solicitados, el cual la paciente no aceptó._x000a_El día de ayer, 01 de abril, el personal de Call Center se comunicó nuevamente con la paciente para coordinar la toma de los exámenes y realizar los pagos, pero nuevamente la paciente no aceptó. Adjuntamos captura de la conversación."/>
    <d v="2025-04-02T00:00:00"/>
    <x v="0"/>
    <n v="7"/>
    <x v="0"/>
    <x v="0"/>
    <x v="0"/>
    <x v="22"/>
    <e v="#N/A"/>
    <e v="#N/A"/>
    <e v="#N/A"/>
    <s v="SI"/>
    <s v="CITA PENDIENTE"/>
    <s v="04/04/2025 8:00 AM VIVA 1A CENTRO MEDICO PERU Virginia Cuevas Rivero MEDICA FAMILIAR - TELECONSULTA  ACTIVO 01/04/2025- PTE SOLICITA LABORATORIOS PENDIENTES"/>
    <s v="Acceso"/>
    <s v="SERVICIO"/>
  </r>
  <r>
    <x v="2"/>
    <s v="PERÚ"/>
    <s v="VIVA1A CENTRO MEDICO"/>
    <s v="RIMAC"/>
    <x v="0"/>
    <s v="DNI"/>
    <n v="29561921"/>
    <s v="LELIA ALVAREZ MONGE"/>
    <m/>
    <m/>
    <m/>
    <m/>
    <m/>
    <x v="0"/>
    <x v="1"/>
    <s v="Estimada Guissela_x000a__x000a_ _x000a__x000a_Por favor tu ayuda con el descargo de estos dos casos y tu apoyo para que no se vuelva a repetir los problemas que se suscitaron:_x000a__x000a_ _x000a__x000a_ _x000a__x000a_En el caso de Lelia Monje, es reiterativo la demora en la entrega de sus medicinas o agendamiento de citas, les adjunto correo con historial. Estimada Leslie._x000a__x000a_Con respecto al presente caso, se ha validado que el asegurado actualmente se encuentra inscrito en dos programas diferentes, bajo dos prestadores distintos:_x000a_Programa Cuídate por Diabetes Mellitus tipo 2, atendido de forma presencial en Clínica Valle Sur._x000a_Programa de Hipotiroidismo, atendido en modalidad virtual por Viva 1A._x000a_Desde el enfoque clínico-operativo, lo adecuado (deber ser) es que esta condición sea atendida bajo un solo prestador que garantice una atención integral y continua  lo cual en este caso correspondería a la migración al Programa de Riesgo Cardiovascular (RCV) bajo la modalidad virtual de Viva 1A (ubicación Lima)._x000a_Esto debido a que mantener al usuario en dos programas separados genera una fragmentación en el seguimiento clínico lo cual podría afectar la calidad del control y tratamiento._x000a_Mientras se gestiona el proceso de unificación de programas, los servicios se mantendrán como están actualmente._x000a__x000a_Estimado @fgarzon@viva1a.com.pe_x000a__x000a_Solicitamos su urgente intervención para realizar la pronta atención del usuario referido, quien se encuentra incluido en la data de pacientes migrados de estar Vital._x000a_Quedamos atentos a su pronta gestión._x000a_Atentamente."/>
    <x v="0"/>
    <s v="PRESTADOR EXTERNO"/>
    <x v="0"/>
    <d v="2025-03-25T00:00:00"/>
    <s v="Estimada Bedon Guísela,_x000a_Reciba un cordial saludo de parte de VIVA 1A Centro Médico. En relación con lo descrito en el comunicado, damos respuesta al seguimiento del caso del SR. ÁLVAREZ MONGLE LELIA del agendamiento de cita   (DNI:25639731), con dirección en AV. manco Cápac 288 ,Carmen de la legua Reynoso callao. Los exámenes de laboratorio fueron tomados  el día 22 de marzo del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4-02T00:00:00"/>
    <x v="0"/>
    <n v="7"/>
    <x v="0"/>
    <x v="0"/>
    <x v="0"/>
    <x v="22"/>
    <s v="REVISION ASEGURADO : ALVAREZ MONGE LELIA DNI : 29561921 - MINSUR "/>
    <e v="#N/A"/>
    <e v="#N/A"/>
    <s v="SI"/>
    <e v="#N/A"/>
    <e v="#N/A"/>
    <s v="Medicamentos"/>
    <s v="SERVICIO"/>
  </r>
  <r>
    <x v="2"/>
    <s v="PERÚ"/>
    <s v="VIVA1A CENTRO MEDICO"/>
    <s v="RIMAC"/>
    <x v="0"/>
    <s v="DNI"/>
    <n v="6769599"/>
    <s v="RAUL ELADIO ALCOCER SANZ"/>
    <m/>
    <m/>
    <m/>
    <m/>
    <m/>
    <x v="0"/>
    <x v="1"/>
    <s v="En el caso de los padres de Luis Alcocer, nos refirieron que estuvieron llamando sin éxito, al parecer llamaron directamente a los asegurados cuando desde el inicio se había brindado el contacto del hijo como referencia. Asimismo, los padres refieren que tuvieron que volver de la playa para poder recibir las medicinas a su casa en Lima sin embargo el día que habían indicado que vendrían no llegaron."/>
    <x v="0"/>
    <s v="PRESTADOR EXTERNO"/>
    <x v="0"/>
    <d v="2025-03-25T00:00:00"/>
    <s v="Buenas tardes estimados,_x000a__x000a_ _x000a__x000a_Reciba un cordial saludo por parte de VIVA 1A Centro médico._x000a__x000a_ _x000a__x000a_Con relación a la notificación frente al señor Maria Mercedes Emilia Torres Santos, se realiza la respectiva revisión del caso donde se evidencia entrega de medicamentos el día 4 de marzo del presente año. Se realiza llamada telefónica al numero mencionado en traza de correo y se habla con el hijo, el señor Alejandro Alcocer Torres, quien refiere que recibió a conformidad los medicamentos y no tener pendientes a la fecha._x000a__x000a_ _x000a__x000a_Agradezco la atención prestada a la situación reportada, entendemos que se presentaron imprevistos en el proceso logístico, los cuales ya quedaron subsanados; por lo cual, continuaremos trabajando para asegurar un mejor servicio en futuras ocasiones._x000a__x000a_ _x000a__x000a_ _x000a__x000a_Saludos cordiales._x000a__x000a_ _x000a__x000a_ _x000a__x000a_CAROL ROCIO GONZALEZ CARDENAS_x000a__x000a_Líder Administrativa_x000a__x000a_Viva 1ª"/>
    <d v="2025-04-07T00:00:00"/>
    <x v="0"/>
    <n v="10"/>
    <x v="0"/>
    <x v="0"/>
    <x v="0"/>
    <x v="22"/>
    <e v="#N/A"/>
    <e v="#N/A"/>
    <e v="#N/A"/>
    <e v="#N/A"/>
    <e v="#N/A"/>
    <e v="#N/A"/>
    <s v="Medicamentos"/>
    <s v="SERVICIO"/>
  </r>
  <r>
    <x v="2"/>
    <s v="PERÚ"/>
    <s v="VIVA1A CENTRO MEDICO"/>
    <s v="RIMAC"/>
    <x v="0"/>
    <s v="DNI"/>
    <n v="6750936"/>
    <s v="MARIA MERCEDES EMELIA TORRES SANTOS"/>
    <m/>
    <m/>
    <m/>
    <m/>
    <m/>
    <x v="0"/>
    <x v="1"/>
    <s v="En el caso de los padres de Luis Alcocer, nos refirieron que estuvieron llamando sin éxito, al parecer llamaron directamente a los asegurados cuando desde el inicio se había brindado el contacto del hijo como referencia. Asimismo, los padres refieren que tuvieron que volver de la playa para poder recibir las medicinas a su casa en Lima sin embargo el día que habían indicado que vendrían no llegaron."/>
    <x v="0"/>
    <s v="PRESTADOR EXTERNO"/>
    <x v="0"/>
    <d v="2025-03-25T00:00:00"/>
    <s v="Buenas tardes estimados,_x000a__x000a_ _x000a__x000a_Reciba un cordial saludo por parte de VIVA 1A Centro médico._x000a__x000a_ _x000a__x000a_Con relación a la notificación frente al señor Maria Mercedes Emilia Torres Santos, se realiza la respectiva revisión del caso donde se evidencia entrega de medicamentos el día 4 de marzo del presente año. Se realiza llamada telefónica al numero mencionado en traza de correo y se habla con el hijo, el señor Alejandro Alcocer Torres, quien refiere que recibió a conformidad los medicamentos y no tener pendientes a la fecha._x000a__x000a_ _x000a__x000a_Agradezco la atención prestada a la situación reportada, entendemos que se presentaron imprevistos en el proceso logístico, los cuales ya quedaron subsanados; por lo cual, continuaremos trabajando para asegurar un mejor servicio en futuras ocasiones._x000a__x000a_ _x000a__x000a_ _x000a__x000a_Saludos cordiales."/>
    <d v="2025-04-07T00:00:00"/>
    <x v="0"/>
    <n v="10"/>
    <x v="0"/>
    <x v="0"/>
    <x v="0"/>
    <x v="22"/>
    <e v="#N/A"/>
    <e v="#N/A"/>
    <e v="#N/A"/>
    <e v="#N/A"/>
    <e v="#N/A"/>
    <e v="#N/A"/>
    <s v="Medicamentos"/>
    <s v="SERVICIO"/>
  </r>
  <r>
    <x v="2"/>
    <s v="PERÚ"/>
    <s v="VIVA1A CENTRO MEDICO"/>
    <s v="RIMAC"/>
    <x v="0"/>
    <s v="DNI"/>
    <n v="6134812"/>
    <s v="MARK ANTHONY SILVA DELLAHA"/>
    <m/>
    <m/>
    <m/>
    <m/>
    <m/>
    <x v="1"/>
    <x v="1"/>
    <s v="Hola Itala,_x000a__x000a_ _x000a__x000a_Tu valioso apoyo._x000a__x000a_ _x000a__x000a_Se trata de SILVA DELLAHA MARK ANTHONY quien solicito incluirlo al programa cuídate por DIABETES, sin embargo le llego un msj via WhatsApp, la misma que no desea responder por temor  ya que indica que le escriben de VIVA PERU, lo cual lo pone en duda._x000a__x000a_ _x000a__x000a_Podrías indicarnos si el proveedor trabaja para RIMAC?_x000a__x000a_ _x000a__x000a_Quedo atenta. Gracias!_x000a__x000a_ _x000a__x000a_Saludos,"/>
    <x v="1"/>
    <s v="CUIDATE"/>
    <x v="3"/>
    <d v="2025-03-25T00:00:00"/>
    <s v="Buenas tardes estimados, _x000a_Buenos días, estimados:_x000a_Reciban un cordial saludo de parte de VIVA 1A Centro Médico._x000a_Lamentamos la demora en la atención correspondiente al paciente Mark Anthony Silva Dellaha (DNI  06134812). Nos permitimos informar que ya el día de hoy hemos tomado contacto con el paciente, quien ha confirmado su dirección. Asimismo, el área de laboratorio (Dayerlab) se encuentra realizando la coordinación respectiva para la toma de muestra._x000a_Cabe señalar que el paciente ha indicado no contar con disponibilidad los días lunes para la realización del examen de laboratorio, por lo que se está ajustando la programación de acuerdo con su disponibilidad._x000a_Lamentamos sinceramente los inconvenientes ocasionados y reiteramos nuestro compromiso con la mejora continua del servicio._x000a_Saludos cordiales,_x000a_ Reciban un cordial saludo de parte de VIVA 1A Centro Médico._x000a__x000a_ Se actualiza información referente a los exámenes de laboratorio del paciente Mark Anthony Silva Dellaha las cuales fueron realizados el día 07/04/2025 en horario de 7am a 8am , los resultados fueron enviados al paciente, Todo conforme con la gestión._x000a__x000a__x000a_saludos cordiales."/>
    <d v="2025-04-15T00:00:00"/>
    <x v="0"/>
    <n v="16"/>
    <x v="0"/>
    <x v="0"/>
    <x v="0"/>
    <x v="22"/>
    <e v="#N/A"/>
    <e v="#N/A"/>
    <e v="#N/A"/>
    <e v="#N/A"/>
    <e v="#N/A"/>
    <e v="#N/A"/>
    <s v="Solicitud"/>
    <s v="SOLICITUD"/>
  </r>
  <r>
    <x v="2"/>
    <s v="PERÚ"/>
    <s v="VIVA1A CENTRO MEDICO"/>
    <s v="RIMAC"/>
    <x v="0"/>
    <s v="DNI"/>
    <n v="8801044"/>
    <s v="BASILIO ALFONSO CESARO STROBBE"/>
    <m/>
    <m/>
    <m/>
    <m/>
    <m/>
    <x v="0"/>
    <x v="1"/>
    <s v="Buenas tardes: _x000a_Por favor, para su atención._x000a_ _x000a__x000a_1. Contacto (Apellidos y Nombres) : CONSUELO ROCIO LORA DESCALZO DE CESARO_x000a__x000a_2. Número de Póliza y Certificado:  E0028656_x000a__x000a_3. Mail : rocio.lora@gmail.com   telefono: 990265336_x000a__x000a_4. Observación: paciente BASILIO ALFONSO CESARO STROBBE se atendio por ultima vez hace mas de un mes y quedo pendiente su evaluacion cardiologica"/>
    <x v="2"/>
    <s v="CRONICOS"/>
    <x v="22"/>
    <d v="2025-03-25T00:00:00"/>
    <s v="Buenas tardes estimado. _x000a__x000a__x000a_Reciba un cordial saludo del Centro Médico Viva 1A_x000a__x000a_Actualización del caso del paciente BASILIO ALFONSO CESARO STROBBE (DNI 08801044) se logró contactar y recibió atención al día 15/04/2025 a las 6:00pm.  En la cual se prescribió la recta médica, todo conforme con la atención._x000a__x000a_Saludos cordiales."/>
    <d v="2025-04-21T00:00:00"/>
    <x v="0"/>
    <n v="20"/>
    <x v="0"/>
    <x v="0"/>
    <x v="0"/>
    <x v="22"/>
    <e v="#N/A"/>
    <e v="#N/A"/>
    <e v="#N/A"/>
    <e v="#N/A"/>
    <n v="0"/>
    <n v="0"/>
    <s v="Acceso"/>
    <s v="SERVICIO"/>
  </r>
  <r>
    <x v="2"/>
    <s v="PERÚ"/>
    <s v="VIVA1A CENTRO MEDICO"/>
    <s v="RIMAC"/>
    <x v="0"/>
    <s v="DNI"/>
    <n v="76276026"/>
    <s v="DIEGO MAURICIO CANEPA WEYRAUCH_x000a_"/>
    <m/>
    <m/>
    <m/>
    <s v="25-EPS002440"/>
    <s v="0024834216"/>
    <x v="0"/>
    <x v="0"/>
    <s v="Asegurado reclama haber pasado por una tele consulta el día de hoy 24/03/2025, a lo cual tuvo inicialmente inconvenientes para conectarse, debido a que ningún médico se conectó a la hora establecida, y tuvo que reportarlo para recibir nuevamente una atención, luego le recetaron unos medicamentos, los cuales no han llegado, lo ha venido reportando, y le mencionaron que ese era el rango de entrega y que tenía que esperar por su atención, la consulta ha terminado a las 9:00am, ya pasaron 5 horas y nadie lo contacta para la entrega de las medicinas que requiere para la mejora de su salud, cliente considera una falta de profesionalismo y de respeto sobre la atención que viene recibiendo, por lo que pide se cumpla con la entrega de medicinas recetadas en la atención de hoy._x000a_"/>
    <x v="0"/>
    <s v="PRESTADOR EXTERNO"/>
    <x v="0"/>
    <d v="2025-03-25T00:00:00"/>
    <s v="Medicamentos entregado 25/3/25_x000a_"/>
    <d v="2025-03-25T00:00:00"/>
    <x v="0"/>
    <n v="1"/>
    <x v="0"/>
    <x v="3"/>
    <x v="0"/>
    <x v="22"/>
    <e v="#N/A"/>
    <s v="ENTREGADO"/>
    <e v="#N/A"/>
    <e v="#N/A"/>
    <e v="#N/A"/>
    <e v="#N/A"/>
    <s v="Medicamentos"/>
    <s v="SERVICIO"/>
  </r>
  <r>
    <x v="2"/>
    <s v="PERÚ"/>
    <s v="VIVA1A CENTRO MEDICO"/>
    <s v="RIMAC"/>
    <x v="1"/>
    <s v="DNI"/>
    <n v="79185534"/>
    <s v="SOFIA DA CUNHA ZEGARRA BALLON_x000a_"/>
    <m/>
    <m/>
    <m/>
    <s v="25-EPS002441"/>
    <s v="0024834468"/>
    <x v="0"/>
    <x v="0"/>
    <s v="&quot;El día de hoy la asegurada SOFIA DA CUNHA ZEGARRA BALLON paso una cita virtual fue a las 8.37am. Me indicaron que en medio hora me llamaban para coordinar la entrega de los medicamentos._x000a_Llame a las 12.47pm porque no me habían llamado y ahora nuevamente siendo casi las 3pm tengo que volver a reclamar porque nadie me llama y no me dan los medicamentos.&quot;_x000a_"/>
    <x v="0"/>
    <s v="PRESTADOR EXTERNO"/>
    <x v="0"/>
    <d v="2025-03-25T00:00:00"/>
    <s v="Informe de Resultado del Reclamo_x000a_1. Canal de Ingreso del Reclamo:_x000a_Reclamo ingresado el 25 de marzo de 2025, a través del Libro de Reclamaciones_x000a_Virtual (LRV) de RIMAC EPS, mediante la Hoja de Reclamación N°25- EPS002441; el_x000a_cual nos fue trasladado el 03 de abril del 2025 y registramos como Reclamo_x000a_N° LVR-25-000003._x000a_2. Identificación del usuario afectado y de quien presenta el reclamo:_x000a_El reclamo fue presentado por Sofia Da Cunha Zegarra Ballon con DNI N°79185534._x000a_3. Descripción y causa del reclamo:_x000a_“El día de hoy la asegurada SOFIA DA CUNHA ZEGARRA BALLON paso una cita virtual_x000a_fue a las 8.37am. Me indicaron que en medio hora me llamaban para coordinar la_x000a_entrega de los medicamentos. Llame a las 12.47pm porque no me habían llamado y_x000a_ahora nuevamente siendo casi las 3pm tengo que volver a reclamar porque nadie me_x000a_llama y no me dan los medicamentos.”_x000a_4. Análisis de los hechos que sustentan el reclamo:_x000a_Habiendo solicitado el descargo respectivo a las áreas involucradas en su atención,_x000a_como parte de las diligencias para esclarecer su reclamo, cordialmente, le informamos_x000a_lo siguiente:_x000a_Tras la revisión de los hechos, mencionar que se realizó todas las gestiones_x000a_administrativas correspondiente referente a la coordinación y entrega de sus_x000a_medicamentos. Sin embargo, mencionar que inicialmente se realizó las gestiones al_x000a_número de contacto 984124304._x000a_A pesar de que hubo varios intentos de comunicación no se concretó la llamada,_x000a_posterior a ello nos contactamos con la aseguradora Rímac para reportar la no_x000a_comunicación efectiva proporcionándolo así el número de contacto 965381299,_x000a_logrando así poder realizar las coordinaciones y dispensación de los medicamentos con_x000a_éxito el día 25 de marzo de 2025._x000a_5. Conclusiones_x000a_En consecuencia, de acuerdo con los fundamentos expuestos, nuestra institución_x000a_declara infundado su reclamo._x000a_Avenida Faustino Sánchez_x000a_Carrión 230._x000a_viva1a.com.pe (01)6183000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ortalecer nuestros canales de coordinación con las áreas correspondientes._x000a_b) Reforzar el monitoreo continuo al sistema logístico de nuestros proveedores._x000a_Quedamos atentos ante cualquier solicitud, prestos a servirle siempre._x000a_“EN VIVA 1A CUIDAMOS LA SALUD DE TU FAMILIA COMO SI FUERA LA NUESTRA”"/>
    <d v="2025-04-11T00:00:00"/>
    <x v="0"/>
    <n v="14"/>
    <x v="0"/>
    <x v="0"/>
    <x v="0"/>
    <x v="22"/>
    <e v="#N/A"/>
    <s v="ENTREGADO"/>
    <e v="#N/A"/>
    <e v="#N/A"/>
    <e v="#N/A"/>
    <e v="#N/A"/>
    <s v="Medicamentos"/>
    <s v="SERVICIO"/>
  </r>
  <r>
    <x v="2"/>
    <s v="PERÚ"/>
    <s v="VIVA1A CENTRO MEDICO"/>
    <s v="RIMAC"/>
    <x v="0"/>
    <s v="DNI"/>
    <n v="48586898"/>
    <s v="GUADALUPE TERESA LIP CURO"/>
    <m/>
    <m/>
    <m/>
    <m/>
    <m/>
    <x v="1"/>
    <x v="1"/>
    <s v="Buenas tardes posible ingreso a programa cuidate._x000a__x000a_1.-Nombres y Apellidos: GUADALUPE TERESA LIP CURO Edad: 30 AÑOS_x000a_2.-Documento de Identidad: 48586898_x000a_3.-Diagnostico: ASMA _x000a_4. Ciudad de preferencia: Lima_x000a_5.- Teléfono: 978439314_x000a__x000a_Saludos cordiales, _x000a__x000a__x000a_Mariella Tello Huanca _x000a_Back Salud RIMAC _x000a_"/>
    <x v="1"/>
    <s v="CUIDATE"/>
    <x v="2"/>
    <d v="2025-03-26T00:00:00"/>
    <s v="Buenas dias estimados,_x000a_se programa atención con co el Dr Moncada _x000a_para el día 31/03 a las 20:00PM,paciente conforme._x000a_Saludos cordiales,_x000a__x000a_Pedro Bereche _x000a_Gestor de atención de experiencia al usuario _x000a_Centro Medico Viva 1A"/>
    <d v="2025-03-26T00:00:00"/>
    <x v="0"/>
    <n v="1"/>
    <x v="0"/>
    <x v="3"/>
    <x v="0"/>
    <x v="23"/>
    <e v="#N/A"/>
    <e v="#N/A"/>
    <e v="#N/A"/>
    <e v="#N/A"/>
    <e v="#N/A"/>
    <e v="#N/A"/>
    <s v="Solicitud"/>
    <s v="SOLICITUD"/>
  </r>
  <r>
    <x v="2"/>
    <s v="PERÚ"/>
    <s v="VIVA1A CENTRO MEDICO"/>
    <s v="RIMAC"/>
    <x v="0"/>
    <s v="DNI"/>
    <n v="73195424"/>
    <s v="CHRISTY KAROLIE ANDRADE HERNANDEZ"/>
    <m/>
    <m/>
    <m/>
    <m/>
    <m/>
    <x v="1"/>
    <x v="1"/>
    <s v="Estimados @admisionrimac@viva1a.com.pe@quejasyreclamos@viva1a.com.pe_x000a__x000a_Su gentil apoyo con el pronto contacto de la usaría referida para el ingreso al programa de Hipotiroidismo ._x000a__x000a_Teñéfono de contacto: 989762007_x000a__x000a_Hola Sandra,_x000a__x000a_ _x000a__x000a_Te envió los datos del caso que se comento en la charla de DELL del Dx de Hipotiroidismo, por favor tu apoyo con la verificación:_x000a__x000a_ _x000a__x000a_ _x000a__x000a_Los datos de mi esposa_x000a__x000a_Christy Karolie Andrade Hernandez_x000a_DNI 73195424_x000a_ _x000a__x000a_Se atiende en Clinica Internacional por consulta externa por diagnóstico Hipotiroidismo._x000a__x000a_ _x000a__x000a__x000a_"/>
    <x v="1"/>
    <s v="CUIDATE"/>
    <x v="19"/>
    <d v="2025-03-26T00:00:00"/>
    <s v="Buenas tardes estimados,_x000a_En relación con la actualización del seguimiento del paciente Christy Karolie Andrade Hernández (DNI: 73195424) del programa CUIDATE, informamos que hemos logrado establecer contacto con la paciente. La atención está programada para el día 10/04/2025 a las 17:00 horas, con el Dr. Gerson Jacob Siura Trevejo, especialista en Endocrinología, mediante teleconsulta._x000a_Saludos cordiales,"/>
    <d v="2025-04-09T00:00:00"/>
    <x v="0"/>
    <n v="11"/>
    <x v="0"/>
    <x v="0"/>
    <x v="0"/>
    <x v="23"/>
    <e v="#N/A"/>
    <e v="#N/A"/>
    <e v="#N/A"/>
    <e v="#N/A"/>
    <e v="#N/A"/>
    <e v="#N/A"/>
    <s v="Solicitud"/>
    <s v="SOLICITUD"/>
  </r>
  <r>
    <x v="2"/>
    <s v="PERÚ"/>
    <s v="VIVA1A CENTRO MEDICO"/>
    <s v="RIMAC"/>
    <x v="0"/>
    <s v="DNI"/>
    <s v="72844745."/>
    <s v="DIEGO VASQUEZ IGLESIAS"/>
    <m/>
    <m/>
    <m/>
    <m/>
    <m/>
    <x v="1"/>
    <x v="1"/>
    <s v="Estimados @quejasyreclamos@viva1a.com.pe@admisionrimac@viva1a.com.pe_x000a__x000a_Por favor se requiere el descargo y la pronta atención del usuario referido._x000a__x000a_Buenos días:_x000a__x000a_Por favor paciente pertenece al programa CUIDATE diagnóstico HIPERTENSION ARTERIAL y nos informa que no le envían sus medicinas desde hace dos meses._x000a__x000a_DNI:72844745_x000a_DIEGO ALEJANDRO VASQUEZ IGLESIAS_x000a_TELEFONO: 954775445_x000a_CORREO: diegoiglesiasvasquez@gmail.com_x000a_Póliza : EPS_x000a__x000a_Atte._x000a_31/03/2025 Lo que se encuentra pendiente de atención  es:_x000a__x000a_La programación de la cita de control médico presencial._x000a_La coordinación para la toma de exámenes de laboratorio de seguimiento."/>
    <x v="4"/>
    <s v="CUIDATE"/>
    <x v="6"/>
    <d v="2025-03-26T00:00:00"/>
    <s v="Buenos días, estimados_x000a__x000a_paciente paso atención_x000a_con el Dr Hilton D Jango el día 26/03_x000a_paciente conforme_x000a__x000a_saludos_x000a__x000a_Pedro Bereche_x000a_Asesor del centro de experiencia al usuario_x000a_Viva 1A"/>
    <d v="2025-03-29T00:00:00"/>
    <x v="0"/>
    <n v="3"/>
    <x v="0"/>
    <x v="2"/>
    <x v="0"/>
    <x v="23"/>
    <e v="#N/A"/>
    <e v="#N/A"/>
    <e v="#N/A"/>
    <e v="#N/A"/>
    <s v="FUE ATENDIDA 26/03/2025 6:00 PM VIVA 1A CENTRO MEDICO PERU Hilton D Jango Cruz CARDIOLOGIA - ATENCIÓN DOMICILIARIA  PROCESADO 26/03/2025 GSIGUENAS INGRESO HTA MANTENER BETALOC | ILTUX"/>
    <s v="26/03/2025 6:00 PM VIVA 1A CENTRO MEDICO PERU Hilton D Jango Cruz CARDIOLOGIA - ATENCIÓN DOMICILIARIA  PROCESADO 26/03/2025 GSIGUENAS INGRESO HTA MANTENER BETALOC | ILTUX"/>
    <s v="Solicitud"/>
    <s v="SOLICITUD"/>
  </r>
  <r>
    <x v="2"/>
    <s v="PERÚ"/>
    <s v="VIVA1A CENTRO MEDICO"/>
    <s v="RIMAC"/>
    <x v="0"/>
    <s v="DNI"/>
    <n v="6769425"/>
    <s v="LUZ VELASQUEZ MUÑOZ"/>
    <m/>
    <n v="982491420"/>
    <m/>
    <m/>
    <m/>
    <x v="1"/>
    <x v="1"/>
    <s v="Hola Gissela,_x000a__x000a_ _x000a__x000a_Agradeceré tu apoyo con el presente reclamo, paciente Luz Velasquez Muñoz indica que hasta el momento no puede atenderse a través del programa Cuidate. Por favor tu apoyo a fin de contactarse con la asegurada y puedan brindarle la información del programa._x000a__x000a_ _x000a__x000a_DATOS:_x000a__x000a_Luz Angelica Velasquez Muñoz_x000a__x000a_Celular: 982491420_x000a__x000a_ _x000a__x000a_ _x000a__x000a_Quedo atenta a tu pronta respuesta._x000a__x000a_ _x000a__x000a_Saludos,"/>
    <x v="4"/>
    <s v="CUIDATE"/>
    <x v="9"/>
    <d v="2025-03-26T00:00:00"/>
    <s v="Buenas tardes, estimados:_x000a_Reciban un cordial saludo de parte del Centro Médico Viva 1A._x000a_En atención al requerimiento relacionado con la paciente Luz Velásquez Muñoz (06769425), informamos que fue atendida el día 04 de abril de 2025 por el Dr. Antonio David Moncada Catalán, en el servicio de Medicina Familiar – Teleconsulta._x000a_Nos mantendremos atentos a su próximo agendamiento mensual, y estaremos a disposición para brindar el seguimiento correspondiente._x000a_Saludos cordiales,"/>
    <d v="2025-04-15T00:00:00"/>
    <x v="0"/>
    <n v="15"/>
    <x v="0"/>
    <x v="0"/>
    <x v="0"/>
    <x v="23"/>
    <e v="#N/A"/>
    <e v="#N/A"/>
    <e v="#N/A"/>
    <e v="#N/A"/>
    <n v="0"/>
    <n v="0"/>
    <s v="Solicitud"/>
    <s v="SOLICITUD"/>
  </r>
  <r>
    <x v="2"/>
    <s v="PERÚ"/>
    <s v="VIVA1A CENTRO MEDICO"/>
    <s v="RIMAC"/>
    <x v="0"/>
    <s v="DNI"/>
    <n v="7179015"/>
    <s v="MARIA CAROLINA QUISPEZ ASIN ROSAS"/>
    <m/>
    <n v="949937571"/>
    <m/>
    <m/>
    <m/>
    <x v="1"/>
    <x v="1"/>
    <s v="Solicitamos su gentil apoyo para realizar el pronto contacto con la usuaria referida, quien presenta diagnóstico de hipotiroidismo y ha sido derivada para la consulta de caracterización._x000a_Se ha validado que la usuaria cuenta con antecedente de cáncer de tiroides, aunque actualmente no se encuentra con tratamiento activo telefono de conatcto: 949937571._x000a_Durante la consulta de control, se requiere:_x000a_Validar si el plan de trabajo propuesto por el médico tratante se adecúa al protocolo de servicio vigente._x000a_Con ello, determinar si corresponde su ingreso o declinación al programa._x000a_La usuaria ya ha sido informada sobre esta condición y el proceso de evaluación correspondiente._x000a_Quedamos atentos a la confirmación de contacto y gestión del caso."/>
    <x v="1"/>
    <s v="CRONICOS"/>
    <x v="22"/>
    <d v="2025-03-26T00:00:00"/>
    <s v="Estimada Guissela, buen día:_x000a_Adjunto informe de caracterizacion solicitado._x000a_Cabe resaltar que paciente solicita toda su atención con cobertura al 100%, ello incluye análisis de TSH, T3, T4 bimestrales, medicamento Eutirox y todo lo relacionado a los controles mensuales por Endocrino._x000a_Adicional a ello refiere que su broker le ha indicado que la cobertura del programa Hipotiroidismo es todo al 100% no solo en la consulta mensual, sino en todo el protocolo del programa, en ese orden de ideas, solicita que personal directo de RIMAC se comunique con ella para validar la información brindada._x000a__x000a_Quedamos atentos a la confirmación de ingreso al programa Hipotiroidismo en caso de que la pcte acepte luego de conversar con uds. Estimada @CUI_Sofia Miguel Vargas_x000a__x000a_Con respecto, al presente caso referenciado para inscripción. Se declina el ingreso motivo: la usuaria no acepta las condiciones de Copagos establecidos para el programa de Rcv. _x000a_En caso de que la usaría reconsidere su ingreso deberá realiza una nueva solicitud."/>
    <d v="2025-04-08T00:00:00"/>
    <x v="1"/>
    <n v="10"/>
    <x v="0"/>
    <x v="0"/>
    <x v="1"/>
    <x v="23"/>
    <e v="#N/A"/>
    <e v="#N/A"/>
    <e v="#N/A"/>
    <e v="#N/A"/>
    <e v="#N/A"/>
    <e v="#N/A"/>
    <s v="Solicitud"/>
    <s v="SOLICITUD"/>
  </r>
  <r>
    <x v="2"/>
    <s v="PERÚ"/>
    <s v="VIVA1A CENTRO MEDICO"/>
    <s v="RIMAC"/>
    <x v="1"/>
    <s v="DNI"/>
    <n v="40182966"/>
    <s v="JORGE YURI ZAMBRANO MEJIA"/>
    <m/>
    <m/>
    <m/>
    <s v="25-EPS002434"/>
    <m/>
    <x v="0"/>
    <x v="0"/>
    <s v="el dia domingo 23 de marzo, aprox a las 9 pm me atendí con un medico virtual del proveedor Viva1a, la medicina indicada_x000a_no llegó, el lunes llampe 3 veces a Rimac y me indicaban que &quot;elevará la queja&quot;, hoy martes tuve que llamar de nuevo. Por_x000a_ser mi caso uno de deshidratación tuve que comprar los medicamentos ya que no llegaban, por lo tanto solicito el reembolso_x000a_por la demora ocasionada."/>
    <x v="0"/>
    <s v="PRESTADOR EXTERNO"/>
    <x v="0"/>
    <d v="2025-03-26T00:00:00"/>
    <s v="Informe de Resultado del Reclamo_x000a_1. Canal de Ingreso del Reclamo:_x000a_Reclamo ingresado el 25 de marzo de 2025, a través del Libro de Reclamaciones_x000a_Virtual (LRV) de RIMAC EPS, mediante la Hoja de Reclamación N°25- EPS002434; el_x000a_cual nos fue trasladado el 26 de marzo del 2025 y registramos como Reclamo_x000a_N° LVR-25-000002._x000a_2. Identificación del usuario afectado y de quien presenta el reclamo:_x000a_El reclamo fue presentado por Jorge Yuri Zambrano Mejia con DNI N° 40182966._x000a_3. Descripción y causa del reclamo:_x000a_“el dia domingo 23 de marzo, aprox a las 9 pm me atendí con un medico virtual del_x000a_proveedor Viva1a, la medicina indicada no llegó, el lunes llampe 3 veces a Rimac y me_x000a_indicaban que &quot;elevará la queja&quot;, hoy martes tuve que llamar de nuevo. Por ser mi caso_x000a_uno de deshidratación tuve que comprar los medicamentos ya que no llegaban, por lo_x000a_tanto solicito el reembolso por la demora ocasionada.”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ajenas a nuestra voluntad, verificamos que no se realizó la entrega_x000a_oportuna de sus medicamentos, siendo entregadas fuera de fecha, de acuerdo a lo_x000a_conversado con el paciente el día 11 de abril de 2025, ante ello recalcamos nuestras_x000a_más sinceras disculp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Avenida Faustino Sánchez_x000a_Carrión 230._x000a_viva1a.com.pe (01)6183000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ontratación de un proveedor de medicamentos alterno._x000a_b) Reforzar el monitoreo continuo al sistema logístico de nuestros proveedores._x000a_Quedamos atentos ante cualquier solicitud, prestos a servirle siempre._x000a_“EN VIVA 1A CUIDAMOS LA SALUD DE TU FAMILIA COMO SI FUERA LA NUESTRA”"/>
    <d v="2025-04-11T00:00:00"/>
    <x v="0"/>
    <n v="13"/>
    <x v="0"/>
    <x v="0"/>
    <x v="0"/>
    <x v="23"/>
    <e v="#N/A"/>
    <s v="ENTREGADO"/>
    <e v="#N/A"/>
    <e v="#N/A"/>
    <e v="#N/A"/>
    <e v="#N/A"/>
    <s v="Medicamentos"/>
    <s v="SERVICIO"/>
  </r>
  <r>
    <x v="2"/>
    <s v="PERÚ"/>
    <s v="VIVA1A CENTRO MEDICO"/>
    <s v="RIMAC"/>
    <x v="1"/>
    <s v="DNI"/>
    <n v="41266927"/>
    <s v="Pamela Ruby Navarrete Bastidas"/>
    <s v="Av. Garcilaso de la Vega 955 - Lima"/>
    <m/>
    <m/>
    <s v="25-SBS014129"/>
    <m/>
    <x v="0"/>
    <x v="0"/>
    <s v="Hoy me atendieron a las 5 por llamada y siendo las 10:31 no recibo la receta médica ni mi descanso Medico"/>
    <x v="7"/>
    <s v="CENTRO MEDICO VIRTUAL"/>
    <x v="13"/>
    <d v="2025-03-26T00:00:00"/>
    <s v="Informe de Resultado del Reclamo_x000a_1. Canal de Ingreso del Reclamo:_x000a_Reclamo ingresado el 26 de marzo de 2025, a través del Libro de Reclamaciones_x000a_Virtual (LRV) de RIMAC SEGURO Y REASEGUROS, mediante la Hoja de_x000a_Reclamación N°25- SBS014129; el cual nos fue trasladado el 27 de marzo del 2025 y_x000a_registramos como Reclamo N° LVR-25-000007._x000a_2. Identificación del usuario afectado y de quien presenta el reclamo:_x000a_El reclamo fue presentado por Pamela Ruby Navarrete Bastidas con DNI N° 41266927._x000a_3. Descripción y causa del reclamo:_x000a_“Hoy me atendieron a las 5 por llamada y siendo las 10:31 no recibo la receta médica_x000a_ni mi descanso Medico.”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verificamos que no se realizó la_x000a_entrega oportuna de su receta médica y descanso médica el día de su atención 25 de_x000a_marzo del 2025, siendo entregadas al día siguiente, de acuerdo a lo conversado con el_x000a_paciente el día 11 de abril de 2025, ante ello recalcamos nuestras más sinceras_x000a_disculp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Avenida Faustino Sánchez_x000a_Carrión 230._x000a_viva1a.com.pe (01)6183000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Reforzamiento del protocolo de verificación posterior a cada atención médica,_x000a_asegurando que la emisión y envío de documentos médicos (como recetas y_x000a_descansos médicos) se realicen dentro de los plazos establecidos._x000a_b) Monitoreo continuo y auditoría periódica de los procesos administrativos relacionados_x000a_con la entrega de documentos médicos._x000a_Quedamos atentos ante cualquier solicitud, prestos a servirle siempre._x000a_“EN VIVA 1A CUIDAMOS LA SALUD DE TU FAMILIA COMO SI FUERA LA NUESTRA”"/>
    <d v="2025-04-11T00:00:00"/>
    <x v="0"/>
    <n v="13"/>
    <x v="0"/>
    <x v="0"/>
    <x v="0"/>
    <x v="23"/>
    <e v="#N/A"/>
    <s v="EN COORDINACION"/>
    <e v="#N/A"/>
    <e v="#N/A"/>
    <e v="#N/A"/>
    <e v="#N/A"/>
    <s v="Atención Asistencial"/>
    <s v="SERVICIO"/>
  </r>
  <r>
    <x v="2"/>
    <s v="PERÚ"/>
    <s v="VIVA1A CENTRO MEDICO"/>
    <s v="RIMAC"/>
    <x v="1"/>
    <s v="DNI"/>
    <n v="72651654"/>
    <s v="Milagros Victoria Amaya Valladolid_x000d_"/>
    <m/>
    <m/>
    <m/>
    <s v=" 25-EPS002453"/>
    <m/>
    <x v="0"/>
    <x v="0"/>
    <s v="Hola Maria, buenas noches_x000a_Te comento que hoy he tenido una lamentable atención por parte de Rimac para atención de teleconsulta._x000a_Llamé a Seguros Rimac las 9.11 am para agendar la consulta virtual y me programaron para 11.20, desde ahí me llamó la_x000a_atención el largo tiempo de espera para la cita cuando antes ya he usado este servicio y me agendaban a los pocos minutos._x000a_Luego me conecté al enlace de cita desde las 11.15 pero nadie se unía, esperé y nada incluso escribí y llamé al mismo_x000a_número de whatsapp donde enviaron el enlace pero no respondieron, aprox. a las 11.30 apareció un mensaje en pantalla_x000a_que la cita estaba vencida._x000a_Volví a llamar a Seguros Rimac indicando lo sucedido y me volvieron a agendar a la 1.10pm, me conecté minutos antes y_x000a_esta vez sí se dio la atención sin problemas. El Dr. Me indicó que dentro de 30 min, me llamarían para coordinar el envío de_x000a_medicina._x000a_No me llamaron para la medicina, escribí nuevamente al whatsapp aprox. a las 3pm pero no respondieron._x000a_Llamé nuevamente a Seguros Rimac a las 4pm aprox para indicar lo sucedido e indicaron que me iban a generar un reporte_x000a_para la programación y atención y que llamarían dentro de 15 min._x000a_Me llamaron desde farmacia en ese plazo e indicaron que la medicina llegaría entre 5.30 y 7.30pm, consulté si podía ser_x000a_antes considerando que estoy desde la mañana con la solicitud pero indicaron que no era posible._x000a_Me volvieron a llamar desde farmacia a las 6.25pm indicando que el envío no era posible para hoy por la ubicación (San_x000a_Miguel) y que sería al día de mañana. Pedí que por favor sea hoy pero indicaron que consultarían y me volverían a llamar._x000a_No se volvieron a llamar ni escribir._x000a_Finalmente tuve que contactar a un familiar para que me trajera la medicina porque desde el seguro nunca finalizaron mi_x000a_atención. Todo lo comentado ha sido con el proveedor de Rimac VIVA 1A, realmente ha sido lamentable su atención y como_x000a_indicaba al inicio yo ya había usado este servicio antes y me atendieron muy bien, me parece que era otro proveedor, pero_x000a_ahora fue pésimo._x000a_Lo comento porque me parece importante que hagas llegar el mensaje y queja a tu contacto en Rímac sobre todo porque_x000a_estamos hablando de temas de salud. Te agradezco de antemano._x000a_Saludos,_x000a_Milagros Amaya"/>
    <x v="0"/>
    <s v="PRESTADOR EXTERNO"/>
    <x v="0"/>
    <d v="2025-03-26T00:00:00"/>
    <s v="Informe de Resultado del Reclamo_x000a_1. Canal de Ingreso del Reclamo:_x000a_Reclamo ingresado el 26 de marzo de 2025, a través del Libro de Reclamaciones_x000a_Virtual (LRV) de RIMAC EPS, mediante la Hoja de Reclamación N°25-EPS002453;_x000a_el cual nos fue trasladado el 27 de marzo del 2025 y registramos como Reclamo_x000a_N° LVR-25-000019._x000a_2. Identificación del usuario afectado y de quien presenta el reclamo:_x000a_El reclamo fue presentado por Milagros Victoria Amaya Valladolid con DNI N°_x000a_72651654._x000a_3. Descripción y causa del reclamo:_x000a_Hola Maria, buenas noches Detalle del Reclamo / Pedido: Queja1 / Reclamo2 :_x000a_Nombre del usuario/Razón Enel Generacion Peru S.a.a. Tipo de Documento_x000a_Identidad: Número Documento de Identidad: 2. DATOS DEL CLIENTE Te comento_x000a_que hoy he tenido una lamentable atención por parte de Rimac para atención de_x000a_teleconsulta. Llamé a Seguros Rimac las 9.11 am para agendar la consulta virtual y_x000a_me programaron para 11.20, desde ahí me llamó la atención el largo tiempo de espera_x000a_para la cita cuando antes ya he usado este servicio y me agendaban a los pocos_x000a_minutos. Luego me conecté al enlace de cita desde las 11.15 pero nadie se unía,_x000a_esperé y nada incluso escribí y llamé al mismo número de whatsapp donde enviaron_x000a_el enlace pero no respondieron, aprox. a las 11.30 apareció un mensaje en pantalla_x000a_que la cita estaba vencida. Volví a llamar a Seguros Rimac indicando lo sucedido y me_x000a_volvieron a agendar a la 1.10pm, me conecté minutos antes y esta vez sí se dio la_x000a_atención sin problemas. El Dr. Me indicó que dentro de 30 min, me llamarían para_x000a_coordinar el envío de medicina. No me llamaron para la medicina, escribí nuevamente_x000a_al whatsapp aprox. a las 3pm pero no respondieron. Llamé nuevamente a Seguros_x000a_Rimac a las 4pm aprox para indicar lo sucedido e indicaron que me iban a generar un_x000a_reporte para la programación y atención y que llamarían dentro de 15 min. Me_x000a_llamaron desde farmacia en ese plazo e indicaron que la medicina llegaría entre 5.30 y_x000a_7.30pm, consulté si podía ser antes considerando que estoy desde la mañana con la_x000a_solicitud pero indicaron que no era posible. Me volvieron a llamar desde farmacia a las_x000a_6.25pm indicando que el envío no era posible para hoy por la ubicación (San Miguel) y_x000a_que sería al día de mañana. Pedí que por favor sea hoy pero indicaron que_x000a_consultarían y me volverían a llamar. No se volvieron a llamar ni escribir. Finalmente_x000a_tuve que contactar a un familiar para que me trajera la medicina porque desde el_x000a_seguro nunca finalizaron mi atención. Todo lo comentado ha sido con el proveedor de_x000a_Rimac VIVA 1A, realmente ha sido lamentable su atención y como indicaba al inicio yo_x000a_ya había usado este servicio antes y me atendieron muy bien, me parece que era otro_x000a_proveedor, pero ahora fue pésimo. Lo comento porque me parece importante que_x000a_hagas llegar el mensaje y queja a tu contacto en Rímac sobre todo porque estamos_x000a_hablando de temas de salud. Te agradezco de antemano. Saludos, Milagros Amaya_x000a_4. Análisis de los hechos que sustentan el reclamo:_x000a_Habiendo solicitado el descargo respectivo a las áreas involucradas en su atención,_x000a_como parte de las diligencias para atender su reclamo, cordialmente, le informamos lo_x000a_siguiente:_x000a_Luego de hacer las diligencias respectivas con relación a su atención, lamentamos_x000a_sinceramente los inconvenientes ocasionados durante su experiencia. Debido a una_x000a_falla operativa, nuestro sistema clínico virtual sufrió una caída. No obstante,_x000a_gestionamos la rehabilitación del sistema rápidamente, lo cual permitió que se le_x000a_brindara la atención médica el 24/03/2025 a la 1:10 pm._x000a_Por otro lado, tras revisar su caso con las áreas involucradas, confirmamos que_x000a_lamentablemente, por fallas del sistema logístico de nuestro proveedor, hubo una_x000a_demora en el proceso de entrega del medicamento. Sin perjuicio de ello, hemos_x000a_verificado también que, tan pronto tuvimos conocimiento de la no entrega de sus_x000a_medicamentos, procedimos a reprogramar el envío el día 26 de marzo del 2025 ._x000a_Sentimos los inconvenientes ocasionados y manifestamos que la salud de nuestros_x000a_pacientes es nuestra prioridad. En este punto, le extendemos nuestras más sinceras_x000a_disculp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Se reforzarán oportunidades de mejora para las áreas de atención médica virtual y_x000a_farmacia para evitar quiebres en la cadena de atención y entrega de_x000a_medicamentos._x000a_b) Reforzar el monitoreo continuo al sistema logístico de nuestros proveedores._x000a_Quedamos atentos ante cualquier solicitud, prestos a servirle siempre._x000a_“EN VIVA 1A CUIDAMOS LA SALUD DE TU FAMILIA COMO SI FUERA LA NUESTRA”"/>
    <d v="2025-04-21T00:00:00"/>
    <x v="0"/>
    <n v="19"/>
    <x v="0"/>
    <x v="0"/>
    <x v="0"/>
    <x v="23"/>
    <e v="#N/A"/>
    <s v="ENTREGADO"/>
    <e v="#N/A"/>
    <e v="#N/A"/>
    <e v="#N/A"/>
    <e v="#N/A"/>
    <s v="Medicamentos"/>
    <s v="SERVICIO"/>
  </r>
  <r>
    <x v="2"/>
    <s v="PERÚ"/>
    <s v="VIVA1A CENTRO MEDICO"/>
    <s v="RIMAC"/>
    <x v="1"/>
    <s v="DNI"/>
    <n v="43592303"/>
    <s v="Stefany Sara Tejeda Cuzcano"/>
    <m/>
    <m/>
    <s v="stefy152000@gmail.com"/>
    <s v="25-SBS014109"/>
    <m/>
    <x v="0"/>
    <x v="0"/>
    <s v="El día de ayer recibí una atención de forma virtual para mi menor hija por la clínica VIVA A1, lo cual doc. no tenia buena_x000a_conexión a internet, me indico que no contaba con el medicamento ( RINOMAX Y EL OTRO MEDICAMENTO ES PARA LA_x000a_RINITIS) , doc. ingreso tarde a la consulta y apresuraba la atención porque tenia otro paciente por atender, a la vez llamo a_x000a_Rimac y asesora le indica que menor no contaba bajo su póliza por atención virtual, luego se rectifico indicándole &quot; que sugiere&quot; que no sea por atención virtual._x000a_La primera cita era a las 4 pm, le reprogramaron para las 6pm sin previo aviso, mi molestia es que si doctora no escuchaba_x000a_bien, que medicamentos me estará mandando, que hasta ahora no me llega."/>
    <x v="9"/>
    <s v="CENTRO MEDICO VIRTUAL"/>
    <x v="13"/>
    <d v="2025-03-26T00:00:00"/>
    <s v="Informe de Resultado del Reclamo_x000a_1. Canal de Ingreso del Reclamo:_x000a_Reclamo ingresado el 26 de marzo de 2025, a través del Libro de ReclamacionesVirtual (LRV) de RIMAC EPS, mediante la Hoja de Reclamación N°25-SBS014109;_x000a_el cual nos fue trasladado el 02 de abril del 2025 y registramos como ReclamoN° LVR-5-000009_x000a_2. Identificación del usuario afectado y de quien presenta el reclamo:_x000a_El reclamo fue presentado por Stefany Sara Tejeda Cuzcano DNI N° 43592303enrepresentación de ALMUDENA SARA MASCCO TEJEDA DNI N° 90940497_x000a_3. Descripción y causa del reclamo:_x000a_“El día de ayer recibí una atención de forma virtual para mi menor hija por la clínicaVIVA A1, lo cual doc. no tenia buena conexión a internet, me indico que no contabacon el medicamento ( RINOMAX Y EL OTRO MEDICAMENTO ES PARA LARINITIS) , doc. ingreso tarde a la consulta y apresuraba la atención porque tenia otro pacientepor atender, a la vez llamo a Rimac y asesora le indica que menor no contaba bajosupóliza por atención virtual, luego se rectifico indicándole &quot; que sugiere&quot; que no seapor_x000a_atención virtual. La primera cita era a las 4 pm, le reprogramaron para las 6pmsinprevio aviso, mi molestia es que si doctora no escuchaba bien, que medicamentos meestará mandando, que hasta ahora no me llega. .” 4. Análisis de los hechos que sustentan el reclamo:_x000a_Habiendo solicitado el descargo respectivo a las áreas involucradas en su atención, como parte de las diligencias realizadas para atender su reclamo, le informamoslosiguiente:_x000a_La atención médica fue brindada inicialmente por videollamada; sin embargo, debidoafallas de conexión, se presentó un retraso en el inicio. Ante esta situación, se continuóla atención a través de la plataforma Zoyper5 , donde se logró concluir_x000a_satisfactoriamente la consulta con la paciente, sin nuevas interferencias. En relación con los medicamentos prescritos según diagnóstico se evidencialaprescripción de los siguientes medicamentos:LORATADINA5MGJARABE,PREDNISONA 5MG/5ML JARABE,RHINO BB X 15ML, se confirma queel_x000a_despacho se efectuó el día 26 de marzo de 2025, a las 11:40 a.m. Con respectoalosmedicamentos solicitados por la madre de la menor ( Avamys) esto no estáenrelación con el diagnóstico validado en la consulta médica._x000a_Avenida Faustino Sánchez_x000a_Carrión 230. viva1a.com.pe (01)618300Lamentamos los inconvenientes que esta situación pudo haberle causadoyreiteramos que la salud de nuestros pacientes es nuestra principal prioridad. 5. Conclusiones_x000a_En consecuencia, de acuerdo con los fundamentos expuestos, nuestra institucióndeclara parcialmente fundado su reclamo. Viva 1A agradece su reclamo pues nos permite tener el debido conocimiento delaseventualidades y deficiencias que puedan producirse durante la atención, tomar_x000a_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_x000a_6. Medidas a adoptar o adoptadas:_x000a_Finalmente, es oportuno informarle que hemos adoptado las siguientes medidas:_x000a_a) Feedback a nuestro proveedor responsable de la entrega de sus medicamentos. b) Reforzar el monitoreo continuo al sistema logístico de nuestros proveedores. c) Mejorar la estabilidad y respaldo de las plataformas de videollamada. Quedamos atentos ante cualquier solicitud, prestos a servirle siempre. “EN VIVA 1A CUIDAMOS LA SALUD DE TU FAMILIA COMO SI FUERA LA NUESTRA”"/>
    <d v="2025-04-11T00:00:00"/>
    <x v="0"/>
    <n v="13"/>
    <x v="0"/>
    <x v="0"/>
    <x v="0"/>
    <x v="23"/>
    <e v="#N/A"/>
    <e v="#N/A"/>
    <e v="#N/A"/>
    <e v="#N/A"/>
    <e v="#N/A"/>
    <e v="#N/A"/>
    <s v="Demora en atencion"/>
    <s v="SERVICIO"/>
  </r>
  <r>
    <x v="2"/>
    <s v="PERÚ"/>
    <s v="VIVA1A CENTRO MEDICO"/>
    <s v="RIMAC"/>
    <x v="0"/>
    <s v="DNI"/>
    <n v="79351259"/>
    <s v="ANAHI ALESSANDRA DA COSTA SABA"/>
    <m/>
    <n v="907441348"/>
    <s v="rossanysaba1924@gmail.com"/>
    <s v="25-EPS002460"/>
    <m/>
    <x v="0"/>
    <x v="0"/>
    <s v="Cliente refiere queja de proveedor de salud VIVA 1A S.A.C. ya que el 24 de marzo solicitó médico a domicilio con la_x000a_especialidad de pediatría en el cual el médico tratante le envío en receta PARACETAMOL, sin embargo, el medicamento_x000a_que le fue entregado por error es SIMETICONA de 80mg. Este hecho le ha generado malestar ya que de no haberse_x000a_percatado le hubiese dado a su menor un medicamento que pudo ocasionar inconvenientes en su salud. Asimismo, cliente manifiesta su incomodidad por la demora en la entrega del medicamento ya_x000a_que fue entregado al día siguiente alrededor de las 10pm. Cliente señala que es la primera vez que ocurre incidentes como_x000a_estos en el cual le genera desconfianza porque la veces anteriores que ha solicitado servicio médica siempre la han_x000a_atendido como corresponde, es más cuando faltaba algún medicamento, se lo mencionaban y se lo enviaban después. Ante_x000a_estos hechos, deja constancia de lo ocurrido a fin de que se tome cartas en el asunto. Cliente refiere que ya no necesita que_x000a_se le envié el medicamento correcto."/>
    <x v="0"/>
    <s v="PRESTADOR EXTERNO"/>
    <x v="0"/>
    <d v="2025-03-27T00:00:00"/>
    <s v="Informe de Resultado del Reclamo_x000a_1. Canal de Ingreso del Reclamo:_x000a_Reclamo ingresado el 27 de marzo de 2025, a través del Libro de ReclamacionesVirtual (LRV) de RIMAC EPS, mediante la Hoja de Reclamación N° 25-EPS002460;_x000a_el cual nos fue trasladado el 28 de marzo del 2025 y registramos como ReclamoN° LVR-5-0000010_x000a_2. Identificación del usuario afectado y de quien presenta el reclamo:_x000a_El reclamo fue presentado por Rossany Del Pilar Saba Sernaque con DNI_x000a_N°42396905 en representación de ANAHI ALESSANDRA DA COSTA SABADNI N° 79351259_x000a_3. Descripción y causa del reclamo:_x000a_“ Cliente refiere queja de proveedor de salud VIVA 1A S.A.C. ya que el 24 de marzosolicitó médico a domicilio con la especialidad de pediatría en el cual el médicotratante le envío en receta PARACETAMOL, sin embargo, el medicamento que lefueentregado por error es SIMETICONA de 80mg. Este hecho le ha generado malestar_x000a_ya que de no haberse percatado le hubiese dado a su menor un medicamentoquepudo ocasionar inconvenientes en su salud. Asimismo, cliente manifiestasuincomodidad por la demora en la entrega del medicamento ya que fue entregadoal_x000a_día siguiente alrededor de las 10pm. Cliente señala que es la primera vez que ocurreincidentes como estos en el cual le genera desconfianza porque la veces anterioresque ha solicitado servicio médica siempre la han atendido como corresponde, es máscuando faltaba algún medicamento, se lo mencionaban y se lo enviaban después. Ante estos hechos, deja constancia de lo ocurrido a fin de que se tome cartas enel_x000a_asunto. Cliente refiere que ya no necesita que se le envié el medicamento correcto.” 4. Análisis de los hechos que sustentan el reclamo:_x000a_Habiendo solicitado el descargo respectivo a las áreas involucradas en su atención, como parte de las diligencias para atender su reclamo, cordialmente, le informamoslosiguiente:_x000a_Luego de realizar la verificación correspondiente, se ha identificado que, efectivamente, nuestro proveedor asignó un medicamento por otro y dicha entregafue realizada al día siguiente ,superando el tiempo habitual para este tipodesolicitudes. Lamentamos sinceramente la preocupación y malestar generados. Valoramos la confianza que ha depositado anteriormente en nuestros serviciosylamentamos profundamente que esta situación haya afectado esa percepción._x000a_Avenida Faustino Sánchez_x000a_Carrión 230. viva1a.com.pe (01)6183005. Conclusiones_x000a_En consecuencia, de acuerdo con los fundamentos expuestos, nuestra institucióndeclara fundado su reclamo. Viva 1A agradece su reclamo pues nos permite tener el debido conocimiento delaseventualidades y deficiencias que puedan producirse durante la atención, tomar_x000a_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_x000a_6. Medidas a adoptar o adoptadas:_x000a_Finalmente, es oportuno informarle que hemos adoptado las siguientes medidas:_x000a_a) Se han reforzado los controles de validación en la preparación y entregademedicamentos, así como los protocolos de revisión por parte de farmacia. b) Se están implementando mejoras en la coordinación logística para asegurar_x000a_entregas dentro de los plazos establecidos por los proveedores. Quedamos atentos ante cualquier solicitud, prestos a servirle siempre. “EN VIVA 1A CUIDAMOS LA SALUD DE TU FAMILIA COMO SI FUERA LA NUESTRA”"/>
    <d v="2025-04-12T00:00:00"/>
    <x v="0"/>
    <n v="12"/>
    <x v="0"/>
    <x v="0"/>
    <x v="0"/>
    <x v="24"/>
    <e v="#N/A"/>
    <s v="ENTREGADO"/>
    <e v="#N/A"/>
    <e v="#N/A"/>
    <e v="#N/A"/>
    <e v="#N/A"/>
    <s v="Medicamentos"/>
    <s v="SERVICIO"/>
  </r>
  <r>
    <x v="2"/>
    <s v="PERÚ"/>
    <s v="VIVA1A CENTRO MEDICO"/>
    <s v="RIMAC"/>
    <x v="0"/>
    <s v="DNI"/>
    <m/>
    <s v="UCSM // PROGRAMA OTRAS ENFERMEDADES/ PROVEEDOR: VIVA A1"/>
    <m/>
    <m/>
    <m/>
    <m/>
    <m/>
    <x v="0"/>
    <x v="1"/>
    <s v="UCSM // PROGRAMA OTRAS ENFERMEDADES/ PROVEEDOR: VIVA A1"/>
    <x v="2"/>
    <s v="CRONICOS"/>
    <x v="9"/>
    <d v="2025-03-27T00:00:00"/>
    <s v="Buenas tardes Guisella:_x000a_En relación al correo sobre el paciente CASTELO VARGAS JOAQUÍN, se informa que la consulta fue respondida a través de otros correos. De igual manera, se comparte el siguiente resumen:_x000a_Los exámenes de laboratorio fueron realizados el 11 de abril en la Clínica San Juan de Dios._x000a_Las tiras reactivas fueron enviadas por Cuidafarma el 17 de marzo de 2025._x000a_Hasta la fecha, las coordinaciones relacionadas con las atenciones del paciente han sido comunicadas directamente tanto al paciente como a su madre._x000a_Actualmente, las citas médicas se gestionan por teleconsulta de manera mensual, programándose con una semana de anticipación en relación a su última consulta, a fin de asegurar la entrega oportuna de su medicación._x000a__x000a_Quedamos atentos ante cualquier consulta adicional._x000a__x000a__x000a_Saludos cordiales._x000a_"/>
    <d v="2025-07-09T00:00:00"/>
    <x v="0"/>
    <n v="75"/>
    <x v="0"/>
    <x v="0"/>
    <x v="0"/>
    <x v="24"/>
    <e v="#N/A"/>
    <e v="#N/A"/>
    <e v="#N/A"/>
    <e v="#N/A"/>
    <m/>
    <m/>
    <s v="Acceso"/>
    <s v="SERVICIO"/>
  </r>
  <r>
    <x v="2"/>
    <s v="PERÚ"/>
    <s v="VIVA1A CENTRO MEDICO"/>
    <s v="RIMAC"/>
    <x v="0"/>
    <s v="DNI"/>
    <n v="9155132"/>
    <s v="Giulio Valz Gen Rivera"/>
    <m/>
    <n v="999654195"/>
    <m/>
    <m/>
    <m/>
    <x v="1"/>
    <x v="1"/>
    <s v="Hola Rosita,_x000a__x000a_Tenemos a nuestro Gerente General interesado en entrar al Programa de Pacientes crónicos por hipertensión, detallo sus datos para que puedan contactarse con él y coordinar el ingreso:_x000a__x000a_ _x000a__x000a_Giulio Valz Gen Rivera_x000a__x000a_DNI 09155132_x000a__x000a_hipertensión_x000a__x000a_Cel 999654195_x000a__x000a_ _x000a__x000a_Gracias_x000a__x000a_ "/>
    <x v="1"/>
    <s v="CRONICOS"/>
    <x v="6"/>
    <d v="2025-03-28T00:00:00"/>
    <s v="Buenas tardes estimados_x000a__x000a_Se agenda cita con el  Dr moncada_x000a_para el día 14/03, paciente conforme _x000a__x000a_saludos_x000a__x000a_Pedro Bereche_x000a_asesor del centro de experiencia al usuario_x000a_Centro Medico Viva 1A. Buenas tardes, estimados:_x000a_Reciban un cordial saludo por parte de VIVA 1A Centro Médico._x000a_En relación con el ingreso al programa del paciente Giulio Valz Gen Rivera (DNI 09155132), les informamos que hemos realizado nuevamente la comunicación correspondiente y, por lo tanto, la cita ha sido programada para el 08/04/2025 a las 13:30 horas con el Dr. Antonio David Moncada Catalán, del Servicio de Medica familiar  - Teleconsulta._x000a_Quedamos a su disposición para cualquier consulta adicional._x000a_Atentamente,"/>
    <d v="2025-03-28T00:00:00"/>
    <x v="0"/>
    <n v="1"/>
    <x v="0"/>
    <x v="3"/>
    <x v="0"/>
    <x v="25"/>
    <e v="#N/A"/>
    <e v="#N/A"/>
    <e v="#N/A"/>
    <e v="#N/A"/>
    <e v="#N/A"/>
    <e v="#N/A"/>
    <s v="Solicitud"/>
    <s v="SOLICITUD"/>
  </r>
  <r>
    <x v="2"/>
    <s v="PERÚ"/>
    <s v="VIVA1A CENTRO MEDICO"/>
    <s v="RIMAC"/>
    <x v="0"/>
    <s v="DNI"/>
    <n v="43526403"/>
    <s v="ELIZABETH CRISTINA HERMOZA MORALES "/>
    <m/>
    <m/>
    <m/>
    <m/>
    <n v="24854895"/>
    <x v="0"/>
    <x v="1"/>
    <s v="Estimados @quejasyreclamos@viva1a.com.pe_x000a__x000a_Su urgente apoyo con el descargo y la medidas correctivas en referencia al presente reclamo._x000a__x000a_Hola Guissela,_x000a__x000a_Buenas tardes, por favor tu gentil apoyo con lo indicado por el paciente que ha presentado un reclamo formal por la atención del proveedor VIVA 1A y la entrega de sus medicinas, pasó atención el 18/03 de manera virtual por endocrinología ya que tiene diagnóstico de diabetes, el medico no le entregó receta e indicó que ya lo había ingresado al sistema, sin receta no puede comprar sus medicamentos en la farmacia, le recetaron 5 lapiceros de Victoza y MaltoFER._x000a__x000a_Mencionar también que antes de finalizar la comunicación le llamaron para solicitarle un examen lo cual la fastidió bastante, ya que indica que ellos llevan el control y deben contar con esa información._x000a__x000a_Se ofreció autonomía pero no quiso aceptarlo porque no puede comprar las medicinas y espera le solucionen a la brevedad._x000a__x000a_Datos de contacto:_x000a_correo: elizabeth.hermoza@yahoo.com.pe_x000a_Teléfono: 993377154_x000a_"/>
    <x v="0"/>
    <s v="PRESTADOR EXTERNO"/>
    <x v="0"/>
    <d v="2025-03-28T00:00:00"/>
    <s v="Buenas tardes, estimados:_x000a__x000a_Reciban un cordial saludo por parte del Centro Médico Viva 1A._x000a_En relación con la notificación presentada respecto a la paciente Elizabeth Cristina Hermoza Morales (DNI: 43526403), se realizó la revisión correspondiente del caso, en la cual se evidenció lo siguiente:_x000a_El día 18 de marzo, el médico endocrinólogo emitió una formulación médica, con su respectiva programación de despacho._x000a_Los medicamentos fueron entregados a la paciente el día 19 de marzo por el proveedor CuidaFarma._x000a_Los medicamentos despachados fueron:_x000a_Liraglutida 6 mg/ml (inyectable) – 5 jeringas_x000a_Hierro Polimaltosa 100 mg (tabletas) – 30 tabletas_x000a_Respecto al reclamo presentado por la paciente, informamos que se han tomado las medidas correctivas correspondientes con el área involucrada, lo que ha permitido asegurar la continuidad de la atención._x000a_Actualmente, la paciente ya cuenta con su cita correspondiente al mes de abril, la cual fue programada para el 15/04, con el Dr. Gerson Jacob Siura Trevejo, en el servicio de Endocrinología._x000a_Agradecemos la atención prestada a la situación reportada. Entendemos que se presentaron imprevistos logísticos, los cuales ya han sido subsanados. Reafirmamos nuestro compromiso con la mejora continua, y seguiremos trabajando para brindar una atención oportuna, segura y de calidad._x000a_Saludos cordiales,"/>
    <d v="2025-04-26T00:00:00"/>
    <x v="0"/>
    <n v="21"/>
    <x v="0"/>
    <x v="0"/>
    <x v="0"/>
    <x v="25"/>
    <e v="#N/A"/>
    <e v="#N/A"/>
    <e v="#N/A"/>
    <e v="#N/A"/>
    <e v="#N/A"/>
    <e v="#N/A"/>
    <s v="Medicamentos"/>
    <s v="SERVICIO"/>
  </r>
  <r>
    <x v="2"/>
    <s v="PERÚ"/>
    <s v="VIVA1A CENTRO MEDICO"/>
    <s v="RIMAC"/>
    <x v="0"/>
    <s v="DNI"/>
    <n v="46603235"/>
    <s v=" JOANA CRISTINA RAYGADA RISCO"/>
    <m/>
    <m/>
    <m/>
    <m/>
    <m/>
    <x v="1"/>
    <x v="1"/>
    <s v="Su urgente apoyo con atender el requerimiento de la usuaria._x000a__x000a_Buenas tardes estimados,_x000a__x000a_ _x000a__x000a_Se verifica que la paciente tuvo consulta el 10/03 con el Dr. Moncada. No obstante, recientemente ha sido informada de su embarazo. Siguiendo la recomendación de su ginecóloga, se ha indicado que consulte con su médico tratante del programa Cuídate, debido a su diagnóstico de hipertensión arterial (HTA), con el fin de evaluar la continuidad de su tratamiento farmacológico. Por lo que se brinda el visto bueno para proceder con la reevaluación del médico tratante del programa a la brevedad posible de manera excepcional, de antemano gracias por el apoyo."/>
    <x v="4"/>
    <s v="CRONICOS"/>
    <x v="6"/>
    <d v="2025-03-28T00:00:00"/>
    <s v="Buenas tardes, estimados:_x000a_Con respecto al estado actual del paciente JOANA CRISTINA RAYGADA RISCO, se informa que se ha procedido a establecer contacto y se está agendando la visita domiciliaria para el día de hoy 10/04, en el rango de horario  8:00 p.m. a 9:00 p.m., con el Dr. Moncada, del servicio de Médico Familiar - Atención Domiciliaria._x000a_Quedamos atentos ante cualquier consulta adicional._x000a_Saludos cordiales."/>
    <d v="2025-04-10T00:00:00"/>
    <x v="0"/>
    <n v="10"/>
    <x v="0"/>
    <x v="0"/>
    <x v="0"/>
    <x v="25"/>
    <e v="#N/A"/>
    <e v="#N/A"/>
    <e v="#N/A"/>
    <e v="#N/A"/>
    <s v="NO FUE ATENDIDA"/>
    <s v="NO FUE ATENDIDA "/>
    <s v="Solicitud"/>
    <s v="SOLICITUD"/>
  </r>
  <r>
    <x v="2"/>
    <s v="PERÚ"/>
    <s v="VIVA1A CENTRO MEDICO"/>
    <s v="RIMAC"/>
    <x v="0"/>
    <s v="DNI"/>
    <n v="8800991"/>
    <s v="CARMEN LIDIA NODA KOZONO DE TSUMURA"/>
    <m/>
    <n v="959357212"/>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6"/>
    <d v="2025-03-28T00:00:00"/>
    <s v="CANCELADO, POR SOLICITUD DE RIMAC PASARAN ATENCION EN CLINICA INTERNACIONAL"/>
    <d v="2025-04-03T00:00:00"/>
    <x v="1"/>
    <n v="5"/>
    <x v="0"/>
    <x v="4"/>
    <x v="1"/>
    <x v="25"/>
    <e v="#N/A"/>
    <e v="#N/A"/>
    <e v="#N/A"/>
    <e v="#N/A"/>
    <e v="#N/A"/>
    <e v="#N/A"/>
    <s v="Solicitud"/>
    <s v="SOLICITUD"/>
  </r>
  <r>
    <x v="2"/>
    <s v="PERÚ"/>
    <s v="VIVA1A CENTRO MEDICO"/>
    <s v="RIMAC"/>
    <x v="0"/>
    <s v="CE"/>
    <n v="122028"/>
    <s v="TSUMURA SHIMIZU MITSUYUKI"/>
    <m/>
    <n v="959357212"/>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6"/>
    <d v="2025-03-28T00:00:00"/>
    <s v="CANCELADO, POR SOLICITUD DE RIMAC PASARAN ATENCION EN CLINICA INTERNACIONAL"/>
    <d v="2025-04-03T00:00:00"/>
    <x v="1"/>
    <n v="5"/>
    <x v="0"/>
    <x v="4"/>
    <x v="1"/>
    <x v="25"/>
    <e v="#N/A"/>
    <e v="#N/A"/>
    <e v="#N/A"/>
    <e v="#N/A"/>
    <e v="#N/A"/>
    <e v="#N/A"/>
    <s v="Solicitud"/>
    <s v="SOLICITUD"/>
  </r>
  <r>
    <x v="2"/>
    <s v="PERÚ"/>
    <s v="VIVA1A CENTRO MEDICO"/>
    <s v="RIMAC"/>
    <x v="0"/>
    <s v="DNI"/>
    <n v="9309622"/>
    <s v="RAUL ANTONIO MEJIA RAMIREZ"/>
    <m/>
    <n v="995961508"/>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27"/>
    <d v="2025-03-28T00:00:00"/>
    <s v="ASIGNADO 2025-04-11 Hilton   D Jango  Cruz CARDIOLOGIA - TELECONSULTA"/>
    <d v="2025-04-07T00:00:00"/>
    <x v="0"/>
    <n v="7"/>
    <x v="0"/>
    <x v="0"/>
    <x v="0"/>
    <x v="25"/>
    <e v="#N/A"/>
    <e v="#N/A"/>
    <e v="#N/A"/>
    <e v="#N/A"/>
    <e v="#N/A"/>
    <e v="#N/A"/>
    <s v="Solicitud"/>
    <s v="SOLICITUD"/>
  </r>
  <r>
    <x v="2"/>
    <s v="PERÚ"/>
    <s v="VIVA1A CENTRO MEDICO"/>
    <s v="RIMAC"/>
    <x v="0"/>
    <s v="DNI"/>
    <n v="9999283"/>
    <s v="ANA SOFIA LOPEZ RAMIREZ (PCTE VIP)"/>
    <m/>
    <n v="985058944"/>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1"/>
    <d v="2025-03-28T00:00:00"/>
    <s v="ATENDIDO 2025-04-02 Virginia  Cuevas Rivero MEDICA FAMILIAR - TELECONSULTA"/>
    <d v="2025-04-07T00:00:00"/>
    <x v="0"/>
    <n v="7"/>
    <x v="0"/>
    <x v="0"/>
    <x v="0"/>
    <x v="25"/>
    <e v="#N/A"/>
    <e v="#N/A"/>
    <e v="#N/A"/>
    <e v="#N/A"/>
    <e v="#N/A"/>
    <e v="#N/A"/>
    <s v="Solicitud"/>
    <s v="SOLICITUD"/>
  </r>
  <r>
    <x v="2"/>
    <s v="PERÚ"/>
    <s v="VIVA1A CENTRO MEDICO"/>
    <s v="RIMAC"/>
    <x v="0"/>
    <s v="DNI"/>
    <n v="8188185"/>
    <s v="ROSARIO FORTUNATA BIMBI TUDELA"/>
    <m/>
    <n v="950419888"/>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1"/>
    <d v="2025-03-28T00:00:00"/>
    <s v="ASIGNADO 2025-04-08 DR SIURA ENDOCRINOLOGIA - TELECONSULTA"/>
    <d v="2025-04-07T00:00:00"/>
    <x v="0"/>
    <n v="7"/>
    <x v="0"/>
    <x v="0"/>
    <x v="0"/>
    <x v="25"/>
    <e v="#N/A"/>
    <e v="#N/A"/>
    <e v="#N/A"/>
    <e v="#N/A"/>
    <e v="#N/A"/>
    <e v="#N/A"/>
    <s v="Solicitud"/>
    <s v="SOLICITUD"/>
  </r>
  <r>
    <x v="2"/>
    <s v="PERÚ"/>
    <s v="VIVA1A CENTRO MEDICO"/>
    <s v="RIMAC"/>
    <x v="0"/>
    <s v="DNI"/>
    <n v="7525635"/>
    <s v="JOSSY SHEYLA MIO RIOS"/>
    <m/>
    <n v="970373145"/>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27"/>
    <d v="2025-03-28T00:00:00"/>
    <s v="NO CONTESTA, SE DEJA WHATSAPP"/>
    <d v="2025-04-22T00:00:00"/>
    <x v="0"/>
    <n v="18"/>
    <x v="0"/>
    <x v="0"/>
    <x v="0"/>
    <x v="25"/>
    <e v="#N/A"/>
    <e v="#N/A"/>
    <e v="#N/A"/>
    <e v="#N/A"/>
    <e v="#N/A"/>
    <e v="#N/A"/>
    <s v="Solicitud"/>
    <s v="SOLICITUD"/>
  </r>
  <r>
    <x v="2"/>
    <s v="PERÚ"/>
    <s v="VIVA1A CENTRO MEDICO"/>
    <s v="RIMAC"/>
    <x v="0"/>
    <s v="DNI"/>
    <n v="7975440"/>
    <s v="ENRIQUE RICARDO SANTAYA ZAPATA"/>
    <m/>
    <n v="979706522"/>
    <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27"/>
    <d v="2025-03-28T00:00:00"/>
    <s v="ATENDIDO 2025-04-02 Virginia  Cuevas Rivero MEDICA FAMILIAR - TELECONSULTA"/>
    <d v="2025-04-07T00:00:00"/>
    <x v="0"/>
    <n v="7"/>
    <x v="0"/>
    <x v="0"/>
    <x v="0"/>
    <x v="25"/>
    <e v="#N/A"/>
    <e v="#N/A"/>
    <e v="#N/A"/>
    <e v="#N/A"/>
    <e v="#N/A"/>
    <e v="#N/A"/>
    <s v="Solicitud"/>
    <s v="SOLICITUD"/>
  </r>
  <r>
    <x v="2"/>
    <s v="PERÚ"/>
    <s v="VIVA1A CENTRO MEDICO"/>
    <s v="RIMAC"/>
    <x v="0"/>
    <s v="DNI"/>
    <n v="9895080"/>
    <s v="RAFAEL ALEXANDER RAMIREZ ESPINOZA"/>
    <m/>
    <n v="947978712"/>
    <s v="rafael.ramirez@pe.nestle.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3"/>
    <d v="2025-03-28T00:00:00"/>
    <s v="ATENDIDO 2025-04-07 Antonio  David Moncada Catalan MEDICA FAMILIAR - TELECONSULTA"/>
    <d v="2025-04-12T00:00:00"/>
    <x v="0"/>
    <n v="11"/>
    <x v="0"/>
    <x v="0"/>
    <x v="0"/>
    <x v="25"/>
    <e v="#N/A"/>
    <e v="#N/A"/>
    <e v="#N/A"/>
    <e v="#N/A"/>
    <e v="#N/A"/>
    <e v="#N/A"/>
    <s v="Solicitud"/>
    <s v="SOLICITUD"/>
  </r>
  <r>
    <x v="2"/>
    <s v="PERÚ"/>
    <s v="VIVA1A CENTRO MEDICO"/>
    <s v="RIMAC"/>
    <x v="0"/>
    <s v="DNI"/>
    <n v="10319657"/>
    <s v="GABY REBECA PEREZ FUNES"/>
    <m/>
    <n v="983612057"/>
    <s v="GABY_REBECA@HOTMAIL.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RONICOS"/>
    <x v="19"/>
    <d v="2025-03-28T00:00:00"/>
    <s v="ATENDIDO 2025-04-03 Gerson  Jacob Siura  Trevejo Trevejo ENDOCRINOLOGÍA - TELECONSULTA"/>
    <d v="2025-04-12T00:00:00"/>
    <x v="0"/>
    <n v="11"/>
    <x v="0"/>
    <x v="0"/>
    <x v="0"/>
    <x v="25"/>
    <e v="#N/A"/>
    <e v="#N/A"/>
    <e v="#N/A"/>
    <e v="#N/A"/>
    <e v="#N/A"/>
    <e v="#N/A"/>
    <s v="Solicitud"/>
    <s v="SOLICITUD"/>
  </r>
  <r>
    <x v="2"/>
    <s v="PERÚ"/>
    <s v="VIVA1A CENTRO MEDICO"/>
    <s v="RIMAC"/>
    <x v="0"/>
    <s v="DNI"/>
    <n v="9339439"/>
    <s v="BERNARDO JOSE FERNANDEZ HAAKER"/>
    <m/>
    <n v="976222819"/>
    <s v="BFERNANDEZHAAKER@GMAIL.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1"/>
    <d v="2025-03-28T00:00:00"/>
    <s v="NO CONTESTA, SE DEJA WHATSAPP"/>
    <d v="2025-04-21T00:00:00"/>
    <x v="0"/>
    <n v="17"/>
    <x v="0"/>
    <x v="0"/>
    <x v="0"/>
    <x v="25"/>
    <e v="#N/A"/>
    <e v="#N/A"/>
    <e v="#N/A"/>
    <e v="#N/A"/>
    <e v="#N/A"/>
    <e v="#N/A"/>
    <s v="Solicitud"/>
    <s v="SOLICITUD"/>
  </r>
  <r>
    <x v="2"/>
    <s v="PERÚ"/>
    <s v="VIVA1A CENTRO MEDICO"/>
    <s v="RIMAC"/>
    <x v="0"/>
    <s v="DNI"/>
    <n v="41442510"/>
    <s v="GIULIANA DEL CARMEN LIZARRAGA CAYCHO"/>
    <m/>
    <n v="958919210"/>
    <s v="giulidelc@hotmail.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RONICOS"/>
    <x v="19"/>
    <d v="2025-03-28T00:00:00"/>
    <s v="NO ASISTIO A SU CITA 29/03/2025 Virginia  Cuevas Rivero MEDICA FAMILIAR - TELECONSULTA"/>
    <d v="2025-04-12T00:00:00"/>
    <x v="0"/>
    <n v="11"/>
    <x v="0"/>
    <x v="0"/>
    <x v="0"/>
    <x v="25"/>
    <e v="#N/A"/>
    <e v="#N/A"/>
    <e v="#N/A"/>
    <e v="#N/A"/>
    <e v="#N/A"/>
    <e v="#N/A"/>
    <s v="Solicitud"/>
    <s v="SOLICITUD"/>
  </r>
  <r>
    <x v="2"/>
    <s v="PERÚ"/>
    <s v="VIVA1A CENTRO MEDICO"/>
    <s v="RIMAC"/>
    <x v="0"/>
    <s v="DNI"/>
    <n v="42345325"/>
    <s v="MARIELZAVALA MIMATA"/>
    <m/>
    <n v="993456074"/>
    <s v="marielzm@gmail.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6"/>
    <d v="2025-03-28T00:00:00"/>
    <s v="NO ASISTIO A SU CITA 2025-04-06 Hilton   D Jango  Cruz CARDIOLOGÍA - TELECONSULTA"/>
    <d v="2025-04-12T00:00:00"/>
    <x v="0"/>
    <n v="11"/>
    <x v="0"/>
    <x v="0"/>
    <x v="0"/>
    <x v="25"/>
    <e v="#N/A"/>
    <e v="#N/A"/>
    <e v="#N/A"/>
    <e v="#N/A"/>
    <e v="#N/A"/>
    <e v="#N/A"/>
    <s v="Solicitud"/>
    <s v="SOLICITUD"/>
  </r>
  <r>
    <x v="2"/>
    <s v="PERÚ"/>
    <s v="VIVA1A CENTRO MEDICO"/>
    <s v="RIMAC"/>
    <x v="0"/>
    <s v="DNI"/>
    <n v="40351427"/>
    <s v="PATRICIA DEL PILAR MOTTA LONGO"/>
    <m/>
    <n v="996914030"/>
    <s v="pmottalongo79@gmail.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2"/>
    <d v="2025-03-28T00:00:00"/>
    <s v="NO CONTESTA, SE DEJA WHATSAPP"/>
    <d v="2025-04-21T00:00:00"/>
    <x v="0"/>
    <n v="17"/>
    <x v="0"/>
    <x v="0"/>
    <x v="0"/>
    <x v="25"/>
    <e v="#N/A"/>
    <e v="#N/A"/>
    <e v="#N/A"/>
    <e v="#N/A"/>
    <e v="#N/A"/>
    <e v="#N/A"/>
    <s v="Solicitud"/>
    <s v="SOLICITUD"/>
  </r>
  <r>
    <x v="2"/>
    <s v="PERÚ"/>
    <s v="VIVA1A CENTRO MEDICO"/>
    <s v="RIMAC"/>
    <x v="0"/>
    <s v="DNI"/>
    <n v="6209028"/>
    <s v="ERICK CARLOS STAROST GUTIERREZ"/>
    <m/>
    <n v="989624053"/>
    <s v="ERICKSTAROST@STAROSTCOMPANY.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RONICOS"/>
    <x v="22"/>
    <d v="2025-03-28T00:00:00"/>
    <s v="ATENDIDO 2025-04-12 Hilton   D Jango  CruzCARDIOLOGÍA - TELECONSULTA"/>
    <d v="2025-04-21T00:00:00"/>
    <x v="0"/>
    <n v="17"/>
    <x v="0"/>
    <x v="0"/>
    <x v="0"/>
    <x v="25"/>
    <e v="#N/A"/>
    <e v="#N/A"/>
    <e v="#N/A"/>
    <e v="#N/A"/>
    <e v="#N/A"/>
    <e v="#N/A"/>
    <s v="Solicitud"/>
    <s v="SOLICITUD"/>
  </r>
  <r>
    <x v="2"/>
    <s v="PERÚ"/>
    <s v="VIVA1A CENTRO MEDICO"/>
    <s v="RIMAC"/>
    <x v="0"/>
    <s v="DNI"/>
    <n v="47189097"/>
    <s v="WALTER AUGUSTO ESPIRITU ARANDA"/>
    <m/>
    <n v="906352104"/>
    <s v="walesp90@outlook.com"/>
    <m/>
    <m/>
    <x v="1"/>
    <x v="1"/>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x v="2"/>
    <d v="2025-03-28T00:00:00"/>
    <s v="NO CONTESTA, SE DEJA WHATSAPP"/>
    <d v="2025-04-21T00:00:00"/>
    <x v="0"/>
    <n v="17"/>
    <x v="0"/>
    <x v="0"/>
    <x v="0"/>
    <x v="25"/>
    <e v="#N/A"/>
    <e v="#N/A"/>
    <e v="#N/A"/>
    <e v="#N/A"/>
    <e v="#N/A"/>
    <e v="#N/A"/>
    <s v="Solicitud"/>
    <s v="SOLICITUD"/>
  </r>
  <r>
    <x v="2"/>
    <s v="PERÚ"/>
    <s v="VIVA1A CENTRO MEDICO"/>
    <s v="RIMAC"/>
    <x v="0"/>
    <s v="DNI"/>
    <n v="73028278"/>
    <s v="JOAQUIN ALONSO CASTELO VARGAS"/>
    <m/>
    <m/>
    <m/>
    <m/>
    <m/>
    <x v="0"/>
    <x v="1"/>
    <s v="Estimada @Denisse Salazar Gonzales_x000a__x000a_El prestador informó la entrega de medicamentos del mes de Febrero (estas en copia)_x000a__x000a_Estimado @fgarzon@viva1a.com.pe@gsiguenas@viva1a.com.pe@quejasyreclamos@viva1a.com.pe_x000a__x000a__x000a_Su urgente apoyo en validar si se ha cumplido con el correcto servicio del usuario referido. Agradeceré tu urgente y especial apoyo con el paciente JOAQUIN ALONSO CASTELO VARGAS, hijo de REGINA VARGAS ARAGON, quien pasó consulta a través del programa de pacientes crónicos “otras enfermedades” el 12.02.2025, indica que le recetaron una dotación mensual de 02 insulinas rápidas (también recibe insulina periódica) y que le resulta insuficiente, por lo que requiere que se contacten nuevamente con ellos para una evaluación al paciente y determinar una dosis mayor de insulina rápida."/>
    <x v="11"/>
    <s v="CRONICOS"/>
    <x v="3"/>
    <d v="2025-03-28T00:00:00"/>
    <s v="Buenos días, estimados,_x000a_Reciban un cordial saludo de parte de VIVA 1A Centro Médico._x000a_En relación con el envío de la receta médica, les informamos que no tenemos ningún pendiente con él paciente al respecto._x000a_Se realizó una llamada al paciente el día 04/04/2025, quien únicamente solicitó el agendamiento de su cita mensual. En respuesta a su solicitud, se ha procedido a agendar la cita para el mismo día, a las 15:00 horas, con el Dr. Gerson Jacob Siura Travejo._x000a_ En relación a los cargos, se ha solicitado la información al proveedor CUIDAFARMA, sin embargo no hemos tenido repuesta hasta el momento. _x000a_Se adjunta recetas emitidas al paciente._x000a_Quedamos atentos a cualquier otra consulta o requerimiento._x000a_"/>
    <d v="2025-04-07T00:00:00"/>
    <x v="0"/>
    <n v="7"/>
    <x v="0"/>
    <x v="0"/>
    <x v="0"/>
    <x v="25"/>
    <s v="URGENTE / UCSP / AMC / PACIENTE: CASTELO VARGAS, JOAQUIN ALONSO (DNI 73028278) - TITULAR: REGINA VARGAS / SOLICITO ATENCIÓN PROGRAMA &quot;OTRAS ENFERMEDADES&quot;"/>
    <e v="#N/A"/>
    <e v="#N/A"/>
    <e v="#N/A"/>
    <e v="#N/A"/>
    <e v="#N/A"/>
    <s v="Atencion Asistencial"/>
    <s v="SERVICIO"/>
  </r>
  <r>
    <x v="2"/>
    <s v="PERÚ"/>
    <s v="VIVA1A CENTRO MEDICO"/>
    <s v="RIMAC"/>
    <x v="0"/>
    <s v="DNI"/>
    <m/>
    <s v="JOSE LUIS MARRUFFO MENDOZA"/>
    <m/>
    <n v="986674359"/>
    <m/>
    <m/>
    <m/>
    <x v="0"/>
    <x v="1"/>
    <s v="Su gentil apoyo con el pronto contacto del usuario referido para nuevo ingreso._x000a__x000a_Estimada Licenciada,_x000a__x000a_ _x000a__x000a_Por favor su apoyo para que puedan contactarse con el asegurado, indica que no logra contactarse con el programa Cuídate._x000a__x000a_ _x000a__x000a_JOSE LUIS MARRUFFO MENDOZA_x000a__x000a_ _x000a__x000a_El número es 986674359."/>
    <x v="5"/>
    <s v="CALL CENTER"/>
    <x v="14"/>
    <d v="2025-03-28T00:00:00"/>
    <s v="Estimados _x000a_Se procedio  ah contacto con el pcte , quien pudo pasar su  consulta el dia  28/3 horas 6 :15 pm con el Dr Moncada ._x000a__x000a_Saludos cordiales _x000a_katherine ochoa_x000a_Centro de experiencia"/>
    <d v="2025-03-30T00:00:00"/>
    <x v="0"/>
    <n v="1"/>
    <x v="0"/>
    <x v="3"/>
    <x v="0"/>
    <x v="25"/>
    <e v="#N/A"/>
    <e v="#N/A"/>
    <e v="#N/A"/>
    <e v="#N/A"/>
    <e v="#N/A"/>
    <e v="#N/A"/>
    <s v="Fallas TICS"/>
    <s v="CALIDAD"/>
  </r>
  <r>
    <x v="2"/>
    <s v="PERÚ"/>
    <s v="VIVA1A CENTRO MEDICO"/>
    <s v="RIMAC"/>
    <x v="0"/>
    <s v="DNI"/>
    <n v="76467408"/>
    <s v="FIORELLA MARIEL HUARINGA LEON"/>
    <s v="Calle 33 Chorrillos"/>
    <n v="991859198"/>
    <s v="fiorellahl16@gmail.com"/>
    <s v="25-EPS002475"/>
    <m/>
    <x v="0"/>
    <x v="0"/>
    <s v="La doctora MARCIRLA ESPINOZA de CENTRO VIVA 1 A no desea entregarme los medicamentos, indica que debo_x000a_comprarlos en farmacia porque no tienen en el stock, sin importarle mi estado de salud actual. Tampoco realiza la gestión_x000a_para que otro proveedor me envíe los medicamentos."/>
    <x v="11"/>
    <s v="CRONICOS"/>
    <x v="9"/>
    <d v="2025-03-28T00:00:00"/>
    <s v="Informe de Resultado del Reclamo_x000a_1. Canal de Ingreso del Reclamo:_x000a_Reclamo ingresado el 28 de marzo de 2025, a través del Libro de ReclamacionesVirtual (LRV) de RIMAC EPS, mediante la Hoja de Reclamación N°25- EPS002475;_x000a_el cual nos fue trasladado el 28 de marzo del 2025 y registramos como ReclamoN° LVR-25-000011. 2. Identificación del usuario afectado y de quien presenta el reclamo:_x000a_El reclamo fue presentado por Fiorella Mariel Huaringa Leon con DNI N° 76467408. 3. Descripción y causa del reclamo:_x000a_“La doctora MARCIRLA ESPINOZA de CENTRO VIVA 1 A no desea entregarmelosmedicamentos, indica que debo comprarlos en farmacia porque no tienen en el stock, sin importarle mi estado de salud actual. Tampoco realiza la gestión para queotroproveedor me envíe los medicamentos.” 4. Análisis de los hechos que sustentan el reclamo:_x000a_En atención a su reclamo relacionado con la consulta médica de seguimiento recibidaatravés de la modalidad de teleconsulta el día 28/03/2025, nos permitimos informarlequehemos revisado su caso junto con el área médica correspondiente, a fin de brindarleunarespuesta clara y objetiva. De acuerdo con el reporte emitido por la profesional tratante, la Dra. Marciel Espinoza, laatención médica fue realizada bajo modalidad virtual, como parte de un seguimientoposterior a la consulta recibida el 27/03/2025 por persistencia de síntomas. Durantelaatención, usted manifestó síntomas de dolor de garganta persistente, congestión nasal ymalestar general; sin presencia de fiebre, tos, ni signos de alarma. Tras la entrevista, la médica determinó que el cuadro correspondía a una rinofaringitisaguda de origen viral, sin criterios que justificaran el uso de antibióticos u otrosmedicamentos no indicados en las Guías de Práctica Clínica vigentes. En ese sentido, el_x000a_tratamiento recomendado fue sintomático, con uso de antiinflamatorios y antihistamínicos,_x000a_los cuales ya habían sido indicados en la atención inicial del día anterior._x000a_Avenida Faustino Sánchez_x000a_Carrión 230. viva1a.com.pe (01)6183005. Conclusiones_x000a_En consecuencia, de acuerdo con los fundamentos expuestos, nuestra institucióndeclara infundado su reclamo. Viva 1A agradece su reclamo pues nos permite tener el debido conocimiento delaseventualidades y deficiencias que puedan producirse durante la atención, tomar_x000a_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_x000a_6. Medidas a adoptar o adoptadas:_x000a_Finalmente, es oportuno informarle que hemos adoptado las siguientes medidas:_x000a_a) Mejora en la comunicación Médico-Paciente. b) Brindar espacios de retroalimentación inmediata tras cada consulta. Quedamos atentos ante cualquier solicitud, prestos a servirle siempre. “EN VIVA 1A CUIDAMOS LA SALUD DE TU FAMILIA COMO SI FUERA LA NUESTRA”"/>
    <d v="2025-04-12T00:00:00"/>
    <x v="0"/>
    <n v="11"/>
    <x v="0"/>
    <x v="0"/>
    <x v="0"/>
    <x v="25"/>
    <e v="#N/A"/>
    <s v="CANCELADO"/>
    <e v="#N/A"/>
    <e v="#N/A"/>
    <e v="#N/A"/>
    <e v="#N/A"/>
    <s v="Atencion Asistencial"/>
    <s v="SERVICIO"/>
  </r>
  <r>
    <x v="2"/>
    <s v="PERÚ"/>
    <s v="VIVA1A CENTRO MEDICO"/>
    <s v="RIMAC"/>
    <x v="0"/>
    <s v="DNI"/>
    <n v="7718338"/>
    <s v="Cecilia Durango Salazar"/>
    <m/>
    <n v="980672096"/>
    <m/>
    <m/>
    <m/>
    <x v="0"/>
    <x v="1"/>
    <s v="Transmito la solicitud de dos aseguradas (madre e hija) que fueron ingresadas al programa con VIVA 1ª en febrero. Aunque ha pasado más de un mes desde su último control, aún no han logrado la programación de su cita correspondiente para marzo._x000a__x000a_Adjunto los datos necesarios para que puedan canalizar la solicitud con el proveedor y gestionar sus citas en el plazo más breve posible, ya que actualmente no cuentan con tratamiento._x000a__x000a_Asimismo, cabe mencionar que las aseguradas han intentado comunicarse con el proveedor a través del número de WhatsApp (sin recibir respuesta) y mediante la opción de programas del IVR Rimac.. Pendiente cita del presente mes ya no tiene medicina"/>
    <x v="2"/>
    <s v="CRONICOS"/>
    <x v="19"/>
    <d v="2025-03-28T00:00:00"/>
    <s v="Buenas tardes estimados _x000a__x000a_pacientes en mención pasaron atención con_x000a_el Dr Gerson Siura el día 28/03, pacientes conformes_x000a__x000a_saludos _x000a__x000a_Pedro Bereche_x000a_Asesor de Experiencia al Usuario _x000a_Viva 1A"/>
    <d v="2025-03-31T00:00:00"/>
    <x v="0"/>
    <n v="2"/>
    <x v="0"/>
    <x v="1"/>
    <x v="0"/>
    <x v="25"/>
    <e v="#N/A"/>
    <e v="#N/A"/>
    <e v="#N/A"/>
    <e v="#N/A"/>
    <e v="#N/A"/>
    <e v="#N/A"/>
    <s v="Acceso"/>
    <s v="SERVICIO"/>
  </r>
  <r>
    <x v="2"/>
    <s v="PERÚ"/>
    <s v="VIVA1A CENTRO MEDICO"/>
    <s v="RIMAC"/>
    <x v="0"/>
    <s v="DNI"/>
    <n v="70432964"/>
    <s v="MAGALI FLORES DURANGO"/>
    <m/>
    <n v="980672096"/>
    <m/>
    <m/>
    <m/>
    <x v="0"/>
    <x v="1"/>
    <s v="Transmito la solicitud de dos aseguradas (madre e hija) que fueron ingresadas al programa con VIVA 1ª en febrero. Aunque ha pasado más de un mes desde su último control, aún no han logrado la programación de su cita correspondiente para marzo._x000a__x000a_Adjunto los datos necesarios para que puedan canalizar la solicitud con el proveedor y gestionar sus citas en el plazo más breve posible, ya que actualmente no cuentan con tratamiento._x000a__x000a_Asimismo, cabe mencionar que las aseguradas han intentado comunicarse con el proveedor a través del número de WhatsApp (sin recibir respuesta) y mediante la opción de programas del IVR Rimac. Hasta el momento no me han agendado la cita del mes de marzo, ya no tengo medicina, no me han mandado resultados de análisis y tampoco de ecografía."/>
    <x v="2"/>
    <s v="CRONICOS"/>
    <x v="19"/>
    <d v="2025-03-28T00:00:00"/>
    <s v="Buenas tardes estimados _x000a__x000a_pacientes en mención pasaron atención con_x000a_el Dr Gerson Siura el día 28/03, pacientes conformes_x000a__x000a_saludos _x000a__x000a_Pedro Bereche_x000a_Asesor de Experiencia al Usuario _x000a_Viva 1A"/>
    <d v="2025-03-31T00:00:00"/>
    <x v="0"/>
    <n v="2"/>
    <x v="0"/>
    <x v="1"/>
    <x v="0"/>
    <x v="25"/>
    <e v="#N/A"/>
    <e v="#N/A"/>
    <e v="#N/A"/>
    <e v="#N/A"/>
    <e v="#N/A"/>
    <e v="#N/A"/>
    <s v="Acceso"/>
    <s v="SERVICIO"/>
  </r>
  <r>
    <x v="2"/>
    <s v="PERÚ"/>
    <s v="VIVA1A CENTRO MEDICO"/>
    <s v="RIMAC"/>
    <x v="1"/>
    <s v="DNI"/>
    <m/>
    <s v="MITZY YAMILÉ ESCOBAR UTCAÑE"/>
    <m/>
    <m/>
    <m/>
    <m/>
    <m/>
    <x v="0"/>
    <x v="1"/>
    <s v="@CUI_Vilma Yanet Ortiz Duran_x000a__x000a_Según lo conversado, mañana que vas a Viva 1ª, necesitamos saber qué pasó con la atencion de: MITZY YAMILÉ, ESCOBAR UTCAÑE._x000a__x000a_Ella es de la COE Rimac y agendó una atención como cliente incógnito para evaluar el servicio._x000a__x000a_ _x000a__x000a_Incidente: A pesar de que no se presentó en la consulta porque era una prueba, le llegó por WSP la receta con diagnóstico de Rinofaringitis, 3 medicamentos y finalmente los productos llegaron a casa, todo ello sin haber pasado una consulta con el médico!, esto es gravísimo de cara a los controles que se deben tener en la operación._x000a__x000a_ _x000a__x000a_Mitzy reportó este hecho por el canal de Wsp pero no obtuvo una respuesta por el lado de Viva. Todo está en los print de pantalla del adjunto._x000a__x000a_ _x000a__x000a_@Martha Grosso Sandoval @CUI_Liliana Patricia Blanco Rodriguez_x000a__x000a_Este caso nos lo van a sacar el día de la reunión, asi que debemos preparar el descargo de lo ocurrido y el plan de mejora para evitar incidentes similares."/>
    <x v="12"/>
    <s v="CENTRO MEDICO VIRTUAL"/>
    <x v="13"/>
    <d v="2025-03-28T00:00:00"/>
    <s v="Lima, 01 de abril de 2025_x000a_Estimados señores de Rimac EPS_x000a_De nuestra mayor consideración,_x000a_Por medio de la presente, deseamos expresar nuestro compromiso con la transparencia, la _x000a_calidad de atención y la mejora continua en nuestros procesos._x000a_Con relación a los hechos ocurridos recientemente, en el marco de la prestación del servicio del _x000a_día 26 de marzo de 2025, los cuales han generado inquietud y preocupación, cordialmente nos _x000a_permitimos poner a su conocimiento lo siguiente:_x000a_a) Descripción de los hechos_x000a_El incidente que ha originado esta comunicación se refiere al presunto registro indebido de _x000a_una atención médica en la Historia Clínica (HC) de la paciente Mitzy Yamile Escobar Utcañe, _x000a_por parte del médico tratante, sin que supuestamente haya realizado efectivamente dicha_x000a_atención médica._x000a_Una vez tuvimos conocimiento de esta situación, procedimos a realizar una auditoría interna _x000a_con el fin de esclarecer las circunstancias que llevaron a la situación descrita. A continuación, _x000a_detallamos los hallazgos obtenidos en el curso de dicha investigación:_x000a_1. El 26 de marzo de 2025, a las 9:26 a.m., se asignó la subasta del caso de la Sra. Mitzy _x000a_Yamile Escobar Utcañe a VIVA 1A._x000a_2. El 26 de marzo de 2025, a las 9:59 a.m., la Sra. Mitzy Yamile Escobar Utcañe fue _x000a_registrada en nuestro sistema, y se le citó para una consulta a las 10:40 a.m. del mismo _x000a_día._x000a_3. En ese mismo momento, la Sra. Mitzy Yamile Escobar Utcañe recibió un recordatorio de _x000a_su cita por parte de Gabriella, nuestro bot de atención al cliente, ello, en cumplimiento de _x000a_nuestro flujo de atención. La Sra. Mitzy Yamile Escobar Utcañe confirmó su asistencia a _x000a_la cita programada:_x000a_4. El médico tratante inició la videollamada para la realización de la consulta en la hora _x000a_programada, cumpliendo con ello nuestro flujo de atención, sin embargo, la Sra. Mitzy _x000a_Yamile Escobar Utcañe no se conectó._x000a_5. Ahora bien, según nuestras investigaciones, la doctora tuvo una consulta con otra _x000a_paciente, momentos antes de su cita programada con la Sra. Mitzy Yamile Escobar _x000a_Utcañe. Así, producto de un error humano, registró dicha atención y receta médica a _x000a_nombre de la Sra. Mitzy Yamile Escobar Utcañe._x000a_6. Sin perjuicio de ello, se verificó también que la doctora registró correctamente la atención _x000a_de la paciente anterior a la Sra. Mitzy Yamile Escobar Utcañe y que, por ese extremo, no _x000a_tenemos ningún inconveniente._x000a_7. Sin embargo, debido a aquel error humano de la doctora, el registro de atención de la _x000a_Sra. Mitzy Yamile Escobar Utcañe y la posterior entrega de los medicamentos no pudo _x000a_subsanarse oportunamente. En ese extremo, lamentamos lo ocurrido y extendemos _x000a_nuestras disculpas y compromiso de mejora._x000a_8. Cabe mencionar que, minutos después, el médico intentó comunicarse con la Sra. Mitzy _x000a_Yamile Escobar Utcañe para recordarle su cita programada, y la paciente devolvió esa_x000a_llamada._x000a_9. Sin perjuicio de todo lo mencionado, hemos corroborado que con fecha 26 de marzo de _x000a_2025, a las 14:03 a.m., la farmacia se comunicó telefónicamente con la Sra. Mitzy Yamile _x000a_Escobar Utcañe para coordinar la entrega de los medicamentos, lo cual aceptó sin _x000a_manifestar mayores observaciones._x000a_10. Finalmente, el mismo 26 de marzo de 2025, a las 02:28 p.m., la paciente recibió sus_x000a_medicamentos y firmó el cargo de entrega correspondiente._x000a_Lamentablemente, debido al tiempo transcurrido y al tipo de atención, la médica tratante no _x000a_recuerda mayores detalles específicos del caso, por lo que no hemos podido validar con _x000a_mayor precisión el incidente en cuestión. No obstante, por parte de nuestra empresa hicimos _x000a_las validaciones correspondientes y verificamos que se cumplió con el flujo respectivo y, _x000a_asimismo, hemos reportado ya la oportunidad de mejora a fin de poder subsanar ese tipo de _x000a_errores humanos con inmediatez en caso vuelva a ocurrir._x000a_En ese sentido, en nombre de nuestra institución, ofrecemos nuestras más sinceras disculpas _x000a_por cualquier inconveniente que esta situación haya podido ocasionar._x000a_b) Medidas correctivas inmediatas_x000a_Con el propósito de abordar esta situación con la debida seriedad y transparencia, hemos _x000a_implementado las siguientes medidas correctivas inmediatas:_x000a_1. Retroalimentación al profesional involucrado: Se ha procedido con la _x000a_retroalimentación de la médico profesional involucrada para la atención de sus afiliados._x000a_2. Comunicado formal al resto del equipo de profesionales médicos: Se emitió una _x000a_notificación formal al resto del equipo de profesionales de salud, enfatizando que _x000a_cualquier conducta irregular en el registro de atenciones médicas será sancionada, _x000a_pudiendo llegar hasta la exclusión del profesional y la retención del pago por servicios no_x000a_efectivamente prestados_x000a_c) Acciones de Mejora y Prevención_x000a_Con el objetivo de garantizar que situaciones de esta índole no se repitan en el futuro, venimos _x000a_implementando las siguientes acciones de mejora y prevención:_x000a_1. Controles de verificación de identidad del paciente atendido:_x000a_Estableceremos un sistema de confirmación de la identidad del paciente en cada una de _x000a_nuestras atenciones médicas por Teleconsulta._x000a_Esta validación se efectuará a través de la presentación del DNI o documento de _x000a_identidad en tiempo real, el cual será mostrado al médico tratante antes de iniciar la _x000a_consulta, siendo la captura de pantalla del paciente mostrando dicho documento _x000a_archivada en nuestros registros a efectos de confirmar su identidad y asistencia a las _x000a_citas programadas._x000a_2. Auditorías Internas Periódicas:_x000a_Realizaremos revisiones aleatorias, con el objetivo de reforzar nuestra supervisión de la _x000a_calidad y efectiva realización de las atenciones médicas y se implementarán controles _x000a_cruzados con los registros de conexión a la plataforma de Teleconsulta._x000a_3. Capacitación continua_x000a_Reforzaremos a todo nivel nuestros protocolos y lineamientos, haciendo especial énfasis _x000a_en la debida diligencia que deben tener los profesionales de salud contratados._x000a_4. Reporte y Seguimiento_x000a_Con relación al presente evento, procuraremos el mayor seguimiento y brindaremos_x000a_reportes constantes de nuestras acciones de mejora implementadas._x000a_Finalmente, reiteramos que nuestro compromiso de mantener los más altos estándares en la _x000a_prestación de servicios y a colaborar estrechamente con su representada para asegurar que _x000a_estos hechos sean casos aislados y no afecten la confianza depositada en nuestros procesos._x000a_Agradecemos la oportunidad de exponer las medidas implementadas y quedamos a su _x000a_disposición para cualquier consulta o reunión que consideren pertinente._x000a_Sin otro particular, agradecemos su comprensión y reiteramos nuestro compromiso de mejora _x000a_continua, en beneficio de la atención de sus afiliados._x000a_Cordialmente,_x000a______________________________x000a_Dr. Jhon Fredy Garzon Martine"/>
    <d v="2025-04-01T00:00:00"/>
    <x v="0"/>
    <n v="3"/>
    <x v="0"/>
    <x v="2"/>
    <x v="0"/>
    <x v="25"/>
    <e v="#N/A"/>
    <e v="#N/A"/>
    <e v="#N/A"/>
    <e v="#N/A"/>
    <e v="#N/A"/>
    <e v="#N/A"/>
    <s v="Eps"/>
    <s v="CALIDAD"/>
  </r>
  <r>
    <x v="2"/>
    <s v="PERÚ"/>
    <s v="VIVA1A CENTRO MEDICO"/>
    <s v="RIMAC"/>
    <x v="0"/>
    <s v="DNI"/>
    <n v="46094728"/>
    <s v="ANGELA MARIA INDACOCHEA BELTRAN"/>
    <m/>
    <m/>
    <m/>
    <m/>
    <m/>
    <x v="0"/>
    <x v="1"/>
    <s v="Su urgente apoyo con el descargo y medidas correctivas del presente reclamo._x000a__x000a__x000a_Por favor tu apoyo con el caso de la asegurada de la referencia._x000a_ _x000a_ _x000a_Hemos recibido el reclamo de la asegurada ANGELA MARIA INDACOCHEA BELTRÁN, DNI 46094728, quien indica que el pasado 13.03.2025 tuvo cita mediante el programa de pacientes crónicos y quedaron en llamarla para coordinar la toma de sus análisis, sin embargo, han transcurrido casi 15 días y aún no se han contactado con ella._x000a_ _x000a_Por favor, es urgente revisar el caso, ya que no es la primera vez, la asegurada ya presentó reclamo anterior por la demora en la entrega de medicación._x000a_ _x000a_ _x000a_ _x000a_Quedo a su disposición para cualquier requerimiento adicional."/>
    <x v="2"/>
    <s v="PRESTADOR EXTERNO"/>
    <x v="15"/>
    <d v="2025-03-28T00:00:00"/>
    <s v="Estimada Sra. Bedon Guissela,_x000a_Reciba un cordial saludo de parte de VIVA 1A Centro Médico. En atención a lo indicado en el comunicado, nos permitimos dar respuesta al seguimiento del caso y confirmar la toma de análisis de la Sra. Ángela María Indacochea Beltrán (DNI: 46094728), con dirección en Urb. La Arboleda D18, Vallecito, Arequipa._x000a_La Clínica San Juan de Dios de Arequipa ya ha tenido contacto con la paciente, quien se realizó los análisis el día de hoy, 01 de abril de 2025, en el horario de 7:00 a.m. a 9:00 a.m.._x000a_Lamentamos la demora en la respuesta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
    <d v="2025-03-29T00:00:00"/>
    <x v="0"/>
    <n v="1"/>
    <x v="0"/>
    <x v="3"/>
    <x v="0"/>
    <x v="25"/>
    <e v="#N/A"/>
    <e v="#N/A"/>
    <e v="#N/A"/>
    <e v="#N/A"/>
    <e v="#N/A"/>
    <e v="#N/A"/>
    <s v="Acceso"/>
    <s v="SERVICIO"/>
  </r>
  <r>
    <x v="2"/>
    <s v="PERÚ"/>
    <s v="VIVA1A CENTRO MEDICO"/>
    <s v="RIMAC"/>
    <x v="0"/>
    <s v="DNI"/>
    <n v="44969176"/>
    <s v="Karina Milagros Vargas Collantes"/>
    <m/>
    <n v="968762497"/>
    <m/>
    <m/>
    <m/>
    <x v="1"/>
    <x v="1"/>
    <s v="Estimados @admisionrimac@viva1a.com.pe_x000a__x000a_ _x000a__x000a_Solicitamos su gentil apoyo con el pronto contacto a la usuaria referida, quien ya ha sido contactada previamente y ha confirmado su ingreso al Programa Cuídate con diagnóstico de Hipertensión Arterial (HTA)._x000a__x000a_ _x000a__x000a_Contactar al teléfono personal: 968762497"/>
    <x v="1"/>
    <s v="CRONICOS"/>
    <x v="6"/>
    <d v="2025-03-28T00:00:00"/>
    <s v="Buenas tardes, estimada:_x000a_Me permito informarle que se ha logrado establecer contacto y se ha procedido con el agendamiento correspondiente para la paciente Karina Milagros Vargas Collantes (DNI: 44969176)._x000a_La cita ha sido programada para el día 28/04 a la 1:45 p.m., con el Dr. Antonio David Moncada Catalán, en el servicio de Medicina Familiar - Teleconsulta._x000a_Quedamos atentos a cualquier requerimiento adicional._x000a_Saludos cordiales,"/>
    <d v="2025-04-26T00:00:00"/>
    <x v="0"/>
    <n v="21"/>
    <x v="0"/>
    <x v="0"/>
    <x v="0"/>
    <x v="25"/>
    <e v="#N/A"/>
    <e v="#N/A"/>
    <e v="#N/A"/>
    <e v="#N/A"/>
    <m/>
    <m/>
    <s v="Solicitud"/>
    <s v="SOLICITUD"/>
  </r>
  <r>
    <x v="2"/>
    <s v="PERÚ"/>
    <s v="VIVA1A CENTRO MEDICO"/>
    <s v="RIMAC"/>
    <x v="0"/>
    <s v="DNI"/>
    <n v="9994334"/>
    <s v="ANA GABRIELA CHAVEZ VARGAS"/>
    <m/>
    <n v="989640563"/>
    <m/>
    <m/>
    <m/>
    <x v="0"/>
    <x v="1"/>
    <s v="Estimados buenos días, se acaba de comunicar conmigo la señora ANA CHAVEZ, quien indica que hasta ahorita no la llaman para poder generar sus exámenes de laboratorio y que cuando escribe al número de whatssap solo le responde una bot._x000a__x000a_ _x000a__x000a_Por favor su apoyo para poder llamara lo antes posible._x000a__x000a_ _x000a__x000a_TLF: 989 640 563"/>
    <x v="2"/>
    <s v="PRESTADOR EXTERNO"/>
    <x v="15"/>
    <d v="2025-03-31T00:00:00"/>
    <s v="Buenos tardes, estimados:_x000a_Reciban un cordial saludo de parte del Centro Médico Viva 1A._x000a_En atención a la paciente Chávez Vargas, Ana Gabriela, informamos lo siguiente:_x000a_Los exámenes de laboratorio fueron realizados el día 03 de abril de 2025, en el horario de 6:00 a.m. a 7:00 a.m._x000a_Asimismo, la paciente recibió atención médica el día 04 de abril de 2025, con el Dr. Gerson Jacob Siura Trevejo, del servicio de Endocrinología – Teleconsulta._x000a_Quedamos atentos a cualquier consulta adicional que se requiera._x000a_Saludos cordiales,"/>
    <d v="2025-04-15T00:00:00"/>
    <x v="0"/>
    <n v="12"/>
    <x v="0"/>
    <x v="0"/>
    <x v="0"/>
    <x v="26"/>
    <s v="cuidate// endocrinología//CHAVEZ VARGAS, ANA GABRIELA //ADMINISTRACION FOOD REGIONAL S.A.C."/>
    <e v="#N/A"/>
    <e v="#N/A"/>
    <e v="#N/A"/>
    <n v="0"/>
    <n v="0"/>
    <s v="Acceso"/>
    <s v="SERVICIO"/>
  </r>
  <r>
    <x v="2"/>
    <s v="PERÚ"/>
    <s v="VIVA1A CENTRO MEDICO"/>
    <s v="RIMAC"/>
    <x v="0"/>
    <s v="DNI"/>
    <n v="8201744"/>
    <s v="CARLOS ALBERTO LORENZO WONG LU"/>
    <m/>
    <m/>
    <m/>
    <m/>
    <m/>
    <x v="0"/>
    <x v="1"/>
    <s v="Su gentil apoyo con la pronta respuesta del presente reclamo._x000a__x000a__x000a_Hola @CUI_Guissela Bedon Espinoza,_x000a__x000a_ _x000a__x000a_Por favor con lo siguiente, cliente pertenece a programa Cuídate y nos informa que el día 28/03 tuvo una tele consulta con su médico El Dr. Moncada y le recetó LOSACOR D 100\25 con Hidroclorotiazida que es para controlar la retención de líquidos pero le enviaron solo LOSACOR de 100 mg, su apoyo urgente para que puedan coordinar con el proveedor el envío de medicamentos correcto._x000a__x000a_ _x000a__x000a_ _x000a__x000a_Atenta a sus comentarios._x000a__x000a_ _x000a__x000a_Saludos cordiales,"/>
    <x v="0"/>
    <s v="PRESTADOR EXTERNO"/>
    <x v="0"/>
    <d v="2025-03-31T00:00:00"/>
    <s v="Buenos días, estimados,_x000a_Reciban un cordial saludo de parte de VIVA 1A Centro Médico._x000a_Nos dirigimos a ustedes en relación con la entrega del medicamento correspondiente al Sr. Carlos Alberto Lorenzo Wong Lu (DNI: 08201744). Deseamos confirmar que dicho medicamento fue entregado el día sábado 29 de marzo de 2025. Además, hemos realizado una llamada de confirmación al paciente el día de hoy para verificar la recepción._x000a_Lamentamos sinceramente los inconvenientes ocasionados y valoramos sus comentarios. Reiteramos nuestro compromiso con la mejora continua de nuestros servicios._x000a_Quedamos a su disposición para cualquier consulta adicional._x000a_Saludos cordiales,"/>
    <d v="2025-04-03T00:00:00"/>
    <x v="0"/>
    <n v="4"/>
    <x v="0"/>
    <x v="5"/>
    <x v="0"/>
    <x v="26"/>
    <e v="#N/A"/>
    <e v="#N/A"/>
    <e v="#N/A"/>
    <e v="#N/A"/>
    <e v="#N/A"/>
    <e v="#N/A"/>
    <s v="Medicamentos"/>
    <s v="SERVICIO"/>
  </r>
  <r>
    <x v="2"/>
    <s v="PERÚ"/>
    <s v="VIVA1A CENTRO MEDICO"/>
    <s v="RIMAC"/>
    <x v="0"/>
    <s v="DNI"/>
    <n v="7636877"/>
    <s v="MARIA DEL CARMEN CARRASCO PANTA"/>
    <m/>
    <m/>
    <m/>
    <s v="25-EPS002484"/>
    <m/>
    <x v="0"/>
    <x v="0"/>
    <s v="Estimada Carmen_x000a__x000a__x000a_Se ha validado que la usuaria se encuentra inscrita actualmente en el Programa de Artritis, pero no está registrada en el Programa Cuídate por diagnóstico de Asma._x000a__x000a__x000a_Estimados @quejasyreclamos@viva1a.com.pe@admisionrimac@viva1a.com.pe@gsiguenas@viva1a.com.pe_x000a__x000a_Solicitamos su urgente apoyo con el pronto contacto a la usuaria referida, quien se encuentra pendiente de atención por el diagnóstico de Artritis._x000a__x000a_Durante la próxima atención médica, el profesional tratante deberá realizar la caracterización clínica para el diagnóstico de Asma._x000a__x000a_En caso de que se confirme dicho diagnóstico, se deberá ejecutar la cobertura bajo el esquema de RCV Continuador, conforme a lo siguiente:_x000a__x000a_Asma: cobertura al 100%_x000a__x000a_Artritis: cobertura al 85% ----Buenos días Guissela,_x000a__x000a_ _x000a__x000a_Tenemos el reclamo presentado por MARIA DEL CARMEN CARRASCO PANTA – DNI 07636877, paciente del programa crónico y hasta la fecha no recibe programación de cita con VIVA 1A. Asimismo, tiene pendiente cita del programa cuidate por asma._x000a__x000a_ _x000a__x000a_Por favor tu apoyo para notificarlo al proveedor y se concreten las citas._x000a__x000a_ _x000a__x000a_RECLAMO: Soy paciente de programa crónico por artritis, a la fecha via uno no me programa la cita, no voy a tener medicación del mes. Les he escrito al cell 942772650 que es el robot para programar citas y me dice que no puede procesar mi solicitud. He escrito al 942772654 que es de Gianina Sigueñas de Viva Uno y tampoco me contestan. Quiero interponer un reclamo porque me estoy quedando sin cita del mes, no tendré pastillas y soy paciente crónica, también me tienen pendiente la cita del programa cuidate por asma. cel 954645306._x000a__x000a_ _x000a__x000a_Gracias de antemano._x000a__x000a_ _x000a__x000a_Saludos,"/>
    <x v="2"/>
    <s v="CRONICOS"/>
    <x v="7"/>
    <d v="2025-03-31T00:00:00"/>
    <s v="Buenos días, estimados:_x000a_Reciban un cordial saludo de parte del Centro Médico Viva 1A._x000a_En respuesta al reclamo presentado por la paciente María del Carmen Carrasco Panta (DNI 07636877), quien actualmente se encuentra recibiendo atenciones dentro del programa RCV, informamos que dichas atenciones están siendo gestionadas de manera continua por el médico tratante, Dr. Antonio David Moncada Catalán._x000a_Adjuntamos a la presente la información correspondiente a la medicación prescrita y citas atendidas a la paciente. Nos mantendremos atentos al agendamiento correspondiente al presente mes de abril._x000a__x000a__x000a__x000a_Quedamos a disposición para cualquier consulta adicional que pudiera surgir."/>
    <d v="2025-04-21T00:00:00"/>
    <x v="0"/>
    <n v="16"/>
    <x v="0"/>
    <x v="0"/>
    <x v="0"/>
    <x v="26"/>
    <e v="#N/A"/>
    <e v="#N/A"/>
    <e v="#N/A"/>
    <e v="#N/A"/>
    <s v="PROGRAMA CRONICOS "/>
    <n v="0"/>
    <s v="Acceso"/>
    <s v="SERVICIO"/>
  </r>
  <r>
    <x v="2"/>
    <s v="PERÚ"/>
    <s v="VIVA1A CENTRO MEDICO"/>
    <s v="RIMAC"/>
    <x v="0"/>
    <m/>
    <m/>
    <s v="CONNIE ELIZABETH TORRES"/>
    <m/>
    <m/>
    <m/>
    <m/>
    <m/>
    <x v="0"/>
    <x v="1"/>
    <s v="Buenas tardes Guissela_x000a__x000a_Por favor, cliente en asunto indica que el día lunes su doctora psiquíatra le indico que le enviarían unos medicamentos a través de cuida farmacia, sin embargo, la cliente no ha tenido contacto hasta el momento._x000a__x000a_Por favor, su gentil apoyo contactándola a la brevedad."/>
    <x v="0"/>
    <s v="PRESTADOR EXTERNO"/>
    <x v="0"/>
    <d v="2025-03-31T00:00:00"/>
    <s v="Buenas tardes estimados, _x000a_ hemos realizado la verificación correspondiente de la paciente CONNIE ELIZABETH TORRES CARRERA (DNI 70416224) y por la cual no hemos realizado ninguna atención, no se encuentra registrada en nuestra base de datos, favor de indicar si requieren que ingrese al programa con nosotros. _x000a_CUI_Guissela Bedon Espinoza&lt;xt10033@rimac.com.pe&gt;_x000a_Estimados._x000a__x000a_Hacer caso omiso a la presente solicitud, se valida que el servicio corresponde al programa &quot;Yo Decido&quot;."/>
    <d v="2025-04-15T00:00:00"/>
    <x v="1"/>
    <n v="12"/>
    <x v="0"/>
    <x v="0"/>
    <x v="1"/>
    <x v="26"/>
    <e v="#N/A"/>
    <e v="#N/A"/>
    <e v="#N/A"/>
    <e v="#N/A"/>
    <e v="#N/A"/>
    <e v="#N/A"/>
    <s v="Medicamentos"/>
    <s v="SERVICIO"/>
  </r>
  <r>
    <x v="2"/>
    <s v="PERÚ"/>
    <s v="VIVA1A CENTRO MEDICO"/>
    <s v="RIMAC"/>
    <x v="0"/>
    <s v="DNI"/>
    <n v="9338607"/>
    <s v="ENRIQUE MARTIN CARRANZA GONZALES"/>
    <m/>
    <n v="903381131"/>
    <m/>
    <m/>
    <m/>
    <x v="0"/>
    <x v="1"/>
    <s v="Estimados por favor el apoyo con el cliente ya que el día 20/03/2025 se contactó para poder realizar su proceso de trámite del programa Cuidate donde se facilitó la comunicación con Central Telefónica Viva 1A: (01) 618 3000 donde se indicó que se contactarían en 72 horas hábiles.  Hasta la fecha no hay ningún tipo de contacto y el cliente esta mortificado por que viene de pacífico y solo le queda para 7 días sus medicamentos. El sufre con:_x000a_ _x000a_hipertensión arterial_x000a_diabetes_x000a_dislipidemia_x000a_ _x000a_Necesita que se pongan en contacto para coordinar y no llevarse una mala experiencia del servicio._x000a_ _x000a_DNI: 09338607_x000a_ENRIQUE MARTIN CARRANZA GONZALES_x000a_EPS_ E0037362_x000a_Celular: 903381131_x000a_Correo: enrique.carranza@yahoo.com_x000a_ _x000a_ _x000a_Saludos."/>
    <x v="2"/>
    <s v="CRONICOS"/>
    <x v="6"/>
    <d v="2025-03-31T00:00:00"/>
    <s v="Estimada_x000a_Bedon Guissela_x000a_ _x000a_Reciba un cordial saludo por parte de VIVA 1A Centro médico, con relación a lo descrito en el comunicado damos respuesta a la solicitud del ingreso   al programa Cuidate al   SR. ENRIQUE MARTIN CARRANZA GONZALES con Nro. DNI 09338607 a través del contacto de llamada al  Celular Nro.  903381131 queda programada la cita para el día 02/04/2025 en horario de 9:00am con la Dra. Virginia Cuevas Rivero al servicio de MEDICA FAMILIAR -TELECONSULTA._x000a_Usuario agradece y queda Satisfecho con la gestión realizada"/>
    <d v="2025-03-31T00:00:00"/>
    <x v="0"/>
    <n v="1"/>
    <x v="0"/>
    <x v="3"/>
    <x v="0"/>
    <x v="26"/>
    <e v="#N/A"/>
    <e v="#N/A"/>
    <e v="#N/A"/>
    <e v="#N/A"/>
    <e v="#N/A"/>
    <e v="#N/A"/>
    <s v="Acceso"/>
    <s v="SERVICIO"/>
  </r>
  <r>
    <x v="2"/>
    <s v="PERÚ"/>
    <s v="VIVA1A CENTRO MEDICO"/>
    <s v="RIMAC"/>
    <x v="0"/>
    <s v="DNI"/>
    <n v="3834986"/>
    <s v="PEDRO RUPERTO GUERRERO  GONZALES"/>
    <s v="Av. H - 84 Talara"/>
    <n v="939326023"/>
    <m/>
    <m/>
    <m/>
    <x v="0"/>
    <x v="1"/>
    <s v="Hola Susan,_x000a__x000a_ _x000a__x000a_Tenemos la queda de Antonieta por su esposo que es paciente crónico._x000a__x000a_ _x000a__x000a_Para comunicarles que el 8 de marzo, llamaron a mi esposo del programa de crónicos, para indicarle que tenía que pagar un deducible para la realización de un examen de laboratorio, (Perfil Lipídico) ese mismo día procedió al pago._x000a__x000a_ _x000a__x000a_Ayer, 19 de marzo, le envían un mensaje que los exámenes de laboratorio, para el seguimiento de pacientes crónicos no se realiza en provincias, solo en Lima._x000a__x000a_ _x000a__x000a_La primera pregunta es, cómo verifican el avance de los casos crónicos sin análisis de laboratorio y la segunda molestia es cómo es posible que ni siquiera tengan claro la dirección del paciente, por que generan la expectativa, recién luego de 11 días se comunican._x000a__x000a_ _x000a__x000a_Su apoyo con la revisión con el proveedor._x000a__x000a_ _x000a__x000a_Quedo atento a sus indicacaciones._x000a__x000a_ "/>
    <x v="2"/>
    <s v="PRESTADOR EXTERNO"/>
    <x v="15"/>
    <d v="2025-03-31T00:00:00"/>
    <s v="saludos _x000a_anexo programación de los laboratorios del afiliado  _x000a__x000a__x000a__x000a_se hara seguimiento al paciente para la realización de los examenes _x000a__x000a_cordialmente "/>
    <d v="2025-03-31T00:00:00"/>
    <x v="0"/>
    <n v="1"/>
    <x v="0"/>
    <x v="3"/>
    <x v="0"/>
    <x v="26"/>
    <e v="#N/A"/>
    <e v="#N/A"/>
    <e v="#N/A"/>
    <e v="#N/A"/>
    <e v="#N/A"/>
    <e v="#N/A"/>
    <s v="Acceso"/>
    <s v="SERVICIO"/>
  </r>
  <r>
    <x v="2"/>
    <s v="PERÚ"/>
    <s v="VIVA1A CENTRO MEDICO"/>
    <s v="RIMAC"/>
    <x v="0"/>
    <s v="DNI"/>
    <n v="8025970"/>
    <s v="GARCIA QUIÑONEZ CARLOS ENRIQUE"/>
    <m/>
    <n v="994602182"/>
    <s v="cgarcia@hortus.com.pe"/>
    <m/>
    <m/>
    <x v="1"/>
    <x v="1"/>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x v="6"/>
    <d v="2025-03-31T00:00:00"/>
    <s v="Actualización del caso:_x000a_Carlos Enrique García Quiñónez (DNI: 08025970) fue atendido el día 12/04 por el Dr. Hilton D. Jango Cruz, en el servicio de Cardiología - Teleconsulta._x000a_Betty Susana Dulanto Veliz (DNI: 16007378) tiene cita agendada para hoy a las 4:00 p.m. con el Dr. Gerson Jacob Siura Trevejo, en el servicio de Endocrinología - Teleconsulta._x000a_Eduardo Rómulo Izquierdo Adrianzen (DNI: 02674244): Aún no hemos logrado establecer contacto. Se dejó un mensaje vía WhatsApp, sin recibir respuesta hasta el momento. Solicitamos un número de contacto alternativo y estaremos atentos a su confirmación._x000a_Quedamos atentos a cualquier consulta adicional._x000a_Saludos cordiales,"/>
    <d v="2025-04-21T00:00:00"/>
    <x v="0"/>
    <n v="16"/>
    <x v="0"/>
    <x v="0"/>
    <x v="0"/>
    <x v="26"/>
    <e v="#N/A"/>
    <e v="#N/A"/>
    <e v="#N/A"/>
    <e v="#N/A"/>
    <e v="#N/A"/>
    <e v="#N/A"/>
    <s v="Solicitud"/>
    <s v="SOLICITUD"/>
  </r>
  <r>
    <x v="2"/>
    <s v="PERÚ"/>
    <s v="VIVA1A CENTRO MEDICO"/>
    <s v="RIMAC"/>
    <x v="0"/>
    <s v="DNI"/>
    <n v="29738772"/>
    <s v="HERNANDEZ ORTIZ LUISA SILVANA"/>
    <m/>
    <n v="942946844"/>
    <s v="shernandez@hortus.com.pe"/>
    <m/>
    <m/>
    <x v="1"/>
    <x v="1"/>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x v="6"/>
    <d v="2025-03-31T00:00:00"/>
    <s v="Buenos días, estimados,_x000a_Reciban un cordial saludo de parte de VIVA 1A Centro Médico. En respuesta a su solicitud de ingreso al programa , le informamos que fueron contactados y agendados:_x000a_Pacientes contactados y agendados._x000a_LUISA SILVANA HERNANDEZ ORTIZ LUISA SILVANA HERNÁNDEZ ORTÍZ (DNI: 29738772)_x000a_Fecha: 06/04/2025_x000a_Hora: 15:00"/>
    <d v="2025-04-03T00:00:00"/>
    <x v="0"/>
    <n v="4"/>
    <x v="0"/>
    <x v="5"/>
    <x v="0"/>
    <x v="26"/>
    <e v="#N/A"/>
    <e v="#N/A"/>
    <e v="#N/A"/>
    <e v="#N/A"/>
    <e v="#N/A"/>
    <e v="#N/A"/>
    <s v="Solicitud"/>
    <s v="SOLICITUD"/>
  </r>
  <r>
    <x v="2"/>
    <s v="PERÚ"/>
    <s v="VIVA1A CENTRO MEDICO"/>
    <s v="RIMAC"/>
    <x v="0"/>
    <s v="DNI"/>
    <n v="42161130"/>
    <s v="GUEVARA DELGADO LETICIA"/>
    <m/>
    <n v="943893584"/>
    <s v="lguevara@hortus.com.pe"/>
    <m/>
    <m/>
    <x v="1"/>
    <x v="1"/>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x v="19"/>
    <d v="2025-03-31T00:00:00"/>
    <s v="Buenos días, estimados,_x000a_Reciban un cordial saludo de parte de VIVA 1A Centro Médico. En respuesta a su solicitud de ingreso al programa , le informamos que fueron contactados y agendados:_x000a_Pacientes contactados y agendados._x000a_LETICIA GUEVARA DELGADO (DNI: 42161130)_x000a_Fecha de Atención: 28/03/2025_x000a_Hora: 10:00 (Atención realizada)"/>
    <d v="2025-04-03T00:00:00"/>
    <x v="0"/>
    <n v="4"/>
    <x v="0"/>
    <x v="5"/>
    <x v="0"/>
    <x v="26"/>
    <e v="#N/A"/>
    <e v="#N/A"/>
    <e v="#N/A"/>
    <e v="#N/A"/>
    <e v="#N/A"/>
    <e v="#N/A"/>
    <s v="Solicitud"/>
    <s v="SOLICITUD"/>
  </r>
  <r>
    <x v="2"/>
    <s v="PERÚ"/>
    <s v="VIVA1A CENTRO MEDICO"/>
    <s v="RIMAC"/>
    <x v="0"/>
    <s v="DNI"/>
    <n v="2674244"/>
    <s v="IZQUIERDO ADRIANZEN, EDUARDO ROMULO"/>
    <m/>
    <n v="943656067"/>
    <s v="eizquierdo@hortus.com.pe"/>
    <m/>
    <m/>
    <x v="1"/>
    <x v="1"/>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x v="3"/>
    <d v="2025-03-31T00:00:00"/>
    <s v="Actualización del caso:_x000a_Carlos Enrique García Quiñónez (DNI: 08025970) fue atendido el día 12/04 por el Dr. Hilton D. Jango Cruz, en el servicio de Cardiología - Teleconsulta._x000a_Betty Susana Dulanto Veliz (DNI: 16007378) tiene cita agendada para hoy a las 4:00 p.m. con el Dr. Gerson Jacob Siura Trevejo, en el servicio de Endocrinología - Teleconsulta._x000a_Eduardo Rómulo Izquierdo Adrianzen (DNI: 02674244): Aún no hemos logrado establecer contacto. Se dejó un mensaje vía WhatsApp, sin recibir respuesta hasta el momento. Solicitamos un número de contacto alternativo y estaremos atentos a su confirmación._x000a_Quedamos atentos a cualquier consulta adicional._x000a_Saludos cordiales,"/>
    <d v="2025-04-21T00:00:00"/>
    <x v="0"/>
    <n v="16"/>
    <x v="0"/>
    <x v="0"/>
    <x v="0"/>
    <x v="26"/>
    <e v="#N/A"/>
    <e v="#N/A"/>
    <e v="#N/A"/>
    <e v="#N/A"/>
    <e v="#N/A"/>
    <e v="#N/A"/>
    <s v="Solicitud"/>
    <s v="SOLICITUD"/>
  </r>
  <r>
    <x v="2"/>
    <s v="PERÚ"/>
    <s v="VIVA1A CENTRO MEDICO"/>
    <s v="RIMAC"/>
    <x v="0"/>
    <s v="DNI"/>
    <n v="16724511"/>
    <s v="SANCHEZ ESTELA HECTOR ALFREDO"/>
    <m/>
    <n v="982704113"/>
    <s v="hsanchez@hortus.com.pe"/>
    <m/>
    <m/>
    <x v="1"/>
    <x v="1"/>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x v="1"/>
    <d v="2025-03-31T00:00:00"/>
    <s v="Buenos días, estimados,_x000a_Reciban un cordial saludo de parte de VIVA 1A Centro Médico. En respuesta a su solicitud de ingreso al programa , le informamos que fueron contactados y agendados:_x000a_Pacientes contactados y agendados._x000a_HÉCTOR ALFREDO SÁNCHEZ ESTELA (DNI: 16724511)_x000a_Fecha: 11/04/2025_x000a_Hora: 16:00"/>
    <d v="2025-04-03T00:00:00"/>
    <x v="0"/>
    <n v="4"/>
    <x v="0"/>
    <x v="5"/>
    <x v="0"/>
    <x v="26"/>
    <e v="#N/A"/>
    <e v="#N/A"/>
    <e v="#N/A"/>
    <e v="#N/A"/>
    <e v="#N/A"/>
    <e v="#N/A"/>
    <s v="Solicitud"/>
    <s v="SOLICITUD"/>
  </r>
  <r>
    <x v="2"/>
    <s v="PERÚ"/>
    <s v="VIVA1A CENTRO MEDICO"/>
    <s v="RIMAC"/>
    <x v="0"/>
    <s v="DNI"/>
    <n v="29278513"/>
    <s v="VILLENA FARFAN PEDRO FERDINAD"/>
    <m/>
    <n v="959356710"/>
    <s v="pvillena@hortus.com.pe"/>
    <m/>
    <m/>
    <x v="1"/>
    <x v="1"/>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x v="22"/>
    <d v="2025-03-31T00:00:00"/>
    <s v="Buenos días, estimados,_x000a_Reciban un cordial saludo de parte de VIVA 1A Centro Médico. En respuesta a su solicitud de ingreso al programa , le informamos que fueron contactados y agendados:_x000a_Pacientes contactados y agendados._x000a_PEDRO FERNINAND VILLENA FARFÁN (DNI: 29278513)_x000a_Fecha: 04/04/2025_x000a_Hora: 16:00"/>
    <d v="2025-04-03T00:00:00"/>
    <x v="0"/>
    <n v="4"/>
    <x v="0"/>
    <x v="5"/>
    <x v="0"/>
    <x v="26"/>
    <e v="#N/A"/>
    <e v="#N/A"/>
    <e v="#N/A"/>
    <e v="#N/A"/>
    <e v="#N/A"/>
    <e v="#N/A"/>
    <s v="Solicitud"/>
    <s v="SOLICITUD"/>
  </r>
  <r>
    <x v="2"/>
    <s v="PERÚ"/>
    <s v="VIVA1A CENTRO MEDICO"/>
    <s v="RIMAC"/>
    <x v="0"/>
    <s v="DNI"/>
    <s v="19182849 "/>
    <s v="Cecilia mercedes carrera de Gutiérrez"/>
    <m/>
    <n v="956923666"/>
    <s v="ceciliacarrera40@gmail.com"/>
    <m/>
    <m/>
    <x v="0"/>
    <x v="1"/>
    <s v="Buenas tardes, Doctor Freddy_x000a__x000a_ _x000a__x000a_Favor su apoyo, nos reporta este caso la Gerente del BK Lockton. La paciente es su mamá Cecilia Mercedes Carrera de Gutiérrez , esta a la espera de la programación de sus exámenes, indica que se está tratando de contactar sin éxito_x000a__x000a_ _x000a__x000a_Paciente : Cecilia mercedes carrera de Gutiérre_x000a__x000a_Medico que brindo la atención: Dr. Hilton Hango_x000a__x000a_ _x000a__x000a_@Erica Espinoza @CUI_Guissela Bedon Espinoza, favor su soporte urgente,  necesitamos brindar respuesta el día de hoy  se trata de la mamá de la GG del BK Lockton- con quien manejamos muchas cuentas entre ellas CNPC_x000a__x000a_ _x000a__x000a_Favor su apoyo urgente_x000a__x000a_ _x000a__x000a_Gracias"/>
    <x v="2"/>
    <s v="PRESTADOR EXTERNO"/>
    <x v="15"/>
    <d v="2025-03-31T00:00:00"/>
    <s v="Buenas tardes, estimados:_x000a_Me permito informar lo siguiente con respecto a la paciente Cecilia Mercedes Carrera de Gutiérrez (DNI 19182849):_x000a_La paciente fue atendida el día 14/03/2025 por el Dr. Hilton D. Jango Cruz, quien indicó la realización de los siguientes exámenes: ecocardiograma y electrocardiograma Holter de 24 horas. Dichos estudios se realizaron el 03/04/2025._x000a_Posteriormente, la paciente tuvo consulta con la Dra. Mónica Marlene Proaño Montalvo, del servicio de Cardiología - Teleconsulta, el día 08/04/2025 en la cual presentó los resultados de los exámenes mencionados._x000a_Estamos atentos a cualquier otra consulta adicional _x000a_ Saludos Cordiales,_x000a_cordialmente,"/>
    <d v="2025-04-09T00:00:00"/>
    <x v="0"/>
    <n v="8"/>
    <x v="0"/>
    <x v="0"/>
    <x v="0"/>
    <x v="26"/>
    <e v="#N/A"/>
    <e v="#N/A"/>
    <e v="#N/A"/>
    <e v="#N/A"/>
    <s v="PROGRAMA CRONICOS "/>
    <n v="0"/>
    <s v="Acceso"/>
    <s v="SERVICIO"/>
  </r>
  <r>
    <x v="2"/>
    <s v="PERÚ"/>
    <s v="VIVA1A CENTRO MEDICO"/>
    <s v="RIMAC"/>
    <x v="0"/>
    <s v="DNI"/>
    <n v="25677282"/>
    <s v="ROXANA ESPERANZA TAVERA D ANGELO"/>
    <m/>
    <m/>
    <m/>
    <m/>
    <m/>
    <x v="0"/>
    <x v="1"/>
    <s v="Estimados @fgarzon@viva1a.com.pe@gsiguenas@viva1a.com.pe_x000a__x000a_Solicitamos su urgente apoyo con la gestión del presente reclamo._x000a__x000a_Se ha validado que la usuaria se encuentra inscrita en el Programa de RCV Continuador, por lo que  de acuerdo al histórico clínico y de atención  corresponde mantener la cobertura al 100% de los siguientes:_x000a__x000a_Estudios auxiliares previamente autorizados._x000a__x000a__x000a_ACIDO URICO_x000a_ANTI-MICROSOMALES_x000a_COLESTEROL_x000a_CORTISOL_x000a_CPK - MB_x000a_CREATININA_x000a_CREATININFOSFOQUINASA_x000a_DOSAJE AGLUTININAS ANTI-B_x000a_EXAMEN COMPLETO DE ORINA_x000a_FACTOR REUMATOIDEO (PRUEBA DE LATEX CUANTITATIVA)_x000a_GLUCOSA_x000a_HDL COLESTEROL_x000a_HEMOGLOBINA GLUCOSILADA_x000a_HEMOGRAMA_x000a_HORMONA ESTIMULANTE DE LA HIPOFISIS (GNRH)_x000a_INSULINA BASAL;60 MINUTOS;120 MINUTOS_x000a_LDL COLESTEROL_x000a_MICROALBUMINURIA_x000a_PROTEINA C REACTIVA CUANTITATIVA_x000a_PSA TOTAL_x000a_T4 LIBRE (TIROXINA LIBRE)_x000a_TRANSAMINASA OXALACETICA_x000a_TRANSAMINASA PIRUVICA_x000a_TRIGLICERIDOS_x000a_TROPONINA I_x000a_TSH ULTRASENSIBLE_x000a_UREA_x000a_UROCULTIVO      -INCLUYE EXAMEN DIRECTO Y ANTIBIOGRAMA-_x000a_VELOCIDAD DE SEDIMENTACION_x000a_VLDL-COLESTEROL_x000a__x000a__x000a_Medicamentos vinculados al tratamiento base del programa._x000a__x000a__x000a__x000a_cod_medicamento_x000a_des_medicamento_x000a_des_presentacion_x000a_des_composicion_x000a_des_fabricante_x000a_Suma de copagos_x000a_7702605151004_x000a_FUROSEMIDA_x000a_CAJA TAB_x000a_40 mg_x000a_SANOFI AVENTIS_x000a_0_x000a_7705959880958_x000a_LOSARTAN_x000a_CAJA COMP_x000a_50 mg_x000a_SANOFI AVENTIS_x000a_0_x000a_7750304000154_x000a_ALOPURINOL_x000a_CAJA TAB_x000a_100 mg_x000a_FARMINDUSTRIA_x000a_0_x000a_7750304006279_x000a_FUROSEMIDA_x000a_CAJA TAB_x000a_40 mg_x000a_FARMINDUSTRIA_x000a_0_x000a_7750936005244_x000a_LOSARTAN_x000a_CAJA TAB_x000a_50 mg_x000a_AC FARMA_x000a_0_x000a_7750942001438_x000a_ALOPURINOL_x000a_CAJA TAB_x000a_100 mg_x000a_IQFARMA_x000a_0_x000a_7750942530020_x000a_FUROSEMIDA_x000a_CAJA TAB_x000a_40 mg_x000a_IQFARMA_x000a_0_x000a_7891058009038_x000a_LASIX_x000a_CAJA COMP_x000a_40 mg_x000a_SANOFI AVENTIS_x000a_0_x000a_Total general_x000a_0_x000a__x000a__x000a_Agradeceremos nos confirmen una vez resuelto el caso directamente con la usuaria, a fin de cerrar el seguimiento respectivo_x000a__x000a__x000a__x000a_Estimada @Janet Ina Sanchez Remicio_x000a__x000a_Como complemento a la validación realizada, se precisa que:_x000a__x000a_Cualquier estudio o medicamento que se encuentre fuera del listado previamente autorizado en el marco del Programa RCV Continuador, se encontrará sujeto a copago, de acuerdo con las condiciones vigentes del plan de salud._x000a__x000a_Se aclara que la cobertura al 100% aplica únicamente para la continuidad de atenciones y tratamientos ya prestados y registrados previamente._x000a__x000a_Esta condición no aplica para nuevos requerimientos, los cuales deberán seguir el procedimiento regular de evaluación clínica y validación de cobertura._x000a_"/>
    <x v="11"/>
    <s v="CRONICOS"/>
    <x v="22"/>
    <d v="2025-03-31T00:00:00"/>
    <s v="Buenas tardes, estimados:_x000a_Reciban un cordial saludo por parte de VIVA 1A Centro Médico._x000a_En relación con el paciente Toxana Tavera Dángelo (DNI: 25677282), informamos que se ha realizado la gestión el día de hoy correspondiente con el servicio de laboratorio ( DayerLab) para la toma de dichos análisis. _x000a_Quedamos a su disposición para cualquier consulta adicional._x000a_Atentamente,"/>
    <d v="2025-04-08T00:00:00"/>
    <x v="0"/>
    <n v="7"/>
    <x v="0"/>
    <x v="0"/>
    <x v="0"/>
    <x v="26"/>
    <e v="#N/A"/>
    <e v="#N/A"/>
    <e v="#N/A"/>
    <s v="SI"/>
    <e v="#N/A"/>
    <e v="#N/A"/>
    <s v="Atencion Asistencial"/>
    <s v="SERVICIO"/>
  </r>
  <r>
    <x v="2"/>
    <s v="PERÚ"/>
    <s v="VIVA1A CENTRO MEDICO"/>
    <s v="RIMAC"/>
    <x v="1"/>
    <s v="DNI"/>
    <n v="10424161"/>
    <s v="STEPHANO LUCIANO MORALES ASCUE"/>
    <m/>
    <m/>
    <m/>
    <s v="25-EPS002494"/>
    <m/>
    <x v="0"/>
    <x v="0"/>
    <s v="Se comunica clienta indicando que solicito una cita el día 21-03 solicito cita virtual (pediatría) para su hijo con nombre_x000a_Stefano Luciano Morales Ascues, la cita estuvo programada para las 3pm, pese a varias llamadas para solicitar el link le_x000a_hicieron una programación para las 5:40 pm, en la cual el medico brindo una receta lo cual llego al día siguiente (1pm). El_x000a_envió de la medicina fue a persistentes reclamos ya que no llegaba la_x000a_Detalle del Reclamo / Pedido:_x000a_Queja1_x000a_ / Reclamo2_x000a_:_x000a_Nombre del usuario/Razón Concyssa S A_x000a_Tipo de Documento Identidad: Número Documento de_x000a_Identidad:_x000a_2. DATOS DEL CLIENTE_x000a_medicina ya que era para su menor hijo y era menor de edad, el día de ayer 27-03 recibió una llamada telefónica del_x000a_proveedor Viva que quería coordinar la entrega de medicamentos cuyo hecho sorprendió a clienta ya que han pasado 7 días_x000a_de la atención y recién se ponen en contacto para la entrega, solicita una respuesta formal de que manera trabaja Rimac con_x000a_proveedor Viva por el tardío de la entrega de medicamentos. Adicional a ello comenta que los proveedores no están llevando_x000a_el control de manera correcta, ya que en una anterior atención le dieron el medicamento y quisieron gestionar una doble_x000a_entrega. Para finalizar clienta desea saber si este tipo de atenciones duplicadas afecta a su póliza con aumento en los_x000a_planes de pago o coberturas._x000d_"/>
    <x v="0"/>
    <s v="PRESTADOR EXTERNO"/>
    <x v="0"/>
    <d v="2025-03-31T00:00:00"/>
    <s v="Informe de Resultado del Reclamo_x000a_1. Canal de Ingreso del Reclamo:_x000a_Reclamo ingresado el 31 de marzo de 2025, a través del Libro de Reclamaciones_x000a_Virtual (LRV) de RIMAC EPS, mediante la Hoja de Reclamación N°25- EPS002494;_x000a_el cual nos fue trasladado el 31 de marzo del 2025 y registramos como Reclamo_x000a_N° LVR-25-000012._x000a_2. Identificación del usuario afectado y de quien presenta el reclamo:_x000a_El reclamo fue presentado por Giovanna Ascue Cajamarca con DNI N° 10424161 en_x000a_representación del paciente Stephano Luciano Morales Ascue con DNI N°90471462._x000a_3. Descripción y causa del reclamo:_x000a_“Se comunica clienta indicando que solicito una cita el día 21-03 solicito cita virtual_x000a_(pediatría) para su hijo con nombre Stefano Luciano Morales Ascues, la cita estuvo_x000a_programada para las 3pm, pese a varias llamadas para solicitar el link le hicieron una_x000a_programación para las 5:40 pm, en la cual el medico brindo una receta lo cual llego al_x000a_día siguiente (1pm). El envió de la medicina fue a persistentes reclamos ya que no_x000a_llegaba la medicina ya que era para su menor hijo y era menor de edad, el día de ayer_x000a_27-03 recibió una llamada telefónica del proveedor Viva que quería coordinar la entrega_x000a_de medicamentos cuyo hecho sorprendió a clienta ya que han pasado 7 días de la_x000a_atención y recién se ponen en contacto para la entrega, solicita una respuesta formal_x000a_de que manera trabaja Rimac con proveedor Viva por el tardío de la entrega de_x000a_medicamentos. Adicional a ello comenta que los proveedores no están llevando el_x000a_control de manera correcta, ya que en una anterior atención le dieron el medicamento_x000a_y quisieron gestionar una doble entrega. Para finalizar clienta desea saber si este tipo_x000a_de atenciones duplicadas afecta a su póliza con aumento en los planes de pago o_x000a_coberturas._x000a_4. Análisis de los hechos que sustentan el reclamo:_x000a_Habiendo solicitado el descargo respectivo a las áreas involucradas en su atención,_x000a_como parte de las diligencias para atender su reclamo, cordialmente, le informamos lo_x000a_siguiente:_x000a_Luego de hacer las diligencias respectivas en relación con su atención, lamentamos_x000a_profundamente lo acontecido y nuestro compromiso con ustedes es que de ninguna_x000a_manera se vea afectada su salud. Lamentablemente por causas ajenas a nosotros,_x000a_nuestro sistema clínico sufrió una caída del sistema, del cual los ingenieros actuaron_x000a_de manera inmediata para brindarle solución al inconveniente. Se restablece el sistema_x000a_logrando recuperar la operatividad del sistema clínico e inmediatamente se realizan las_x000a_atenciones de los pacientes culminando con normalidad las atenciones._x000a_Avenida Faustino Sánchez_x000a_Carrión 230._x000a_viva1a.com.pe (01)6183000_x000a_Referente a la entrega de medicamentos, se confirmó que hubo una demora en la_x000a_dispensación debido a la logística de nuestro proveedor , generando en algunos casos_x000a_demoras y duplicidad en la entrega de dichos medicamentos . VIVA 1A está reforzando_x000a_el proceso de dispensación con nuestro proveedor, Así mismo mencionarle que la doble_x000a_dispensación no impacta ni modifica su póliza, ni genera costos adicionales o aumento_x000a_en las prim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ronograma de mantenimiento preventivo del sistema clínica_x000a_b) Contratación de un proveedor de medicamentos alterno._x000a_c) Reforzar el monitoreo continuo al sistema logístico de nuestros proveedores._x000a_Quedamos atentos ante cualquier solicitud, prestos a servirle siempre._x000a_“EN VIVA 1A CUIDAMOS LA SALUD DE TU FAMILIA COMO SI FUERA LA NUESTRA”"/>
    <d v="2025-04-14T00:00:00"/>
    <x v="0"/>
    <n v="11"/>
    <x v="0"/>
    <x v="0"/>
    <x v="0"/>
    <x v="26"/>
    <e v="#N/A"/>
    <e v="#N/A"/>
    <e v="#N/A"/>
    <e v="#N/A"/>
    <e v="#N/A"/>
    <e v="#N/A"/>
    <s v="Medicamentos"/>
    <s v="SERVICIO"/>
  </r>
  <r>
    <x v="2"/>
    <s v="PERÚ"/>
    <s v="VIVA1A CENTRO MEDICO"/>
    <s v="RIMAC"/>
    <x v="0"/>
    <s v="DNI"/>
    <n v="45754659"/>
    <s v="CINTHIA PAMELA VEGA SANCHEZ"/>
    <m/>
    <n v="936061010"/>
    <m/>
    <m/>
    <m/>
    <x v="1"/>
    <x v="1"/>
    <s v="Buen día_x000a__x000a_Buen día, estimados. Por favor, solicito su apoyo para validar si el paciente en mención puede ser incluido en un programa para enfermedades crónicas debido al dolor persistente como consecuencia de un diagnóstico oncológico._x000a__x000a_Datos: _x000a_Nombre: CINTHIA PAMELA VEGA SANCHEZ_x000a_Dni: 45754659_x000a_Telf.: 936061010_x000a_Póliza: 4038-0000073670_x000a_Producto: AMI SALUD RED PREFERENTE_x000a_Diagnostico: Dolor crónico a consecuencia de diagnostico oncológico._x000a__x000a_Un cordial saludo, _x000a__x000a_Pilar Saboya Montoya"/>
    <x v="1"/>
    <s v="CRONICOS"/>
    <x v="28"/>
    <d v="2025-03-31T00:00:00"/>
    <s v="Saludos._x000a_ _x000a_Estimada Gisella_x000a__x000a_Se realizo revisión del caso basados en la historia clínica y previos escenarios de atención con varios proveedores domiciliarios. _x000a__x000a_Dx. Dolor crónico recurrente_x000a_antecedente de resección quirúrgica por antecedente descrito _x000a_antecedente de patología Psiquiátrica_x000a_Polifarmacia (Opioides)_x000a__x000a_Problemas para la atención domiciliaria_x000a_alto requerimiento de asistencias para manejo de dolor _x000a_hetero agresividad con personal de salud descrito en la historia clínica _x000a_no adherencia farmacológica _x000a_sobre uso de medicamentos para control de dolor _x000a_no adherencia a conceptos técnicos por parte de los especialistas que dificultan la continuidad en el plan de control de los síntomas y manejo de las patologías de base._x000a__x000a_Ante las consideraciones anteriores._x000a__x000a_Recomendamos que la paciente se mantenga en un plan de atención ambulatoria para manejo por especialidades como Psiquiatría, terapia física ambulatoria según la historia clínica no se reporta limitación para la movilidad o desplazamiento._x000a__x000a_Cordialmente _x000a__x000a_Jhon Fredy Garzon _x000a_Med Interna GG "/>
    <d v="2025-04-05T00:00:00"/>
    <x v="0"/>
    <n v="5"/>
    <x v="0"/>
    <x v="4"/>
    <x v="0"/>
    <x v="26"/>
    <e v="#N/A"/>
    <e v="#N/A"/>
    <e v="#N/A"/>
    <e v="#N/A"/>
    <e v="#N/A"/>
    <e v="#N/A"/>
    <s v="Solicitud"/>
    <s v="SOLICITUD"/>
  </r>
  <r>
    <x v="2"/>
    <s v="PERÚ"/>
    <s v="VIVA1A CENTRO MEDICO"/>
    <s v="RIMAC"/>
    <x v="0"/>
    <s v="DNI"/>
    <n v="73028278"/>
    <s v="JOAQUIN ALONSO CASTELO VARGAS"/>
    <m/>
    <m/>
    <m/>
    <m/>
    <m/>
    <x v="0"/>
    <x v="1"/>
    <s v="Ok , por favor revisar el caso de_x000a__x000a_CASTELO VARGAS, JOAQUIN ALONSO (DNI 73028278)_x000a__x000a_Reportan que desde que ingreso al programa en enero, no ha pasado exámenes de laboratorio_x000a__x000a_Gracias"/>
    <x v="2"/>
    <s v="PRESTADOR EXTERNO"/>
    <x v="15"/>
    <d v="2025-03-31T00:00:00"/>
    <s v="Buenos días Guissela,_x000a__x000a_Espero que te encuentres bien. De acuerdo a lo conversado, te envío la coordinación de los exámenes de laboratorio del PX. JOAQUIN ALONSO CASTELO VARGAS.  _x000a__x000a_Como te comenté, el paciente fue atendido el 04 de abril 2025 a las 3.00pm por el Dr. Gerson Jacob Siura Trevejo Trevejo de la especialidad ENDOCRINOLOGÍA - TELECONSULTA. Durante la atención, el médico le prescribió exámenes de laboratorio, los cuales ya se encuentran coordinados con la Clínica San Juan de Dios. Según nos informan, el paciente tiene previsto asistir este jueves para la toma de dichos exámenes. Se reenvía correo._x000a__x000a__x000a_Quedo atenta ante cualquier consulta adicional._x000a__x000a__x000a_Saludso cordiales"/>
    <d v="2025-04-08T00:00:00"/>
    <x v="0"/>
    <n v="7"/>
    <x v="0"/>
    <x v="0"/>
    <x v="0"/>
    <x v="26"/>
    <e v="#REF!"/>
    <e v="#N/A"/>
    <e v="#N/A"/>
    <e v="#N/A"/>
    <m/>
    <m/>
    <s v="Acceso"/>
    <s v="SERVICIO"/>
  </r>
  <r>
    <x v="3"/>
    <s v="PERÚ"/>
    <s v="VIVA1A CENTRO MEDICO"/>
    <s v="RIMAC"/>
    <x v="0"/>
    <s v="DNI"/>
    <s v="19182849 "/>
    <s v="Cecilia mercedes carrera de Gutiérrez"/>
    <m/>
    <n v="956923666"/>
    <s v="ceciliacarrera40@gmail.com"/>
    <m/>
    <m/>
    <x v="1"/>
    <x v="1"/>
    <s v="Estimadas, buen día:_x000a_Por favor su especial apoyo con asegurada en referencia._x000a_Se requiere contactar a paciente para agendamiento de ECO - ECOCARDIOGRAMA y Holter._x000a_Adjunto datos de paciente:_x000a_Paciente: CARRERA DE GUTIERREZ CECILIA MERCEDES_x000a_DNI: 19182849 _x000a_Celular: 956923666_x000a_Correo: ceciliacarrera40@gmail.com_x000a_Cobertura: con copago del 15%_x000a__x000a_Por favor remitir resultados en respuesta del presente correo._x000a_Saludos Cordiales,"/>
    <x v="4"/>
    <s v="PROCEDIMIENTO"/>
    <x v="20"/>
    <d v="2025-04-01T00:00:00"/>
    <s v="Saludos_x000a_Estimada Susana._x000a__x000a_La cita ya fue asignada Para Clínica Vesalio. El Dr Jose Calderon Director Medico confirma la cita._x000a__x000a_Cita es el viernes a las 10:00am en el consultorio 207 Dr. Cabrera_x000a_se realizará Ecocardiograma y Holter de 24 horas _x000a__x000a_La paciente ya fue informada de la fecha del examen  _x000a__x000a_Estaré haciéndole seguimiento permanente ante cualquier solicitud _x000a__x000a_cordialmente "/>
    <d v="2025-04-02T00:00:00"/>
    <x v="0"/>
    <n v="2"/>
    <x v="0"/>
    <x v="1"/>
    <x v="0"/>
    <x v="27"/>
    <e v="#N/A"/>
    <e v="#N/A"/>
    <e v="#N/A"/>
    <e v="#N/A"/>
    <s v="PROGRAMA CRONICOS "/>
    <n v="0"/>
    <s v="Solicitud"/>
    <s v="SOLICITUD"/>
  </r>
  <r>
    <x v="3"/>
    <s v="PERÚ"/>
    <s v="VIVA1A CENTRO MEDICO"/>
    <s v="RIMAC"/>
    <x v="0"/>
    <s v="DNI"/>
    <n v="40204963"/>
    <s v="OLGA TATIANA CUADROS BASIS "/>
    <m/>
    <n v="999203060"/>
    <m/>
    <m/>
    <m/>
    <x v="1"/>
    <x v="1"/>
    <s v="Solicitamos su urgente apoyo con el caso de la usuaria referida, quien a pesar de haber manifestado conformidad con el servicio prestado  ha solicitado terapia de dolor posterior a la consulta médica ya atendida._x000a_Agradeceremos nos puedan confirmar lo siguiente:_x000a_Si durante la consulta efectuada se abordó o se hizo mención al requerimiento de manejo de dolor._x000a_Si los requerimientos expresados por la usuaria (respecto a terapia de dolor) pueden ser gestionados y atendidos  dentro del alcance del programa y cobertura vigente._x000a_Que se proceda con el recontacto a la usuaria con el fin de clarificar su condición actual y validar la pertinencia clínica de su solicitud, asegurando que reciba la orientación adecuada._x000a_Quedamos atentos a su pronta respuesta para continuar con el seguimiento del caso._x000a__x000a__x000a_Atentamente.pia del dolor._x000a__x000a_Atte._x000a__x000a__x000a_GUISSELA M. BEDÓN ESPINOZA"/>
    <x v="4"/>
    <s v="TERAPIAS"/>
    <x v="9"/>
    <d v="2025-04-01T00:00:00"/>
    <s v="Saludos _x000a__x000a__x000a__x000a_En relación al caso  _x000a__x000a_ _x000a__x000a_La  revisión del caso fue la siguiente:_x000a__x000a_ _x000a__x000a_Paciente de 45 años con Dx: LES, Artritis, vasculitis reumatoide y Sx túnel carpiano. Fue valorada el 25 marzo por tele consulta por Médico Tratante Dr. Antonio Moncada quien formula medicamentos del mes y ordena interconsulta con psiquiatra. _x000a__x000a_Para él envió de medicamentos inicialmente la paciente reporto la presentación de tabletas de tapentadol por   50 mg   por lo cual se generó la receta, el 25 de marzo la paciente refirió que el Tapentadol que tomaba  era de 100 mg ,  con esto se procedió a verificar el ordenamiento (día 26 de marzo) con el Dr. Moncada quien se comunicó con la paciente y le ratifico el ordenamiento con tapentadol x 100mg,  y posterior confirmación de la  entrega de medicamentos completos a la paciente el día 27 de marzo._x000a__x000a_ _x000a__x000a_El día de hoy, nos comunicamos con la señora Olga, quien refiere que la dificultad que presenta es para la atención por la especialidad de Rehabilitación la cual esta agendada para el viernes presencial en el domicilio, posterior a la valoración se definirá plan de manejo y programación de las atenciones y valoración por psiquiatría._x000a__x000a__x000a__x000a_cordialmente _x000a__x000a_"/>
    <d v="2025-04-02T00:00:00"/>
    <x v="0"/>
    <n v="2"/>
    <x v="0"/>
    <x v="1"/>
    <x v="0"/>
    <x v="27"/>
    <s v="RIMAC VIP/ ENVÍO DE MEDICAMENTOS DE PROGRAMA CRÓNICO/ OLGA TATIANA CUADROS BASIS "/>
    <e v="#N/A"/>
    <e v="#N/A"/>
    <s v="SI"/>
    <s v="PROGRAMA CRONICOS "/>
    <n v="0"/>
    <s v="Solicitud"/>
    <s v="SOLICITUD"/>
  </r>
  <r>
    <x v="3"/>
    <s v="PERÚ"/>
    <s v="VIVA1A CENTRO MEDICO"/>
    <s v="RIMAC"/>
    <x v="0"/>
    <s v="DNI"/>
    <n v="73383026"/>
    <s v="GUILIANA GINOCCHIO BERNAL"/>
    <m/>
    <n v="925107865"/>
    <m/>
    <m/>
    <m/>
    <x v="0"/>
    <x v="1"/>
    <s v="Hola Evelyn_x000a__x000a_ _x000a__x000a_Por favor, tu apoyo para gestionar un reclamo a Rimac. Te comento mi caso:_x000a__x000a_ _x000a__x000a_Me inscribí en el programa de OTRAS ENFERMEDADES CRÓNICAS – HIPOTIROIDISMO y, algunos meses varios meses posterior a mi registro, recibí un buen seguimiento por parte del proveedor ESTAR VITAL, quienes siempre fueron puntuales y atentos con la programación de mis citas y análisis médicos._x000a__x000a_ _x000a__x000a_Sin embargo, hace aproximadamente dos meses, se cambió al proveedor cambió a VIVA 1A, y desde entonces no he recibido el mismo nivel de atención. El mes pasado debían programarme unos análisis de sangre, pero hasta el jueves 27/03 no tuve ninguna comunicación al respecto. Ese día me llamaron para agendar mi próxima consulta y aproveché en mencionarles que mis análisis aún no habían sido programados, solicitándoles su apoyo para coordinarlos. Me indicaron que lo gestionarían y me devolverían la llamada, pero hasta hoy, 01/04, no he recibido respuesta._x000a__x000a_ _x000a__x000a_He intentado comunicarme con la central 618-3000, pero no he logrado contacto. Me preocupa que el servicio continúe de esta manera, ya que estoy por terminar mis pastillas y necesito asegurar la continuidad de mi tratamiento._x000a__x000a_Agradezco tu apoyo para escalar esta situación y encontrar una solución lo antes posible._x000a__x000a_ _x000a__x000a_Te dejo mis datos:"/>
    <x v="2"/>
    <s v="PRESTADOR EXTERNO"/>
    <x v="15"/>
    <d v="2025-04-01T00:00:00"/>
    <s v="Estimada Sra. Bedon Guissela,_x000a_Reciba un cordial saludo de parte de VIVA 1A Centro Médico. En relación con el reclamo realizado por la Sra. Guiliana Ginocchio Bernal (DNI: 73383026) dirección PLAZA MARQUITA 331 DTPO 502 –San Borja sobre la toma de análisis de laboratorio, le informamos que se ha coordinado la realización de los mismos para el día de mañana, 02 de abril de 2025, a través del número de WhatsApp 925107865._x000a_Lamentamos la demora y nos comprometemos a mejorar nuestros servicios y tiempo de respuesta._x000a_Cordialmente,_x000a_"/>
    <d v="2025-04-02T00:00:00"/>
    <x v="0"/>
    <n v="2"/>
    <x v="0"/>
    <x v="1"/>
    <x v="0"/>
    <x v="27"/>
    <e v="#N/A"/>
    <e v="#N/A"/>
    <e v="#N/A"/>
    <e v="#N/A"/>
    <e v="#N/A"/>
    <e v="#N/A"/>
    <s v="Acceso"/>
    <s v="SERVICIO"/>
  </r>
  <r>
    <x v="3"/>
    <s v="PERÚ"/>
    <s v="VIVA1A CENTRO MEDICO"/>
    <s v="RIMAC"/>
    <x v="0"/>
    <s v="DNI"/>
    <n v="6934099"/>
    <s v="JULIA DAMIANA MORENO TOSCANO"/>
    <m/>
    <n v="930873560"/>
    <m/>
    <m/>
    <m/>
    <x v="0"/>
    <x v="1"/>
    <s v="Buenas tardes  estimada Srta. Gomez_x000a__x000a_Para informar que asegurada se encuentra dentro de programa crónicos refiere que le han solicitado exámenes de laboratorio el 25 /03 proveedor viva 1a pero hasta el momento no se han comunicado  , solicita comunicación._x000a__x000a_Paciente : Julia Damiana Moreno Toscano_x000a_edad: 63 años_x000a_DNI : 06934099_x000a_Cel: 930873560_x000a__x000a_Atte._x000a__x000a__x000a_Yesenia Malca"/>
    <x v="2"/>
    <s v="PRESTADOR EXTERNO"/>
    <x v="15"/>
    <d v="2025-04-01T00:00:00"/>
    <s v="Estimados _x000a_Reciban un cordial saludo de parte de VIVA 1A Centro Médico. En relación con lo descrito en el correo, informamos que la paciente Julia Damiana Moreno Toscano fue contactada a través de WhatsApp para el agendamiento de la toma de muestra, según el protocolo del área de laboratorio, el día 1 de abril. Las muestras fueron tomadas el día 2 de abril del 2025, Los resultados serán leídos, explicados e indicados durante su próxima consulta  para el 20 de abril 2025._x000a_Lamentamos sinceramente los inconvenientes ocasionados. Valoramos sus comentarios y estamos comprometidos con la mejora continua de nuestros servicios, incluyendo la optimización de nuestros tiempos de respuesta._x000a__x000a_Saludos cordiales,_x000a_Katherine Ochoa_x000a_Centro de experiencia "/>
    <d v="2025-04-02T00:00:00"/>
    <x v="0"/>
    <n v="2"/>
    <x v="0"/>
    <x v="1"/>
    <x v="0"/>
    <x v="27"/>
    <s v="Programa Crónicos - Julia Damiana Moreno Toscano// PENDIENTE CITA"/>
    <e v="#N/A"/>
    <e v="#N/A"/>
    <e v="#N/A"/>
    <s v="PROGRAMA CRONICOS "/>
    <n v="0"/>
    <s v="Acceso"/>
    <s v="SERVICIO"/>
  </r>
  <r>
    <x v="3"/>
    <s v="PERÚ"/>
    <s v="VIVA1A CENTRO MEDICO"/>
    <s v="RIMAC"/>
    <x v="0"/>
    <s v="DNI"/>
    <n v="7664480"/>
    <s v="ACEVEDO HOLGUIN LUIS ARMANDO"/>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3834790"/>
    <s v="ARANDA OKAMOTO LEONARDO DANIEL"/>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3901655"/>
    <s v="AYALA VALIENTE JOAN YASSER"/>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5407276"/>
    <s v="BEDON ANCANI ITALO FRANCISCO"/>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2958082"/>
    <s v="HERNANDEZ SUBERO ANA ANGELINA"/>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2453015"/>
    <s v="HERNANDEZ SUBERO ANNIE KAROLINE"/>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2760176"/>
    <s v="LEI ZHU"/>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Buenas tardes estimados,_x000a_Reciba un cordial saludo por parte de VIVA 1A Centro médico, en relación a lo descrito en el correo damos como respuesta que el paciente  LEI ZHU fue atendido el 13/03/2025 a las 4:30 PM con la Dr. Antonio David Moncada Catalán de la especialidad de MEDICA FAMILIAR - TELECONSULTA. Así mismo mencionamos, que el paciente tiene prescripción de medicamentos. E l 14/03/2025 nos hemos intentado contactar con la paciente para la entrega de medicamentos, pero no hemos tenido éxito. El 17/03/2025 nos contactamos con la paciente y solicito el cambio de marca de sus medicamentos a Micardi. El 18/03/2025 se procedió con el cambio y entrega de los mismos. Se gestiona el extorno de su copago.  Todo conforme._x000a_Así mismo, como plan de mejora, estamos realizando las atenciones médicas el 07 y 14 de marzo a los pacientes del CNPC (En donde pertenece la paciente en cuestión) en su sede de trabajo. _x000a_La paciente tenía programado su cita para MEDICINA FAMILIA - ATENCIÓN DOMICILIARIA con el Dr. Antonio David Moncada Catalan y su seguimiento con ENFERMERIA - ATENCIÓN DOMICILIARIA. Sin embargo, nos mencionan que la paciente se encuentra de vacaciones. _x000a_Se programa cita presencial en su sede de trabajo el 14 del presente mes._x000a__x000a_Saludos cordiales"/>
    <d v="2025-04-07T00:00:00"/>
    <x v="0"/>
    <n v="5"/>
    <x v="0"/>
    <x v="4"/>
    <x v="0"/>
    <x v="27"/>
    <e v="#N/A"/>
    <e v="#N/A"/>
    <e v="#N/A"/>
    <s v="SI"/>
    <m/>
    <m/>
    <s v="Solicitud"/>
    <s v="SOLICITUD"/>
  </r>
  <r>
    <x v="3"/>
    <s v="PERÚ"/>
    <s v="VIVA1A CENTRO MEDICO"/>
    <s v="RIMAC"/>
    <x v="0"/>
    <s v="DNI"/>
    <n v="2841220"/>
    <s v="RAMOS BARRETO FRANCISCO JAVIER"/>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41518238"/>
    <s v="RENGIFO RODRIGUEZ CARLOS JOSIAS"/>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8763272"/>
    <s v="RUIZ NORIEGA OMER"/>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3822574"/>
    <s v="SOTO PINTADO BETTINA"/>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1491893"/>
    <s v="TIAN LEI ."/>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1456860"/>
    <s v="WANG SHEYING"/>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1302350"/>
    <s v="XU JIANGUO"/>
    <m/>
    <m/>
    <m/>
    <m/>
    <m/>
    <x v="1"/>
    <x v="1"/>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x v="23"/>
    <d v="2025-04-01T00:00:0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x v="0"/>
    <x v="5"/>
    <x v="0"/>
    <x v="27"/>
    <e v="#N/A"/>
    <e v="#N/A"/>
    <e v="#N/A"/>
    <e v="#N/A"/>
    <m/>
    <m/>
    <s v="Solicitud"/>
    <s v="SOLICITUD"/>
  </r>
  <r>
    <x v="3"/>
    <s v="PERÚ"/>
    <s v="VIVA1A CENTRO MEDICO"/>
    <s v="RIMAC"/>
    <x v="0"/>
    <s v="DNI"/>
    <n v="73834086"/>
    <s v="VALERIA ALESSANDRA ULLOA ALVAREZ"/>
    <m/>
    <n v="947833232"/>
    <m/>
    <m/>
    <m/>
    <x v="1"/>
    <x v="1"/>
    <s v="Buenas tardes_x000a__x000a_Estimados, por favor su gentil apoyo, asegurada estaba en el programa cuídate, pero hizo un cambio de póliza, de EPS a AMI RED MEDICA. - Se requiere que continue con el programa cuidate. _x000a__x000a_1. Nombres y Apellidos completos del paciente : VALERIA ALESSANDRA ULLOA ALVAREZ_x000a__x000a_2. Documento de Identidad: 73834086_x000a__x000a_3. Diagnóstico: diabetes _x000a__x000a_4. Ciudad de Residencia: Lima._x000a__x000a_5. Teléfono (De preferencia Móvil): 947833232_x000a__x000a_6. Correo Electrónico (si lo refiere): julloacadenas@gmail.com_x000a__x000a_Saludos Cordiales"/>
    <x v="1"/>
    <s v="CUIDATE"/>
    <x v="3"/>
    <d v="2025-04-01T00:00:00"/>
    <s v="Buenas tardes estimados, _x000a__x000a_Informar que la paciente VALERIA ALESSANDRA ULLOA ALVAREZ ya recibió atención el día 01/04/2025 a las 3:30pm con el Dr, Gerson Jacob Siura Trevejo Trevejo  en el cual se realizó ordenamiento de laboratorio y prescripción de medicamentos. No contamos con ningún pendiente._x000a__x000a_Saludos cordiales."/>
    <d v="2025-04-15T00:00:00"/>
    <x v="0"/>
    <n v="11"/>
    <x v="0"/>
    <x v="0"/>
    <x v="0"/>
    <x v="27"/>
    <e v="#N/A"/>
    <e v="#N/A"/>
    <e v="#N/A"/>
    <e v="#N/A"/>
    <m/>
    <m/>
    <s v="Solicitud"/>
    <s v="SOLICITUD"/>
  </r>
  <r>
    <x v="3"/>
    <s v="PERÚ"/>
    <s v="VIVA1A CENTRO MEDICO"/>
    <s v="RIMAC"/>
    <x v="0"/>
    <s v="DNI"/>
    <n v="23993607"/>
    <s v="ALDO REINOSO RIVALDO"/>
    <m/>
    <m/>
    <m/>
    <m/>
    <m/>
    <x v="0"/>
    <x v="1"/>
    <s v="Buenas tardes,_x000a__x000a_ _x000a__x000a_Por favor su apoyo ya que la asistente de bienestar nos indica lo siguiente:_x000a__x000a_ _x000a__x000a_Buenas tardes Nataly/Indira_x000a__x000a_El Sr. Aldo refiere que no le llegó ningun link para acceder a la teleconsulta o si sería por llamada, sí recibió un mensaje indicando el día y hora de atención pero la información no está clara, así mismo, revisó su correo incluyendo la bandeja de spam, llamé a Indira dos veces sin obtener respuesta, esto genera malestar en el colaborador, lamentablemente el perderá esta cita esperada por tantos días._x000a__x000a_Se adjunta captura de pantalla de la comunicación:_x000a__x000a_ _x000a__x000a__x000a__x000a_ _x000a__x000a_Por favor contactar nuevamente al asegurado._x000a__x000a_ "/>
    <x v="13"/>
    <s v="Medicina especializada"/>
    <x v="10"/>
    <d v="2025-04-02T00:00:00"/>
    <s v="Estimados,_x000a_Con respecto a la consulta mencionada líneas abajo, se informa que el paciente Aldo Reynoso Rivas (DNI 23993607) se encuentra en el programa de hipotiroidismo. _x000a_Con respecto a su teleconsulta, nuestra área de call center envía el recordatorio el mismo día de su agendamiento, y la atención se realiza vía telefónica, no requiere Link.  Cabe mencionar, que el paciente recibió la atención el día 01/04/2025 a las 18:16 horas por parte del Dr. Gerson Jacob Siura Trevejo, especialista en Endocrinología-teleconsulta._x000a_El médico prescribió la receta médica, la cual fue derivada a nuestro proveedor Cuidafarma. El proveedor menciona que el recojo de los medicamentos fue coordinado con el paciente en la farmacia Inkafarma. Están a la espera de que el paciente pase por ellos._x000a_Como parte del plan de mejora, se revisará con el área correspondiente los mensajes de recordatorio de las citas, a fin de brindar una información más clara y concisa. Esta acción contribuirá a mejorar la experiencia del paciente, reduciendo posibles confusiones o malentendidos, y garantizando una comunicación más eficiente y efectiva."/>
    <d v="2025-04-09T00:00:00"/>
    <x v="0"/>
    <n v="6"/>
    <x v="0"/>
    <x v="0"/>
    <x v="0"/>
    <x v="28"/>
    <e v="#N/A"/>
    <e v="#N/A"/>
    <e v="#N/A"/>
    <e v="#N/A"/>
    <e v="#N/A"/>
    <e v="#N/A"/>
    <s v="Atención Asistencial"/>
    <s v="SERVICIO"/>
  </r>
  <r>
    <x v="3"/>
    <s v="PERÚ"/>
    <s v="VIVA1A CENTRO MEDICO"/>
    <s v="RIMAC"/>
    <x v="0"/>
    <s v="DNI"/>
    <n v="78642647"/>
    <s v="MARCELO ALONSO LOREDO RAMIREZ"/>
    <m/>
    <m/>
    <m/>
    <m/>
    <m/>
    <x v="0"/>
    <x v="1"/>
    <s v="Buenas tardes_x000a__x000a_ _x000a__x000a_El mes pasado atendieron a mi menor hijo, Marcelo Loredo Ramirez, y no nos han enviado la receta. La necesito urgente ya que debo pedir medicamentos a Rimac._x000a__x000a_ _x000a__x000a_MARCELO ALONSO LOREDO RAMIREZ_x000a__x000a_DNI 78642647_x000a__x000a_ _x000a__x000a_Gracias_x000a__x000a_ _x000a__x000a_GERMAN LOREDO_x000a__x000a_RIMAC EPS"/>
    <x v="0"/>
    <s v="PRESTADOR EXTERNO"/>
    <x v="0"/>
    <d v="2025-04-02T00:00:00"/>
    <s v="Buenas tardes estimado, _x000a__x000a_Reciba un cordial saludo de parte del Centro Médico VIVA 1A._x000a_Con relación a la información detallada líneas abajo, le informamos que el paciente Marcelo Loredo Ramírez fue atendido el 29 de marzo de 2025 a las 7:50 am mediante el Centro Médico Virtual , en la especialidad de Pediatría - Teleconsulta , y el 03 de abril de 2025 a las 5:30 pm por la especialidad de Endocrinología - Teleconsulta ._x000a_En ambas atenciones se recetaron medicamentos, los cuales fueron derivados a CUIDA para su respectiva dispensación. El proveedor nos indica que el paciente no respondió las llamadas realizadas, por lo que se le envió un mensaje vía WhatsApp. Finalmente, os medicamentos fueron entregados el 07 de abril de 2025 ._x000a_Se adjuntan las recetas médicas correspondientes. _x000a_Quedamos atentos ante cualquier consulta adicional."/>
    <d v="2025-04-14T00:00:00"/>
    <x v="0"/>
    <n v="9"/>
    <x v="0"/>
    <x v="0"/>
    <x v="0"/>
    <x v="28"/>
    <s v="Consulta atencion Pcte: MARCELO ALONSO LOREDO RAMIREZ"/>
    <s v="SIN INFORMACION"/>
    <e v="#N/A"/>
    <e v="#N/A"/>
    <e v="#N/A"/>
    <e v="#N/A"/>
    <s v="Medicamentos"/>
    <s v="SERVICIO"/>
  </r>
  <r>
    <x v="3"/>
    <s v="PERÚ"/>
    <s v="VIVA1A CENTRO MEDICO"/>
    <s v="RIMAC"/>
    <x v="0"/>
    <s v="DNI"/>
    <n v="23656818"/>
    <s v="MENESES SERPA ANGELINO FORTUNATO"/>
    <m/>
    <m/>
    <m/>
    <m/>
    <m/>
    <x v="1"/>
    <x v="1"/>
    <s v="RIMAC VIP//INSCRIPCIÓN PROGRAMA CUIDATE// ANGELINO FORTUNATO MENESES SERPA"/>
    <x v="1"/>
    <s v="CUIDATE"/>
    <x v="9"/>
    <d v="2025-04-02T00:00:00"/>
    <s v="Buenas tardes estimados,_x000a_Lamento mucho el inconveniente ocasionado respecto a la cita para la toma de muestras del asegurado Angélico Fortunato Meneses Serpa._x000a_Te confirmo que la nueva cita está agendada para el 25 de julio, en el rango de 06:30 AM a 07:00 AM._x000a_Si tienes alguna pregunta o necesitas más detalles, no dudes en escribirme. Estoy a tu disposición para cualquier consulta adicional._x000a_Saludos cordiales,_x000a__x000a__x000a_Julio Ricardo Paz Rodriguez. _x000a_Gestor de quejas y reclamos "/>
    <d v="2025-07-24T00:00:00"/>
    <x v="0"/>
    <n v="82"/>
    <x v="0"/>
    <x v="0"/>
    <x v="0"/>
    <x v="28"/>
    <e v="#N/A"/>
    <e v="#N/A"/>
    <e v="#N/A"/>
    <e v="#N/A"/>
    <m/>
    <m/>
    <s v="Solicitud"/>
    <s v="SOLICITUD"/>
  </r>
  <r>
    <x v="3"/>
    <s v="PERÚ"/>
    <s v="VIVA1A CENTRO MEDICO"/>
    <s v="RIMAC"/>
    <x v="0"/>
    <s v="DNI"/>
    <n v="78015940"/>
    <s v=" Franco Pizarro Yepes"/>
    <m/>
    <m/>
    <m/>
    <m/>
    <m/>
    <x v="0"/>
    <x v="1"/>
    <s v="Buenas tardes señores Rímac EPS_x000a__x000a_Estimada Karina,_x000a__x000a_Me dirijo a fin de solicitar su apoyo para la atención urgente del paciente :  Franco Pizarro Yepes, DNI 78015940,  se registró en febrero en el Programa de Enfermedades Crónicas, paciente crónico con Diabetes tipo 1, con Plan de Salud 20131370645 – MEF RIMAC EPS_x000a__x000a_En este Programa tuvo una primera consulta médica en febrero y le entregaron sus medicamentos con normalidad._x000a__x000a_Durante todo el mes de marzo ha tratado de comunicarse al teléfono del  proveedor de este servicio sin éxito.  El teléfono suena permanentemente ocupado. _x000a__x000a_También se ha comunicado  directamente con Rímac para solicitar una cita con el programa de enfermedades crónicas (el 28.03.2025).  Quedaron en que ellos coordinarían con el proveedor para que le devuelvan el llamado, lo cual no ha ocurrido aún._x000a__x000a_Franco es un enfermo crónico, es insulino dependiente y necesita control y fármacos.  No puede esperar indefinidamente."/>
    <x v="5"/>
    <s v="CALL CENTER"/>
    <x v="14"/>
    <d v="2025-04-03T00:00:00"/>
    <s v="Buenos días, estimados:_x000a_En relación con el paciente Franco Pizarro Yepes (DNI: 78015940), informamos que su última atención fue realizada el 03 de abril de 2025 a las 17:00 horas con el Dr. Gerson Jacob Siura Trevejo en el Servicio de Endocrinología - Teleconsulta, donde el médico prescribió un examen de laboratorio y medicamentos._x000a_Los medicamentos fueron entregados por Cuidafarma el 05 de abril. En cuanto a los exámenes de laboratorio, el personal encargado ya se encuentra en coordinación según la disponibilidad del paciente._x000a_Quedamos a su disposición para cualquier consulta adicional._x000a_Atentamente, Buenas tardes, estimada:_x000a_Reciba un cordial saludo de parte del Centro Médico Viva 1A._x000a_En relación con el paciente Franco Pizarro Yepes (DNI: 78015940), le informamos lo siguiente:_x000a_Su última atención fue realizada el 03 de abril de 2025 a las 17:00 horas con el Dr. Gerson Jacob Siura Trevejo, en el servicio de Endocrinología - Teleconsulta, donde se le prescribieron exámenes de laboratorio y tratamiento médico._x000a_Los medicamentos fueron entregados por Cuidafarma el 05 de abril._x000a_Los exámenes de laboratorio fueron realizados el 12 de abril de 2025, según la disponibilidad del paciente._x000a_El día de hoy se intentó contactar al paciente para programar su próxima atención correspondiente al mes de mayo. Sin embargo, el número celular registrado no cuenta con cobertura, por lo que se procedió a dejar un mensaje a través de WhatsApp._x000a_Recordamos que el proceso de agendamiento se realiza vía telefónica, con el objetivo de confirmar la disponibilidad del paciente. En caso de no lograr contacto directo, se utiliza el canal de WhatsApp como vía alterna de notificación._x000a_Adjuntamos el flayer con los números de contacto disponibles para una mejor coordinación._x000a_Quedamos atentos a cualquier requerimiento adicional._x000a_Saludos cordiales,"/>
    <d v="2025-04-08T00:00:00"/>
    <x v="0"/>
    <n v="4"/>
    <x v="0"/>
    <x v="5"/>
    <x v="0"/>
    <x v="29"/>
    <e v="#N/A"/>
    <e v="#N/A"/>
    <e v="#N/A"/>
    <e v="#N/A"/>
    <e v="#N/A"/>
    <e v="#N/A"/>
    <s v="Fallas TICS"/>
    <s v="CALIDAD"/>
  </r>
  <r>
    <x v="3"/>
    <s v="PERÚ"/>
    <s v="VIVA1A CENTRO MEDICO"/>
    <s v="RIMAC"/>
    <x v="0"/>
    <s v="DNI"/>
    <n v="29602613"/>
    <s v="Claudia Lucia Quiroz Pacheco"/>
    <m/>
    <m/>
    <m/>
    <m/>
    <m/>
    <x v="0"/>
    <x v="1"/>
    <s v="El lunes 07 de marzo la asegurada se comunica con RIMAC, para acceder al programa pacientes crónicos, pero no la llamaban para coordinar la cita, se realizo el reclamo y el día 14 de marzo recién la contactan."/>
    <x v="2"/>
    <s v="CRONICOS"/>
    <x v="9"/>
    <d v="2025-04-03T00:00:00"/>
    <s v="Paciente no esta recibiendo atenciones en VIVA 1A ."/>
    <d v="2025-04-15T00:00:00"/>
    <x v="1"/>
    <n v="9"/>
    <x v="0"/>
    <x v="0"/>
    <x v="1"/>
    <x v="29"/>
    <e v="#N/A"/>
    <e v="#N/A"/>
    <e v="#N/A"/>
    <e v="#N/A"/>
    <e v="#N/A"/>
    <e v="#N/A"/>
    <s v="Acceso"/>
    <s v="SERVICIO"/>
  </r>
  <r>
    <x v="3"/>
    <s v="PERÚ"/>
    <s v="VIVA1A CENTRO MEDICO"/>
    <s v="RIMAC"/>
    <x v="0"/>
    <s v="DNI"/>
    <n v="29521113"/>
    <s v="Martha Rosario Bustios Bolaños"/>
    <m/>
    <m/>
    <m/>
    <m/>
    <m/>
    <x v="0"/>
    <x v="1"/>
    <s v="La semana de 06 de enero paso atención en el programa pacientes crónicos, el médico le solicito exámenes de laboratorio, pero no se contactaron con ella hasta el 20 de enero."/>
    <x v="2"/>
    <s v="PRESTADOR EXTERNO"/>
    <x v="15"/>
    <d v="2025-04-03T00:00:00"/>
    <s v="Paciente paso consulta el 08 de enero y efectivamente se contactaron el 20 del mes, hubo una demora en contactar al paciente. Por la cual somos consciente del hecho y estamos trabajando en el seguimiento oportuno. Informacion adicional paciente viene cumpliendo sus  atenciones como corresponde cada mes.  Se ha Incorporado  de un recurso humano adicional en el equipo de laboratorio, lo que permitirá agilizar la atención y respuesta a los requerimientos de los pacientes . Reforzamiento en el seguimiento de los ordenamientos. "/>
    <d v="2025-04-15T00:00:00"/>
    <x v="0"/>
    <n v="9"/>
    <x v="0"/>
    <x v="0"/>
    <x v="0"/>
    <x v="29"/>
    <e v="#N/A"/>
    <e v="#N/A"/>
    <e v="#N/A"/>
    <e v="#N/A"/>
    <e v="#N/A"/>
    <e v="#N/A"/>
    <s v="Acceso"/>
    <s v="SERVICIO"/>
  </r>
  <r>
    <x v="3"/>
    <s v="PERÚ"/>
    <s v="VIVA1A CENTRO MEDICO"/>
    <s v="RIMAC"/>
    <x v="0"/>
    <s v="DNI"/>
    <m/>
    <s v="MICAELA JANY PEVE VICENTE "/>
    <m/>
    <n v="994673521"/>
    <m/>
    <m/>
    <m/>
    <x v="0"/>
    <x v="1"/>
    <s v="Asegurado se comunica y refiere que se atendió bajo el programa CUIDATE y ya le enviaron sus medicinas , pero no le ha llegado la receta médica hasta la fecha, desea la receta lo antes posible, ya que la atención fue a fines de marzo"/>
    <x v="7"/>
    <s v="CUIDATE"/>
    <x v="23"/>
    <d v="2025-04-03T00:00:00"/>
    <s v="Buenas tardes, estimados:_x000a_Por medio del presente, les informamos que ya se ha establecido comunicación con la Sra. Norma Vicente, madre de la paciente MICAELA JANY PEVE VICENTE. En dicha interacción se procedió al envío de su receta médica a través del número de WhatsApp 994673521previamente registrado._x000a_Asimismo, se realizó el agendamiento de su cita mensual para el día 11 de abril de 2025 a las 9:30 a.m., con el Dr. Moncada, correspondiente al servicio de Médica Familiar - Teleconsulta._x000a_La clienta manifestó su satisfacción con la atención recibida._x000a_Quedamos atentos a cualquier consulta adicional que puedan tener._x000a_Saludos cordiales,"/>
    <d v="2025-04-10T00:00:00"/>
    <x v="0"/>
    <n v="6"/>
    <x v="0"/>
    <x v="0"/>
    <x v="0"/>
    <x v="29"/>
    <e v="#N/A"/>
    <e v="#N/A"/>
    <e v="#N/A"/>
    <e v="#N/A"/>
    <e v="#N/A"/>
    <e v="#N/A"/>
    <s v="Atención Asistencial"/>
    <s v="SERVICIO"/>
  </r>
  <r>
    <x v="3"/>
    <s v="PERÚ"/>
    <s v="VIVA1A CENTRO MEDICO"/>
    <s v="RIMAC"/>
    <x v="0"/>
    <s v="DNI"/>
    <s v="8243493."/>
    <s v="TALIA GIANINA MARTÍNEZ DE ARAUZO"/>
    <s v="Capullanas G5-502 Palmas del Golf, Victor Larco"/>
    <n v="949953153"/>
    <m/>
    <m/>
    <m/>
    <x v="0"/>
    <x v="1"/>
    <s v="Hola, como están? Espero que bien , la afiliada está esperando la llamada para su cita._x000a__x000a_ _x000a__x000a_Su cita ha sido agendada para el día 3 de abril de 2025 a las 14:50 p.m. con el Dr. Gerson Jacob Siura Trevejo, en el servicio de Endocrinología - Teleconsulta, usuario agradece y queda Satisfecho con la gestión realizada. la Sra. Talia Gianina Martínez Bohl (DNI: 08243493)_x000a__x000a_ _x000a__x000a_ _x000a__x000a_Como podemos proceder._x000a__x000a_ _x000a__x000a_Espero su respuesta,_x000a__x000a_ "/>
    <x v="8"/>
    <s v="Medicina especializada"/>
    <x v="10"/>
    <d v="2025-04-03T00:00:00"/>
    <s v="Buenas tardes, estimada,_x000a_Nos permitimos informarle que el Dr. Siura Travejo ha presentado un imprevisto, lo cual ha ocasionado un retraso en las atenciones programadas._x000a_Hemos realizado la comunicación correspondiente con la paciente afectada, explicándole la situación y ofreciéndole nuestras disculpas por los inconvenientes ocasionados. La paciente se ha mostrado conforme y permanecerá a la espera de la atención por parte del médico._x000a_Reiteramos nuestro compromiso con la mejora continua de nuestros servicios y agradecemos su comprensión._x000a_"/>
    <d v="2025-04-03T00:00:00"/>
    <x v="0"/>
    <n v="1"/>
    <x v="0"/>
    <x v="3"/>
    <x v="0"/>
    <x v="29"/>
    <e v="#N/A"/>
    <e v="#N/A"/>
    <e v="#N/A"/>
    <e v="#N/A"/>
    <m/>
    <m/>
    <s v="Acceso"/>
    <s v="SERVICIO"/>
  </r>
  <r>
    <x v="3"/>
    <s v="PERÚ"/>
    <s v="VIVA1A CENTRO MEDICO"/>
    <s v="RIMAC"/>
    <x v="0"/>
    <s v="DNI"/>
    <n v="8434840"/>
    <s v="CELSO VEGA BERAUN"/>
    <m/>
    <n v="992743238"/>
    <s v="praconsa@gmail.com"/>
    <m/>
    <m/>
    <x v="0"/>
    <x v="1"/>
    <s v="Katherine buenas tardes,_x000a__x000a_Cliente se comunica para reportar que no está recibiendo su medicación conforme con el programa Cuídate. Menciona que normalmente le enviaban sus medicinas () pero con el cambio de proveedor a VIVA A1, tiene mala atención. El mes pasado solo le dieron la insulina y la medicina restante le dijeron que no tenía cobertura, pero lo consultarán y le avisarían. Y ahora le informan que no cuenta con cobertura para la insulina._x000a__x000a_CELSO VEGA BERAUN_x000a_DNI 08434840_x000a_POLIZA 4054 - 0000050830_x000a_DIAGNOSTICO Diabetes_x000a_TELEFONO 992743238_x000a_CORREO praconsa@gmail.com_x000a__x000a__x000a_Sls,"/>
    <x v="0"/>
    <s v="PRESTADOR EXTERNO"/>
    <x v="0"/>
    <d v="2025-04-03T00:00:00"/>
    <s v="Buenas noches estimados,_x000a__x000a_Reciba un cordial saludo del Centro Médico Viva 1A._x000a_A solicitud del paciente, procederemos con la derivación de la receta médica a Cuida Farma para su respectiva dispensación._x000a_Cabe mencionar que las insulinas, aguja para insulina y tiras reactivas ya fueron enviadas por Cuida Farma y entregadas el 02 de abril de 2025 . Los demás medicamentos han sido derivados a Cuida Farma, a fin de que puedan realizar la entrega correspondiente el día de mañana._x000a_Quedamos atentos ante cualquier coordinación adicional._x000a__x000a__x000a_Saludo cordiales."/>
    <d v="2025-04-14T00:00:00"/>
    <x v="0"/>
    <n v="8"/>
    <x v="0"/>
    <x v="0"/>
    <x v="0"/>
    <x v="29"/>
    <e v="#N/A"/>
    <e v="#N/A"/>
    <e v="#N/A"/>
    <e v="#N/A"/>
    <m/>
    <m/>
    <s v="Medicamentos"/>
    <s v="SERVICIO"/>
  </r>
  <r>
    <x v="3"/>
    <s v="PERÚ"/>
    <s v="VIVA1A CENTRO MEDICO"/>
    <s v="RIMAC"/>
    <x v="0"/>
    <s v="DNI"/>
    <n v="29328356"/>
    <s v="EMARIA DEL CARMEN BURGA NUÑEZ DE ZEA"/>
    <m/>
    <n v="980295331"/>
    <m/>
    <m/>
    <m/>
    <x v="0"/>
    <x v="1"/>
    <s v="Su gentil apoyo con el descargo y las medidas correctivas del presente reclamo._x000a__x000a__x000a_Buenas tardes_x000a__x000a_La presente es para informar sobre el caso del paciente EMARIA DEL CARMEN BURGA NUÑEZ DE ZEA. Paciente refiere, hasta el momento, no le han brindado la medicación por programa de crónicos: &quot;AR&quot;.  _x000a__x000a_Por favor, su apoyo con la solicitud del paciente. Se adjunta la información de contacto del paciente:_x000a__x000a_Paciente: MARIA DEL CARMEN BURGA NUÑEZ DE ZEA_x000a_DNI 29328356_x000a_Teléfono: 980295331_x000a_Tipo de Póliza:  FULL SALUD_x000a_Contratante: ZEA RUIZ JUAN CARLOS_x000a_N° de Póliza: 0000043989_x000a_DX ARTRITIS REUMATOIDE_x000a__x000a_Atte. Lic. Katherine Olivera"/>
    <x v="0"/>
    <s v="PRESTADOR EXTERNO"/>
    <x v="0"/>
    <d v="2025-04-03T00:00:00"/>
    <s v="Buenos días, estimados,_x000a_Reciban un cordial saludo de parte de VIVA 1A Centro Médico._x000a_En relación a la Sra. María del Carmen Burga Núñez de Zea (DNI: 29328356), confirmamos que la paciente asistió a consulta el 03 de abril de 2025 a las 18:30 horas con la Dra. Janet Giovanna Quispe, del servicio de Reumatología - Teleconsulta._x000a_Además, se realizó una llamada telefónica a la paciente, quien informó que, según lo acordado previamente, los medicamentos serán entregados el día de mañana. La paciente expresó estar conforme con la atención recibida.  _x000a_Haremos el seguimiento respectivo para la recepción de los mismos._x000a_Quedamos a su disposición para cualquier consulta adicional._x000a_Saludos cordiales,"/>
    <d v="2025-04-04T00:00:00"/>
    <x v="0"/>
    <n v="2"/>
    <x v="0"/>
    <x v="1"/>
    <x v="0"/>
    <x v="29"/>
    <e v="#N/A"/>
    <e v="#N/A"/>
    <e v="#N/A"/>
    <e v="#N/A"/>
    <m/>
    <m/>
    <s v="Medicamentos"/>
    <s v="SERVICIO"/>
  </r>
  <r>
    <x v="3"/>
    <s v="PERÚ"/>
    <s v="VIVA1A CENTRO MEDICO"/>
    <s v="RIMAC"/>
    <x v="0"/>
    <s v="DNI"/>
    <n v="43395557"/>
    <s v="TORRE MUÑOZ MANUEL"/>
    <m/>
    <m/>
    <m/>
    <m/>
    <m/>
    <x v="1"/>
    <x v="1"/>
    <s v="INGRESO A PROGRAMA HIPOTIROIDISMO - TORRE MUÑOZ MANUEL"/>
    <x v="1"/>
    <s v="CRONICOS"/>
    <x v="19"/>
    <d v="2025-04-03T00:00:00"/>
    <s v="Buenas dias, estimada:_x000a_Me permito informarle que el paciente Manuel Torre Muñoz ya fue contactado y atendido el día 25/04/2025 por la Dra. Anahí Angélica Seijas Arvelaez, en el servicio de Medicina Interna - Teleconsulta._x000a_Quedamos atentos a cualquier requerimiento adicional._x000a_Saludos cordiales,"/>
    <d v="2025-04-28T00:00:00"/>
    <x v="0"/>
    <n v="18"/>
    <x v="0"/>
    <x v="0"/>
    <x v="0"/>
    <x v="29"/>
    <e v="#N/A"/>
    <e v="#N/A"/>
    <e v="#N/A"/>
    <e v="#N/A"/>
    <m/>
    <m/>
    <s v="Solicitud"/>
    <s v="SOLICITUD"/>
  </r>
  <r>
    <x v="3"/>
    <s v="PERÚ"/>
    <s v="VIVA1A CENTRO MEDICO"/>
    <s v="RIMAC"/>
    <x v="0"/>
    <s v="DNI"/>
    <n v="9437292"/>
    <s v="ALFREDO CARLOS VALDIVIA DEL ALCAZAR"/>
    <m/>
    <m/>
    <m/>
    <m/>
    <m/>
    <x v="0"/>
    <x v="1"/>
    <s v="Estimados @quejasyreclamos@viva1a.com.pe@Chrismerly Abigail Huaranca López_x000a__x000a__x000a_Su urgente apoyo con el descargo y medidas correctivas en  referencia al presente reclamo._x000a__x000a_Estimados._x000a__x000a_ _x000a__x000a_El asegurado  tuvo cita el 20.03, nos ha llamado e indica que no le llegaron a enviar la receta, sin embargo de lo que pudo conversar con el meéico en la consulta no llegaron a enviarle Concor 5mg/genzibrocilo 600mlg/Aldomet 500mlg), sólo tiene comprobante inkafarma adjunto._x000a__x000a_ Quedaron en enviarle Aldomet y hasta el momento no y tiene comunicación._x000a__x000a_ _x000a__x000a_ _x000a__x000a_Saludos Cordiales_x000a__x000a_ _x000a__x000a_Karla D. Chumpitaz Quispe_x000a__x000a_Cel: 967368984_x000a__x000a_Representante en Cliente Poder Judicial Lima Norte _x000a__x000a_D. Calle Begonias 650 Piso 8, San Isidro _x000a__x000a_ "/>
    <x v="7"/>
    <s v="CRONICOS"/>
    <x v="24"/>
    <d v="2025-04-04T00:00:00"/>
    <s v="Buenas tardes estimados,_x000a__x000a_Reciba un cordial saludo del Centro Médico Viva 1A._x000a_ En respuesta al caso del paciente ALFREDO CARLOS VALDIVIA DEL ALCAZAR se estableció una comunicación telefónica donde detallo el inconveniente con los medicamentos prescritos, el concort ( bisoprolol) no fue prescritos en su receta del mes de marzo, el aldomet (metildopa) si está indicado dentro de su recta médica. por ello se gestionó agendamiento con el medico Antonio David Moncada Catalan servicio de Medicina interna - Teleconsulta para el día de hoy a las 2:00pm._x000a__x000a_Saludos cordiales."/>
    <d v="2025-04-15T00:00:00"/>
    <x v="0"/>
    <n v="8"/>
    <x v="0"/>
    <x v="0"/>
    <x v="0"/>
    <x v="30"/>
    <e v="#N/A"/>
    <e v="#N/A"/>
    <e v="#N/A"/>
    <e v="#N/A"/>
    <m/>
    <m/>
    <s v="Atención Asistencial"/>
    <s v="SERVICIO"/>
  </r>
  <r>
    <x v="3"/>
    <s v="PERÚ"/>
    <s v="VIVA1A CENTRO MEDICO"/>
    <s v="RIMAC"/>
    <x v="0"/>
    <s v="DNI"/>
    <n v="7756092"/>
    <s v=" ERNESTO BENITES ALVAREZ"/>
    <m/>
    <n v="989801723"/>
    <s v=" ERNESTOBENITES2502@GMAIL.COM"/>
    <m/>
    <m/>
    <x v="0"/>
    <x v="1"/>
    <s v="Buenas tardes, estimados _x000a__x000a_por favor apoyo con caso de asegurado, indica solo tuvo una atención con ustedes en el cual indicaron se comunicarían para generar atención, pero hasta el momento no se han comunicado y no sabe como contactarse refiere no tener medicación. _x000a__x000a_Paciente: ERNESTO BENITES ALVAREZ_x000a_DNI 07756092_x000a_Teléfono: 989801723_x000a_Tipo de Póliza:  EPS_x000a_Contratante: GRUPO ENEL_x000a_N° de Póliza: E0002545_x000a_DX HIPOTIRODISMO HASHIMOTO_x000a_EMAIL. ERNESTOBENITES2502@GMAIL.COM_x000a__x000a_Saludos "/>
    <x v="2"/>
    <s v="Medicina especializada"/>
    <x v="10"/>
    <d v="2025-04-04T00:00:00"/>
    <s v="Buenos días, estimados,_x000a_Reciban un cordial saludo de parte de VIVA 1A Centro Médico._x000a_Nos hemos contactado con el Sr. Ernesto Benites Álvarez (DNI 07756092) a través de la línea telefónica para el agendamiento de su cita. Conforme a su solicitud, se ha programado la cita para el día 09 de abril de 2025._x000a_La atención será brindada por el Dr. Gerson Jacob Siura Trevejo, del servicio de Endocrinología – Atención Domiciliaria. El cliente expresó estar conforme con la atención recibida._x000a_Quedamos a su disposición para cualquier consulta adicional._x000a_Saludos cordiales,"/>
    <d v="2025-04-04T00:00:00"/>
    <x v="0"/>
    <n v="1"/>
    <x v="0"/>
    <x v="3"/>
    <x v="0"/>
    <x v="30"/>
    <e v="#N/A"/>
    <e v="#N/A"/>
    <e v="#N/A"/>
    <e v="#N/A"/>
    <m/>
    <m/>
    <s v="Acceso"/>
    <s v="SERVICIO"/>
  </r>
  <r>
    <x v="3"/>
    <s v="PERÚ"/>
    <s v="VIVA1A CENTRO MEDICO"/>
    <s v="RIMAC"/>
    <x v="0"/>
    <s v="DNI"/>
    <n v="6134812"/>
    <s v="NURIA ZAVALETA LUJAN"/>
    <m/>
    <n v="972027531"/>
    <m/>
    <m/>
    <m/>
    <x v="0"/>
    <x v="1"/>
    <s v="Estimados @quejasyreclamos@viva1a.com.pe@Chrismerly Abigail Huaranca López_x000a__x000a_Su urgente apoyo con el descargo y medidas correctivas. El usuario referido indica que hace meses que no cuenta con el servicio. _x000a__x000a_Enviado desde Outlook para Android_x000a_De: Miriam Beatriz Perez Aparicio &lt;miriam.perez@rimac.com.pe&gt;_x000a_Enviado: viernes, abril 4, 2025 2:39:26 p. m._x000a_Para: CUI_Guissela Bedon Espinoza &lt;xt10033@rimac.com.pe&gt;_x000a_CC: Vanessa Flores Olivos &lt;vanessa.flores@rimac.com.pe&gt;_x000a_Asunto: RIMAC VIP//CITA CON STAR VITAL URGENTE//PACIENTE NURIA ZAVALETA LUJAN_x000a__x000a_No suele recibir correo electrónico de miriam.perez@rimac.com.pe. Por qué es esto importante_x000a_Buenas tardes_x000a__x000a_Por favor su apoyo ya que se necesita urgente atención para sacar cita a través de STAR VITAL. Cliente VIP critico indica que hace un mes lo está solicitando y hasta el momento nadie le confirma o se comunica. Atención es para su esposa_x000a__x000a__x000a_Titular: SANTIAGO PORRAS PUELLES_x000a_Paciente: NURIA ZAVALETA LUJAN_x000a_DNI: 06134812_x000a_DIAGNOSTICO: Hipotiroidismo_x000a_póliza: AMI SALUD RED MEDICA 0000096931_x000a_celular:972027531_x000a__x000a_A la espera de su urgente contacto."/>
    <x v="2"/>
    <s v="CRONICOS"/>
    <x v="19"/>
    <d v="2025-04-04T00:00:00"/>
    <s v="Buenos días, estimados:_x000a_Reciban un cordial saludo de parte de VIVA 1A Centro Médico._x000a_En relación con la atención de la paciente Nuria Zavaleta Luján (DNI N.° 06134812), les informamos que se ha procedido con el agendamiento de su cita médica con la Dra. Nilda Noriko Kawamura Murillo, especialista en Endocrinología – Teleconsulta, programada para el día 08 de abril de 2025._x000a_Lamentamos sinceramente los inconvenientes que hayan podido generarse y agradecemos sus comentarios, los cuales son valiosos para nosotros. Reiteramos nuestro compromiso con la mejora continua de nuestros servicios, incluyendo la optimización de nuestros tiempos de respuesta._x000a_Saludos cordiales,"/>
    <d v="2025-04-05T00:00:00"/>
    <x v="0"/>
    <n v="1"/>
    <x v="0"/>
    <x v="3"/>
    <x v="0"/>
    <x v="30"/>
    <e v="#N/A"/>
    <e v="#N/A"/>
    <e v="#N/A"/>
    <e v="#N/A"/>
    <m/>
    <m/>
    <s v="Acceso"/>
    <s v="SERVICIO"/>
  </r>
  <r>
    <x v="3"/>
    <s v="PERÚ"/>
    <s v="VIVA1A CENTRO MEDICO"/>
    <s v="RIMAC"/>
    <x v="0"/>
    <s v="DNI"/>
    <n v="6927900"/>
    <s v="MARIA TERESA RODRIGUEZ GIL DE VARGAS"/>
    <m/>
    <m/>
    <m/>
    <s v="25-EPS002515"/>
    <m/>
    <x v="0"/>
    <x v="0"/>
    <s v="Estimada @Carmen Mendez Francia_x000a__x000a_Se ha validado que la usuaria en mención no se encuentra inscrita en el Programa de Cuidados Paliativos No Oncológicos._x000a_Actualmente, la usuaria se encuentra bajo el Programa Diamante, por lo que los servicios brindados por el prestador Viva 1A deben ajustarse a la pertinencia médica y a la cobertura vigente._x000a_Estimados @Chrismerly Abigail Huaranca López@quejasyreclamos@viva1a.com.pe_x000a__x000a_Solicitamos su urgente apoyo con el descargo correspondiente y con las medidas correctivas respecto a la atención brindada a la usuaria referida._x000a_Es fundamental contar con la conformidad de que la paciente está recibiendo el tratamiento adecuado, conforme a su condición clínica y alineado a los lineamientos del Programa Diamante._x000a_Quedamos atentos a la respuesta y a las acciones que correspondan. Buenos días Guissela,_x000a__x000a_ _x000a__x000a_Te comento que hemos recibido un nuevo reclamo por parte de familiar de asegurada MARIA TERESA RODRIGUEZ GIL DE VARGAS._x000a__x000a_Señala que desde el 25/03 viene solicitando a VIVA 1A programación de terapias para el mes de abril._x000a__x000a_ _x000a__x000a_Solicita:_x000a__x000a_ _x000a__x000a_Pronta solución para que la salud de la paciente no se siga perjudicando, considerando que es un caso neurológico y de postración. Urge las terapias de lenguaje, física, ocupacional en los horarios que la paciente necesita y el proveedor conoce hace más de 4 meses._x000a_La ejecución de los demás servicios del programa paliativo no oncológico._x000a_ _x000a__x000a_Por favor tu apoyo para confirmar con proveedor la programación (1) y señalar que servicios adicionales se deben programar (2)._x000a__x000a_ _x000a__x000a_Quedo atenta."/>
    <x v="1"/>
    <s v="CRONICOS"/>
    <x v="29"/>
    <d v="2025-04-04T00:00:00"/>
    <s v="Buenos días, estimados:_x000a_Por medio del presente, se adjunta el informe médico correspondiente a las atenciones brindadas a la paciente MARIA TERESA RODRIGUEZ GIL DE VARGAS , quien forma parte del programa Paliativo No Oncológico con copago al 90%, derivado por Rimac desde noviembre del año pasado._x000a_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_x000a_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_x000a_Agradecemos su atención y quedamos atentos ante cualquier observación adicional._x000a__x000a_Saludos cordiales,"/>
    <d v="2025-04-15T00:00:00"/>
    <x v="0"/>
    <n v="8"/>
    <x v="0"/>
    <x v="0"/>
    <x v="0"/>
    <x v="30"/>
    <e v="#N/A"/>
    <e v="#N/A"/>
    <e v="#N/A"/>
    <s v="SI"/>
    <m/>
    <m/>
    <s v="Solicitud"/>
    <s v="SOLICITUD"/>
  </r>
  <r>
    <x v="3"/>
    <s v="PERÚ"/>
    <s v="VIVA1A CENTRO MEDICO"/>
    <s v="RIMAC"/>
    <x v="0"/>
    <s v="DNI"/>
    <n v="7368114"/>
    <s v="MENDO ROMERO DE BELTRAN DORIS LUCILA"/>
    <m/>
    <m/>
    <m/>
    <m/>
    <m/>
    <x v="1"/>
    <x v="1"/>
    <s v="INGRESO RCV ANGLO AMERICANA MENDO ROMERO DE BELTRAN DORIS LUCILA DNI 07368114"/>
    <x v="1"/>
    <s v="CRONICOS"/>
    <x v="22"/>
    <d v="2025-04-04T00:00:00"/>
    <s v="Buenos días, estimados:_x000a_Reciban un cordial saludo del Centro Médico Viva 1A._x000a_En atención a su solicitud de ingreso al programa para la paciente Doris Lucila Mendo Romero de Beltrán (DNI 07368114), informamos que se realizó la llamada correspondiente, en la cual el familiar indicó que la paciente actualmente viene realizando sus atenciones en la Clínica Internacional._x000a_Quedamos a disposición para cualquier consulta adicional que puedan tener._x000a_Saludos cordiales,"/>
    <d v="2025-04-26T00:00:00"/>
    <x v="0"/>
    <n v="16"/>
    <x v="0"/>
    <x v="0"/>
    <x v="0"/>
    <x v="30"/>
    <e v="#N/A"/>
    <e v="#N/A"/>
    <e v="#N/A"/>
    <e v="#N/A"/>
    <m/>
    <m/>
    <s v="Solicitud"/>
    <s v="SOLICITUD"/>
  </r>
  <r>
    <x v="3"/>
    <s v="PERÚ"/>
    <s v="VIVA1A CENTRO MEDICO"/>
    <s v="RIMAC"/>
    <x v="0"/>
    <s v="DNI"/>
    <n v="29702122"/>
    <s v="CÁCERES CHALCO HIPOLITO."/>
    <m/>
    <m/>
    <m/>
    <m/>
    <m/>
    <x v="1"/>
    <x v="1"/>
    <s v="INGRESO RCV CONTINUADOR ANGLO AMERICAM CACERES CHALCO HIPOLITO DNI: 29702122"/>
    <x v="1"/>
    <s v="CRONICOS"/>
    <x v="22"/>
    <d v="2025-04-04T00:00:00"/>
    <s v="Estimada:_x000a_Buenas tardes._x000a_Por medio del presente, se informa que no se encontró registro de correo de inicio de los pacientes Hipólito Cáceres Chalco (DNI: 29702122) y Anderson Salvatierra Melgarejo (DNI: 46036087)._x000a_Sin embargo, se confirma que ambos pacientes fueron atendidos el día 16 de abril de 2025. El Sr. Cáceres Chalco fue atendido por el Dr. Percy Arriaga Rodríguez, del servicio de Medicina Interna, mientras que el Sr. Salvatierra Melgarejo fue atendido por el Dr. Antonio David Moncada Catalán, del servicio de Medicina Familiar._x000a_Quedamos atentos ante cualquier consulta o requerimiento adicional._x000a_Saludos cordiales,"/>
    <d v="2025-04-23T00:00:00"/>
    <x v="0"/>
    <n v="14"/>
    <x v="0"/>
    <x v="0"/>
    <x v="0"/>
    <x v="30"/>
    <e v="#N/A"/>
    <e v="#N/A"/>
    <e v="#N/A"/>
    <e v="#N/A"/>
    <m/>
    <m/>
    <s v="Solicitud"/>
    <s v="SOLICITUD"/>
  </r>
  <r>
    <x v="3"/>
    <s v="PERÚ"/>
    <s v="VIVA1A CENTRO MEDICO"/>
    <s v="RIMAC"/>
    <x v="0"/>
    <s v="DNI"/>
    <n v="8170776"/>
    <s v="NILTON HERMAN JIMENEZ ROSALES"/>
    <m/>
    <m/>
    <m/>
    <m/>
    <m/>
    <x v="0"/>
    <x v="1"/>
    <s v="Estimados @quejasyreclamos@viva1a.com.pe@Chrismerly Abigail Huaranca López_x000a__x000a_Su urgente apoyo con el descargo y medidas correctivas del presente reclamo. _x000a__x000a__x000a__x000a__x000a_ _x000a__x000a_Asegurado NILTON HERNAN JIMENEZ ROSALES – DNI 08170776 pertenece al programa de Columna y presenta inconvenientes con la programación de citas a través del proveedor VIVA 1A. Por favor tu apoyo para notificarlo al proveedor, confirmar la programación. Asimismo, señalar si se encuentra sujeto al cobro del 15%._x000a__x000a_ _x000a__x000a_RECLAMO: Cliente reclama que desde el 23 de febrero 2025 no recibe atenciones médicas de terapia física ya que es un paciente que se encuentra inscrito en el PROGRAMA DE LA COLUMNA a pesar de haber recibido correo por parte del proveedor VIVA 1 A indicándole que su cita era el lunes 31 de marzo el cual nunca acudieron asimismo menciona haberse comunicado con ellos en reiteradas oportunidades el martes 01 y miércoles 02 de abril afirmándole que asistirían a su casa para poder atenderlo pero hasta el momento no se han acercado ni comunicado con él. Cliente detalla además que es la primera vez que tiene este tipo de inconvenientes con el proveedor de salud cuando con los proveedores anteriores que también lo han asistido como HOLE SALUD, ESTAR VITAL siempre han cumplido con su atención. Cliente refiere que paga puntual con sus pagos con RIMAC y no puede ser posible que a pesar de que es diagnosticado como paciente crónico no es atendido como corresponde. Asimismo señala que durante las atenciones anteriores nunca le han cobrado estando cubierto al 100% pero ahora le quieren cobrar 15% como copago._x000a_Cliente solicita que RIMAC tome cartas en el asunto y le cambien de proveedor y se comuniquen a la brevedad posible ya que es necesario que cumpla con sus terapias por su bienestar._x000a__x000a_ _x000a__x000a_Quedo atenta a tus comentarios._x000a__x000a_Gracias de antemano._x000a__x000a_Saludos,"/>
    <x v="2"/>
    <s v="Medicina especializada"/>
    <x v="30"/>
    <d v="2025-04-04T00:00:00"/>
    <s v="Buenos días, estimada,_x000a_En relación con el paciente Nilton Hernán Jiménez Rosales (DNI: 08170776), informamos que fue atendido el 25 de marzo de 2025 a las 23:30 horas. por la Dra. Laura Betty Vigo Araujo, especialista en Medicina Física y Rehabilitación, en modalidad de atención domiciliaria Así mismo mencionamos, que el médico ordenó 16 terapias físicas a domicilio y 12 rehabilitación de terapia ocupacional. A continuación, el detalle de las atenciones que va recibiendo el paciente."/>
    <d v="2025-04-21T00:00:00"/>
    <x v="0"/>
    <n v="12"/>
    <x v="0"/>
    <x v="0"/>
    <x v="0"/>
    <x v="30"/>
    <e v="#N/A"/>
    <e v="#N/A"/>
    <e v="#N/A"/>
    <s v="SI"/>
    <m/>
    <m/>
    <s v="Acceso"/>
    <s v="SERVICIO"/>
  </r>
  <r>
    <x v="3"/>
    <s v="PERÚ"/>
    <s v="VIVA1A CENTRO MEDICO"/>
    <s v="RIMAC"/>
    <x v="0"/>
    <s v="DNI"/>
    <n v="72154157"/>
    <s v="FIORELLA CRISEL VERGARA OLIVO"/>
    <m/>
    <m/>
    <m/>
    <m/>
    <m/>
    <x v="0"/>
    <x v="1"/>
    <s v="Buenas tardes estimados,_x000a__x000a_ _x000a__x000a_Paciente se contacta a la central de programas, quien informa que en Estar Vital pasaba cita con endocrinología y con reumatología por los siguientes dx: DM tipo 2, hipotiroidismo y artritis reumatoide, sin embargo, paciente pertenece a nuestro programa RCV, por lo que correspondería pasar con un médico de cabecera de la especialidad de medicina interna por ser una paciente pluripatológica. Comenta que paso cita el 12/03 con el Dr. Siura médico de endocrinología, quien le menciono que no debe pasar consulta con un médico internista sino con un médico de reumatología, por lo que derivo una IC con reumatología, misma que todavía no ha sido gestionada por el Centro Médico VIVA 1A, asimismo, se le informa a paciente que correspondería cita con médico internista y de acuerdo a pertinencia médica las IC correspondientes, a pesar de ello, asegurada solicita pasar cita todos los meses con dos especialidades (endocrinología y reumatología), por favor su gentil apoyo para que médico se contacte con paciente para brindar la explicación del protocolo del programa y pueda orientar a nuestra paciente del programa RCV._x000a__x000a_ _x000a__x000a_PX: FIORELLA CRISEL VERGARA OLIVO_x000a__x000a_DNI: 72154157_x000a__x000a_ _x000a__x000a_Quedamos pendientes_x000a__x000a_ _x000a__x000a_Saludos cordiales,_x000a__x000a_Central de programas Rimac"/>
    <x v="2"/>
    <s v="Medicina especializada"/>
    <x v="12"/>
    <d v="2025-04-07T00:00:00"/>
    <s v="Buenas tardes Guisella,_x000a__x000a_Con respecto al correo descrito líneas abajo del paciente FIORELLA CRISEL VERGARA OLIVO,  tiene programadas las siguientes atenciones para el día 15 de abril de 2025 :_x000a__x000a_5:00 PM con la Dra. Janet Giovanna Quispe Vargas de la especialidad de Reumatología - Atención a domicilio._x000a_6:00 PM con el Dr. Gerson Jacob Siura Trevejo de la especialidad de Endocrinología - Teleconsulta._x000a__x000a__x000a_Cabe precisar que la atención por Reumatología no forma parte del protocolo del programa de Artritis Reumatoidea , dado que el diagnóstico del paciente es Artritis Psoriásica . Sin embargo, ante la solicitud de la usuaria se procede a programar la atención por la especialidad de Reumatología, por lo cual solicitamos autorización para la atención programada en el domicilio de la paciente del día de mañana._x000a__x000a_En conversación con la paciente en cuestión, informa que se encuentra conforme con la atención brindada por el servicio de Endocrinología de VIVA 1A (Hasta la fecha una sola atención). En relación con las atenciones referidas por el servicio de medicina interna, se deja constancia de que este caso no corresponde a una atención brindada por VIVA 1A._x000a__x000a_La paciente ingresa al programa con VIVA 1A el 12 de marzo del 2025. Todas las atenciones previas a esta fecha, corresponden a atenciones brindadas según referido por la paciente, con el antiguo proveedor que gestionaba su programa de salud._x000a__x000a__x000a__x000a_Saludos cordiales"/>
    <d v="2025-04-14T00:00:00"/>
    <x v="0"/>
    <n v="6"/>
    <x v="0"/>
    <x v="0"/>
    <x v="0"/>
    <x v="31"/>
    <e v="#N/A"/>
    <e v="#N/A"/>
    <e v="#N/A"/>
    <s v="SI"/>
    <m/>
    <m/>
    <s v="Acceso"/>
    <s v="SERVICIO"/>
  </r>
  <r>
    <x v="3"/>
    <s v="PERÚ"/>
    <s v="VIVA1A CENTRO MEDICO"/>
    <s v="RIMAC"/>
    <x v="0"/>
    <s v="DNI"/>
    <n v="8715362"/>
    <s v="GIULIANA MARLENE NOVOA REYES DE VERA"/>
    <m/>
    <n v="999397933"/>
    <s v="gnovoar62@hotmail.com"/>
    <m/>
    <m/>
    <x v="0"/>
    <x v="1"/>
    <s v="Buenas tardes._x000a__x000a_ _x000a__x000a_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_x000a__x000a_ _x000a__x000a_Cliente usualmente tiene las citas los 20 de cada, sin embargo, hasta el momento no lo contactan y ya no cuenta con medicamentos._x000a__x000a_ _x000a__x000a_Nombre: GIULIANA MARLENE NOVOA REYES DE VERA_x000a__x000a_DNI: 08715362_x000a__x000a_CEL CONTACTO:  999397933_x000a__x000a_CORREO: gnovoar62@hotmail.com_x000a__x000a_DIAGNOSTICO: HIPOTIROIDISMO              _x000a__x000a_ _x000a__x000a_Gracias por su apoyo._x000a__x000a_ _x000a__x000a_Adriana Ayala Diaz_x000a__x000a_Asesor Preferente VIP_x000a__x000a_Contáctame por WhatsApp 937071164 "/>
    <x v="2"/>
    <s v="CRONICOS"/>
    <x v="19"/>
    <d v="2025-04-08T00:00:00"/>
    <s v="Buenos días, estimados:_x000a_Reciban un cordial saludo por parte de VIVA 1A Centro Médico._x000a_En relación con el paciente Giuliana Marlene Novoa Reyes de Vera (DNI: 08715362), informamos que recibió la atención correspondiente al mes de marzo el día 28 con el DR Gerson Jacob Siura Trevejo Trevejo SERVICIO DE ENDOCRINOLOGIA - TELECONSULTA. Hasta el momento, no tenemos ningún pendiente con el paciente. Su próxima cita será programada antes de finalizar el mes, y realizaremos la llamada correspondiente para agendarla._x000a_Quedamos a su disposición para cualquier consulta adicional._x000a_Atentamente,"/>
    <d v="2025-04-08T00:00:00"/>
    <x v="0"/>
    <n v="1"/>
    <x v="0"/>
    <x v="3"/>
    <x v="0"/>
    <x v="32"/>
    <e v="#N/A"/>
    <e v="#N/A"/>
    <e v="#N/A"/>
    <e v="#N/A"/>
    <m/>
    <m/>
    <s v="Acceso"/>
    <s v="SERVICIO"/>
  </r>
  <r>
    <x v="3"/>
    <s v="PERÚ"/>
    <s v="VIVA1A CENTRO MEDICO"/>
    <s v="RIMAC"/>
    <x v="0"/>
    <s v="DNI"/>
    <n v="42748447"/>
    <s v="JIMMY DANIEL AYALA ARIAS"/>
    <m/>
    <m/>
    <m/>
    <m/>
    <m/>
    <x v="0"/>
    <x v="1"/>
    <s v="Estimados por favor el apoyo con el cliente ya que el día 26/03/2025 se atendió a través del programa Cuidate donde lo atendió por atención virtual su doctor mandándole una orden a una atención por laboratorio y también sus medicinas para su tratamiento. Estas dos semanas que han pasado, absolutamente nadie se ha contactado con el asegurado. Cliente crítico._x000a__x000a_ _x000a__x000a_ _x000a__x000a_Hasta la fecha no hay ningún tipo de contacto y su Dx es:_x000a__x000a_ _x000a__x000a_diabetes_x000a_ _x000a__x000a_Necesita que se pongan en contacto para coordinar y no llevarse una mala experiencia del servicio._x000a__x000a_ _x000a__x000a_DNI: 42748447_x000a__x000a_EPS_ E0029964_x000a__x000a_JIMMY DANIEL AYALA ARIAS_x000a__x000a_Celular:   987738426_x000a__x000a_Correo: jimmy2701mevc@gmail.com"/>
    <x v="0"/>
    <s v="PRESTADOR EXTERNO"/>
    <x v="0"/>
    <d v="2025-04-08T00:00:00"/>
    <s v="Buenos días, estimados:_x000a__x000a_Reciban un cordial saludo de parte del Centro Médico Viva 1A._x000a__x000a_En atención al reclamo presentado por el paciente Jimmy Daniel Ayala Arias, nos permitimos informar lo siguiente:_x000a__x000a_Los medicamentos ya fueron entregados, situación que fue confirmada a través de una llamada telefónica realizada el día de hoy por uno de nuestros asesores del Call Center._x000a__x000a_En cuanto a los exámenes de laboratorio, estos aún se encuentran en proceso, a la espera de que el paciente realice el respectivo copago._x000a__x000a_Adjuntamos a la presente una captura de la conversación sostenida con el paciente, como soporte de la gestión realizada._x000a__x000a_Estaremos atentos a la evolución del caso y brindaremos actualizaciones oportunamente._x000a__x000a__x000a__x000a_Saludos cordiales,"/>
    <d v="2025-04-14T00:00:00"/>
    <x v="0"/>
    <n v="5"/>
    <x v="0"/>
    <x v="4"/>
    <x v="0"/>
    <x v="32"/>
    <e v="#N/A"/>
    <e v="#N/A"/>
    <e v="#N/A"/>
    <e v="#N/A"/>
    <m/>
    <m/>
    <s v="Medicamentos"/>
    <s v="SERVICIO"/>
  </r>
  <r>
    <x v="3"/>
    <s v="PERÚ"/>
    <s v="VIVA1A CENTRO MEDICO"/>
    <s v="RIMAC"/>
    <x v="0"/>
    <s v="DNI"/>
    <n v="40204963"/>
    <s v="OLGA TATIANA CUADROS BASIS "/>
    <m/>
    <n v="999203060"/>
    <m/>
    <m/>
    <m/>
    <x v="0"/>
    <x v="1"/>
    <s v="Estimados,_x000a__x000a_ _x000a__x000a_@Freddy Garzón @CUI_Guissela Bedon Espinoza @Lorena Ygnacio Quiroz_x000a__x000a_Su gentil apoyo por favor, asegurada indica que le van a realizar la terapia a las 7:30pm de la noche de hoy, sin embargo no le han enviado el link de pago y tampoco le han realizado la interconsulta con dermatología para lo de mis quemaduras ni con psiquiatría, cliente está a la espera de ello._x000a__x000a_ _x000a__x000a_Su gentil apoyo por favor cliente es crítica."/>
    <x v="2"/>
    <s v="Medicina especializada"/>
    <x v="31"/>
    <d v="2025-04-08T00:00:00"/>
    <s v="Gianina Jessica Sigueña Aldana_x000a_​_x000a_Estimada Guissela, buena tarde:_x000a_Nos hemos contactado con nuestra mutua paciente, teniendo las terapias físicas agendadas en el rango horario que ha solicitado, martes, jueves a las 15:00hrs | sábados: 12:30pm_x000a_En cuanto a la terapia de dolor solicitada tendrá cita con nuestra especialista Dra Seijas el día hoy por la tarde._x000a_En cuanto a las interconsultas de Psiquiatría y Dermatología se gestionarán con Cl Vesalio para que brinden las citas a la brevedad posible._x000a__x000a_Quedo a su disposición para cualquier duda adicional._x000a_Saludos Cordiales , Buenos días, estimada:_x000a_Me permito actualizar la información respecto a la atención de la paciente. Actualmente, tiene una cita programada para el 05/05/2025 a las 10:45 a.m., en la especialidad de Dermatología, en la Clínica Vesalio._x000a_Por otro lado, la Clínica Vesalio ha informado que la paciente no cuenta con cobertura para atenciones en la especialidad de Psiquiatría en dicha clínica, ya que este servicio corresponde a otro proveedor. Ante ello, el área de admisión de Viva 1A ha procedido a solicitar la información correspondiente con los responsables de brindar dicha atención._x000a_Quedamos atentos a cualquier consulta adicional._x000a_Saludos cordiales,"/>
    <d v="2025-04-30T00:00:00"/>
    <x v="0"/>
    <n v="17"/>
    <x v="0"/>
    <x v="0"/>
    <x v="0"/>
    <x v="32"/>
    <s v="RIMAC VIP/ ENVÍO DE MEDICAMENTOS DE PROGRAMA CRÓNICO/ OLGA TATIANA CUADROS BASIS "/>
    <e v="#N/A"/>
    <e v="#N/A"/>
    <s v="SI"/>
    <m/>
    <m/>
    <s v="Acceso"/>
    <s v="SERVICIO"/>
  </r>
  <r>
    <x v="3"/>
    <s v="PERÚ"/>
    <s v="VIVA1A CENTRO MEDICO"/>
    <s v="RIMAC"/>
    <x v="0"/>
    <s v="DNI"/>
    <n v="6927900"/>
    <s v="MARIA TERESA RODRIGUEZ GIL DE VARGAS"/>
    <m/>
    <m/>
    <m/>
    <m/>
    <m/>
    <x v="0"/>
    <x v="1"/>
    <s v="Buenos días señores de Rimac y Viva, debo reiterar mis reclamos y molestias, dado que hace dos semanas la paciente María Teresa Rodríguez Gil no recibe terapias física ni ocupacional y más de 100 días que Viva 1A no brinda el servicio de terapia del lenguaje._x000a__x000a_Debo indicar que hoy mi familia se contactó con el licenciado que Viva 1A supuestamente programó para que hoy se reanuden las terapias físicas y ocupacionales. Sin embargo dicho licenciado señala que no tiene vínculo con Viva 1A y que hoy no trabajará._x000a__x000a_Señoras Karina Pinto e Isabel Coloma, con todo el aprecio que les tengo, deseo saber: _x000a_¡Hasta cuándo mi madre debe seguir mendigando un servicio!_x000a_¡Hasta cuándo debemos soportar este maltrato!_x000a_¡Hasta cuándo voy a esperar a que Karina Pinto me conceda una cita o que me atienda el teléfono!_x000a__x000a_¡Hasta cuándo seguirán trabajando con proveedores que lastiman familias y solo generan dolor físico (falta de terapias) y espiritual en sus pacientes._x000a__x000a_Mi madre está abandonada por su proveedor (Viva 1A) a vista y paciencia de la aseguradora RIMAC y el broquer Confianza Corredores que jamás me llamó al menos para ofrecerme alguna ayuda o soporte legal._x000a__x000a_Luis Enrique Vargas Rodríguez"/>
    <x v="2"/>
    <s v="TERAPIAS"/>
    <x v="32"/>
    <d v="2025-04-08T00:00:00"/>
    <s v="Buenos días, estimados:_x000a_Por medio del presente, se adjunta el informe médico correspondiente a las atenciones brindadas a la paciente MARIA TERESA RODRIGUEZ GIL DE VARGAS , quien forma parte del programa Paliativo No Oncológico con copago al 90%, derivado por Rimac desde noviembre del año pasado._x000a_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_x000a_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_x000a_Agradecemos su atención y quedamos atentos ante cualquier observación adicional._x000a__x000a_Saludos cordiales,"/>
    <d v="2025-04-15T00:00:00"/>
    <x v="0"/>
    <n v="6"/>
    <x v="0"/>
    <x v="0"/>
    <x v="0"/>
    <x v="32"/>
    <e v="#N/A"/>
    <e v="#N/A"/>
    <e v="#N/A"/>
    <s v="SI"/>
    <m/>
    <m/>
    <s v="Acceso"/>
    <s v="SERVICIO"/>
  </r>
  <r>
    <x v="3"/>
    <s v="PERÚ"/>
    <s v="VIVA1A CENTRO MEDICO"/>
    <s v="RIMAC"/>
    <x v="0"/>
    <s v="DNI"/>
    <n v="40027009"/>
    <s v="GANOZA RODRIGUEZ CESAR"/>
    <m/>
    <m/>
    <m/>
    <m/>
    <m/>
    <x v="0"/>
    <x v="1"/>
    <s v="Estimados @quejasyreclamos@viva1a.com.pe@Chrismerly Abigail Huaranca López_x000a__x000a_Su gentil apoyo con el descargo y medidas correctivas del presente reclamo._x000a__x000a_Hola Giani._x000a__x000a_ _x000a__x000a_Por favor tu apoyo, el asegurado está tratando de comunicarse con el proveedor Viva 1A sin éxito ya que no lo han llamado para su cita de control mensual._x000a__x000a_ _x000a__x000a_Ha ingresado a las opciones del WS y sólo le indican que no se procesó la solicitud (adjunto print)._x000a__x000a_ _x000a__x000a_Agradeceré tu pronta intervención._x000a__x000a__x000a_Saludos,_x000a__x000a_ "/>
    <x v="2"/>
    <s v="Medicina especializada"/>
    <x v="10"/>
    <d v="2025-04-08T00:00:00"/>
    <s v="Buenos días, estimados:_x000a_Reciban un cordial saludo de  VIVA 1A Centro Médico._x000a_Nos dirigimos a ustedes para informar que la cita del paciente Ganoza Rodríguez, César (DNI N.° 40027009) ya fue gestionada y se llevó a cabo el día 10 de abril a las 17:40 horas, con el Dr. Siura Trevejo, en el servicio de Endocrinología - Teleconsulta._x000a_Asimismo, se informa que la cita correspondiente al mes de marzo se realizó el día 13 de marzo, tal como estaba programado._x000a_Quedamos atentos ante cualquier duda o información adicional que requieran._x000a_Saludos Cordiales."/>
    <d v="2025-04-12T00:00:00"/>
    <x v="0"/>
    <n v="4"/>
    <x v="0"/>
    <x v="5"/>
    <x v="0"/>
    <x v="32"/>
    <e v="#N/A"/>
    <e v="#N/A"/>
    <e v="#N/A"/>
    <e v="#N/A"/>
    <m/>
    <m/>
    <s v="Acceso"/>
    <s v="SERVICIO"/>
  </r>
  <r>
    <x v="3"/>
    <s v="PERÚ"/>
    <s v="VIVA1A CENTRO MEDICO"/>
    <s v="RIMAC"/>
    <x v="0"/>
    <s v="DNI"/>
    <n v="46746077"/>
    <s v="ANTAMINA CJUMO SOLIS JULIO EDUARDO"/>
    <m/>
    <m/>
    <m/>
    <m/>
    <m/>
    <x v="0"/>
    <x v="1"/>
    <s v="Estimada @quejasyreclamos@viva1a.com.pe@Chrismerly Abigail Huaranca López_x000a__x000a__x000a_Su gentil apoyo el usuario referido indica que tiene pendiente pasar su cita con Nutrición y la entrega de medicamentos por favor realizar el contacto por Whats App._x000a__x000a_Atentemente."/>
    <x v="0"/>
    <s v="PRESTADOR EXTERNO"/>
    <x v="0"/>
    <d v="2025-04-09T00:00:00"/>
    <s v="Buenas tardes, estimadas:_x000a_Reciban un cordial saludo de parte del Centro Médico Viva 1A._x000a_En relación con el paciente Cjumo Solís Julio Eduardo, con DNI 41705124, informamos lo siguiente:_x000a_El paciente recibió su medicación el día 09 de abril de 2025, conforme a lo indicado._x000a_En cuanto a su cita de nutrición, ya ha sido programada para el día 15 de abril de 2025 a las 3:20 p.m., con el Dr. Jorge Velasco Benites, a través del servicio de Nutrición – Teleconsulta._x000a_Quedamos atentos ante cualquier consulta adicional._x000a_Saludos cordiales,  Lamentamos informar que el Medico encargado de la atención no pudo asistir a la cita programada debido a una situación personal de carácter de urgencia e imprevisto relacionado con asuntos familiares, no fue posible notificar con antelación al paciente afectado, pedimos la disculpa del caso y gradecemos su comprensión._x000a__x000a_Así mismo procedimos a comunicarnos con el paciente y reprogramar la atención para el día 25/04 con el Dr. Jorge Velasco Benites, servicio de NUTRICIÓN - TELECONSULTA._x000a__x000a_ Saludos Cordiales."/>
    <d v="2025-04-14T00:00:00"/>
    <x v="0"/>
    <n v="4"/>
    <x v="0"/>
    <x v="5"/>
    <x v="0"/>
    <x v="33"/>
    <e v="#N/A"/>
    <e v="#N/A"/>
    <e v="#N/A"/>
    <e v="#N/A"/>
    <m/>
    <m/>
    <s v="Medicamentos"/>
    <s v="SERVICIO"/>
  </r>
  <r>
    <x v="3"/>
    <s v="PERÚ"/>
    <s v="VIVA1A CENTRO MEDICO"/>
    <s v="RIMAC"/>
    <x v="0"/>
    <s v="DNI"/>
    <n v="45610055"/>
    <s v="ANGGELY ESTEFANIA SOTELO CASTAÑEDA"/>
    <m/>
    <n v="912218775"/>
    <s v="anggely14@hotmail.com"/>
    <m/>
    <m/>
    <x v="0"/>
    <x v="1"/>
    <s v="Cliente es paciente con diagnóstico HIPOTIROIDISMO y menciona que desde enero 2025 no tiene evaluaciones ni entrega de medicamentos."/>
    <x v="2"/>
    <s v="CRONICOS"/>
    <x v="19"/>
    <d v="2025-04-09T00:00:00"/>
    <s v="Buenas tardes, estimados:_x000a_En relación con la paciente Anggely Estefanía Sotelo Castañeda (DNI: 45610055), se informa lo siguiente:_x000a_La paciente tenía una cita programada para el día 28/03/2024; sin embargo, por razones que desconocemos, no pudo atender la llamada, solicitando la reprogramación de la misma a través de un mensaje de WhatsApp._x000a_Posteriormente, se coordinó una nueva cita para el día 08/04/2025 a las 16:00 horas, con la Dra. Nilda Noriko Kawamura Murillo, del servicio de Endocrinología - Teleconsulta, la cual fue atendida con normalidad._x000a_Durante la consulta, se prescribió receta médica y se indicaron exámenes de laboratorio._x000a_Los medicamentos fueron entregados el día 09/04 por CUIDAFARMA. En cuanto a la toma de análisis, el auxiliar de laboratorio de nuestro call center ya se comunicó con la paciente mediante WhatsApp, y actualmente nos encontramos a la espera del copago para proceder con la atención._x000a_Quedamos atentos a cualquier consulta adicional._x000a_Saludos cordiales."/>
    <d v="2025-04-10T00:00:00"/>
    <x v="0"/>
    <n v="2"/>
    <x v="0"/>
    <x v="1"/>
    <x v="0"/>
    <x v="33"/>
    <e v="#N/A"/>
    <e v="#N/A"/>
    <e v="#N/A"/>
    <e v="#N/A"/>
    <m/>
    <m/>
    <s v="Acceso"/>
    <s v="SERVICIO"/>
  </r>
  <r>
    <x v="3"/>
    <s v="PERÚ"/>
    <s v="VIVA1A CENTRO MEDICO"/>
    <s v="RIMAC"/>
    <x v="0"/>
    <s v="DNI"/>
    <n v="74334143"/>
    <s v="MICHAEL ANDERSON URIARTE LEON"/>
    <m/>
    <m/>
    <m/>
    <m/>
    <m/>
    <x v="0"/>
    <x v="1"/>
    <s v="MEDICINAS PENDIENTES - MICHAEL ANDERSON URIARTE LEON - dni 74334143"/>
    <x v="0"/>
    <s v="PRESTADOR EXTERNO"/>
    <x v="0"/>
    <d v="2025-04-09T00:00:00"/>
    <s v="Buenas tardes, estimados:_x000a_Se brinda información detallada respecto a la atención del paciente Michael Anderson Uriarte León:_x000a_El paciente recibió atención a través del servicio CMV. Al verificar su dirección, se constató que reside en el departamento de Lambayeque – Chiclayo, zona que se encuentra fuera de nuestra cobertura. Por tal motivo, se realizó la comunicación con un familiar, a quien se le informó que, debido a esta condición, se le ofrece la opción de reembolso por la medicación que deberá adquirir, tal como se gestionó en la primera atención._x000a_Sin embargo, el paciente no ha brindado respuesta. El día de hoy se intentó nuevamente establecer contacto telefónico, pero no se obtuvo respuesta._x000a_Quedamos atentos a cualquier comunicación por parte del paciente o su familiar y así concluir con el reembolso, se le dejo nuevamente un mensaje en WhatsApp._x000a_Saludos cordiales,"/>
    <d v="2025-04-22T00:00:00"/>
    <x v="0"/>
    <n v="10"/>
    <x v="0"/>
    <x v="0"/>
    <x v="0"/>
    <x v="33"/>
    <e v="#N/A"/>
    <s v="ANULADO"/>
    <e v="#N/A"/>
    <e v="#N/A"/>
    <m/>
    <m/>
    <s v="Medicamentos"/>
    <s v="SERVICIO"/>
  </r>
  <r>
    <x v="3"/>
    <s v="PERÚ"/>
    <s v="VIVA1A CENTRO MEDICO"/>
    <s v="RIMAC"/>
    <x v="0"/>
    <s v="DNI"/>
    <n v="9876517"/>
    <s v="Victor Edgar Solis Plaza"/>
    <m/>
    <m/>
    <m/>
    <m/>
    <m/>
    <x v="0"/>
    <x v="1"/>
    <s v="Estimados @quejasyreclamos@viva1a.com.pe@Chrismerly Abigail Huaranca López_x000a__x000a_Su urgente apoyo con el pronto contacto del usuario referido, ya conocido por el servicio por ser critico._x000a_Familiar refiere que no cuenta con atenciones a pesar que llama al call de Viva 1 A no obtiene respuesta."/>
    <x v="5"/>
    <s v="CALL CENTER"/>
    <x v="14"/>
    <d v="2025-04-10T00:00:00"/>
    <s v="Buenos días, estimados:_x000a_Reciban un cordial saludo de parte de VIVA 1A Centro Médico._x000a_En relación con el reclamo presentado, les informamos que ya se ha realizado la coordinación respectiva con el agendamiento de la cita con la Sra. Ana Solís (hija), la cual se llevó a cabo el día de ayer. La cita ha sido programada para el día 11/04/2025, en el servicio de Medicina Interna - Atención Domiciliaria, con la Dra. Seijas  Arvelaez Anahi Angelica _x000a_Quedamos atentos ante cualquier consulta adicional."/>
    <d v="2025-04-10T00:00:00"/>
    <x v="0"/>
    <n v="1"/>
    <x v="0"/>
    <x v="3"/>
    <x v="0"/>
    <x v="34"/>
    <e v="#N/A"/>
    <e v="#N/A"/>
    <e v="#N/A"/>
    <s v="SI"/>
    <m/>
    <m/>
    <s v="Fallas TICS"/>
    <s v="CALIDAD"/>
  </r>
  <r>
    <x v="3"/>
    <s v="PERÚ"/>
    <s v="VIVA1A CENTRO MEDICO"/>
    <s v="RIMAC"/>
    <x v="0"/>
    <s v="DNI"/>
    <n v="73028278"/>
    <s v="JOAQUIN ALONSO CASTELO VARGAS"/>
    <m/>
    <m/>
    <m/>
    <m/>
    <m/>
    <x v="1"/>
    <x v="1"/>
    <s v="Estimados @fgarzon@viva1a.com.pe@Chrismerly Abigail Huaranca López_x000a__x000a_Solicitamos su urgente apoyo en la emisión de un informe detallado sobre la trazabilidad de atenciones del usuario referido, quien ya es conocido por el servicio debido a su condición de caso crítico, caracterizado por quiebres recurrentes en el servicio y manifestaciones constantes de insatisfacción._x000a_En este caso particular, se destaca que la madre del paciente ha solicitado ser incluida de manera formal en la comunicación con el prestador, por lo que este aspecto deberá estar considerado en el seguimiento del caso._x000a_El informe deberá incluir:_x000a_Trazabilidad completa de las atenciones brindadas al usuario._x000a_Sustento de los intentos de contacto y comunicaciones realizadas tanto con el usuario como con su familiar._x000a_Acciones correctivas implementadas hasta la fecha._x000a_Plan estratégico propuesto para mitigar la insatisfacción y asegurar la continuidad del tratamiento bajo parámetros de calidad y oportunidad._x000a_Este requerimiento se realiza en el marco de la visita programada del equipo ejecutivo y administrativo de RIMAC a la ciudad de Arequipa el día 23 de Abril, y responde directamente a una de las observaciones señaladas por el contratante Universidad San Pablo respecto a la calidad del servicio en este caso específico._x000a_Es imprescindible contar con el informe completo antes de la fecha indicada, a fin de dar respuesta oportuna al contratante y fortalecer la gestión con usuarios críticos._x000a_Agradecemos de antemano su pronta atención a este requerimiento._x000a_Atentamente,"/>
    <x v="14"/>
    <s v="NE"/>
    <x v="9"/>
    <d v="2025-04-10T00:00:00"/>
    <s v="Buenas tardes estimados._x000a__x000a_Reciba un cordial saludo del Centro Médico Viva 1A._x000a__x000a_A continuación se adjuntos los documentos solicitados del paciente JOAQUIN ALONSO CASTELO VARGAS._x000a__x000a_Estaremos a la espera de cualquier otra consulta adicional._x000a_Saludos cordiales."/>
    <d v="2025-04-22T00:00:00"/>
    <x v="0"/>
    <n v="9"/>
    <x v="0"/>
    <x v="0"/>
    <x v="0"/>
    <x v="34"/>
    <s v="URGENTE / UCSP / AMC / PACIENTE: CASTELO VARGAS, JOAQUIN ALONSO (DNI 73028278) - TITULAR: REGINA VARGAS / SOLICITO ATENCIÓN PROGRAMA &quot;OTRAS ENFERMEDADES&quot;"/>
    <e v="#N/A"/>
    <e v="#N/A"/>
    <e v="#N/A"/>
    <m/>
    <m/>
    <s v="Solicitud"/>
    <s v="SOLICITUD"/>
  </r>
  <r>
    <x v="3"/>
    <s v="PERÚ"/>
    <s v="VIVA1A CENTRO MEDICO"/>
    <s v="RIMAC"/>
    <x v="0"/>
    <s v="DNI"/>
    <n v="73028278"/>
    <s v="JOAQUIN ALONSO CASTELO VARGAS"/>
    <m/>
    <m/>
    <m/>
    <m/>
    <m/>
    <x v="0"/>
    <x v="1"/>
    <s v="Estimados @fgarzon@viva1a.com.pe@Chrismerly Abigail Huaranca López_x000a__x000a_Su urgente apoyo con el presente caso ya conocido, según refiere el usuario no ha tenido la comunicación al respecto sobre la coordinación de toma de analisis y tampoco le han emitido la orden.tambien  indica que se apersono a clínica San Juan de Dios el día de Ayer y También hoy pero no le dan razón de la coordinación._x000a__x000a_Actualmente se encuentra en Clínica a la espera de vuestra intervención."/>
    <x v="2"/>
    <s v="PRESTADOR EXTERNO"/>
    <x v="15"/>
    <d v="2025-04-10T00:00:00"/>
    <s v="Buenos días, estimados:_x000a_En relación con el paciente Joaquín Alonso Castelo Vargas, se informa lo siguiente:_x000a_El día 05 de abril, se envió un correo a la Clínica San Juan de Dios de Arequipa para coordinar con el paciente la toma de los análisis correspondientes. El 08 de abril, recibimos respuesta confirmando la coordinación con el paciente e indicando como fecha programada para la toma de exámenes el día 10/04/2025._x000a_Sin embargo, el día de hoy, al presentarse en la clínica, el paciente fue informado de que no existía ninguna coordinación registrada para la realización de dichos exámenes. Ante esta situación, nos comunicamos nuevamente con la Clínica San Juan de Dios, siendo atendidos por el ejecutivo Gonzalo Quevedo, quien indicó que la coordinación no se había gestionado correctamente._x000a_Con el fin de brindar una solución inmediata, se intentó realizar la toma de los exámenes en ese momento; sin embargo, el paciente ya no se encontraba en ayunas, condición necesaria para algunos de los análisis. Por tal motivo, se ha reagendado la toma de exámenes para el día viernes 11 de abril._x000a_Debido a esta situación, se realizó una llamada al paciente, quien confirmó haber tenido comunicación con el ejecutivo Gonzalo Quevedo._x000a_Lamentamos los inconvenientes ocasionados y estaremos dando seguimiento al caso para garantizar la correcta atención._x000a_Saludos cordiales."/>
    <d v="2025-04-10T00:00:00"/>
    <x v="0"/>
    <n v="1"/>
    <x v="0"/>
    <x v="3"/>
    <x v="0"/>
    <x v="34"/>
    <s v="URGENTE / UCSP / AMC / PACIENTE: CASTELO VARGAS, JOAQUIN ALONSO (DNI 73028278) - TITULAR: REGINA VARGAS / SOLICITO ATENCIÓN PROGRAMA &quot;OTRAS ENFERMEDADES&quot;"/>
    <e v="#N/A"/>
    <e v="#N/A"/>
    <e v="#N/A"/>
    <m/>
    <m/>
    <s v="Acceso"/>
    <s v="SERVICIO"/>
  </r>
  <r>
    <x v="3"/>
    <s v="PERÚ"/>
    <s v="VIVA1A CENTRO MEDICO"/>
    <s v="RIMAC"/>
    <x v="0"/>
    <s v="DNI"/>
    <n v="10492096"/>
    <s v="DAGMAR LEONOR PETERSEN RAMIREZ"/>
    <m/>
    <m/>
    <m/>
    <m/>
    <m/>
    <x v="0"/>
    <x v="1"/>
    <s v="Maribel Buenas Noches,_x000a__x000a_Fv tu apoyo con el caso de la asegurada DAGMAR LEONOR PETERSEN RAMIREZ, en correo infra presenta reclamo por una atención programada._x000a_A la espera de tu pronta respuesta._x000a_"/>
    <x v="8"/>
    <s v="Medicina especializada"/>
    <x v="10"/>
    <d v="2025-04-10T00:00:00"/>
    <s v="Buenos días, estimados:_x000a_Por medio del presente, se informa que se ha realizado la verificación correspondiente respecto a la cita de la paciente Dagmar Leonor Petersen Ramírez, confirmando que tenía una cita programada para el día 09 de abril a las 16:00 horas, la cual no se llevó a cabo._x000a_No obstante, el día 10 de abril se concretó exitosamente la atención médica con el Dr. Gerson Jacob Siura Trevejo, correspondiente al servicio de Endocrinología – Teleconsulta._x000a_En relación con la asignación de citas, el personal del Call Center realiza la comunicación respectiva con el paciente y brinda los horarios disponibles. Es el paciente quien debe confirmar la disponibilidad de su tiempo. No obstante, se está reforzando esta información con el área correspondiente, a fin de garantizar que el paciente esté conforme con el horario asignado._x000a_Quedamos atentos ante cualquier requerimiento adicional._x000a_Saludos cordiales,"/>
    <d v="2025-04-11T00:00:00"/>
    <x v="0"/>
    <n v="2"/>
    <x v="0"/>
    <x v="1"/>
    <x v="0"/>
    <x v="34"/>
    <e v="#N/A"/>
    <e v="#N/A"/>
    <e v="#N/A"/>
    <e v="#N/A"/>
    <m/>
    <m/>
    <s v="Acceso"/>
    <s v="SERVICIO"/>
  </r>
  <r>
    <x v="3"/>
    <s v="PERÚ"/>
    <s v="VIVA1A CENTRO MEDICO"/>
    <s v="RIMAC"/>
    <x v="0"/>
    <s v="DNI"/>
    <n v="6927900"/>
    <s v="MARIA TERESA RODRIGUEZ GIL DE VARGAS"/>
    <m/>
    <m/>
    <m/>
    <m/>
    <m/>
    <x v="1"/>
    <x v="1"/>
    <s v="Estimados @Freddy Garzón@gsiguenas@viva1a.com.pe_x000a__x000a_Solicitamos su gentil apoyo con el envío del informe médico actualizado del usuario referido, con el fin de proceder con la validación de cobertura del suplemento nutricional Ensure._x000a_Según lo indicado por la Dra. Katherine, la entrega de este producto fue autorizada de manera excepcional en el mes de noviembre. Por lo tanto, se requiere sustento médico vigente que respalde la continuidad del requerimiento nutricional, conforme a criterios de pertinencia clínica._x000a_Agradecemos su pronta atención para dar continuidad al caso."/>
    <x v="4"/>
    <s v="PARAMEDICAS"/>
    <x v="33"/>
    <d v="2025-04-11T00:00:00"/>
    <s v="Estimados, adjunto informe de valoración nutricional de la paciente María Teresa Rodríguez Gil de Vargas (DNI 06927900). Cabe recalcar que la paciente se encuentra en el programa Paliativo No Oncológico - Fase II, y es portadora de sonda nasogástrica, por lo que su alimentación se basa exclusivamente en alimentos licuados y suplementación varia._x000a__x000a_Atentamente,"/>
    <d v="2025-04-14T00:00:00"/>
    <x v="0"/>
    <n v="2"/>
    <x v="0"/>
    <x v="1"/>
    <x v="0"/>
    <x v="35"/>
    <e v="#N/A"/>
    <e v="#N/A"/>
    <e v="#N/A"/>
    <s v="SI"/>
    <m/>
    <m/>
    <s v="Solicitud"/>
    <s v="SOLICITUD"/>
  </r>
  <r>
    <x v="3"/>
    <s v="PERÚ"/>
    <s v="VIVA1A CENTRO MEDICO"/>
    <s v="RIMAC"/>
    <x v="0"/>
    <s v="DNI"/>
    <n v="3684166"/>
    <s v="Diego Guillermo Villanueva Ruiz"/>
    <m/>
    <n v="985658017"/>
    <m/>
    <m/>
    <m/>
    <x v="0"/>
    <x v="1"/>
    <s v="Estimados @quejasyreclamos@viva1a.com.pe@Chrismerly Abigail Huaranca López_x000a__x000a_Su gentil apoyo con el descargo y medidas correctivas del presente reclamo. Buen día estimadas:_x000a__x000a_Agradeceré su apoyo, afiliado me indica que el día de ayer fue programado para una cita mediante el &quot;Programa Cuídate&quot; y el médico nunca se conectó._x000a__x000a_Adjunto evidencia_x000a__x000a_Afiliado: Diego Guillermo Villanueva Ruiz_x000a_DNI: 03684166_x000a_Cel: 985 658 017_x000a__x000a_Quedo atenta a sus indicaciones _x000a__x000a_Saludos,"/>
    <x v="8"/>
    <s v="Medicina especializada"/>
    <x v="20"/>
    <d v="2025-04-11T00:00:00"/>
    <s v="Buenas tardes, estimados:_x000a_Reciba un cordial saludo por parte de VIVA 1A Centro Médico, En relación con el caso del paciente Diego Guillermo Villanueva Ruiz (DNI: 03684166), les informamos que fue contactado con éxito y atendido el día de hoy, 12 de abril, a las 4:40 p.m. por el Dr. Hilton D. Jango Cruz, en el servicio de Cardiología – Teleconsulta._x000a_Quedamos atentos ante cualquier requerimiento adicional."/>
    <d v="2025-04-12T00:00:00"/>
    <x v="0"/>
    <n v="1"/>
    <x v="0"/>
    <x v="3"/>
    <x v="0"/>
    <x v="35"/>
    <s v="INSCRIPCION PARA EL PROGRAMA CUIDATE PX DIEGO VILLANUEVA RUIZ"/>
    <e v="#N/A"/>
    <e v="#N/A"/>
    <s v="SI"/>
    <m/>
    <m/>
    <s v="Acceso"/>
    <s v="SERVICIO"/>
  </r>
  <r>
    <x v="3"/>
    <s v="PERÚ"/>
    <s v="VIVA1A CENTRO MEDICO"/>
    <s v="RIMAC"/>
    <x v="0"/>
    <s v="DNI"/>
    <n v="61258541"/>
    <s v="NATALIA ALEJANDRA VALZ MAYHUIRE"/>
    <m/>
    <m/>
    <m/>
    <m/>
    <m/>
    <x v="0"/>
    <x v="1"/>
    <s v="Buenos días_x000a__x000a_ _x000a__x000a_Dra. Guissela, su apoyo con la revisión del caso NATALIA ALEJANDRA VALZ MAYHUIRE, DNI 61258541, ya que el BK nos informa que desde el 27.02.2025 está esperando que se contacten con la madre de la menor para coordinar exámenes auxiliares a través del programa CIUDATE y hasta el momento no lo han hecho._x000a__x000a_Habiendo transcurrido más de un mes, agradeceremos su pronto apoyo a fin de dar solución a este caso y evitar más quejas de la UCSP._x000a__x000a_ _x000a__x000a_TITULAR: Sandy Vanessa Mayhuire Ampuero_x000a__x000a_PACIENTE: NATALIA ALEJANDRA VALZ MAYHUIRE_x000a__x000a_DNI 61258541_x000a__x000a_ _x000a__x000a_Quedo atenta a sus comentarios._x000a__x000a_Saludos cordiales,"/>
    <x v="2"/>
    <s v="PRESTADOR EXTERNO"/>
    <x v="15"/>
    <d v="2025-04-11T00:00:00"/>
    <s v="Buenas tardes estimada._x000a__x000a_Se ha programado la cita correspondiente al presente mes para el día 22/04/2025, con el Dr. Gerson Jacob Siura Trevejo, en el servicio de Endocrinología - Teleconsulta._x000a_En relación con los exámenes de laboratorio, el día de hoy se estableció contacto con el familiar del paciente. Como resultado, ya se envió la solicitud a la Clínica San Juan de Dios de Arequipa para la programación de los exámenes correspondientes. Estaremos al pendiente de que estos se realicen según lo previsto._x000a_Lamentamos la demora en la respuesta y agradecemos su comprensión._x000a_Saludos cordiales,"/>
    <d v="2025-04-16T00:00:00"/>
    <x v="0"/>
    <n v="4"/>
    <x v="0"/>
    <x v="5"/>
    <x v="0"/>
    <x v="35"/>
    <e v="#N/A"/>
    <e v="#N/A"/>
    <e v="#N/A"/>
    <e v="#N/A"/>
    <m/>
    <m/>
    <s v="Acceso"/>
    <s v="SERVICIO"/>
  </r>
  <r>
    <x v="3"/>
    <s v="PERÚ"/>
    <s v="VIVA1A CENTRO MEDICO"/>
    <s v="RIMAC"/>
    <x v="0"/>
    <s v="DNI"/>
    <n v="46261052"/>
    <s v="GLADYS COTACALLAPA COLQUEHUANCA"/>
    <m/>
    <m/>
    <m/>
    <m/>
    <m/>
    <x v="1"/>
    <x v="1"/>
    <s v="Buenos días Guissela,_x000a__x000a_ _x000a__x000a_Agradeceré tu especial apoyo con el reclamo presentado por asegurada GLADYS COTACALLAPA COLQUEHUANCA – DNI 46261052, menciona lo siguiente: pertenece a uno de los programas de enfermedades crónico bajo diagnóstico de artritis. Menciona que bajo cobertura de programa habrían cambiado de proveedor y no le han notificado ello por lo que al requerir sacar una cita le informan que no cuentan con un médico especialista. Asimismo, que no cuenta con un canal directo para gestionar las citas. Además, informa que el programa no cuenta con un reumatólogo desde hace un tiempo, previo al cambio de proveedor."/>
    <x v="4"/>
    <s v="CRONICOS"/>
    <x v="7"/>
    <d v="2025-04-11T00:00:00"/>
    <s v="Buenas tardes estimada,_x000a__x000a_Reciba un cordial saludo de Centro Médico Virtual Viva 1A._x000a_En relación a lo indicado líneas abajo, informamos lo siguiente:_x000a_La paciente Gladys Cotacallapa Colquehuanca tuvo una cita programada para el  11 de abril del 2025 a las 11:00 am con la Dra. Janet Giovanna Quispe Vargas, en la especialidad de Reumatología - Teleconsulta . Sin embargo, no asistió a dicha atención._x000a_Posteriormente, fue reprogramada para el 13 de abril de 2025 a las 9:00 am., consulta que fue atendida con normalidad._x000a_Durante esta atención, se le recetaron medicamentos y exámenes de laboratorio . Los medicamentos fueron programados el mismo día; sin embargo, al momento de contactarla, la paciente informó que se encontró en Cusco , por lo cual hoy se coordinó con Cuida Farma la entrega correspondiente en dicha ciudad. Respecto a los exámenes de laboratorio, estos se encuentran en proceso de coordinación._x000a_Lamentamos los inconvenientes ocasionados y, en ese sentido, le reiteramos nuestro compromiso de seguir trabajando en pro de la mejora continua de los procesos establecidos en nuestra institución, con el objetivo de ofrecer un servicio de mayor calidad._x000a_Para facilitar la atención a nuestro pacientes y resolver cualquier inquietud, les brindamos los canales de comunicación disponibles :_x000a_Central telefónica : (01) 618-3000_x000a_WhatsApp : 942 772 650"/>
    <d v="2025-04-14T00:00:00"/>
    <x v="0"/>
    <n v="2"/>
    <x v="0"/>
    <x v="1"/>
    <x v="0"/>
    <x v="35"/>
    <e v="#N/A"/>
    <e v="#N/A"/>
    <e v="#N/A"/>
    <e v="#N/A"/>
    <m/>
    <m/>
    <s v="Solicitud"/>
    <s v="SOLICITUD"/>
  </r>
  <r>
    <x v="3"/>
    <s v="PERÚ"/>
    <s v="VIVA1A CENTRO MEDICO"/>
    <s v="RIMAC"/>
    <x v="0"/>
    <s v="DNI"/>
    <n v="8171179"/>
    <s v="ERICK MARCELO MALPARTIDA CHANG"/>
    <m/>
    <m/>
    <m/>
    <m/>
    <m/>
    <x v="0"/>
    <x v="1"/>
    <s v="Su gentil apoyo con lo indicado por el usuario._x000a_Buenas tardes  estimada Srta. Gomez_x000a_Para informar que asegurado se encuentra dentro de Programa Crónicos y hasta el momento no se comunican para hacer envío de medicamentos derivado por cita con Cardiología el día 31/03/2025, solicita comunicación a la brevedad._x000a_Paciente: ERICK MARCELO MALPARTIDA CHANG_x000a_Edad: 48 años_x000a_DNI : 08171179_x000a_Cel: 986186400_x000a_Atte._x000a_Aida Paola Diaz Cardenas_x000a_Back Salud Rimac"/>
    <x v="0"/>
    <s v="PRESTADOR EXTERNO"/>
    <x v="0"/>
    <d v="2025-04-11T00:00:00"/>
    <s v="Buenos tardes, estimados:_x000a_Reciban un cordial saludo de parte del Centro Médico Viva 1A._x000a_Con relación al paciente Rick Marcelo Malpartida Chang, nos permitimos informar que efectivamente recibió atención en el servicio de Cardiología el día 31 de marzo de 2025._x000a_El día de hoy se realizó una llamada telefónica al paciente, quien manifestó que los medicamentos prescritos fueron dispensados por la farmacia de la Clínica Internacional la semana pasada._x000a_Lamentamos lo sucedido y los inconvenientes que esta situación haya podido ocasionar._x000a_Saludos cordiales,"/>
    <d v="2025-04-14T00:00:00"/>
    <x v="0"/>
    <n v="2"/>
    <x v="0"/>
    <x v="1"/>
    <x v="0"/>
    <x v="35"/>
    <e v="#N/A"/>
    <e v="#N/A"/>
    <e v="#N/A"/>
    <e v="#N/A"/>
    <m/>
    <m/>
    <s v="Medicamentos"/>
    <s v="SERVICIO"/>
  </r>
  <r>
    <x v="3"/>
    <s v="PERÚ"/>
    <s v="VIVA1A CENTRO MEDICO"/>
    <s v="RIMAC"/>
    <x v="0"/>
    <s v="DNI"/>
    <n v="48722095"/>
    <s v="JOSE MARIA VIÑOLES GARCIA"/>
    <m/>
    <n v="999983600"/>
    <m/>
    <m/>
    <m/>
    <x v="1"/>
    <x v="1"/>
    <s v="Estimada @CUI_Guissela Bedon Espinoza, buen día._x000a__x000a_ _x000a__x000a_Solicito tu especial apoyo derivando a contacto a paciente, para el programa de Otros Crónicos:_x000a__x000a_ _x000a__x000a_PACIENTE:        JOSE MARIA VIÑOLES GARCIA_x000a__x000a_DNI:                    48722095_x000a__x000a_Telf. Contacto: 999983600_x000a__x000a_Diagnóstico:     Cardiovascular_x000a__x000a_ "/>
    <x v="1"/>
    <s v="CRONICOS"/>
    <x v="22"/>
    <d v="2025-04-11T00:00:00"/>
    <s v="Buenos días, estimados:_x000a_Reciban un cordial saludo de parte del Centro Médico Viva 1A._x000a_Por medio del presente, informamos que el paciente José María Viñoles García (DNI N.° 48722095) fue contactado y su cita fue agendada para el día 13 de abril a las 14:00 horas, con el Dr. Hilton D. Jango Cruz, en el servicio de Cardiología - Teleconsulta._x000a_Quedamos atentos a cualquier consulta o requerimiento adicional. Buenos días, estimados:_x000a_Reciban un cordial saludo de parte del Centro Médico Viva 1A._x000a_Nos dirigimos a ustedes para informar que se ha realizado la gestión correspondiente con el médico tratante, procediendo con la actualización del ordenamiento, en el cual se incluye la evaluación de ácido úrico solicitada._x000a_Asimismo, informamos que el contacto con el paciente se realizó exitosamente el día de hoy, y que el personal del laboratorio Dayerlab realizara la programación correspondiente._x000a_Quedamos atentos a cualquier información adicional que requieran._x000a_Atentamente,_x000a_Atentamente,"/>
    <d v="2025-04-12T00:00:00"/>
    <x v="0"/>
    <n v="1"/>
    <x v="0"/>
    <x v="3"/>
    <x v="0"/>
    <x v="35"/>
    <e v="#N/A"/>
    <e v="#N/A"/>
    <e v="#N/A"/>
    <e v="#N/A"/>
    <m/>
    <m/>
    <s v="Solicitud"/>
    <s v="SOLICITUD"/>
  </r>
  <r>
    <x v="3"/>
    <s v="PERÚ"/>
    <s v="VIVA1A CENTRO MEDICO"/>
    <s v="RIMAC"/>
    <x v="0"/>
    <s v="DNI"/>
    <n v="46036087"/>
    <s v="SALVATIERRA MELGAREJO JOHN ANDERSSON"/>
    <m/>
    <m/>
    <m/>
    <m/>
    <m/>
    <x v="1"/>
    <x v="1"/>
    <s v="INGRESO AL PROGRAMA CUIDATE - SALVATIERRA MELGAREJO JOHN ANDERSSON - EPS CUIDA DIGITAL S.A.C E0028227"/>
    <x v="1"/>
    <s v="CUIDATE"/>
    <x v="23"/>
    <d v="2025-04-11T00:00:00"/>
    <s v="Estimada:_x000a_Buenas tardes._x000a_Por medio del presente, se informa que no se encontró registro de correo de inicio de los pacientes Hipólito Cáceres Chalco (DNI: 29702122) y Anderson Salvatierra Melgarejo (DNI: 46036087)._x000a_Sin embargo, se confirma que ambos pacientes fueron atendidos el día 16 de abril de 2025. El Sr. Cáceres Chalco fue atendido por el Dr. Percy Arriaga Rodríguez, del servicio de Medicina Interna, mientras que el Sr. Salvatierra Melgarejo fue atendido por el Dr. Antonio David Moncada Catalán, del servicio de Medicina Familiar._x000a_Quedamos atentos ante cualquier consulta o requerimiento adicional._x000a_Saludos cordiales,"/>
    <d v="2025-04-23T00:00:00"/>
    <x v="0"/>
    <n v="9"/>
    <x v="0"/>
    <x v="0"/>
    <x v="0"/>
    <x v="35"/>
    <e v="#N/A"/>
    <e v="#N/A"/>
    <e v="#N/A"/>
    <e v="#N/A"/>
    <m/>
    <m/>
    <s v="Solicitud"/>
    <s v="SOLICITUD"/>
  </r>
  <r>
    <x v="3"/>
    <s v="PERÚ"/>
    <s v="VIVA1A CENTRO MEDICO"/>
    <s v="RIMAC"/>
    <x v="0"/>
    <s v="DNI"/>
    <n v="25675611"/>
    <s v="ESCUZA LORA EDUARDO OCTAVIO"/>
    <m/>
    <m/>
    <m/>
    <m/>
    <m/>
    <x v="1"/>
    <x v="1"/>
    <s v="INGRESO PROGRAMA DIAMANTE USUARIO: ESCUZA LORA EDUARDO OCTAVIO DNI : 25675611"/>
    <x v="1"/>
    <s v="DIAMANTE"/>
    <x v="9"/>
    <d v="2025-04-11T00:00:00"/>
    <s v="Buenos días estimada._x000a__x000a_Reciba un cordial saludo del Centro Médico Viva 1A._x000a_Me permito actualizar el estado del caso del paciente Eduardo Octavio Escuza Lora (DNI: 25675611)._x000a_Se ha logrado establecer contacto con el familiar, por lo que se ha procedido con el agendamiento de la cita de caracterización del programa, así como la generación del informe de ingreso correspondiente. La cita se ha programado para el día de hoy con el Dr. Greduin Alexander Romero, en modalidad domiciliaria._x000a_Adicionalmente, informamos que el paciente aún no se encuentra parametrizado en el sistema SITED,  reportada para su regularización._x000a_Quedamos atentos a cualquier requerimiento adicional._x000a_Saludos cordiales,"/>
    <d v="2025-04-26T00:00:00"/>
    <x v="0"/>
    <n v="11"/>
    <x v="0"/>
    <x v="0"/>
    <x v="0"/>
    <x v="35"/>
    <e v="#N/A"/>
    <e v="#N/A"/>
    <e v="#N/A"/>
    <e v="#N/A"/>
    <m/>
    <m/>
    <s v="Solicitud"/>
    <s v="SOLICITUD"/>
  </r>
  <r>
    <x v="3"/>
    <s v="PERÚ"/>
    <s v="VIVA1A CENTRO MEDICO"/>
    <s v="RIMAC"/>
    <x v="0"/>
    <s v="DNI"/>
    <n v="41585446"/>
    <s v="ROBERTO SAVERI OLERZI"/>
    <m/>
    <m/>
    <m/>
    <m/>
    <m/>
    <x v="0"/>
    <x v="1"/>
    <s v="Buenos días estimados,_x000a__x000a__x000a_Se comunican a la Central de Programas de Salud, pacientes incómodos notificándonos acerca de la falta de comunicación y seguimiento por parte de las atenciones por sus distintos diagnósticos, indican el intento de comunicación a la línea Viva 1A , sin éxito o que quedan en espera y cortan la llamada, porfavor su gentil apoyo en realizar el seguimiento adecuado y la programación de la cita mensual antes de que culminen la medicación ya que exigen por nuestra línea se les brinde la cita, cuando nuestra area es de ingresos a los pacientes , más no contamos con las programaciones ni brindamos citas mensuales para los programas. "/>
    <x v="5"/>
    <s v="CALL CENTER"/>
    <x v="14"/>
    <d v="2025-04-14T00:00:00"/>
    <s v="Buenas tardes, estimados:_x000a_Reciban un cordial saludo de parte del Centro Médico Viva 1A._x000a_En referencia a la consulta relacionada con los pacientes mencionados, nos permitimos informar lo siguiente:_x000a_Roberto Saveri Olerzi cuenta con cita programada para el día 14 de abril a las 8:45 p.m. con el Dr. Moncada.  Se realiza llamada telefónica en    el cual paciente manifestó su preocupación respecto a los días feriados próximos ya que su cita del mes  anterior fue el 18 de marzo. Queda todo conforme con la gestión._x000a_Ingrid Cecilia Kemper Bulnes cuenta con una cita programada para el día 14 de abril a las 7:30 p.m., también con el Dr. Moncada._x000a_Quedamos atentos a cualquier información adicional que se requiera y a disposición para brindar el seguimiento correspondiente._x000a__x000a_Saludos cordiales."/>
    <d v="2025-04-14T00:00:00"/>
    <x v="0"/>
    <n v="1"/>
    <x v="0"/>
    <x v="3"/>
    <x v="0"/>
    <x v="36"/>
    <e v="#N/A"/>
    <e v="#N/A"/>
    <e v="#N/A"/>
    <e v="#N/A"/>
    <m/>
    <m/>
    <s v="Fallas TICS"/>
    <s v="CALIDAD"/>
  </r>
  <r>
    <x v="3"/>
    <s v="PERÚ"/>
    <s v="VIVA1A CENTRO MEDICO"/>
    <s v="RIMAC"/>
    <x v="0"/>
    <s v="DNI"/>
    <n v="9845681"/>
    <s v="INGRID CECILIA KEMPER BULNES"/>
    <m/>
    <m/>
    <m/>
    <m/>
    <m/>
    <x v="0"/>
    <x v="1"/>
    <s v="Buenos días estimados,_x000a__x000a__x000a_Se comunican a la Central de Programas de Salud, pacientes incómodos notificándonos acerca de la falta de comunicación y seguimiento por parte de las atenciones por sus distintos diagnósticos, indican el intento de comunicación a la línea Viva 1A , sin éxito o que quedan en espera y cortan la llamada, porfavor su gentil apoyo en realizar el seguimiento adecuado y la programación de la cita mensual antes de que culminen la medicación ya que exigen por nuestra línea se les brinde la cita, cuando nuestra area es de ingresos a los pacientes , más no contamos con las programaciones ni brindamos citas mensuales para los programas. "/>
    <x v="5"/>
    <s v="CALL CENTER"/>
    <x v="14"/>
    <d v="2025-04-14T00:00:00"/>
    <s v="Buenas tardes, estimados:_x000a_Reciban un cordial saludo de parte del Centro Médico Viva 1A._x000a_En referencia a la consulta relacionada con los pacientes mencionados, nos permitimos informar lo siguiente:_x000a_Roberto Saveri Olerzi cuenta con cita programada para el día 14 de abril a las 8:45 p.m. con el Dr. Moncada.  Se realiza llamada telefónica en    el cual paciente manifestó su preocupación respecto a los días feriados próximos ya que su cita del mes  anterior fue el 18 de marzo. Queda todo conforme con la gestión._x000a_Ingrid Cecilia Kemper Bulnes cuenta con una cita programada para el día 14 de abril a las 7:30 p.m., también con el Dr. Moncada._x000a_Quedamos atentos a cualquier información adicional que se requiera y a disposición para brindar el seguimiento correspondiente._x000a__x000a_Saludos cordiales."/>
    <d v="2025-04-14T00:00:00"/>
    <x v="0"/>
    <n v="1"/>
    <x v="0"/>
    <x v="3"/>
    <x v="0"/>
    <x v="36"/>
    <e v="#N/A"/>
    <e v="#N/A"/>
    <e v="#N/A"/>
    <e v="#N/A"/>
    <m/>
    <m/>
    <s v="Fallas TICS"/>
    <s v="CALIDAD"/>
  </r>
  <r>
    <x v="3"/>
    <s v="PERÚ"/>
    <s v="VIVA1A CENTRO MEDICO"/>
    <s v="RIMAC"/>
    <x v="0"/>
    <s v="DNI"/>
    <n v="10803100"/>
    <s v="BEGOÑA SANCHEZ VELARDE"/>
    <m/>
    <n v="985053903"/>
    <m/>
    <m/>
    <m/>
    <x v="0"/>
    <x v="1"/>
    <s v="Estimada @Chrismerly Abigail Huaranca López@quejasyreclamos@viva1a.com.pe_x000a__x000a_Su urgente apoyo con el descargo y medidas correctivas del preste reclamo._x000a_Esta usuaria es reincidente en cuanto los quiebres de servicios._x000a__x000a_Asegurada nos informa que a la fecha no se comunican para la atención de cita del mes por medicación. Por favor su apoyo para la atención._x000a__x000a_ _x000a__x000a_Datos:_x000a__x000a_BEGOÑA SANCHEZ VELARDE_x000a__x000a_DNI. 10803100_x000a__x000a_Tlf: 985053903"/>
    <x v="2"/>
    <s v="CUIDATE"/>
    <x v="10"/>
    <d v="2025-04-14T00:00:00"/>
    <s v="Buenas tardes Guissela,_x000a__x000a_Buenas tardes Guissela,_x000a__x000a_Reciba un cordial saludo de Centro Medico Viva 1A._x000a_Con relación a lo indicado en el correo líneas abajo, se informa que la paciente Begoña Sánchez Velarde acude a consulta médica los días 20 de cada mes, siendo su última atención registrada el 20 de marzo de 2025 ._x000a_A solicitud de la paciente, se le programó una cita para el 14 de abril de 2025 a la 1:20 pm con la Dra. Mari Alexandra Uribe Caveduque . Sin embargo, dicha cita fue cancelada por la paciente , quien expresó su preferencia por ser atendida por el Dr. Gerson Jacob Siura Trevejo ._x000a_En ese sentido, la paciente fue reagendada para el 15 de abril de 2025 a las 7:10 pm con el médico solicitado._x000a__x000a__x000a__x000a_Quedamos atentos ante cualquier consulta o coordinación adicional._x000a__x000a__x000a_Saludos cordiales."/>
    <d v="2025-04-14T00:00:00"/>
    <x v="0"/>
    <n v="1"/>
    <x v="0"/>
    <x v="3"/>
    <x v="0"/>
    <x v="36"/>
    <e v="#N/A"/>
    <e v="#N/A"/>
    <e v="#N/A"/>
    <e v="#N/A"/>
    <m/>
    <m/>
    <s v="Acceso"/>
    <s v="SERVICIO"/>
  </r>
  <r>
    <x v="3"/>
    <s v="PERÚ"/>
    <s v="VIVA1A CENTRO MEDICO"/>
    <s v="RIMAC"/>
    <x v="0"/>
    <s v="DNI"/>
    <n v="40157495"/>
    <s v="LUCY YOVANI URIARTE CARRASCO"/>
    <m/>
    <n v="998357430"/>
    <s v="yovisuriarte@gmail.com"/>
    <m/>
    <m/>
    <x v="0"/>
    <x v="1"/>
    <s v="Estimados @Chrismerly Abigail Huaranca López@quejasyreclamos@viva1a.com.pe_x000a__x000a_Su gentil apoyo con el descargo y medidas correctiva en referencia al presente reclamo. Estimada Doctora, _x000a__x000a__x000a_Su apoyo para la coordinación del envió de los medicamentos de la paciente quien tuvo una consulta de pacientes crónicos Diagnostico hipotiroidismo _x000a_fecha de su cita el 10/04._x000a__x000a_ASEG : LUCY YOVANI URIARTE CARRASCO_x000a_DNI: 40157495_x000a_telef: 998357430_x000a_CORREO: yovisuriarte@gmail.com_x000a_proveedor : viva 1 A_x000a__x000a_Gracias"/>
    <x v="0"/>
    <s v="PRESTADOR EXTERNO"/>
    <x v="0"/>
    <d v="2025-04-14T00:00:00"/>
    <s v="Buenos días, estimados:_x000a_Reciban un cordial saludo de parte del Centro Médico Viva 1A._x000a_En relación con la entrega de medicamentos correspondientes a la atención de la paciente Lucy Yovani Uriarte Carrasco, realizada el día 10 de abril, informamos que esta fue derivada al servicio de Cuidafarma._x000a_Dicho servicio nos ha confirmado que la entrega se realizará el día de hoy, dentro del rango horario de 2:00 p.m. a 7:00 p.m. Asimismo, informamos que ya se ha realizado la comunicación directa con la paciente para notificarle esta información._x000a_Quedamos atentos a cualquier novedad o requerimiento adicional._x000a_Saludos cordiales,"/>
    <d v="2025-04-15T00:00:00"/>
    <x v="0"/>
    <n v="2"/>
    <x v="0"/>
    <x v="1"/>
    <x v="0"/>
    <x v="36"/>
    <s v="CASO PX LUCY YOVANI URIARTE CARRASCO"/>
    <e v="#N/A"/>
    <e v="#N/A"/>
    <e v="#N/A"/>
    <m/>
    <m/>
    <s v="Medicamentos"/>
    <s v="SERVICIO"/>
  </r>
  <r>
    <x v="3"/>
    <s v="PERÚ"/>
    <s v="VIVA1A CENTRO MEDICO"/>
    <s v="RIMAC"/>
    <x v="0"/>
    <s v="DNI"/>
    <n v="7756092"/>
    <s v="ERNESTO BENITES"/>
    <m/>
    <m/>
    <m/>
    <m/>
    <m/>
    <x v="0"/>
    <x v="1"/>
    <s v="Estimadas Dra. Blanco / Guissela_x000a__x000a_ _x000a__x000a_Nuevamente tenemos problemas con la entrega del proveedor sobre el medicamento SANDEXA para el Sr. Ernesto Benites, inclusive el mes pasado ya entregaron la misma medicina._x000a__x000a_Por favor su apoyo con este tema, para que no vuelve a ocurrir ya que es una medicina recurrente. Gracias._x000a__x000a_ "/>
    <x v="0"/>
    <s v="PRESTADOR EXTERNO"/>
    <x v="0"/>
    <d v="2025-04-14T00:00:00"/>
    <s v="Saludos   _x000a__x000a_Estimada Dra. Liliana _x000a_anexo análisis del caso del asegurado  Ernesto Benites _x000a__x000a_Paciente con Dx Hipotiroidismo autoinmune, según paciente porque &quot;no tiene glándula tiroides&quot; según ecografía, tiene asimismo AcTPO, y en últimos análisis presenta TSH en aumento y T4L en aumento, pero paciente presenta mas sueño en comparación a otros meses, con aumento de 10 kg de peso, implica que amerita mayor dosis, se sube a 175 ug diarios. _x000a_2) Dx RI, por aumento de 5 kg de peso en los últimos 18 meses, a pesar de ejercicios constantes, y además en tto por Psiquiatría, con esto ultimo HOMAiR se duplica, por lo que se aumenta tto a MTF 3 veces al día, desde el 06/06/2024 presenta esporádicamente deposiciones liquidas, momentos en los cuales SUSPENDE tto, tras ello intentó reinicia a misma dosis, pero le genera deposiciones  liquidas, actualmente con MTF 2000 mg diarios, con alguna molestia GI. _x000a_3) Dx Dislipidemia (probable familiar), se brinda tto por especialidad. _x000a__x000a_EN CONCLUSION: Se mantiene tto por especialidad. En próxima cita SS Ecografía tiroidea, y AcTG en próximo análisis si ecografía no es concluyente. _x000a_NOTA: Por deposiciones liquidas por uso de Metformina, se receta SAXENDA por aumento de peso sostenido y aumento de hiperinsulinemia, actualmente con 1.8 mg diarios._x000a_el medicamento pertenece al grupo de entrega por parte de CUIDA FARMA _x000a_El cual  ya fue entregado  y ya se realizo seguimiento post entrega  _x000a__x000a_cordialmente "/>
    <d v="2025-04-14T00:00:00"/>
    <x v="0"/>
    <n v="1"/>
    <x v="0"/>
    <x v="3"/>
    <x v="0"/>
    <x v="36"/>
    <e v="#N/A"/>
    <e v="#N/A"/>
    <e v="#N/A"/>
    <e v="#N/A"/>
    <m/>
    <m/>
    <s v="Medicamentos"/>
    <s v="SERVICIO"/>
  </r>
  <r>
    <x v="3"/>
    <s v="PERÚ"/>
    <s v="VIVA1A CENTRO MEDICO"/>
    <s v="RIMAC"/>
    <x v="0"/>
    <s v="DNI"/>
    <n v="40536518"/>
    <s v="IVONNE LICET NAVARRO ABAD"/>
    <m/>
    <m/>
    <m/>
    <s v="25-SBS014656"/>
    <m/>
    <x v="0"/>
    <x v="0"/>
    <s v="Hola Gisella,_x000a__x000a_ _x000a__x000a_Por favor tu apoyo con el reclamo del paciente IVONNE LICET NAVARRO ABAD, indica que aun no la han llamado para su atención de paciente crónico por Hipotiroidismo, indica que le faltan 2 días para que se le acaben las pastillas. Por favor tus gestiones a fin de que se puedan contactar con el cliente._x000a__x000a_ _x000a__x000a_Quedo atenta a tu respuesta._x000a__x000a_ _x000a__x000a_Saludos,"/>
    <x v="2"/>
    <s v="CRONICOS"/>
    <x v="19"/>
    <d v="2025-04-14T00:00:00"/>
    <s v="Buenos días, estimados:_x000a_Reciban un cordial saludo de parte del Centro Médico Viva 1A._x000a_En atención a la solicitud realizada por la paciente Ivonne Licet Navarro Abad (DNI 40536518), informamos que el día de ayer se estableció comunicación directa con la paciente, y como resultado se agendó una cita para el día de hoy 15 de abril a las 5:20 p.m., con el Dr. Gerson Jacob Siura Trevejo, del servicio de Endocrinología – Teleconsulta._x000a_Quedamos atentos ante cualquier requerimiento adicional._x000a_Saludos cordiales,"/>
    <d v="2025-04-15T00:00:00"/>
    <x v="0"/>
    <n v="2"/>
    <x v="0"/>
    <x v="1"/>
    <x v="0"/>
    <x v="36"/>
    <e v="#N/A"/>
    <e v="#N/A"/>
    <e v="#N/A"/>
    <e v="#N/A"/>
    <m/>
    <m/>
    <s v="Acceso"/>
    <s v="SERVICIO"/>
  </r>
  <r>
    <x v="3"/>
    <s v="PERÚ"/>
    <s v="VIVA1A CENTRO MEDICO"/>
    <s v="RIMAC"/>
    <x v="0"/>
    <s v="DNI"/>
    <n v="70313134"/>
    <s v="Ibrahim Alonso Barrientos Egas"/>
    <m/>
    <n v="986664333"/>
    <m/>
    <s v="25-EPS002607"/>
    <m/>
    <x v="0"/>
    <x v="0"/>
    <s v="El jueves 10 de abril pasé por consulta médica en Endocrinología, Centro Médico Viva 1A, como parte del Programa de_x000a_Enfermedades Crónicas. No solo la consulta fue fuera de fecha (más de un mes después de la última cita) sino que, por_x000a_segundo mes consecutivo, Viva 1A demora en enviarme las medicinas. Han pasado 4 días y, hasta el momento, no me_x000a_contactan para entregarme los medicamentos para mi tratamiento. El mes pasado se registró la misma demora tanto para entrega de medicamentos como para toma de muestras de sangre. Con su_x000a_proveedor anterior, Expertta, no sucedían estas cosas."/>
    <x v="0"/>
    <s v="PRESTADOR EXTERNO"/>
    <x v="0"/>
    <d v="2025-04-14T00:00:00"/>
    <s v="Informe de Resultado del Reclamo_x000a_1. Canal de Ingreso del Reclamo:_x000a_Reclamo ingresado el 14 de abril de 2025, a través del Libro de Reclamaciones_x000a_Virtual (LRV) de RIMAC EPS, mediante la Hoja de Reclamación N°25-EPS002607;_x000a_el cual nos fue trasladado el 15 de abril del 2025 y registramos como Reclamo_x000a_N° LVR-25-000030._x000a_2. Identificación del usuario afectado y de quien presenta el reclamo:_x000a_El reclamo fue presentado por Ibrahim Alonso Barrientos Egascon DNI N° 70313134_x000a_3. Descripción y causa del reclamo:_x000a_“ El jueves 10 de abril pasé por consulta médica en Endocrinología, Centro Médico_x000a_Viva 1A, como parte del Programa de Enfermedades Crónicas. No solo la consulta fue_x000a_fuera de fecha (más de un mes después de la última cita) sino que, por segundo mes_x000a_consecutivo, Viva 1A demora en enviarme las medicinas. Han pasado 4 días y, hasta_x000a_el momento, no me contactan para entregarme los medicamentos para mi tratamiento._x000a_El mes pasado se registró la misma demora tanto para entrega de medicamentos_x000a_como para toma de muestras de sangre. Con su proveedor anterior, Expertta, no_x000a_sucedían estas cosas”._x000a_4. Análisis de los hechos que sustentan el reclamo:_x000a_Habiendo solicitado el descargo respectivo a las áreas involucradas en su atención y_x000a_como parte de nuestras diligencias para atender su reclamo, queremos expresarle lo_x000a_siguiente:_x000a_En primer lugar, lamentamos sinceramente los inconvenientes ocasionados durante el_x000a_proceso de entrega de sus medicamentos. Somos plenamente conscientes de que_x000a_una atención oportuna y continua es fundamental para su bienestar, y le pedimos_x000a_disculpas por cualquier preocupación o molestia que esta situación haya podido_x000a_causarle._x000a_Tras la revisión correspondiente, se identificó que la demora en la dispensación fue_x000a_producto de una falla logística por parte de nuestro proveedor externo. Una vez que_x000a_tomamos conocimiento del incidente, se realizaron las gestiones necesarias para_x000a_regularizar la entrega, la cual se concretó el día 15 de abril._x000a_Desde Viva 1A reafirmamos nuestro compromiso con su salud y bienestar, y le_x000a_aseguramos que hemos tomado medidas internas con el proveedor involucrado para_x000a_que este tipo de situaciones no se repitan.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Feedback a nuestro proveedor responsable de la entrega de sus medicamentos._x000a_b) b) Reforzar el monitoreo continuo al sistema logístico de nuestros proveedores._x000a_Quedamos atentos ante cualquier solicitud, prestos a servirle siempre._x000a_“EN VIVA 1A CUIDAMOS LA SALUD DE TU FAMILIA COMO SI FUERA LA NUESTRA”"/>
    <d v="2025-04-29T00:00:00"/>
    <x v="0"/>
    <n v="12"/>
    <x v="0"/>
    <x v="0"/>
    <x v="0"/>
    <x v="36"/>
    <e v="#N/A"/>
    <e v="#N/A"/>
    <e v="#N/A"/>
    <e v="#N/A"/>
    <m/>
    <m/>
    <s v="Medicamentos"/>
    <s v="SERVICIO"/>
  </r>
  <r>
    <x v="3"/>
    <s v="PERÚ"/>
    <s v="VIVA1A CENTRO MEDICO"/>
    <s v="RIMAC"/>
    <x v="0"/>
    <s v="DNI"/>
    <n v="6167823"/>
    <s v="DIAZ DE AVILES LUZ ANGELICA"/>
    <m/>
    <m/>
    <m/>
    <m/>
    <m/>
    <x v="1"/>
    <x v="1"/>
    <s v="ESTATUS CLINICO USUARIA: DIAZ DE AVILES LUZ ANGELICA DNI 06167823_x000a_Estimados @Gestor Medico_x000a__x000a__x000a_Solicitamos su gentil apoyo con el presente caso del usuario en mención, cuyo familiar refiere que fue derivado previamente para evaluación de ingreso al Programa de Riesgo Cardiovascular (RCV). Sin embargo, no se habría recibido confirmación formal de su inscripción._x000a__x000a_Adicionalmente, se nos informa que el día de ayer el usuario sufrió un accidente, presentando actualmente dolor y enrojecimiento en miembros inferiores lo cual requiere valoración clínica urgente._x000a__x000a_Por lo tanto, se solicita lo siguiente:_x000a__x000a_Confirmar si el usuario fue finalmente inscrito en alguno de los programas crónicos (RCV o Diamante)._x000a__x000a_Evaluar, en función de su estado de salud actual, si cumple criterios para ingreso a algún programa crónico o si corresponde su atención por otro tipo de servicio (ej. hospitalización domiciliaria o atención ambulatoria especializada)._x000a__x000a_De ser el caso, derivar al área correspondiente para activar la atención médica necesaria, según protocolos y cobertura vigente._x000a__x000a_Agradecemos su pronta respuesta para asegurar la atención oportuna del usuario._x000a__x000a_Atentamente. "/>
    <x v="3"/>
    <s v="INTERNO IPRESS"/>
    <x v="34"/>
    <d v="2025-04-14T00:00:00"/>
    <s v="Estimados,_x000a_Reciban un cordial saludo del Centro Médico Viva 1A._x000a_En relación a la trazabilidad de atención solicitada de nuestra mutua paciente, se valida que:_x000a_El accidente referido en correo inicial no se nos fue informado, adicional a ello, al ser un accidente corresponde la atención a emergencia de la clínica más cercana, luego de lo cual, si podríamos intervenir con atención por SHEC._x000a__x000a_Actualmente se encuentra en la cohorte de RCV, habiendo tenido su última atención con la Dra. Esteban de cardiología el día 6 del presente_x000a__x000a__x000a_06/07/2025_x000a_9:45 AM_x000a_VIVA 1A CENTRO MEDICO PERU_x000a_Lizbel Esteban Milla_x000a_CARDIOLOGÍA - TELECONSULTA_x000a_RIMAC EPS RIESGO CARDIOVASCULAR_x000a__x000a_Se está agendando una caracterización para validación de escalas con lo cual evaluará la solicitud de ingreso a Diamante, enviaremos el informe a la brevedad posible._x000a__x000a_Saludos Cordiales,"/>
    <d v="2025-07-22T00:00:00"/>
    <x v="0"/>
    <n v="72"/>
    <x v="0"/>
    <x v="0"/>
    <x v="0"/>
    <x v="36"/>
    <e v="#N/A"/>
    <s v="ENTREGADO"/>
    <s v="3/28/2025 1:45:00 PM"/>
    <e v="#N/A"/>
    <m/>
    <m/>
    <s v="Eps"/>
    <s v="NO ATRIBUIBLE"/>
  </r>
  <r>
    <x v="3"/>
    <s v="PERÚ"/>
    <s v="VIVA1A CENTRO MEDICO"/>
    <s v="RIMAC"/>
    <x v="0"/>
    <s v="DNI"/>
    <n v="9878019"/>
    <s v="YULIANA MERCEDES MICHILOT ABRIL"/>
    <m/>
    <m/>
    <m/>
    <m/>
    <m/>
    <x v="0"/>
    <x v="1"/>
    <s v="Estimada buenas tardes, _x000a__x000a_Por favor su apoyo, asegurada indica que se encuentra afiliada al programa otras enfermedades crónicas por diagnóstico artritis reumatoide, menciona que debe recibir sus medicamentos pero hasta el momento no la han contactado. Así mismo informar que cuando marca al 411 1111 (Opción 2 - Subopción 4) esta brindando el mensaje &quot;el número no existe&quot;. _x000a__x000a_Cliente: YULIANA MERCEDES MICHILOT ABRIL_x000a_DNI: 09878019_x000a_Cel: 966402529_x000a_Correo: calijimenez3330@outlook.com_x000a_Póliza: E0025982"/>
    <x v="2"/>
    <s v="CRONICOS"/>
    <x v="7"/>
    <d v="2025-04-15T00:00:00"/>
    <s v="Buenas tardes estimados,_x000a_ _x000a_ Informar que hemos realizado comunicación con la paciente YULIANA MERCEDES MICHILOT ABRIL (DNI 09878019) en la cual se realizó atención el día de hoy a las 5:30pm con la Dra. Janet Giovanna Quispe Vargas"/>
    <d v="2025-04-15T00:00:00"/>
    <x v="0"/>
    <n v="1"/>
    <x v="0"/>
    <x v="3"/>
    <x v="0"/>
    <x v="37"/>
    <e v="#N/A"/>
    <e v="#N/A"/>
    <e v="#N/A"/>
    <e v="#N/A"/>
    <m/>
    <m/>
    <s v="Acceso"/>
    <s v="SERVICIO"/>
  </r>
  <r>
    <x v="3"/>
    <s v="PERÚ"/>
    <s v="VIVA1A CENTRO MEDICO"/>
    <s v="RIMAC"/>
    <x v="0"/>
    <s v="DNI"/>
    <n v="9671846"/>
    <s v="ROSSANA DALILA MURGA PALAVICINI"/>
    <m/>
    <m/>
    <m/>
    <m/>
    <m/>
    <x v="0"/>
    <x v="1"/>
    <s v="Buenas tardes estimados,_x000a__x000a_ _x000a__x000a_Paciente en mención refiere que hace 10 días está en espera de la programación de sus exámenes de laboratorio, se ha intentado comunicar con su central, pero no le comunica con un asesor, este caso fue reportado el miércoles por el grupo de whatsapp, y hasta el momento no ha recibido alguna comunicación por parte de ustedes, por lo que paciente está muy fastidiada por ello, su gentil apoyo en realizar la programación del mismo, por favor._x000a__x000a_ _x000a__x000a_PX: ROSSANA DALILA MURGA PALAVICINI_x000a__x000a_DNI: 09671846_x000a__x000a_ _x000a__x000a_Quedamos pendientes_x000a__x000a_ _x000a__x000a_Saludos cordiales,_x000a__x000a_Central de programas Rimac"/>
    <x v="2"/>
    <s v="PRESTADOR EXTERNO"/>
    <x v="15"/>
    <d v="2025-04-15T00:00:00"/>
    <s v="Buenos días, estimados:_x000a_Reciban un cordial saludo de parte del Centro Médico Viva 1A._x000a_En referencia a la paciente Rossana Dalila Murga Palavicini, nos permitimos informar que ya fue contactada por nuestro personal del call center, quien le brindó detalles sobre el valor del copago correspondiente._x000a_Actualmente, nos encontramos a la espera de la confirmación del pago para proceder con la realización del examen solicitado. Estaremos atentos y actualizaremos la información oportunamente._x000a_Quedamos atentos a cualquier inquietud adicional._x000a_Cordialmente,"/>
    <d v="2025-04-21T00:00:00"/>
    <x v="0"/>
    <n v="5"/>
    <x v="0"/>
    <x v="4"/>
    <x v="0"/>
    <x v="37"/>
    <e v="#N/A"/>
    <e v="#N/A"/>
    <e v="#N/A"/>
    <e v="#N/A"/>
    <m/>
    <m/>
    <s v="Acceso"/>
    <s v="SERVICIO"/>
  </r>
  <r>
    <x v="3"/>
    <s v="PERÚ"/>
    <s v="VIVA1A CENTRO MEDICO"/>
    <s v="RIMAC"/>
    <x v="0"/>
    <s v="DNI"/>
    <n v="10001118"/>
    <s v="IVAN ERNESTO PALACIOS RODRIGUEZ"/>
    <m/>
    <m/>
    <m/>
    <m/>
    <m/>
    <x v="0"/>
    <x v="1"/>
    <s v="Estimada @Kathya Gianina Jurado Gil_x000a__x000a_Se informa que el usuario Iván Palacios ha rechazado programaciones previas; por lo tanto, en caso el usuario continúe presentando observaciones respecto a la demora en la toma de muestras, es importante precisar que este tipo de situaciones responde a un tema personal y no operativo, ya que se ha ofrecido el servicio dentro de los plazos establecidos._x000a_Estimadas @Chrismerly Abigail Huaranca López@quejasyreclamos@viva1a.com.pe_x000a__x000a_Agradeceremos su urgente apoyo con el descargo correspondiente respecto a lo señalado por el usuario, considerando el historial previo de rechazos en la programación._x000a__x000a__x000a__x000a__x000a_Giani hola_x000a__x000a_ _x000a__x000a_Un favor, asegurado IVAN PALACIOS tiene una cita programada para este viernes 18, sin embargo, no se han comunicado con él para reprogramarla ya que es feriado._x000a__x000a_ _x000a__x000a_Tu ayuda para reprogramarla para el sábado 219 y que por favor se contacten con paciente e indicar la programación de la cita._x000a__x000a_ _x000a__x000a_Gracias_x000a__x000a_ _x000a__x000a_Saludos,_x000a__x000a__x000a_Atte"/>
    <x v="2"/>
    <s v="PRESTADOR EXTERNO"/>
    <x v="15"/>
    <d v="2025-04-16T00:00:00"/>
    <s v="Buenas tardes, estimada:_x000a_Reciba un cordial saludo de parte del Centro Médico Viva 1A._x000a_En referencia al paciente Iván Ernesto Palacios Rodríguez (DNI 10001118), le informamos que recibió atención médica el día 19 de abril de 2025 a las 9:00 p.m., mediante el servicio de Medicina Familiar – Teleconsulta, siendo atendido por el Dr. Antonio David Moncada Catalán._x000a_Asimismo, informamos que el paciente fue contactado el día 18 de abril y se agendó la cita para el 19 de abril, por lo que no fue necesario realizar una reprogramación._x000a_En respuesta a la solicitud de validación de citas reprogramadas por parte del paciente, no figura ninguna reprogramación registrada, ya que las atenciones que ha recibido son las siguientes:_x000a__x000a__x000a__x000a__x000a_Quedamos atentos a cualquier consulta adicional."/>
    <d v="2025-04-21T00:00:00"/>
    <x v="0"/>
    <n v="4"/>
    <x v="0"/>
    <x v="5"/>
    <x v="0"/>
    <x v="38"/>
    <e v="#N/A"/>
    <e v="#N/A"/>
    <e v="#N/A"/>
    <e v="#N/A"/>
    <m/>
    <m/>
    <s v="Acceso"/>
    <s v="SERVICIO"/>
  </r>
  <r>
    <x v="3"/>
    <s v="PERÚ"/>
    <s v="VIVA1A CENTRO MEDICO"/>
    <s v="RIMAC"/>
    <x v="0"/>
    <s v="DNI"/>
    <n v="10542960"/>
    <s v="CARLA IVETTE VIDAL VARGAS"/>
    <m/>
    <m/>
    <m/>
    <m/>
    <m/>
    <x v="0"/>
    <x v="1"/>
    <s v="Buenos días estimados,_x000a__x000a_Se comunica a la Central de Programas paciente indicando que le corresponde su cita mensual los 15 de cada mes y no se comunican con ella, tiene exámenes de laboratorios pendientes que a la fecha tampoco ha recibido la llamada para la coordinación, se encuentra muy incómoda con el prestador ya que no recibe un seguimiento ni llamada para las programaciones de atención y exámenes, por favor su gentil apoyo en el caso, ya que de continuar con inconvenientes solicita un cambio de prestador _x000a__x000a__x000a_PACIENTE: CARLA IVETTE VIDAL VARGAS_x000a_DNI: 10542960_x000a_DIAGNOSTICO: HIPOTIROIDISMO E HTA._x000a__x000a__x000a__x000a_Quedamos atentos a sus comentarios_x000a__x000a_Central de Programas "/>
    <x v="2"/>
    <s v="CRONICOS"/>
    <x v="35"/>
    <d v="2025-04-16T00:00:00"/>
    <s v="Buenos días, estimados:_x000a_Reciban un cordial saludo de parte del Centro Médico Viva 1A._x000a_En atención a la solicitud relacionada con la paciente Carla Ivette Vidal Vargas (DNI: 10542960), se informa lo siguiente:_x000a_Respecto a los exámenes de laboratorio, se realizó el contacto el día 16 de abril y la toma de muestras se efectuó el 17 de abril conforme a lo programado._x000a_En relación con la cita médica mensual, esta ha sido agendada para el día 22 de abril a las 8:30 p.m., con el Dr. Antonio David Moncada, del servicio de Medicina Familiar - Teleconsulta._x000a_Quedamos atentos ante cualquier consulta adicional._x000a_Saludos Cordiales."/>
    <d v="2025-04-19T00:00:00"/>
    <x v="0"/>
    <n v="3"/>
    <x v="0"/>
    <x v="2"/>
    <x v="0"/>
    <x v="38"/>
    <e v="#N/A"/>
    <e v="#N/A"/>
    <e v="#N/A"/>
    <e v="#N/A"/>
    <m/>
    <m/>
    <s v="Acceso"/>
    <s v="SERVICIO"/>
  </r>
  <r>
    <x v="3"/>
    <s v="PERÚ"/>
    <s v="VIVA1A CENTRO MEDICO"/>
    <s v="RIMAC"/>
    <x v="0"/>
    <s v="DNI"/>
    <n v="9174800"/>
    <s v="MARCO ANTONIO PANDZIC SABA"/>
    <m/>
    <m/>
    <m/>
    <m/>
    <m/>
    <x v="0"/>
    <x v="1"/>
    <s v="Buenos días estimados,_x000a__x000a__x000a_Se comunican a la Central de Programas de Salud, pacientes incómodos notificándonos acerca de la falta de comunicación y programación de exámenes de laboratorio pendientes hace más de una semana .  por favor su gentil apoyo en realizar el seguimiento adecuado y la programación de la misma ya que indica de continuar con inconvenientes solicitarán el retiro del programa o cambio de prestador._x000a__x000a__x000a__x000a_PACIENTE: MARCO ANTONIO PANDZIC SABA_x000a_DNI: 09174800_x000a__x000a__x000a__x000a_PACIENTE: MARIA ROSA ANA ECKHARDT FIGARI_x000a_DNI: 06453569"/>
    <x v="2"/>
    <s v="PRESTADOR EXTERNO"/>
    <x v="15"/>
    <d v="2025-04-16T00:00:00"/>
    <s v="Buenos días, estimados:_x000a_Reciban un cordial saludo por parte del Centro Médico Viva 1A._x000a_Por medio del presente, informamos que los pacientes Sr. Marco Antonio Pandzic Saba y Sra. María Rosa Ana Eckhardt Figari fueron contactados oportunamente el día jueves, y se realizaron los exámenes médicos correspondientes el día de hoy conforme a lo programado._x000a_Asimismo, se deja constancia de que ambos pacientes manifestaron su conformidad con la atención brindada._x000a_Quedamos a su disposición para cualquier información adicional que requieran._x000a_Atentamente,"/>
    <d v="2025-04-19T00:00:00"/>
    <x v="0"/>
    <n v="3"/>
    <x v="0"/>
    <x v="2"/>
    <x v="0"/>
    <x v="38"/>
    <e v="#N/A"/>
    <e v="#N/A"/>
    <e v="#N/A"/>
    <e v="#N/A"/>
    <m/>
    <m/>
    <s v="Acceso"/>
    <s v="SERVICIO"/>
  </r>
  <r>
    <x v="3"/>
    <s v="PERÚ"/>
    <s v="VIVA1A CENTRO MEDICO"/>
    <s v="RIMAC"/>
    <x v="0"/>
    <s v="DNI"/>
    <n v="6453569"/>
    <s v="MARIA ROSA ANA ECKHARDT FIGARI"/>
    <m/>
    <m/>
    <m/>
    <m/>
    <m/>
    <x v="0"/>
    <x v="1"/>
    <s v="Buenos días estimados,_x000a__x000a__x000a_Se comunican a la Central de Programas de Salud, pacientes incómodos notificándonos acerca de la falta de comunicación y programación de exámenes de laboratorio pendientes hace más de una semana .  por favor su gentil apoyo en realizar el seguimiento adecuado y la programación de la misma ya que indica de continuar con inconvenientes solicitarán el retiro del programa o cambio de prestador._x000a__x000a__x000a__x000a_PACIENTE: MARCO ANTONIO PANDZIC SABA_x000a_DNI: 09174800_x000a__x000a__x000a__x000a_PACIENTE: MARIA ROSA ANA ECKHARDT FIGARI_x000a_DNI: 06453569"/>
    <x v="2"/>
    <s v="PRESTADOR EXTERNO"/>
    <x v="15"/>
    <d v="2025-04-16T00:00:00"/>
    <s v="Buenos días, estimados:_x000a_Reciban un cordial saludo por parte del Centro Médico Viva 1A._x000a_Por medio del presente, informamos que los pacientes Sr. Marco Antonio Pandzic Saba y Sra. María Rosa Ana Eckhardt Figari fueron contactados oportunamente el día jueves, y se realizaron los exámenes médicos correspondientes el día de hoy conforme a lo programado._x000a_Asimismo, se deja constancia de que ambos pacientes manifestaron su conformidad con la atención brindada._x000a_Quedamos a su disposición para cualquier información adicional que requieran._x000a_Atentamente,"/>
    <d v="2025-04-19T00:00:00"/>
    <x v="0"/>
    <n v="3"/>
    <x v="0"/>
    <x v="2"/>
    <x v="0"/>
    <x v="38"/>
    <e v="#N/A"/>
    <e v="#N/A"/>
    <e v="#N/A"/>
    <e v="#N/A"/>
    <m/>
    <m/>
    <s v="Acceso"/>
    <s v="SERVICIO"/>
  </r>
  <r>
    <x v="3"/>
    <s v="PERÚ"/>
    <s v="VIVA1A CENTRO MEDICO"/>
    <s v="RIMAC"/>
    <x v="0"/>
    <m/>
    <m/>
    <s v="CHIMOY ROMERO SANDRA"/>
    <m/>
    <m/>
    <m/>
    <m/>
    <m/>
    <x v="1"/>
    <x v="1"/>
    <s v="Estimadas @admisionrimac@viva1a.com.pe_x000a__x000a_Solicitamos su gentil apoyo en coordinar la cita de atención para la consulta de caracterización de la usuaria referida. Cabe indicar que, según la receta médica adjunta, se consigna el diagnóstico de artritis._x000a_De acuerdo con los lineamientos del Programa de Otros Crónicos, el ingreso está habilitado únicamente para diagnósticos confirmados de Artritis Reumatoide. Por tanto, será necesario que, en la evaluación clínica, se confirme dicho diagnóstico y se valide que el tratamiento puede ser contenido dentro del programa._x000a_De cumplirse ambos criterios, se procederá con el ingreso de la usuaria conforme al protocolo establecido._x000a_Quedamos atentos a la programación de la cita y al resultado de la evaluación médica._x000a__x000a__x000a_Atte. "/>
    <x v="1"/>
    <s v="CRONICOS"/>
    <x v="7"/>
    <d v="2025-04-16T00:00:00"/>
    <s v="Estimada Yanet, buen día_x000a_Nos contactamos con paciente en referencia y su esposo, ambos indican que no han solicitado ingreso alguno al programa de Artritis Reumatoidea._x000a_La Sra. Sandra refiere que se atiende en Clínica San Felipe con la Dra. Wendy Sotelo, quien ya ha evaluado sus exámenes realizados durante meses anteriores siendo efectivamente diagnosticada._x000a_Actualmente cuenta con RM para medicamento biológico, refiere con CG aprobada, sin embargo, no pueden colocarle el medicamento sin el resultado del laboratorio Cuantiferón._x000a_Refiere está a la espera que el Sr. Luis Felipe Villanueva de Megalab se contacte con ella para la toma de muestra; dado que, el rango horario que le han indicado no le es factible._x000a_Adicional a ello cabe resaltar que la paciente siente mucho dolor, debido a un desgarro que no tiene tratamiento, su médico le ha indicado que será luego de la aplicación del medicamento biológico._x000a_Ante lo anterior descrito por favor su especial apoyo en la gestión que solicita la paciente, y considerar la solicitud de ingreso a programa por parte de Gallagher, declinada, paciente no acepta condiciones del programa._x000a__x000a_Saludos Cordiales,"/>
    <d v="2025-04-28T00:00:00"/>
    <x v="1"/>
    <n v="9"/>
    <x v="0"/>
    <x v="0"/>
    <x v="1"/>
    <x v="38"/>
    <e v="#N/A"/>
    <e v="#N/A"/>
    <e v="#N/A"/>
    <e v="#N/A"/>
    <m/>
    <m/>
    <s v="Solicitud"/>
    <s v="SOLICITUD"/>
  </r>
  <r>
    <x v="3"/>
    <s v="PERÚ"/>
    <s v="VIVA1A CENTRO MEDICO"/>
    <s v="RIMAC"/>
    <x v="0"/>
    <s v="DNI"/>
    <n v="8439361"/>
    <s v="EDITH JUANA HINOJOSA SILVA"/>
    <m/>
    <m/>
    <m/>
    <m/>
    <m/>
    <x v="0"/>
    <x v="1"/>
    <s v="Buenos días estimados,_x000a__x000a_Se comunica a la Central de Programas, familiar de la paciente indicando que se encuentra mas de 15 dias a la espera de las terapias por parte del programa DIAMANTE, ya se encuentran canceladas y necesita iniciar terapias por su diagnóstico de Parkinson, manifiesta la incomodidad por parte del prestador por el desinterés que se le brinda al familiar con respecto a su estado de salud, por favor su gentil apoyo en la inmediata comunicación y programación de la misma._x000a__x000a__x000a_PACIENTE: EDITH JUANA HINOJOSA SILVA_x000a_DNI : 08439361_x000a__x000a__x000a__x000a_Saludos cordiales_x000a__x000a__x000a_Central de Programas"/>
    <x v="2"/>
    <s v="TERAPIAS"/>
    <x v="21"/>
    <d v="2025-04-19T00:00:00"/>
    <s v="Reciba un cordial saludo del Centro Médico Viva 1A._x000a__x000a_En respuesta de la programacion d eterapias fisicas de la paciente EDITH JUANA HINOJOSA SILVA DNI : 08439361se adjunta cronograma, lamentamos la demora en dar respuesta al paciente,_x000a_estaremos atentoc a culaquier consulta adicional_x000a__x000a_saludos cordiales."/>
    <d v="2025-04-21T00:00:00"/>
    <x v="0"/>
    <n v="1"/>
    <x v="0"/>
    <x v="3"/>
    <x v="0"/>
    <x v="39"/>
    <e v="#N/A"/>
    <e v="#N/A"/>
    <e v="#N/A"/>
    <e v="#N/A"/>
    <m/>
    <m/>
    <s v="Acceso"/>
    <s v="SERVICIO"/>
  </r>
  <r>
    <x v="3"/>
    <s v="PERÚ"/>
    <s v="VIVA1A CENTRO MEDICO"/>
    <s v="RIMAC"/>
    <x v="1"/>
    <s v="DNI"/>
    <n v="7620786"/>
    <s v="Silvia De Los Angeles Vargas Agusti"/>
    <m/>
    <m/>
    <s v="noechirinos1969@hotmail.com"/>
    <s v="25-EPS002635"/>
    <m/>
    <x v="0"/>
    <x v="0"/>
    <s v="Se ingresa reclamo debido a una mala atención que ha recibido la paciente en sus consultas virtuales y en la entrega de los_x000a_medicamentos para su tratamiento. Paciente informa que tuvo un primer inconveniente para una consulta virtual con el_x000a_proveedor Viva 1A el día de ayer 18/04 ya que no podía acceder al link que le enviaban para la cita, se tuvo que realizar una_x000a_reprogramación hasta en 3 oportunidades y finalmente no tuvo una solución. Se demoraron dos horas más aproximadamente para que pueda recibir la atención médica, asimismo_x000a_indica que la atención recibida por la doctora no fue la más optima. Luego de ello, espero unas horas más para que se_x000a_pueda recibir la atención a través de otro proveedor de Rimac y es allí donde la segunda doctora le atendió después de_x000a_varios intentos también. Por otro lado, indica que informó en la segunda cita que no puede tomar medicamentos genéricos_x000a_debido a un diagnóstico de gastritis y que por lo mínimo, debe tomar medicamentos recubiertos para no perjudicar su salud;_x000a_sin embargo, los medicamentos que fueron entregados después de dos horas y sin receta, fueron los genéricos y le_x000a_indicaron que si desea medicamentos especiales, que se comunique con farmacia y hasta la fecha no ha podido contactarse_x000a_ni tener respuesta sobre ello._x000a_Se solicita que se revise el caso y se brinde respuesta al reclamo a la brevedad posible debido a que paciente se siente muy_x000a_mortificada por la mala atención que viene recibiendo de parte de Rimac y sus proveedores."/>
    <x v="9"/>
    <s v="CENTRO MEDICO VIRTUAL"/>
    <x v="13"/>
    <d v="2025-04-19T00:00:00"/>
    <s v="Informe de Resultado del Reclamo_x000a_1. Canal de Ingreso del Reclamo:_x000a_Reclamo ingresado el 19 de abril de 2025, a través del Libro de Reclamaciones_x000a_Virtual (LRV) de RIMAC EPS, mediante la Hoja de Reclamación N°25-EPS002635;_x000a_el cual nos fue trasladado el 23 de abril del 2025 y registramos como Reclamo_x000a_N° LVR-25-000032._x000a_2. Identificación del usuario afectado y de quien presenta el reclamo:_x000a_El reclamo fue presentado por Silvia De Los Angeles Vargas Agustia con DNI N°_x000a_07620786_x000a_3. Descripción y causa del reclamo:_x000a_“Se ingresa reclamo debido a una mala atención que ha recibido la paciente en sus_x000a_consultas virtuales y en la entrega de los medicamentos para su tratamiento. Paciente_x000a_informa que tuvo un primer inconveniente para una consulta virtual con el proveedor_x000a_Viva 1A el día de ayer 18/04 ya que no podía acceder al link que le enviaban para la_x000a_cita, se tuvo que realizar una reprogramación hasta en 3 oportunidades y finalmente_x000a_no tuvo una solución. Se demoraron dos horas más aproximadamente para que pueda_x000a_recibir la atención médica, asimismo indica que la atención recibida por la doctora no_x000a_fue la más optima. Luego de ello, espero unas horas más para que se pueda recibir la_x000a_atención a través de otro proveedor de Rimac y es allí donde la segunda doctora le_x000a_atendió después de varios intentos también. Por otro lado, indica que informó en la_x000a_segunda cita que no puede tomar medicamentos genéricos debido a un diagnóstico_x000a_de gastritis y que por lo mínimo, debe tomar medicamentos recubiertos para no_x000a_perjudicar su salud; sin embargo, los medicamentos que fueron entregados después_x000a_de dos horas y sin receta, fueron los genéricos y le indicaron que si desea_x000a_medicamentos especiales, que se comunique con farmacia y hasta la fecha no ha_x000a_podido contactarse ni tener respuesta sobre ello. Se solicita que se revise el caso y se_x000a_brinde respuesta al reclamo a la brevedad posible debido a que paciente se siente_x000a_muy mortificada por la mala atención que viene recibiendo de parte de Rimac y sus_x000a_proveedores.._x000a_4. Análisis de los hechos que sustentan el reclamo:_x000a_Habiendo solicitado el descargo respectivo a las áreas involucradas en su atención,_x000a_como parte de las diligencias para atender su reclamo, cordialmente le informamos lo_x000a_siguiente:_x000a_En relación con la consulta médica recibida a través de la modalidad de videoconsulta_x000a_el día 18/04/2025, hemos revisado su caso junto con el área médica correspondiente,_x000a_con el objetivo de brindarle una respuesta clara y objetiva._x000a_La atención fue realizada por la Dra. Marciel Espinoza Noguerala, quien reporta que el_x000a_paciente presentó síntomas compatibles con un cuadro de rinofaringitis aguda, por lo_x000a_cual se indicó tratamiento sintomático de acuerdo con las guías clínicas vigentes._x000a_No obstante, según el informe médico, durante la consulta la paciente manifestó que_x000a_ese tipo de tratamiento &quot;no le hace nada&quot; y solicitó expresamente la prescripción de_x000a_un antibiótico, a lo cual la doctora, actuando conforme a criterios clínicos y normativa_x000a_médica, decidió no prescribir, ya que no era indicado para el diagnóstico presentado._x000a_Ante esta situación, la paciente optó por no aceptar la receta médica propuesta._x000a_Adicionalmente, en relación con su observación sobre la prescripción de_x000a_medicamentos genéricos en una segunda atención, se informa que esta atención no_x000a_fue realizada por nuestro centro médico VIVA 1A, por lo que no nos corresponde emitir_x000a_pronunciamiento sobre dicha consulta._x000a_Reiteramos nuestro compromiso con brindar una atención médica segura y étic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e reiteramos nuestro compromiso de seguir trabajando en pro de la mejora de los_x000a_procesos establecidos en nuestra institución; asimismo le informamos que, ante_x000a_cualquier consulta o duda futura, puede contactarse con nuestro personal de_x000a_Plataforma de Atención al Usuario en Salud (PAUS) por los siguientes canales:_x000a_quejasyreclamos@viva1a.com.pe_x000a_6. Medidas a adoptar o adoptadas:_x000a_Finalmente, es oportuno informarle que hemos adoptado las siguientes medidas:_x000a_a) Capacitar al personal médico en habilidades de comunicación y manejo de_x000a_objeciones._x000a_b) Mejora en la comunicación médico-paciente._x000a_Quedamos atentos ante cualquier solicitud, prestos a servirle siempre._x000a_“EN VIVA 1A CUIDAMOS LA SALUD DE TU FAMILIA COMO SI FUERA LA NUESTRA”"/>
    <d v="2025-04-25T00:00:00"/>
    <x v="0"/>
    <n v="5"/>
    <x v="0"/>
    <x v="4"/>
    <x v="0"/>
    <x v="39"/>
    <e v="#N/A"/>
    <e v="#N/A"/>
    <e v="#N/A"/>
    <e v="#N/A"/>
    <m/>
    <m/>
    <s v="Demora en atencion"/>
    <s v="SERVICIO"/>
  </r>
  <r>
    <x v="3"/>
    <s v="PERÚ"/>
    <s v="VIVA1A CENTRO MEDICO"/>
    <s v="RIMAC"/>
    <x v="0"/>
    <s v="DNI"/>
    <n v="9876517"/>
    <s v="Victor Edgar Solis Plaza"/>
    <m/>
    <m/>
    <m/>
    <m/>
    <m/>
    <x v="0"/>
    <x v="1"/>
    <s v="Favor su apoyo con el siguiente pedido:_x000a__x000a_Tengo el caso de la titular Ana Maria Solis Rivera, quien refiere que desde el año pasado (aprox. Setiembre) le realizaron el cambio de proveedor a Viva 1a; sin embargo, me indica que ha tenido diversos problemas con la atención para su padre Victor Edgar Solis Plaza:_x000a__x000a_En cuanto a la programación de las citas, ésta no es constante por lo que genera a que la entrega de medicación también demore en llegarle _x000a_La comunicación con el proveedor es escasa, en cuanto desea comunicarse, refiere que no le responden y &quot;se hace muy complicado que exista comunicación eficaz&quot;_x000a_Afiliada titular manifiesta que el día Jueves de la semana pasada en la visita del médico, aconsejaron realizar exámenes de laboratorio porque le indicaron que su padre podía estar haciendo una &quot;infección urinaria oculta&quot;; sin embargo, no se programó la toma de muestras y cuando ella se comunicó le refieren &quot;hace 3 semanas se le tomó y todo salió correctamente&quot;, el día de ayer Lunes su padre tuvo una crisis _x000a_Al ir a atenderlo el día de hoy,  se le recetó cierta medicación, por lo que llamaron a la afiliada titular indicándole que en farmacia no tenían los medicamentos indicados esto generó preocupación en ella. Pasado 20 min se contactan nuevamente y le indican que la información brindada fue errónea y que se le enviarán los medicamentos recetados. Este tipo de comunicación ha sido de manera recurrente por lo que la afiliada me refiere estar &quot;insatisfecha con el servicio del prestador&quot;_x000a__x000a__x000a_Agradeceré su apoyo para indicar alguna alternativa de solución, el servicio brindado no va acorde a la experiencia que deseamos brindar a nuestros afiliados_x000a__x000a_Quedo atenta"/>
    <x v="15"/>
    <s v="PRESTADOR EXTERNO"/>
    <x v="0"/>
    <d v="2025-04-20T00:00:00"/>
    <s v="Buenos días estimados._x000a_Reciba un cordial saludo del Centro Médico Viva 1A._x000a__x000a_Luego de realizada la investigación correspondiente, se emite el siguiente informe:_x000a_1. Comunicación con los familiares_x000a_En relación con lo manifestado por la Sra. Ana María Solís Rivera, familiar del paciente, quien señaló no haber recibido comunicación oportuna y constante de parte de nuestro centro médico, informamos lo siguiente:_x000a_De acuerdo con los registros de nuestro sistema Zoiper5, se ha realizado un total de 35 llamadas, sin contar las llamadas realizadas directamente desde el celular del área de enfermería ni los mensajes enviados vía WhatsApp._x000a_La licenciada de enfermería asignada ha manifestado que se ha mantenido al pendiente de todas las consultas realizadas por la familia, brindando en todo momento un servicio basado en la calidad, empatía y compromiso asistencial._x000a_2. Ordenamientos de laboratorio_x000a_En cuanto a los exámenes solicitados:_x000a_Se confirma que todos los exámenes de laboratorio fueron realizados al día siguiente de emitirse los ordenamientos médicos y dichos resultados han sido enviados al contacto del familiar._x000a_Exámenes solicitados en el mes de abril el día 14 y 20 realizados exitosamente._x000a_El último examen solicitado por la Dra. Estefany Del Pilar Isabel Vega Loayza, el día 24/04, fue ejecutado correctamente por el servicio de laboratorio el día 25/04._x000a_3. Información sobre los medicamentos_x000a_Respecto a la comunicación inicial recibida sobre el tratamiento farmacológico, se informa lo siguiente:_x000a_Se confirma que la información fue proporcionada de manera errónea por parte de personal no perteneciente al área de farmacia, quien no contaba con información actualizada al momento de la consulta._x000a_Posteriormente, se estableció contacto con la Sra. Ana María, quien se mostró alterada por la información previa. Durante esta llamada, se brindó la aclaración necesaria, confirmando que:_x000a_El paciente contaba con todos los medicamentos necesarios para su tratamiento._x000a_Se le explicó claramente el horario de inicio del mismo._x000a_Asimismo, se le ofrecieron las disculpas del caso, y tras recibir la información correcta, el familiar expresó su conformidad y tranquilidad._x000a_Este incidente ha sido puntual y no representa una práctica recurrente. No obstante, reconocemos la importancia del hecho y nos comprometemos a mejorar nuestros canales de comunicación interna para evitar que se repita una situación similar._x000a_4. Cumplimiento del tratamiento y calidad del servicio_x000a_Es importante señalar que el tratamiento médico indicado fue cumplido en su totalidad, sin eventos adversos o incidentes registrados durante su ejecución._x000a_Durante todo el proceso de hospitalización en casa, el paciente fue atendido conforme a las indicaciones médicas, con un trato caracterizado por el respeto, amabilidad y empatía, reafirmando nuestro compromiso con el bienestar integral de quienes atendemos._x000a_Conclusión: Entendemos la posición de la familia y valoramos la retroalimentación brindada. Nos comprometemos a reforzar nuestros procesos de comunicación y atención, permaneciendo alertas ante cualquier requerimiento que contribuya a mejorar la experiencia de nuestros pacientes y sus familias._x000a_Saludos cordiales,"/>
    <d v="2025-04-26T00:00:00"/>
    <x v="0"/>
    <n v="5"/>
    <x v="0"/>
    <x v="4"/>
    <x v="0"/>
    <x v="40"/>
    <e v="#N/A"/>
    <e v="#N/A"/>
    <e v="#N/A"/>
    <s v="SI"/>
    <m/>
    <m/>
    <s v="Tramites Administrativos"/>
    <s v="CALIDAD"/>
  </r>
  <r>
    <x v="3"/>
    <s v="PERÚ"/>
    <s v="VIVA1A CENTRO MEDICO"/>
    <s v="RIMAC"/>
    <x v="0"/>
    <s v="DNI"/>
    <n v="7806297"/>
    <s v="BARUA ALZAMORA FERNANDO VICTOR"/>
    <m/>
    <m/>
    <m/>
    <m/>
    <m/>
    <x v="0"/>
    <x v="1"/>
    <s v="Estimada Gianina_x000a__x000a_ _x000a__x000a_Buenas tardes, necesito que por favor coordine la visita medica para el asegurado Fernando Barua Alzamora correspondiente al mes de Abril que me indica el asegurado que hasta el momento no se le ha brindando, la consulta solicitada solo deberá ser por los diagnósticos que fueron atendidos por el programa “Cuidate” Hipertension y Dislipidemia._x000a__x000a_ _x000a__x000a_Con relacion a la atencion Neumologia esta no se requiere porque el asegurado pasa consulta por su medico particular._x000a__x000a_ _x000a__x000a_Quedo a la espera de su respuesta con relacion a las coordinaciones de las cita con el asegurado._x000a__x000a_ _x000a__x000a_Saludos cordiales _x000a_Estimada Gianina_x000a__x000a_ _x000a__x000a_Buenos días, al no tener respuesta al correo que le remitiera el día 21/04 la llame por teléfono para manifestarle que a la fecha no se había coordinado la cita para el Sr. Fernando Barua Alzamora, usted me indico que se había coordinado la cita y visita para el Sr. Barua bajo el programa diamante con la Dra. Seijas le pedí por favor si podía ser el día de hoy ya que el asegurado contaba con medicación solo para los días, le manifesté que si el viernes la Dra. Seijas visitaría al asegurado el viernes ustedes ese mismo día no le iban a entregar los medicamentos, entonces me manifestó que conversaría con la doctora para que lo atendieran el día de hoy y que me responderían con correo, pero es el caso que el Sr. Barua ni yo hemos recibido ninguna confirmación de cita._x000a__x000a_ _x000a__x000a_Les reitero el pedido de llevar un mejor control de la cita que se le debe brindar a nuestro asegurado el Sr. Fernando Barua Alzamora, no es posible que tengamos que estar llamando para recordarles de la cita, esto no pasaba con el anterior proveedor._x000a__x000a_ _x000a__x000a_Como ejemplo si el asegurado pasa consulta medica los 15, pues esta debe ser programada por ustedes todos los quince_x000a__x000a_ _x000a__x000a_El Sr. Barua es un paciente de riesgo como es de conocimiento de Rimac, por lo tanto no puede quedarse ningún día sin medicación._x000a__x000a_ _x000a__x000a_Por lo antes indicado quedo a la espera de su respuesta con la confirmación de la cita y posteriormente la entrega de los medicamentos."/>
    <x v="2"/>
    <s v="CRONICOS"/>
    <x v="36"/>
    <d v="2025-04-21T00:00:00"/>
    <s v="Buenos días, estimado._x000a_Me permito informarle que el paciente será atendido el día de hoy, dentro del rango horario de 12:30 p.m. a 1:00 p.m., por la Dra. Anahí Angélica Seijas Arvelaez. _x000a_Estaremos realizando el seguimiento correspondiente para asegurar que la atención se lleve a cabo de manera adecuada._x000a_Lamentamos la demora en la respuesta y agradecemos su comprensión._x000a_Saludos cordiales,"/>
    <d v="2025-04-24T00:00:00"/>
    <x v="0"/>
    <n v="4"/>
    <x v="0"/>
    <x v="5"/>
    <x v="0"/>
    <x v="41"/>
    <e v="#N/A"/>
    <e v="#N/A"/>
    <e v="#N/A"/>
    <s v="SI"/>
    <m/>
    <m/>
    <s v="Acceso"/>
    <s v="SERVICIO"/>
  </r>
  <r>
    <x v="3"/>
    <s v="PERÚ"/>
    <s v="VIVA1A CENTRO MEDICO"/>
    <s v="RIMAC"/>
    <x v="0"/>
    <s v="DNI"/>
    <n v="8230997"/>
    <s v="ZUÑIGA QUEVEDO JAVIER"/>
    <m/>
    <m/>
    <m/>
    <m/>
    <m/>
    <x v="0"/>
    <x v="1"/>
    <s v="Este tipo de incidentes nos afecta a todos, generando reprocesos y, lgunos casos, insatisfaccion entre los usuarios. Es importante explorar las acciones a realizar para que los proveedores a cargo de la atencion de cada paciente puedan anticiparse y contactar a los usuarios para programaciones, entrwgas de medicinas, entre otros servicios necesarios, o en su defecto responder las consultas que les puede general el call a cargo de la atencion de Programas Rimac. Este fun de semana, incluso, recibimos un reclamo en redes sociales. Un asegurado con tratamiento por diabetes con VIVA 1A informo que no recibio su tratamiento durante una semana, lo que podria ocasionar consecuencias medicas significativas. &quot; Buenas tardes, por favor tu apoyo Cliente: JAVIER FRANCISCO ZUÑIGA QUEVEDO DNI: 08230997 El dia domingo 13 de abril realice la teleconsulta con el doctor moncada de VIVA 1A Hasta el momento no se comunican conmigo para las medicinas. Contamos con uds y el equipo que sea necesario para mejorar le flujo de atencion con los proveedores a favor de los asegurados."/>
    <x v="0"/>
    <s v="PRESTADOR EXTERNO"/>
    <x v="0"/>
    <d v="2025-04-22T00:00:00"/>
    <s v="Estimada:_x000a_Buenas tardes._x000a_Por medio del presente, se informa que se ha realizado la verificación correspondiente al caso del paciente Javier Zúñiga Quevedo (DNI: 08230997), confirmándose que efectivamente se produjo una demora en la entrega del medicamento asignado._x000a_Dicha demora se debió a una falla en nuestro sistema, la cual impedía la correcta visualización del ordenamiento del medicamento. Una vez detectada y notificada la incidencia, se procedió de manera inmediata al envío del medicamento el día 18 de abril._x000a_Lamentamos lo sucedido y ofrecemos disculpas por los inconvenientes ocasionados. Asimismo, se informa que ya se han efectuado los ajustes necesarios en el sistema para garantizar su correcto funcionamiento y prevenir futuras incidencias._x000a_Adicionalmente, se informa que al paciente le fueron ordenados exámenes de laboratorio, los cuales ya fueron realizados el día de ayer. Así también, el ecocardiograma (ECO) fue efectuado por la Clínica Vesalio, también en la misma fecha._x000a_Quedamos a su disposición para cualquier información adicional que se requiera._x000a_Saludos cordiales,"/>
    <d v="2025-04-23T00:00:00"/>
    <x v="0"/>
    <n v="2"/>
    <x v="0"/>
    <x v="1"/>
    <x v="0"/>
    <x v="42"/>
    <e v="#N/A"/>
    <e v="#N/A"/>
    <e v="#N/A"/>
    <e v="#N/A"/>
    <m/>
    <m/>
    <s v="Medicamentos"/>
    <s v="SERVICIO"/>
  </r>
  <r>
    <x v="3"/>
    <s v="PERÚ"/>
    <s v="VIVA1A CENTRO MEDICO"/>
    <s v="RIMAC"/>
    <x v="0"/>
    <s v="DNI"/>
    <n v="6934099"/>
    <s v="Julia Damiana Moreno Toscano"/>
    <m/>
    <n v="930873560"/>
    <m/>
    <m/>
    <m/>
    <x v="0"/>
    <x v="1"/>
    <s v="Estimadas @quejasyreclamos@viva1a.com.pe@Chrismerly Abigail Huaranca López_x000a__x000a_Su gentil apoyo con el descargo y medidas correctivas en referencia del presente reclamo._x000a__x000a_Buenos días _x000a__x000a_Para informar que ya paso un mes y no se comunican para control y envió de medicinas por ser paciente crónico ._x000a__x000a_Paciente : Julia Damiana Moreno Toscano_x000a_DNI : 06934099_x000a_CEL: 930873560_x000a_DX CRONICO : hipotiroidismo _x000a__x000a__x000a_De antemano gracias_x000a__x000a_Atte._x000a__x000a_Yesenia Malca "/>
    <x v="2"/>
    <s v="CRONICOS"/>
    <x v="19"/>
    <d v="2025-04-22T00:00:00"/>
    <s v="Buenos días, estimadas:_x000a_En seguimiento a la atención brindada a la paciente Julia Damiana Moreno Toscano, me permito informar lo siguiente:_x000a_Se prescribió la receta médica correspondiente y se emitió el ordenamiento para la realización de un ECO de Tiroides y Masas del Cuello._x000a_Los medicamentos fueron gestionados el día 23/04._x000a_En cuanto al examen solicitado, se le informó a la paciente que debe acercarse a la sede de Viva 1A para su realización. La paciente indicó que conversaría con su familiar para confirmar la asistencia._x000a_La fecha tentativa para la toma del examen sería el día 30/04/2025, pendiente de confirmación por parte de la familia._x000a_Quedamos atentos a cualquier actualización o requerimiento adicional._x000a_Saludos cordiales,"/>
    <d v="2025-04-29T00:00:00"/>
    <x v="0"/>
    <n v="6"/>
    <x v="0"/>
    <x v="0"/>
    <x v="0"/>
    <x v="42"/>
    <s v="Programa Crónicos - Julia Damiana Moreno Toscano// PENDIENTE CITA"/>
    <e v="#N/A"/>
    <e v="#N/A"/>
    <e v="#N/A"/>
    <m/>
    <m/>
    <s v="Acceso"/>
    <s v="SERVICIO"/>
  </r>
  <r>
    <x v="3"/>
    <s v="PERÚ"/>
    <s v="VIVA1A CENTRO MEDICO"/>
    <s v="RIMAC"/>
    <x v="0"/>
    <s v="DNI"/>
    <n v="41260074"/>
    <s v="Esmilda Deidamia Andia Quispe"/>
    <m/>
    <n v="944009713"/>
    <s v="y.carhuayanocastro@alum.up."/>
    <s v="25-EPS002654"/>
    <m/>
    <x v="0"/>
    <x v="0"/>
    <s v="Me contacté con Centro Médico Virtual de Rímac EPS por un problema de salud y desde las 10:20 am de hoy me han_x000a_estado paseando y reprogramando sin una justificación válida, en su lugar me dieron excusas nada profesionales ni serios,_x000a_dijeron que había personal no capacitado y que por ese motivo aún no me estaban a atendiendo. Exijo que no solo esa_x000a_atención mala termine, sino que de inmediato se dé una atención y asuman los costos que tuve que incurrir para darme temporalmente una auto atención en farmacias cercanas sin el apoyo del_x000a_profesional al médico de Rímac EPS"/>
    <x v="16"/>
    <s v="CRONICOS"/>
    <x v="9"/>
    <d v="2025-04-22T00:00:00"/>
    <s v="Informe de Resultado del Reclamo_x000a_1. Canal de Ingreso del Reclamo:_x000a_Reclamo ingresado el 22 de abril de 2025, a través del Libro de Reclamaciones_x000a_Virtual (LRV) de RIMAC EPS, mediante la Hoja de Reclamación N°25- EPS002654;_x000a_el cual nos fue trasladado el 23 de abril del 2025 y registramos como Reclamo_x000a_N° LVR-25-000033._x000a_2. Identificación del usuario afectado y de quien presenta el reclamo:_x000a_El reclamo fue presentado por Esmilda Deidamia Andia Quispe con DNI N° 41260074_x000a_3. Descripción y causa del reclamo:_x000a_“Me contacté con Centro Médico Virtual de Rímac EPS por un problema de salud y_x000a_desde las 10:20 am de hoy me han estado paseando y reprogramando sin una_x000a_justificación válida, en su lugar me dieron excusas nada profesionales ni serios,_x000a_dijeron que había personal no capacitado y que por ese motivo aún no me estaban a_x000a_atendiendo. Exijo que no solo esa atención mala termine, sino que de inmediato se dé_x000a_una atención y asuman los costos que tuve que incurrir para darme temporalmente_x000a_una auto atención en farmacias cercanas sin el apoyo del profesional al médico de_x000a_Rímac EPS._x000a_4. Análisis de los hechos que sustentan el reclamo:_x000a_En atención a su reclamo, y tras haber solicitado el descargo respectivo a las áreas_x000a_involucradas como parte de las diligencias realizadas, lamentamos sinceramente los_x000a_inconvenientes ocurridos durante su proceso de atención. Entendemos plenamente_x000a_su malestar, y le aseguramos que nuestro compromiso es siempre garantizar una_x000a_atención médica eficiente y respetuosa con su tiempo y salud._x000a_Con relación a los hechos reportados, informamos lo siguiente:_x000a_Durante la fecha programada para su consulta, se procedió con el envío del enlace_x000a_correspondiente para su atención. Posteriormente, recibimos comunicación por parte_x000a_de su aseguradora Rímac, indicando que usted no había logrado ingresar al enlace._x000a_Inmediatamente, se realizó el reagendamiento de su cita para las 11:40 a.m.; sin_x000a_embargo, entendemos que nuevamente tuvo dificultades para acceder._x000a_En coordinación con el área de soporte técnico, se ha verificado que durante ambos_x000a_momentos no se registraron caídas en la plataforma, lo cual nos lleva a considerar_x000a_que podría haber sido una falla puntual relacionada con la conexión o dispositivo._x000a_En cuanto a su comentario respecto a una comunicación donde se habría informado_x000a_que &quot;había personal no capacitado y que por ese motivo aún no se le estaban_x000a_atendiendo&quot;, tras revisar nuestras comunicaciones, no encontramos registro de que_x000a_esa información haya sido emitida por nuestro equipo Viva 1a._x000a_Lamentamos profundamente esta experiencia y le reiteramos que su confianza es_x000a_sumamente importante para nosotros. Estamos tomando nota de su caso para_x000a_reforzar nuestros procesos y asegurar una mejor experiencia en sus futuras_x000a_atenciones._x000a_Reiteramos nuestro compromiso con su salud y bienestar, y quedamos a su_x000a_disposición para una próxima atención y sea una experiencia adecuada y sin_x000a_interrupcione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a) Reforzar el canal de soporte técnico inmediato para cuando el paciente no pueda_x000a_conectarse._x000a_Quedamos atentos ante cualquier solicitud, prestos a servirle siempre._x000a_“EN VIVA 1A CUIDAMOS LA SALUD DE TU FAMILIA COMO SI FUERA LA NUESTRA”"/>
    <d v="2025-04-29T00:00:00"/>
    <x v="0"/>
    <n v="6"/>
    <x v="0"/>
    <x v="0"/>
    <x v="0"/>
    <x v="42"/>
    <e v="#N/A"/>
    <e v="#N/A"/>
    <e v="#N/A"/>
    <e v="#N/A"/>
    <m/>
    <m/>
    <s v="Acceso"/>
    <s v="SERVICIO"/>
  </r>
  <r>
    <x v="3"/>
    <s v="PERÚ"/>
    <s v="VIVA1A CENTRO MEDICO"/>
    <s v="RIMAC"/>
    <x v="0"/>
    <s v="DNI"/>
    <n v="9875344"/>
    <s v="Silvana Espinoza Morales"/>
    <m/>
    <n v="943511757"/>
    <m/>
    <m/>
    <m/>
    <x v="0"/>
    <x v="1"/>
    <s v="Para informar que mi tratamiento ya se terminó el día de ayer, sin embargo, cuando me contacto el Dr Siura, me indico que me enviarían la medicina cuando termine con lo que habían entregado en clínica, pero ahora, estoy sin medicina._x000a__x000a_Me apoyas por favor _x000a__x000a_Silvana Espinoza Morales_x000a_Dni 09875344_x000a_Celular 943511757_x000a__x000a_Anexo las indicaciones del médico que me derivo al programa _x000a__x000a_Saludos_x000a_Silvana Espinoza "/>
    <x v="11"/>
    <s v="CRONICOS"/>
    <x v="9"/>
    <d v="2025-04-22T00:00:00"/>
    <s v="Buenas tardes, estimada:_x000a_Se informa que se realizó el contacto con la paciente Silvana Espinoza Morales, quedando agendada su cita para el día de hoy, 22 de abril, a las 5:50 p.m.._x000a_Adicionalmente, se registra que su cita anterior fue realizada el día 21 de marzo._x000a_Saludos cordiales,"/>
    <d v="2025-04-22T00:00:00"/>
    <x v="0"/>
    <n v="1"/>
    <x v="0"/>
    <x v="3"/>
    <x v="0"/>
    <x v="42"/>
    <e v="#N/A"/>
    <e v="#N/A"/>
    <e v="#N/A"/>
    <e v="#N/A"/>
    <m/>
    <m/>
    <s v="Atencion Asistencial"/>
    <s v="SERVICIO"/>
  </r>
  <r>
    <x v="3"/>
    <s v="PERÚ"/>
    <s v="VIVA1A CENTRO MEDICO"/>
    <s v="RIMAC"/>
    <x v="0"/>
    <s v="DNI"/>
    <n v="25791542"/>
    <s v="CARLOS ALBERTO CHIRICHIGNO MENA"/>
    <s v="calle venancio avila 1990  chacra ríos- LIMA"/>
    <n v="994339590"/>
    <s v="carlos.chirichigno@gmail.com"/>
    <m/>
    <m/>
    <x v="0"/>
    <x v="1"/>
    <s v="Hola Guissela,_x000a_ _x000a_Buenas tardes se ha contactado nuevamente el señor Carlos quien menciona que hasta el momento no agendan su cita para su control y que ya ha pasado más de un mes desde la última vez que lo vieron, se encuentra muy incomodo por que ya hemos tenido varias demoras con su atención, esto deja un malestar en él, por favor tu apoyo urgente._x000a_ _x000a_Por favor que el proveedor pueda comunicarse al 994339590 para agendar la cita y poder confirmarle._x000a_ _x000a_Muchas gracias_x000a_ _x000a_ "/>
    <x v="2"/>
    <s v="CRONICOS"/>
    <x v="24"/>
    <d v="2025-04-22T00:00:00"/>
    <s v="Buenas tardes, estimada:_x000a_Nos permitimos informarle que se realizó el contacto con el paciente Carlos Alberto Chirichigno Mena, quedando agendada su cita para el día 25 de abril a las 9:00 a.m. con su doctora tratante, Anahí Angélica Seijas Arvelaez._x000a_El paciente manifestó su conformidad con la atención brindada._x000a_Saludos cordiales,"/>
    <d v="2025-04-22T00:00:00"/>
    <x v="0"/>
    <n v="1"/>
    <x v="0"/>
    <x v="3"/>
    <x v="0"/>
    <x v="42"/>
    <s v="URGENTE RIMAC VIP / INSCRIPCION PROGRMA CUIDATE / CARLOS ALBERTO CHIRICHIGNO MENA"/>
    <e v="#N/A"/>
    <e v="#N/A"/>
    <e v="#N/A"/>
    <m/>
    <m/>
    <s v="Acceso"/>
    <s v="SERVICIO"/>
  </r>
  <r>
    <x v="3"/>
    <s v="PERÚ"/>
    <s v="VIVA1A CENTRO MEDICO"/>
    <s v="RIMAC"/>
    <x v="0"/>
    <s v="DNI"/>
    <n v="29222292"/>
    <s v="PACHECO TEJADA JORGE ADALBERTO"/>
    <m/>
    <m/>
    <m/>
    <m/>
    <m/>
    <x v="0"/>
    <x v="1"/>
    <s v="Buen día_x000a_ _x000a_Guissela, tu apoyo con lo indicado por el broker, nos comentan que nuevamente tienen inconvenientes con el proveedor Viva1A… Nos informan que el día martes 15 se le agendó una cita virtual al asegurado a las 2:40pm, pero no le llamaron sino hasta las 7:00 pm cuando él se encontraba viajando, agradecemos puedan agendar una nueva cita,_x000a_ _x000a_ASEGURADO: PACHECO TEJADA JORGE ADALBERTO_x000a_ _x000a_Quedo atenta a tus comentarios._x000a_Saludos cordiales,"/>
    <x v="9"/>
    <s v="Medicina especializada"/>
    <x v="20"/>
    <d v="2025-04-22T00:00:00"/>
    <s v="Buenas tardes, estimada:_x000a_Hemos realizado la verificación correspondiente y pedimos las disculpas del caso por los inconvenientes ocasionados al paciente Jorge Adalberto Pacheco Tejada._x000a_El médico tratante nos informó que presentó imprevistos, motivo por el cual la consulta fue realizada fuera del horario programado. Como medida de solución, se ha procedido con el reagendamiento de la cita para el día de hoy a las 4:30 p.m. con la Dra. Mónica Marlene Proaño, en la especialidad de Cardiología – Teleconsulta._x000a_Adicionalmente, se ha programado una cita en la especialidad de Nutrición para el día 29 de abril a las 4:00 p.m., con el Dr. Jorge Velasco._x000a_Quedamos atentos a cualquier consulta o requerimiento adicional._x000a_Cordialmente,"/>
    <d v="2025-04-22T00:00:00"/>
    <x v="0"/>
    <n v="1"/>
    <x v="0"/>
    <x v="3"/>
    <x v="0"/>
    <x v="42"/>
    <e v="#N/A"/>
    <e v="#N/A"/>
    <e v="#N/A"/>
    <s v="SI"/>
    <m/>
    <m/>
    <s v="Demora en atencion"/>
    <s v="SERVICIO"/>
  </r>
  <r>
    <x v="3"/>
    <s v="PERÚ"/>
    <s v="VIVA1A CENTRO MEDICO"/>
    <s v="RIMAC"/>
    <x v="0"/>
    <s v="DNI"/>
    <n v="43526403"/>
    <s v="Elizabeth Cristina Hermoza Morales"/>
    <m/>
    <m/>
    <m/>
    <s v="25-EPS002468"/>
    <m/>
    <x v="0"/>
    <x v="0"/>
    <s v="Hola Dra. Liliana,_x000a__x000a_ _x000a__x000a_Favor tu apoyo con este caso, la asegurada se encuentra en el programa Cuidate por DX de Diabetes, pero también se encuentra inscrita en programa Cardiovascular (RCV), ambos dx son atendidos por el proveedor Viva 1A quienes no han entregado la medicación a la fecha, en adjunto el reclamo puesto por la asegurada y la respuesta de Rimac indicando que el reclamo es fundado._x000a__x000a_ _x000a__x000a_Cliente presenta reclamo porque desde que le cambiaron de proveedor a VIVA 1A para atencion por el programa CUIDATE,_x000a_no recibe buena atencion y percibe que no tienen cuidado con sus pacientes. Se atendió_x000a_por endocrinologia de manera virtual el martes 18/03 ya que cuenta con el diagnostico de Diabetes, le generaron receta por_x000a_5 lapiceros de Victoza y MaltoFER, los cuales hasta el momento no le entregan, se viene comunicando en varias oportunidades con Rimac para informarlo y solo le responden que derivaron el caso con el area_x000a_encargada. Cabe mencionar que el proveedor no le contesta._x000a_Solucion:_x000a_- Solicita que le cambien la empresa prestadora del servicio y que se haga entrega de los medicamentos en el menor tiempo_x000a_posible tal como se realizaba cuando se atendía de manera presencial en clinica internacional sede San Borja por el_x000a_programa._x000a_- Que se le entregue su receta medica."/>
    <x v="0"/>
    <s v="PRESTADOR EXTERNO"/>
    <x v="0"/>
    <d v="2025-04-22T00:00:00"/>
    <s v="Informe de Resultado del Reclamo_x000a_1. Canal de Ingreso del Reclamo:_x000a_Reclamo ingresado el 27 de marzo de 2025, a través del Libro de Reclamaciones_x000a_Virtual (LRV) de RIMAC EPS, mediante la Hoja de Reclamación N°25-EPS002468; el_x000a_cual nos fue trasladado el 22 de abril del 2025 y registramos como Reclamo_x000a_N° LVR-5-000034_x000a_2. Identificación del usuario afectado y de quien presenta el reclamo:_x000a_El reclamo fue presentado por Elizabeth Cristina Hermoza Morales DNI N° 43526403._x000a_3. Descripción y causa del reclamo:_x000a_“Cliente presenta reclamo porque desde que le cambiaron de proveedor a VIVA 1A para_x000a_atencion por el programa CUIDATE, no recibe buena atencion y percibe que no tienen_x000a_cuidado con sus pacientes. Se atendió por endocrinologia de manera virtual el martes_x000a_18/03 ya que cuenta con el diagnostico de Diabetes, le generaron receta por 5 lapiceros_x000a_de Victoza y MaltoFER, los cuales hasta el momento no le entregan, se viene_x000a_comunicando en varias oportunidades con Rimac para informarlo y solo le responden_x000a_que derivaron el caso con el area encargada. Cabe mencionar que el proveedor no le_x000a_contesta. Solucion: - Solicita que le cambien la empresa prestadora del servicio y que_x000a_se haga entrega de los medicamentos en el menor tiempo posible tal como se realizaba_x000a_cuando se atendía de manera presencial en clinica internacional sede San Borja por el_x000a_programa. - Que se le entregue su receta medica.”_x000a_4. Análisis de los hechos que sustentan el reclamo:_x000a_Habiendo solicitado el descargo respectivo a las áreas involucradas en su atención,_x000a_como parte de las diligencias para esclarecer su reclamo, cordialmente, le informamos_x000a_lo siguiente:_x000a_Con relación al reclamo presentado, en primer lugar lamentamos sinceramente los_x000a_inconvenientes que se presentaron en la atención y entrega de medicamentos,_x000a_entendemos la preocupación que esto ha generado, especialmente considerando la_x000a_importancia del tratamiento continuo._x000a_Luego de revisar el caso, confirmamos que la receta fue generada correctamente en su_x000a_atención virtual de Endocrinología del día 18/03. No obstante, reconocemos que hubo_x000a_una demora en la entrega de los medicamentos prescritos (LIRAGLUTIDA 6 MG/ML_x000a_INYECTABLE y HIERRO POLIMALTOSA 100 MG TABLETA), debido a inconvenientes_x000a_logísticos por parte del proveedor encargado de la dispensación. Esta situación fue_x000a_escalada internamente, y una vez detectada, se tomaron las acciones necesarias para_x000a_agilizar el proceso._x000a_Queremos informarle que actualmente la distribución de medicamentos se viene_x000a_realizando en los tiempos establecidos, y estamos reforzando los controles de_x000a_seguimiento para garantizar una atención más oportuna y coordinada._x000a_Estaremos atentos a sus requerimientos y seguiremos acompañándola en todo_x000a_momento para asegurar que su salud y bienestar no se vean afectado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_x000a_mejora de los procesos establecidos en nuestra institución; asimismo le informamos_x000a_que, ante cualquier consulta o duda futura, puede contactarse con nuestro personal de_x000a_Plataforma de Atención al Usuario en Salud (PAUS) por los siguientes canales:_x000a_quejasyreclamos@viva1a.com.pe_x000a_6. Medidas a adoptar o adoptadas:_x000a_Finalmente, es oportuno informarle que hemos adoptado las siguientes medidas:_x000a_a) Fortalecer nuestros canales de coordinación con las áreas correspondientes._x000a_b) Reforzar el monitoreo continuo al sistema logístico de nuestros proveedores._x000a_Quedamos atentos ante cualquier solicitud, prestos a servirle siempre._x000a_“EN VIVA 1A CUIDAMOS LA SALUD DE TU FAMILIA COMO SI FUERA LA NUESTRA”"/>
    <d v="2025-04-30T00:00:00"/>
    <x v="0"/>
    <n v="7"/>
    <x v="0"/>
    <x v="0"/>
    <x v="0"/>
    <x v="42"/>
    <e v="#N/A"/>
    <e v="#N/A"/>
    <e v="#N/A"/>
    <e v="#N/A"/>
    <m/>
    <m/>
    <s v="Medicamentos"/>
    <s v="SERVICIO"/>
  </r>
  <r>
    <x v="3"/>
    <s v="PERÚ"/>
    <s v="VIVA1A CENTRO MEDICO"/>
    <s v="RIMAC"/>
    <x v="0"/>
    <s v="DNI"/>
    <n v="9309622"/>
    <s v="RAUL ANTONIO MEJIA RAMIREZ"/>
    <m/>
    <m/>
    <m/>
    <m/>
    <m/>
    <x v="1"/>
    <x v="1"/>
    <s v="Estimada_x000a_ _x000a_Buen día_x000a_ _x000a_Por favor su apoyo, se comunica el paciente RAUL ANTONIO MEJIA RAMIREZ DNI 09309622 solicita saber si se encuentra inscrito en el programa CUIDATE por el dx de presión arterial, el fue atendido en la clínica internacional san Borja_x000a_ _x000a_A su vez informa que fue atendido por un Dr. de VIVA 1A donde le solicitó exámenes de imágenes y electrocardiograma y si ello es cubierto por el programa a través de su seguro._x000a_ _x000a_Telf 995961508_x000a_Email raulmr06@hotmail.com_x000a_ _x000a_Su apoyo para devolver llamada a cliente ya que espera una respuesta el día de hoy._x000a_ _x000a_Muchas Gracias."/>
    <x v="14"/>
    <s v="PROCEDIMIENTO"/>
    <x v="37"/>
    <d v="2025-04-22T00:00:00"/>
    <s v="Buenas tardes, estimada:_x000a_Me permito informar lo siguiente en relación con el paciente Raúl Antonio Mejía Ramírez (DNI: 09309622):_x000a_El día de ayer por la tarde se realizó una llamada al paciente para informarle sobre la cobertura del programa y sobre el copago, dicha información que sería validada por la Clínica Vesalio, dado que los exámenes solicitados serían derivados a dicho centro médico._x000a_Durante la llamada, el paciente manifestó estar ocupado, por lo que no fue posible brindarle toda la información completa. Sin embargo, expresó su disconformidad con la atención en Clínica Vesalio, debido a una experiencia previa desfavorable relacionada con su padre._x000a_El día de hoy se realizó una nueva llamada con el fin de aclarar la información pendiente, pero no se obtuvo respuesta. Se dejó notificación a través de WhatsApp, quedando a la espera de su comunicación._x000a_Estaremos a la espera de la respuesta del paciente para continuar con la gestión requerida._x000a_Saludos cordiales,"/>
    <d v="2025-04-29T00:00:00"/>
    <x v="0"/>
    <n v="6"/>
    <x v="0"/>
    <x v="0"/>
    <x v="0"/>
    <x v="42"/>
    <e v="#N/A"/>
    <e v="#N/A"/>
    <e v="#N/A"/>
    <e v="#N/A"/>
    <m/>
    <m/>
    <s v="Solicitud"/>
    <s v="SOLICITUD"/>
  </r>
  <r>
    <x v="3"/>
    <s v="PERÚ"/>
    <s v="VIVA1A CENTRO MEDICO"/>
    <s v="RIMAC"/>
    <x v="0"/>
    <s v="DNI"/>
    <n v="8515037"/>
    <s v="ISMAEL BLAS MIRANDA"/>
    <m/>
    <m/>
    <m/>
    <m/>
    <m/>
    <x v="0"/>
    <x v="1"/>
    <s v="Estimados,_x000a__x000a_ _x000a__x000a_Reenvío correo con queja de nuestra trabajadora, Lidia Blas Oliver, respecto al expendio de medicinas que esta pendiente de sus padres (afiliados del programa Crónicos) siendo que el 10 de abril recibieron la atención médica mensual, pero quedó pendiente la coordinación de medicinas ya que Viva 1A no se comunicó con los pacientes. Ayer la Sra. Josefina Oliver llamó por vía telefónica por la urgencia de la situación (el Sr. Ismael Blas se quedó sin medicinas) y les dijeron que les enviarían con prioridad (ver correo anterior). No ha vuelto a haber comunicación y siguen a la espera de las medicinas._x000a__x000a_ _x000a__x000a_Por favor, les solicitamos urgencia con este caso. Como verán en los correos anteriores, estos retrasos con estos pacientes ya han ocurrido antes._x000a__x000a_ _x000a__x000a_Saludos,"/>
    <x v="0"/>
    <s v="PRESTADOR EXTERNO"/>
    <x v="0"/>
    <d v="2025-04-22T00:00:00"/>
    <s v="Buenos días, estimados:_x000a_Reciban un cordial saludo de parte del Centro Médico Viva 1A._x000a_Me permito dar respuesta al caso de los pacientes Sr. Ismael Blas Miranda (DNI: 08515037) y Sra. Josefina Oliver Rosas (DNI: 08610196), con relación a la entrega de medicamentos._x000a_Informamos que se realizaron las llamadas correspondientes a ambos pacientes, quienes confirmaron que ya cuentan con los medicamentos prescritos. Durante la comunicación, se ofrecieron las disculpas del caso por los inconvenientes presentados._x000a_Lamentamos sinceramente la situación ocurrida y les comunicamos que se han tomado las medidas correctivas necesarias con el área involucrada para evitar que se repita en el futuro._x000a_Saludos cordiales,"/>
    <d v="2025-04-28T00:00:00"/>
    <x v="0"/>
    <n v="5"/>
    <x v="0"/>
    <x v="4"/>
    <x v="0"/>
    <x v="42"/>
    <e v="#N/A"/>
    <e v="#N/A"/>
    <e v="#N/A"/>
    <e v="#N/A"/>
    <m/>
    <m/>
    <s v="Medicamentos"/>
    <s v="SERVICIO"/>
  </r>
  <r>
    <x v="3"/>
    <s v="PERÚ"/>
    <s v="VIVA1A CENTRO MEDICO"/>
    <s v="RIMAC"/>
    <x v="0"/>
    <s v="DNI"/>
    <n v="8610196"/>
    <s v="JOSEFINA OLVIER ROSAS"/>
    <m/>
    <m/>
    <m/>
    <m/>
    <m/>
    <x v="0"/>
    <x v="1"/>
    <s v="Estimados,_x000a__x000a_ _x000a__x000a_Reenvío correo con queja de nuestra trabajadora, Lidia Blas Oliver, respecto al expendio de medicinas que esta pendiente de sus padres (afiliados del programa Crónicos) siendo que el 10 de abril recibieron la atención médica mensual, pero quedó pendiente la coordinación de medicinas ya que Viva 1A no se comunicó con los pacientes. Ayer la Sra. Josefina Oliver llamó por vía telefónica por la urgencia de la situación (el Sr. Ismael Blas se quedó sin medicinas) y les dijeron que les enviarían con prioridad (ver correo anterior). No ha vuelto a haber comunicación y siguen a la espera de las medicinas._x000a__x000a_ _x000a__x000a_Por favor, les solicitamos urgencia con este caso. Como verán en los correos anteriores, estos retrasos con estos pacientes ya han ocurrido antes._x000a__x000a_ _x000a__x000a_Saludos,"/>
    <x v="0"/>
    <s v="PRESTADOR EXTERNO"/>
    <x v="0"/>
    <d v="2025-04-22T00:00:00"/>
    <s v="Buenos días, estimados:_x000a_Reciban un cordial saludo de parte del Centro Médico Viva 1A._x000a_Me permito dar respuesta al caso de los pacientes Sr. Ismael Blas Miranda (DNI: 08515037) y Sra. Josefina Oliver Rosas (DNI: 08610196), con relación a la entrega de medicamentos._x000a_Informamos que se realizaron las llamadas correspondientes a ambos pacientes, quienes confirmaron que ya cuentan con los medicamentos prescritos. Durante la comunicación, se ofrecieron las disculpas del caso por los inconvenientes presentados._x000a_Lamentamos sinceramente la situación ocurrida y les comunicamos que se han tomado las medidas correctivas necesarias con el área involucrada para evitar que se repita en el futuro._x000a_Saludos cordiales,"/>
    <d v="2025-04-28T00:00:00"/>
    <x v="0"/>
    <n v="5"/>
    <x v="0"/>
    <x v="4"/>
    <x v="0"/>
    <x v="42"/>
    <e v="#N/A"/>
    <e v="#N/A"/>
    <e v="#N/A"/>
    <e v="#N/A"/>
    <m/>
    <m/>
    <s v="Medicamentos"/>
    <s v="SERVICIO"/>
  </r>
  <r>
    <x v="3"/>
    <s v="PERÚ"/>
    <s v="VIVA1A CENTRO MEDICO"/>
    <s v="RIMAC"/>
    <x v="0"/>
    <s v="DNI"/>
    <n v="45716824"/>
    <s v="Andrea salvador Albizuri"/>
    <m/>
    <n v="992634440"/>
    <s v="andrea_sa89@hotmail.com"/>
    <m/>
    <m/>
    <x v="0"/>
    <x v="1"/>
    <s v="Estimados buenos días,_x000a_ su apoyo informando si lograron entregar el medicamento._x000a_ya que asegurada detalla que aun no se le ha realizado la entrega de medicamento._x000a__x000a_Andrea salvador Albizuri_x000a_DNI 45716824_x000a_ andrea_sa89@hotmail.com_x000a_992634440_x000a_Dx: hipotiroidismo _x000a_medicamento: eutirox 50mg_x000a__x000a__x000a_quedo al pendiente de sus comentarios."/>
    <x v="0"/>
    <s v="PRESTADOR EXTERNO"/>
    <x v="0"/>
    <d v="2025-04-23T00:00:00"/>
    <s v="Estimada:_x000a_Reciba un cordial saludo._x000a_Ignorar el correo anterior, error en la digitación del nombre del paciente._x000a_Por medio del presente, se informa que se ha realizado la comunicación correspondiente con la paciente Andrea salvador Albizuri (DNI 45716824), verificándose que recibió atención médica durante el mes de marzo, y que los medicamentos indicados fueron gestionados de manera adecuada._x000a_Cabe señalar que lo que se encontraba pendiente era el agendamiento correspondiente al mes de abril. En ese sentido, ya se ha procedido con programar su cita para el día 24 de abril a las 6:30 p. m., con el Dr. Gerson Jacob Siura Trevejo, a través del servicio de Endocrinología – Teleconsulta._x000a_Sin otro particular, quedo atento(a) para cualquier información adicional que se requiera._x000a_Saludos cordiales,"/>
    <d v="2025-04-23T00:00:00"/>
    <x v="0"/>
    <n v="1"/>
    <x v="0"/>
    <x v="3"/>
    <x v="0"/>
    <x v="43"/>
    <e v="#N/A"/>
    <e v="#N/A"/>
    <e v="#N/A"/>
    <e v="#N/A"/>
    <m/>
    <m/>
    <s v="Medicamentos"/>
    <s v="SERVICIO"/>
  </r>
  <r>
    <x v="3"/>
    <s v="PERÚ"/>
    <s v="VIVA1A CENTRO MEDICO"/>
    <s v="RIMAC"/>
    <x v="0"/>
    <s v="DNI"/>
    <n v="6454887"/>
    <s v="HALINA LUPE BARYCKI VDA DE GALVEZ"/>
    <m/>
    <m/>
    <m/>
    <m/>
    <m/>
    <x v="0"/>
    <x v="1"/>
    <s v="Buenas tardes estimados,_x000a__x000a__x000a_Se comunica a la Central de Programas, paciente parte del programa de Salud, indicando que todos los meses realiza la comunicación solicitando la atención mensual, expresa su molestia cada mes y la demora en la programación de su atención y entrega de medicamentos, por favor, su gentil apoyo, en la comunicación y seguimiento de la paciente para evitar reclamos._x000a__x000a__x000a_PACIENTE: HALINA LUPE BARYCKI VDA DE GALVEZ_x000a_DNI: 06454887_x000a__x000a__x000a__x000a_Saludos cordiales_x000a__x000a_Central de Programas"/>
    <x v="2"/>
    <s v="CRONICOS"/>
    <x v="23"/>
    <d v="2025-04-23T00:00:00"/>
    <s v="Buenas tardes, estimada._x000a_Hemos realizado la verificación correspondiente de la paciente Halina Lupe Barycki Vda. de Gálvez (DNI 06454887) y confirmamos que su cita ya se encuentra agendada para el día 25/04/2025 a la 1:00 p.m. con la doctora Virginia Cuevas Rivero, en el servicio de Medicina Familiar - Teleconsulta._x000a_Estaremos atentos al desarrollo de la atención para realizar el seguimiento correspondiente y asegurar que se lleve a cabo de manera satisfactoria._x000a_Quedamos a su disposición para cualquier duda o requerimiento adicional._x000a_Saludos cordiales,"/>
    <d v="2025-04-23T00:00:00"/>
    <x v="0"/>
    <n v="1"/>
    <x v="0"/>
    <x v="3"/>
    <x v="0"/>
    <x v="43"/>
    <e v="#N/A"/>
    <e v="#N/A"/>
    <e v="#N/A"/>
    <e v="#N/A"/>
    <m/>
    <m/>
    <s v="Acceso"/>
    <s v="SERVICIO"/>
  </r>
  <r>
    <x v="3"/>
    <s v="PERÚ"/>
    <s v="VIVA1A CENTRO MEDICO"/>
    <s v="RIMAC"/>
    <x v="0"/>
    <s v="DNI"/>
    <n v="46094728"/>
    <s v="ANGELA MARIA INDACOCHEA BELTRAN"/>
    <m/>
    <m/>
    <m/>
    <m/>
    <m/>
    <x v="0"/>
    <x v="1"/>
    <s v="Buenas tardes_x000a__x000a_ _x000a__x000a_Estimados, por favor su apoyo urgente con la consulta realizada._x000a__x000a_ _x000a__x000a_Su apoyo para conocer el motivo por el que no se realizó la teleconsulta programada para el 15.04 a las 7:20 PM a la asegurada por el programa crónicos, y de generar una nueva consulta lo más pronto, ya que la paciente requiere sus medicamentos. Tenemos nuevamente reclamos del cliente por los programas._x000a__x000a_ _x000a__x000a_ASEGURADA: ANGELA MARIA INDACOCHEA BELTRAN_x000a__x000a_DNI: 46094728_x000a__x000a_ _x000a__x000a_Quedo atenta a tus comentarios._x000a__x000a_Saludos cordiales,_x000a_"/>
    <x v="8"/>
    <s v="CRONICOS"/>
    <x v="10"/>
    <d v="2025-04-23T00:00:00"/>
    <s v="Buenas noches, estimada:_x000a_Me permito informar que se ha realizado la reprogramación de la paciente Ángela María Indacochea Beltrán, para el día de mañana a las 2:20 p.m., con el Dr. Gerson Jacob Siura Trevejo._x000a_Asimismo, se han tomado las medidas correctivas correspondientes con el Dr. Gerson Jacob Siura Trevejo, a fin de garantizar el cumplimiento oportuno de las atenciones programadas, en beneficio del bienestar de nuestros pacientes._x000a_Quedo atenta a cualquier consulta adicional._x000a_Saludos cordiales,"/>
    <d v="2025-04-23T00:00:00"/>
    <x v="0"/>
    <n v="1"/>
    <x v="0"/>
    <x v="3"/>
    <x v="0"/>
    <x v="43"/>
    <e v="#N/A"/>
    <e v="#N/A"/>
    <e v="#N/A"/>
    <e v="#N/A"/>
    <m/>
    <m/>
    <s v="Acceso"/>
    <s v="SERVICIO"/>
  </r>
  <r>
    <x v="3"/>
    <s v="PERÚ"/>
    <s v="VIVA1A CENTRO MEDICO"/>
    <s v="RIMAC"/>
    <x v="0"/>
    <s v="DNI"/>
    <n v="71119014"/>
    <s v="RAMON DIAZ DIANA MARLIZ"/>
    <m/>
    <n v="993508429"/>
    <s v="Diana.Ramon@spsa.pe"/>
    <m/>
    <m/>
    <x v="0"/>
    <x v="1"/>
    <s v="Buenas tardes estimados,_x000a__x000a__x000a_Paciente del programa de Otras enfermedades crónicas con el diagnóstico de Artritis Reumatoide, indica que a la fecha no cuenta con la toma de exámenes de laboratorios pendientes desde el mes de febrero cm tampoco su cita mensual, por favor, su gentil apoyo en la pronta programación de lo solicitiado._x000a__x000a__x000a_Nombre: RAMON DIAZ DIANA MARLIZ_x000a__x000a_Dni: 71119014_x000a__x000a_Teléfono: 993508429_x000a__x000a_Correo: Diana.Ramon@spsa.pe_x000a__x000a_Póliza: E0030075_x000a__x000a_Empresa: ADMINISTRACION FOOD REGIONAL S.A.C._x000a__x000a__x000a__x000a__x000a__x000a_Saludos cordiales"/>
    <x v="2"/>
    <s v="PRESTADOR EXTERNO"/>
    <x v="15"/>
    <d v="2025-04-23T00:00:00"/>
    <s v="Buenos días, estimados._x000a_Reciban un cordial saludo de parte del Centro Médico Viva 1A._x000a_Luego de realizar la verificación correspondiente, se confirma que las atenciones brindadas a la paciente RAMON DIAZ DIANA MARLIZ por nuestra parte iniciaron en el mes de marzo. En ese sentido, el día de hoy se ha procedido con el agendamiento de su cita mensual, programada para el 24 de abril a las 4:15 p.m., con el Dr. Antonio David Moncada Catalán, en el servicio de Medicina Familiar – Teleconsulta._x000a_Cabe precisar que será el médico tratante quien determine y ordene los exámenes de laboratorio._x000a__x000a_Quedamos atentos ante cualquier consulta adicional._x000a_Saludos cordiales,"/>
    <d v="2025-04-24T00:00:00"/>
    <x v="0"/>
    <n v="2"/>
    <x v="0"/>
    <x v="1"/>
    <x v="0"/>
    <x v="43"/>
    <e v="#N/A"/>
    <e v="#N/A"/>
    <e v="#N/A"/>
    <e v="#N/A"/>
    <m/>
    <m/>
    <s v="Acceso"/>
    <s v="SERVICIO"/>
  </r>
  <r>
    <x v="3"/>
    <s v="PERÚ"/>
    <s v="VIVA1A CENTRO MEDICO"/>
    <s v="RIMAC"/>
    <x v="1"/>
    <s v="DNI"/>
    <n v="60939348"/>
    <s v="Sebastian Frank Encalada Sanchez"/>
    <m/>
    <n v="944272904"/>
    <s v="asanmu@hotmail.com"/>
    <s v="25-EPS002651"/>
    <m/>
    <x v="0"/>
    <x v="0"/>
    <s v="Soy Sebastián Encalada . Dni:60939348. Hoy me atendi de manera virtual, luego de la evaluacion, alindicar los_x000a_medicamentos, la doctora refiere que hay algunos medicamentos que no puede dar porque su centro de salud viva1 A, le_x000a_da una lista de medicamentos específicos, y los que necesito no los puede dar y lo pone como recomendación, es la_x000a_primera vez que dicen eso, yo tengo un seguro, premium, y siempre me enviaron todos los medicamentos, anteriormente me atendieron de clinica internacional y no tuve problemas, ahora me atendieron de_x000a_viva1A, y me dicen que no pueden dar más medicamentos de los que refiere su lista, yo pago una póliza que me asegura la_x000a_cobertura total."/>
    <x v="17"/>
    <s v="CENTRO MEDICO VIRTUAL"/>
    <x v="38"/>
    <d v="2025-04-23T00:00:00"/>
    <s v="Informe de Resultado del Reclamo_x000a_1. Canal de Ingreso del Reclamo:_x000a_Reclamo ingresado el 21 de abril del 2025, a través del Libro de Reclamaciones_x000a_Virtual (LRV) de RIMAC EPS, mediante la Hoja de Reclamación N°25- EPS002651;_x000a_el cual nos fue trasladado el 22 de abril del 2025 y registramos como Reclamo_x000a_N° LVR-25-000031._x000a_2. Identificación del usuario afectado y de quien presenta el reclamo:_x000a_El reclamo fue presentado por Sebastian Frank Encalada Sanchez DNI N° 60939348._x000a_3. Descripción y causa del reclamo:_x000a_“Soy Sebastián Encalada . Dni:60939348. Hoy me atendi de manera virtual, luego de_x000a_la evaluacion, alindicar los medicamentos, la doctora refiere que hay algunos_x000a_medicamentos que no puede dar porque su centro de salud viva1 A, le da una lista de_x000a_medicamentos específicos, y los que necesito no los puede dar y lo pone como_x000a_recomendación, es la primera vez que dicen eso, yo tengo un seguro, premium, y_x000a_siempre me enviaron todos los medicamentos, anteriormente me atendieron de clinica_x000a_internacional y no tuve problemas, ahora me atendieron de viva1A, y me dicen que no_x000a_pueden dar más medicamentos de los que refiere su lista, yo pago una póliza que me_x000a_asegura la cobertura tota.”_x000a_4. Análisis de los hechos que sustentan el reclamo:_x000a_Habiendo solicitado el descargo respectivo a las áreas involucradas en su atención,_x000a_como parte de las diligencias para atender su reclamo, cordialmente, le informamos lo_x000a_siguiente:_x000a_En atención a su reclamo relacionado con la consulta médica de seguimiento recibida_x000a_a través de la modalidad de video consulta el día 21/04/2025, nos permitimos_x000a_informarle que hemos revisado su caso junto con el área médica correspondiente, a_x000a_fin de brindarle una respuesta clara y objetiva._x000a_De acuerdo con el reporte emitido por la profesional tratante, la Dra. Adriana_x000a_Espinoza, la atención médica fue realizada bajo modalidad video consulta,_x000a_acompañado de su madre. Paciente refiere tiempo de enfermedad de 3 días_x000a_caracterizado por alza térmica, odinofagia leve EVA 2-3/10, congestión nasal, lagrimeo_x000a_en los ojos y malestar general; síntomas compatibles con diagnóstico de rinofaringitis_x000a_aguda (resfriado común)_x000a_Tras la entrevista, la Médica refiere que indicó manejo con antipirético, antiinflamatorio_x000a_y antihistamínico, adecuados para el manejo de su patología según guías de práctica_x000a_clínica y en base a la evidencia. No obstante, la madre del paciente solicitaba_x000a_insistentemente que le receten gingisona y caramelos multibioticos a su hijo, estos no_x000a_fueron formulados, ya que el cuadro correspondía a una rinofaringitis aguda de origen_x000a_viral, sin criterios que justificaran el uso de antibióticos u otros medicamentos no_x000a_indicados en las Guías de Práctica Clínica vigentes. En ese sentido, el tratamiento_x000a_recomendado fue sintomático, con uso de analgesicos y antihistamínicos, los cuales_x000a_fueron los indicados en la receta médic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Médico-Paciente._x000a_b) Brindar espacios de retroalimentación inmediata tras cada consulta._x000a_Quedamos atentos ante cualquier solicitud, prestos a servirle siempre._x000a_“EN VIVA 1A CUIDAMOS LA SALUD DE TU FAMILIA COMO SI FUERA LA NUESTR"/>
    <d v="2025-04-24T00:00:00"/>
    <x v="0"/>
    <n v="2"/>
    <x v="0"/>
    <x v="1"/>
    <x v="0"/>
    <x v="43"/>
    <e v="#N/A"/>
    <e v="#N/A"/>
    <e v="#N/A"/>
    <e v="#N/A"/>
    <m/>
    <m/>
    <s v="Tramites Administrativos"/>
    <s v="CALIDAD"/>
  </r>
  <r>
    <x v="3"/>
    <s v="PERÚ"/>
    <s v="VIVA1A CENTRO MEDICO"/>
    <s v="RIMAC"/>
    <x v="0"/>
    <s v="POLIZA"/>
    <n v="4012006473"/>
    <s v="Nicolas Abusada Sumar "/>
    <m/>
    <m/>
    <m/>
    <m/>
    <m/>
    <x v="0"/>
    <x v="1"/>
    <s v="Estimados_x000a__x000a_ _x000a__x000a_Buenas tardes, agradeceré que me puedan brindar información y descargo de lo referido por el paciente líneas a bajo._x000a__x000a_ _x000a__x000a_“Hola, un gran favor Nicolás Abusada dueño del Grupo Filasur se ha comunicado con nosotros para indicarnos que hace ya un tiempo Rímac se comunicó con él para ofrecerle un programa de pacientes crónicos, lo incluyeron y tenían el beneficio de entregarle medicinas y hacerle exámenes, este servicio hace pocos meses cambio de proveedor para ser Viva A1, dice que solo una vez hace un par de meses que le entregaron el tratamiento que le venían haciendo, pero nunca más se comunicaron con el y cuando escribe no le dan razón; eso significa que actualmente ya no está medicado.”_x000a__x000a_ _x000a__x000a_Desde ya muchas gracias por su atención y a la espera de su información"/>
    <x v="2"/>
    <s v="CRONICOS"/>
    <x v="24"/>
    <d v="2025-04-24T00:00:00"/>
    <s v="Buenos días, estimada:_x000a_En respuesta al requerimiento del paciente Nicolás Abusada Sumar (DNI 08274799), le informamos que ya se logró establecer contacto con él, siendo atendido el día de ayer a las 11:45 a.m. por la Dra. Anahí Angélica Seijas Arvelaez, en el servicio de Medicina Interna - Teleconsulta._x000a_Los medicamentos prescritos fueron gestionados de manera inmediata, y el día de hoy se estará efectuando la entrega correspondiente. El proveedor a cargo se comunicará directamente con el paciente para coordinar la entrega._x000a_Asimismo, se ha emitido el ordenamiento para exámenes de laboratorio, por lo que se está gestionando la programación de la toma de muestras en coordinación con el paciente._x000a_Lamentamos los inconvenientes presentados y estaremos realizando el seguimiento correspondiente para asegurar el cumplimiento del tratamiento."/>
    <d v="2025-04-26T00:00:00"/>
    <x v="0"/>
    <n v="2"/>
    <x v="0"/>
    <x v="1"/>
    <x v="0"/>
    <x v="44"/>
    <e v="#N/A"/>
    <e v="#N/A"/>
    <e v="#N/A"/>
    <e v="#N/A"/>
    <m/>
    <m/>
    <s v="Acceso"/>
    <s v="SERVICIO"/>
  </r>
  <r>
    <x v="3"/>
    <s v="PERÚ"/>
    <s v="VIVA1A CENTRO MEDICO"/>
    <s v="RIMAC"/>
    <x v="1"/>
    <s v="DNI"/>
    <n v="46394191"/>
    <s v="VICTOR ULISES VICENTE ZAVALA"/>
    <m/>
    <m/>
    <m/>
    <m/>
    <m/>
    <x v="0"/>
    <x v="1"/>
    <s v="Hola Chicas,_x000a_Buenos días _x000a_Estimado proveedor Viva 1_x000a__x000a_Por favor su apoyo atendiendo la solicitud , así mismo informarnos por cual medio se realizó la atención de nuestro asegurado VICENTE ZAVALA VICTOR ULISES_x000a__x000a_Saludos cordiales _x000a_ _x000a__x000a_Por favor su apoyo en poder solicitar al proveedor VIVA A1 corrección de DM._x000a__x000a_ _x000a__x000a_Bróker indica:_x000a__x000a_ _x000a__x000a_El paciente en referencia recibió una atención por teleconsulta por el proveedor “VIVA A1” lo cual ha generado un error en el descanso médico, debe indicar sólo 2 días y no por 3 días. Por favor tu apoyo solicitando la modificando del descanso._x000a__x000a_ _x000a__x000a_Muchas gracias."/>
    <x v="18"/>
    <s v="CENTRO MEDICO VIRTUAL"/>
    <x v="13"/>
    <d v="2025-04-24T00:00:00"/>
    <s v="Buenos días, estimados,_x000a_En atención a su solicitud, se adjunta el documento de descanso médico corregido para su revisión y registro correspondiente._x000a_Asimismo, se informa que dicha atención fue realizada a través de videoconsulta por la Dra. Klendys Esther Trujillo Rojas._x000a_Saludos cordiales,"/>
    <d v="2025-04-24T00:00:00"/>
    <x v="0"/>
    <n v="1"/>
    <x v="0"/>
    <x v="3"/>
    <x v="0"/>
    <x v="44"/>
    <e v="#N/A"/>
    <e v="#N/A"/>
    <e v="#N/A"/>
    <e v="#N/A"/>
    <m/>
    <m/>
    <s v="Atención Asistencial"/>
    <s v="SERVICIO"/>
  </r>
  <r>
    <x v="3"/>
    <s v="PERÚ"/>
    <s v="VIVA1A CENTRO MEDICO"/>
    <s v="RIMAC"/>
    <x v="0"/>
    <m/>
    <m/>
    <s v="Lidia Blas"/>
    <m/>
    <m/>
    <m/>
    <m/>
    <m/>
    <x v="0"/>
    <x v="1"/>
    <s v="RE: CNPC - Lidia Blas - falta de medicamento en el proveedor_x000a__x000a_La medicina que se entrego el 14 es por un tratamiento particular, pero las medicinas por el programa de crónicos aun no son entregados."/>
    <x v="0"/>
    <s v="PRESTADOR EXTERNO"/>
    <x v="0"/>
    <d v="2025-04-24T00:00:00"/>
    <s v="&quot;Adjunto respuesta del proveedor .._x000a__x000a_De antemano las disculpas del caso por la respuesta tardía de presente._x000a_Los medicamentos de los esposo Blas fueron efectivamente entregados con fecha 25/4/25, sin presentar intercurrencias._x000a__x000a_Por la demora en la gestión al interno se ha generado una mesa de trabajo con el área de farmacia para validar los flujos y ANS respectivos._x000a_Renovamos nuestro compromiso con nuestros mutuos pacientes en cuanto a sus atenciones por los programas a los cuales pertenece.&quot;"/>
    <d v="2025-07-07T00:00:00"/>
    <x v="0"/>
    <n v="53"/>
    <x v="0"/>
    <x v="0"/>
    <x v="0"/>
    <x v="44"/>
    <e v="#N/A"/>
    <e v="#N/A"/>
    <e v="#N/A"/>
    <e v="#N/A"/>
    <m/>
    <m/>
    <s v="Medicamentos"/>
    <s v="SERVICIO"/>
  </r>
  <r>
    <x v="3"/>
    <s v="PERÚ"/>
    <s v="VIVA1A CENTRO MEDICO"/>
    <s v="RIMAC"/>
    <x v="0"/>
    <s v="DNI"/>
    <n v="6790002"/>
    <s v="Maria Elizabeth Camacho Goyes"/>
    <m/>
    <n v="951774203"/>
    <s v=" yerkannika@hotmail.com"/>
    <m/>
    <m/>
    <x v="1"/>
    <x v="1"/>
    <s v="Estimada Maribel, _x000a_buenos días su apoyo derivando con quien corresponda para contactar al asegurada ya  hace 4 días que ingreso su solicitud para la inscribió al programa. _x000a__x000a_Nombres: Maria Elizabeth Camacho Goyes_x000a_DNI: 06790002_x000a_Telf. 951774203_x000a_Correo: yerkannika@hotmail.com_x000a_Dx: Hipotiroidismo_x000a__x000a_quedo a tenta a sus comentarios."/>
    <x v="1"/>
    <s v="CRONICOS"/>
    <x v="19"/>
    <d v="2025-04-25T00:00:00"/>
    <s v="Buenos días, estimados:_x000a_Reciban un cordial saludo del Centro Médico Viva 1A._x000a_En respuesta a su solicitud, les informamos que el ingreso al programa de la paciente María Elizabeth Camacho Goyesya (DNI 06790002) ha sido gestionado con éxito, cita para el día 28/04 a las 8:45 p.m., con la Dra. Nilda Noriko Kawamura Murillo, en el servicio de Endocrinología - Teleconsulta._x000a_Quedamos atentos a cualquier consulta adicional._x000a_Saludos cordiales,"/>
    <d v="2025-04-26T00:00:00"/>
    <x v="0"/>
    <n v="1"/>
    <x v="0"/>
    <x v="3"/>
    <x v="0"/>
    <x v="45"/>
    <e v="#N/A"/>
    <e v="#N/A"/>
    <e v="#N/A"/>
    <e v="#N/A"/>
    <m/>
    <m/>
    <s v="Solicitud"/>
    <s v="SOLICITUD"/>
  </r>
  <r>
    <x v="3"/>
    <s v="PERÚ"/>
    <s v="VIVA1A CENTRO MEDICO"/>
    <s v="RIMAC"/>
    <x v="1"/>
    <s v="DNI"/>
    <n v="91253273"/>
    <s v="BARBARA GIULIA MUÑOZ TELLO"/>
    <m/>
    <m/>
    <m/>
    <m/>
    <m/>
    <x v="0"/>
    <x v="1"/>
    <s v="Buenos días Dr. Garzón_x000a__x000a_Espero este bien_x000a__x000a_Su amable apoyo en la revisión del caso a detallar, recibimos la disconformidad por parte del familiar de la asegurada._x000a__x000a_Caso: 0025040944_x000a_Atención inicial: 22/04_x000a__x000a_22/04 20:47pm: se inicia subasta y se ofrece atención 21-21:10pm_x000a__x000a_22/04 21:21pm: se verifica inicio y término de atención en el mismo rango horario, Dx Laringitis Aguda, no se detalla plan de manejo ¿se brindó tratamiento?_x000a__x000a_24/04 19:11pm RIMAC reporta realizar la llamada de seguimiento por persistencia de síntomas._x000a_23:09pm: RIMAC recibe la solicitud de MAD derivado del CMV_x000a__x000a_El disconfort se muestra por la hora de la visita cuando su notificación de atenderla fue desde las 19pm._x000a__x000a__x000a_Ante lo expuesto:_x000a_Enviar la culminación correcta con los tiempos y plan de trabajo_x000a_Notificar la hora de llamada de seguimiento, así mismo la información ¿se informó que se agendaría el MAD PED? es vital resaltar que la programación del servicio de MAD es por SMS._x000a_Reforzar la importancia del cumplimiento de los tiempos de atención."/>
    <x v="9"/>
    <s v="CENTRO MEDICO VIRTUAL"/>
    <x v="39"/>
    <d v="2025-04-25T00:00:00"/>
    <s v="Buenos días, estimado:_x000a_Reciba un cordial saludo de parte del Centro Médico Viva 1A._x000a_Me permito informar lo siguiente respecto a las observaciones registradas en la atención médica brindada al paciente:_x000a_Atención del 22 de abril:_x000a_Se identificó un error en la marcación del horario de inicio. No obstante, según lo registrado en la historia clínica, la atención se llevó a cabo de 9:00 p.m. a 9:21 p.m._x000a_En cuanto al tratamiento indicado, este fue consignado en la sección “Comentarios de Evaluación”, detallando la prescripción de los siguientes medicamentos:_x000a_Prednisona 20 mg tabl.: por 3 días._x000a_Cetirizina 5 mg jarabe: 1 frasco por 5 días._x000a_Acetilcisteína 200 mg granulado (caja x 50 sobres): 10 sobres por 5 días._x000a_Atención del 24 de abril (seguimiento):_x000a_En respuesta a la notificación recibida, se coordinó la atención para las 8:00 p.m., siendo esta la hora más próxima disponible. La consulta culminó a las 8:32 p.m., según consta en la historia clínica._x000a_Durante esta atención, se informó al familiar del paciente que, por la naturaleza del caso, la atención debía ser presencial, y que dicha situación sería comunicada a su aeguradora RIMAC._x000a_El médico responsable de reportar a RIMAC  lo realizó  a las 11:09 p.m., y el equipo acudió al domicilio del paciente, llegando a las 11:44 p.m., conforme a lo reportado._x000a_Acciones de mejora implementadas:_x000a_En función de lo expuesto, queremos informar que se han tomado las siguientes medidas para reforzar la calidad y oportunidad en nuestras atenciones:_x000a__x000a_Se ha reforzado el protocolo de notificación inmediata al culminar cada atención médica, para asegurar una comunicación oportuna con los pacientes._x000a_Se ha dispuesto una mejora en los canales de comunicación con los pacientes, garantizando una interacción clara, eficaz y oportuna, especialmente en situaciones que requieren seguimiento o atenciones domiciliarias(MAD)._x000a_Se ha reforzado  la importancia del cumplimiento adecuado en la marcación de inicio y fin de termino de atención._x000a_Agradecemos su comprensión y quedamos atentos para cualquier consulta adicional._x000a_Saludos cordiales,"/>
    <d v="2025-05-06T00:00:00"/>
    <x v="0"/>
    <n v="8"/>
    <x v="0"/>
    <x v="0"/>
    <x v="0"/>
    <x v="45"/>
    <e v="#N/A"/>
    <e v="#N/A"/>
    <e v="#N/A"/>
    <e v="#N/A"/>
    <m/>
    <m/>
    <s v="Demora en atencion"/>
    <s v="SERVICIO"/>
  </r>
  <r>
    <x v="3"/>
    <s v="PERÚ"/>
    <s v="VIVA1A CENTRO MEDICO"/>
    <s v="RIMAC"/>
    <x v="0"/>
    <s v="DNI"/>
    <n v="41789041"/>
    <s v="LUZ MARCELA POMA BECERRA"/>
    <m/>
    <m/>
    <m/>
    <s v="25-EPS002682"/>
    <m/>
    <x v="0"/>
    <x v="0"/>
    <s v="RECLAMO_x000a__x000a_Llevo un mes esperando que el proveedor Aviva1 del programa paciente crónica me contacte para mi examen de sangre y nada. No puedo pasar mi consulta tampoco."/>
    <x v="2"/>
    <s v="PRESTADOR EXTERNO"/>
    <x v="15"/>
    <d v="2025-04-28T00:00:00"/>
    <s v="Buenos días, estimada:_x000a_Reciba un cordial saludo del Centro Médico Viva 1A._x000a_Me permito informarle que ya se realizó la comunicación correspondiente con la paciente el día de ayer, quedando programada su atención para el día 02/05/2025 a las 2:15 p.m. con su médico tratante, el Dr. Gerson Jacob Siura Trevejo._x000a_En relación con los exámenes de laboratorio, el personal encargado ya estableció contacto para coordinar la toma de muestras._x000a_Lamentamos la demora en la respuesta y quedamos atentos ante cualquier requerimiento adicional._x000a_Saludos cordiales,"/>
    <d v="2025-04-29T00:00:00"/>
    <x v="0"/>
    <n v="2"/>
    <x v="0"/>
    <x v="1"/>
    <x v="0"/>
    <x v="46"/>
    <e v="#N/A"/>
    <e v="#N/A"/>
    <e v="#N/A"/>
    <e v="#N/A"/>
    <m/>
    <m/>
    <s v="Acceso"/>
    <s v="SERVICIO"/>
  </r>
  <r>
    <x v="3"/>
    <s v="PERÚ"/>
    <s v="VIVA1A CENTRO MEDICO"/>
    <s v="RIMAC"/>
    <x v="0"/>
    <s v="DNI"/>
    <n v="25791542"/>
    <s v="CARLOS ALBERTO CHIRICHIGNO MENA"/>
    <s v="calle venancio avila 1990  chacra ríos- LIMA"/>
    <n v="994339590"/>
    <s v="carlos.chirichigno@gmail.com"/>
    <m/>
    <m/>
    <x v="0"/>
    <x v="1"/>
    <s v="Estimados Señores de VIVA 1ª_x000a__x000a_ _x000a__x000a_Necesitamos que puedan remitir de grado de urgencia al asegurado CARLOS ALBERTO CHIRICHIGNO MENA  su receta  ya que refiere que le han enviado  sus medicinas pero no tiene su receta._x000a__x000a_ _x000a__x000a_Desde ya agradeceremos la atención de esta solicitud, sobre todo porque ya viene con una queja anterior._x000a__x000a_ _x000a__x000a_Saludos"/>
    <x v="7"/>
    <s v="Medicina especializada"/>
    <x v="10"/>
    <d v="2025-04-28T00:00:00"/>
    <s v="Buenas tardes, estimada:_x000a_Reciba un cordial saludo de parte del Centro Médico Viva 1A._x000a_Me permito informarle que ya se ha procedido con el envío de la receta médica al paciente CARLOS ALBERTO CHIRICHIGNO MENA, conforme a lo solicitado. Se ha establecido comunicación con el paciente a través del número de WhatsApp._x000a_Quedamos atentos a cualquier consulta adicional._x000a_Saludos cordiales,"/>
    <d v="2025-04-28T00:00:00"/>
    <x v="0"/>
    <n v="1"/>
    <x v="0"/>
    <x v="3"/>
    <x v="0"/>
    <x v="46"/>
    <s v="URGENTE RIMAC VIP / INSCRIPCION PROGRMA CUIDATE / CARLOS ALBERTO CHIRICHIGNO MENA"/>
    <e v="#N/A"/>
    <e v="#N/A"/>
    <e v="#N/A"/>
    <m/>
    <m/>
    <s v="Atención Asistencial"/>
    <s v="SERVICIO"/>
  </r>
  <r>
    <x v="3"/>
    <s v="PERÚ"/>
    <s v="VIVA1A CENTRO MEDICO"/>
    <s v="RIMAC"/>
    <x v="1"/>
    <s v="DNI"/>
    <n v="90356466"/>
    <s v="Khaleesi Arlet Lopez Sanchez"/>
    <m/>
    <n v="949185230"/>
    <m/>
    <m/>
    <m/>
    <x v="0"/>
    <x v="1"/>
    <s v="Buenas tardes_x000a__x000a_ _x000a__x000a_Por fv sobre esta atencion de ayer, se emitieron los documentos a nombre de otro asegurado._x000a__x000a_Paciente correcto: Khaleesi Arlet Lopez Sanchez_x000a__x000a_DNI: 90356466_x000a__x000a_Contacto: Bertha Valeria Sánchez Pajares (madre)_x000a__x000a_Cel. 949185230_x000a__x000a_ _x000a__x000a__x000a__x000a_ _x000a__x000a_Quedamos atentos a la corrección y envio del documento a nombre del paciente._x000a__x000a_ _x000a__x000a_Saludos,_x000a_"/>
    <x v="19"/>
    <s v="CENTRO MEDICO VIRTUAL"/>
    <x v="39"/>
    <d v="2025-04-28T00:00:00"/>
    <s v="Supervision Medica Alo Rimac &lt;supervisionmedicaalorimac@rimac.com.pe&gt;_x000a_​_x000a_Buenas tardes, estimada:_x000a_Reciba un cordial saludo de parte del Centro Médico Viva 1A._x000a_Me permito informarle que ya se ha realizado la corrección correspondiente al nombre del paciente, conforme a lo solicitado._x000a_Quedamos atentos a cualquier otra indicación adicional._x000a_Saludos cordiales,"/>
    <d v="2025-04-28T00:00:00"/>
    <x v="0"/>
    <n v="1"/>
    <x v="0"/>
    <x v="3"/>
    <x v="0"/>
    <x v="46"/>
    <e v="#N/A"/>
    <e v="#N/A"/>
    <e v="#N/A"/>
    <e v="#N/A"/>
    <m/>
    <m/>
    <s v="Atención Asistencial"/>
    <s v="SERVICIO"/>
  </r>
  <r>
    <x v="3"/>
    <s v="PERÚ"/>
    <s v="VIVA1A CENTRO MEDICO"/>
    <s v="RIMAC"/>
    <x v="0"/>
    <s v="DNI"/>
    <n v="29561921"/>
    <s v="LELIA ALVAREZ MONGE"/>
    <m/>
    <m/>
    <m/>
    <m/>
    <m/>
    <x v="0"/>
    <x v="1"/>
    <s v="Estimados,_x000a__x000a_ _x000a__x000a_Volvemos a tener problemas con la atención del paciente, no comprendemos el motivo de la demora en la entrega de medicinas, no es la primera vez que el paciente reporte un problema, favor su apoyo con lo siguiente:_x000a__x000a_ _x000a__x000a_-Posibilidad de cambio de médico tratante_x000a__x000a_-Enviar medicinas ya que se ha retrasado el envío una semana y paciente necesita medicación._x000a__x000a_-Enviar el informe o plan de nutrición al paciente"/>
    <x v="0"/>
    <s v="PRESTADOR EXTERNO"/>
    <x v="0"/>
    <d v="2025-04-29T00:00:00"/>
    <s v="Buenos días, estimada:_x000a_Me permito informarle sobre el caso de la paciente Lelia Álvarez Monge, DNI [29561921]. El informe nutricional ya  fue enviado al correo electrónico leilaalv@gmail.com._x000a_Asimismo, la receta médica se gestionó el día 24/04/2025 al proveedor Cuidafarma. Hasta la fecha, no hemos recibido el estado actualizado de la entrega, motivo por el cual nos encontramos a la espera de dicha confirmación para poder brindar una respuesta oportuna al paciente._x000a__x000a__x000a_Saludos cordiales,"/>
    <d v="2025-05-06T00:00:00"/>
    <x v="0"/>
    <n v="6"/>
    <x v="0"/>
    <x v="0"/>
    <x v="0"/>
    <x v="47"/>
    <s v="REVISION ASEGURADO : ALVAREZ MONGE LELIA DNI : 29561921 - MINSUR "/>
    <e v="#N/A"/>
    <e v="#N/A"/>
    <s v="SI"/>
    <m/>
    <m/>
    <s v="Medicamentos"/>
    <s v="SERVICIO"/>
  </r>
  <r>
    <x v="3"/>
    <s v="PERÚ"/>
    <s v="VIVA1A CENTRO MEDICO"/>
    <s v="RIMAC"/>
    <x v="0"/>
    <s v="DNI"/>
    <n v="46094728"/>
    <s v="Angela Maria Indacochea Beltran"/>
    <m/>
    <n v="986043036"/>
    <m/>
    <m/>
    <m/>
    <x v="0"/>
    <x v="1"/>
    <s v="Buenas tardes_x000a__x000a_ _x000a__x000a_Estimados, agradeceré su apoyo con su descargo y solución a los inconvenientes presentados por el asegurado._x000a__x000a_ _x000a__x000a_Angela Maria Indacochea Beltran_x000a__x000a_DNI 46094728_x000a__x000a_+51 986 043 036_x000a__x000a_ _x000a__x000a_Quiero comentarte que vengo teniendo desencuentros con el servicio brindado por la empresa a cargo de las atenciones del programa de pacientes con hipotiroidismo de Rimac. A continuación, detallo las circunstancias que aún recuerdo:_x000a__x000a_Cuando se realizó la migración de Pacífico a Rímac, me contactaron para indicarme que formaba parte del programa y que se realizarían las programaciones y las citas vía telefónica. Esto estuvo bien, pero luego hubo un problema porque no pasó ni por ustedes ni por Sonia en la UCSP, ninguna ficha de &quot;ingreso&quot; al programa lo que complicó un poco el seguimiento posterior._x000a_Cuando esta señorita me llamó (primeros días de enero) me pidió los últimos análisis que me habían sacado con Sanitas. Se los envié por WhatsApp._x000a_Me asignaron a la doctora Kawamura para las primeras citas. No estoy segura de que se escriba así. Cuando la doctora, en la primera cita, me llamó, se notaba que estaba en su casa. Había mucho ruido y la atención duró pocos minutos en los cuales no me pidió análisis y yo le comenté que tomaba levotiroxina, vitaminas por la lactancia, calcibone y dexilat; además de utilizar gotas Degraler porque el médico de Pacífico me indicó que por ser operada de la tiroides, debía hidratar aún más mis ojos._x000a_Estuve con ella dos revisiones. Las llamadas estaban siempre con ruido de televisor, de fondo, además de ser un trato muy &quot;familiar, coloquial&quot; no sé cómo especificarlo, pero no uno formal entre doctor y paciente; lo cual imposibilitaba mi satisfacción._x000a_En marzo tuve la cita los primeros días con el Dr. Siura. Pedí el cambio por lo motivos antes señalados. La primera cita estuvo bien y me consultó si me habían realizado análisis al iniciar el programa y le indiqué que no. Él los solicitó y también me extendió la receta con la levotiroxina y las gotas._x000a_La empresa no me llamó para los análisis y tuve que recurrir a Sonia (UCSP) en varias ocasiones porque no sabía cómo solicitar seguimiento. Me llamaron por teléfono cerca al 20 de marzo y me indicaron que me llamarían nuevamente para indicarme a qué hora se apersonaría el proveedor de Sanna para la toma de análisis. No volvieron a llamar. El 24 de marzo me contactaron por WhatsApp y me indicaron que se comunicarían con el proveedor de Rímac para coordinar la toma. Tampoco llamaron o escribieron hasta el 31 de marzo que se contactaron desde la Clínica San Juan de Dios al celular de mi esposo para indicarle que mis análisis (no le dijeron cuáles) estaban programados para ser tomados al día siguiente, sábado 01 de abril, entre las 7-9am._x000a_Como imaginarás, tuve que mover las actividades familiares que tenía programadas para poder asistir. Cuando llegué a la Clínica, no sabía dónde ir porque no tenía un correo electrónico, ni mensaje de WhatsApp, nada que indicara el procedimiento a seguir. Me acerqué al laboratorio, quienes me indicaron que fuera a Admisión y me di con la sorpresa de que el muchacho que me atendía tenía mi caso y varios otros en correos electrónicos impresos. El usuario, yo en este caso, no sabía nada. _x000a_El 15 de abril me llamaron para indicarme que me tocaba el control mensual y que el doctor Siura tenía libre esa noche a las 19:20h. Agendé la cita. El doctor nunca llamó._x000a_Dado que estuvimos en conversaciones tú y yo, me volvieron a contactar y me asignaron la cita para el  de abril a las 14:40h. El doctor me llamó con más de media hora de retraso, no tenía los resultados de mis análisis y me dijo que se los enviara por WhatsApp, me envió un emoji de dos ojos desde un número distinto al que me llamó y me indicó que le pasara el resultado. Su profesionalismo en el trato no es el mejor, la verdad. No es que sea irrespetuoso sino que la forma de comunicarse con los pacientes deja bastante que desear. En la consulta, me dijo que me indicaría la levotiroxina y le hice recuerdo de las gotas, dado que las estoy usando mucho y me ayudan. Soy joven, pero me parece extraño que un doctor me diga &quot;si te aceptan, chévere, yo te lo pongo en la receta&quot;._x000a_Estas son algunas de las circunstancias que he pasado en estos escasos meses en atención con Rímac. Podría comentarte también que tuve una emergencia en una noche de marzo y no hay cobertura de médico a domicilio para Arequipa, por lo que tuve que esperar, por motivos familiares, a que estuviera claro e ir a la clínica._x000a__x000a_ _x000a__x000a_No sé si es posible que puedan reevaluar a la clínica a cargo del programa de pacientes con hipotiroidismo de Rimac. Lamento tener que hacer la comparación, pero la atención que tuve en la clínica Auna con Sanitas fue tan &quot;completa&quot; que la diferencia me resulta abismal y complicada de aceptar, sobre todo por el profesionalismo de los médicos a cargo._x000a__x000a_ "/>
    <x v="11"/>
    <s v="CRONICOS"/>
    <x v="19"/>
    <d v="2025-04-29T00:00:00"/>
    <s v="Buenas tardes, estimada:_x000a_Reciba un cordial saludo del Centro Médico Viva 1A._x000a_En atención a las observaciones realizadas por la paciente Ángela María Indacochea Beltrán, queremos expresar nuestras sinceras disculpas por los inconvenientes presentados durante su proceso de atención._x000a_Lamentamos profundamente que su experiencia no haya estado a la altura de los estándares de calidad y calidez que nos esforzamos por brindar. Como parte de nuestro compromiso con la mejora continua, se han tomado las medidas correctivas necesarias con los profesionales involucrados, con el fin de reforzar la calidad del servicio y evitar que este tipo de situaciones se repitan._x000a_Asimismo, para garantizar que reciba una atención satisfactoria, se ha coordinado una nueva consulta con el Dr. Percy Arriaga Rodríguez, especialista en Medicina Interna – Teleconsulta, la cual ha sido aceptada por la paciente y programada para el día 14/05/2025._x000a_En cuanto a la gestión de los análisis de laboratorio, reconocemos que hubo una falta de coordinación de parte de nuestro personal, por lo cual ya se ofrecieron las disculpas correspondientes. Actualmente, el equipo se encuentra pendiente del caso. Dado que la paciente reside en provincia, la toma de muestras fue coordinada con la Clínica San Juan de Dios, institución encargada de proporcionar la información completa respecto a fecha, hora y consideraciones previas. Adicionalmente, se ha estará notificando al prestador para reforzar las instrucciones y asegurar una atención adecuada y oportuna._x000a_Reafirmamos nuestro compromiso de seguir trabajando por brindar una atención médica segura, humana y de calidad._x000a_Quedamos atentos a cualquier requerimiento adicional._x000a_Saludos cordiales,"/>
    <d v="2025-05-02T00:00:00"/>
    <x v="0"/>
    <n v="4"/>
    <x v="0"/>
    <x v="5"/>
    <x v="0"/>
    <x v="47"/>
    <e v="#N/A"/>
    <e v="#N/A"/>
    <e v="#N/A"/>
    <e v="#N/A"/>
    <m/>
    <m/>
    <s v="Atencion Asistencial"/>
    <s v="SERVICIO"/>
  </r>
  <r>
    <x v="3"/>
    <s v="PERÚ"/>
    <s v="VIVA1A CENTRO MEDICO"/>
    <s v="RIMAC"/>
    <x v="0"/>
    <s v="DNI"/>
    <n v="8224705"/>
    <s v="RUBINI SUITO MARIO"/>
    <m/>
    <m/>
    <m/>
    <m/>
    <m/>
    <x v="1"/>
    <x v="1"/>
    <s v="Paciente: MARIO RUBINI SUITO"/>
    <x v="4"/>
    <s v="CRONICOS"/>
    <x v="9"/>
    <d v="2025-04-29T00:00:00"/>
    <s v="Los resultados de la pcte se encuentran en proceso, una ves se cuente con ellos serán enviados bajo el mismo canal de WhatsApp."/>
    <d v="2025-07-16T00:00:00"/>
    <x v="0"/>
    <n v="57"/>
    <x v="0"/>
    <x v="0"/>
    <x v="0"/>
    <x v="47"/>
    <e v="#N/A"/>
    <e v="#N/A"/>
    <e v="#N/A"/>
    <e v="#N/A"/>
    <m/>
    <m/>
    <s v="Solicitud"/>
    <s v="SOLICITUD"/>
  </r>
  <r>
    <x v="3"/>
    <s v="PERÚ"/>
    <s v="VIVA1A CENTRO MEDICO"/>
    <s v="RIMAC"/>
    <x v="0"/>
    <s v="DNI"/>
    <n v="8201744"/>
    <s v="CARLOS ALBERTO LORENZO WONG LU "/>
    <m/>
    <n v="999448461"/>
    <m/>
    <m/>
    <m/>
    <x v="1"/>
    <x v="1"/>
    <s v="Estimados, _x000a_buenos días su apoyo con el caso, _x000a_asegurada detalla que su cita esta programado para el día de hoy pero desea que se comuniquen lo antes posible._x000a_ya que anteriormente el mes pasado no le han llamado en la fecha que corresponde._x000a__x000a_CARLOS ALBERTO LORENZO WONG LU _x000a_DNI 08201744 _x000a_ Telf. 999448461"/>
    <x v="14"/>
    <s v="CRONICOS"/>
    <x v="23"/>
    <d v="2025-04-30T00:00:00"/>
    <s v="Buenos días, estimada:_x000a_Me permito informarle que ya se realizó el contacto con el paciente CARLOS ALBERTO LORENZO WONG LU, confirmando que su cita ha sido programada para el 01 de mayo de 2025 a las 9:15 a.m., con el Dr. Antonio David Moncada Catalán, en el servicio de Medicina Familiar - Teleconsulta._x000a_Quedamos atentos ante cualquier consulta adicional._x000a_Saludos cordiales,"/>
    <d v="2025-04-30T00:00:00"/>
    <x v="0"/>
    <n v="1"/>
    <x v="0"/>
    <x v="3"/>
    <x v="0"/>
    <x v="48"/>
    <e v="#N/A"/>
    <e v="#N/A"/>
    <e v="#N/A"/>
    <e v="#N/A"/>
    <m/>
    <m/>
    <s v="Solicitud"/>
    <s v="SOLICITUD"/>
  </r>
  <r>
    <x v="3"/>
    <s v="PERÚ"/>
    <s v="VIVA1A CENTRO MEDICO"/>
    <s v="RIMAC"/>
    <x v="0"/>
    <m/>
    <m/>
    <s v="PATRICIA PAOLA DI NEGRO GOMEZ"/>
    <m/>
    <m/>
    <m/>
    <s v="25-EPS002704"/>
    <m/>
    <x v="0"/>
    <x v="0"/>
    <s v="Estimada Jessica._x000a__x000a_Para los próximos casos especificar la casuística._x000a__x000a_Estimados @quejasyreclamos@viva1a.com.pe@Chrismerly Abigail Huaranca López_x000a_ _x000a_Su gentil apoyo con el descargo y medidas correctivas del reclamo el usuario referido indica que no se realizó la cita pactada indicada para el 11 de Abril."/>
    <x v="8"/>
    <s v="Medicina especializada"/>
    <x v="20"/>
    <d v="2025-04-30T00:00:00"/>
    <s v="Buenos días, estimada:_x000a_Me permito informar lo siguiente respecto al reclamo presentado por la paciente Patricia Paola Di Negro Gómez:_x000a_La paciente fue atendida el 11 de abril a las 3:15 p.m. por la Dra. Mónica Marlene Proaño Montalván, en el servicio de Cardiología - Teleconsulta. Durante la atención, la paciente manifestó su preferencia por continuar con sus atenciones en la Clínica Internacional._x000a_Adjunto al presente el screenshot correspondiente, en el cual se evidencia la solicitud de retiro de la paciente del programa gestionado por Viva 1A, a fin de que continúe su atención con su proveedor de preferencia._x000a_Quedamos atentos a cualquier coordinación adicional que se requiera._x000a_Saludos cordiales,"/>
    <d v="2025-05-02T00:00:00"/>
    <x v="1"/>
    <n v="3"/>
    <x v="0"/>
    <x v="2"/>
    <x v="1"/>
    <x v="48"/>
    <e v="#N/A"/>
    <e v="#N/A"/>
    <e v="#N/A"/>
    <e v="#N/A"/>
    <m/>
    <m/>
    <s v="Acceso"/>
    <s v="SERVICIO"/>
  </r>
  <r>
    <x v="3"/>
    <s v="PERÚ"/>
    <s v="VIVA1A CENTRO MEDICO"/>
    <s v="RIMAC"/>
    <x v="0"/>
    <s v="DNI"/>
    <n v="6783935"/>
    <s v="GIUSEPPE DAVID SIFUENTES DIANO"/>
    <m/>
    <m/>
    <m/>
    <m/>
    <m/>
    <x v="0"/>
    <x v="1"/>
    <s v="Buenas noches estimados,_x000a__x000a__x000a__x000a_Se comunica a la Central de Programas, familiar de paciente indicando que a la fecha no se comunican para su atención mensual por parte del programa RCV, por favor, su gentil apoyo en la revisión del caso y comunicación._x000a__x000a__x000a__x000a__x000a__x000a_PX: GIUSEPPE DAVID SIFUENTES DIANO_x000a__x000a_DNI: 06783935_x000a__x000a_TELEFONO: 931852974 (via whatsapp)"/>
    <x v="2"/>
    <s v="CRONICOS"/>
    <x v="22"/>
    <d v="2025-04-30T00:00:00"/>
    <s v="Buenos días, estimado:_x000a_Me permito informarle que el paciente fue atendido el día de ayer, 01/05/2025 a las 2:00 pm. por el Dr. Antonio David Moncada Catalán, en el servicio de Medicina Familiar - Teleconsulta._x000a_Saludos cordiales,"/>
    <d v="2025-05-02T00:00:00"/>
    <x v="0"/>
    <n v="3"/>
    <x v="0"/>
    <x v="2"/>
    <x v="0"/>
    <x v="48"/>
    <e v="#N/A"/>
    <e v="#N/A"/>
    <e v="#N/A"/>
    <e v="#N/A"/>
    <m/>
    <m/>
    <s v="Acceso"/>
    <s v="SERVICIO"/>
  </r>
  <r>
    <x v="3"/>
    <s v="PERÚ"/>
    <s v="VIVA1A CENTRO MEDICO"/>
    <s v="RIMAC"/>
    <x v="0"/>
    <m/>
    <m/>
    <s v="DE LA CRUZ ESTRADA RONALD"/>
    <m/>
    <n v="987498418"/>
    <m/>
    <m/>
    <m/>
    <x v="0"/>
    <x v="1"/>
    <s v="Estimados buenas tardes_x000a__x000a_ _x000a__x000a_Agradeceré su apoyo con la atención de este caso._x000a__x000a_ _x000a__x000a_El cónyuge de la titular solicito la afiliación al programa CUIDATE hace dos meses por teléfono y aun no lo contactan._x000a__x000a_ _x000a__x000a_ _x000a__x000a_ASEGURADO DE LA CRUZ ESTRADA RONALD_x000a__x000a_Dx. Hipotiroidismo._x000a__x000a_Teléfono: 987498418_x000a__x000a_ _x000a__x000a_PF su especial atención con este caso."/>
    <x v="2"/>
    <s v="CUIDATE"/>
    <x v="19"/>
    <d v="2025-04-30T00:00:00"/>
    <s v="Buenas tardes, estimada:_x000a_Me permito informarle que ya se logró establecer contacto con el paciente Ronald Javier De La Cruz Estrada (DNI: 42376369), quien manifestó que, por el momento, no desea agendar su atención médica debido a que estará de viaje._x000a_Quedamos atentos a su comunicación para reanudar el proceso de programación cuando lo considere oportuno._x000a_Saludos cordiales,"/>
    <d v="2025-04-30T00:00:00"/>
    <x v="0"/>
    <n v="1"/>
    <x v="0"/>
    <x v="3"/>
    <x v="0"/>
    <x v="48"/>
    <e v="#N/A"/>
    <e v="#N/A"/>
    <e v="#N/A"/>
    <e v="#N/A"/>
    <m/>
    <m/>
    <s v="Acceso"/>
    <s v="SERVICIO"/>
  </r>
  <r>
    <x v="3"/>
    <s v="PERÚ"/>
    <s v="VIVA1A CENTRO MEDICO"/>
    <s v="RIMAC"/>
    <x v="1"/>
    <s v="DNI"/>
    <n v="30400397"/>
    <s v="Andrea del Carpio de Guevara"/>
    <m/>
    <m/>
    <m/>
    <m/>
    <m/>
    <x v="0"/>
    <x v="1"/>
    <s v="Confirmar si le llegaron a enviar los medicamentos, asegurada esta reclamando._x000a_ _x000a_Nombre: Andrea del Carpio de Guevara_x000a_DNI: 30400397_x000a_Teléfono: 959154253_x000a_Cita : 15 de abril "/>
    <x v="0"/>
    <s v="PRESTADOR EXTERNO"/>
    <x v="0"/>
    <d v="2025-04-30T00:00:00"/>
    <s v="Se logra contacto con nuestra mutua paciente y se agenda con Dr Arriaga el día de hoy._x000a_Se realizará el seguimiento de la entrega de medicamentos y se reportará por este medio._x000a__x000a_*Por favor mantener en copia de todos los correos requeridos de gestión el siguiente correo: gestionadmisiones@viva1a.com.pe"/>
    <d v="2025-07-07T00:00:00"/>
    <x v="0"/>
    <n v="49"/>
    <x v="0"/>
    <x v="0"/>
    <x v="0"/>
    <x v="48"/>
    <e v="#N/A"/>
    <e v="#N/A"/>
    <e v="#N/A"/>
    <e v="#N/A"/>
    <m/>
    <m/>
    <s v="Medicamentos"/>
    <s v="SERVICIO"/>
  </r>
  <r>
    <x v="4"/>
    <s v="PERÚ"/>
    <s v="VIVA1A CENTRO MEDICO"/>
    <s v="RIMAC"/>
    <x v="0"/>
    <m/>
    <m/>
    <s v="UCCELLI RODRIGUEZ MIGUEL ALVARO"/>
    <m/>
    <m/>
    <m/>
    <m/>
    <m/>
    <x v="0"/>
    <x v="1"/>
    <s v="Estimados @quejasyreclamos@viva1a.com.pe@Chrismerly Abigail Huaranca López_x000a__x000a_Su urgente apoyo con lo indicado por el usuario referido._x000a__x000a_ste correo pertenece a un remitente externo a RIMAC. Si no lo conoces, evita abrir los links o descargar los archivos adjuntos y reportarlo a través del botón de phishing._x000a__x000a_Buenos Dias _x000a__x000a_Estimados , solicito de su apoyo en coordinar la atención con el asegurado ya que he recibo una llamada indicando que hasta el momento no ha recibido ni coordinado la entrega de medicinas y ya no cuenta con tratamiento médico ._x000a__x000a_Quedo atenta a sus comentarios "/>
    <x v="0"/>
    <s v="PRESTADOR EXTERNO"/>
    <x v="0"/>
    <d v="2025-05-02T00:00:00"/>
    <s v="Buenos días, estimada:_x000a_Me permito informarle que el día 28 de abril se realizó la llamada correspondiente, quedando programada la atención del paciente para el 30 de abril. Sin embargo, al momento de validar en el sistema, se identificó que el SITED se encontraba inactivo, motivo por el cual no fue posible proceder con la atención._x000a_Quedamos atentos a que se puedan realizar las gestiones correspondientes para activar el SITED, y así poder brindar la atención médica al paciente sin contratiempos._x000a_Saludos cordiales,"/>
    <d v="2025-05-02T00:00:00"/>
    <x v="1"/>
    <n v="1"/>
    <x v="0"/>
    <x v="3"/>
    <x v="1"/>
    <x v="49"/>
    <e v="#N/A"/>
    <e v="#N/A"/>
    <e v="#N/A"/>
    <e v="#N/A"/>
    <m/>
    <m/>
    <s v="Medicamentos"/>
    <s v="SERVICIO"/>
  </r>
  <r>
    <x v="4"/>
    <s v="PERÚ"/>
    <s v="VIVA1A CENTRO MEDICO"/>
    <s v="RIMAC"/>
    <x v="0"/>
    <s v="DNI"/>
    <n v="8836823"/>
    <s v="Juana Felicita Suárez Montufuar"/>
    <m/>
    <m/>
    <m/>
    <m/>
    <m/>
    <x v="0"/>
    <x v="1"/>
    <s v="Buen día,_x000a__x000a_Se contacta por central de consultas hijo de asegurada Juana Suarez (DNI : 08836823), la cual se encuentra dentro del programa &quot;cuídate&quot; por tiroides y reumatoide. Indica que se encuentra comunicándose con el proveedor &quot;Viva 1A&quot; para realizar la reserva de cita, pero le comentan que no hay disponibilidad y que tiene que volver a comunicarse, ya se encuentra 1 mes con esta misma información y no cuenta con sus pastillas para seguir su tratamiento. Requiere que se le pueda brindar una cita médica para que le brinden sus medicamentos. Además, menciona que se tiene pendiente 2 exámenes los cuáles el doctor los programa, pero no se llegan a ejecutar, indica que han pasado 2 a 3 meses que no se ejecutan y requiere que se pueda ver ese caso para poder proceder a realizarse dichos exámenes pendientes. _x000a__x000a_Le brindo el número de contacto de su hijo, quién se comunica. _x000a_Nombre: JUAN CARLOS CALDERON SUAREZ_x000a_DNI: 40250033_x000a_Número:996290274_x000a_Correo: juan.calderon@telefonica.com"/>
    <x v="2"/>
    <s v="CUIDATE"/>
    <x v="40"/>
    <d v="2025-05-02T00:00:00"/>
    <s v="Buenas tardes, estimados:_x000a_Me permito informar que la paciente Juana Felicita Suárez Montufuar (DNI: 08836823) ha sido contactada y su atención ha sido agendada para el día de hoy a las 5:50 p.m. con el Dr. Gerson Jacob Siura Trevejo, en el servicio correspondiente._x000a_Asimismo, informar que la atención anterior fue brindada el 03 de abril._x000a_Quedamos atentos ante cualquier consulta adicional._x000a_Saludos cordiales,"/>
    <d v="2025-05-02T00:00:00"/>
    <x v="0"/>
    <n v="1"/>
    <x v="0"/>
    <x v="3"/>
    <x v="0"/>
    <x v="49"/>
    <e v="#N/A"/>
    <e v="#N/A"/>
    <e v="#N/A"/>
    <e v="#N/A"/>
    <m/>
    <m/>
    <s v="Acceso"/>
    <s v="SERVICIO"/>
  </r>
  <r>
    <x v="4"/>
    <s v="PERÚ"/>
    <s v="VIVA1A CENTRO MEDICO"/>
    <s v="RIMAC"/>
    <x v="0"/>
    <m/>
    <n v="7731756"/>
    <s v="Laura Laserna"/>
    <m/>
    <m/>
    <m/>
    <m/>
    <m/>
    <x v="0"/>
    <x v="1"/>
    <s v="Estimada @Chrismerly Abigail Huaranca López@quejasyreclamos@viva1a.com.pe_x000a__x000a_Su gentil apoyo con el descargo y medidas correctivas del presente reclamo._x000a_Reforzar con el usuario los canales y el proceso establecido para la atención de los servicios._x000a__x000a_Hola Guisella,_x000a__x000a_ _x000a__x000a_Por favor tu apoyo, indicando el procedimiento de citas con Viva 1ª._x000a__x000a_ _x000a__x000a_¿La reserva de cita lo debe realizar el asegurado o el proveedor debe comunicarse?_x000a__x000a_ _x000a__x000a_ _x000a__x000a_Asegurada ha tenido que llamar a Rimac para quejarse ya que de VIVA 1ª  no se comunicó con ella, ella  no esta conforme ya que indica que su cita  el mes pasado fue el 1° de abril, por lo que debieron contactarse con ella por lo menos 3 o 4 días antes, por lo que  al ser su cita recién el 1° la medicina va a demorar en la entrega porque también se demoran de 3 a 4 días y eso porque ella está detrás llamado para que se la entreguen._x000a__x000a_ _x000a__x000a_También indica que con el anterior proveedor no tenía problemas, pero desde que esta con VIVA 1ª, siempre tiene el problema._x000a__x000a_ _x000a__x000a_Favor tu apoyo con la reprogramación de la cita, ya que no cuenta con la medicina ( especialidad endocrinología)._x000a__x000a_ _x000a__x000a_ _x000a__x000a_ _x000a__x000a_ _x000a__x000a_Quedo a su disposición para cualquier requerimiento adicional._x000a__x000a_ _x000a__x000a_ _x000a__x000a_Saludos Cordiales,_x000a_"/>
    <x v="2"/>
    <s v="Medicina especializada"/>
    <x v="10"/>
    <d v="2025-05-02T00:00:00"/>
    <s v="Buenas tardes, estimada:_x000a_Me permito informarle que la paciente Laura Laserna ha sido agendada para el día de hoy con el Dr. Gerson Jacob Siura Trevejo, a las 8:00 p.m., en el servicio de Endocrinología - Teleconsulta._x000a_El proceso de agendamiento lo realiza nuestro personal del Call Center. En caso el paciente no responda la llamada, se deja la notificación correspondiente a través del número de WhatsApp registrado._x000a_Adicionalmente, se informa que la cita correspondiente al mes de abril fue atendida el día 02/04/2025._x000a_Quedamos atentos a cualquier consulta adicional._x000a_Saludos cordiales,"/>
    <d v="2025-05-02T00:00:00"/>
    <x v="0"/>
    <n v="1"/>
    <x v="0"/>
    <x v="3"/>
    <x v="0"/>
    <x v="49"/>
    <e v="#N/A"/>
    <e v="#N/A"/>
    <e v="#N/A"/>
    <s v="SI"/>
    <m/>
    <m/>
    <s v="Acceso"/>
    <s v="SERVICIO"/>
  </r>
  <r>
    <x v="4"/>
    <s v="PERÚ"/>
    <s v="VIVA1A CENTRO MEDICO"/>
    <s v="RIMAC"/>
    <x v="0"/>
    <m/>
    <m/>
    <s v="CARLOS ALBERTO LORENZO WONG LU"/>
    <m/>
    <n v="999448461"/>
    <m/>
    <m/>
    <m/>
    <x v="0"/>
    <x v="1"/>
    <s v="Estimadas @quejasyreclamos@viva1a.com.pe@Chrismerly Abigail Huaranca López_x000a__x000a_Su gentil apoyo con el descargo y medidas correctivas del presente Reclamo._x000a__x000a__x000a_Estimada @CUI_Guissela Bedon Espinoza tu apoyo._x000a__x000a_ _x000a__x000a_Cliente en mención cuenta con diabetes tipo II, se atiende en el programa CUIDATE, se comunica para que lo puedan contactar para coordinar la cita médica de control bajo programa y se coordine la entrega de su medicina. Informa que aún no recibe comunicación para la cita que le corresponde el día 29/04._x000a__x000a_Por favor considerar que cliente ha presentado demora en la coordinación de su cita y medicamentos en su anterior control._x000a__x000a_ _x000a__x000a_Datos:_x000a__x000a_ _x000a__x000a_NOMBRE: CARLOS ALBERTO LORENZO WONG LU_x000a__x000a_CELULAR: 999448461_x000a__x000a_CORREO: cwong@tesorodelcampo.com_x000a__x000a_DIRECCION: Calle Carzou 128 – San Borja"/>
    <x v="2"/>
    <s v="CRONICOS"/>
    <x v="3"/>
    <d v="2025-05-02T00:00:00"/>
    <s v="Buenos días, estimada:_x000a_Me permito informarle que ya se realizó el contacto con el paciente CARLOS ALBERTO LORENZO WONG LU, el paciente fue atendido el 01 de mayo de 2025 a las 9:15 a.m., con el Dr. Antonio David Moncada Catalán, en el servicio de Medicina Familiar - Teleconsulta,  adicional a ello confirmar que ya fue entregado los medicamentos._x000a_Quedamos atentos ante cualquier consulta adicional._x000a_Saludos cordiales,"/>
    <d v="2025-05-05T00:00:00"/>
    <x v="0"/>
    <n v="2"/>
    <x v="0"/>
    <x v="1"/>
    <x v="0"/>
    <x v="49"/>
    <e v="#N/A"/>
    <e v="#N/A"/>
    <e v="#N/A"/>
    <e v="#N/A"/>
    <m/>
    <m/>
    <s v="Acceso"/>
    <s v="SERVICIO"/>
  </r>
  <r>
    <x v="4"/>
    <s v="PERÚ"/>
    <s v="VIVA1A CENTRO MEDICO"/>
    <s v="RIMAC"/>
    <x v="0"/>
    <s v="DNI"/>
    <n v="71119014"/>
    <s v="RAMON DIAZ DIANA MARLIZ"/>
    <m/>
    <n v="993508429"/>
    <s v="Diana.Ramon@spsa.pe"/>
    <m/>
    <m/>
    <x v="0"/>
    <x v="1"/>
    <s v="Estimadas @Chrismerly Abigail Huaranca López@quejasyreclamos@viva1a.com.pe_x000a__x000a_Su gentil apoyo con el descargo y medidas correctiva en referencia al presente reclamo._x000a__x000a_Estimados, por favor su apoyo para contactarse hoy con asegurada. Hasta la fecha no le toman sus exámenes de laboratorio._x000a__x000a_ cel: 993 508 429_x000a__x000a__x000a_Nombre: RAMON DIAZ DIANA MARLIZ_x000a__x000a_Dni: 71119014_x000a__x000a_Teléfono: 993508429_x000a__x000a_Correo: Diana.Ramon@spsa.pe_x000a__x000a_Póliza: E0030075_x000a__x000a_Empresa: ADMINISTRACION FOOD REGIONAL S.A.C._x000a__x000a_Ubicación: Lima_x000a__x000a_Edad:"/>
    <x v="2"/>
    <s v="PRESTADOR EXTERNO"/>
    <x v="15"/>
    <d v="2025-05-02T00:00:00"/>
    <s v="Buenos días, estimados:_x000a_Reciban un cordial saludo de parte del Centro Médico Viva 1A._x000a_Tras realizar la verificación correspondiente, se confirma que las atenciones brindadas a la paciente Diana Marliz Ramón Díaz por nuestra institución iniciaron en el mes de marzo. Posteriormente, en el mes de abril, fue atendida el día 24 por el Dr. Antonio David Moncada Catalán, en el servicio de Medicina Familiar – Teleconsulta._x000a_En ese sentido, la paciente ha tenido un total de dos atenciones con nosotros hasta la fecha. De acuerdo con el programa en el que se encuentra inscrita, los exámenes médicos están programados para realizarse cada tres meses y, en algunos exámenes, de manera anual. Por ello, durante el presente mes de mayo, y previa cita médica, se procederá con el ordenamiento de los exámenes correspondientes._x000a_Asimismo, se realizó una llamada telefónica a la paciente para brindarle mayor información, quedando ella conforme con la atención recibida._x000a_Quedamos atentos a cualquier consulta adicional que puedan tener._x000a_Saludos cordiales,"/>
    <d v="2025-05-05T00:00:00"/>
    <x v="0"/>
    <n v="2"/>
    <x v="0"/>
    <x v="1"/>
    <x v="0"/>
    <x v="49"/>
    <e v="#N/A"/>
    <e v="#N/A"/>
    <e v="#N/A"/>
    <e v="#N/A"/>
    <m/>
    <m/>
    <s v="Acceso"/>
    <s v="SERVICIO"/>
  </r>
  <r>
    <x v="4"/>
    <s v="PERÚ"/>
    <s v="VIVA1A CENTRO MEDICO"/>
    <s v="RIMAC"/>
    <x v="0"/>
    <s v="DNI"/>
    <n v="7806297"/>
    <s v="BARUA ALZAMORA FERNANDO VICTOR"/>
    <m/>
    <m/>
    <m/>
    <m/>
    <m/>
    <x v="1"/>
    <x v="1"/>
    <s v="Estimada Ana._x000a__x000a_El presente caso ya ha sido revisado con anterioridad el usuario no cuenta con autorización vigente que acredite cobertura extraordinaria por los medicamentos MIRABEGRON y CIALIS (Tadalafilo)._x000a__x000a__x000a_Se adjunta el detalle de los medicamentos y su cobertura vigente:_x000a__x000a_ATORVASTATINA 20 MG TABLETA – Cobertura al 100%._x000a_TADALAFILO 5 MG TABLETA – Cobertura al 85%._x000a_      3. METOPROLOL 50 MG TABLETA – Cobertura al 100%_x000a_     4. CLONAZEPAM 2 MG TABLETA – Cobertura al 85%_x000a_    5. CODEÍNA + FENILTOLAXAMINA 30 MG + 10 MG CÁPSULA – Cobertura al 85%_x000a_      6. BROMURO DE GLICOPIRRONIO + INDACATEROL 50 MCG + 110 MCG/DOSIS AEROSOL – Cobertura al 85%_x000a__x000a__x000a__x000a_Estimadas @Katherine Gomez Caparo@CUI_Rosa Marianela Baldeon Diaz_x000a__x000a_Su gentil apoyo en confirmar, si en las reuniones realizadas con el usuario referido se brindó la autorización para la entrega de los medicamentos:  MIRABEGRON y CIALIS con cobertura al 100%_x000a__x000a_Estimados @gsiguenas@viva1a.com.pe@Chrismerly Abigail Huaranca López_x000a__x000a_Su gentil apoyo en confirmar si se ha cumplido con las atenciones correspondiente al programa Dialmente del usuario referido._x000a__x000a_Se adjunta la trazabilidad del caso ."/>
    <x v="14"/>
    <s v="CRONICOS"/>
    <x v="6"/>
    <d v="2025-05-02T00:00:00"/>
    <s v="Buenos tardes, estimada:_x000a_Me permito informarle que el paciente Fernando Barua Alzamora (DNI 44734965) recibió atención médica el día 24 de abril de 2025, a cargo del Dr. Antonio David Moncada Catalán en servicio de MEDICA FAMILIAR - TELECONSULTA, al día de hoy no contamos con algún pendiente._x000a_En relación con la cobertura de medicamentos y copagos, le informamos que se continúa gestionando este tema conforme a lo indicado en comunicaciones anteriores con el proveedor Cuidafarma._x000a_Quedamos atentos ante cualquier requerimiento adicional._x000a_Saludos cordiales."/>
    <d v="2025-05-07T00:00:00"/>
    <x v="0"/>
    <n v="4"/>
    <x v="0"/>
    <x v="5"/>
    <x v="0"/>
    <x v="49"/>
    <e v="#N/A"/>
    <e v="#N/A"/>
    <e v="#N/A"/>
    <s v="SI"/>
    <m/>
    <m/>
    <s v="Solicitud"/>
    <s v="SOLICITUD"/>
  </r>
  <r>
    <x v="4"/>
    <s v="PERÚ"/>
    <s v="VIVA1A CENTRO MEDICO"/>
    <s v="RIMAC"/>
    <x v="0"/>
    <s v="DNI"/>
    <n v="7879761"/>
    <s v="CARMEN YSABEL DENEGRI MORALES"/>
    <m/>
    <m/>
    <m/>
    <m/>
    <m/>
    <x v="0"/>
    <x v="1"/>
    <s v="Estimados @quejasyreclamos@viva1a.com.pe@Chrismerly Abigail Huaranca López_x000a__x000a_Su gentil apoyo con el descargo y medidas correctivas del presente reclamo._x000a__x000a_Buenas tardes,_x000a__x000a_Por favor su apoyo cliente informa que se encuentra en el programa Cuidate proveedor VIVAUNOAS_x000a_usualmente la llaman para coordinar el envió, pero desde 15.04.2025  tuvo la cita con su medico tratante y hasta el momento no se  contactan medicamento: LEVOTIROXINA DE 100mg_x000a__x000a_Dni:   07879761_x000a_NOMBRE:  CARMEN YSABEL DENEGRI MORALES_x000a__x000a_celular: 945660067_x000a_correo: carmendenegri@hotmail.com_x000a_ "/>
    <x v="0"/>
    <s v="PRESTADOR EXTERNO"/>
    <x v="0"/>
    <d v="2025-05-02T00:00:00"/>
    <s v="Buenos días, estimada:_x000a_Me permito informarle que la paciente ya ha recibido los medicamentos correspondientes. Se realizó una llamada telefónica para confirmar la entrega, durante la cual se le ofrecieron las disculpas del caso._x000a_La paciente, de manera muy amable, confirmó haber recibido los medicamentos y expresó su conformidad con la atención brindada._x000a_Saludos cordiales,"/>
    <d v="2025-05-05T00:00:00"/>
    <x v="0"/>
    <n v="2"/>
    <x v="0"/>
    <x v="1"/>
    <x v="0"/>
    <x v="49"/>
    <e v="#N/A"/>
    <e v="#N/A"/>
    <e v="#N/A"/>
    <e v="#N/A"/>
    <m/>
    <m/>
    <s v="Medicamentos"/>
    <s v="SERVICIO"/>
  </r>
  <r>
    <x v="4"/>
    <s v="PERÚ"/>
    <s v="VIVA1A CENTRO MEDICO"/>
    <s v="RIMAC"/>
    <x v="0"/>
    <s v="DNI"/>
    <n v="9998708"/>
    <s v="MARTHA GABRIELA ROMERO ESPINOZA"/>
    <m/>
    <n v="965766058"/>
    <m/>
    <m/>
    <m/>
    <x v="0"/>
    <x v="1"/>
    <s v="Estimadas @quejasyreclamos@viva1a.com.pe @Chrismerly Abigail Huaranca López_x000a__x000a_Su urgente apoyo con el pronto contacto y medidas correctivas del presente reclamo._x000a__x000a_Buenos días, por favor su apoyo_x000a__x000a_Se contacta asegurada muy mortificada debido a que hace 5 meses mantiene demoras en entrega de medicamentos y falta de seguimiento por parte de programa de hipotiroidismo. Señala que la están dejando hasta por 4 días sin medicación, debido a falta de citas y que es ella quién debe contactarse con programa para la priorización, puesto que no recibe seguimiento de por día por parte de proveedor. Menciona que se ha contactado el día de ayer y le informan que no hay citas disponibles hasta el viernes, a pesar de que indica que ya no tiene medicación. Exige cita y entrega de medicamentos el día de hoy, puesto que elevará su reclamo con las instancias correspondientes al estar incumpliendo sus derechos como consumidora._x000a__x000a__x000a_DNI: 09998708_x000a_TELÉFONO:965766058_x000a_CORREO: marta_romero1@yahoo.com_x000a__x000a_"/>
    <x v="2"/>
    <s v="CRONICOS"/>
    <x v="19"/>
    <d v="2025-05-02T00:00:00"/>
    <s v="Buenas tardes, estimada:_x000a_Me permito informarle que la paciente Martha Gabriela Romero Espinoza fue atendida el día 2 de mayo por el Dr. Antonio David Moncada Catalán. La entrega de la medicación correspondiente fue realizada el día de hoy._x000a__x000a_Saludos cordiales,"/>
    <d v="2025-05-05T00:00:00"/>
    <x v="0"/>
    <n v="2"/>
    <x v="0"/>
    <x v="1"/>
    <x v="0"/>
    <x v="49"/>
    <e v="#N/A"/>
    <e v="#N/A"/>
    <e v="#N/A"/>
    <e v="#N/A"/>
    <m/>
    <m/>
    <s v="Acceso"/>
    <s v="SERVICIO"/>
  </r>
  <r>
    <x v="4"/>
    <s v="PERÚ"/>
    <s v="VIVA1A CENTRO MEDICO"/>
    <s v="RIMAC"/>
    <x v="0"/>
    <s v="DNI"/>
    <n v="7790774"/>
    <s v="Juan Carlos Reyes"/>
    <m/>
    <m/>
    <m/>
    <m/>
    <m/>
    <x v="0"/>
    <x v="1"/>
    <s v="Estimada @Chrismerly Abigail Huaranca López@quejasyreclamos@viva1a.com.pe_x000a__x000a_ _x000a__x000a_Su apoyo con las medidas correctivas y descargo del presente reclamo._x000a__x000a_ _x000a__x000a_Estimados,_x000a__x000a_ _x000a__x000a_Buenos dias, tenemos nuevamente problemas con el seguimiento de Pacientes Crónicos._x000a__x000a_ _x000a__x000a_El paciente Juan Carlos Reyes, esta muy mortificado nuevamente por que no le hacen seguimiento y tiene que estar comunicándose varias veces para que le envíen las medicinas , un paciente crónico necesita sus medicinas puntuales por algo existen esos programas para que las atenciones sean rápidas y con seguimiento._x000a__x000a_ _x000a__x000a_Esto no puede seguir sucediendo con el ni con nadie ._x000a__x000a_ _x000a__x000a__x000a__x000a__x000a__x000a_ _x000a__x000a_Por favor sus comentarios_x000a__x000a_ _x000a__x000a_ _x000a__x000a_ _x000a__x000a_Cualquier consulta adicional se pueden comunicar  922581862"/>
    <x v="0"/>
    <s v="PRESTADOR EXTERNO"/>
    <x v="0"/>
    <d v="2025-05-02T00:00:00"/>
    <s v="Buenas tardes, estimada:_x000a__x000a_Me permito informarle que el medicamento del paciente Juan Carlos Reyes fue entregado el día 2 de mayo. La demora en la entrega se debió al día feriado._x000a__x000a_Se estableció contacto telefónico con el paciente, a quien se le ofrecieron las disculpas correspondientes. El paciente confirmó de manera amable la recepción del medicamento._x000a__x000a_Saludos cordiales,"/>
    <d v="2025-05-05T00:00:00"/>
    <x v="0"/>
    <n v="2"/>
    <x v="0"/>
    <x v="1"/>
    <x v="0"/>
    <x v="49"/>
    <e v="#N/A"/>
    <e v="#N/A"/>
    <e v="#N/A"/>
    <e v="#N/A"/>
    <m/>
    <m/>
    <s v="Medicamentos"/>
    <s v="SERVICIO"/>
  </r>
  <r>
    <x v="4"/>
    <s v="PERÚ"/>
    <s v="VIVA1A CENTRO MEDICO"/>
    <s v="RIMAC"/>
    <x v="0"/>
    <m/>
    <m/>
    <s v="CLARA MERCEDES CHAVARRI GARCIA"/>
    <m/>
    <m/>
    <m/>
    <s v="25-EPS002709"/>
    <m/>
    <x v="0"/>
    <x v="0"/>
    <s v="Estimada @Chrismerly Abigail Huaranca López@quejasyreclamos@viva1a.com.pe_x000a__x000a_Solicitamos su urgente apoyo con el descargo y las medidas correctivas correspondientes respecto al presente reclamo._x000a__x000a_Asimismo, se requiere establecer un canal de comunicación directo con el usuario, de modo que en caso tenga dudas o consultas sobre su atención, pueda canalizar sus observaciones directamente con la entidad que brinda el servicio de acompañamiento. Esto permitirá una gestión más eficiente y reducirá la reincidencia de reclamos._x000a__x000a_Quedamos atentos a su pronta respuesta._x000a__x000a__x000a_GUISSELA M. BEDÓN ESPINOZA_x000a__x000a_Gestora crónicos_x000a__x000a_D. Av. las Begonias 540, Piso 6. Lima_x000a__x000a_C. +51 936 255 915_x000a__x000a__x000a__x000a_                        _x000a__x000a_De: Carmen Mendez Francia &lt;carmen.mendez@rimac.com.pe&gt;_x000a_Enviado: miércoles, 30 de abril de 2025 18:47_x000a_Para: CUI_Guissela Bedon Espinoza &lt;xt10033@rimac.com.pe&gt;_x000a_Asunto: RECLAMO 25-EPS002709 // CLARA MERCEDES CHAVARRI GARCIA_x000a_ _x000a_Hola Guissela,_x000a__x000a_ _x000a__x000a_Por favor tu especial apoyo con el reclamo presentado por CLARA MERCEDES CHAVARRI GARCIA – gerente del Área Legal de Empresa Almacenes Santa Clara, pertenece al programa crónicos._x000a__x000a_ _x000a__x000a_Nos solicita respuesta a los siguientes puntos:_x000a__x000a_ _x000a__x000a_ _x000a__x000a_Se atiende con Call Center de Rimac y lleva controles por diagnóstico crónico, informa que en la última atención, le ordenaron exámenes de laboratorio y le alcanzaron sólo la boleta adjunta por importe de s/ 39.09 donde solo detalla examen de laboratorio._x000a_Solicita que se le adjunte el detalle de cada examen realizado y los costos unitarios que asume Rímac y lo que asume ella; ya que indica que por derecho se lo deben brindar._x000a__x000a_ _x000a__x000a_Que brinden las políticas de manejo de datos personales con los proveedores; ya que informa que cuando le envían sus medicamentos se contactan con ella de diferentes números y varias personas tienen acceso a sus datos; por ello necesita saber cómo es el proceso exacto en el caso de seguimiento por diagnóstico crónico hasta la entrega de medicación, ya que detalla que durante todo el proceso recibe la llamada de muchas personas._x000a_ _x000a__x000a_Demora en programación de exámenes auxiliares; ya que detalla que ha tenido que esperar más de dos semanas para programación de exámenes de laboratorio y ella ha tenido que insistir porque sino nunca la hubieran atendido._x000a_ "/>
    <x v="20"/>
    <s v="PRESTADOR EXTERNO"/>
    <x v="15"/>
    <d v="2025-05-02T00:00:00"/>
    <s v="Buenas noches estimados,_x000a_Reciban un cordial saludo del Centro Médico Viva 1A._x000a_En relación con el reclamo presentado por la paciente Clara Mercedes Chavarri García, informamos que se ha procedido a adjuntar el documento de liquidación detallada correspondiente a los servicios de atención recibidos. En dicho documento se especifica el copago realizado por la paciente y el porcentaje asumido por Rimac Seguros, conforme a las condiciones de su póliza._x000a_En relación al agendamiento de exámenes de laboratorio, en el caso de pacientes controlados, solemos programarlos con una semana de anticipación a su cita médica mensual. Esto permite contar con una visual actualizada del estado clínico del paciente, facilitando una evaluación integral durante la consulta._x000a_En este caso particular, por solicitud del paciente, se procedió con el agendamiento antes de la fecha habitual, a fin de atender su requerimiento específico y brindarle mayor tranquilidad respecto a su estado de salud._x000a__x000a_Continuamos fortaleciendo nuestros procesos internos para garantizar una atención cada vez más oportuna, eficiente y centrada en las necesidades del paciente."/>
    <d v="2025-05-21T00:00:00"/>
    <x v="0"/>
    <n v="14"/>
    <x v="0"/>
    <x v="0"/>
    <x v="0"/>
    <x v="49"/>
    <e v="#N/A"/>
    <e v="#N/A"/>
    <e v="#N/A"/>
    <e v="#N/A"/>
    <m/>
    <m/>
    <s v="Laboratorio"/>
    <s v="SERVICIO"/>
  </r>
  <r>
    <x v="4"/>
    <s v="PERÚ"/>
    <s v="VIVA1A CENTRO MEDICO"/>
    <s v="RIMAC"/>
    <x v="0"/>
    <s v="DNI"/>
    <n v="7727653"/>
    <s v="OSCAR MARCIAL VELIT CASAS"/>
    <m/>
    <m/>
    <m/>
    <m/>
    <m/>
    <x v="1"/>
    <x v="1"/>
    <s v="RIMAC VIP/ INSCRIPCION AL PROGRAMA OSCAR MARCIAL VELIT CASAS DNI 07727653"/>
    <x v="21"/>
    <s v="EPS"/>
    <x v="17"/>
    <d v="2025-05-02T00:00:00"/>
    <s v="Estimada Brigitte, buen día:_x000a_Paciente en referencia se retira del programa; debido que, solicitó a Rímac que sus atenciones se brinden en clínica internacional, al no ser factible por programa retorna a atenciones ambulatorias._x000a__x000a_Correo de retiro de programa enviado por Guisella Bedón en infra._x000a__x000a_Caso queda cerrado._x000a__x000a_Saludos Cordiales,"/>
    <d v="2025-07-22T00:00:00"/>
    <x v="1"/>
    <n v="58"/>
    <x v="0"/>
    <x v="0"/>
    <x v="1"/>
    <x v="49"/>
    <e v="#N/A"/>
    <e v="#N/A"/>
    <e v="#N/A"/>
    <e v="#N/A"/>
    <m/>
    <m/>
    <s v="Eps"/>
    <s v="NO ATRIBUIBLE"/>
  </r>
  <r>
    <x v="4"/>
    <s v="PERÚ"/>
    <s v="VIVA1A CENTRO MEDICO"/>
    <s v="RIMAC"/>
    <x v="0"/>
    <s v="DNI"/>
    <m/>
    <s v="GERMAN ROLANDO DE LA CRUZ RAMIREZ"/>
    <m/>
    <m/>
    <m/>
    <m/>
    <m/>
    <x v="1"/>
    <x v="1"/>
    <s v="CUIDATE - DX POLINEUROPATIA // GERMAN ROLANDO DE LA CRUZ RAMIREZ DM-HTA"/>
    <x v="4"/>
    <s v="CUIDATE"/>
    <x v="6"/>
    <d v="2025-05-02T00:00:00"/>
    <s v="Estimados,_x000a__x000a_Reciban un cordial saludo del Centro Médico Viva 1A._x000a__x000a_En relación a lo solicitado se reporta que:_x000a__x000a_Paciente acepta ingreso a programa RCV por los dx de DM + HTA + Polineuropatía, con el copago correspondiente del 15%._x000a_Paciente cuenta con cita el día de hoy con el Dr. Moncada, el día sábado con Lic. Meggo de nutrición y el seguimiento de enfermería de programas con Lic. Zegovia._x000a_Lamentamos los inconvenientes ocasionados y reafirmamos nuestro compromiso con la mejora continua de nuestros procesos._x000a_Quedamos atentos ante cualquier consulta adicional._x000a_Saludos Cordiales,"/>
    <d v="2025-07-25T00:00:00"/>
    <x v="0"/>
    <n v="61"/>
    <x v="0"/>
    <x v="0"/>
    <x v="0"/>
    <x v="49"/>
    <e v="#N/A"/>
    <e v="#N/A"/>
    <e v="#N/A"/>
    <e v="#N/A"/>
    <m/>
    <m/>
    <s v="Solicitud"/>
    <s v="SOLICITUD"/>
  </r>
  <r>
    <x v="4"/>
    <s v="PERÚ"/>
    <s v="VIVA1A CENTRO MEDICO"/>
    <s v="RIMAC"/>
    <x v="0"/>
    <m/>
    <m/>
    <s v="ANGELINO FORTUNATO MENESES SERPA"/>
    <m/>
    <m/>
    <m/>
    <m/>
    <m/>
    <x v="1"/>
    <x v="1"/>
    <s v="Estimada Margot_x000a__x000a_ _x000a__x000a_Por favor tu apoyo para poder inscribir a cliente la programa cuidate por Hipertensión, asegurado intento hacerlo, pero le dijeron pero le dijeron que como tiene preexistencia había que realizarle unos exámenes._x000a__x000a_ _x000a__x000a_Cliente tuvo dicha preexistencia, pero ya fue subsanada y hoy ya no la consideran como tal_x000a__x000a_ _x000a__x000a_Paciente: ANGELINO FORTUNATO MENESES SERPA_x000a__x000a_Contacto: ABRAHAM ANGELINO MENESES ESTRELLA_x000a__x000a_Número de contacto:   964648817_x000a__x000a_ _x000a__x000a_Saludos"/>
    <x v="1"/>
    <s v="CUIDATE"/>
    <x v="6"/>
    <d v="2025-05-02T00:00:00"/>
    <s v="Buenas tardes estimados,_x000a_Lamento mucho el inconveniente ocasionado respecto a la cita para la toma de muestras del asegurado Angélico Fortunato Meneses Serpa._x000a_Te confirmo que la nueva cita está agendada para el 25 de julio, en el rango de 06:30 AM a 07:00 AM._x000a_Si tienes alguna pregunta o necesitas más detalles, no dudes en escribirme. Estoy a tu disposición para cualquier consulta adicional._x000a_Saludos cordiales,_x000a__x000a__x000a_Julio Ricardo Paz Rodriguez. _x000a_Gestor de quejas y reclamos "/>
    <d v="2025-07-09T00:00:00"/>
    <x v="0"/>
    <n v="49"/>
    <x v="0"/>
    <x v="0"/>
    <x v="0"/>
    <x v="49"/>
    <e v="#N/A"/>
    <e v="#N/A"/>
    <e v="#N/A"/>
    <e v="#N/A"/>
    <m/>
    <m/>
    <s v="Solicitud"/>
    <s v="SOLICITUD"/>
  </r>
  <r>
    <x v="4"/>
    <s v="PERÚ"/>
    <s v="VIVA1A CENTRO MEDICO"/>
    <s v="RIMAC"/>
    <x v="0"/>
    <s v="DNI"/>
    <n v="9390803"/>
    <s v="MARGARITA MELENDEZ ZAMORA"/>
    <m/>
    <m/>
    <m/>
    <m/>
    <m/>
    <x v="0"/>
    <x v="1"/>
    <s v="Buenos días estimados,_x000a__x000a_Se comunica a la central de programas, paciente del programa Cuídate quien realiza sus atenciones con Viva 1A, indicando que desde el mes de marzo cuenta con órdenes médicas pendientes, en el mes de Abril no ha pasado su atención correspondiente, y se encuentra incómoda ya que realiza un pago por su seguro y no recibe las atenciones correspondientes, se le indica que se deriva dicha información para la comunicación oportuna en la cual menciona que ella también realiza la comunicación con el prestador sin éxito, por favor su gentil apoyo, en la comunicación y programación a la brevedad , ya que indica elevar este caso por el mal manejo de sus atenciones._x000a__x000a__x000a_PACIENTE: MARGARITA MELENDEZ ZAMORA_x000a_DNI: 09390803"/>
    <x v="2"/>
    <s v="CRONICOS"/>
    <x v="20"/>
    <d v="2025-05-05T00:00:00"/>
    <s v="Buenos tardes, estimada:_x000a_Me permito informarle que, durante el mes de abril, se realizaron múltiples intentos de contacto telefónico con la paciente Margarita Meléndez Zamora. Sin embargo, no fue posible establecer comunicación, razón por la cual no se logró agendar la cita correspondiente a ese periodo ni gestionado los exámenes de imagenología._x000a_Recientemente, se ha logrado contactar a la paciente y se procedió con la gestión de los exámenes de imagenología en coordinación con la Clínica Vesalio._x000a_En cuanto al agendamiento con el especialista en cardiología, la paciente manifestó su interés en que esta se realizara de forma presencial en su domicilio. No obstante, se le informó que, el médico cardiólogo no podrá atenderla de manera presencial debido a un problema de salud que limita su movilidad, Por esta razón, se le ofreció la posibilidad de realizar la consulta de manera virtual._x000a_A pesar de ello, la paciente ha expresado su negativa a recibir atención en modalidad virtual._x000a_Estaremos dando seguimiento al caso para que se pueda efectuar el agendamiento._x000a_Saludos cordiales,"/>
    <d v="2025-05-07T00:00:00"/>
    <x v="0"/>
    <n v="3"/>
    <x v="0"/>
    <x v="2"/>
    <x v="0"/>
    <x v="50"/>
    <e v="#N/A"/>
    <e v="#N/A"/>
    <e v="#N/A"/>
    <e v="#N/A"/>
    <m/>
    <m/>
    <s v="Acceso"/>
    <s v="SERVICIO"/>
  </r>
  <r>
    <x v="4"/>
    <s v="PERÚ"/>
    <s v="VIVA1A CENTRO MEDICO"/>
    <s v="RIMAC"/>
    <x v="0"/>
    <s v="DNI"/>
    <m/>
    <s v="RE: IASD - Pacientes con enfermedades crónicas"/>
    <m/>
    <m/>
    <m/>
    <m/>
    <m/>
    <x v="1"/>
    <x v="1"/>
    <s v="RE: IASD - Pacientes con enfermedades crónicas"/>
    <x v="4"/>
    <s v="CRONICOS"/>
    <x v="9"/>
    <d v="2025-05-05T00:00:00"/>
    <s v="Reciban un cordial saludo del Centro Médico Viva 1A._x000a__x000a_En relación a lo solicitado se actualiza status al día de hoy 25/7/2025:_x000a__x000a__x000a__x000a__x000a_DNI_x000a_CELULAR_x000a_APELLIDOS Y NOMBRES_x000a_DX_x000a_CORREO_x000a_DEPARTAMENTO_x000a_ESTADO_x000a_07822473_x000a_948112255 - 993 510 471_x000a_AGUILAR PRETEL DE CABRERA MARIA SOLEDAD_x000a_DM + HTA_x000a_cabreraelard@gmail.com_x000a_LIMA_x000a_Responde que está muy ocupada y corta llamadas_x000a_21137122_x000a_989098529 - 989 242 438_x000a_GALLARDO ALFARO LILA DORIS_x000a_DM + HTA_x000a_daniel.casildo@gmail.com_x000a_LIMA_x000a_No responde_x000a_10511568_x000a_993591232_x000a_MAMANI BENITO ROGER_x000a_DM_x000a_roggers007@hotmail.com_x000a_LIMA_x000a_No responde_x000a_03301380_x000a_944 686 251 - 964904573_x000a_SCHERMAN CALLE JOSE MEDARDO_x000a_HTA_x000a_josescherman@hotmail.com_x000a_LIMA_x000a_No responde_x000a_10044955_x000a_979837816 - 993 510 449_x000a_CALDERON ALLCA TEOFILA ROCIO_x000a_HTA_x000a_rocio.calderon1973@hotmail.com_x000a_LIMA_x000a_No responde_x000a_18092546_x000a_964904573 - 944 686 251_x000a_RAZZETO RODRIGUEZ DE SCHERMAN MARIA ELENA_x000a_Hipotiroidismo_x000a_marielena_razzeto@hotmail.com_x000a_LIMA_x000a_Responde, pendiente de aceptación de cita_x000a_44884957_x000a_988960146_x000a_CABRERA NUÑEZ ROGER_x000a_ _x000a_rogerc192@gmail.com_x000a_LIMA_x000a_No responde_x000a_7404003_x000a_993510443_x000a_WALTHER QUEREVALÚ MERE_x000a_ _x000a_wquereval@hotmail.com_x000a_LIMA_x000a_No responde_x000a__x000a_Cabe resaltar que se la llamado a los pacientes; así como, enviado mensajes de ws de los cuales no tenemos respuesta._x000a_Saludos Cordiales,"/>
    <d v="2025-07-25T00:00:00"/>
    <x v="0"/>
    <n v="60"/>
    <x v="0"/>
    <x v="0"/>
    <x v="0"/>
    <x v="50"/>
    <e v="#N/A"/>
    <e v="#N/A"/>
    <e v="#N/A"/>
    <e v="#N/A"/>
    <m/>
    <m/>
    <s v="Solicitud"/>
    <s v="SOLICITUD"/>
  </r>
  <r>
    <x v="4"/>
    <s v="PERÚ"/>
    <s v="VIVA1A CENTRO MEDICO"/>
    <s v="RIMAC"/>
    <x v="0"/>
    <s v="DNI"/>
    <m/>
    <s v="URGENTE - Coordinaciones de entrega de medicamentos y cobertura de exámenes de laboratorio // CNCP - CRONICOS"/>
    <m/>
    <m/>
    <m/>
    <m/>
    <m/>
    <x v="0"/>
    <x v="1"/>
    <s v="URGENTE - Coordinaciones de entrega de medicamentos y cobertura de exámenes de laboratorio // CNCP - CRONICOS"/>
    <x v="0"/>
    <s v="PRESTADOR EXTERNO"/>
    <x v="0"/>
    <d v="2025-05-06T00:00:00"/>
    <s v="Estimados,_x000a__x000a_Reciban un cordial saludo del Centro Médico Viva 1A._x000a__x000a_En relación a lo solicitado se informa que:_x000a__x000a_Ante la problemática inicial que se suscitó en el cambio de proveedor de la empresa CNPC, se trabajó en equipo con Susan y Erica, ejecutivas de la cuenta, realizando visitas a las oficinas de CNPC para informar sobre los programas que se gestionan, las coberturas y atenciones por cada protocolo._x000a_En ese orden de ideas se propuso atención del mes en sus oficinas; debido a que, los titulares son no hispanohablantes._x000a_En las primeras atenciones se gestionó la entrega de medicamentos en sede CNPC; sin embargo, al momento los medicamentos son entregados en el domicilio de los pacientes a solicitud de ellos mismos._x000a_En cuanto a los exámenes de laboratorio se informa a cada paciente, en caso cuente con OM, para la respectiva toma en sede CPNC. Cabe resaltar que a cada paciente, de tenerlo, se le informa el copago respectivo de los laboratorios._x000a_A la fecha la dinámica de atenciones está funcionando correctamente, la cual se lleva de la mano con Dr. Rengifo y la Lic. Fajardo y es para los pacientes titulares._x000a_Por lo anterior expuesto reafirmamos nuestro compromiso con la mejora continua de nuestros procesos._x000a_Quedamos atentos ante cualquier consulta adicional._x000a_Saludos Cordiales,"/>
    <d v="2025-07-25T00:00:00"/>
    <x v="0"/>
    <n v="59"/>
    <x v="0"/>
    <x v="0"/>
    <x v="0"/>
    <x v="51"/>
    <e v="#N/A"/>
    <e v="#N/A"/>
    <e v="#N/A"/>
    <e v="#N/A"/>
    <m/>
    <m/>
    <s v="Medicamentos"/>
    <s v="SERVICIO"/>
  </r>
  <r>
    <x v="4"/>
    <s v="PERÚ"/>
    <s v="VIVA1A CENTRO MEDICO"/>
    <s v="RIMAC"/>
    <x v="0"/>
    <s v="DNI"/>
    <n v="78642647"/>
    <s v="MARCELO ALONSO LOREDO RAMIREZ"/>
    <m/>
    <m/>
    <m/>
    <m/>
    <m/>
    <x v="0"/>
    <x v="1"/>
    <s v="Estimado @Freddy Garzón@'Chrismerly Abigail Huaranca López'_x000a__x000a_Solicitamos su urgente intervención respecto a la incidencia reportada del usuario referido, es hijo de un colaborador de Rímac, el paciente se encuentra inscrito en el programa de Diabetes Tipo 1.mismo que ha presentado reincidencia en quiebres de servicio que incluyen:_x000a_Demoras en la atención médica._x000a_Retrasos en la entrega de medicamentos._x000a_Demoras en la toma de muestras._x000a_Falta de ejecución oportuna en la coordinación de citas._x000a_Estas situaciones impiden que el usuario reciba su medicación a tiempo, afectando la continuidad de su tratamiento y comprometiendo el adecuado control de su condición de salud._x000a_Por lo anterior, requerimos el pronto contacto por parte de su equipo y la adopción de medidas correctivas para evitar que estos quiebres sigan afectando al usuario y potencialmente a otros beneficiarios del programa._x000a_Agradecemos su pronta respuesta y quedamos atentos a sus comentarios._x000a_Atentamente,_x000a_[Tu nombre]"/>
    <x v="2"/>
    <s v="CRONICOS"/>
    <x v="3"/>
    <d v="2025-05-07T00:00:00"/>
    <s v="Buenas tardes, estimada:_x000a_Me permito informarle que las atenciones del paciente Loredo Ramírez Marcelo Alonso se han venido realizando mensualmente, conforme a lo establecido. La última cita fue realizada el día 06/05/2025._x000a_El paciente cuenta con una orden para exámenes de laboratorio. Nuestro personal ya ha enviado la información correspondiente al número de WhatsApp del familiar registrado, y actualmente se está a la espera de la realización del copago para proceder con la derivación al laboratorio Dayerlab._x000a_En cuanto a los medicamentos, estos fueron gestionados con el proveedor Cuidafarma el mismo día en que finalizó la atención médica._x000a_Estaremos a la espera de la confirmación de la entrega de medicamentos de parte del proveedor Cuidafarma._x000a_Saludos cordiales,"/>
    <d v="2025-05-07T00:00:00"/>
    <x v="0"/>
    <n v="1"/>
    <x v="0"/>
    <x v="3"/>
    <x v="0"/>
    <x v="52"/>
    <s v="Consulta atencion Pcte: MARCELO ALONSO LOREDO RAMIREZ"/>
    <s v="SIN INFORMACION"/>
    <e v="#N/A"/>
    <e v="#N/A"/>
    <m/>
    <m/>
    <s v="Acceso"/>
    <s v="SERVICIO"/>
  </r>
  <r>
    <x v="4"/>
    <s v="PERÚ"/>
    <s v="VIVA1A CENTRO MEDICO"/>
    <s v="RIMAC"/>
    <x v="0"/>
    <s v="DNI"/>
    <n v="10281700"/>
    <s v="EGUSQUIZA AGUILAR WENDY SUSANA"/>
    <m/>
    <m/>
    <m/>
    <m/>
    <m/>
    <x v="0"/>
    <x v="1"/>
    <s v="Estimadas @'Chrismerly Abigail Huaranca López'@'Quejas y reclamos'@Gianina Jessica Sigueña Aldana_x000a__x000a_Su urgente apoyo con el descargo y medidas correctivas del presente reclamo._x000a__x000a_Estimadas,_x000a__x000a_ _x000a__x000a_Buenas tardes, tenemos el reclamo de la asegurada detallada, quien pertenece al programa de enfermedades crónicas (dislipidemia e hipotiroidismo)._x000a__x000a_Tiene pendiente de programación su ecografía de tiroides y hasta la fecha no se la han programado, me indica que su médico en su última cita ordenó nuevamente la ecografía._x000a__x000a_ _x000a__x000a_Agradeceré de su apoyo en revisar lo solicitado, puesto que desde que tuvo el cambio de clínica a VIVA 1 A presenta demoras en las programaciones de citas y entrega de medicamentos._x000a__x000a_ _x000a__x000a__x000a__x000a_TITULAR_x000a__x000a_EGUSQUIZA AGUILAR WENDY SUSANA_x000a__x000a_1_x000a__x000a_10281700_x000a__x000a_ _x000a__x000a_Detallo su número de contacto: 949 820 571_x000a__x000a_ _x000a__x000a_ _x000a__x000a_Cualquier consulta adicional, quedo a disposición._x000a__x000a_ _x000a__x000a_ _x000a__x000a_Revisa nuestros términos y condiciones aquí T&amp;C_x000a__x000a_ _x000a__x000a_Saludos cordiales / Best Regards"/>
    <x v="22"/>
    <s v="CALL CENTER"/>
    <x v="14"/>
    <d v="2025-05-07T00:00:00"/>
    <s v="Buenos días, estimada:_x000a_Me permito informarle que la última atención de la paciente se realizó el día 29 de abril, ocasión en la que se le ordenó un examen de ecografía de tiroides. Este examen ha sido derivado a la Clínica Vesalio para su gestión._x000a_En ese sentido, la Clínica Vesalio se estará comunicando directamente con la paciente para coordinar la fecha de la cita correspondiente. Buenas tardes, estimada:_x000a_Me permito informarle que se logró establecer comunicación con la paciente, a quien se le explicó detalladamente el procedimiento. El examen ha sido derivado a la Clínica Vesalio, institución que se encargará de contactar directamente a la paciente para coordinar el agendamiento de la cita._x000a_La paciente se mostró tranquila y conforme con la información brindada._x000a_Saludos cordiales,_x000a_Lamentamos la demora en el proceso y agradecemos su comprensión._x000a_Saludos cordiales,"/>
    <d v="2025-05-08T00:00:00"/>
    <x v="0"/>
    <n v="2"/>
    <x v="0"/>
    <x v="1"/>
    <x v="0"/>
    <x v="52"/>
    <e v="#N/A"/>
    <e v="#N/A"/>
    <e v="#N/A"/>
    <e v="#N/A"/>
    <m/>
    <m/>
    <s v="Tramites Administrativos"/>
    <s v="CALIDAD"/>
  </r>
  <r>
    <x v="4"/>
    <s v="PERÚ"/>
    <s v="VIVA1A CENTRO MEDICO"/>
    <s v="RIMAC"/>
    <x v="0"/>
    <s v="DNI"/>
    <n v="10777588"/>
    <s v="Erick Sandro Rodriguez Valverde"/>
    <m/>
    <m/>
    <m/>
    <m/>
    <m/>
    <x v="0"/>
    <x v="1"/>
    <s v="Estimados_x000a__x000a_ _x000a__x000a_Buenas tardes, agradeceremos que nos puedan brindar información porque hasta la fecha no se han comunicado con el paciente en mención:_x000a__x000a_ _x000a__x000a_Erick Sandro Rodriguez Valverde_x000a__x000a_DNI 10777588_x000a__x000a_Ciudad: Cusco_x000a__x000a_Celular de Contacto: 959740271_x000a__x000a_Diagnóstico: Hipertensión_x000a__x000a_ _x000a__x000a_Desde ya a la espera de tú información._x000a__x000a_ _x000a__x000a_Saludos"/>
    <x v="2"/>
    <s v="CRONICOS"/>
    <x v="6"/>
    <d v="2025-05-08T00:00:00"/>
    <s v="Estimada Margot:_x000a_Me permito informarle que se logró establecer contacto con el paciente Erick Sandro Rodriguez Valverde, y se ha agendado su cita para el día de hoy a las 5:15 p.m. con la Dra. Anahí Angélica Seijas Arvelaez, del servicio de Medicina Interna – Teleconsulta._x000a_Quedo atenta a cualquier observación._x000a_Saludos cordiales,"/>
    <d v="2025-05-08T00:00:00"/>
    <x v="0"/>
    <n v="1"/>
    <x v="0"/>
    <x v="3"/>
    <x v="0"/>
    <x v="53"/>
    <e v="#N/A"/>
    <e v="#N/A"/>
    <e v="#N/A"/>
    <e v="#N/A"/>
    <m/>
    <m/>
    <s v="Acceso"/>
    <s v="SERVICIO"/>
  </r>
  <r>
    <x v="4"/>
    <s v="PERÚ"/>
    <s v="VIVA1A CENTRO MEDICO"/>
    <s v="RIMAC"/>
    <x v="0"/>
    <s v="DNI"/>
    <n v="997598574"/>
    <s v="VILCAS PARECES JAVIER FRANCISCO"/>
    <m/>
    <n v="997598574"/>
    <m/>
    <m/>
    <m/>
    <x v="1"/>
    <x v="1"/>
    <s v="Estimados:_x000a__x000a_Buenas tardes, por favor validar si los asegurados en consulta están en el programa cuídate."/>
    <x v="1"/>
    <s v="CUIDATE"/>
    <x v="6"/>
    <d v="2025-05-08T00:00:00"/>
    <s v="Buenas tardes, estimada:_x000a_Me permito informarle que los pacientes mencionados se encuentran actualmente inscritos en el Programa Cuídate y recibieron atención médica durante el mes de abril._x000a_El paciente Noé Antonio (DNI 01157636 – RIMAC EPS Cuídate Diabetes) tiene cita agendada para el día 09/05._x000a_En cuanto a los pacientes Cecilia Rosario (DNI 01157635 – RIMAC EPS Hipotiroidismo) y Javier Francisco (DNI 16174582 – RIMAC EPS Cuídate Hipertensión), se intentó establecer comunicación telefónica sin éxito. Por ello, se les dejó un mensaje vía WhatsApp._x000a_Quedamos atentos ante cualquier indicación adicional._x000a_Saludos cordiales,"/>
    <d v="2025-05-08T00:00:00"/>
    <x v="0"/>
    <n v="1"/>
    <x v="0"/>
    <x v="3"/>
    <x v="0"/>
    <x v="53"/>
    <e v="#N/A"/>
    <e v="#N/A"/>
    <e v="#N/A"/>
    <e v="#N/A"/>
    <m/>
    <m/>
    <s v="Solicitud"/>
    <s v="SOLICITUD"/>
  </r>
  <r>
    <x v="4"/>
    <s v="PERÚ"/>
    <s v="VIVA1A CENTRO MEDICO"/>
    <s v="RIMAC"/>
    <x v="0"/>
    <s v="DNI"/>
    <n v="1157636"/>
    <s v="MOGOLLON INFANTE NOE ANTONIO"/>
    <m/>
    <n v="997598580"/>
    <m/>
    <m/>
    <m/>
    <x v="1"/>
    <x v="1"/>
    <s v="Estimados:_x000a__x000a_Buenas tardes, por favor validar si los asegurados en consulta están en el programa cuídate."/>
    <x v="1"/>
    <s v="CUIDATE"/>
    <x v="3"/>
    <d v="2025-05-08T00:00:00"/>
    <s v="Buenas tardes, estimada:_x000a_Me permito informarle que los pacientes mencionados se encuentran actualmente inscritos en el Programa Cuídate y recibieron atención médica durante el mes de abril._x000a_El paciente Noé Antonio (DNI 01157636 – RIMAC EPS Cuídate Diabetes) tiene cita agendada para el día 09/05._x000a_En cuanto a los pacientes Cecilia Rosario (DNI 01157635 – RIMAC EPS Hipotiroidismo) y Javier Francisco (DNI 16174582 – RIMAC EPS Cuídate Hipertensión), se intentó establecer comunicación telefónica sin éxito. Por ello, se les dejó un mensaje vía WhatsApp._x000a_Quedamos atentos ante cualquier indicación adicional._x000a_Saludos cordiales,"/>
    <d v="2025-05-08T00:00:00"/>
    <x v="0"/>
    <n v="1"/>
    <x v="0"/>
    <x v="3"/>
    <x v="0"/>
    <x v="53"/>
    <e v="#N/A"/>
    <e v="#N/A"/>
    <e v="#N/A"/>
    <e v="#N/A"/>
    <m/>
    <m/>
    <s v="Solicitud"/>
    <s v="SOLICITUD"/>
  </r>
  <r>
    <x v="4"/>
    <s v="PERÚ"/>
    <s v="VIVA1A CENTRO MEDICO"/>
    <s v="RIMAC"/>
    <x v="0"/>
    <s v="DNI"/>
    <n v="1157635"/>
    <s v="RAMIREZ DE MOGOLLON CECILIA ROSARIO"/>
    <m/>
    <n v="949938098"/>
    <m/>
    <m/>
    <m/>
    <x v="1"/>
    <x v="1"/>
    <s v="Estimados:_x000a__x000a_Buenas tardes, por favor validar si los asegurados en consulta están en el programa cuídate."/>
    <x v="1"/>
    <s v="CUIDATE"/>
    <x v="19"/>
    <d v="2025-05-08T00:00:00"/>
    <s v="Buenas tardes, estimada:_x000a_Me permito informarle que los pacientes mencionados se encuentran actualmente inscritos en el Programa Cuídate y recibieron atención médica durante el mes de abril._x000a_El paciente Noé Antonio (DNI 01157636 – RIMAC EPS Cuídate Diabetes) tiene cita agendada para el día 09/05._x000a_En cuanto a los pacientes Cecilia Rosario (DNI 01157635 – RIMAC EPS Hipotiroidismo) y Javier Francisco (DNI 16174582 – RIMAC EPS Cuídate Hipertensión), se intentó establecer comunicación telefónica sin éxito. Por ello, se les dejó un mensaje vía WhatsApp._x000a_Quedamos atentos ante cualquier indicación adicional._x000a_Saludos cordiales,"/>
    <d v="2025-05-08T00:00:00"/>
    <x v="0"/>
    <n v="1"/>
    <x v="0"/>
    <x v="3"/>
    <x v="0"/>
    <x v="53"/>
    <e v="#N/A"/>
    <e v="#N/A"/>
    <e v="#N/A"/>
    <e v="#N/A"/>
    <m/>
    <m/>
    <s v="Solicitud"/>
    <s v="SOLICITUD"/>
  </r>
  <r>
    <x v="4"/>
    <s v="PERÚ"/>
    <s v="VIVA1A CENTRO MEDICO"/>
    <s v="RIMAC"/>
    <x v="0"/>
    <s v="DNI"/>
    <m/>
    <s v="*****URGENTE**** IASD - Pacientes con enfermedades crónicas"/>
    <m/>
    <m/>
    <m/>
    <m/>
    <m/>
    <x v="1"/>
    <x v="1"/>
    <s v="*****URGENTE**** IASD - Pacientes con enfermedades crónicas"/>
    <x v="4"/>
    <s v="CRONICOS"/>
    <x v="9"/>
    <d v="2025-05-08T00:00:00"/>
    <s v="Reciban un cordial saludo del Centro Médico Viva 1A._x000a__x000a_En relación a lo solicitado se actualiza status al día de hoy 25/7/2025:_x000a__x000a__x000a__x000a__x000a_DNI_x000a_CELULAR_x000a_APELLIDOS Y NOMBRES_x000a_DX_x000a_CORREO_x000a_DEPARTAMENTO_x000a_ESTADO_x000a_07822473_x000a_948112255 - 993 510 471_x000a_AGUILAR PRETEL DE CABRERA MARIA SOLEDAD_x000a_DM + HTA_x000a_cabreraelard@gmail.com_x000a_LIMA_x000a_Responde que está muy ocupada y corta llamadas_x000a_21137122_x000a_989098529 - 989 242 438_x000a_GALLARDO ALFARO LILA DORIS_x000a_DM + HTA_x000a_daniel.casildo@gmail.com_x000a_LIMA_x000a_No responde_x000a_10511568_x000a_993591232_x000a_MAMANI BENITO ROGER_x000a_DM_x000a_roggers007@hotmail.com_x000a_LIMA_x000a_No responde_x000a_03301380_x000a_944 686 251 - 964904573_x000a_SCHERMAN CALLE JOSE MEDARDO_x000a_HTA_x000a_josescherman@hotmail.com_x000a_LIMA_x000a_No responde_x000a_10044955_x000a_979837816 - 993 510 449_x000a_CALDERON ALLCA TEOFILA ROCIO_x000a_HTA_x000a_rocio.calderon1973@hotmail.com_x000a_LIMA_x000a_No responde_x000a_18092546_x000a_964904573 - 944 686 251_x000a_RAZZETO RODRIGUEZ DE SCHERMAN MARIA ELENA_x000a_Hipotiroidismo_x000a_marielena_razzeto@hotmail.com_x000a_LIMA_x000a_Responde, pendiente de aceptación de cita_x000a_44884957_x000a_988960146_x000a_CABRERA NUÑEZ ROGER_x000a_ _x000a_rogerc192@gmail.com_x000a_LIMA_x000a_No responde_x000a_7404003_x000a_993510443_x000a_WALTHER QUEREVALÚ MERE_x000a_ _x000a_wquereval@hotmail.com_x000a_LIMA_x000a_No responde_x000a__x000a_Cabe resaltar que se la llamado a los pacientes; así como, enviado mensajes de ws de los cuales no tenemos respuesta._x000a_Saludos Cordiales,"/>
    <d v="2025-07-25T00:00:00"/>
    <x v="0"/>
    <n v="57"/>
    <x v="0"/>
    <x v="0"/>
    <x v="0"/>
    <x v="53"/>
    <e v="#N/A"/>
    <e v="#N/A"/>
    <e v="#N/A"/>
    <e v="#N/A"/>
    <m/>
    <m/>
    <s v="Solicitud"/>
    <s v="SOLICITUD"/>
  </r>
  <r>
    <x v="4"/>
    <s v="PERÚ"/>
    <s v="VIVA1A CENTRO MEDICO"/>
    <s v="RIMAC"/>
    <x v="1"/>
    <s v="DNI"/>
    <n v="42064965"/>
    <s v="OLORTEGUI PEREZ HERCILIO"/>
    <m/>
    <m/>
    <m/>
    <m/>
    <m/>
    <x v="1"/>
    <x v="1"/>
    <s v="Estimados: _x000a__x000a_Buenas noches, por favor su apoyo con lo solicitado pro el cliente: _x000a__x000a_Me informa que hoy tuvo una atención virtual, pero a la hora de entregarle su descanso medico le han observado que su firma no debe de ser en digital sino en original, con la rubrica de la doctora. Asimismo solicita el detalle de la liquidación por los medicamentos otorgados, ya que necesita realizar las gestiones correspondiente ante essalud la asistenta social._x000a_ _x000a_ _x000a__x000a__x000a_FESA - Técnicos_x000a_OLORTEGUI_x000a_PEREZ_x000a_HERCILIO OSCAR_x000a_2_x000a_M_x000a_4/11/1983_x000a_DNI_x000a_42064965_x000a_ _x000a_Te proporciono los datos del medico_x000a_ _x000a_Maria A. Uribe Caveduque_x000a_Medico general_x000a_Codigo 101167_x000a_ _x000a_Me podrías confirmar por favor, como puede el colaborador acceder a su descanso que le corresponde pro derecho._x000a_ _x000a_Quedo a la espera de su pronta respuesta. Buenas noches, estimada Monica_x000a__x000a_Revisaremos con el proveedor la solicitud, comentarte que la atención virtual con la Dra. MARIA ALEXANDRA URIBE CAVEDUQUE fue brindada por el proveedor VIVA 1 el día de ayer 08/05._x000a__x000a_@quejasyreclamos@Quejas y reclamos Su gentil apoyo con la atención de la solicitud del paciente en líneas previas._x000a__x000a_Muchas gracias_x000a_Saludos cordiales"/>
    <x v="23"/>
    <s v="CENTRO MEDICO VIRTUAL"/>
    <x v="13"/>
    <d v="2025-05-09T00:00:00"/>
    <s v="Estimados,_x000a_Reciban un cordial saludo del Centro Médico Viva 1A._x000a_En atención a su solicitud, adjuntamos el documento correspondiente a la liquidación detallada de los medicamentos recetados. Este documento incluye la información pertinente sobre los productos prescritos y los costos asociados.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7T00:00:00"/>
    <x v="0"/>
    <n v="13"/>
    <x v="0"/>
    <x v="0"/>
    <x v="0"/>
    <x v="54"/>
    <e v="#N/A"/>
    <e v="#N/A"/>
    <e v="#N/A"/>
    <e v="#N/A"/>
    <m/>
    <m/>
    <s v="Solicitud"/>
    <s v="SOLICITUD"/>
  </r>
  <r>
    <x v="4"/>
    <s v="PERÚ"/>
    <s v="VIVA1A CENTRO MEDICO"/>
    <s v="RIMAC"/>
    <x v="0"/>
    <s v="DNI"/>
    <n v="40027009"/>
    <s v="CESAR GANOZA RODRIGUEZ"/>
    <m/>
    <n v="999571152"/>
    <m/>
    <m/>
    <m/>
    <x v="0"/>
    <x v="1"/>
    <s v="Estimada @'Chrismerly Abigail Huaranca López'_x000a__x000a_Su gentil apoyo con el descargo y medidas correctivas del presente reclamo._x000a__x000a_Estimada Guissela,_x000a__x000a_ _x000a__x000a_Tu gentil apoyo para que mediante VIVA A1 se puedan contactar con cliente indica que a la fecha no se han contactado para concretar una cita para el seguimiento del programa de hipotiroidismo._x000a__x000a_ _x000a__x000a_Indica que intentó llamar a la central, pero tiene problemas para establecer la comunicación, por favor, si es posible que lo llamen y sea a la brevedad._x000a__x000a_ _x000a__x000a_Adjunto los datos de cliente:_x000a__x000a_ _x000a__x000a_Asegurado: CESAR GANOZA RODRIGUEZ_x000a_DNI: 40027009_x000a_Celular: 999571152_x000a_ _x000a__x000a_Cliente indica que por seguridad desea que lo contacten vía WhatsApp. _x000a__x000a_ _x000a__x000a_Saludos."/>
    <x v="2"/>
    <s v="CRONICOS"/>
    <x v="19"/>
    <d v="2025-05-09T00:00:00"/>
    <s v="Buenas tardes, estimada:_x000a_Reciba un cordial saludo del Centro Médico Viva 1A._x000a_Me permito informarle que el paciente César Ganoza Rodríguez (DNI: 40027009) ya fue atendido el dia  08/05/2025 a las 6:30 p.m., con el Dr. Siura Trevejo, en la modalidad de teleconsulta._x000a_Asimismo, se le ha brindado al paciente el número de WhatsApp correspondiente, con el fin de facilitar una comunicación más directa para cualquier consulta o coordinación adicional._x000a_Quedamos atentos a cualquier consulta adicional y siempre a su disposición para atender sus requerimientos._x000a_Saludos cordiales,"/>
    <d v="2025-05-09T00:00:00"/>
    <x v="0"/>
    <n v="1"/>
    <x v="0"/>
    <x v="3"/>
    <x v="0"/>
    <x v="54"/>
    <e v="#N/A"/>
    <e v="#N/A"/>
    <e v="#N/A"/>
    <e v="#N/A"/>
    <m/>
    <m/>
    <s v="Acceso"/>
    <s v="SERVICIO"/>
  </r>
  <r>
    <x v="4"/>
    <s v="PERÚ"/>
    <s v="VIVA1A CENTRO MEDICO"/>
    <s v="RIMAC"/>
    <x v="0"/>
    <s v="DNI"/>
    <n v="73575494"/>
    <s v="Allyson Camacuari"/>
    <m/>
    <m/>
    <m/>
    <s v="25-SBS015225"/>
    <m/>
    <x v="0"/>
    <x v="0"/>
    <s v="Estimados._x000a__x000a_Por favor indicar porque la demora con la entrega de las medicinas._x000a__x000a_ _x000a__x000a_EDILBERTA MEJIA PROAÑO DE CAMACUARI_x000a__x000a_CALLE PENELOPE 154_x000a__x000a_DNI 06737241_x000a__x000a_AMI SALUD RED PREFERENTE 4038- 0000041345_x000a__x000a_yovana_camejia@hotmail.com_x000a__x000a_994765885_x000a__x000a_CALLE PENELOPE 154  ALTURA DE LA CDRA 6 RUISEÑORES_x000a__x000a_ _x000a__x000a_RECLAMO:_x000a__x000a_me llaman para programar la entrega de medicamentos y no cumplen, eso también porque yo tengo que llamar a reclamar porque si no no es atendido la paciente está dentro del programa crónico es una niña de habilidades especiales síndrome de down Allyson camacuari mejía DNI 73575494 es la paciente como comprenderán ella no puede estar sin medicina y por eso hemos visto la forma de darle la mejor atención medica atreves de ustedes pero no estoy satisfecha con la atención hacia mi hija, quedo a la espera de su atención, indicarle que hasta el momento no me llaman para la entrega de la medicina la entidad es VIVA 1A lo cual le da la atención_x000a__x000a_ _x000a__x000a_Slds."/>
    <x v="0"/>
    <s v="PRESTADOR EXTERNO"/>
    <x v="0"/>
    <d v="2025-05-09T00:00:00"/>
    <s v="Buenas tardes, estimados:_x000a_Reciban un cordial saludo de parte del Centro Médico Viva 1A._x000a_En relación con el reclamo presentado por la Sra. Edilberta García, nos permitimos informar lo siguiente:_x000a_La paciente Allyson Camacuari (DNI 73575494) fue atendida el día 24 de abril. Posteriormente, el 25 de abril se gestionó la entrega de los medicamentos correspondientes a través del proveedor Cuidafarma. Al consultar el estado de la entrega, el proveedor confirmó que esta se realizó el día 26 de abril.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09T00:00:00"/>
    <x v="0"/>
    <n v="1"/>
    <x v="0"/>
    <x v="3"/>
    <x v="0"/>
    <x v="54"/>
    <e v="#N/A"/>
    <e v="#N/A"/>
    <e v="#N/A"/>
    <e v="#N/A"/>
    <m/>
    <m/>
    <s v="Medicamentos"/>
    <s v="SERVICIO"/>
  </r>
  <r>
    <x v="4"/>
    <s v="PERÚ"/>
    <s v="VIVA1A CENTRO MEDICO"/>
    <s v="RIMAC"/>
    <x v="0"/>
    <s v="DNI"/>
    <n v="7947219"/>
    <s v="MARGARET EUGENIE ARAGONES BISROR"/>
    <m/>
    <m/>
    <m/>
    <m/>
    <m/>
    <x v="0"/>
    <x v="1"/>
    <s v="Buenos días estimados,_x000a__x000a_Se comunica a la Central de Programas, Paciente indicando que mes a mes tiene que realizar la llamada a nuestra Central para solicitar su atención mensual, según lo indicando por una de sus áreas, reportaron que el sistema les alerta las citas próximas de los pacientes para las programaciones de sus atenciones, por favor, son consecutivas las llamadas de los paciente indicando el mal manejo de su Call Center ya que al número que marcan no les permite ingresar el anexo, brindar el número de DNI o simplemente se corta la llamada, por el motivo que nos insisten a nuestra línea de ingresos, La paciente solicita un cambio de prestador ya que como se menciona todos los meses presenta el mismo reclamo._x000a__x000a__x000a_PACIENTE: MARGARET EUGENIE ARAGONES BISROR_x000a_DNI: 07947219_x000a__x000a__x000a_Saludos cordiales_x000a__x000a_Central de Programas "/>
    <x v="5"/>
    <s v="CALL CENTER"/>
    <x v="14"/>
    <d v="2025-05-12T00:00:00"/>
    <s v="Buenos días, estimados:_x000a_Reciban un cordial saludo de parte del equipo del Centro Médico Viva 1A._x000a_En relación con lo solicitado respecto a la paciente Margaret Eugenie Aragones Bisror (DNI: 07947219), les informamos que nuestro personal del call center logró establecer contacto con la paciente. En consecuencia, su cita ha sido programada para el día 13 de mayo a las 5:30 p.m., con el Dr. Antonio David Moncada Catalán, en el servicio de Medicina Familiar - Teleconsulta._x000a_Lamentamos la demora en lograr el contacto con la paciente y agradecemos su comprensión al respecto._x000a_Quedamos atentos a cualquier consulta adicional y, como siempre, a su entera disposición para atender sus requerimientos. En el Centro Médico Viva 1A, reafirmamos nuestro compromiso con brindar un servicio de calidad y seguimos trabajando continuamente para mejorar su experiencia con nosotros._x000a_Saludos cordiales,"/>
    <d v="2025-05-12T00:00:00"/>
    <x v="0"/>
    <n v="1"/>
    <x v="0"/>
    <x v="3"/>
    <x v="0"/>
    <x v="55"/>
    <e v="#N/A"/>
    <e v="#N/A"/>
    <e v="#N/A"/>
    <e v="#N/A"/>
    <m/>
    <m/>
    <s v="Fallas TICS"/>
    <s v="CALIDAD"/>
  </r>
  <r>
    <x v="4"/>
    <s v="PERÚ"/>
    <s v="VIVA1A CENTRO MEDICO"/>
    <s v="RIMAC"/>
    <x v="0"/>
    <s v="DNI"/>
    <n v="48722095"/>
    <s v="JOSE MARIA VIÑOLES GARCIA"/>
    <m/>
    <m/>
    <m/>
    <m/>
    <m/>
    <x v="0"/>
    <x v="1"/>
    <s v="Estimados, buen día._x000a__x000a_ _x000a__x000a_Su gentil apoyo contactando a paciente para su control mensual, ya que el 13/04 tuvo el anterior control y hasta el momento no tiene programación para este mes._x000a__x000a_ _x000a__x000a__x000a__x000a_ _x000a__x000a_PACIENTE:         JOSE MARIA VIÑOLES GARCIA_x000a__x000a_DNI:                      48722095_x000a__x000a_Telf. Contacto: 999983600_x000a__x000a_Prestador:         Viva 1A_x000a__x000a_ _x000a__x000a_Agradecida de antemano, quedo atenta a su confirmación._x000a__x000a_Saludos,"/>
    <x v="2"/>
    <s v="CRONICOS"/>
    <x v="22"/>
    <d v="2025-05-12T00:00:00"/>
    <s v="Buenas tardes, estimada:_x000a_Reciba un cordial saludo de parte del equipo del Centro Médico Viva 1A._x000a_En atención a lo solicitado, le informamos que el agendamiento del paciente José María Viñoles (DNI 48722095) García ha sido realizado para el día de hoy a las 5:30 p.m., con el Dr. Hilton D. Jango Cruz, en el servicio de Cardiología - Teleconsulta._x000a_Quedamos atentos a cualquier consulta adicional y, como siempre, a su entera disposición para atender sus requerimientos. En el Centro Médico Viva 1A, estamos comprometidos con brindarle un servicio de calidad y seguimos trabajando continuamente para mejorar su experiencia con nosotros._x000a_Saludos cordiales,"/>
    <d v="2025-05-12T00:00:00"/>
    <x v="0"/>
    <n v="1"/>
    <x v="0"/>
    <x v="3"/>
    <x v="0"/>
    <x v="55"/>
    <e v="#N/A"/>
    <e v="#N/A"/>
    <e v="#N/A"/>
    <e v="#N/A"/>
    <m/>
    <m/>
    <s v="Acceso"/>
    <s v="SERVICIO"/>
  </r>
  <r>
    <x v="4"/>
    <s v="PERÚ"/>
    <s v="VIVA1A CENTRO MEDICO"/>
    <s v="RIMAC"/>
    <x v="0"/>
    <s v="DNI"/>
    <n v="42107142"/>
    <s v="ADITA VIVIAN CUELA FLORES"/>
    <s v="Jr. Gabriel Torres 542 Pamplona baja -  SJM"/>
    <n v="952925102"/>
    <s v="vivian_cuela@hotmail.com"/>
    <m/>
    <m/>
    <x v="1"/>
    <x v="1"/>
    <s v="Estimados, _x000a_buenos días su apoyo en contactar al asegurado ya que esta solicitando ingreso a programa._x000a_ _x000a_Datos: _x000a__x000a_DNI: 42107142_x000a_Nombres: ADITA VIVIAN CUELA FLORES_x000a_Telf. 952925102_x000a_Correo: vivian_cuela@hotmail.com_x000a_Diagnóstico: Hipotiroidismo._x000a_Dirección: Jr. Gabriel Torres 542 Pamplona baja -  SJM"/>
    <x v="1"/>
    <s v="CRONICOS"/>
    <x v="19"/>
    <d v="2025-05-12T00:00:00"/>
    <s v="Buenos días, estimados:_x000a_Reciban un cordial saludo de parte del equipo del Centro Médico Viva 1A._x000a_En relación con lo solicitado, informamos lo siguiente:_x000a_La paciente Adita Vivian Cuela Flores (DNI: 42107142) fue contactada el día 11 de mayo, y se ha programado su cita para el día 13 de mayo a las 7:30 p.m., con el Dr. Antonio David Moncada Catalán, en el servicio de Medicina Familiar - Teleconsulta._x000a_Quedamos atentos a cualquier consulta adicional y siempre a su disposición para atender sus requerimientos. En el Centro Médico Viva 1A, estamos comprometidos con brindarle un servicio de calidad y trabajamos continuamente para mejorar su experiencia con nosotros._x000a_Saludos cordiales,"/>
    <d v="2025-05-12T00:00:00"/>
    <x v="0"/>
    <n v="1"/>
    <x v="0"/>
    <x v="3"/>
    <x v="0"/>
    <x v="55"/>
    <e v="#N/A"/>
    <e v="#N/A"/>
    <e v="#N/A"/>
    <e v="#N/A"/>
    <m/>
    <m/>
    <s v="Solicitud"/>
    <s v="SOLICITUD"/>
  </r>
  <r>
    <x v="4"/>
    <s v="PERÚ"/>
    <s v="VIVA1A CENTRO MEDICO"/>
    <s v="RIMAC"/>
    <x v="0"/>
    <s v="DNI"/>
    <n v="6134812"/>
    <s v="NURIA ZAVALETA LUJAN"/>
    <m/>
    <m/>
    <m/>
    <m/>
    <m/>
    <x v="1"/>
    <x v="1"/>
    <s v="Estimad Guisella _x000a__x000a_Cliente se encuentra en el programa de pacientes crónicos por hipotiroidismo, solicita que la contacten para una cita virtual y envío de sus medicinas._x000a__x000a_Cliente: NURIA ZAVALETA LUJAN_x000a_Número de contacto:  986579174 - 972027531"/>
    <x v="4"/>
    <s v="CRONICOS"/>
    <x v="19"/>
    <d v="2025-05-12T00:00:00"/>
    <s v="Buenas tardes estimada._x000a_Reciban un cordial saludo del Centro Médico Viva 1A._x000a_En relación con la solicitud realizada, informamos que hemos intentado comunicarnos con la paciente NURIA ZAVALETA LUJAN en múltiples ocasiones a través de los números telefónicos 986 579 174 y 972 027 531, sin obtener respuesta. Asimismo, se ha dejado un mensaje por WhatsApp, pero hasta el momento no hemos logrado establecer contacto._x000a_Para continuar con la gestión correspondiente, agradeceríamos que nos proporcione un número de contacto adicional._x000a_Quedamos atentos a su pronta respuesta y siempre a su disposición para atender sus requerimientos. _x000a_Saludos cordiales,"/>
    <d v="2025-05-13T00:00:00"/>
    <x v="0"/>
    <n v="2"/>
    <x v="0"/>
    <x v="1"/>
    <x v="0"/>
    <x v="55"/>
    <e v="#N/A"/>
    <e v="#N/A"/>
    <e v="#N/A"/>
    <e v="#N/A"/>
    <m/>
    <m/>
    <s v="Solicitud"/>
    <s v="SOLICITUD"/>
  </r>
  <r>
    <x v="4"/>
    <s v="PERÚ"/>
    <s v="VIVA1A CENTRO MEDICO"/>
    <s v="RIMAC"/>
    <x v="0"/>
    <s v="DNI"/>
    <n v="40698421"/>
    <s v="KAREN PINTO HURTADO"/>
    <m/>
    <m/>
    <m/>
    <m/>
    <m/>
    <x v="0"/>
    <x v="1"/>
    <s v="Buenos días estimados,_x000a__x000a_Se comunica a la Central de Programas, Paciente indicando tiene pendiente la entrega de tratamiento médico aproximadamente una semana, por favor su gentil apoyo ya que indica que ya el caso ha sido escalado por otra área de Rimac, pero no visualizamos la solicitud por nuestra línea, Por favor su comunicación a la paciente y prioridad de la entrega de medicación ya que es diaria._x000a__x000a__x000a_PACIENTE: KAREN PINTO HURTADO_x000a_DNI: 40698421_x000a__x000a__x000a_Saludos cordiales_x000a__x000a_Central de Programas "/>
    <x v="0"/>
    <s v="PRESTADOR EXTERNO"/>
    <x v="0"/>
    <d v="2025-05-12T00:00:00"/>
    <s v="Buenas tardes estimados,_x000a__x000a_Reciba un cordial saludo del Centro Médico Viva 1A._x000a__x000a_Con respecto a lo solicitado referimos lo siguiente:_x000a__x000a_La paciente KAREN PINTO HURTADO DNI: 40698421 ha confirmado la recepción de sus medicamentos el dia lunes 12/04 en el transcurso de la tarde._x000a__x000a_Quedamos atentos a cualquier consulta adicional y siempre a su disposición para atender sus requerimientos / En el Centro Médico Viva 1A estamos comprometidos con brindarle un servicio de calidad y seguimos trabajando continuamente para mejorar su experiencia con nosotros._x000a__x000a_Saludos cordiales."/>
    <d v="2025-05-14T00:00:00"/>
    <x v="0"/>
    <n v="3"/>
    <x v="0"/>
    <x v="2"/>
    <x v="0"/>
    <x v="55"/>
    <e v="#N/A"/>
    <e v="#N/A"/>
    <e v="#N/A"/>
    <e v="#N/A"/>
    <m/>
    <m/>
    <s v="Medicamentos"/>
    <s v="SERVICIO"/>
  </r>
  <r>
    <x v="4"/>
    <s v="PERÚ"/>
    <s v="VIVA1A CENTRO MEDICO"/>
    <s v="RIMAC"/>
    <x v="0"/>
    <s v="CE"/>
    <n v="938109"/>
    <s v="María Fernanda Silva Guillén"/>
    <m/>
    <m/>
    <m/>
    <m/>
    <m/>
    <x v="1"/>
    <x v="1"/>
    <s v="Buenas tardes estimados,_x000a__x000a_Por favor el status de atención de la paciente, ya que realiza la consulta, caso derivado el día 08/05. _x000a__x000a__x000a_PACIENTE: María Fernanda Silva Guillén_x000a_CE 000938109_x000a_TELEFONO:  937 811 721_x000a__x000a__x000a__x000a_Saludos _x000a_De: Maria Fernanda Silva &lt;mariafer.sg@gmail.com&gt;_x000a_Enviado: lunes, 12 de mayo de 2025 12:33_x000a_Para: Programas de Salud Rimac &lt;programasdesaludrimac@salud365.pe&gt;_x000a_Asunto: Re: INFORMACION DEL PROGRAMA ACOMPAÑAMIENTO ONCOLOGICO_x000a_ _x000a_Buenos días, espero se encuentre bien._x000a__x000a_Quisiera saber el estado de mi solicitud para poder empezar con el beneficio del programa de acompañamiento oncologico._x000a__x000a_Gracias y saludos, _x000a_Maria Fernanda Silva _x000a_937811721_x000a_El jue, 8 may. 2025, 10:22 a. m., Maria Fernanda Silva &lt;mariafer.sg@gmail.com&gt; escribió:_x000a_Buenos días, espero que se encuentre muy bien._x000a__x000a_Como solicitado, adjunto examen anatomopatológico de la confirmación del diagnóstico oncológico._x000a__x000a_Los datos del paciente son:_x000a__x000a_María Fernanda Silva Guillén_x000a_CE 000938109_x000a_+51 937 811 721_x000a__x000a_Muchas gracias y quedo atenta."/>
    <x v="4"/>
    <s v="ATENCION DOMICILIARIA"/>
    <x v="13"/>
    <d v="2025-05-12T00:00:00"/>
    <s v="Estimados,_x000a_Reciban un cordial saludo del Centro Médico Viva 1A._x000a_En relación con la solicitud realizada, informamos que se ha establecido contacto con la paciente María Fernanda Silva Guillén, y se ha programado una cita para el día de mañana a las 9:00 a.m., con el Dr. Greduin Alexander Romero Bompart, en la modalidad de Medicina General – Atención Domiciliaria._x000a_El propósito de esta visita es realizar la caracterización clínica de la paciente y evaluar la pertinencia de su inclusión en el programa de acompañamiento oncológico.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3T00:00:00"/>
    <x v="0"/>
    <n v="2"/>
    <x v="0"/>
    <x v="1"/>
    <x v="0"/>
    <x v="55"/>
    <e v="#N/A"/>
    <e v="#N/A"/>
    <e v="#N/A"/>
    <e v="#N/A"/>
    <m/>
    <m/>
    <s v="Solicitud"/>
    <s v="SOLICITUD"/>
  </r>
  <r>
    <x v="4"/>
    <s v="PERÚ"/>
    <s v="VIVA1A CENTRO MEDICO"/>
    <s v="RIMAC"/>
    <x v="0"/>
    <s v="DNI"/>
    <n v="10296015"/>
    <s v="ANDREA VANESA VARGAS OSSORIO"/>
    <m/>
    <m/>
    <m/>
    <m/>
    <m/>
    <x v="0"/>
    <x v="1"/>
    <s v="Estimados @'Quejas y reclamos'@'Chrismerly Abigail Huaranca López'_x000a__x000a_ _x000a__x000a_Se solicita su gentil apoyo para remitir la última receta médica atendida correspondiente a la usuaria referida._x000a__x000a_Asimismo, se solicita confirmar y reforzar con la usuaria el flujo correspondiente a la emisión y entrega de recetas médicas, recordando que estas deben ser entregadas directamente a los usuarios, ya que constituyen la indicación formal para la toma y administración de los medicamentos prescritos._x000a__x000a_ "/>
    <x v="24"/>
    <s v="CRONICOS"/>
    <x v="23"/>
    <d v="2025-05-12T00:00:00"/>
    <s v="Buenos días estimados,_x000a_Reciban un cordial saludo del Centro Médico Viva 1A._x000a_En relación con el caso de la paciente Andrea Vanesa Vargas Ossorio (DNI 10296015) informamos que fue atendida el día 08 de mayo por el Dr. Antonio David Moncada Catalán, quien le prescribió ciertos medicamentos. La gestión de entrega de dichos medicamentos se realizó a través del proveedor Cuidafarma._x000a_El envió de receta medica ya se realizo a través de numero de WhatsApp de la paciente._x000a_Sin embargo, hemos sido informados de que la entrega de los medicamentos será programada  apartir 18 de mayo, _x000a_Por lo tanto, solicitamos  que se evalúe la posibilidad de acortar los tiempos de entrega y se realicen las gestiones necesarias para que la paciente reciba sus medicamentos a la brevedad posible._x000a_Adjunto captura ._x000a_Saludos cordiales,"/>
    <d v="2025-05-13T00:00:00"/>
    <x v="0"/>
    <n v="2"/>
    <x v="0"/>
    <x v="1"/>
    <x v="0"/>
    <x v="55"/>
    <e v="#N/A"/>
    <e v="#N/A"/>
    <e v="#N/A"/>
    <e v="#N/A"/>
    <m/>
    <m/>
    <s v="Atención Asistencial"/>
    <s v="SERVICIO"/>
  </r>
  <r>
    <x v="4"/>
    <s v="PERÚ"/>
    <s v="VIVA1A CENTRO MEDICO"/>
    <s v="RIMAC"/>
    <x v="0"/>
    <m/>
    <m/>
    <s v="OSCAR RAUL BURSTEIN GAMARRA"/>
    <m/>
    <m/>
    <m/>
    <m/>
    <m/>
    <x v="1"/>
    <x v="1"/>
    <s v="Buen día, _x000a__x000a_Estimados por favor su apoyo con la información brindada al cliente, refiere que la atención de dio de forma virtual. Cliente indica que le prometieron un reembolso a su número de Yape o Plin por el costo de unos medicamentos por parte del proveedor VIVA A1. El monto a reembolsar es de S/ 34.50._x000a_Se adjunta el comprobante de compra de los medicamentos._x000a_Los datos proporcionados al cliente son los siguientes:_x000a_Yape: 998915109_x000a_Nombre: Óscar Burstein (DNI: 16488284)_x000a_Póliza: E0035441_x000a_Importe: S/ 34.50_x000a_Motivo: Le indicaron que no contaban con proveedor en la ciudad de chiclayo. _x000a__x000a_Por favor confirmar gestión, quedo al pendiente. _x000a__x000a_Un cordial saludo, "/>
    <x v="25"/>
    <s v="TRAMITE INTERNO"/>
    <x v="41"/>
    <d v="2025-05-13T00:00:00"/>
    <s v="Buenas tardes estimada,_x000a_Reciban un cordial saludo del Centro Médico Viva 1A._x000a_En relación con la solicitud realizada, informamos que se ha efectuado el reembolso correspondiente al paciente  Óscar Burstein, al número de Yape del paciente: 998 915 109. Asimismo, se ha enviado la confirmación de la transacción mediante captura de pantalla al número de WhatsApp proporcionado._x000a_Lamentamos la demora en la gestión y agradecemos su comprensión.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3T00:00:00"/>
    <x v="0"/>
    <n v="1"/>
    <x v="0"/>
    <x v="3"/>
    <x v="0"/>
    <x v="56"/>
    <e v="#N/A"/>
    <e v="#N/A"/>
    <e v="#N/A"/>
    <e v="#N/A"/>
    <m/>
    <m/>
    <s v="Solicitud"/>
    <s v="SOLICITUD"/>
  </r>
  <r>
    <x v="4"/>
    <s v="PERÚ"/>
    <s v="VIVA1A CENTRO MEDICO"/>
    <s v="RIMAC"/>
    <x v="0"/>
    <m/>
    <m/>
    <s v="Julia Patricia Tejeda Moscoso"/>
    <m/>
    <m/>
    <m/>
    <m/>
    <m/>
    <x v="0"/>
    <x v="1"/>
    <s v="Estimadas_x000a__x000a_ _x000a__x000a_Buenas tardes, el 07/05/25 la asegurada Julia Patricia Tejeda Moscoso fue atendida a través por Viva A1 por la Dra. Virginia Cuevas Rivera quien le prescribió para el tratamiento que recibe el Xeljans (Tofacitinib 11 mg) adjunto receta -  quien le manifiesto que estaría pasando la orden para que los señores de Viva 1 proceda a solicitar la carta de garantía correspondiente._x000a__x000a_ _x000a__x000a_Es el caso que estamos 13/05/25 y no hay ninguna solicitud, por consiguiente, no han realizado la entrega del medicamento a la asegurada._x000a__x000a_ _x000a__x000a_Estimadas, que esta pasando con la atencion que brinda los señores Viva A1 quien presente falencia, no realizan llevan un control de las citas medica, no informan a los asegurados del estado de medicamento, ello remiten el requerimiento a Cuida Farmacia y se olvida, no realizan más gestiones._x000a__x000a_ _x000a__x000a_Por favor necesito una pronta respuesta a que se debe la demora en la entrega del medicamento a la asegurada._x000a__x000a_ _x000a__x000a_Quedo a la espera de una pronta respuesta con la debida solución._x000a__x000a_ _x000a__x000a_Saludos cordiales"/>
    <x v="0"/>
    <s v="PRESTADOR EXTERNO"/>
    <x v="0"/>
    <d v="2025-05-13T00:00:00"/>
    <s v="Saludos  _x000a_sobre el caso fue derivado a Cuida Farma aliado estratégico para  _x000a_el ANS de respuesta es de  3 días una vez pasa el proceso de auditoria esto es obligatorio para todos los medicamentos con carta de garantía  _x000a__x000a__x000a__x000a_estamos en contacto con Cuida para la respuesta y seguimiento para la entrega _x000a_cordialmente "/>
    <d v="2025-05-13T00:00:00"/>
    <x v="0"/>
    <n v="1"/>
    <x v="0"/>
    <x v="3"/>
    <x v="0"/>
    <x v="56"/>
    <e v="#N/A"/>
    <e v="#N/A"/>
    <e v="#N/A"/>
    <e v="#N/A"/>
    <m/>
    <m/>
    <s v="Medicamentos"/>
    <s v="SERVICIO"/>
  </r>
  <r>
    <x v="4"/>
    <s v="PERÚ"/>
    <s v="VIVA1A CENTRO MEDICO"/>
    <s v="RIMAC"/>
    <x v="0"/>
    <s v="DNI"/>
    <s v="42161130(1)"/>
    <s v="GUEVARA DELGADO LETICIA"/>
    <m/>
    <m/>
    <m/>
    <m/>
    <m/>
    <x v="1"/>
    <x v="1"/>
    <s v="Estimadas @'Quejas y reclamos'@'Chrismerly Abigail Huaranca López'_x000a__x000a_Su urgente apoyo se requiere validar las atenciones de la usuaria referida. Favor tu apoyo ene este caso, la asegurada tiene examen realizadas el mes anterior, actualmente no cuenta con medicación, no sabe si tomara la misma dosis, podemos revisar con la Clinica por favor."/>
    <x v="14"/>
    <s v="CRONICOS"/>
    <x v="19"/>
    <d v="2025-05-13T00:00:00"/>
    <s v="Buenas tardes Guisela:_x000a_En relación con el paciente GUEVARA DELGADO LETICIA, informamos que fue atendida el 11 de junio de 2025 a las 11:00 a.m., con el Dra. Nilda Noriko Kawamura Murillo de la especialidad de ENDOCRINOLOGÍA  - TELECONSULTA._x000a_Quedamos atentos ante cualquier consulta adicional._x000a__x000a__x000a_Saludos cordiales."/>
    <d v="2025-06-18T00:00:00"/>
    <x v="0"/>
    <n v="27"/>
    <x v="0"/>
    <x v="0"/>
    <x v="0"/>
    <x v="56"/>
    <e v="#N/A"/>
    <e v="#N/A"/>
    <e v="#N/A"/>
    <e v="#N/A"/>
    <m/>
    <m/>
    <s v="Solicitud"/>
    <s v="SOLICITUD"/>
  </r>
  <r>
    <x v="4"/>
    <s v="PERÚ"/>
    <s v="VIVA1A CENTRO MEDICO"/>
    <s v="RIMAC"/>
    <x v="0"/>
    <s v="DNI"/>
    <n v="41816575"/>
    <s v="CASTILLO MUÑOZ NELLY DEL ROCIO"/>
    <m/>
    <m/>
    <m/>
    <m/>
    <m/>
    <x v="0"/>
    <x v="1"/>
    <s v="Estimados @'Quejas y reclamos'@'Chrismerly Abigail Huaranca López'_x000a__x000a_Su urgente apoyo usaría referida indica que no cuenta con los suplementos indicados en su plan nutricional, se valida que la pacte no se encuentra inscrita en programas de otros crónicos o diamante._x000a_"/>
    <x v="0"/>
    <s v="PRESTADOR EXTERNO"/>
    <x v="0"/>
    <d v="2025-05-13T00:00:00"/>
    <s v="Buenas tardes estimada,_x000a_Reciban un cordial saludo del Centro Médico Viva 1A._x000a_En relación con la solicitud realizada, informamos que se ha gestionado la receta médica correspondiente a la paciente Nelly del Rocío Castillo Muñoz, identificada con DNI 41816575, en la cual se ha prescrito el medicamento probiótico Probiotic Maximum Care. La adquisición de este producto se está coordinando con el proveedor Cuidafarma.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4T00:00:00"/>
    <x v="0"/>
    <n v="2"/>
    <x v="0"/>
    <x v="1"/>
    <x v="0"/>
    <x v="56"/>
    <e v="#N/A"/>
    <e v="#N/A"/>
    <e v="#N/A"/>
    <e v="#N/A"/>
    <m/>
    <m/>
    <s v="Medicamentos"/>
    <s v="SERVICIO"/>
  </r>
  <r>
    <x v="4"/>
    <s v="PERÚ"/>
    <s v="VIVA1A CENTRO MEDICO"/>
    <s v="RIMAC"/>
    <x v="0"/>
    <s v="DNI"/>
    <n v="10296015"/>
    <s v="ANDREA VANESA VARGAS OSSORIO"/>
    <m/>
    <m/>
    <m/>
    <s v="25-SBS015276"/>
    <m/>
    <x v="0"/>
    <x v="0"/>
    <s v="Estimados @'Quejas y reclamos'@'Chrismerly Abigail Huaranca López'_x000a__x000a_Su gentil apoyo con el descargo y medidas correctivas en referencia al presente reclamo._x000a__x000a_Hola Guissela buen dia,_x000a__x000a_ _x000a__x000a_Por favor tu amable apoyo con lo solicitado, ya que se trata de un paciente crónico y necesitamos sustentar reclamo formal._x000a__x000a_ _x000a__x000a_ANDREA VANESA VARGAS OSSORIO_x000a__x000a_DNI 10296015_x000a__x000a_Producto: Red Medica_x000a__x000a_Poliza: 4004-90908_x000a__x000a_ _x000a__x000a_Detalle del reclamo:_x000a__x000a_ _x000a__x000a__x000a__x000a_ _x000a__x000a_Saludos."/>
    <x v="0"/>
    <s v="PRESTADOR EXTERNO"/>
    <x v="0"/>
    <d v="2025-05-13T00:00:00"/>
    <s v="Buenas tardes, estimados:_x000a_Reciban un cordial saludo de parte del Centro Médico Viva 1A._x000a_En relación con el reclamo presentado por la paciente Andrea Vanesa Vargas Ossorio (DNI 10296015), detallamos a continuación la información correspondiente:_x000a_La paciente recibió atención médica el día 15 de abril, y se gestionó la entrega de medicamentos a través de Cuidafarma, quien realizó la entrega correspondiente el día 20 de abril._x000a_Siguiendo esta programación, para el mes de mayo se agendó su cita médica para el día 08 de mayo. Como en ocasiones anteriores, se procedió con la gestión de la receta médica ante Cuidafarma. En este contexto, Cuidafarma se comunicó con la paciente para informarle que la receta sería gestionada a partir del 18 de mayo, considerando que aún contaba con medicamentos vigentes hasta el 20 de mayo, en cumplimiento con los lineamientos establecidos por Rímac._x000a_La paciente manifestó su disconformidad respecto a esta información, la cual fue reiterada por el personal de Farmacia del Centro Médico Viva 1A._x000a_El día de hoy se estableció nuevamente comunicación con la paciente, quien confirmó la recepción de sus medicamentos el día de ayer, señalando que aún se encuentra pendiente la entrega del medicamento Xigduo XR 5/1000 mg c/24h._x000a_Adicionalmente, la paciente solicitó que la entrega de sus medicamentos se realice durante los primeros días del mes, indicando que anteriormente, ese era el cronograma habitual. Sin embargo, al revisar el historial en nuestro sistema, se ha verificado que la paciente inició su atención con nosotros a partir del 13 de febrero, motivo por el cual la programación de citas y la entrega de medicamentos se ha realizado en base a esa fecha de inicio._x000a_Se adjunta la captura del correo recibido de parte de Cuidafarma como respaldo de esta gestión._x000a_Saludos cordiales,"/>
    <d v="2025-05-15T00:00:00"/>
    <x v="0"/>
    <n v="3"/>
    <x v="0"/>
    <x v="2"/>
    <x v="0"/>
    <x v="56"/>
    <e v="#N/A"/>
    <e v="#N/A"/>
    <e v="#N/A"/>
    <e v="#N/A"/>
    <m/>
    <m/>
    <s v="Medicamentos"/>
    <s v="SERVICIO"/>
  </r>
  <r>
    <x v="4"/>
    <s v="PERÚ"/>
    <s v="VIVA1A CENTRO MEDICO"/>
    <s v="RIMAC"/>
    <x v="0"/>
    <s v="DNI"/>
    <n v="7832995"/>
    <s v="RUPERTA MENDOZA CHOQUECAHUA"/>
    <m/>
    <n v="987256986"/>
    <s v="psm1919@gmail.com"/>
    <m/>
    <m/>
    <x v="0"/>
    <x v="1"/>
    <s v="Estimadas @quejasyreclamos@viva1a.com.pe@Chrismerly Abigail Huaranca López_x000a__x000a_Su urgente apoyo con el descargo y medidas correctivas respecto al presente reclamo._x000a__x000a__x000a__x000a_Nombres: RUPERTA MENDOZA CHOQUECAHUA_x000a_DNI: 07832995_x000a_TLF:987256986_x000a_CORREO: psm1919@gmail.com_x000a_POLIZA:00008249_x000a_Motivo: Hija de asegurada manifiesta gran incomodidad por el proveedor de Viva 1A por las atención que recibe como paciente crónico, diagnostico hipotiroidismo ya que no se contactan para agendar la citas de la asegurada , siempre tiene que estar llamando y cada vez que llama paran cortando la comunicación debido a que hay problemas en comunicación como le indican en su llamada, el señor pedro Vereche me indica que hay problemas con el sistema de la contestadora y por ello le cortaban la llamada, solicita que el servicio sea mucho mejor o si es posible que se realice el cambio a otro el cual si brinde un mejor servicio ya que por algo paga el seguro de salud._x000a__x000a_&quot;Hoy día alas 10 tenia una cita a las 10:45 am presencial pero la doctora nunca llego y tuve llamar y ahí fue donde el señor Pedro Vereche me indica lo de la mala señal y que el medico tuvo un imprevisto y por ello no pudo llegar el cual me genera un gran malestar ya que ni se comunicaron para indicarme ello&quot;._x000a__x000a_A la espera de tu pronta respuesta,"/>
    <x v="8"/>
    <s v="CRONICOS"/>
    <x v="19"/>
    <d v="2025-05-14T00:00:00"/>
    <s v="Buenas noches, estimados:_x000a_Reciban un cordial saludo de parte del Centro Médico Viva 1A._x000a_Con respecto al reclamo presentado por el familiar de la paciente Ruperta Mendoza Choquecahua (DNI N.º 07832995), informamos lo siguiente:_x000a_La paciente tenía programada una cita domiciliaria para el día 10 de mayo a las 10:45 am. Sin embargo, por motivos personales e imprevistos, la doctora inicialmente asignada no pudo asistir a la atención._x000a_Ante esta situación, se informó al familiar de la paciente a través del número de WhatsApp registrado, explicando lo ocurrido. Con el objetivo de cumplir con la atención médica programada, se coordinó la reprogramación inmediata de la consulta con el Dr. Antonio David Moncada Catalán, quien brindó la atención a las 12:06 p.m. del mismo día._x000a_Asimismo, se ofrecieron las disculpas del caso al familiar por los inconvenientes presentados._x000a_Saludos cordiales,"/>
    <d v="2025-05-15T00:00:00"/>
    <x v="0"/>
    <n v="2"/>
    <x v="0"/>
    <x v="1"/>
    <x v="0"/>
    <x v="57"/>
    <e v="#N/A"/>
    <e v="#N/A"/>
    <e v="#N/A"/>
    <e v="#N/A"/>
    <m/>
    <m/>
    <s v="Acceso"/>
    <s v="SERVICIO"/>
  </r>
  <r>
    <x v="4"/>
    <s v="PERÚ"/>
    <s v="VIVA1A CENTRO MEDICO"/>
    <s v="RIMAC"/>
    <x v="0"/>
    <s v="DNI"/>
    <n v="7731756"/>
    <s v="Laura Laserna"/>
    <m/>
    <m/>
    <m/>
    <m/>
    <m/>
    <x v="0"/>
    <x v="1"/>
    <s v="Estimado Dr. @Freddy Garzón_x000a__x000a_Solicitamos, su intervención ante este reclamo por reincidencia de quiebres de servicios._x000a__x000a_Estimadas @quejasyreclamos@viva1a.com.pe@Chrismerly Abigail Huaranca López_x000a__x000a_Su gentil apoyo con el descargo y medidas correctivas con respecto al presente reclamo._x000a__x000a_Asunto: RE: QUEJA: PROGRAMA CUIDATE - VIVA 1A Centro Médico // RIMAC // Sra. Laura Laserna_x000a__x000a_ _x000a__x000a_Buenas tardes, con respecto al programa Cuídate - hiperlipidemia, no ha estado funcionado desde un inicio, he tenido que estar llamando al Rímac para que se comunique con el proveedor Viva 1A para que programen mis citas medicas todos los meses porque no lo hacían, es decir se olvidan del paciente._x000a__x000a_Rimac solo me responde que se va a comunicar con el proveedor para que me programen y cuando lo hacían, a veces me querían programar con mas de un mes de la anterior cita perjudicando la continuidad con la medicación. Este mes a tanta insistencia me programaron como cita adicional._x000a__x000a_ _x000a__x000a_El tema de la medicación es el otro problema, a veces se demoran hasta 2 días en comunicarse con uno o a veces ni lo hacen, por lo general tengo que llamar nuevamente a Rimac. En este mes tuve que llamarlos un día sábado, pues la consulta lo tuve un viernes, porque ya me iba a quedar sin medicación y lo que me respondieron era que no tenían información, que la central no les había dado la indicación y al insistir que ya no tenia medicamento, coordinaron y me lo enviaron por la tarde._x000a__x000a_ _x000a__x000a_Por ultimo, me corresponde cada 3 meses mis exámenes de laboratorio pero hasta el momento nadie se ha comunicado para realizarlo. La ultima fecha fue el 7 de febrero. Y para esto también tengo que estar quejándome al Rímac, pero al parecer no hacen seguimiento a los pacientes. Rímac lo único que dice es, voy a comunicarme con el proveedor y nada mas._x000a__x000a_ _x000a__x000a__x000a__x000a_ _x000a__x000a_Ahora sino me toman la muestra en este mes, en junio el Dr no va poder evaluar como sigo._x000a__x000a_ _x000a__x000a_Este programa seria excelente si todos cumplieran con hacer seguimiento a los pacientes y respeten las fechas y las programaciones para el envío de los medicamentos y exámenes de laboratorio."/>
    <x v="2"/>
    <s v="CUIDATE"/>
    <x v="16"/>
    <d v="2025-05-14T00:00:00"/>
    <s v="Buenas tardes, estimados:_x000a_Reciban un cordial saludo de parte del Centro Médico Viva 1A._x000a_Con respecto al reclamo presentado por la paciente Laura Laserna, informamos lo siguiente:_x000a_Las últimas tres atenciones han sido programadas conforme al siguiente orden:_x000a_05 de marzo_x000a_02 de abril_x000a_02 de mayo_x000a_La entrega de los medicamentos correspondientes a dichas atenciones fue gestionada a través del proveedor Cuidafarma._x000a_En cuanto al examen de laboratorio, este fue ordenado en el mes de febrero. Actualmente, en el mes de mayo, ya se ha gestionado la solicitud, y el personal de Dayerlab se estará comunicando con la paciente para coordinar y agendar la fecha de toma de muestra._x000a_Se ha realizado el seguimiento correspondiente en relación con la programación de sus citas. No obstante, continuaremos trabajando con el objetivo de ofrecer un servicio más eficiente que contribuya a garantizar la satisfacción de la paciente respecto a su atención._x000a_Quedamos atentos a cualquier consulta adicional y siempre a su disposición para atender sus requerimientos. _x000a_Saludos cordiales,"/>
    <d v="2025-05-15T00:00:00"/>
    <x v="0"/>
    <n v="2"/>
    <x v="0"/>
    <x v="1"/>
    <x v="0"/>
    <x v="57"/>
    <e v="#N/A"/>
    <e v="#N/A"/>
    <e v="#N/A"/>
    <s v="SI"/>
    <m/>
    <m/>
    <s v="Acceso"/>
    <s v="SERVICIO"/>
  </r>
  <r>
    <x v="4"/>
    <s v="PERÚ"/>
    <s v="VIVA1A CENTRO MEDICO"/>
    <s v="RIMAC"/>
    <x v="0"/>
    <s v="DNI"/>
    <n v="6040784"/>
    <s v="JULIO RAFAEL MARTIN CAMPOS"/>
    <m/>
    <m/>
    <m/>
    <m/>
    <m/>
    <x v="0"/>
    <x v="1"/>
    <s v="Buenas tardes._x000a__x000a_ _x000a__x000a_Por favor, su apoyo en la coordinación de los exámenes de los clientes VIP del programa ESTAR VITAL, quienes fueron informados de que la programación sería la semana pasada, pero hasta la fecha no han sido contactados._x000a__x000a_ _x000a__x000a_Es importante que, antes de realizar la llamada, se envíe un mensaje por WhatsApp para que el cliente pueda contestar, ya que tiene bloqueo de SPAM y necesita agregar el número a sus contactos para recibir la llamada.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PRESTADOR EXTERNO"/>
    <x v="15"/>
    <d v="2025-05-14T00:00:00"/>
    <s v="Buenas tardes, estimados:_x000a_Reciban un cordial saludo de parte del Centro Médico Viva 1A._x000a_Con relación a la solicitud mencionada líneas abajo, nos permitimos informar lo siguiente:_x000a_Se realizó exitosamente la comunicación  con los pacientes Julio Rafael Martín Campos (DNI 06040784) y Mariana Sole Vargas (DNI 08275667). Asimismo, ya se ha gestionado con Dayerlab la coordinación correspondiente para que ambos puedan realizarse la toma de sus exámenes de laboratorio._x000a_Ofrecemos disculpas por la demora en la respuesta y agradecemos su comprensión._x000a_Quedamos atentos a cualquier consulta adicional. En el Centro Médico Viva 1A estamos comprometidos con brindarle un servicio de calidad y seguimos trabajando continuamente para mejorar su experiencia con nosotros._x000a_Saludos cordiales,"/>
    <d v="2025-05-15T00:00:00"/>
    <x v="0"/>
    <n v="2"/>
    <x v="0"/>
    <x v="1"/>
    <x v="0"/>
    <x v="57"/>
    <e v="#N/A"/>
    <e v="#N/A"/>
    <e v="#N/A"/>
    <s v="SI"/>
    <m/>
    <m/>
    <s v="Acceso"/>
    <s v="SERVICIO"/>
  </r>
  <r>
    <x v="4"/>
    <s v="PERÚ"/>
    <s v="VIVA1A CENTRO MEDICO"/>
    <s v="RIMAC"/>
    <x v="0"/>
    <s v="DNI"/>
    <n v="8275667"/>
    <s v="MARIANA SOLE VARGAS"/>
    <m/>
    <m/>
    <m/>
    <m/>
    <m/>
    <x v="0"/>
    <x v="1"/>
    <s v="Buenas tardes._x000a__x000a_ _x000a__x000a_Por favor, su apoyo en la coordinación de los exámenes de los clientes VIP del programa ESTAR VITAL, quienes fueron informados de que la programación sería la semana pasada, pero hasta la fecha no han sido contactados._x000a__x000a_ _x000a__x000a_Es importante que, antes de realizar la llamada, se envíe un mensaje por WhatsApp para que el cliente pueda contestar, ya que tiene bloqueo de SPAM y necesita agregar el número a sus contactos para recibir la llamada.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PRESTADOR EXTERNO"/>
    <x v="15"/>
    <d v="2025-05-14T00:00:00"/>
    <s v="Buenas tardes, estimados:_x000a_Reciban un cordial saludo de parte del Centro Médico Viva 1A._x000a_Con relación a la solicitud mencionada líneas abajo, nos permitimos informar lo siguiente:_x000a_Se realizó exitosamente la comunicación  con los pacientes Julio Rafael Martín Campos (DNI 06040784) y Mariana Sole Vargas (DNI 08275667). Asimismo, ya se ha gestionado con Dayerlab la coordinación correspondiente para que ambos puedan realizarse la toma de sus exámenes de laboratorio._x000a_Ofrecemos disculpas por la demora en la respuesta y agradecemos su comprensión._x000a_Quedamos atentos a cualquier consulta adicional. En el Centro Médico Viva 1A estamos comprometidos con brindarle un servicio de calidad y seguimos trabajando continuamente para mejorar su experiencia con nosotros._x000a_Saludos cordiales,"/>
    <d v="2025-05-15T00:00:00"/>
    <x v="0"/>
    <n v="2"/>
    <x v="0"/>
    <x v="1"/>
    <x v="0"/>
    <x v="57"/>
    <e v="#N/A"/>
    <e v="#N/A"/>
    <e v="#N/A"/>
    <e v="#N/A"/>
    <m/>
    <m/>
    <s v="Acceso"/>
    <s v="SERVICIO"/>
  </r>
  <r>
    <x v="4"/>
    <s v="PERÚ"/>
    <s v="VIVA1A CENTRO MEDICO"/>
    <s v="RIMAC"/>
    <x v="1"/>
    <s v="DNI"/>
    <n v="8201672"/>
    <s v="Cesar Humberto Casalino Loli"/>
    <s v="Calle Los Tayanes 169"/>
    <n v="995115102"/>
    <s v="humbertocasalino@yahoo.com"/>
    <s v="25-EPS002796"/>
    <m/>
    <x v="0"/>
    <x v="0"/>
    <s v="Falta de atención total del servicio de la farmacia, nunca se comunicaron conmigo inclusive para obtener la cita hubo_x000a_descoordinación, donde me indicaron que era a las 9:20 cuando se dio a las 10 pm. Falta de atención total para la entrega_x000a_de las medicinas que me han recetado, no hay ninguna identificación con sus clientes. Solicito que me hagan la entrega de las medicinas, el servicio fuera de lima es decepcionante, voy a seguir elevando el tema_x000a_y todo el proceso que corresponda."/>
    <x v="0"/>
    <s v="PRESTADOR EXTERNO"/>
    <x v="0"/>
    <d v="2025-05-14T00:00:00"/>
    <s v="Informe de Resultado del Reclamo_x000a_1. Canal de Ingreso del Reclamo:_x000a_Reclamo ingresado el 13 de mayo de 2025, a través del Libro de Reclamaciones_x000a_Virtual (LRV) de RIMAC EPS, mediante la Hoja de Reclamación N°25-_x000a_25-EPS002796; el cual nos fue trasladado el 14 de mayo del 2025 y registramos_x000a_como Reclamo N° LVR-25-000035._x000a_2. Identificación del usuario afectado y de quien presenta el reclamo:_x000a_El reclamo fue presentado por Cesar Humberto Casalino Loli con DNI N°08201672._x000a_3. Descripción y causa del reclamo:_x000a_“Falta de atención total del servicio de la farmacia, nunca se comunicaron conmigo_x000a_inclusive para obtener la cita hubo descoordinación, donde me indicaron que era a las_x000a_9:20 cuando se dio a las 10 pm. Falta de atención total para la entrega de las_x000a_medicinas que me han recetado, no hay ninguna identificación con sus clientes._x000a_Solicito que me hagan la entrega de las medicinas, el servicio fuera de lima es_x000a_decepcionante, voy a seguir elevando el tema y todo el proceso que corresponda..”_x000a_4. Análisis de los hechos que sustentan el reclamo:_x000a_En atención a su reclamo relacionado con la consulta médica recibida el día 12 de mayo_x000a_de 2025, a las 10:00 pm, registrada en nuestro sistema a través de la modalidad de_x000a_teleconsulta, nos permitimos informarle que hemos revisado su caso en conjunto con el_x000a_área correspondiente, a fin de brindarle una respuesta clara, objetiva y respetuosa._x000a_De acuerdo con el reporte emitido, y según la información consignada respecto a su_x000a_domicilio, se ha verificado que usted reside en el departamento de Piura, zona en la que_x000a_actualmente no contamos con cobertura de entrega de medicamentos a domicilio._x000a_Por esta razón, se le ofreció la opción de reembolso como medida alternativa cumpliendo_x000a_con el protocolo de atención. Esta consistía en que usted realizara la compra de los_x000a_medicamentos prescritos a nombre de la empresa viva 1A, tras lo cual se procedería con_x000a_el reembolso correspondiente. Esta opción fue aceptada por usted cumpliendose con la_x000a_gestión de la atención. El reembolso se realizó a través del número de WhatsApp_x000a_proporcionado, mediante el cual usted envió el comprobante de compra. En respuesta, se_x000a_efectuó el reembolso correspondiente el día 13 de mayo a las 17:48 horas, mediante un_x000a_yape a su número telefónico, cumpliendo así con lo acordado._x000a_.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Hemos implementado una serie de medidas destinadas a fortalecer la_x000a_comunicación y garantizar que nuestros pacientes se sientan valorados y_x000a_respetados en cada etapa de su atención._x000a_Quedamos atentos ante cualquier solicitud, prestos a servirle siempre._x000a_“EN VIVA 1A CUIDAMOS LA SALUD DE TU FAMILIA COMO SI FUERA LA NUESTRA”"/>
    <d v="2025-05-21T00:00:00"/>
    <x v="0"/>
    <n v="6"/>
    <x v="0"/>
    <x v="0"/>
    <x v="0"/>
    <x v="57"/>
    <e v="#N/A"/>
    <e v="#N/A"/>
    <e v="#N/A"/>
    <e v="#N/A"/>
    <m/>
    <m/>
    <s v="Medicamentos"/>
    <s v="SERVICIO"/>
  </r>
  <r>
    <x v="4"/>
    <s v="PERÚ"/>
    <s v="VIVA1A CENTRO MEDICO"/>
    <s v="RIMAC"/>
    <x v="0"/>
    <s v="DNI"/>
    <n v="7815648"/>
    <s v="JOSE AUGUSTO REQUENA LAGORIO "/>
    <m/>
    <m/>
    <m/>
    <m/>
    <m/>
    <x v="0"/>
    <x v="1"/>
    <s v="Estimados, _x000a__x000a__x000a_Buenas tardes,  cliente  manifiesta  que aún no tiene  ninguna atención por parte del proveedor de servicios VIVA A1, su apoyo revisando el caso"/>
    <x v="2"/>
    <s v="CRONICOS"/>
    <x v="23"/>
    <d v="2025-05-15T00:00:00"/>
    <s v="Buenas tardes, estimados:_x000a_Reciban un cordial saludo de parte del Centro Médico Viva 1A._x000a_Con respecto a la solicitud mencionada líneas abajo, informamos lo siguiente:_x000a_El paciente José Augusto Requena Lagorio (DNI 07815648) recibió atención domiciliaria el día 13/05, a cargo del Dr. Antonio David Moncada Catalán, del servicio de Medicina Familiar – Atención Domiciliaria, encontrándose acompañado por su cuidador durante la consulta._x000a_Durante la atención, se le prescribieron medicamentos y se emitió una orden para exámenes de laboratorio._x000a_Los medicamentos ya han sido gestionados con el proveedor ASTAH, quien se estará comunicando con el paciente para coordinar la entrega._x000a_En cuanto a los exámenes de laboratorio, nuestro personal se estará comunicando con el paciente el día de mañana para brindarle toda la información necesaria y coordinar la toma de muestra._x000a_Adjunto correo enviado a ASTAH.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5T00:00:00"/>
    <x v="0"/>
    <n v="1"/>
    <x v="0"/>
    <x v="3"/>
    <x v="0"/>
    <x v="58"/>
    <e v="#N/A"/>
    <e v="#N/A"/>
    <e v="#N/A"/>
    <e v="#N/A"/>
    <m/>
    <m/>
    <s v="Acceso"/>
    <s v="SERVICIO"/>
  </r>
  <r>
    <x v="4"/>
    <s v="PERÚ"/>
    <s v="VIVA1A CENTRO MEDICO"/>
    <s v="RIMAC"/>
    <x v="0"/>
    <s v="DNI"/>
    <n v="46783286"/>
    <s v="JERSY ERIKA CABRERA LUDEÑA"/>
    <m/>
    <n v="968419272"/>
    <s v="erika_jersy@hotmail.com"/>
    <m/>
    <m/>
    <x v="0"/>
    <x v="1"/>
    <s v="Estimados @quejasyreclamos@viva1a.com.pe@Chrismerly Abigail Huaranca López_x000a__x000a_Se solicita el descargo y las medidas correctivas respecto al presente reclamo._x000a__x000a_Hola estimados,_x000a__x000a_Buenos días, por favor tu gentil apoyo con este casito, se recibió llamada de la paciente indicando que desde que se realizó el cambio de proveedor no recibe sus medicinas, tiene pendiente que le envíen las de Abril y Mayo, se atiende de manera virtual y su diagnóstico es Hipotiroidismo, forma parte del programa de enfermedades crónica me comentó. _x000a__x000a_Urge que la llamen y se solucione cuanto antes, ya que sino va poner reclamo formal. _x000a__x000a_Nombre: JERSY ERIKA CABRERA LUDEÑA_x000a_DNI: 46783286_x000a_Poliza: E0030290_x000a_Email: erika_jersy@hotmail.com_x000a_Telefono: 968419272_x000a__x000a_Saludos,_x000a__x000a__x000a_Atte. "/>
    <x v="0"/>
    <s v="PRESTADOR EXTERNO"/>
    <x v="0"/>
    <d v="2025-05-15T00:00:00"/>
    <s v="Buenas tardes, estimados:_x000a_Reciban un cordial saludo de parte del Centro Médico Viva 1A._x000a_En relación con la solicitud indicada líneas abajo, informamos lo siguiente:_x000a_Se ha realizado la verificación correspondiente en nuestro sistema, y se encontró un registro de una cita programada para el mes de abril, la cual no fue concretada. No obstante, en el presente mes de mayo se ha establecido comunicación con la paciente Jersy Erika Cabrera Ludeña, identificada con DNI N.º 46783286, logrando programar su atención médica._x000a_La nueva cita ha sido agendada para el día 19/05/2025 con el Dr. Gerson Jacob Siura Trevejo, en el servicio de Endocrinología – Teleconsulta.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5T00:00:00"/>
    <x v="0"/>
    <n v="1"/>
    <x v="0"/>
    <x v="3"/>
    <x v="0"/>
    <x v="58"/>
    <e v="#N/A"/>
    <e v="#N/A"/>
    <e v="#N/A"/>
    <e v="#N/A"/>
    <m/>
    <m/>
    <s v="Medicamentos"/>
    <s v="SERVICIO"/>
  </r>
  <r>
    <x v="4"/>
    <s v="PERÚ"/>
    <s v="VIVA1A CENTRO MEDICO"/>
    <s v="RIMAC"/>
    <x v="0"/>
    <s v="DNI"/>
    <n v="46094728"/>
    <s v="ANGELA MARIA INDACOCHEA BELTRAN"/>
    <m/>
    <m/>
    <m/>
    <m/>
    <m/>
    <x v="0"/>
    <x v="1"/>
    <s v="Gianina_x000a__x000a_Por favor brindar el descargo de lo sucedido, con el ejecutivo que asignamos para este cliente ya no deberian pasar más inconvenientes de este tipo.  Estimados,_x000a__x000a_ _x000a__x000a_Nuevamente estamos teniendo inconvenientes con el proveedor de programa cuídate, Se contacto con nosotros la asegurada Indacochea, según nos indicaron el día de ayer tenía una cita programada (correo adjunto), pero nunca la contactaron, hago llegar la queja de la asegurada. Se contacto la Sra. Indacochea y nos indica que se han estado contactando con ella para ver una nueva cita, pero el medico que la iba a tratar, se encuentra mal de salud, por lo que la volverá a atender el medico con el que ella no se sintió cómoda, ella solicita que no la atienda ninguno de los endocrinos que con anterioridad la trataron, dado que no estuvo cómoda con la atención recibida, por lo que agradecemos puedan proporcionarle otro médico, nos indicó que puede ser internista."/>
    <x v="8"/>
    <s v="Medicina especializada"/>
    <x v="10"/>
    <d v="2025-05-15T00:00:00"/>
    <s v="Buenas tardes Estimados,_x000a_Reciban un cordial saludo del Centro Médico Viva 1A._x000a_En relación con la solicitud del paciente, informamos que la atención médica fue reasignada al Dr. Antonio David Moncada Catalán, en el servicio de Medicina Familiar - Teleconsulta, la cual se llevó a cabo el día 19 de mayo._x000a_Asimismo, los medicamentos prescritos han sido gestionados a través del proveedor Cuidafarma, y se encuentran en proceso de entrega según los protocolos establecidos.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0T00:00:00"/>
    <x v="0"/>
    <n v="4"/>
    <x v="0"/>
    <x v="5"/>
    <x v="0"/>
    <x v="58"/>
    <e v="#N/A"/>
    <e v="#N/A"/>
    <e v="#N/A"/>
    <e v="#N/A"/>
    <m/>
    <m/>
    <s v="Acceso"/>
    <s v="SERVICIO"/>
  </r>
  <r>
    <x v="4"/>
    <s v="PERÚ"/>
    <s v="VIVA1A CENTRO MEDICO"/>
    <s v="RIMAC"/>
    <x v="0"/>
    <m/>
    <n v="123"/>
    <s v="Martina Albirena de Sipion"/>
    <m/>
    <m/>
    <m/>
    <m/>
    <m/>
    <x v="0"/>
    <x v="1"/>
    <s v="Todos los meses reciben la medicina con atraso o las reciben por partes. Desde la semana pasada su madre está comprando medicinas por su cuenta. No han recibido medicinas del mes y la Sra. Martina viene comprando de manera particular sus medicinas (para el corazón), desde la semana pasada."/>
    <x v="0"/>
    <s v="PRESTADOR EXTERNO"/>
    <x v="0"/>
    <d v="2025-05-15T00:00:00"/>
    <s v="Buenas noches estimada._x000a_Reciba un cordial saludo del Centro Médico Viva 1A._x000a_En relación con el reclamo presentado por los pacientes Martina Albirena de Sipión y Jaime Sipión Montero, queremos informarle que los medicamentos correspondientes fueron gestionados a través del proveedor Cuidafarma. Quien nos informa que se ha comunicado con los pacientes, informándoles que la entrega está programada para el día 23 de mayo, considerando que se encuentran en el departamento de Piura._x000a_Respecto al segundo punto mencionado en su comunicación, donde se hace referencia a la &quot;Sra. Mercedes García (DNI: 03843563), madre de Billy Arias&quot;, solicitamos amablemente que nos proporcione el nombre completo y el número de DNI del paciente al que se refiere. Esta información es necesaria para identificar correctamente el caso y proceder con el análisis y respuesta correspondiente._x000a_Quedamos atentos a su pronta respuesta para continuar con el proceso de atención al reclamo y asegurarnos de brindarle el servicio de calidad que usted merece._x000a_Saludos cordiales,"/>
    <d v="2025-05-21T00:00:00"/>
    <x v="0"/>
    <n v="5"/>
    <x v="0"/>
    <x v="4"/>
    <x v="0"/>
    <x v="58"/>
    <e v="#N/A"/>
    <e v="#N/A"/>
    <e v="#N/A"/>
    <e v="#N/A"/>
    <m/>
    <m/>
    <s v="Medicamentos"/>
    <s v="SERVICIO"/>
  </r>
  <r>
    <x v="4"/>
    <s v="PERÚ"/>
    <s v="VIVA1A CENTRO MEDICO"/>
    <s v="RIMAC"/>
    <x v="0"/>
    <m/>
    <n v="123"/>
    <s v="Jaime Sipion Montero"/>
    <m/>
    <m/>
    <m/>
    <m/>
    <m/>
    <x v="0"/>
    <x v="1"/>
    <s v="Todos los meses reciben la medicina con atraso o las reciben por partes. Desde la semana pasada su madre está comprando medicinas por su cuenta. No han recibido medicinas del mes y la Sra. Martina viene comprando de manera particular sus medicinas (para el corazón), desde la semana pasada."/>
    <x v="0"/>
    <s v="PRESTADOR EXTERNO"/>
    <x v="0"/>
    <d v="2025-05-15T00:00:00"/>
    <s v="Buenas noches estimada._x000a_Reciba un cordial saludo del Centro Médico Viva 1A._x000a_En relación con el reclamo presentado por los pacientes Martina Albirena de Sipión y Jaime Sipión Montero, queremos informarle que los medicamentos correspondientes fueron gestionados a través del proveedor Cuidafarma. Quien nos informa que se ha comunicado con los pacientes, informándoles que la entrega está programada para el día 23 de mayo, considerando que se encuentran en el departamento de Piura._x000a_Respecto al segundo punto mencionado en su comunicación, donde se hace referencia a la &quot;Sra. Mercedes García (DNI: 03843563), madre de Billy Arias&quot;, solicitamos amablemente que nos proporcione el nombre completo y el número de DNI del paciente al que se refiere. Esta información es necesaria para identificar correctamente el caso y proceder con el análisis y respuesta correspondiente._x000a_Quedamos atentos a su pronta respuesta para continuar con el proceso de atención al reclamo y asegurarnos de brindarle el servicio de calidad que usted merece._x000a_Saludos cordiales,"/>
    <d v="2025-05-21T00:00:00"/>
    <x v="0"/>
    <n v="5"/>
    <x v="0"/>
    <x v="4"/>
    <x v="0"/>
    <x v="58"/>
    <e v="#N/A"/>
    <e v="#N/A"/>
    <e v="#N/A"/>
    <e v="#N/A"/>
    <m/>
    <m/>
    <s v="Medicamentos"/>
    <s v="SERVICIO"/>
  </r>
  <r>
    <x v="4"/>
    <s v="PERÚ"/>
    <s v="VIVA1A CENTRO MEDICO"/>
    <s v="RIMAC"/>
    <x v="0"/>
    <s v="DNI"/>
    <n v="3843563"/>
    <s v="Mercedes Garcia "/>
    <m/>
    <m/>
    <m/>
    <m/>
    <m/>
    <x v="0"/>
    <x v="1"/>
    <s v="Desde el 06.05.25 no obtiene respuesta de habiendo tratado de contactar por WhatsApp (983460315) o al fijo 017088720, pero no atendieron. La Sra. Mercedes ha viajado a Piura y ante la queja que puso el trabajador, recibió comunicación el 13 de mayo. Hoy el trabajador ha vuelto a enviar correo y al no tener respuesta nos notifica que comprará de manera particular y luego solicitará reembolso. POR FAVOR RESPONDER Y ATENDER."/>
    <x v="0"/>
    <s v="PRESTADOR EXTERNO"/>
    <x v="0"/>
    <d v="2025-05-15T00:00:00"/>
    <s v="Buenas noches estimados._x000a_Reciba un cordial saludo del Centro Médico Viva 1A._x000a_En atención al reclamo presentado respecto a la paciente Mercedes Gladys García Carrasco, identificada con DNI N.º 03843563, le informamos que, tras una revisión exhaustiva de nuestros registros clínicos y administrativos, no hemos encontrado ninguna atención registrada a nombre de la mencionada paciente en nuestras instalaciones por lo cual no podemos realizar ningún descargo._x000a_Saludos cordiales,"/>
    <d v="2025-05-23T00:00:00"/>
    <x v="0"/>
    <n v="7"/>
    <x v="0"/>
    <x v="0"/>
    <x v="0"/>
    <x v="58"/>
    <e v="#N/A"/>
    <e v="#N/A"/>
    <e v="#N/A"/>
    <e v="#N/A"/>
    <m/>
    <m/>
    <s v="Medicamentos"/>
    <s v="SERVICIO"/>
  </r>
  <r>
    <x v="4"/>
    <s v="PERÚ"/>
    <s v="VIVA1A CENTRO MEDICO"/>
    <s v="RIMAC"/>
    <x v="1"/>
    <m/>
    <m/>
    <s v="ROXANA DÍAZ"/>
    <m/>
    <m/>
    <m/>
    <m/>
    <m/>
    <x v="0"/>
    <x v="1"/>
    <s v="Favor su apoyo, tenemos la solicitud de Roxana Diaz de CNPC Gerente de RRHH que a pedido sus medicamentos por Cuidafarmacia y hasta el momento no tienen respuesta."/>
    <x v="0"/>
    <s v="PRESTADOR EXTERNO"/>
    <x v="0"/>
    <d v="2025-05-15T00:00:00"/>
    <s v="se entregó medicamentos el 21 de mayo "/>
    <d v="2025-07-07T00:00:00"/>
    <x v="0"/>
    <n v="38"/>
    <x v="0"/>
    <x v="0"/>
    <x v="0"/>
    <x v="58"/>
    <e v="#N/A"/>
    <e v="#N/A"/>
    <e v="#N/A"/>
    <e v="#N/A"/>
    <m/>
    <m/>
    <s v="Medicamentos"/>
    <s v="SERVICIO"/>
  </r>
  <r>
    <x v="4"/>
    <s v="PERÚ"/>
    <s v="VIVA1A CENTRO MEDICO"/>
    <s v="RIMAC"/>
    <x v="0"/>
    <s v="DNI"/>
    <n v="7731756"/>
    <s v="Laura Laserna"/>
    <m/>
    <m/>
    <m/>
    <m/>
    <m/>
    <x v="0"/>
    <x v="1"/>
    <s v="Estimada @Chrismerly Abigail Huaranca López@Quejas y reclamos_x000a__x000a_Su gentil apoyo con lo solicitado por la usuaria, requerimos el abordaje acorde a las necesidades indicadas líneas abajo._x000a__x000a_Estimados_x000a_ _x000a__x000a_Adjunto descargo de Laura La Serna en base a respuesta de proveedor._x000a__x000a_ _x000a__x000a_Adicional a lo indicado por nuestra afiliada, nuestro cliente resalta que el proveedor no se disculpa en ningún momento por las atenciones a su trabajadora, quien reafirma que las citas se las dieron porque fue ella quien tuvo que llamar y/o quejarse a Rimac para que le programen sus citas, tal cual lo detalla líneas abajo._x000a__x000a_ _x000a__x000a_La Gerencia pide las disculpas del caso de parte del proveedor, pero de una manera formal, así como el compromiso de que no va a volver a suceder en adelante._x000a__x000a_ _x000a__x000a_Quedamos a la espera de lo solicitado."/>
    <x v="26"/>
    <s v="PAUS"/>
    <x v="42"/>
    <d v="2025-05-19T00:00:00"/>
    <s v="Buenas noches estimados,_x000a_Reciban un cordial saludo del Centro Médico Viva 1A._x000a_Me permito informar que se ha procedido con el envío del correo formal dirigido a la paciente Laura Isabel Laserna García, en el cual se expresan nuestras más sinceras disculpas por los inconvenientes presentados, así como las oportunidades de mejora identificadas para optimizar la calidad de nuestra atención._x000a_Adjunto a la presente, se incluye la captura de pantalla correspondiente como constancia del envío realizado._x000a_Quedamos atentos a cualquier requerimiento o consulta adicional que pueda surgir y reiteramos nuestro compromiso con la mejora continua de nuestros servicios._x000a_Saludos cordiales, Estimada señora Laserna:_x000a_Reciba un cordial saludo del Centro Médico Viva 1A._x000a_Por medio de la presente, queremos expresarle nuestras más sinceras disculpas por las situaciones que han afectado la calidad de la atención médica que usted recibió en nuestra institución. Lamentamos profundamente cualquier inconveniente o malestar que estas circunstancias le hayan ocasionado._x000a_En respuesta a su experiencia, hemos tomado las siguientes medidas correctivas para asegurar que situaciones similares no se repitan:_x000a__x000a_Capacitación del personal de Call Center: Se ha reforzado al equipo de Call Center la importancia de agendar las citas en las fechas correspondientes, garantizando así la continuidad y eficacia de su tratamiento._x000a_Coordinación con las áreas de Laboratorio y Farmacia: Se han implementado mejoras en los procesos de estas áreas para optimizar la entrega de resultados y medicamentos, asegurando una atención más eficiente y oportuna._x000a_Reiteramos nuestras disculpas por los inconvenientes causados y le agradecemos por brindarnos la oportunidad de corregir y mejorar nuestros servicios. Su bienestar es nuestra prioridad, y estamos comprometidos en ofrecerle una atención médica de calidad y con el respeto que usted merece._x000a_Quedamos a su disposición para cualquier consulta adicional o requerimiento que pueda tener._x000a_Atentamente,"/>
    <d v="2025-05-20T00:00:00"/>
    <x v="0"/>
    <n v="2"/>
    <x v="0"/>
    <x v="1"/>
    <x v="0"/>
    <x v="59"/>
    <e v="#N/A"/>
    <e v="#N/A"/>
    <e v="#N/A"/>
    <s v="SI"/>
    <m/>
    <m/>
    <s v="Tramites Administrativos"/>
    <s v="CALIDAD"/>
  </r>
  <r>
    <x v="4"/>
    <s v="PERÚ"/>
    <s v="VIVA1A CENTRO MEDICO"/>
    <s v="RIMAC"/>
    <x v="0"/>
    <s v="DNI"/>
    <n v="43990730"/>
    <s v="ADRIANA VALENTINA GUTIERREZ SAAVEDRA"/>
    <m/>
    <m/>
    <m/>
    <m/>
    <m/>
    <x v="0"/>
    <x v="1"/>
    <s v="Maribel, _x000a_buenas tardes a falta de respuesta se procede a escalar  con tu persona  para la prioridad y se puedan contactar _x000a_a la brevedad posible. _x000a__x000a_Datos: _x000a__x000a_DNI: 43990730_x000a__x000a_Nombre: SILVANA SAAVEDRA POLO_x000a__x000a_Paciente: ADRIANA VALENTINA GUTIERREZ SAAVEDRA (Hija)_x000a__x000a_Telf. 968343129_x000a__x000a_Correo: silvanasp_86@hotmail.com_x000a__x000a_Diagnóstico: Hipotiroidismo._x000a__x000a_ Buenos días Estimados_x000a__x000a_ _x000a__x000a_Cliente VIP indica que hasta el momento no se ha contactado con ella._x000a__x000a_Por favor solicito su apoyo con urgencia."/>
    <x v="2"/>
    <s v="CRONICOS"/>
    <x v="19"/>
    <d v="2025-05-20T00:00:00"/>
    <s v="Buenas tardes estimados,_x000a_Reciban un cordial saludo del Centro Médico Viva 1A._x000a_En relación con la solicitud, informamos que la atención médica fue programada para la paciente Adriana Valentina Gutierrez, identificada con DNI N.º 78581987, con la Dra. Nilda Noriko Kawamura Murillo en el servicio de Endocrinología - Teleconsulta, para el día 22 de mayo a las 9:00 p.m.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0T00:00:00"/>
    <x v="0"/>
    <n v="1"/>
    <x v="0"/>
    <x v="3"/>
    <x v="0"/>
    <x v="60"/>
    <e v="#N/A"/>
    <e v="#N/A"/>
    <e v="#N/A"/>
    <e v="#N/A"/>
    <m/>
    <m/>
    <s v="Acceso"/>
    <s v="SERVICIO"/>
  </r>
  <r>
    <x v="4"/>
    <s v="PERÚ"/>
    <s v="VIVA1A CENTRO MEDICO"/>
    <s v="RIMAC"/>
    <x v="0"/>
    <s v="DNI"/>
    <n v="23993607"/>
    <s v="ALDO REINOSO RIVALDO"/>
    <m/>
    <m/>
    <m/>
    <m/>
    <m/>
    <x v="0"/>
    <x v="1"/>
    <s v="Estimada Guissela,_x000a__x000a_ _x000a__x000a_Por favor tu apoyo con lo indicado en correo líneas abajo:_x000a__x000a_ _x000a__x000a_El Sr. Aldo Reinoso refiere que el pasado jueves tuvo una cita por videollamada por la misma modalidad de el primero de abril, le dijeron que le mandarían su medicación pero igual hasta el momento no lo llamaron_x000a__x000a_Dejo sus números de contacto: 986 604 127 / 993 574 696"/>
    <x v="6"/>
    <s v="EPS"/>
    <x v="17"/>
    <d v="2025-05-20T00:00:00"/>
    <s v="Estimados,_x000a_Reciban un cordial saludo del Centro Médico Viva 1A._x000a_En relación con el caso del paciente Aldo Reynoso Rivas, les informamos que, conforme a la evaluación realizada por RIMAC Seguros, la solicitud de dispensación de medicamentos ha sido rechazada debido a que el diagnóstico corresponde a una condición preexistente no cubierta por la póliza contratada._x000a_Dado que este proceso depende directamente de la aseguradora, consideramos este caso cerrado hasta que se reciba una nueva indicación o aprobación por parte de RIMAC._x000a_Saludos Cordiales."/>
    <d v="2025-05-27T00:00:00"/>
    <x v="1"/>
    <n v="6"/>
    <x v="0"/>
    <x v="0"/>
    <x v="1"/>
    <x v="60"/>
    <e v="#N/A"/>
    <e v="#N/A"/>
    <e v="#N/A"/>
    <e v="#N/A"/>
    <m/>
    <m/>
    <s v="Eps"/>
    <s v="NO ATRIBUIBLE"/>
  </r>
  <r>
    <x v="4"/>
    <s v="PERÚ"/>
    <s v="VIVA1A CENTRO MEDICO"/>
    <s v="RIMAC"/>
    <x v="0"/>
    <s v="DNI"/>
    <n v="25558950"/>
    <s v="MENDOZA FABIAN VICTORIA PATRICIA"/>
    <m/>
    <m/>
    <m/>
    <m/>
    <m/>
    <x v="0"/>
    <x v="1"/>
    <s v="Estimados_x000a__x000a_ _x000a__x000a_Agradeceré que se puedan comunicar  lo mas pronto con la Sra Patricia Mendoza  Fabian con Teléfono: 988139135, para el programa de Rcv,_x000a__x000a_ _x000a__x000a_Desde ya es muy importante la comunicación con la Sr Patricia Mendoza quien es la subgerente de control de gastos médicos y labora en Rimac._x000a__x000a_ _x000a__x000a_Saludos"/>
    <x v="2"/>
    <s v="CRONICOS"/>
    <x v="22"/>
    <d v="2025-05-21T00:00:00"/>
    <s v="Buenas noches estimados,_x000a__x000a_Reciba un cordial saludo del Centro Médico Viva 1A._x000a__x000a_Con respecto a lo solicitado hasta el momento no hemos logrado contactar a la paciente, se le envio nuevamente un mensaje de WhatsApp._x000a_Adjunto captura del mensaje._x000a__x000a_Quedamos atentos a cualquier consulta adicional y siempre a su disposición para atender sus requerimientos.En el Centro Médico Viva 1A estamos comprometidos con brindarle un servicio de calidad y seguimos trabajando continuamente para mejorar su experiencia con nosotros._x000a__x000a_Saludos cordiales. 25/06/2025 Buenas noches Guisella,_x000a_En relación con el paciente MENDOZA FABIAN VICTORIA PATRICIA , informamos que fue atendida el 10 de junio de 2025 a las 3:30 p. m. por el Dr. Antonio David Moncada Catalán, en la especialidad de Medicina Familiar – Teleconsulta."/>
    <d v="2025-05-25T00:00:00"/>
    <x v="0"/>
    <n v="3"/>
    <x v="0"/>
    <x v="2"/>
    <x v="0"/>
    <x v="61"/>
    <e v="#N/A"/>
    <e v="#N/A"/>
    <e v="#N/A"/>
    <e v="#N/A"/>
    <m/>
    <m/>
    <s v="Acceso"/>
    <s v="SERVICIO"/>
  </r>
  <r>
    <x v="4"/>
    <s v="PERÚ"/>
    <s v="VIVA1A CENTRO MEDICO"/>
    <s v="RIMAC"/>
    <x v="0"/>
    <s v="DNI"/>
    <n v="9946530"/>
    <s v="Ketty Monica Aréstegui Almidón"/>
    <m/>
    <m/>
    <s v="ketty.arestegui@telefonica.com "/>
    <s v="25-EPS002863"/>
    <m/>
    <x v="0"/>
    <x v="0"/>
    <s v="Paciente: KETTY MONICA ARÉSTEGUI ALMIDÓN_x000a_7:05am paciente solicita cita virtual, se agenda inicialmente con Care 24,_x000a_agendado de 7:35 a 7:45am, pero 8:11am se reportó al proveedor que la paciente no podía acceder al Link de la_x000a_videollamada. 8:58am paciente solicita atención con otro proveedor por la incidencia brindada, se programa con VIVA1A (caso_x000a_0025259855), programación 10:00 - 10:10am, sin embargo, registra inicio de atención 11:36am._x000a_Se reportó a proveedor la demora del delivery, sin embargo, mencionan que paciente no estaba en domicilio, reprogramaron_x000a_la entrega concretándose a las 22:44pm."/>
    <x v="0"/>
    <s v="PRESTADOR EXTERNO"/>
    <x v="0"/>
    <d v="2025-05-21T00:00:00"/>
    <s v="Informe de Resultado del Reclamo_x000a_1. Canal de Ingreso del Reclamo:_x000a_Reclamo ingresado el 21 de mayo del 2025, a través del Libro de Reclamaciones_x000a_Virtual (LRV) de RIMAC EPS, mediante la Hoja de Reclamación 25-EPS002863; el_x000a_cual nos fue trasladado el 21 de mayo del 2025 y registramos como Reclamo_x000a_LRV-36-000001._x000a_2. Identificación del usuario afectado y de quien presenta el reclamo:_x000a_El reclamo fue presentado por Ketty Monica Aréstegui Almidón con DNI N°09946530._x000a_3. Descripción y causa del reclamo:_x000a_“7:05am paciente solicita cita virtual, se agenda inicialmente con Care 24, agendado de_x000a_7:35 a 7:45am, pero 8:11am se reportó al proveedor que la paciente no podía acceder_x000a_al Link de la videollamada 8:58am paciente solicita atención con otro proveedor por la_x000a_incidencia brindada, se programa con VIVA1A (caso 0025259855), programación 10:00_x000a_- 10:10am, sin embargo, registra inicio de atención 11:36am. Se reportó a proveedor la_x000a_demora del delivery, sin embargo, mencionan que paciente no estaba en domicilio,_x000a_reprogramaron la entrega concretándose a las 22:44pm.”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reiteramos que la salud de nuestros_x000a_pacientes es nuestra principal prioridad. Según nuestros registros, se realizó una_x000a_primera llamada a las 10:03 a. m., sin éxito. A las 10:04 a. m. se efectuó una segunda_x000a_llamada, en la que la paciente solicitó una reprogramación, ya que se encontraba en_x000a_otra comunicación. Debido a la alta demanda de pacientes, la nueva cita fue_x000a_reprogramada para las 11:20 a. m., lográndose con éxito._x000a_Posteriormente, el proveedor del medicamento reportó un primer intento de entrega a_x000a_las 3:06 p. m., momento en el cual la paciente no se encontraba en el domicilio. En el_x000a_segundo intento tampoco fue posible establecer contacto, ya que no respondió las_x000a_llamadas. Finalmente, tras lograr una nueva comunicación, la paciente manifestó que_x000a_ya no deseaba recibir el medicamento._x000a_Agradecemos su comprensión y quedamos atentos ante cualquier inquietud adicional._x000a_Nuestro compromiso es seguir mejorando para brindarle una atención de calidad.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Reforzar el monitoreo continuo al sistema logístico de nuestros proveedores._x000a_Quedamos atentos ante cualquier solicitud, prestos a servirle siempre._x000a_“EN VIVA 1A CUIDAMOS LA SALUD DE TU FAMILIA COMO SI FUERA LA NUESTRA”"/>
    <d v="2025-06-13T00:00:00"/>
    <x v="0"/>
    <n v="18"/>
    <x v="0"/>
    <x v="0"/>
    <x v="0"/>
    <x v="61"/>
    <e v="#N/A"/>
    <e v="#N/A"/>
    <e v="#N/A"/>
    <e v="#N/A"/>
    <m/>
    <m/>
    <s v="Medicamentos"/>
    <s v="SERVICIO"/>
  </r>
  <r>
    <x v="4"/>
    <s v="PERÚ"/>
    <s v="VIVA1A CENTRO MEDICO"/>
    <s v="RIMAC"/>
    <x v="0"/>
    <m/>
    <m/>
    <s v="JORGE PACHECO TEJADA"/>
    <m/>
    <m/>
    <m/>
    <m/>
    <m/>
    <x v="0"/>
    <x v="1"/>
    <s v="Estimadas:_x000a__x000a_Buenas tardes,_x000a__x000a_ _x000a__x000a_Agradeceremos nos puedan brindar los contactos del proveedor VIVA A1 (ejecutivo destinado a atender los casos de la UCSP), para reportar el caso del asegurado JORGE PACHECO TEJADA, quien indica que su ultima atención a través del programa Cuídate fue en la semana del 14 al 18 de abril y hasta el momento no lo han contactado para agendar la siguiente cita y ya no tiene medicación._x000a__x000a_ _x000a__x000a_Recordar que luego de la última reunión con el cliente y el proveedor, se quedó en subsanar estas demoras, sin embargo, se siguen presentado._x000a__x000a_ _x000a__x000a_Quedamos atentos a su respuesta."/>
    <x v="2"/>
    <s v="CRONICOS"/>
    <x v="20"/>
    <d v="2025-05-22T00:00:00"/>
    <s v="Estimados,_x000a_Reciban un cordial saludo del Centro Médico Viva 1A._x000a_En relación con la solicitud de información sobre las atenciones médicas del paciente Jorge Pacheco Tejada, nos permitimos informar lo siguiente:_x000a_22 de abril de 2025: El paciente fue atendido en el servicio de Cardiología - Teleconsulta._x000a_22 de mayo de 2025: El paciente recibió atención médica con el Dr. Antonio David Moncada Catalán, cumpliendo con el seguimiento mensual programado._x000a_Estas atenciones reflejan nuestro compromiso con la continuidad y calidad en la atención médica de nuestros pacientes.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3T00:00:00"/>
    <x v="0"/>
    <n v="2"/>
    <x v="0"/>
    <x v="1"/>
    <x v="0"/>
    <x v="62"/>
    <e v="#N/A"/>
    <e v="#N/A"/>
    <e v="#N/A"/>
    <e v="#N/A"/>
    <m/>
    <m/>
    <s v="Acceso"/>
    <s v="SERVICIO"/>
  </r>
  <r>
    <x v="4"/>
    <s v="PERÚ"/>
    <s v="VIVA1A CENTRO MEDICO"/>
    <s v="RIMAC"/>
    <x v="1"/>
    <m/>
    <m/>
    <s v="GARCIA CARRASCO MERCEDES GLADYS"/>
    <m/>
    <m/>
    <m/>
    <m/>
    <m/>
    <x v="0"/>
    <x v="1"/>
    <s v="Atención en la clínica San Gabriel, no cuenta con medicamento, se estaba revisando con Clínica"/>
    <x v="0"/>
    <s v="PRESTADOR EXTERNO"/>
    <x v="0"/>
    <d v="2025-05-22T00:00:00"/>
    <s v="&quot;RSPTA de la clínica : Ya nos comunicamos con la px Garcia para poder hacerle llegar sus medicamentos , averiguando sobre el caso si teníamos los medicamentos en stock por separado como principio activo y a la fecha también ya tenemos en stock como compuesto.  Se tomara una acción correctiva para que no vuelva a suceder este caso._x000a_&quot;"/>
    <d v="2025-07-07T00:00:00"/>
    <x v="0"/>
    <n v="33"/>
    <x v="0"/>
    <x v="0"/>
    <x v="0"/>
    <x v="62"/>
    <e v="#N/A"/>
    <e v="#N/A"/>
    <e v="#N/A"/>
    <e v="#N/A"/>
    <m/>
    <m/>
    <s v="Medicamentos"/>
    <s v="SERVICIO"/>
  </r>
  <r>
    <x v="4"/>
    <s v="PERÚ"/>
    <s v="VIVA1A CENTRO MEDICO"/>
    <s v="RIMAC"/>
    <x v="1"/>
    <m/>
    <m/>
    <s v="WILLIAM LUCIO MONTESINOS MATEOS"/>
    <m/>
    <m/>
    <m/>
    <m/>
    <m/>
    <x v="0"/>
    <x v="1"/>
    <s v="Favor su apoyo con la extensión de receta, según indica el paciente no recogió ningún medicamento de la clinica."/>
    <x v="0"/>
    <s v="PRESTADOR EXTERNO"/>
    <x v="0"/>
    <d v="2025-05-23T00:00:00"/>
    <s v="El paciente fue contactado, la entrega está programada para el día de hoy 01/07/2025"/>
    <d v="2025-07-07T00:00:00"/>
    <x v="0"/>
    <n v="32"/>
    <x v="0"/>
    <x v="0"/>
    <x v="0"/>
    <x v="63"/>
    <e v="#N/A"/>
    <e v="#N/A"/>
    <e v="#N/A"/>
    <e v="#N/A"/>
    <m/>
    <m/>
    <s v="Medicamentos"/>
    <s v="SERVICIO"/>
  </r>
  <r>
    <x v="4"/>
    <s v="PERÚ"/>
    <s v="VIVA1A CENTRO MEDICO"/>
    <s v="RIMAC"/>
    <x v="0"/>
    <s v="DNI"/>
    <m/>
    <s v="VILLAGARAY ESTRADA CARLOS ALBERTO"/>
    <m/>
    <m/>
    <m/>
    <m/>
    <m/>
    <x v="1"/>
    <x v="1"/>
    <s v="URGENTE!!! INGRESO AL PROGRAMA-DIAMANTE TERAPIAS FISICAS VILLAGARAY ESTRADA CARLOS ALBERTO Estimada @Margot Hilda Simon Jaico_x000a__x000a_Su gentil apoyo con lo solicitado por el prestador._x000a__x000a_Buenas tardes, se solicita de su apoyo para el ingreso al Programa DIAMANTE al paciente CARLOS ALBERTO VILLAGARAY ESTRADA DNI 08063622, así poder dar inicio de inmediato a su programación con especialistas y los tratamientos pertinentes que amerite para su mejoría clínica.  Se anexa informe médico. _x000a__x000a_Gracias Cordiales. "/>
    <x v="4"/>
    <s v="TERAPIAS"/>
    <x v="21"/>
    <d v="2025-05-27T00:00:00"/>
    <s v="Estimados,_x000a__x000a_Reciban un cordial saludo del Centro Médico Viva 1A._x000a__x000a_En relación al paciente Carlos Villagaray, se informa lo siguiente:_x000a__x000a_Paciente corresponde a la cohorte Diamante por demanda inducida con correo de derivación de Rímac, se suscitó demora por el número de contacto; ya que, no respondían ninguno de los números inicialmente enviados._x000a_Se logra atender al paciente en la primera cita de caracterización, se envió correo con el informe de nuestra médico. Luego de ello se gestionó cita con nuestra especialista en medicina física y rehabilitación, quien indica bloque de terapias físicas, ocupacional y de lenguaje._x000a_El inicio de las terapias se encuentra en espera debido a un accidente que ha tenido el paciente en su domicilio, el hijo del pcte nos informará para retomar el servicio._x000a_Adjunto presupuesto solicitado de las atenciones que se brindarán como parte del programa Diamante._x000a_Quedamos a su disposición para cualquier consulta adicional._x000a_Saludos Cordiales,"/>
    <d v="2025-07-26T00:00:00"/>
    <x v="0"/>
    <n v="44"/>
    <x v="0"/>
    <x v="0"/>
    <x v="0"/>
    <x v="64"/>
    <e v="#N/A"/>
    <e v="#N/A"/>
    <e v="#N/A"/>
    <e v="#N/A"/>
    <m/>
    <m/>
    <s v="Solicitud"/>
    <s v="SOLICITUD"/>
  </r>
  <r>
    <x v="4"/>
    <s v="PERÚ"/>
    <s v="VIVA1A CENTRO MEDICO"/>
    <s v="RIMAC"/>
    <x v="0"/>
    <s v="DNI"/>
    <n v="9437292"/>
    <s v="ALFREDO CARLOS VALDIVIA DEL ALCAZAR"/>
    <m/>
    <m/>
    <m/>
    <m/>
    <m/>
    <x v="0"/>
    <x v="1"/>
    <s v="Estimados urgente._x000a__x000a_ _x000a__x000a_Atencion: Guisela/Aviva1A_x000a__x000a_ _x000a__x000a_21.04 ultima entrega de medicinas y 28 se completo la entrega, por insistencia del asegurado._x000a__x000a_15.05 tuvo cita Aviva1A_x000a__x000a_18.05 Se comunican e indican usted aún tiene medicinas por ello no le vamos a enviar_x000a__x000a_28.05 Hoy sigue a la espera de la comunicación para la entrega de sus medicinas, recalca que no le entregaron receta._x000a__x000a_ _x000a__x000a_Se siente bastante incomodo debido que todos los meses tiene que llamar, quejarse(revisar el historial de correos) llama a los números de Aviva y no tiene respuesta, por favor atender la solicitud del asegurado. Manifiesta que sigue perjudicado con atención desde febrero."/>
    <x v="0"/>
    <s v="PRESTADOR EXTERNO"/>
    <x v="0"/>
    <d v="2025-05-28T00:00:00"/>
    <s v="Buenas noches, estimados:_x000a_Reciban un cordial saludo de parte del Centro Médico Viva 1A._x000a_Su apoyo con la pronta gestión @flor.valdez_x000a_En relación con la entrega de medicamentos del paciente Alfredo Carlos Valdivia del Alcázar, les informamos que la gestión fue derivada a Cuidafarma, desde donde se nos indicó que el paciente contaba con medicamentos hasta el 20 de mayo._x000a_Dado que esta fecha ya ha transcurrido, se ha reenviado una comunicación solicitando prioridad en el caso, con el fin de asegurar el envío oportuno de los medicamentos necesarios para el tratamiento del paciente._x000a_Adjuntamos el correo enviado para su conocimiento y seguimiento._x000a_Agradecemos su atención y apoyo en este proceso._x000a_Saludos cordiales,"/>
    <d v="2025-05-28T00:00:00"/>
    <x v="0"/>
    <n v="1"/>
    <x v="0"/>
    <x v="3"/>
    <x v="0"/>
    <x v="65"/>
    <e v="#N/A"/>
    <e v="#N/A"/>
    <e v="#N/A"/>
    <e v="#N/A"/>
    <m/>
    <m/>
    <s v="Medicamentos"/>
    <s v="SERVICIO"/>
  </r>
  <r>
    <x v="4"/>
    <s v="PERÚ"/>
    <s v="VIVA1A CENTRO MEDICO"/>
    <s v="RIMAC"/>
    <x v="0"/>
    <s v="DNI"/>
    <n v="7815648"/>
    <s v="JOSE AUGUSTO REQUENA LAGORIO "/>
    <m/>
    <m/>
    <m/>
    <m/>
    <m/>
    <x v="0"/>
    <x v="1"/>
    <s v="Estimados,_x000a__x000a__x000a_Buen día,  seguimos teniendo reclamos por parte de mi cliente en mención quien indica lo siguiente:_x000a_Estimados @chuaranca@viva1a.com.pe@Quejas y reclamos_x000a__x000a_Solicito su urgente apoyo con este caso reingresante de reclamo, el cual ha vuelto a presentarse pese a intervenciones previas. Es fundamental que se tomen las medidas correctivas definitivas que garanticen la solución integral del problema y eviten futuras reincidencias._x000a__x000a__x000a_Buenos días Srta. Antonella Martínez No estamos satisfechos con la atención que nos está brindando Viva 1A. El Dr. Moncada mando unos análisis de sangre y orina porque debía enterarse del estado de salud del paciente, como recién lo tomaban a su cargo. No tenemos resultados hasta ahora. La Dra. Vigo, medicina física - ya lo evalúo. Todavía no se reinician las terapias, ni se programan. Rimac nos brindaba muy buena atención a través de Clínica Internacional. La atención con el actual proveedor es deficiente._x000a__x000a__x000a__x000a__x000a_Quedo atenta,"/>
    <x v="2"/>
    <s v="TERAPIAS"/>
    <x v="21"/>
    <d v="2025-05-28T00:00:00"/>
    <s v="Buenas noches, estimados:_x000a_Reciban un cordial saludo de parte del Centro Médico Viva 1A._x000a_Con respecto a las terapias físicas indicadas por la Dra. Vigo durante la consulta domiciliaria, les informamos que el paciente ha realizado el día de hoy los pagos correspondientes._x000a_Asimismo, les comunicamos que el cronograma de atenciones será enviado mañana. Actualmente, nos encontramos en coordinación con el profesional encargado para organizar adecuadamente las sesiones._x000a_Quedamos atentos a cualquier consulta adicional. Buenas tardes estimados,_x000a__x000a_Se informa que, de las 08 terapias programadas para el paciente JOSE AUGUSTO REQUENA LAGORI, 07 fueron realizadas durante el mes de junio._x000a_La terapia pendiente no pudo ser realizada y será reprogramada en los próximos días._x000a__x000a__x000a__x000a_Quedamos atentos ante cualquier consulta adicional._x000a_En el Centro Médico Viva 1A estamos comprometidos con brindarle un servicio de calidad y seguimos trabajando continuamente para mejorar su experiencia con nosotros._x000a_Saludos cordiales,"/>
    <d v="2025-05-30T00:00:00"/>
    <x v="0"/>
    <n v="3"/>
    <x v="0"/>
    <x v="2"/>
    <x v="0"/>
    <x v="65"/>
    <e v="#N/A"/>
    <e v="#N/A"/>
    <e v="#N/A"/>
    <e v="#N/A"/>
    <m/>
    <m/>
    <s v="Acceso"/>
    <s v="SERVICIO"/>
  </r>
  <r>
    <x v="4"/>
    <s v="PERÚ"/>
    <s v="VIVA1A CENTRO MEDICO"/>
    <s v="RIMAC"/>
    <x v="0"/>
    <s v="DNI"/>
    <n v="73007633"/>
    <s v="Isabella Kam gilgrados"/>
    <m/>
    <n v="987020740"/>
    <m/>
    <m/>
    <m/>
    <x v="0"/>
    <x v="2"/>
    <s v="Llevo como 1 semana intentando sacar cita con la reumatóloga y solo me ignoran y me pasean, mandaré una queja para que los sancionen por falta de ayuda hacia los pacientes."/>
    <x v="2"/>
    <s v="Medicina especializada"/>
    <x v="12"/>
    <d v="2025-05-28T00:00:00"/>
    <s v="Buenas tardes estimados, _x000a_Reciba un cordial saludo. En relación con el caso de la paciente Isabella Kam Gil, se informa que se intentó contactarla en más de tres ocasiones, en diferentes días, sin obtener respuesta. Asimismo, se le dejó un mensaje por WhatsApp, el cual fue visualizado, pero no se obtuvo respuesta._x000a_Por lo tanto, se solicita proceder con el cierre del caso correspondiente."/>
    <d v="2025-06-13T00:00:00"/>
    <x v="0"/>
    <n v="13"/>
    <x v="0"/>
    <x v="0"/>
    <x v="0"/>
    <x v="65"/>
    <e v="#N/A"/>
    <e v="#N/A"/>
    <e v="#N/A"/>
    <e v="#N/A"/>
    <m/>
    <m/>
    <s v="Acceso"/>
    <s v="SERVICIO"/>
  </r>
  <r>
    <x v="4"/>
    <s v="PERÚ"/>
    <s v="VIVA1A CENTRO MEDICO"/>
    <s v="RIMAC"/>
    <x v="0"/>
    <m/>
    <m/>
    <s v="Paredes Jara Santos"/>
    <m/>
    <m/>
    <m/>
    <m/>
    <m/>
    <x v="1"/>
    <x v="1"/>
    <s v="Estimada @Janet Ina Sanchez Remicio_x000a__x000a_Se informa que el usuario referido se encuentra inscrito en el programa Diamante, por lo cual la cobertura aplicada para medicamentos y exámenes auxiliares corresponde al 85%._x000a__x000a_Asimismo, se valida que el usuario no cuenta con algún visto bueno precedente que autorice una cobertura extraordinaria al 100%._x000a__x000a_En ese sentido, se solicitará al prestador Viva 1 A el descargo correspondiente al respecto, a fin de contar con la sustentación técnica y administrativa del caso._x000a__x000a_Estimadas @Quejas y reclamos@chuaranca@viva1a.com.pe@Gianina Jessica Sigueña Aldana_x000a__x000a_Su urgente apoyo se requiere el descargo y medidas correctivas en cuanto el presente reclamo._x000a__x000a__x000a_Hola Patty / Edita:_x000a__x000a_ _x000a__x000a_Nos acaba de escribir Ana María Pereyra la CFO del cliente por el problema que tiene con su mamá por la cobertura de las medicinas en RIMAC a través del Programa CUIDATE, tal como lo resume en el correo más abajo._x000a__x000a_ _x000a__x000a_Su mamá está actualmente afiliada en la EPS de la Operadores Concentrados Peruanos desde Diciembre 2024 (Plan Potestativo Adicional 2 ), pero anteriormente estuvo en el Plan de Padres EPS de su anterior empleador (Cerro de Pasco Resources) que también tenía la EPS con RIMAC._x000a__x000a_ _x000a__x000a_desde que cambió de seguro de empresa , a pesar de que siempre ha coberturado Rimac, ha presentado una serie de desmejora en la atención ,_x000a_Primero postergaciones en la agenda de visita_x000a_Y ahora nos informan que hay medicamentos que eran coberturados hasta abril 2025 con el 100% y ahora tienen deducible_x000a_los medicamentos que la cobertura al 100% tienen que ver con su problema de hipertensión y otros de salud que cobertura. Al 100%_x000a_hasta Abril 2025: Se ve claramente en algunos médicamente el 100% de cobertura que siempre ha tenido_x000a_Ahora en su visita reciente Nos han enviado el nuevo reporte por mayo 2025, donde aquello que estaba al 100% coberturado ya no está y de manera general están con copago a pesar de ser medicamentos cuyas enfermedades son cubiertas al 100%_x000a_ _x000a__x000a_ _x000a__x000a_Ya lo revisamos a detalle con nuestra área de Claims y “No se evidencia ningún cambio de copagos ni coaseguro en el programa Cuídate”._x000a__x000a_ _x000a__x000a_Les pedimos su atención urgente para revisar este caso y confirmar que los medicamentos que venían siendo cubiertos al 100% sigan bajo esa misma cobertura._x000a__x000a_ _x000a__x000a_Quedamos atentos a su pronta respuesta."/>
    <x v="3"/>
    <s v="INTERNO IPRESS"/>
    <x v="34"/>
    <d v="2025-05-29T00:00:00"/>
    <s v="Estimada Guissela, buena tarde:_x000a_Paciente en referencia fue derivada con nosotros en Noviembre 2024, como programa DIAMANTE, en ese orden de ideas al ingreso se validó los Dx de nuestra mutua paciente con lo que se comprobó que efectivamente corresponde a dicha cohorte._x000a__x000a__x000a__x000a_Actualmente sus atenciones son por médico internista, y en base a los diecisiete (17) diagnósticos que presenta, se gestionan los medicamentos con el respectivo copago del 15%._x000a__x000a__x000a__x000a_Adjunto HC para evaluación correspondiente._x000a__x000a_Quedo a su disposición para cualquier consulta adicional._x000a_Saludos Cordiales,"/>
    <d v="2025-05-30T00:00:00"/>
    <x v="0"/>
    <n v="2"/>
    <x v="0"/>
    <x v="1"/>
    <x v="0"/>
    <x v="66"/>
    <e v="#N/A"/>
    <e v="#N/A"/>
    <e v="#N/A"/>
    <e v="#N/A"/>
    <m/>
    <m/>
    <s v="Eps"/>
    <s v="NO ATRIBUIBLE"/>
  </r>
  <r>
    <x v="4"/>
    <s v="PERÚ"/>
    <s v="VIVA1A CENTRO MEDICO"/>
    <s v="RIMAC"/>
    <x v="1"/>
    <s v="DNI"/>
    <m/>
    <s v="Giannina Tipe Taza"/>
    <m/>
    <m/>
    <m/>
    <m/>
    <m/>
    <x v="0"/>
    <x v="1"/>
    <s v="Estimados Viva 1,_x000a__x000a_Se requiere URGENTE revisar las medicinas pendiente de nuestra asegurada quien es la jefa de RRHH de la empresa y se requiere atención._x000a__x000a_ _x000a__x000a_Su atención medica ha sido el 27.05 Hola Janet,_x000a__x000a_ _x000a__x000a_Me dirijo a ustedes para expresar mi preocupación respecto al servicio recibido tras mi atención médica virtual realizada anteayer. Fui atendido por un médico a través de su plataforma, sin embargo, hasta la fecha no he recibido ningún contacto ni información sobre la entrega de los medicamentos recetados._x000a__x000a_Esta situación genera una gran molestia, ya que en una ocasión anterior  se me indicó que debía acercarme a una farmacia para recoger los medicamentos, lo cual resulta poco práctico y confuso. Cabe resaltar que, cuando me atendía a través de la Clínica Internacional, el servicio era mucho más eficiente y los medicamentos eran entregados directamente a domicilio, lo que facilitaba en gran medida el tratamiento._x000a__x000a_ "/>
    <x v="0"/>
    <s v="PRESTADOR EXTERNO"/>
    <x v="0"/>
    <d v="2025-05-29T00:00:00"/>
    <s v="Buenas tardes Lic. Margot,_x000a_Habiendo solicitado el descargo respectivo a las áreas involucradas en la atención de la paciente GIANNINA TIPE TAZA, lamentamos informarle que, debido a la actualización del sistema, se produjo una omisión en la visualización de la receta, lo cual impidió gestionar oportunamente la entrega de los medicamentos programada para el día 27 de mayo de 2025._x000a_En este punto, le extendemos nuestras más sinceras disculpas por los inconvenientes ocasionados._x000a_Sin perjuicio de ello, hemos verificado que, tan pronto se tuvo conocimiento de la no entrega, nos comunicamos con la paciente. La paciente indicó que adquirió los medicamentos por su cuenta. Ante ello, se le ofreció el reembolso por los gastos incurridos, propuesta que fue aceptada y concretada el día 03 de junio de 2025._x000a_Reiteramos nuestro compromiso en seguir mejorando nuestros procesos, asegurando una atención oportuna y de calidad para todos nuestros pacientes._x000a__x000a__x000a_Saludos cordiales."/>
    <d v="2025-06-09T00:00:00"/>
    <x v="0"/>
    <n v="8"/>
    <x v="0"/>
    <x v="0"/>
    <x v="0"/>
    <x v="66"/>
    <e v="#N/A"/>
    <e v="#N/A"/>
    <e v="#N/A"/>
    <e v="#N/A"/>
    <m/>
    <m/>
    <s v="Medicamentos"/>
    <s v="SERVICIO"/>
  </r>
  <r>
    <x v="4"/>
    <s v="PERÚ"/>
    <s v="VIVA1A CENTRO MEDICO"/>
    <s v="RIMAC"/>
    <x v="0"/>
    <s v="DNI"/>
    <n v="8170776"/>
    <s v="Nilton Hernan Jimenez Rosales"/>
    <m/>
    <m/>
    <s v="niltonjimenez780@gmail.com "/>
    <s v="25-SBS015696"/>
    <m/>
    <x v="0"/>
    <x v="0"/>
    <s v="1. Contratante (Apellidos y Nombres) : NILTON HERNAN JIMENEZ ROSALES_x000a_2. Número de Póliza y Certificado: 4038-0000064902_x000a_3. Mail :niltonjimenez780@gmail.com_x000a_5. Solicitud: asegurado señala que pertenece a programa diamante debido a diagnóstico en lesión medular en la 11 y 12 de columna vertebral. Señal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_x000a_Requiere cambio de proveedor, debido a falta de tratamiento y seguimiento de su caso."/>
    <x v="16"/>
    <s v="TERAPIAS"/>
    <x v="21"/>
    <d v="2025-05-30T00:00:00"/>
    <s v="Informe de Resultado del Reclamo_x000a_1. Canal de Ingreso del Reclamo:_x000a_Reclamo ingresado el 30 de mayo de 2025, a través del Libro de Reclamaciones_x000a_Virtual (LRV) de RIMAC SEGUROS, mediante la Hoja de Reclamación_x000a_N°25-SBS015696; el cual nos fue trasladado el 30 de mayo del 2025 y registramos_x000a_como Reclamo N° LVR-25-000037._x000a_2. Identificación del usuario afectado y de quien presenta el reclamo:_x000a_El reclamo fue presentado por Nilton Hernan Jimenez Rosale con DNI N° 08170776._x000a_3. Descripción y causa del reclamo:_x000a_“Solicitud: asegurado señala que pertenece a programa diamante debido a_x000a_diagnóstico en lesión medularen la 11 y 12 de columna vertebral. Señala que le han_x000a_asignado terapias por 16 sesiones de lunes, miércoles a viernes, pero no las cumple,_x000a_debido a que proveedor asignado VIVA 1A señala que terapeuta se encuentra de viaje_x000a_o que a doctor no le pusieron movilidad por lo que cancelan su terapia. Menciona que_x000a_el realiza copago y aún así le brindan mal servicio. Requiere cambio de proveedor,_x000a_debido a falta de tratamiento y seguimiento de su caso.”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motivos de fuerza mayor, el_x000a_terapista Lic. Meza se vio imposibilitado de brindar atención durante el mes de mayo,_x000a_razón por la cual solo se lograron completar tres (03) sesiones de terapia. Con el fin_x000a_de dar continuidad al tratamiento, se ofreció oportunamente la reprogramación de las_x000a_sesiones restantes con el terapista Lic. Noriega; sin embargo, el paciente decidió no_x000a_aceptar dicha propuesta._x000a_Actualmente, el paciente ha retomado sus terapias en el mes de junio con el Lic._x000a_Meza, profesional con quien ha manifestado su preferencia exclusiva de atención, y_x000a_actualmente cuenta con un cronograma regular de sesiones, las cuales se vienen_x000a_desarrollando con total normalidad.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l tratamiento del paciente_x000a_c) Reenvío del cronograma de terapias._x000a_Quedamos atentos ante cualquier solicitud, prestos a servirle siempre._x000a_“EN VIVA 1A CUIDAMOS LA SALUD DE TU FAMILIA COMO SI FUERA LA NUESTRA”"/>
    <d v="2025-06-17T00:00:00"/>
    <x v="0"/>
    <n v="13"/>
    <x v="0"/>
    <x v="0"/>
    <x v="0"/>
    <x v="67"/>
    <e v="#N/A"/>
    <e v="#N/A"/>
    <e v="#N/A"/>
    <s v="SI"/>
    <m/>
    <m/>
    <s v="Acceso"/>
    <s v="SERVICIO"/>
  </r>
  <r>
    <x v="4"/>
    <s v="PERÚ"/>
    <s v="VIVA1A CENTRO MEDICO"/>
    <s v="RIMAC"/>
    <x v="0"/>
    <s v="DNI"/>
    <n v="9155132"/>
    <s v="Giulio Valz Gen Rivera"/>
    <m/>
    <m/>
    <m/>
    <m/>
    <m/>
    <x v="0"/>
    <x v="1"/>
    <s v="Estimadas @Quejas y reclamos@Chrismerly Abigail Huaranca López_x000a__x000a_Su urgente apoyo con el descargo y medidas correctivas en referencia al presente reclamo. Estimados,_x000a__x000a_ _x000a__x000a_Solicito su apoyo con este caso, el asegurado VALZ GEN RIVERA GIULIO gerente de Howden se encuentra inscrito en el programa crónico siendo atendido por el proveedor VIVA 1A, este mes lamentablemente hubo una demora en la entrega de la medicina del asegurado por lo cual le genero incomodidad y fue elevado con el G.G de Howden._x000a__x000a_ _x000a__x000a_Agradeceré su apoyo para que este caso este mapeado y la medicina y comunicación sea oportunamente para evitar los reclamos._x000a__x000a_ _x000a__x000a_A la espera de su respuesta para proceder a informar al BK."/>
    <x v="0"/>
    <s v="PRESTADOR EXTERNO"/>
    <x v="0"/>
    <d v="2025-05-30T00:00:00"/>
    <s v="Buenas tardes, Rosita:_x000a_Respecto al correo líneas abajo, se informa que el paciente fue atendido el 16 de mayo de 2025 a las 7:00 p. m. Por motivos de actualización en el sistema, su receta no fue visualizada oportunamente; sin embargo, esta fue enviada a nuestro proveedor el sábado 17 de mayo de 2025 a las 14:00 horas para su dispensación._x000a_El día lunes 19 de mayo, el proveedor indicó que el paciente no respondió las llamadas realizadas, por lo que se procedió a enviarle un mensaje por WhatsApp. El martes 20 de mayo se logró establecer comunicación con el paciente, coordinando la entrega de los medicamentos para ese mismo día. _x000a_Posteriormente, nos volvimos a comunicar con el paciente, quien confirmó haber recibido los medicamentos. Se adjunta el cargo de entrega correspondiente._x000a_Lamentamos los inconvenientes ocasionados y reafirmamos nuestro compromiso con la mejora continua de nuestros procesos."/>
    <d v="2025-06-14T00:00:00"/>
    <x v="0"/>
    <n v="11"/>
    <x v="0"/>
    <x v="0"/>
    <x v="0"/>
    <x v="67"/>
    <e v="#N/A"/>
    <e v="#N/A"/>
    <e v="#N/A"/>
    <e v="#N/A"/>
    <m/>
    <m/>
    <s v="Medicamentos"/>
    <s v="SERVICIO"/>
  </r>
  <r>
    <x v="5"/>
    <s v="PERÚ"/>
    <s v="VIVA1A CENTRO MEDICO"/>
    <s v="RIMAC"/>
    <x v="0"/>
    <s v="DNI"/>
    <n v="7538232"/>
    <s v="Fredy Angel Ramos Mozo"/>
    <m/>
    <m/>
    <m/>
    <s v="25-EPS002967"/>
    <m/>
    <x v="0"/>
    <x v="0"/>
    <s v="No puedo coordinar la atención para una ecografía indicada en consulta. Esto desde el 5 de Mayo. Pero el mes pasado 5 de_x000a_Abril ya lo había indicado. La central dice q ellos solo notifican a Rimac y el AP de Viva A1 no procesa la solicitud. He_x000a_llamado a la central Rimac por eso pero me dijeron lo mismo. La próxima cita con el médico es el 5 de Junio y necesito el examen. He dejado indicado q si no contesto el celular, me escribam al WhatsApp pero nada de eso ha sucedido. Igual sucedió con el examen de laboratorio, después de varias llamadas recién_x000a_pude coordinar para q me tomen la muestra. Es lamentable el servicio y la falta de claridad para coordinar estos examenes"/>
    <x v="2"/>
    <s v="IMAGENOLOGIA"/>
    <x v="43"/>
    <d v="2025-06-02T00:00:00"/>
    <s v="Informe de Resultado del Reclamo_x000a_1. Canal de Ingreso del Reclamo:_x000a_Reclamo ingresado el 31 de mayo de 2025, a través del Libro de Reclamaciones_x000a_Virtual (LRV) de RIMAC EPS , mediante la Hoja de Reclamación N°25-EPS002967;_x000a_el cual nos fue trasladado el 02 de junio del 2025 y registramos como Reclamo N°_x000a_LVR-25-000038._x000a_2. Identificación del usuario afectado y de quien presenta el reclamo:_x000a_El reclamo fue presentado por Fredy Angel Ramos Mozo con DNI N° 07538232._x000a_3. Descripción y causa del reclamo:_x000a_“No puedo coordinar la atención para una ecografía indicada en consulta. Esto desde_x000a_el 5 de Mayo. Pero el mes pasado 5 de Abril ya lo había indicado. La central dice q ellos_x000a_solo notifican a Rimac y el AP de Viva A1 no procesa la solicitud. He llamado a la central_x000a_Rimac por eso pero me dijeron lo mismo. La próxima cita con el médico es el 5 de Junio_x000a_y necesito el examen. He dejado indicado q si no contesto el celular, me escribam al_x000a_WhatsApp pero nada de eso ha sucedido. Igual sucedió con el examen de laboratorio,_x000a_después de varias llamadas recién pude coordinar para q me tomen la muestra. Es_x000a_lamentable el servicio y la falta de claridad para coordinar estos examenes”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ese sentido, hemos_x000a_implementado las mejoras necesarias para evitar que situaciones como esta se repitan_x000a_en el futuro._x000a_No obstante, nos comunicamos con el paciente para la coordinación de sus exámenes,_x000a_siendo realizados el 06 de junio del 2025. Asimismo, se informa que el paciente tuvo_x000a_atención médica el día 09 de junio de 2025.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Mejora en la comunicación Paciente-Call Center._x000a_b) Reforzar el monitoreo continuo del proceso de atención de exámenes auxiliares._x000a_Quedamos atentos ante cualquier solicitud, prestos a servirle siempre._x000a_“EN VIVA 1A CUIDAMOS LA SALUD DE TU FAMILIA COMO SI FUERA LA NUESTRA”"/>
    <d v="2025-06-14T00:00:00"/>
    <x v="0"/>
    <n v="10"/>
    <x v="0"/>
    <x v="0"/>
    <x v="0"/>
    <x v="68"/>
    <e v="#N/A"/>
    <e v="#N/A"/>
    <e v="#N/A"/>
    <e v="#N/A"/>
    <m/>
    <m/>
    <s v="Acceso"/>
    <s v="SERVICIO"/>
  </r>
  <r>
    <x v="5"/>
    <s v="PERÚ"/>
    <s v="VIVA1A CENTRO MEDICO"/>
    <s v="RIMAC"/>
    <x v="0"/>
    <s v="DNI"/>
    <n v="182896"/>
    <s v="RENE GUMPRECHT"/>
    <m/>
    <m/>
    <m/>
    <m/>
    <m/>
    <x v="0"/>
    <x v="1"/>
    <s v="Estimados @Quejas y reclamos@Gianina Jessica Sigueña Aldana@Gestor Medico@Gestion Admisiones Viva 1A_x000a__x000a_Su gentil apoyo con el descargo de lo referido por el usuario. _x000a__x000a_Buenas tardes Estimadas,_x000a_Por favor, la gestión que corresponda en relación al paciente RENE GUMPRECHT. El mismo se atiende a través del programa Cuídate, indica que el Dr. Moncada da instrucción a Cuida Farmacia para la entrega de jeringas para su tratamiento crónico, pero en la última entrega la cantidad de jeringas es menor a lo que regularmente le entregan en proporción a la instrucción del médico de administración de medicina, por lo que lo recibido es insuficiente para el mes de tratamiento."/>
    <x v="27"/>
    <s v="PRESTADOR EXTERNO"/>
    <x v="0"/>
    <d v="2025-06-03T00:00:00"/>
    <s v="Buenas noches, Guisela:_x000a_En relación con el correo líneas abajo, y luego de solicitar los descargos correspondientes a las áreas involucradas, informamos lo siguiente:_x000a_El paciente  RENE HELMUT GUMPRECHT LEVY  fue atendido el 21 de mayo de 2025 a las 7:30 p.m., ocasión en la cual el médico prescribió una receta médica que fue dispensada por el proveedor CUIDAFARMA el 22 de mayo de 2025._x000a_Al revisar la historia clínica, se verificó que la receta incluyó los siguientes productos:_x000a_Tamsulosina 0.4 mg tableta_x000a_Insulina glargina 100 U/ml inyectable_x000a_Tiras reactivas para glucómetro (1 unidad)_x000a_Sin embargo, se identificó que el médico, en el campo de recomendaciones médicas, prescribió insumos adicionales que no fueron incluidos en la receta médica inicial, razón por la cual no fueron dispensados._x000a__x000a_Ante ello, nos comunicamos con la esposa del paciente para informarle lo sucedido, y se procedió a agendar una nueva cita para el 16 de junio de 2025 a las 8:30 p.m. con el Dr. Antonio David Moncada Catalán, mediante la cual se está gestionando la entrega de las agujas e insulinas pendientes con el proveedor CUIDAFARMA._x000a_Lamentamos lo ocurrido y reiteramos nuestro compromiso con la mejora continua de nuestros procesos, con el fin de garantizar una atención eficiente y oportuna._x000a_Quedamos atentos ante cualquier consulta adicional._x000a__x000a_El motivo por el cual no se realizó la orden dentro de la receta médica es porque el insumo no está disponible en el listado desplegable de la historia clínica. Esto ya se ha informado previamente tanto al área de farmacia como al área de tecnología para que sea implementado, ya que se trata de insumos de uso recurrente por nuestros pacientes crónicos. Según informó  el área de TI, los insumos reportados ya habían sido integrados al sistema según el listado remitido por farmacia, por lo cual se indicó a los médicos especialistas que los incluyeran dentro de la receta médica junto con las medicinas del paciente. No obstante, con estas incidencias reportadas, se valida que aún falta incluir insumos dentro de la plataforma, a fin de evitar reprocesos en las áreas médica y de farmacia, así como descontentos por parte del paciente._x000a__x000a_Atentamente,"/>
    <d v="2025-06-18T00:00:00"/>
    <x v="0"/>
    <n v="12"/>
    <x v="0"/>
    <x v="0"/>
    <x v="0"/>
    <x v="69"/>
    <e v="#N/A"/>
    <e v="#N/A"/>
    <e v="#N/A"/>
    <e v="#N/A"/>
    <m/>
    <m/>
    <s v="Medicamentos"/>
    <s v="SERVICIO"/>
  </r>
  <r>
    <x v="5"/>
    <s v="PERÚ"/>
    <s v="VIVA1A CENTRO MEDICO"/>
    <s v="RIMAC"/>
    <x v="1"/>
    <s v="DNI"/>
    <n v="43807341"/>
    <s v="Ron Kenett Castillo Chavez"/>
    <m/>
    <m/>
    <s v="k_c16@hotmail.com"/>
    <s v="25-SBS015766"/>
    <m/>
    <x v="0"/>
    <x v="0"/>
    <s v="hoy llame a las 2 aproximadamente a solicita cita virtual para mi hija , ya que en el app no figura y no informan si esta en_x000a_actualización, me dijeron que la cita seria de 3:40 a 3:50 seria el rango de atención y minutos antes me llegaría el link, a las_x000a_4 pm llame a quejarme para el envío de enlace, volví a llamar 3 ó 4 veces , de tanto insistir me enviaron un enlace nuevo_x000a_reprogramando mi cita a las 5:20 pm, no es justo que jueguen con la salud de un niña de 2 años, es un engaño lo que hacen, pierdo mi tiempo"/>
    <x v="8"/>
    <s v="CENTRO MEDICO VIRTUAL"/>
    <x v="39"/>
    <d v="2025-06-03T00:00:00"/>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3 de junio de 2025, durante la atención a_x000a_través del Centro Médico Virtual (CMV), vinculados a la prestación del servicio para la_x000a_paciente Ivana Sofía Castillo Castro, con DNI 93168664, nos permitimos informar lo_x000a_siguiente:_x000a_a) Descripción de los hechos_x000a_Se ofertó subasta para el servicio de pediatría para paciente de 2 años de edad. Debido_x000a_a que el rango etario establecido para este servicio es de 3 años a 17 años (11 meses y_x000a_29 días), se procedió a escalar la solicitud a Rímac a través del grupo de seguimiento_x000a_CMV, a fin de obtener la autorización correspondiente._x000a_La solicitud fue escalada en dos oportunidades, a las 3:13 p.m. y 3:58 p.m., recibiendo_x000a_respuesta por parte de Rímac a las 4:00 p.m. Posteriormente, se procedió con el_x000a_agendamiento del servicio a las 4:17 p.m., quedando programado para las 5:20 p.m. del_x000a_mismo día._x000a_Por lo expuesto, se concluye que la atención fue gestionada dentro de los tiempos_x000a_establecidos y conforme a los procedimientos vigentes, no siendo atribuible a Viva 1A la_x000a_demora percibida, puesto que esta estuvo sujeta a la autorización previa por parte de la_x000a_aseguradora._x000a_Se adjunta los soportes correspondientes:_x000a_b) Medidas a adoptar o adoptadas:_x000a_Finalmente, es oportuno informarle que hemos adoptado las siguientes medidas:_x000a_a) Reforzar los procesos de validación y escalamiento de casos fuera del rango etario_x000a_establecido._x000a_b) Fortalecer la comunicación con RIMAC para obtener autorizaciones de forma más_x000a_oportuna._x000a_c) Brindar retroalimentación al equipo operativo para reforzar criterios y tiempos de_x000a_respuesta.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6-24T00:00:00"/>
    <x v="0"/>
    <n v="16"/>
    <x v="0"/>
    <x v="0"/>
    <x v="0"/>
    <x v="69"/>
    <e v="#N/A"/>
    <e v="#N/A"/>
    <e v="#N/A"/>
    <e v="#N/A"/>
    <m/>
    <m/>
    <s v="Acceso"/>
    <s v="SERVICIO"/>
  </r>
  <r>
    <x v="5"/>
    <s v="PERÚ"/>
    <s v="VIVA1A CENTRO MEDICO"/>
    <s v="RIMAC"/>
    <x v="0"/>
    <s v="DNI"/>
    <n v="28311942"/>
    <s v="Maria Angelica Castillo Rios"/>
    <m/>
    <m/>
    <s v="nitacastillorios@hotmail.com"/>
    <s v="25-EPS002992"/>
    <m/>
    <x v="0"/>
    <x v="0"/>
    <s v="Nombres: MARIA ANGELICA CASTILLO RIOS_x000a_DNI: 28311942_x000a_TLF: 975771442_x000a_CORREO: nitacastillorios@hotmail.com_x000a_Póliza: E0027841_x000a_Motivo: Asegurada manifiesta incomodidad debido a que con fecha 27.05 pidió una ambulancia con el proveedor viva A1 y la_x000a_señorita que iba dentro de la ambulancia no contaba con la ropa adecuada para poder atender, los medicamentos de la cita_x000a_virtual e hoy a la 7:45 AM llegaron recién a las 3 PM cuando ellos indicaron que iban a llegar antes de las 10 AM y_x000a_adicionalmente las medicinas las dejo en la puerta de su casa, no recibió llamada por parte de area ni un mensaje solo_x000a_dejaron los medicamentos._x000a_El día viernes la doctora María Alejandra Uribe le receta y después de dos días se contactan por el seguimiento y comenta_x000a_que se encuentra peor de salud para ello le agendan una cita el domingo y el medico le indica que los medicamentos que le_x000a_recetaron no eran los adecuados, indica que uno debe tener conocimiento en salud para saber que es lo que están_x000a_recetando ._x000a_Para terminar menciona que en los descanso médicos le aumentan 1 año tanto como en el descanso medico de ella y el e_x000a_su hija, solicita saber porque tantos errores._x000a_De preferencia no desea atenderse con ese proveedor"/>
    <x v="28"/>
    <s v="INTERNO IPRESS"/>
    <x v="34"/>
    <d v="2025-06-03T00:00:00"/>
    <s v="Informe de Resultado del Reclamo_x000a_1. Canal de Ingreso del Reclamo:_x000a_Reclamo ingresado el 03 de junio de 2025, a través del Libro de Reclamaciones Virtual_x000a_(LRV) de RIMAC EPS , mediante la Hoja de Reclamación N°25-EPS002992; el cual_x000a_nos fue trasladado el 04 de junio del 2025 y registramos como Reclamo N° LVR-25-_x000a_000039._x000a_2. Identificación del usuario afectado y de quien presenta el reclamo:_x000a_El reclamo fue presentado por Maria Angelica Castillo Rios con DNI N° 28311942._x000a_3. Descripción y causa del reclamo:_x000a_“Asegurada manifiesta incomodidad debido a que con fecha 27.05 pidió una ambulancia_x000a_con el proveedor viva A1 y la señorita que iba dentro de la ambulancia no contaba con_x000a_la ropa adecuada para poder atender, los medicamentos de la cita virtual e hoy a la 7:45_x000a_AM llegaron recién a las 3 PM cuando ellos indicaron que iban a llegar antes de las 10_x000a_AM y adicionalmente las medicinas las dejo en la puerta de su casa, no recibió llamada_x000a_por parte de area ni un mensaje solo dejaron los medicamentos. El día viernes la_x000a_doctora María Alejandra Uribe le receta y después de dos días se contactan por el_x000a_seguimiento y comenta que se encuentra peor de salud para ello le agendan una cita el_x000a_domingo y el medico le indica que los medicamentos que le recetaron no eran los_x000a_adecuados, indica que uno debe tener conocimiento en salud para saber que es lo que_x000a_están recetando . Para terminar menciona que en los descanso médicos le aumentan 1_x000a_año tanto como en el descanso medico de ella y el e su hija, solicita saber porque tantos_x000a_errores. De preferencia no desea atenderse con ese proveedor.”_x000a_4. Análisis de los hechos que sustentan el reclamo:_x000a_Habiendo solicitado el descargo respectivo a las áreas involucradas en su atención,_x000a_como parte de las diligencias para atender su reclamo, cordialmente, le informamos lo_x000a_siguiente:_x000a_En relación al servicio recibido el día 27 de mayo, informamos que el centro Viva 1A no_x000a_cuenta con servicio de ambulancia, por lo que dicha solicitud no corresponde a nuestra_x000a_institución._x000a_Respecto a la atención brindada el día 23 de mayo, la paciente fue evaluada por la Dra._x000a_Uribe, quien indicó un tratamiento adecuado según la sintomatología referida durante_x000a_la consulta. Posteriormente, en la atención de seguimiento realizada el 25 de mayo por_x000a_el Dr. Rojas, se modificó la terapéutica inicial en base a los nuevos síntomas reportados,_x000a_sin que ello implique un error en la atención médica anterior. A si mismo recalcar que_x000a_los profesionales de salud realizan su acto médico de acuerdo a los protocolos que_x000a_están normado por el Ministerio de Salud._x000a_En relación al descanso médico hemos implementado las mejoras necesarias para_x000a_evitar que situaciones como esta se repitan en el futuro._x000a_5. Conclusiones_x000a_En consecuencia, de acuerdo con los fundamentos expuestos, nuestra institución_x000a_declara fundado en parte de su reclamo en relación al descanso médico que se le emitió_x000a_a su persona.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oordinar con el área de Tecnología de la Información para la revisión del sistema_x000a_de generación automática de descansos médicos._x000a_Quedamos atentos ante cualquier solicitud, prestos a servirle siempre._x000a_“EN VIVA 1A CUIDAMOS LA SALUD DE TU FAMILIA COMO SI FUERA LA NUESTRA”"/>
    <d v="2025-06-25T00:00:00"/>
    <x v="0"/>
    <n v="17"/>
    <x v="0"/>
    <x v="0"/>
    <x v="0"/>
    <x v="69"/>
    <e v="#N/A"/>
    <e v="#N/A"/>
    <e v="#N/A"/>
    <e v="#N/A"/>
    <m/>
    <m/>
    <s v="Atención Asistencial"/>
    <s v="CALIDAD"/>
  </r>
  <r>
    <x v="5"/>
    <s v="PERÚ"/>
    <s v="VIVA1A CENTRO MEDICO"/>
    <s v="RIMAC"/>
    <x v="0"/>
    <s v="DNI"/>
    <s v="9437292(1)"/>
    <s v="ALFREDO CARLOS VALDIVIA DEL ALCAZAR"/>
    <m/>
    <m/>
    <m/>
    <m/>
    <m/>
    <x v="0"/>
    <x v="1"/>
    <s v="Estimados señores viva 1A_x000a__x000a_ _x000a__x000a_Acabo de recibir la llamada del sr Valdivia, se encuentra muy mortificado debido que recibio una llamada de ustedes indicando que ya no se le enviaran sus medicinas faltantes debido que la receta esta vencida, la receta se ha vencido debido a un retraso en el envío no por demora de solicitud del asegurado._x000a__x000a_Por favor indicar como procederá la atención debido que no cuenta con medicinas y como se va a realizar las entregas para proximas recetas."/>
    <x v="0"/>
    <s v="PRESTADOR EXTERNO"/>
    <x v="0"/>
    <d v="2025-06-03T00:00:00"/>
    <s v="Estimados_x000a_Las solicitudes fueron coordinadas para ser entregadas el 24/06 AM."/>
    <d v="2025-06-23T00:00:00"/>
    <x v="0"/>
    <n v="15"/>
    <x v="0"/>
    <x v="0"/>
    <x v="0"/>
    <x v="69"/>
    <e v="#N/A"/>
    <e v="#N/A"/>
    <e v="#N/A"/>
    <e v="#N/A"/>
    <m/>
    <m/>
    <s v="Medicamentos"/>
    <s v="SERVICIO"/>
  </r>
  <r>
    <x v="5"/>
    <s v="PERÚ"/>
    <s v="VIVA1A CENTRO MEDICO"/>
    <s v="RIMAC"/>
    <x v="0"/>
    <s v="DNI"/>
    <n v="10386627"/>
    <s v="WUILMAR SANTOS BRAN CULCAS"/>
    <m/>
    <n v="990557844"/>
    <m/>
    <m/>
    <m/>
    <x v="0"/>
    <x v="1"/>
    <s v="Estimados Señores de Viva 1A_x000a__x000a_ _x000a__x000a_Agradeceré que nos puedan remitir si volvieron a contactarse con los pacientitos ya que hacen referencia que recibieron llamada diciéndoles que les volverían a llamar y hasta la fecha no les han llamado._x000a__x000a_Ante lo expuesto remito información de los pacientes para que se contacten prontamente ya que están esperando._x000a__x000a_ _x000a__x000a_Wuilmar Santos Bran Culcas DNI 10386627 Teléfono 990557844_x000a_Raphael Renato Fiori Llengue DNI 25439064 Teléfono 930701651_x000a_ _x000a__x000a_Así como a la vez solicitarle que si la comunicación es antes de las 2 pm debe ser por mensaje, posterior a ese horario pueden ubicarlos a través de una llamada."/>
    <x v="21"/>
    <s v="EPS"/>
    <x v="17"/>
    <d v="2025-06-04T00:00:00"/>
    <s v="Buenos días Margot,_x000a_En relación con tu correo líneas abajo, informamos lo siguiente:_x000a_Wuilmar Santos Bran Culcas – DNI 10386627 – Tel. 990557844:_x000a_El paciente ha solicitado que sus atenciones del programa sean derivadas a la Clínica Internacional – sede Lima._x000a_Raphael Renato Fiori Llengue – DNI 25439064 – Tel. 930701651:_x000a_Se intentó contactarla en más de tres ocasiones, en distintos días, sin obtener respuesta. Asimismo, se le dejó un mensaje por WhatsApp, pero hasta la fecha no hemos recibido respuesta._x000a__x000a_Quedamos atentos ante cualquier otra coordinación o indicación adicional."/>
    <d v="2025-06-14T00:00:00"/>
    <x v="1"/>
    <n v="8"/>
    <x v="0"/>
    <x v="0"/>
    <x v="1"/>
    <x v="70"/>
    <e v="#N/A"/>
    <e v="#N/A"/>
    <e v="#N/A"/>
    <e v="#N/A"/>
    <m/>
    <m/>
    <s v="Eps"/>
    <s v="NO ATRIBUIBLE"/>
  </r>
  <r>
    <x v="5"/>
    <s v="PERÚ"/>
    <s v="VIVA1A CENTRO MEDICO"/>
    <s v="RIMAC"/>
    <x v="0"/>
    <s v="DNI"/>
    <n v="25439064"/>
    <s v="Raphael Renato Fiori Llengue"/>
    <m/>
    <n v="930701651"/>
    <m/>
    <m/>
    <m/>
    <x v="0"/>
    <x v="1"/>
    <s v="Estimados Señores de Viva 1A_x000a__x000a_ _x000a__x000a_Agradeceré que nos puedan remitir si volvieron a contactarse con los pacientitos ya que hacen referencia que recibieron llamada diciéndoles que les volverían a llamar y hasta la fecha no les han llamado._x000a__x000a_Ante lo expuesto remito información de los pacientes para que se contacten prontamente ya que están esperando._x000a__x000a_ _x000a__x000a_Wuilmar Santos Bran Culcas DNI 10386627 Teléfono 990557844_x000a_Raphael Renato Fiori Llengue DNI 25439064 Teléfono 930701651_x000a_ _x000a__x000a_Así como a la vez solicitarle que si la comunicación es antes de las 2 pm debe ser por mensaje, posterior a ese horario pueden ubicarlos a través de una llamada."/>
    <x v="2"/>
    <s v="CUIDATE"/>
    <x v="9"/>
    <d v="2025-06-04T00:00:00"/>
    <s v="Buenos días Margot,_x000a_En relación con tu correo líneas abajo, informamos lo siguiente:_x000a_Wuilmar Santos Bran Culcas – DNI 10386627 – Tel. 990557844:_x000a_El paciente ha solicitado que sus atenciones del programa sean derivadas a la Clínica Internacional – sede Lima._x000a_Raphael Renato Fiori Llengue – DNI 25439064 – Tel. 930701651:_x000a_Se intentó contactarla en más de tres ocasiones, en distintos días, sin obtener respuesta. Asimismo, se le dejó un mensaje por WhatsApp, pero hasta la fecha no hemos recibido respuesta._x000a__x000a_Quedamos atentos ante cualquier otra coordinación o indicación adicional."/>
    <d v="2025-06-17T00:00:00"/>
    <x v="0"/>
    <n v="10"/>
    <x v="0"/>
    <x v="0"/>
    <x v="0"/>
    <x v="70"/>
    <e v="#N/A"/>
    <e v="#N/A"/>
    <e v="#N/A"/>
    <e v="#N/A"/>
    <m/>
    <m/>
    <s v="Acceso"/>
    <s v="SERVICIO"/>
  </r>
  <r>
    <x v="5"/>
    <s v="PERÚ"/>
    <s v="VIVA1A CENTRO MEDICO"/>
    <s v="RIMAC"/>
    <x v="0"/>
    <s v="DNI"/>
    <n v="6762836"/>
    <s v="MUÑOZ RUBIO PACO MERCEDES"/>
    <m/>
    <m/>
    <m/>
    <m/>
    <m/>
    <x v="0"/>
    <x v="1"/>
    <s v="Estimados Sres. de VIVA 1 A_x000a__x000a_ _x000a__x000a_Estimado según lo ya comunicado hoy con el sr Ojeda, agradeceré que puedan brindar descargo a lo referido por el paciente: : MUÑOZ RUBIO PACO MERCEDES con DNI 06762836._x000a__x000a_“el asegurado reclama que no lo llamaron para la cita ni la entrega de medicamentos y actualmente se está viendo en la necesidad de adquirir sus medicamentos por cuenta propia, lo que le está generando una situación de incomodidad y disconformidad con el servicio brindado.”_x000a__x000a_ _x000a__x000a_ _x000a__x000a_Ante lo expuesto agradeceré su pronta respuesta y comunicación con el paciente_x000a__x000a_ _x000a__x000a_Saludos"/>
    <x v="0"/>
    <s v="PRESTADOR EXTERNO"/>
    <x v="0"/>
    <d v="2025-06-04T00:00:00"/>
    <s v="Buenas tardes Margot:_x000a_En relación con el paciente  MUÑOZ RUBIO PACO MERCEDE, informamos que fue atendido el 7 de junio de 2025 a las 6:00 p.m., y sus medicamentos fueron entregados el 10 de junio de 2025._x000a_Lamentamos los inconvenientes ocasionados y reafirmamos nuestro compromiso con la mejora continua de nuestros procesos._x000a_Quedamos atentos ante cualquier consulta adicional._x000a_"/>
    <d v="2025-06-18T00:00:00"/>
    <x v="0"/>
    <n v="11"/>
    <x v="0"/>
    <x v="0"/>
    <x v="0"/>
    <x v="70"/>
    <e v="#N/A"/>
    <e v="#N/A"/>
    <e v="#N/A"/>
    <e v="#N/A"/>
    <m/>
    <m/>
    <s v="Medicamentos"/>
    <s v="SERVICIO"/>
  </r>
  <r>
    <x v="5"/>
    <s v="PERÚ"/>
    <s v="VIVA1A CENTRO MEDICO"/>
    <s v="RIMAC"/>
    <x v="0"/>
    <s v="DNI"/>
    <n v="6068235"/>
    <s v="BLANCO REYES LUCIA YVON"/>
    <m/>
    <n v="981118827"/>
    <m/>
    <m/>
    <m/>
    <x v="0"/>
    <x v="1"/>
    <s v=" Estimada @Angelica Aguirre Huarcaya_x000a__x000a_Cualquier demora de entrega de medicamentos deberá ser reportado al prestador que brinda el servicio para que otorgue el descargo al respectó para este proceso no es necesario nuestra intervención._x000a__x000a_Sin perjuicio a ello por esta ocasión se derivará el caso._x000a_Estimadas @bhuaranca@viva1a.com.pe@Quejas y reclamos_x000a__x000a_Su gentil apoyo se requiere el descargo y medidas correctivas de lo indicado por la usuaria_x000a__x000a_Estimada Ange,_x000a__x000a_Por favor tu gentil apoyo coordinando la entrega de la medicación de la paciente en mención._x000a__x000a_ _x000a__x000a_Asegurada: BLANCO REYES LUCIA YVON_x000a__x000a_DNI: 06068235_x000a__x000a_Contacto: 981 118 827_x000a__x000a_ "/>
    <x v="0"/>
    <s v="PRESTADOR EXTERNO"/>
    <x v="0"/>
    <d v="2025-06-04T00:00:00"/>
    <s v="Buenos días, Guisela:_x000a_En relación con el paciente  BLANCO REYES LUCIA YVON, informamos que fue atendida el 3 de junio de 2025 a las 3:00 p.m., y sus medicamentos fueron entregados el 4 de junio de 2025, cumpliendo con el plazo establecido dentro del ANS._x000a_Quedamos atentos ante cualquier consulta adicional._x000a__x000a__x000a_Saludos cordiales."/>
    <d v="2025-06-18T00:00:00"/>
    <x v="0"/>
    <n v="11"/>
    <x v="0"/>
    <x v="0"/>
    <x v="0"/>
    <x v="70"/>
    <e v="#N/A"/>
    <e v="#N/A"/>
    <e v="#N/A"/>
    <e v="#N/A"/>
    <m/>
    <m/>
    <s v="Medicamentos"/>
    <s v="SERVICIO"/>
  </r>
  <r>
    <x v="5"/>
    <s v="PERÚ"/>
    <s v="VIVA1A CENTRO MEDICO"/>
    <s v="RIMAC"/>
    <x v="1"/>
    <s v="DNI"/>
    <n v="74847782"/>
    <s v="Gisella Pierina Castro Echeverria"/>
    <m/>
    <m/>
    <m/>
    <s v="25-SBS015796"/>
    <m/>
    <x v="0"/>
    <x v="0"/>
    <s v="Estoy inconforme con la atención brindada por el proveedor salud360 debido a su ineptitud mi hijo a empeorado y tiene una_x000a_infección mayor que se puedo evitar con la atención adecuada. Debido a que su receta no llego, por tal motivo he tenido que_x000a_brindar las dosis a mi criterio sin ser medico además que no se me brindo el descanso medico por el menor. Mi hijo paso atención virtual a las 3 de la tarde y a las 9 de la noche recién se comunican indicando que no iban a llevar la medicación y que al día siguiente iban a brindar los medicamento en el punto más cercano para recojo."/>
    <x v="0"/>
    <s v="PRESTADOR EXTERNO"/>
    <x v="0"/>
    <d v="2025-06-05T00:00:00"/>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3 de junio de 2025, durante la atención a_x000a_través del Centro Médico Virtual (CMV), vinculados a la prestación del servicio para la_x000a_paciente Jorge Santiago Mieses Castro, con DNI 90924752, nos permitimos informar lo_x000a_siguiente:_x000a_a) Descripción de los hechos_x000a_Se ofertó la subasta para el servicio de pediatría a favor de un paciente de 6 años de_x000a_edad. Posteriormente, se procedió con el agendamiento del servicio, quedando_x000a_programado en dos oportunidades: a la 1:40 p.m. y a las 2:20 p.m. del mismo día._x000a_Sin embargo, el paciente no se conectó a la teleconsulta ni atendió las llamadas_x000a_realizadas, por lo cual no se logró concretar la atención programada con el proveedor_x000a_VIVA 1A._x000a_Cabe resaltar que el reclamo presentado por el paciente está dirigido al proveedor_x000a_Salud360. En ese sentido, VIVA 1A no se hace responsable del reclamo, dado que no_x000a_corresponde a una atención programada ni ejecutada por nuestra institución._x000a_Se adjunta los soportes correspondientes:_x000a_b) Medidas a adoptar o adoptadas:_x000a_Finalmente, es oportuno informarle que hemos adoptado las siguientes medidas:_x000a_a) Revisar y ajustar los procesos de notificación para asegurar que el paciente reciba_x000a_con antelación toda la información necesaria sobre la consulta (hora, enlace,_x000a_indicaciones).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6-24T00:00:00"/>
    <x v="0"/>
    <n v="14"/>
    <x v="0"/>
    <x v="0"/>
    <x v="0"/>
    <x v="71"/>
    <e v="#N/A"/>
    <e v="#N/A"/>
    <e v="#N/A"/>
    <e v="#N/A"/>
    <m/>
    <m/>
    <s v="Medicamentos"/>
    <s v="SERVICIO"/>
  </r>
  <r>
    <x v="5"/>
    <s v="PERÚ"/>
    <s v="VIVA1A CENTRO MEDICO"/>
    <s v="RIMAC"/>
    <x v="0"/>
    <s v="DNI"/>
    <n v="10386627"/>
    <s v="WUILMAR SANTOS BRAN CULCAS"/>
    <m/>
    <m/>
    <m/>
    <m/>
    <m/>
    <x v="0"/>
    <x v="1"/>
    <s v="Estimadas@Quejas y reclamos@bhuaranca@viva1a.com.pe_x000a__x000a_Su gentil apoyo con el descargo y medidas correctivas en referencia al presente reclamo._x000a__x000a_Buenos días Guissela,_x000a__x000a_ _x000a__x000a_El asegurado WUILMAR SANTOS BRAN CULCAS – DNI 10386627 ingresa reclamo ya que no se encuentra de acuerdo con el rechazo del medicamento Insulina bajo la cobertura del programa Cuídate (dx diabetes)._x000a__x000a_ _x000a__x000a_Agradeceré me brindes los detalles del rechazo._x000a__x000a_ _x000a__x000a_Gracias de antemano._x000a__x000a_Saludos,_x000a_"/>
    <x v="21"/>
    <s v="EPS"/>
    <x v="17"/>
    <d v="2025-06-06T00:00:00"/>
    <s v="Estimados _x000a_Estimados, buen día;_x000a_Paciente solicita atención presencial, considerando presencial a las atenciones en consultorio, no desea atención a domicilio._x000a_Paciente reside en comas; es por ello, que solicita puedan derivar sus atenciones del programa a la Clínica Internacional sede Lima_x000a_Saludos Cordiales,"/>
    <d v="2025-06-07T00:00:00"/>
    <x v="1"/>
    <n v="1"/>
    <x v="0"/>
    <x v="3"/>
    <x v="1"/>
    <x v="72"/>
    <e v="#N/A"/>
    <e v="#N/A"/>
    <e v="#N/A"/>
    <e v="#N/A"/>
    <m/>
    <m/>
    <s v="Eps"/>
    <s v="NO ATRIBUIBLE"/>
  </r>
  <r>
    <x v="5"/>
    <s v="PERÚ"/>
    <s v="VIVA1A CENTRO MEDICO"/>
    <s v="RIMAC"/>
    <x v="0"/>
    <s v="DNI"/>
    <n v="8170776"/>
    <s v="NILTON HERNAN JIMENEZ ROSALES"/>
    <m/>
    <m/>
    <m/>
    <s v=" 25-SBS015679"/>
    <m/>
    <x v="0"/>
    <x v="0"/>
    <s v="Estimados @bhuaranca@viva1a.com.pe@Quejas y reclamos_x000a__x000a_Su gentil apoyo se requiere el descargo y medidas correctivas en referencia al presente reclamo (usuario reincidente)._x000a__x000a_Hola Guissela,_x000a__x000a_ _x000a__x000a_Tenemos un nuevo reclamo por parte del asegurado NILTON HERNAN JIMENEZ ROSALES-  DNI 08170776, señala que pertenece a programa diamante debido a diagnóstico en lesión medular en la 11 y 12 de columna vertebral. Mencion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 Requiere cambio de proveedor, debido a falta de tratamiento y seguimiento de su caso._x000a__x000a_ _x000a__x000a_Por favor tu apoyo para revisar el caso y evaluar el cambio de proveedor._x000a__x000a_ _x000a__x000a_Quedo atenta a tus comentarios._x000a__x000a_ _x000a__x000a_Gracias,_x000a_"/>
    <x v="16"/>
    <s v="TERAPIAS"/>
    <x v="21"/>
    <d v="2025-06-06T00:00:00"/>
    <s v="Buenas tardes estimados,_x000a_Habiendo solicitado el descargo respectivo a las áreas involucradas en su atención, como parte de las diligencias para dar respuesta a su reclamo, cordialmente, le informamos lo siguiente:_x000a_Sentimos los inconvenientes ocasionados y manifestamos que la salud de nuestros pacientes es nuestra prioridad. Lamentablemente, por motivos de fuerza mayor, el terapista Lic. Meza se vio imposibilitado de brindar atención durante el mes de mayo, razón por la cual solo se lograron completar tres (03) sesiones de terapia. Con el fin de dar continuidad al tratamiento, se ofreció oportunamente la reprogramación de las sesiones restantes con el terapista Lic. Noriega; sin embargo, el paciente decidió no aceptar dicha propuesta._x000a_Actualmente, el paciente ha retomado sus terapias en el mes de junio con el Lic. Meza, profesional con quien ha manifestado su preferencia exclusiva de atención. A la fecha, cuenta con un cronograma regular de sesiones, las cuales se vienen desarrollando con total normalidad._x000a_Se adjunta el cronograma correspondiente a las terapias programadas para el mes de junio, así como el registro de las sesiones efectivamente realizadas hasta la fecha, a fin de brindar mayor transparencia y trazabilidad del tratamiento._x000a__x000a__x000a__x000a_Quedamos atentos a cualquier consulta adicional y siempre a su disposición para atender sus requerimientos. En el Centro Médico Viva 1A, estamos comprometidos con brindarle un servicio de calidad y seguimos trabajando continuamente para mejorar su experiencia con nosotros."/>
    <d v="2025-06-17T00:00:00"/>
    <x v="0"/>
    <n v="8"/>
    <x v="0"/>
    <x v="0"/>
    <x v="0"/>
    <x v="72"/>
    <e v="#N/A"/>
    <e v="#N/A"/>
    <e v="#N/A"/>
    <s v="SI"/>
    <m/>
    <m/>
    <s v="Acceso"/>
    <s v="SERVICIO"/>
  </r>
  <r>
    <x v="5"/>
    <s v="PERÚ"/>
    <s v="VIVA1A CENTRO MEDICO"/>
    <s v="RIMAC"/>
    <x v="0"/>
    <s v="DNI"/>
    <n v="10808635"/>
    <s v="URBINA PEREZ SANDRA DANIELLA"/>
    <m/>
    <m/>
    <m/>
    <m/>
    <m/>
    <x v="0"/>
    <x v="1"/>
    <s v="Estimados @Freddy Garzón@Gianina Jessica Sigueña Aldana_x000a__x000a_Su urgente apoyo con el presente caso._x000a__x000a_Se trata de una usuaria reincidente en reclamos, quien manifiesta demoras y fallas en la coordinación para la entrega de medicamentos._x000a__x000a_Por favor, se solicita establecer un canal directo y exclusivo de contacto por parte de Viva 1A para esta usuaria, con la finalidad de que pueda recibir una respuesta oportuna a sus incidencias y no tenga la necesidad de remitir sus casos por medios no formales ni de escalar sus reclamos de manera directa a nuestro equipo._x000a__x000a_Actualmente, la usuaria insiste en comunicarse tanto conmigo como con la Lic. Rosita, señalando quiebres en el servicio._x000a_Es importante indicar que, en estos casos, la usuaria debe mantener la comunicación directamente con el prestador, quien es el responsable de brindar la atención y resolución adecuada._x000a__x000a_Por la alta demanda que actualmente gestionan los Programas Crónicos de RIMAC, no contamos con los recursos para realizar un seguimiento personalizado en estos casos, ya que la resolución y atención corresponde ser gestionada por el prestador._x000a__x000a_Por parte del área de Programas Crónicos, hemos informado a la usuaria lo que corresponde. Sin embargo, requerimos el sustento por parte de ustedes que confirme que la comunicación con la usuaria se ha establecido y que se ha definido este canal exclusivo de atención."/>
    <x v="0"/>
    <s v="PRESTADOR EXTERNO"/>
    <x v="0"/>
    <d v="2025-06-06T00:00:00"/>
    <s v="Buenos días, Guisela:_x000a_Desde el Centro Médico Viva 1A, confirmamos que hemos tomado conocimiento del caso reportado y, en atención a la situación descrita, se ha establecido un canal exclusivo de contacto para la usuaria, con el fin de asegurar una atención oportuna y evitar quiebres en la coordinación del servicio._x000a_La coordinación directa será asumida por Gianina Sigueñas, del área de Call Center Crónicos, y Melissa Melgarejo, del área de Farmacia, quienes estarán encargadas de gestionar las incidencias y brindar el seguimiento correspondiente._x000a_Asimismo, ponemos en conocimiento que el medicamento Metilfenidato 54 mg tableta, prescrito en los meses de marzo, mayo y junio, está clasificado dentro de las listas IIA, IIIA, IIIB y IIIC de estupefacientes y psicotrópicos, según el Reglamento vigente. Debido a su condición de medicamento controlado, su prescripción debe realizarse mediante receta especial sujeta a balance y su dispensación únicamente de manera presencial en establecimientos farmacéuticos autorizados._x000a_Lo mencionamos debido al malestar expresado por la paciente, quien solicita recibir el medicamento vía delivery, lo cual no es viable por contravenir la normativa sanitaria._x000a_Para su conocimiento."/>
    <d v="2025-06-25T00:00:00"/>
    <x v="0"/>
    <n v="14"/>
    <x v="0"/>
    <x v="0"/>
    <x v="0"/>
    <x v="72"/>
    <e v="#N/A"/>
    <e v="#N/A"/>
    <e v="#N/A"/>
    <s v="SI"/>
    <m/>
    <m/>
    <s v="Medicamentos"/>
    <s v="SERVICIO"/>
  </r>
  <r>
    <x v="5"/>
    <s v="PERÚ"/>
    <s v="VIVA1A CENTRO MEDICO"/>
    <s v="RIMAC"/>
    <x v="0"/>
    <s v="DNI"/>
    <n v="7919551"/>
    <s v="CARLOS DAVEL REYMUNDO CRISOSTOMO"/>
    <m/>
    <m/>
    <m/>
    <m/>
    <m/>
    <x v="0"/>
    <x v="1"/>
    <s v="Buenas tardes,_x000a__x000a_ _x000a__x000a_El cliente en mención ha solicitado su inscripción en el programa de Hipotiroidismo. Sin embargo, nos indica que Viva 1A se ha comunicado en cuatro ocasiones para coordinar su cita con el médico, pero en ninguna oportunidad ha recibido la llamada correspondiente._x000a__x000a_Dado que el cliente está muy crítico con esta situación, agradecemos tu apoyo para contactarlo y concretar la cita con el doctor a la brevedad._x000a__x000a_ _x000a__x000a_POLIZA_x000a__x000a_6101 E0001394_x000a__x000a_CARLOS DAVEL REYMUNDO CRISOSTOMO_x000a__x000a_DNI 07919551_x000a__x000a_CELULAR:  987801301_x000a__x000a_ "/>
    <x v="2"/>
    <s v="CRONICOS"/>
    <x v="19"/>
    <d v="2025-06-06T00:00:00"/>
    <s v="Buenas tardes Margot:_x000a_En relación con el paciente  CARLOS DAVEL REYMUNDO CRISOSTOMO, informamos que fue atendido el 12 de junio de 2025 a las 3:45 p.m., con el Dr. Antonio David Moncada Catalan de MEDICINA FAMILIAR - TELECONSULTA._x000a_Lamentamos los inconvenientes ocasionados y reafirmamos nuestro compromiso con la mejora continua de nuestros procesos._x000a_Quedamos atentos ante cualquier consulta adicional._x000a__x000a__x000a_Saludos cordiales."/>
    <d v="2025-06-18T00:00:00"/>
    <x v="0"/>
    <n v="9"/>
    <x v="0"/>
    <x v="0"/>
    <x v="0"/>
    <x v="72"/>
    <e v="#N/A"/>
    <e v="#N/A"/>
    <e v="#N/A"/>
    <e v="#N/A"/>
    <m/>
    <m/>
    <s v="Acceso"/>
    <s v="SERVICIO"/>
  </r>
  <r>
    <x v="5"/>
    <s v="PERÚ"/>
    <s v="VIVA1A CENTRO MEDICO"/>
    <s v="RIMAC"/>
    <x v="0"/>
    <s v="DNI"/>
    <n v="993047101"/>
    <s v="PATRICIA MILAGROS ANDRADE AGUIRRE"/>
    <m/>
    <m/>
    <m/>
    <m/>
    <m/>
    <x v="0"/>
    <x v="1"/>
    <s v="Estimada, solicitamos su apoyo con este caso._x000a__x000a_El cliente informa que, desde el 22 de mayo, se comunicó para inscribirse en el Programa de Enfermedades Crónicas. Le indicaron que dentro de 24 a 48 horas la contactarían, pero hasta la fecha no ha recibido atención._x000a__x000a_ _x000a__x000a_Solicita con urgencia que puedan llamarla._x000a__x000a_Paciente: Patricia Milagros Andrade Aguirre_x000a_Celular: 993047101_x000a_Programa: Hipotiroidismo_x000a_Correo: patrziaan@hotmail.com"/>
    <x v="2"/>
    <s v="CRONICOS"/>
    <x v="19"/>
    <d v="2025-06-06T00:00:00"/>
    <s v="Buenas tardes Guisela:_x000a_En relación con el paciente PATRICIA MILAGROS ANDRADE AGUIRRE, informamos que tiene una cita programada para el 19 de junio de 2025 a las 07:00 p.m., con el Dra. Nilda Noriko Kawamura Murillo de la especialidad de ENDOCRINOLOGÍA  - TELECONSULTA._x000a_Quedamos atentos ante cualquier consulta adicional._x000a__x000a_Saludos cordiales."/>
    <d v="2025-06-19T00:00:00"/>
    <x v="0"/>
    <n v="10"/>
    <x v="0"/>
    <x v="0"/>
    <x v="0"/>
    <x v="72"/>
    <e v="#N/A"/>
    <e v="#N/A"/>
    <e v="#N/A"/>
    <e v="#N/A"/>
    <m/>
    <m/>
    <s v="Acceso"/>
    <s v="SERVICIO"/>
  </r>
  <r>
    <x v="5"/>
    <s v="PERÚ"/>
    <s v="VIVA1A CENTRO MEDICO"/>
    <s v="RIMAC"/>
    <x v="0"/>
    <s v="DNI"/>
    <n v="80501965"/>
    <s v=" JOHAN NAJAR ZEGARRA"/>
    <m/>
    <m/>
    <m/>
    <m/>
    <m/>
    <x v="0"/>
    <x v="1"/>
    <s v="Buenas tardes Estimadas:_x000a__x000a_ Estimados Señores Viva 1 A_x000a__x000a_ _x000a__x000a_Quisiera agradecerles que nos puedan brindar mayor información  que le han remitido al paciente Johan Najar Zegarra con Dni 80501965 en función a la atención de sus medicamentos_x000a__x000a__x000a_Solicito su apoyo con el siguiente caso, el paciente JOHAN NAJAR ZEGARRA con DNI 80501965 refiere que Rimac le cambio de proveedor sin previo aviso, el proveedor asignado fue Centro Médico Viva 1 y le acaban de informar que el seguro ya no cubrirá sus medicinas al 100% sino al 85%._x000a__x000a_Cliente refiere que la cobertura siempre fue al 100% y solicita que se mantenga así._x000a__x000a_Por favor confirmar si hubo cambios en los deducibles del programa o se trata de un error del proveedor._x000a__x000a_ _x000a__x000a_Por favor responder a la brevedad para informar al paciente._x000a__x000a_ _x000a__x000a_1. Nombres y Apellidos completos del paciente:  JOHAN NAJAR ZEGARRA_x000a__x000a_2. Documento de Identidad: 80501965_x000a__x000a_3. Diagnóstico: Diabetes_x000a__x000a_4. Ciudad de Residencia: Lima_x000a__x000a_5. Teléfono (De preferencia Móvil): 992197646_x000a__x000a_6. Correo: jnajar@bisa.com.pe_x000a_7. Plan: E0001465_x000a__x000a_ "/>
    <x v="15"/>
    <s v="CALL CENTER"/>
    <x v="14"/>
    <d v="2025-06-06T00:00:00"/>
    <s v="Estimados, buen día:_x000a_Hemos logrado contactar con nuestro mutuo paciente hace unos minutos._x000a_Se informar coberturas del programa DM, teniendo en cuenta que el Dx en cobertura es DM tipo 2, no complicada y no insulinodependiente._x000a__x000a_Cabe resaltar que el paciente reside en Arequipa, las atenciones serán virtuales y los análisis se coordinarán con los proveedores asignados._x000a__x000a_Cita: 16/6/25_x000a_Hora: 18:30_x000a_Dr. Pereira - Endocrinología_x000a__x000a_Saludos Cordiales,"/>
    <d v="2025-06-16T00:00:00"/>
    <x v="0"/>
    <n v="7"/>
    <x v="0"/>
    <x v="0"/>
    <x v="0"/>
    <x v="72"/>
    <e v="#N/A"/>
    <e v="#N/A"/>
    <e v="#N/A"/>
    <e v="#N/A"/>
    <m/>
    <m/>
    <s v="Tramites Administrativos"/>
    <s v="CALIDAD"/>
  </r>
  <r>
    <x v="5"/>
    <s v="PERÚ"/>
    <s v="VIVA1A CENTRO MEDICO"/>
    <s v="RIMAC"/>
    <x v="0"/>
    <s v="DNI"/>
    <n v="22268777"/>
    <s v="SARA PATRICIA LOYOLA VASQUEZ"/>
    <m/>
    <m/>
    <m/>
    <m/>
    <m/>
    <x v="0"/>
    <x v="1"/>
    <s v="Estimadas @bhuaranca@viva1a.com.pe@Quejas y reclamos_x000a__x000a_Su gentil apoyo con el descargo y medidas correctivas en referencia al presente reclamo._x000a__x000a_Nombres: ESTEPHANIA SOLANGE CUETO LOYOLA_x000a_TLF: 941160701_x000a_CORREO: scuetoloyola@gmail.com  _x000a_Póliza: E0001738_x000a_Motivo: Asegurada muy critica manifiesta mal trato por el programa cuídate por los siguientes diagnósticos diabetes, hipertensión y dislipidemia para su madre SARA PATRICIA LOYOLA VASQUEZ con DNI 22268777 menciona que no se le hace el seguimiento correspondiente, no le envían medicamentos mensuales y siempre debe llamar para agendar citas ya que siempre se olvidan de realizarlo._x000a_Solicita las medidas correctivas ya que este beneficio debe ser brindando a tiempo ya que son diagnósticos crónicos."/>
    <x v="2"/>
    <s v="CRONICOS"/>
    <x v="3"/>
    <d v="2025-06-06T00:00:00"/>
    <s v="Buenas tardes, Rebeca:_x000a_En relación con el caso de la paciente SARA PATRICIA LOYOLA VÁSQUEZ, informamos lo siguiente:_x000a__x000a_Hemos tomado conocimiento de las observaciones realizadas por su hija, la señora Estephania Solange Cueto Loyola, respecto al seguimiento y entrega de medicamentos correspondientes al Programa Cuídate. Lamentamos los inconvenientes presentados y ofrecemos nuestras disculpas por las molestias ocasionadas._x000a__x000a_Tras la revisión del historial de atención, verificamos que la paciente no fue atendida durante el mes de mayo, puesto que, pese a los intentos realizados, no se logró establecer contacto telefónico, lo cual impidió la programación de su consulta mensual._x000a__x000a_No obstante, se confirma que la paciente fue atendida el 07 de junio de 2025 a las 3:15 p. m. por la Dra. Anahí Angélica Seijas Arvelaez, en la especialidad de Medicina Interna – Teleconsulta. Durante dicha atención, se le prescribieron los medicamentos correspondientes, los cuales fueron entregados el 09 de junio, dentro de los plazos establecidos._x000a__x000a_Como medidas adoptadas se ha reforzado el protocolo de confirmación y seguimiento telefónico con pacientes que no respondan en el primer intento, incrementando los intentos de contacto en diferentes horarios. Se continuará haciendo seguimiento a la paciente para asegurar su correcta adherencia al programa y una atención oportuna._x000a__x000a_Quedamos atentos ante cualquier consulta adicional."/>
    <d v="2025-06-25T00:00:00"/>
    <x v="0"/>
    <n v="14"/>
    <x v="0"/>
    <x v="0"/>
    <x v="0"/>
    <x v="72"/>
    <e v="#N/A"/>
    <e v="#N/A"/>
    <e v="#N/A"/>
    <e v="#N/A"/>
    <m/>
    <m/>
    <s v="Acceso"/>
    <s v="SERVICIO"/>
  </r>
  <r>
    <x v="5"/>
    <s v="PERÚ"/>
    <s v="VIVA1A CENTRO MEDICO"/>
    <s v="RIMAC"/>
    <x v="0"/>
    <s v="DNI"/>
    <n v="8244905"/>
    <s v="FERNANDO ALFONSO CORDOVA PEREZ ALBELA "/>
    <m/>
    <n v="997098736"/>
    <s v="fonchicordova@hotmail.com"/>
    <m/>
    <m/>
    <x v="0"/>
    <x v="1"/>
    <s v="RIMAC VIP // INCIDENCIA PROGRAMA CUIDATE // C: FERNANDO ALFONSO CORDOVA PEREZ ALBELA_x000a__x000a_Buenos días_x000a_Guissela_x000a_ _x000a_Por favor tu apoyo, cliente manifiesta nuevamente los inconvenientes con el proveedor._x000a_Nos solicita boleta del pago de S/38.00 por los exámenes y lo más importante sus medicinas pendientes que hasta el momento no le entregan._x000a_Adjunto audio donde el cliente explica la incidencia a detalle, considerar que es un cliente de ALTO VALOR VIP._x000a_ _x000a_Nombre de Contacto: FERNANDO ALFONSO CORDOVA PEREZ ALBELA_x000a_Paciente: FERNANDO ALFONSO CORDOVA PEREZ ALBELA_x000a_Contratante: FERNANDO ALFONSO CORDOVA PEREZ ALBELA_x000a_Diagnóstico: HTA, Hipotiroidismo_x000a_Teléfono (De preferencia Móvil): +51997098736_x000a_Correo Electrónico (si lo refiere): fonchicordova@hotmail.com"/>
    <x v="2"/>
    <s v="CUIDATE"/>
    <x v="19"/>
    <d v="2025-06-06T00:00:00"/>
    <s v="Buenas tardes, estimados:_x000a_Reciban un cordial saludo, por medio del presente, les informo que la entrega de medicamentos se realizó el día 16 de julio a las 11:53 a.m. Asimismo, adjunto la boleta correspondiente al pago del laboratorio._x000a_Quedo atenta a cualquier consulta adicional._x000a_Saludos cordiales,"/>
    <d v="2025-07-17T00:00:00"/>
    <x v="0"/>
    <n v="30"/>
    <x v="0"/>
    <x v="0"/>
    <x v="0"/>
    <x v="72"/>
    <e v="#N/A"/>
    <e v="#N/A"/>
    <e v="#N/A"/>
    <e v="#N/A"/>
    <m/>
    <m/>
    <s v="Acceso"/>
    <s v="SERVICIO"/>
  </r>
  <r>
    <x v="5"/>
    <s v="PERÚ"/>
    <s v="VIVA1A CENTRO MEDICO"/>
    <s v="RIMAC"/>
    <x v="0"/>
    <s v="DNI"/>
    <n v="8504147"/>
    <s v="CRUCES ORCUHUARANGA FELICITAS GLADYS."/>
    <m/>
    <m/>
    <m/>
    <m/>
    <m/>
    <x v="1"/>
    <x v="1"/>
    <s v="POLIZA E0001009 REFINERÍA LA PAMPILLA // CRUCES ORCUHUARANGA FELICTAS GLADYS"/>
    <x v="4"/>
    <s v="NE"/>
    <x v="9"/>
    <d v="2025-06-06T00:00:00"/>
    <s v="Buenas tardes estimados_x000a_Nos comunicamos con paciente, quedo agendado para:_x000a__x000a_22/06 a las 11:00am Con la Dra. Francia Ruiz._x000a_Paciente conforme_x000a__x000a_saludos cordiales "/>
    <d v="2025-06-17T00:00:00"/>
    <x v="0"/>
    <n v="8"/>
    <x v="0"/>
    <x v="0"/>
    <x v="0"/>
    <x v="72"/>
    <e v="#N/A"/>
    <e v="#N/A"/>
    <e v="#N/A"/>
    <e v="#N/A"/>
    <m/>
    <m/>
    <s v="Solicitud"/>
    <s v="SOLICITUD"/>
  </r>
  <r>
    <x v="5"/>
    <s v="PERÚ"/>
    <s v="VIVA1A CENTRO MEDICO"/>
    <s v="RIMAC"/>
    <x v="1"/>
    <m/>
    <m/>
    <s v="NO IDENTIFICA"/>
    <m/>
    <m/>
    <m/>
    <m/>
    <m/>
    <x v="0"/>
    <x v="1"/>
    <s v="CONTINUOS PROBLEMAS - RECETA EXTENDIDA RIMAC _x000a__x000a_Realmente este tema de la Receta extendida de RIMAC no está funcionando y resulta no solo frustrante como muy preocupante, pues lo que se puede evidenciar es que no se tiene conciencia que la falta de respuesta denota una claro manejo irresponsable porque estamos tratando con temas de salud y además porque el servicio está pactado dentro las condiciones contractuales y no obstante a tantas reuniones, maill, comunicaciones telefónicas, continúan los problemas, que como ya indicamos en numerosas oportunidades, no deberían existir porque son temas operativos de fácil solución y lo que se necesita es simplemente un manejo responsable. "/>
    <x v="0"/>
    <s v="PRESTADOR EXTERNO"/>
    <x v="0"/>
    <d v="2025-06-07T00:00:00"/>
    <s v="La paciente tiene 2 Dx.:_x000a_Receta de Oftalmología:_x000a_Pcte. envía su solicitud el 30/05, por nuestra se coordina el mismo día la atención con la paciente, la entrega de los medicamentos se realiza el 02/06. No tenemos pendientes._x000a__x000a_Receta de Osteoporosis:_x000a_Pcte. solicita la atención del 2do. mes el 05/06, en la conversación se le informa a la paciente que tiene aún tto. ya que el 15/05 se le brinda 1 mes, el cual le alcanza hasta el 14/06 y que nos pondremos en contacto con la paciente el 12/06."/>
    <d v="2025-07-07T00:00:00"/>
    <x v="0"/>
    <n v="21"/>
    <x v="0"/>
    <x v="0"/>
    <x v="0"/>
    <x v="73"/>
    <e v="#N/A"/>
    <e v="#N/A"/>
    <e v="#N/A"/>
    <e v="#N/A"/>
    <m/>
    <m/>
    <s v="Medicamentos"/>
    <s v="SERVICIO"/>
  </r>
  <r>
    <x v="5"/>
    <s v="PERÚ"/>
    <s v="VIVA1A CENTRO MEDICO"/>
    <s v="RIMAC"/>
    <x v="0"/>
    <s v="DNI"/>
    <n v="9538378"/>
    <s v="MARIA ENRIQUETA ROMERO FLORES"/>
    <m/>
    <m/>
    <m/>
    <m/>
    <m/>
    <x v="0"/>
    <x v="1"/>
    <s v="Estimadas @Brigitte Huaranca Lopez@Quejas y reclamos_x000a__x000a_Su gentil apoyo se requiere el descargo y medidas correctivas en referencia al presente reclamo. DNI: 9538378 MARIA ENRIQUETA ROMERO FLORES - Esta en el programa enfermedades cronicas, el proveedor es viva 1a y no le llegan los medicamentos desde el dia 06.06 indica que todas las veces es lo mismo que puede hacer, porque si le pasa algo es culpa de Rimac me podria ayudar por favor."/>
    <x v="0"/>
    <s v="PRESTADOR EXTERNO"/>
    <x v="0"/>
    <d v="2025-06-09T00:00:00"/>
    <s v="Buenas noches Guisela:_x000a_En relación con el correo líneas abajo, y luego de solicitar los descargos correspondientes a las áreas involucradas, informamos lo siguiente:_x000a_Lamentablemente, la entrega de medicamentos no fue programada oportunamente debido a fallas en el sistema logístico de nuestro proveedor, situación ajena a nuestra voluntad. Ofrecemos nuestras más sinceras disculpas por los inconvenientes ocasionados._x000a_Respecto a la atención de la paciente ROMERO FLORES MARIA ENRIQUETA, realizada el 6 de junio de 2025 a las 8:30 p.m., se verificó que los medicamentos no fueron entregados dentro del plazo establecido de 48 horas, es decir, hasta el 8 de junio de 2025._x000a_Sin perjuicio de ello, una vez identificado el incidente, se procedió con la reprogramación del envío, logrando concretar la entrega el día 10 de junio de 2025._x000a_Lamentamos nuevamente lo ocurrido y reiteramos nuestro compromiso con la mejora continua de nuestros procesos, con el fin de garantizar una atención eficiente y oportuna._x000a_Quedamos atentos ante cualquier consulta adicional."/>
    <d v="2025-06-17T00:00:00"/>
    <x v="0"/>
    <n v="7"/>
    <x v="0"/>
    <x v="0"/>
    <x v="0"/>
    <x v="74"/>
    <e v="#N/A"/>
    <e v="#N/A"/>
    <e v="#N/A"/>
    <e v="#N/A"/>
    <m/>
    <m/>
    <s v="Medicamentos"/>
    <s v="SERVICIO"/>
  </r>
  <r>
    <x v="5"/>
    <s v="PERÚ"/>
    <s v="VIVA1A CENTRO MEDICO"/>
    <s v="RIMAC"/>
    <x v="1"/>
    <s v="DNI"/>
    <n v="91854396"/>
    <s v="LIONEL GUSTAVO NALVARTE REGALADO"/>
    <m/>
    <m/>
    <m/>
    <m/>
    <m/>
    <x v="0"/>
    <x v="1"/>
    <s v="Estimado Equipo Viva A1,_x000a__x000a_Por favor confirmar motivo de que no se ingresó a las citas virtuales programadas para paciente LIONEL GUSTAVO NALVARTE REGALADO con DNI 91854396, se le citó en 2 oportunidades sin respuesta. La atención médica virtual estaba programada para el sábado a las 8:00 p.m.. Se envió el enlace correspondiente, al cual ingresé puntualmente, sin embargo, el doctor(a) no se presentó. Posteriormente, intenté ingresar al segundo enlace programado para las 8:30 p.m., pero nuevamente no se brindó la atención médica. Esta situación generó una gran incomodidad y falta de respuesta oportuna ante una necesidad de salud."/>
    <x v="8"/>
    <s v="CENTRO MEDICO VIRTUAL"/>
    <x v="13"/>
    <d v="2025-06-09T00:00:00"/>
    <s v="Buenas noches Alvaro,_x000a__x000a_Con relación a los hechos ocurridos el día 07 de junio de 2025, durante la atención a través del Centro Médico Virtual (CMV), vinculados a la prestación del servicio para la paciente LIONEL GUSTAVO NALVARTE REGALADO, con DNI 91854396, nos permitimos informar lo siguiente:_x000a__x000a_Se ofertó la subasta para el servicio de pediatría para  paciente de 5 años de edad. Posteriormente, se procedió con el agendamiento del servicio, quedando programado en dos oportunidades: a la 08:00 p.m. y a las 08:30 p.m. del mismo día._x000a__x000a_Sin embargo, el paciente no se conectó a la teleconsulta ni atendió las llamadas realizadas, por lo cual no se logró concretar la atención programada con el proveedor VIVA 1A._x000a__x000a__x000a_Se adjunta los soportes correspondientes:_x000a__x000a__x000a__x000a_Quedamos atentos ante cualquier consulta adicional."/>
    <d v="2025-06-24T00:00:00"/>
    <x v="0"/>
    <n v="12"/>
    <x v="0"/>
    <x v="0"/>
    <x v="0"/>
    <x v="74"/>
    <e v="#N/A"/>
    <e v="#N/A"/>
    <e v="#N/A"/>
    <e v="#N/A"/>
    <m/>
    <m/>
    <s v="Acceso"/>
    <s v="SERVICIO"/>
  </r>
  <r>
    <x v="5"/>
    <s v="PERÚ"/>
    <s v="VIVA1A CENTRO MEDICO"/>
    <s v="RIMAC"/>
    <x v="1"/>
    <s v="DNI"/>
    <m/>
    <s v="SABINE DIENSTKOCH VALDIVIEZO / MARCO GAMBETTA"/>
    <m/>
    <m/>
    <m/>
    <m/>
    <m/>
    <x v="0"/>
    <x v="1"/>
    <s v="Buen día_x000a__x000a_ _x000a__x000a_Estimado proveedor por favor su apoyo con el descargo del reclamo presentado por los asegurados en el asunto:_x000a__x000a_ _x000a__x000a_Detalle del reclamo:_x000a__x000a_ _x000a__x000a_Te escribo este correo a ti porque pienso que es importante que este caso sirva para mejorar el servicio a nuestros clientes ya que de nada sirve el esfuerzo que desarrollamos tanto ustedes como área comercial de Rímac Seguros y nosotros como corredores, si al final una situación como la que se ha presentado el fin de semana con mis amigos Marco Gambetta y Sabine Dienstkoch termina tirando todo ese esfuerzo a la basura._x000a__x000a_ _x000a__x000a_Marco y Sabine necesitaban, ambos, una atención de médico virtual. Nada grave, pero si requerían el envío de medicinas y para eso programaron sus citas. La de Marco fue dentro de lo normal, pero la de Sabine por alguna razón que ignoramos fue de mal en peor. Primero la reprogramaron seis veces y cuando finalmente el Dr. Horna se comunicó con ella, fue malcriado y le terminó tirando el teléfono … esto como comprenderás es algo que nadie tiene por que aceptar y ellos están más que indignados._x000a__x000a_ _x000a__x000a_Al margen de la queja que quieren ellos presentar formalmente como asegurados, yo necesito también presentar contigo la mía. Ya bastante complicado es vivir en un mercado tan complejo como el de salud y en donde el único sustento para los cada vez más exagerados precios es la promesa de un buen servicio el día que sea requerido, para encontrarnos con un Dr. Horna que seguramente habrá tenido un mal día, pero que termina tirando al tacho el buen nombre de una compañía de seguros._x000a__x000a_ _x000a__x000a_Necesito por favor que encargues a quien creas conveniente que investigue el caso y que se ocupe además de por lo menos, enviar una disculpa a los asegurados. En este caso son amigos míos, pero al margen de eso son clientes de Rímac Seguros y como tal, exigen que sean tratados con respeto y eficiencia._x000a__x000a_ _x000a__x000a_Les estoy enviando el correo que Marco me hizo llegar el sábado, así como las constancias de atención del Dr. Horna._x000a__x000a_ _x000a__x000a_Me estoy tomando la libertad de copiar a Marco pues quiero que este tema de la queja y la respuesta que ustedes me envíen, sea lo más transparente posible y él y su esposa estén al tanto de lo que pase._x000a__x000a_ _x000a__x000a_Quedamos atentos a su pronta respuesta._x000a__x000a_ _x000a__x000a_Saludos,_x000a__x000a_ _x000a__x000a_Diana Livaque Injante_x000a__x000a_Acceso y Atención Integral en Salud  _x000a__x000a_D. Calle Begonias 540, Piso 9 , San Isidro "/>
    <x v="29"/>
    <s v="CENTRO MEDICO VIRTUAL"/>
    <x v="13"/>
    <d v="2025-06-10T00:00:00"/>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7 de junio de 2025, durante la atención a_x000a_través del Centro Médico Virtual (CMV), vinculados a la prestación del servicio para la_x000a_paciente Sabine Dienstkoch Valdiviezo, con DNI 09868619, nos permitimos informar lo_x000a_siguiente:_x000a_a) Descripción de los hechos_x000a_Se ofertó la subasta para el servicio de medicina general para paciente. Posteriormente,_x000a_se procedió con el agendamiento del servicio, quedando programado en dos_x000a_oportunidades: a la 10:30 a.m. y a las 12:15 p.m. del mismo día._x000a_Sin embargo, la prestación del servicio no se concretó, debido a que fue anulada tanto_x000a_por la aseguradora Rímac como por la propia paciente, motivo por el cual no se llegó a_x000a_realizar la atención programada._x000a_En relación con la atención recibida por la Dra. Horna, informamos que dicha_x000a_profesional no forma parte del staff médico de VIVA 1A. De acuerdo con la narrativa_x000a_proporcionada por el paciente, la atención corresponde a otro proveedor, por lo tanto,_x000a_este caso no está relacionado con una prestación realizada por nuestra institución._x000a_Se adjunta los soportes correspondientes:_x000a_b) Medidas a adoptar o adoptadas:_x000a_Finalmente, es oportuno informarle que hemos adoptado las siguientes medidas:_x000a_a) Fortalecer la coordinación con la aseguradora Rímac para evitar cancelaciones de_x000a_último momento que afecten la continuidad del servicio._x000a_b) Reforzar los protocolos de contacto con el paciente previo a la cita, incluyendo_x000a_llamadas o mensajes de verificación el mismo día de la atención.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
    <d v="2025-06-25T00:00:00"/>
    <x v="0"/>
    <n v="12"/>
    <x v="0"/>
    <x v="0"/>
    <x v="0"/>
    <x v="75"/>
    <e v="#N/A"/>
    <e v="#N/A"/>
    <e v="#N/A"/>
    <e v="#N/A"/>
    <m/>
    <m/>
    <s v="Trato descortes"/>
    <s v="CALIDAD"/>
  </r>
  <r>
    <x v="5"/>
    <s v="PERÚ"/>
    <s v="VIVA1A CENTRO MEDICO"/>
    <s v="RIMAC"/>
    <x v="0"/>
    <s v="DNI"/>
    <n v="8242453"/>
    <s v="Blanca Vivianne Carcovich Perez"/>
    <m/>
    <m/>
    <m/>
    <s v="25-EPS003028"/>
    <m/>
    <x v="0"/>
    <x v="0"/>
    <s v="El lunes 19 de mayo me comuniqué con Rimac Seguros en horas de la mañana para pedir un médico a domicilio ya que_x000a_toda la noche había presentado dolor abdominal y a pesar de tomar Plidan no tuve alivio._x000a__x000a_El Dr me auscultó e inyectó medicina para el dolor intravenosa. Su diagnóstico fue gases._x000a_Al no ceder el dolor volví a llamar solicitando asistencia telefónica y luego de darle toda la descripción y antecedentes me_x000a_indicó otros medicamentos…_x000a_Esa noche continué con dolor por lo que el martes opté por ir a emergencia en la clínica y se detectó que tenía apendicitis_x000a_aguda y que había esperado demasiado para ir por lo que la operación tenía que ser de emergencia._x000a_Doy todo ese preámbulo porque si se me hubiera auscultado adecuadamente e indicado los exámenes respectivos, se_x000a_hubiera actuado mas rápido sin poner en riesgo mi vida."/>
    <x v="11"/>
    <s v="ATENCION DOMICILIARIA"/>
    <x v="44"/>
    <d v="2025-06-10T00:00:00"/>
    <s v="Buenas tardes estimada Alicia, _x000a_Recibe un cordial saludo. En relación al reclamo N.º 25-EPS003028, correspondiente a la paciente Blanca Vivianne Carcovich Pérez, te hacemos llegar el informe médico solicitado para su respectiva evaluación._x000a_Quedamos atentos ante cualquier observación adicional. Esperamos te encuentres bien,_x000a_En virtud de la justificación de auditoría proporcionada y amparándonos en la excepción del literal f del artículo 25° de la Ley N° 26842, Ley General de Salud, procedemos con la entrega de la HC solicitada._x000a_Saludos cordiales,"/>
    <d v="2025-07-02T00:00:00"/>
    <x v="0"/>
    <n v="17"/>
    <x v="0"/>
    <x v="0"/>
    <x v="0"/>
    <x v="75"/>
    <e v="#N/A"/>
    <e v="#N/A"/>
    <e v="#N/A"/>
    <e v="#N/A"/>
    <m/>
    <m/>
    <s v="Atencion Asistencial"/>
    <s v="SERVICIO"/>
  </r>
  <r>
    <x v="5"/>
    <s v="PERÚ"/>
    <s v="VIVA1A CENTRO MEDICO"/>
    <s v="RIMAC"/>
    <x v="1"/>
    <s v="DNI"/>
    <n v="9868619"/>
    <s v="Sabine Dienstkoch Valdiviezo"/>
    <m/>
    <m/>
    <m/>
    <s v="25-SBS015876"/>
    <m/>
    <x v="0"/>
    <x v="0"/>
    <s v="Asegurada presenta reclamo formal, SABINE DIENSTKOCH VALDIVIEZO_x000a_ DNI 09868619_x000a_Correo sabidi2002@gmail.com_x000a_Ocurrencia y hechos narrados por Sabine (asegurada )_x000a_9:30 am llamamos para sacar la cita ._x000a_Cita 1 Viva 1A_x000a_10:30 am esperé 20 min , nadie atendió_x000a_No me avisaron que se había cancelado, llamé, reprogramaron._x000a_Cita 2 Viva 1A_x000a_12:15 pm esperé 20 min,_x000a_nadie atendió_x000a_No me avisaron que se había cancelado, volví a llamar , re programaron con otro proveedor ._x000a_Cita 3_x000a_13:45 me dijeron por teléfono , nunca mandaron link._x000a_Vuelvo a llamar_x000a_Cita 4_x000a_13:55 espere 20 min , nadie se conectó_x000a_Vuelvo a llamar_x000a_Cita 5_x000a_14:15_x000a_Tampoco mandaron link_x000a_Vuelvo a llamar_x000a_Cita 6_x000a_14:25_x000a_Me llama el Dr. Horna 2 veces , me reta porque no le conteste la primera llamada , le digo que estoy furiosa ya que estoy_x000a_esperando la consulta desde las 10:30 am y me contesta que no me puede atender y me tira el teléfono. (Se adjunta correo_x000a_con detalles)"/>
    <x v="29"/>
    <s v="CENTRO MEDICO VIRTUAL"/>
    <x v="13"/>
    <d v="2025-06-10T00:00:00"/>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7 de junio de 2025, durante la atención a_x000a_través del Centro Médico Virtual (CMV), vinculados a la prestación del servicio para la_x000a_paciente Sabine Dienstkoch Valdiviezo, con DNI 09868619, nos permitimos informar lo_x000a_siguiente:_x000a_a) Descripción de los hechos_x000a_Se ofertó la subasta para el servicio de medicina general para paciente. Posteriormente,_x000a_se procedió con el agendamiento del servicio, quedando programado en dos_x000a_oportunidades: a la 10:30 a.m. y a las 12:15 p.m. del mismo día._x000a_Sin embargo, la prestación del servicio no se concretó, debido a que fue anulada tanto_x000a_por la aseguradora Rímac como por la propia paciente, motivo por el cual no se llegó a_x000a_realizar la atención programada._x000a_En relación con la atención recibida por la Dra. Horna, informamos que dicha_x000a_profesional no forma parte del staff médico de VIVA 1A. De acuerdo con la narrativa_x000a_proporcionada por el paciente, la atención corresponde a otro proveedor, por lo tanto,_x000a_este caso no está relacionado con una prestación realizada por nuestra institución._x000a_Se adjunta los soportes correspondientes:_x000a_b) Medidas a adoptar o adoptadas:_x000a_Finalmente, es oportuno informarle que hemos adoptado las siguientes medidas:_x000a_a) Fortalecer la coordinación con la aseguradora Rímac para evitar cancelaciones de_x000a_último momento que afecten la continuidad del servicio._x000a_b) Reforzar los protocolos de contacto con el paciente previo a la cita, incluyendo_x000a_llamadas o mensajes de verificación el mismo día de la atención.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6-25T00:00:00"/>
    <x v="0"/>
    <n v="12"/>
    <x v="0"/>
    <x v="0"/>
    <x v="0"/>
    <x v="75"/>
    <e v="#N/A"/>
    <e v="#N/A"/>
    <e v="#N/A"/>
    <e v="#N/A"/>
    <m/>
    <m/>
    <s v="Trato descortes"/>
    <s v="CALIDAD"/>
  </r>
  <r>
    <x v="5"/>
    <s v="PERÚ"/>
    <s v="VIVA1A CENTRO MEDICO"/>
    <s v="RIMAC"/>
    <x v="0"/>
    <s v="RUC"/>
    <n v="20100176701"/>
    <s v="ALMACENES SANTA CLARA"/>
    <m/>
    <m/>
    <m/>
    <m/>
    <m/>
    <x v="1"/>
    <x v="1"/>
    <s v="Estimados Señores de Vivía 1ª_x000a__x000a_ _x000a__x000a_Buenas tardes, agradeceré que me puedan remitir un estatus en función a estos pacientes que han recibido atención, controles etc como parte del programa._x000a__x000a__x000a__x000a_ _x000a__x000a_Desde ya dejo algunas consulta realizada por un representante de la empresa Almacenes Santa clara muchas gracias por su atención y a la espera de su respuesta._x000a__x000a__x000a__x000a_Saludos"/>
    <x v="14"/>
    <s v="CRONICOS"/>
    <x v="45"/>
    <d v="2025-06-10T00:00:00"/>
    <s v="Estimados, buena tarde:_x000a__x000a_En referencia a lo solicitado, se reporta lo siguiente:_x000a__x000a__x000a__x000a_En cuanto a la trazabilidad de las atenciones de la Srta. Chavarri, detallo:_x000a_Primer contacto en febrero 2025._x000a_Se genera quiebre; dado que, pcte no acepta llamadas del motorizado de farmacia para la entrega de medicamentos. Indica que solo ha brindado autorización a Rímac para que tenga acceso a su número de contacto, en ese escenario, se conversa con pcte refiriendo el flujo de atención y superando con ello el  quiebre._x000a_Se ha tomado la ecografía de tiroides, según lo solicitado por Dr. Siura, en nuestra sede sin intercurrencias._x000a_Adjunto screen de registro de HC._x000a__x000a__x000a__x000a_Quedo a su disposición para cualquier consulta adicional._x000a_Saludos Cordiales,"/>
    <d v="2025-06-23T00:00:00"/>
    <x v="0"/>
    <n v="10"/>
    <x v="0"/>
    <x v="0"/>
    <x v="0"/>
    <x v="75"/>
    <e v="#N/A"/>
    <e v="#N/A"/>
    <e v="#N/A"/>
    <e v="#N/A"/>
    <m/>
    <m/>
    <s v="Solicitud"/>
    <s v="SOLICITUD"/>
  </r>
  <r>
    <x v="5"/>
    <s v="PERÚ"/>
    <s v="VIVA1A CENTRO MEDICO"/>
    <s v="RIMAC"/>
    <x v="0"/>
    <s v="DNI"/>
    <n v="29705528"/>
    <s v="VALDIVIA CHACON FEDERICO DOMINGO JESUS"/>
    <m/>
    <m/>
    <m/>
    <m/>
    <m/>
    <x v="0"/>
    <x v="1"/>
    <s v="Buenos días_x000a__x000a_ _x000a__x000a_Estimados, por favor se requiere su apoyo para que puedan comunicarse con el asegurado, quien requiere ingresar al programa crónicos. Me indican que desde el sábado no obtienen respuesta, y el asegurado requiere iniciar sus atenciones y recibir sus medicamentos._x000a__x000a_ _x000a__x000a_Quedo atenta a su confirmación de comunicación._x000a__x000a_ _x000a__x000a_ASEGURADO TITULAR: VALDIVIA CHACON FEDERICO DOMINGO JESUS_x000a__x000a_DNI: 29705528_x000a__x000a_Teléfono: 953 775 107"/>
    <x v="5"/>
    <s v="CALL CENTER"/>
    <x v="14"/>
    <d v="2025-06-11T00:00:00"/>
    <s v="Buenas noches estimados _x000a__x000a_el paciente ingreso el_x000a__x000a_12/06/2025  7:45 PM  | Dra Antonio David Moncada Catalan | MEDICA FAMILIAR _x000a_Paciente conforme con la atención_x000a__x000a_saludos coordiales"/>
    <d v="2025-06-13T00:00:00"/>
    <x v="0"/>
    <n v="3"/>
    <x v="0"/>
    <x v="2"/>
    <x v="0"/>
    <x v="76"/>
    <e v="#N/A"/>
    <e v="#N/A"/>
    <e v="#N/A"/>
    <e v="#N/A"/>
    <m/>
    <m/>
    <s v="Fallas TICS"/>
    <s v="CALIDAD"/>
  </r>
  <r>
    <x v="5"/>
    <s v="PERÚ"/>
    <s v="VIVA1A CENTRO MEDICO"/>
    <s v="RIMAC"/>
    <x v="1"/>
    <s v="DNI"/>
    <n v="78074998"/>
    <s v="ANGEL D'L PIERO ALFARO FERNANDEZ"/>
    <m/>
    <m/>
    <m/>
    <m/>
    <m/>
    <x v="0"/>
    <x v="1"/>
    <s v="Estimados, _x000a__x000a_buenos días su apoyo con el descargo de la atención que se adjunta líneas abajo. _x000a__x000a__x000a_asegurado: ANGEL D'L PIERO ALFARO FERNANDEZ_x000a_DNI:78074998_x000a_fecha:03/06/2025_x000a_caso: 0025439781_x000a__x000a__x000a_Titular: ALFARO GANTO MIGUEL ANGEL / DNI 10779963_x000a__x000a_ _x000a__x000a__x000a__x000a_Estimada Isabel, me comunico nuevamente contigo para expresar mi malestar respecto a la atención brindada por RIMAC, la cual viene presentando serias deficiencias, especialmente en lo que respecta a la atención médica para mi menor hijo._x000a__x000a_El día lunes solicitamos atención médica debido a que mi hijo se encontraba mal de salud. Inicialmente, nos indicaron que no había ambulancias disponibles, lo cual ya ha ocurrido en ocasiones anteriores, generando la impresión de que buscan inducir al cobro adicional por el envío de un médico. Solo ante nuestra insistencia, procedieron finalmente a enviarlo._x000a__x000a_Posteriormente, ayer martes, al persistir los síntomas, nos volvimos a comunicar con RIMAC. A las 11:04 a.m. nos enviaron un enlace para una cita médica virtual que supuestamente era a las 11:00 a.m., es decir, el mensaje llegó después del horario indicado. Ingresamos de todos modos, pero nadie se conectó. Al llamar nuevamente, nos informaron que la cita estaba agendada para las 12:10 p.m., lo cual no coincidía con el mensaje anterior. Finalmente, tampoco se realizó a esa hora, ya que nos llamaron antes. Todo esto refleja una preocupante descoordinación en la atención._x000a__x000a_Después de la consulta virtual, nos indicaron que nos contactarían para coordinar la entrega de los medicamentos. A pesar de que ofrecí recogerlos en Inkafarma, me informaron que solo podían enviarlos por delivery. Hoy, miércoles a las 9:23 a.m., aún no los hemos recibido. Ayer por la noche, el motorizado llamó indicando que había tenido un accidente, razón por la cual no pudo entregar el medicamento._x000a__x000a_Como comprenderás, esta situación es sumamente frustrante y preocupante, especialmente tratándose de la salud de un niño. Te pido encarecidamente que eleves este reclamo a quien corresponda. Considero inaceptable que, pese a pagar mensualmente por este servicio, la atención sea tan deficiente y poco oportuna._x000a__x000a_Agradezco tu atención y quedo atento a cualquier novedad."/>
    <x v="0"/>
    <s v="PRESTADOR EXTERNO"/>
    <x v="0"/>
    <d v="2025-06-11T00:00:00"/>
    <s v="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3 de junio de 2025, durante la atención a_x000a_través del Centro Médico Virtual (CMV), vinculados a la prestación del servicio para la_x000a_paciente Angel D'L Piero Alfaro Fernandez, con DNI 78074998, nos permitimos informar lo_x000a_siguiente:_x000a_a) Descripción de los hechos_x000a_Se ofertó la subasta para el servicio de pediatría para la paciente. Posteriormente, se_x000a_procedió con el agendamiento del servicio, quedando programado para las 11:00 a.m._x000a_del mismo día._x000a_El link de acceso a la cita fue enviado a las 11:04 a.m., siendo la diferencia de 4 minutos_x000a_atribuible a que el sistema asigna la cita según la mejor oportunidad, considerando un_x000a_rango de tolerancia establecido._x000a_No obstante, se verificó que la atención no se concretó en el primer agendamiento, por_x000a_lo que se procedió a reagendar la teleconsulta, la cual se llevó a cabo a las 12:00 p.m._x000a_del mismo día._x000a_En relación a la entrega de medicamentos, la receta fue enviada a través de_x000a_CUIDAFARMA el 03/06 a las 12:41 p.m. para su dispensación. El seguimiento realizado_x000a_fue el siguiente:_x000a_● 03/06 – 1:58 p.m.: CUIDA informó que el paciente no respondía llamadas ni_x000a_mensajes por WhatsApp._x000a_● 03/06 – 2:28 p.m.: CUIDA comunicó que la entrega había sido coordinada con el_x000a_paciente._x000a_● 04/06 – 9:41 a.m.: CUIDA notificó por correo que el paciente no atendió las_x000a_llamadas del motorizado durante la entrega. Posteriormente, el paciente indicó que_x000a_se encontraba en una reunión y su celular se apagó, motivo por el cual el pedido_x000a_retornó a la central._x000a_Tras ello, se realizaron nuevas coordinaciones con el paciente para reprogramar la_x000a_entrega. Finalmente, los medicamentos fueron entregados el 04/06, quedando la guía_x000a_firmada como sustento._x000a_Se adjunta los soportes correspondientes:_x000a_VIVA 1A Angel D'I Piero Alfaro Fernandez DNI 78074998_x000a_ANGEL D...ANDEZ.pdf_x000a_CC Consultas CMV&lt;consultas.cmv@cuida.pe&gt;_x000a_Para: Farmacia Viva 1A_x000a_Buenos días,_x000a_Pcte. se encontraba ausente, se procede a la reprogramación para la entrega de medicina, gracias._x000a_Karen R._x000a_Consultas CMV&lt;consultas.cmv@cuida.pe&gt; CC_x000a_Para: Farmacia Viva 1A_x000a_Atención coordinada_x000a_Julissa F_x000a_Consultas CMV&lt;consultas.cmv@cuida.pe&gt;_x000a_CC_x000a_Para: Farmacia Viva 1A_x000a_Paciente no contesta llamadas, se deja mensaje en whatsapp._x000a_Se hará seguimiento._x000a_Julissa F_x000a_Responder Responderatodos Reenviar_x000a_Mié 04/06/2025 9:41_x000a_Responder Responder a todos Reenviar_x000a_Mar 03/06/2025 14:28_x000a_Responder Responderatodos Reenviar_x000a_Mar 03/06/2025 13:58_x000a_Farmacia Viva 1A_x000a_F1_x000a_Responder Responderatodos Reenviar_x000a_Mar 03/06/2025 12:41 Para: cuida.cmv@cuida.pe; flor.valdez &lt;flor.valdez@cuida.pe&gt;_x000a_CC: O Maximo Alfaro Andrade; Facturacion Viva 1A Peru; Gianina Jessica Sigueña Aldana; Gestion Admisiones Viva 1A; Pedro Bereche_x000a_! Importancia alta_x000a_ANGEL D'L PIERO ALFARO FE..._x000a_262 KB_x000a_Envío receta adjunta para su atención, cobertura al 100%_x000a_Nombre:Angel D'l Piero Alfaro Fernandez_x000a_DNI 78074998_x000a_Teléfono:984129303_x000a_Saludos_x000a_Atte. VIVIANA_x000a_VIVA IА_x000a_COIC_x000a_Farmacia del Policlínico Viva 1A_x000a_959 265 062_x000a_Av. Faustino Sánchez Canrión 230-San_x000a_Isidro_x000a_DATOS DEL PACIENTE_x000a_Nombre: ANGEL D'L PIERO ALFARO FERNANDEZ_x000a_Dirección: mz j lote 8 urb villa club_x000a_carabayllo_x000a_Teléfono:_x000a_Edad: 12 Sexo: M_x000a_Identificación: DNI 78074998_x000a_Celular: 984129303_x000a_Fecha nacimiento: 19/04/2013_x000a_Correo:_x000a_notienecorreo@notiene.com.pe_x000a_Provincia de Residencia: Distrito de Residencia:_x000a_Medico que atendió_x000a_Lucia Gessel Suarez Perez_x000a_Fecha apertura_x000a_3/06/2025 12:02:30 p.m._x000a_Asegurador: RIMAC S.A EPS_x000a_Registro Medico_x000a_CMP: 080485- RNE: 050954_x000a_Fecha cierre_x000a_3/06/2025 12:20:09 p.m._x000a_Programa: RIMAC EPS CENTRO MEDICO_x000a_VIRTUAL_x000a_Especialidad_x000a_PEDIATRÍA - TELECONSULTA_x000a_Fecha impresión_x000a_04-08-2025_x000a_Sede:VIVA 1A CENTRO MEDICO PERU_x000a_Citas del Paciente_x000a_Q Buscar_x000a_Fecha Cita Hora Sede Medico Servicio Programa Agenda Estado Fecha Creacion Creador Observación Segura_x000a_03/06/2025 11:00 AM VIVA 1A CENTRO MEDICO PERU Lucia Gessel Suarez Perez PEDIATRÍA - TELECONSULTА RIMAC EPS CENTRO MEDICO VIRTUAL PROCESADO 03/06/2025 DHERNANDEZ Cita oficina virtual RIMAC S_x000a_CUIDA DIGITAL SAC_x000a_Av Aamos esle 664 Uirb. Surquillo_x000a_Miraflores (Lima)-Lima (Lima)-Lima (PE)_x000a_GUIA DE REMISION ELECTRONICA REMITENTE_x000a_1001-00254644_x000a_Referencia: DMI-13835O_x000a_Fecha de emision: 04/06/2025_x000a_Fecha de incio de traslado: (04/06/2025_x000a_PUNTO DE PARTIDA_x000a_Av Angamus Oeste 664 Urb. Surquillo- Miraflores Lia_x000a_Lima Po_x000a_PUNTO DE LLEGADA_x000a_Calle 5 Mz j Jote B, Ur villa dub 2-Carabayllo-Linta Lima_x000a_Per_x000a_REMITENTE_x000a_Razon Sozial: CUIDA DIGITAI S.AC_x000a_RUC: 20607030635_x000a_DESTINATARIO_x000a_Razon Social: ANGELDLPIERO ALFARO FERNANDEZ_x000a_DNI 78074998_x000a_Producto_x000a_17700040001921301061-1| Smeona4g table masticable Fanst_x000a_Cantida_x000a_6ucla_x000a_17703/05151669_x000a_403053920se-1flex50 101566-1l ng tablera Gerte eler frasco 1000_x000a_Unidada_x000a_Udade_x000a_INFORMACION TRANSPORTE TRANSPORTE: Jyl CARGO S A.C. RUC UNIDAD DE TRANSPORTE: MOTO-CEU522 MOTIVO DEL TRASLADO: Venta_x000a_CONFORMIDAD_x000a_CUIDA DIGITAL S.A.С._x000a_g_x000a_Cllente 71406050_x000a_Sr(a)ita):_x000a_Representacion impresa de la guía electrónica_x000a_consulte en www.sunat.gob pe_x000a_VIVA 1A Angel D'I Piero Alfaro Fernandez DNI 78074998_x000a_ANGEL D...ANDEZ.pdf_x000a_CC_x000a_Consultas CMV&lt;consultas.cmv@cuida.pe&gt;_x000a_Para: Farmacia Viva 1A_x000a_Buen día:_x000a_Responder Responder a todos Reenviar_x000a_Jue 12/06/2025 10:53_x000a_Informar que el pcte no llegó a contestar las llamadas del motorizado, nos comentó que estaba en una reunión y se le apagó el celular, por eso, el pedido retornó a_x000a_central. Luego, nos comunicamos con pcte para coordinar la reprogramación de la entrega de medicamentos. Se adjunta la guía firmada, gracias._x000a_Johana C._x000a_Farmacia Viva 1A_x000a_Para: Consultas CMV &lt;consultas.cmv@cuida.pe&gt;_x000a_F1_x000a_! Importancia alta_x000a_Responder Responderatodos Reenviar_x000a_Jue 12/06/2025 10:30_x000a_Estimados, buenos días:_x000a_Solicitamos, por favor, el descargo correspondiente y la guía firmada (en caso la tuvieran), a fin de poder responder a un reclamo presentado por el paciente debido a_x000a_la demora en la entrega del medicamento._x000a_Quedamos atentos a su pronta respuesta._x000a_Saludos cordiales._x000a_b) Medidas a adoptar o adoptadas:_x000a_Finalmente, es oportuno informarle que hemos adoptado las siguientes medidas:_x000a_a) Reforzar los protocolos de contacto con el paciente previo a la cita, incluyendo_x000a_llamadas o mensajes de verificación el mismo día de la atención._x000a_b) Fortalecimiento de la coordinación para la entrega de medicamentos.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8-04T00:00:00"/>
    <x v="0"/>
    <n v="39"/>
    <x v="0"/>
    <x v="0"/>
    <x v="0"/>
    <x v="76"/>
    <e v="#N/A"/>
    <e v="#N/A"/>
    <e v="#N/A"/>
    <e v="#N/A"/>
    <m/>
    <m/>
    <s v="Medicamentos"/>
    <s v="SERVICIO"/>
  </r>
  <r>
    <x v="5"/>
    <s v="PERÚ"/>
    <s v="VIVA1A CENTRO MEDICO"/>
    <s v="RIMAC"/>
    <x v="0"/>
    <s v="DNI"/>
    <n v="8647598"/>
    <s v="GUILLERMO HURTADO SILVERA"/>
    <m/>
    <n v="994989366"/>
    <m/>
    <m/>
    <m/>
    <x v="0"/>
    <x v="1"/>
    <s v="Estimados Sres._x000a_Buenas Tardes_x000a__x000a_Por favor  confirmar si se entrego el tratamiento al asegurado quien tiene bastante tiempo esperando y no cuenta con tratamiento._x000a_Quedo a la espera de sus urgentes comentarios. Nerida;_x000a__x000a_Tu apoyo con el siguiente asegurado se encuentra bajo el programa cuídate, mensualmente le enviaban sus medicamentos._x000a__x000a_Sin embargo, en esta oportunidad no le han enviado a la fecha, cliente se encuentra mortificado debido que esta 1 semana aproximadamente sin medicamentos, intento comunicarse con el proveedor y  atención al cliente pero  no obtiene respuesta hasta el momento._x000a__x000a__x000a_RUC:20612098744_x000a_EMPRESA:CONSULTORIO CLINICO CS HURTADO E.I.R.L._x000a_NOMBRE: GUILLERMO HURTADO SILVERA_x000a_DNI:08647598_x000a_CEL:994989366_x000a__x000a_Es paciente con diagnóstico de diabetes y hipertensión._x000a__x000a_Adjunto última receta."/>
    <x v="0"/>
    <s v="PRESTADOR EXTERNO"/>
    <x v="0"/>
    <d v="2025-06-11T00:00:00"/>
    <s v="Buenas noches Nerida,_x000a_En relación con el paciente GUILLERMO HURTADO SILVERA, informamos que fue atendida el 06 de junio de 2025 a las 08:45 p. m. por el Dr. Antonio David Moncada Catalán, en la especialidad de Medicina Familiar – Teleconsulta._x000a_Asimismo, se indica que se le prescribieron medicamentos, los cuales fueron entregados el 10 de junio._x000a__x000a_Quedamos atentos ante cualquier consulta adicional._x000a__x000a__x000a_Saludos cordiales"/>
    <d v="2025-06-25T00:00:00"/>
    <x v="0"/>
    <n v="11"/>
    <x v="0"/>
    <x v="0"/>
    <x v="0"/>
    <x v="76"/>
    <e v="#N/A"/>
    <e v="#N/A"/>
    <e v="#N/A"/>
    <e v="#N/A"/>
    <m/>
    <m/>
    <s v="Medicamentos"/>
    <s v="SERVICIO"/>
  </r>
  <r>
    <x v="5"/>
    <s v="PERÚ"/>
    <s v="VIVA1A CENTRO MEDICO"/>
    <s v="RIMAC"/>
    <x v="1"/>
    <s v="DNI"/>
    <n v="9632426"/>
    <s v="Faning Susana Medina Espinoza"/>
    <m/>
    <n v="953694248"/>
    <m/>
    <s v="25-SBS015666"/>
    <m/>
    <x v="0"/>
    <x v="0"/>
    <s v="Cliente se queja de la atención virtual por la atención de las pacientes Adriana de Carmen Guerrero Medina (DNI 741111216) y Faning Susana Medina Espinoza (DNI 09632426)._x000a_En particular, quisiera solicitar una explicación sobre los siguientes puntos:_x000a_Demora en la atención: A pesar de haber recibido un enlace para la consulta en horario previamente indicado, fue necesario acceder a tres enlaces distintos antes de poder concretar el servicio. Agradecería que se detalle el motivo de esta situación._x000a_No envío de receta médica: Una vez finalizada la consulta, no se recibió la receta correspondiente. Solicito información sobre las razones por las cuales no se remitió este documento esencial._x000a_Problemas con la entrega de medicamentos: Se presentaron inconvenientes en el proceso de entrega de las medicinas prescritas. Agradecería conocer la causa de estos retrasos y las medidas que se tomarán para evitar futuras incidencias. carta: El día 28.05.25 llamé al seguro Rímac aproximadamente 6.40 pm y solicité 2 atenciones médicas virtuales_x000a_para mi hija Adriana de Carmen Guerrero Medina con DNI 741111216 y para mi persona Faning Susana_x000a_Medina Espinoza con DNI 09632426, luego el proveedor de salud Viva 1A me mandó dos link con las citas_x000a_médicas 8.05 pm y 8.15 pm; nos unimos a la hora indicada al link y el médico nunca se presentó a la cita,_x000a_estuvimos esperando 30 minutos._x000a_Por lo que nuevamente llamé a Rímac quejándome de la falta de seriedad del proveedor al no atender la_x000a_cita, después la médico llamó y nos atendió 8.45 pm nos dio la prescripción verbal, perno no nos mandó_x000a_las recetas al correo electrónico._x000a_El proveedor CUDIADORA Receta solo envió los medicamentos de mi hija, y resalto que la suspensión_x000a_BISMUTOL recibido es un medicamento genérico, no entiendo por qué nos mandan medicamentos_x000a_genéricos si estamos afiliados a un seguro privado que pagamos oportunamente y debemos recibir_x000a_medicamentos de mejor calidad y efectividad._x000a_Hasta la fecha no he recibido los medicamentos de mi atención_x000a_Expreso mi mortificación por la falta de seriedad de los proveedores de Rímac ya que no es la primera vez_x000a_que retardan la atención médica virtual, haciendo que perdamos tiempo en la espera y tener que insistir_x000a_para la atención y esperar al call center que también demora en darnos una solución._x000a__x000a_ "/>
    <x v="28"/>
    <s v="CENTRO MEDICO VIRTUAL"/>
    <x v="13"/>
    <d v="2025-06-13T00:00:00"/>
    <s v="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28 de mayo de 2025, durante la atención a_x000a_través del Centro Médico Virtual (CMV), vinculados a la prestación del servicio para la_x000a_paciente Faning Susana Medina Espinoza, con DNI 09632426, y su menor hija la paciente_x000a_Adriana del Carmen Guerrero Medina, con DNI 74111216, nos permitimos informar lo_x000a_siguiente:_x000a_a) Descripción de los hechos_x000a_Paciente: Faning Susana Medina Espinoza_x000a_DNI: 09632426_x000a_Se ofertó la subasta para el servicio de medicina general para paciente. Posteriormente,_x000a_se procedió con el agendamiento del servicio, quedando programado para las 8:00 p.m._x000a_del mismo día._x000a_Sin embargo, la prestación del servicio no se concretó inicialmente, debido a que el_x000a_paciente no ingresó a la videollamada. Ante ello, se intentó establecer contacto_x000a_mediante el número brindado, pero este resultó incorrecto._x000a_Finalmente, se logró contactar a la paciente a través del número registrado de su menor_x000a_hija, realizándose la teleconsulta correspondiente._x000a_Respecto al envío de la receta por correo electrónico, se informa que Rímac no la envió_x000a_mediante su plataforma Rímac SOS. No obstante, la receta fue remitida al número de_x000a_contacto registrado._x000a_En cuanto a la entrega de medicamentos, estos fueron gestionados el mismo día a_x000a_través de nuestro proveedor CUIDAFARMA. Sin embargo, el proveedor informó que el_x000a_paciente no respondió las llamadas ni los mensajes de WhatsApp, por lo que_x000a_procedieron a cancelar la entrega._x000a_Se adjuntan los soportes correspondientes._x000a_Estimado Señor Proveedor MAD:_x000a_A través de la presente, la Central de Emergencia Aló Rimac le muestra para descargar el PDF en_x000a_el siguiente link: &quot;Reporte a Proveedor - Salud&quot; para ser adjuntado al proceso de facturación del_x000a_servicio. El monto a facturar debe estar en concordancia a la tarifa vigente por convenio, el mismo_x000a_que será validado por auditoria de acuerdo a los sustentos presentados._x000a_A continuación detallamos la información necesaria para proceder con la programación del servicio_x000a_de médico a domicilio._x000a_Día y hora: 28/05/2025 19:13_x000a_Nombre de responsable: Mirian Judith Castaneda Vega_x000a_Tipo de solicitud: Médico Virtual Medicina General_x000a_Nombre del paciente: FANING SUSANA MEDINA ESPINOZA_x000a_Provincia: LIMA_x000a_Distrito: LIMA_x000a_Anillo: Centro B_x000a_Referencia: A DOSC DRAS DE LA AV UNIVERSITARIA_x000a_Dirección: AV OSCAR R BENAVIDES 2532 PISO 3 URB ROMА_x000a_Teléfono: 953694288_x000a_Teléfono con Whatsapp: 953694288_x000a_N° caso Salesforce: 0025400158_x000a_Producto: AMI SALUD RED PREFERENTE_x000a_Segmento:_x000a_Descripción de cobertura:_x000a_Monto de deducible:_x000a_Coaseguro:_x000a_Medio de pago:_x000a_Tipo de atención: Regular_x000a_Preferencia programación:_x000a_Campo de descripción: 1486// CMV MG_x000a_Atentamente,_x000a_Central de Emergencias Aló Rimac_x000a_4/8/2025, 12:30:38 a. m._x000a_VIVA 1A_x000a_CENTRO MEDICO_x000a_Medico que atendió_x000a_Luisa Zavala_x000a_DATOS DEL PACIENTE_x000a_Nombre: FANING SUSANA MEDINA ESPINOZA_x000a_Dirección: AV OSCAR R BENAVIDES_x000a_2532 PISO 3 URB ROMA_x000a_Teléfono:_x000a_HISTORIA CLÍNICA_x000a_Fecha creación_x000a_05-28-2025_x000a_FANING SUSANA undefined undefined_x000a_Fecha impresión_x000a_08-04-2025_x000a_Identificación: 09632426_x000a_Celular: 953694288_x000a_Fecha nacimiento:_x000a_Correo:_x000a_notienecorreo@notiene.com.pe_x000a_NOTA ADMINISTRATIVA_x000a_NO ADMINISTRACION DE LA ATENCION MEDICA Y QUIRURGICА_x000a_NOTA_x000a_PX NO INGRESA A VIDEOLLAMADA SE LLAMA POR ZOIPER AL NUMERO REGISTRADO E INDICAN QUE ESTA EQUIVOCADO_x000a_ORDENAMIENTOS:_x000a_Consultas CMV&lt;consultas.cmv@cuida.pe&gt;_x000a_CC_x000a_Para: Farmacia Viva 1A_x000a_今_x000a_Mié 28/05/2025 21:23_x000a_Estimados paciente no responde llamadas, se dejó whatsapp._x000a_Mary Diaz._x000a_El mié, 28 may 2025 a la(s) 9:14 p.m., Farmacia Viva 1A (farmacia@viva1a.com.pe) escribió:_x000a_Envío receta adjunta para su atención, cobertura al 100%_x000a_Nombre: FANING SUSANA MEDINA ESPINOZA_x000a_DNI 09632426_x000a_Teléfono: 953694288_x000a_Saludos_x000a_Atte. Andy Gonzales._x000a_VIUA 1A_x000a_CENTRO MEDIC°_x000a_Farmacia del Policlínico Viva 1А_x000a_C 959 265 062_x000a_Av. Faustino Sánchez Carrión 230- San_x000a_Isidro_x000a_12:25_x000a_19 CMV STAFF MEDICO VIVA A1_x000a_Dr Ramirez Pediatra Eidan, Dr. Fredy G..._x000a_NOTA ADMIN' mié, 28 may._x000a_09632426, 52 años_x000a_7:23p. m,_x000a_FANING SUSANA MEDINA ESPINOZA_x000a_PX NO INGRESA A VIDEOLLAMADA_x000a_SE LLAMA POR ZOIPER AL NUMERO_x000a_REGISTRADO E INDICAN QUE ESTA_x000a_EQUIVOCADO 8:05 p. m._x000a_414_x000a_CC_x000a_CC_x000a_CC_x000a_Consurtas CIMIV&lt;consurtas.cmv@culaa.pe&gt;_x000a_Para: Farmacia Viva 1A_x000a_Buen día:_x000a_00_x000a_Jue 05/06/2025 7:35_x000a_Se informa la cancelación de la receta, pcte no contestó las llamadas o mensajes y ya se_x000a_cumplió los 7 días de vigencia; gracias._x000a_Johana С._x000a_Responder Reenviar_x000a_Consultas CMV&lt;consultas.cmv@cuida.pe&gt;_x000a_Para: Farmacia Viva 1A Jue 29/05/2025 13:16_x000a_Estimados volvimos a intentar comunicarnos con la paciente sin obtener respuesta, se le_x000a_dejó nuevo mensaje al whatsapp._x000a_Mary D._x000a_Consultas CMV&lt;consultas.cmv@cuida.pe&gt;_x000a_Para: Farmacia Viva 1A_x000a_Estimados paciente sigue sin responder, seguiremos intentando._x000a_Mary D._x000a_Jue 29/05/2025 11:27_x000a_CC_x000a_Consultas CMV&lt;consultas.cmv@cuida.pe&gt;_x000a_Para: Farmacia Viva 1A Mié 28/05/2025 21:23_x000a_Estimados paciente no responde llamadas, se dejó whatsapp._x000a_Mary Diaz._x000a_El mié, 28 may 2025 a la(s) 9:14 p.m., Farmacia Viva 1А_x000a_(farmacia@viva1a.com.pe) escribió:_x000a_Envío receta adjunta para su atención, cobertura al 100%_x000a_Nombret FANING SUSANA MEDINA ESPINOZA_x000a_DNI 09632426_x000a_Teléfono: 953694288_x000a_Saludos_x000a_Atte. Andy Gonzales._x000a_Farmacia del Policlínico Viva 1А UU1_x000a_Paciente: Adriana del Carmen Guerrero Medina_x000a_DNI: 74111216_x000a_Se ofertó la subasta para el servicio de medicina general para paciente. Posteriormente,_x000a_se procedió con el agendamiento del servicio, quedando programado en dos_x000a_oportunidades: a la 08:00 a.m. y a las 08:30 a.m. del mismo día._x000a_Sin embargo, la prestación del servicio no se concretó inicialmente, debido a que el_x000a_paciente no ingresó a la videollamada. Ante ello, se intentó establecer contacto_x000a_mediante el número brindado, logrando contactar a la paciente realizándo la_x000a_teleconsulta correspondiente._x000a_Respecto al envío de la receta por correo electrónico, se informa que Rímac no la envió_x000a_mediante su plataforma Rímac SOS. No obstante, la receta fue remitida al número de_x000a_contacto registrado._x000a_En cuanto a la entrega de medicamentos, estos fueron gestionados el mismo día a_x000a_través de nuestro proveedor CUIDAFARMA, siendo entregados por el proveedor._x000a_Se adjunta los soportes correspondientes:_x000a_b) Medidas a adoptar o adoptadas:_x000a_Finalmente, es oportuno informarle que hemos adoptado las siguientes medidas:_x000a_a) Fortalecer la coordinación con la aseguradora Rímac para el envío correcto de los_x000a_datos de los pacientes._x000a_b) Reforzar los protocolos de contacto con el paciente previo a la cita, incluyendo_x000a_llamadas o mensajes de verificación el mismo día de la atención.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d v="2025-08-04T00:00:00"/>
    <x v="0"/>
    <n v="37"/>
    <x v="0"/>
    <x v="0"/>
    <x v="0"/>
    <x v="77"/>
    <e v="#N/A"/>
    <e v="#N/A"/>
    <e v="#N/A"/>
    <e v="#N/A"/>
    <m/>
    <m/>
    <s v="Atención Asistencial"/>
    <s v="CALIDAD"/>
  </r>
  <r>
    <x v="5"/>
    <s v="PERÚ"/>
    <s v="VIVA1A CENTRO MEDICO"/>
    <s v="RIMAC"/>
    <x v="0"/>
    <s v="DNI"/>
    <n v="7274721"/>
    <s v="MARIA ANGELA MARTA SALAVERRY LLOSA"/>
    <m/>
    <n v="945284508"/>
    <s v="marita.cantuarias@gmail.com"/>
    <m/>
    <m/>
    <x v="0"/>
    <x v="1"/>
    <s v="Estimada @Brigitte Huaranca Lopez @Quejas y reclamos_x000a__x000a_Su gentil apoyo con el descargo y medidas correctivas del presente reclamo._x000a__x000a_Estimadas buenos días,_x000a__x000a_Asegurada en Programa, indica atención virtual el 07-06 con Dra. Seijas, le envían las medicinas indicadas , pero no las pastillas Pradaxa  de 110  por 60 pastillas  por falta de stock y que debía comunicarse con Rimac para que coordine el envío de ellas_x000a__x000a__x000a_NOMBRE: MARIA ANGELA MARTA SALAVERRY LLOSA_x000a_DNI: 07274721_x000a_POLIZA: 0000005359_x000a_CORREO: marita.cantuarias@gmail.com_x000a_TELEFONO: 945284508_x000a__x000a_Saludos,"/>
    <x v="0"/>
    <s v="PRESTADOR EXTERNO"/>
    <x v="0"/>
    <d v="2025-06-13T00:00:00"/>
    <s v="Buenas noches, Guisela:_x000a_En relación con el correo líneas abajo, y luego de solicitar los descargos correspondientes a las áreas involucradas, informamos lo siguiente:_x000a_Respecto a la atención de la paciente MARIA ANGELA MARTA SALAVERRY LLOSA, realizada el 7 de junio de 2025 a las 4:00 p.m., se verificó que los medicamentos fueron entregados, con excepción del Dabigatrán Etexilato 110 mg, dado que el proveedor ASTAH no contaba con stock de dicho producto. _x000a_Sin perjuicio de ello, una vez identificado el incidente, se procedió a reprogramar el envío con el proveedor CUIDAFARMA, logrando concretar la entrega el día 16 de junio de 2025._x000a_Lamentamos lo ocurrido y reiteramos nuestro compromiso con la mejora continua de nuestros procesos, con el fin de garantizar una atención eficiente y oportuna._x000a_Quedamos atentos ante cualquier consulta adicional."/>
    <d v="2025-06-17T00:00:00"/>
    <x v="0"/>
    <n v="3"/>
    <x v="0"/>
    <x v="2"/>
    <x v="0"/>
    <x v="77"/>
    <e v="#N/A"/>
    <e v="#N/A"/>
    <e v="#N/A"/>
    <e v="#N/A"/>
    <m/>
    <m/>
    <s v="Medicamentos"/>
    <s v="SERVICIO"/>
  </r>
  <r>
    <x v="5"/>
    <s v="PERÚ"/>
    <s v="VIVA1A CENTRO MEDICO"/>
    <s v="RIMAC"/>
    <x v="0"/>
    <s v="DNI"/>
    <n v="795889"/>
    <s v="VELASQUEZ  MARIA LUISA"/>
    <m/>
    <m/>
    <m/>
    <m/>
    <m/>
    <x v="0"/>
    <x v="1"/>
    <s v="Estimados Programa de Salud,_x000a__x000a_ _x000a__x000a_Espero que se encuentren bien. Solicito su amable apoyo para coordinar la toma de exámenes de laboratorio de la paciente que pertenece al programa por diagnóstico de hipotiroidismo. El proveedor Viva1a la contactó el día 11.06.2025, indicando que validaría la cobertura de los exámenes, ya que la paciente es de Tacna, pero aún no ha obtenido respuesta. En ese sentido, agradecería su gentil soporte para poder confirmar la cobertura._x000a__x000a_ _x000a__x000a_Orden de laboratorio DNI. 00795889_x000a__x000a_TSH ULTRASENSIBLE    _x000a__x000a_T4-LIBRE - ( TIROXINA LIBRE )   _x000a__x000a_GLUCOSA        _x000a__x000a_INSULJNA BASAL         _x000a__x000a_LDL COLESTEROL         _x000a__x000a_TRIGLICERIDOS_x000a__x000a_ _x000a__x000a_Quedo atento a su respuesta._x000a__x000a_ _x000a__x000a_Revisa nuestros términos y condiciones aquí T&amp;C_x000a__x000a_ "/>
    <x v="2"/>
    <s v="PRESTADOR EXTERNO"/>
    <x v="15"/>
    <d v="2025-06-13T00:00:00"/>
    <s v="Estimados señores de RIMAC, buena tarde:_x000a_Con relación al caso de la paciente MARIA LUISA VELÁSQUEZ, les informamos que actualmente se encuentra inscrita en el programa Cuídate Virtual, el cual contempla únicamente atención médica virtual y seguimiento de enfermería, de acuerdo con los protocolos establecidos._x000a_Por lo tanto, no corresponde la gestión de toma de análisis de laboratorio, y en ese sentido, el concepto de reembolso por dichos análisis no procede._x000a_Adjuntamos para su revisión los protocolos de atención del programa Cuídate Virtual._x000a__x000a_Sin otro particular, quedamos atentos a cualquier consulta adicional._x000a_Saludos cordiales"/>
    <d v="2025-06-25T00:00:00"/>
    <x v="0"/>
    <n v="9"/>
    <x v="0"/>
    <x v="0"/>
    <x v="0"/>
    <x v="77"/>
    <e v="#N/A"/>
    <e v="#N/A"/>
    <e v="#N/A"/>
    <e v="#N/A"/>
    <m/>
    <m/>
    <s v="Acceso"/>
    <s v="SERVICIO"/>
  </r>
  <r>
    <x v="5"/>
    <s v="PERÚ"/>
    <s v="VIVA1A CENTRO MEDICO"/>
    <s v="RIMAC"/>
    <x v="0"/>
    <s v="DNI"/>
    <n v="10060304"/>
    <s v="Glicerio Camino Siles"/>
    <m/>
    <n v="942665164"/>
    <m/>
    <m/>
    <m/>
    <x v="0"/>
    <x v="1"/>
    <s v="Estimadas buenas tardes_x000a__x000a_ DX: HTA y dislipidemia_x000a__x000a_Nombre: Glicerio Camino Siles_x000a__x000a_DNI: 10060304_x000a__x000a_Celular: 942665164_x000a__x000a_Por favor su apoyo urgente, asegurado no logra contactarse con el Proveedor. Gracias._x000a__x000a_Mi esposo está tratando de contactar a Viva 1A el proveedor de medicamentos del plan Cuídate desde el jueves de la semana pasada y no le responden, le envían un mensaje automático que dice que no tienen agentes disponibles."/>
    <x v="5"/>
    <s v="CALL CENTER"/>
    <x v="14"/>
    <d v="2025-06-17T00:00:00"/>
    <s v="Buenos días, Guissela:_x000a_En relación con el paciente GLICERIO CAMINO SILES, informamos que tiene programada una cita el 18 de junio de 2025 a las 2:00 p.m. con el Dr. Hilton D. Jango Cruz, especialidad Cardiología - Teleconsulta._x000a_Quedamos atentos ante cualquier consulta adicional."/>
    <d v="2025-06-18T00:00:00"/>
    <x v="0"/>
    <n v="2"/>
    <x v="0"/>
    <x v="1"/>
    <x v="0"/>
    <x v="78"/>
    <e v="#N/A"/>
    <e v="#N/A"/>
    <e v="#N/A"/>
    <s v="SI"/>
    <m/>
    <m/>
    <s v="Fallas TICS"/>
    <s v="CALIDAD"/>
  </r>
  <r>
    <x v="5"/>
    <s v="PERÚ"/>
    <s v="VIVA1A CENTRO MEDICO"/>
    <s v="RIMAC"/>
    <x v="1"/>
    <s v="DNI"/>
    <n v="90857051"/>
    <s v="Antonella Valeria Ruiz Ferrel"/>
    <m/>
    <m/>
    <m/>
    <m/>
    <m/>
    <x v="0"/>
    <x v="1"/>
    <s v="Hola Freddy,_x000a__x000a_ _x000a__x000a_Este es el caso comentado, paciente de Chiclayo, ha presentado reclamo formal y está pidiendo reembolso a Rimac. Se adjunta factura._x000a__x000a_ _x000a__x000a_YAPE: 992721785  - NOMBRE DEL TITULAR YAPE: GRACIELA FERREL CABALLERO_x000a__x000a_ _x000a__x000a_ _x000a__x000a_Paciente: Antonella Valeria Ruiz Ferrel_x000a_DNI: 90857051_x000a_Fecha De atención: 15.06.25_x000a_Monto: S/ 89.80_x000a_Servicio: Centro Medico Virtual._x000a_Titular: Graciela Ferrel Caballero_x000a_DNI: 41040047"/>
    <x v="30"/>
    <s v="INTERNO IPRESS"/>
    <x v="46"/>
    <d v="2025-06-17T00:00:00"/>
    <s v="Buenas  tardes estiamda  Lorena,_x000a__x000a_recibe  un cordial saludo, se realizo el rembolso, se adjunta  evidencia._x000a__x000a_Saludos "/>
    <d v="2025-06-24T00:00:00"/>
    <x v="0"/>
    <n v="6"/>
    <x v="0"/>
    <x v="0"/>
    <x v="0"/>
    <x v="78"/>
    <e v="#N/A"/>
    <e v="#N/A"/>
    <e v="#N/A"/>
    <e v="#N/A"/>
    <m/>
    <m/>
    <s v="Tramites Administrativos"/>
    <s v="CALIDAD"/>
  </r>
  <r>
    <x v="5"/>
    <s v="PERÚ"/>
    <s v="VIVA1A CENTRO MEDICO"/>
    <s v="RIMAC"/>
    <x v="0"/>
    <s v="DNI"/>
    <m/>
    <s v="ANGLOAMERICAN "/>
    <m/>
    <m/>
    <m/>
    <m/>
    <m/>
    <x v="0"/>
    <x v="1"/>
    <s v="ATENCIÓN DE PACIENTES CRÓNICOS"/>
    <x v="2"/>
    <s v="CRONICOS"/>
    <x v="9"/>
    <d v="2025-06-17T00:00:00"/>
    <s v="Estimada Lic. Margot, buen día:_x000a_Adjunto reporte de la data solicitada en correo infra._x000a_Cabe resaltar que en la comunicación inicial solo se envió la información de los pacientes que tiene resaltados en amarillo._x000a__x000a_Adicional a ello se solicita su V°b para ingreso de los pacientes con Hipotiroidismo; ya que, la indicación que tenemos es el ingreso de los pacientes con los cuatro diagnósticos crónicos hipertensión, diabetes, dislipidemia y asma._x000a__x000a__x000a__x000a_Quedamos a la espera de su gentil respuesta._x000a_Saludos Cordiales,"/>
    <d v="2025-08-04T00:00:00"/>
    <x v="0"/>
    <n v="35"/>
    <x v="0"/>
    <x v="0"/>
    <x v="0"/>
    <x v="78"/>
    <e v="#N/A"/>
    <e v="#N/A"/>
    <e v="#N/A"/>
    <e v="#N/A"/>
    <m/>
    <m/>
    <s v="Acceso"/>
    <s v="SERVICIO"/>
  </r>
  <r>
    <x v="5"/>
    <s v="PERÚ"/>
    <s v="VIVA1A CENTRO MEDICO"/>
    <s v="RIMAC"/>
    <x v="0"/>
    <s v="DNI"/>
    <n v="72844745"/>
    <s v="DIEGO VASQUEZ IGLESIAS"/>
    <m/>
    <m/>
    <m/>
    <m/>
    <m/>
    <x v="0"/>
    <x v="1"/>
    <s v="Estimados_x000a__x000a_Su apoyo en poder registrar el caso del asegurado como PRIORIDAD porque SOLO recibimos quejas de la atención brindada._x000a__x000a_ _x000a__x000a_Asegurado informa :_x000a__x000a_El día Jueves 12.06 me acerque a las instalaciones de Centro Viva 1 A  para poder realizarme los exámenes , monitoreo presión arterial , Mapa y  EKG, colocaron el Holter. Al día siguiente se acercó el médico a retirar los aparatos. _x000a__x000a_El Dia sábado escribo al whatsapp de centro médico, pidiendo alguna novedad sobre los resultados y me indican que el Holter debe ser tomado nuevamente porque no fue colocado correctamente._x000a__x000a_ _x000a__x000a_Nos reclama la molestia de los procedimientos que presenta Viva 1 A para retrasar las pruebas y los resultados de su salud. A la fecha sigue a la espera de la coordinacion del examen a domicilio que le ofrecieron._x000a__x000a_ _x000a__x000a_Saludos Cordiales "/>
    <x v="31"/>
    <s v="PROCEDIMIENTO"/>
    <x v="47"/>
    <d v="2025-06-18T00:00:00"/>
    <s v="Buenas tardes, estimados:_x000a_Nos comunicamos con el paciente, se confirmó la colocación el día sábado 21/6 a cargo del Dr. Hilton D. Jango, y  el retiro se efectuó el día domingo 17/06._x000a_El paciente manifestó estar conforme con la atención recibida._x000a_Saludos cordiales"/>
    <d v="2025-06-23T00:00:00"/>
    <x v="0"/>
    <n v="4"/>
    <x v="0"/>
    <x v="5"/>
    <x v="0"/>
    <x v="79"/>
    <e v="#N/A"/>
    <e v="#N/A"/>
    <e v="#N/A"/>
    <s v="SI"/>
    <m/>
    <m/>
    <s v="Atencion Asistencial"/>
    <s v="SERVICIO"/>
  </r>
  <r>
    <x v="5"/>
    <s v="PERÚ"/>
    <s v="VIVA1A CENTRO MEDICO"/>
    <s v="RIMAC"/>
    <x v="0"/>
    <s v="DNI"/>
    <n v="40005624"/>
    <s v="Claudia Velarde Arnaez"/>
    <m/>
    <m/>
    <s v="cvelarde@claro.com.pe"/>
    <m/>
    <m/>
    <x v="1"/>
    <x v="1"/>
    <s v="Estimadas @Brigitte Huaranca Lopez@Quejas y reclamos_x000a__x000a_Su gentil apoyo con el descargo del presente reclamo por favor validar el cobro de los copagos realizados a la usaría. _x000a__x000a__x000a_Su gentil apoyo validando cobertura EPS, paciente indica que se le cobró el examen de colesterol y tiene dudas de porqué los costos son mayores y pertenece al programa  cuidate._x000a__x000a_Nombre de paciente: Claudia Velarde Arnaez_x000a_DNI: 40005624_x000a_Correo: cvelarde@claro.com.pe_x000a__x000a__x000a_Nota: Se adjunta archivo._x000a__x000a_Agradecida de antemano, quedo atenta a su pronta respuesta._x000a__x000a_Saludos cordiales."/>
    <x v="3"/>
    <s v="INTERNO IPRESS"/>
    <x v="34"/>
    <d v="2025-06-18T00:00:00"/>
    <s v="Buenas tardes Guisella,_x000a_En relación al caso de la paciente VELARDE ARNAEZ CLAUDIA MONICA, se informa que se realizó la revisión correspondiente al cobro de S/ 45.20 por la realización de sus exámenes de laboratorio, confirmando que el monto cobrado es correcto._x000a_Se adjunta el presupuesto de los exámenes que sustentan dicho cobro._x000a__x000a_Quedamos atentos ante cualquier consulta adicional."/>
    <d v="2025-06-24T00:00:00"/>
    <x v="0"/>
    <n v="5"/>
    <x v="0"/>
    <x v="4"/>
    <x v="0"/>
    <x v="79"/>
    <e v="#N/A"/>
    <e v="#N/A"/>
    <e v="#N/A"/>
    <e v="#N/A"/>
    <m/>
    <m/>
    <s v="Eps"/>
    <s v="NO ATRIBUIBLE"/>
  </r>
  <r>
    <x v="5"/>
    <s v="PERÚ"/>
    <s v="VIVA1A CENTRO MEDICO"/>
    <s v="RIMAC"/>
    <x v="0"/>
    <s v="DNI"/>
    <n v="795889"/>
    <s v="MARIA LUISA VELASQUEZ"/>
    <m/>
    <m/>
    <m/>
    <m/>
    <m/>
    <x v="0"/>
    <x v="1"/>
    <s v="Estimada @Gianina Jessica Sigueña Aldana _x000a__x000a_Se solicita su gentil apoyo en la atención de este caso. Conforme a lo conversado con la Lic. Alicia Huallpa, se confirma que no se cuenta con prestador en la ciudad de Tacna. Por tal motivo, y a modo de contingencia, se deberá proceder de la misma forma en que se gestiona con el CAI, mediante la modalidad de reembolso._x000a__x000a_El usuario deberá realizar la toma de los estudios en un laboratorio externo y gestionar la factura a nombre de VIVA 1. Esta medida se adopta de manera excepcional con el objetivo de no seguir postergando la toma de muestra requerida._x000a__x000a_Agradecemos su comprensión y apoyo para dar continuidad oportuna a este caso."/>
    <x v="30"/>
    <s v="PRESTADOR EXTERNO"/>
    <x v="15"/>
    <d v="2025-06-18T00:00:00"/>
    <s v="Estimados señores de RIMAC, buena tarde:_x000a_Con relación al caso de la paciente MARIA LUISA VELÁSQUEZ, les informamos que actualmente se encuentra inscrita en el programa Cuídate Virtual, el cual contempla únicamente atención médica virtual y seguimiento de enfermería, de acuerdo con los protocolos establecidos._x000a_Por lo tanto, no corresponde la gestión de toma de análisis de laboratorio, y en ese sentido, el concepto de reembolso por dichos análisis no procede._x000a_Adjuntamos para su revisión los protocolos de atención del programa Cuídate Virtual._x000a__x000a_Sin otro particular, quedamos atentos a cualquier consulta adicional._x000a_Saludos cordiales"/>
    <d v="2025-06-25T00:00:00"/>
    <x v="0"/>
    <n v="6"/>
    <x v="0"/>
    <x v="0"/>
    <x v="0"/>
    <x v="79"/>
    <e v="#N/A"/>
    <e v="#N/A"/>
    <e v="#N/A"/>
    <e v="#N/A"/>
    <m/>
    <m/>
    <s v="Tramites Administrativos"/>
    <s v="CALIDAD"/>
  </r>
  <r>
    <x v="5"/>
    <s v="PERÚ"/>
    <s v="VIVA1A CENTRO MEDICO"/>
    <s v="RIMAC"/>
    <x v="1"/>
    <m/>
    <m/>
    <s v="Li Zhenjun"/>
    <m/>
    <m/>
    <m/>
    <m/>
    <m/>
    <x v="0"/>
    <x v="1"/>
    <s v="Me llamó a su oficina el señor Li, para decirme que a la fecha no ha recibido su medicamento, que le informan en la farmacia que no han cambiada la receta y por ello no le pueden hacer la entrega. "/>
    <x v="0"/>
    <s v="PRESTADOR EXTERNO"/>
    <x v="0"/>
    <d v="2025-06-18T00:00:00"/>
    <s v="Inkafarma llamo al asegurado para indicarle que no tienen el VB de Rimac _x000a_para entregarle lo que falta, // Se le entregó los medicamentos a tanta insistencia "/>
    <d v="2025-07-07T00:00:00"/>
    <x v="0"/>
    <n v="14"/>
    <x v="0"/>
    <x v="0"/>
    <x v="0"/>
    <x v="79"/>
    <e v="#N/A"/>
    <e v="#N/A"/>
    <e v="#N/A"/>
    <e v="#N/A"/>
    <m/>
    <m/>
    <s v="Medicamentos"/>
    <s v="SERVICIO"/>
  </r>
  <r>
    <x v="5"/>
    <s v="PERÚ"/>
    <s v="VIVA1A CENTRO MEDICO"/>
    <s v="RIMAC"/>
    <x v="0"/>
    <m/>
    <s v="25-EPS003156"/>
    <s v="SARA ANGELICA CACERES LOPEZ "/>
    <m/>
    <m/>
    <m/>
    <s v="25-EPS003156"/>
    <m/>
    <x v="0"/>
    <x v="0"/>
    <s v="Hola Gissella,_x000a__x000a_ Estimada Gissela,_x000a__x000a_ _x000a__x000a_Por favor tu apoyo en confirmar si el proveedor ya se contacto con la paciente para realizar los exámenes pendientes._x000a__x000a_ _x000a__x000a_Quedo a la espera de tu confirmación._x000a__x000a_Tenemos el reclamo de la asegurada SARA ANGELICA CACERES LOPEZ en el programa de paciente crónico indica que el 16/06 el proveedor VIVA 1A se comunicó para proceder realizar unos exámenes pago por dichos procedimientos, pero hasta el momento no se han acercado ni comunicado para la realización de los exámenes._x000a__x000a_ _x000a__x000a_Por favor tu apoyo a fin de que el proveedor proceda a realizar dichos exámenes._x000a__x000a_ _x000a__x000a_Saludos,_x000a__x000a_ "/>
    <x v="2"/>
    <s v="PRESTADOR EXTERNO"/>
    <x v="15"/>
    <d v="2025-06-19T00:00:00"/>
    <s v="Buenas  tardes estimada Guissela,_x000a_Reciba un cordial saludo, con relación al reclamo presentado por la asegurada Sara Angélica Cáceres López, le informamos lo siguiente:_x000a_La toma de muestra se realizó el día 21/06/2025, y dicha atención se encuentra registrada en el sistema._x000a_Adicionalmente, la asegurada pasó consulta médica de control el día 30/06/2025 con el Dr. Gerson Jacob Siura Trevejo, en la especialidad de Endocrinología a través de teleconsulta._x000a_Lamentamos cualquier inconveniente que esto haya podido generar. Nos mantenemos atentos a cualquier otra consulta o requerimiento._x000a_Saludos cordiales,"/>
    <d v="2025-06-21T00:00:00"/>
    <x v="0"/>
    <n v="2"/>
    <x v="0"/>
    <x v="1"/>
    <x v="0"/>
    <x v="80"/>
    <e v="#N/A"/>
    <e v="#N/A"/>
    <e v="#N/A"/>
    <e v="#N/A"/>
    <m/>
    <m/>
    <s v="Acceso"/>
    <s v="SERVICIO"/>
  </r>
  <r>
    <x v="5"/>
    <s v="PERÚ"/>
    <s v="VIVA1A CENTRO MEDICO"/>
    <s v="RIMAC"/>
    <x v="0"/>
    <s v="DNI"/>
    <n v="7393822"/>
    <s v="TERESA LUCIA CHAVEZ DEL CARPIO"/>
    <m/>
    <m/>
    <m/>
    <m/>
    <m/>
    <x v="1"/>
    <x v="1"/>
    <s v="Señores Viva 1 A_x000a__x000a_ _x000a__x000a_Buen día agradeceré que nos puedan brindar el estatus de la atención de la paciente TERESA LUCIA CHAVEZ DEL CARPIO con DNI  07393822, quien se encuentra con ustedes en el programa Diamante  _x000a__x000a_Desde ya la paciente ha pasado la semana pasada atención en la clínica angloamericana y tiene esta receta_x000a__x000a_ _x000a__x000a__x000a__x000a_ _x000a__x000a_Ante lo expuesto queremos saber cual ha sido su última atención y tto que han brindado a la paciente."/>
    <x v="14"/>
    <s v="PROGRAMA DIAMANTE"/>
    <x v="48"/>
    <d v="2025-06-23T00:00:00"/>
    <s v="Buenas tardes Margot,_x000a_En relación con el paciente TERESA LUCIA CHAVEZ DEL CARPIO , informamos que fue atendida el 17 de junio de 2025 a las 4:00 p. m. por el Dr. Antonio David Moncada Catalán, en la especialidad de Medicina Familiar – Teleconsulta._x000a_Asimismo, se indica que se le prescribieron medicamentos, los cuales fueron entregados el 18 de junio._x000a__x000a_Quedamos atentos ante cualquier consulta adicional._x000a__x000a__x000a_Saludos cordiales"/>
    <d v="2025-06-24T00:00:00"/>
    <x v="0"/>
    <n v="2"/>
    <x v="0"/>
    <x v="1"/>
    <x v="0"/>
    <x v="81"/>
    <e v="#N/A"/>
    <e v="#N/A"/>
    <e v="#N/A"/>
    <e v="#N/A"/>
    <m/>
    <m/>
    <s v="Solicitud"/>
    <s v="SOLICITUD"/>
  </r>
  <r>
    <x v="5"/>
    <s v="PERÚ"/>
    <s v="VIVA1A CENTRO MEDICO"/>
    <s v="RIMAC"/>
    <x v="1"/>
    <s v="DNI"/>
    <n v="10000111"/>
    <s v="Pamela Olenka Peña Vivanco"/>
    <m/>
    <n v="999148054"/>
    <s v="pamelaolenka@gmail.com"/>
    <s v="25-SBS016122"/>
    <m/>
    <x v="0"/>
    <x v="0"/>
    <s v="Asegurada Pamela Olenka Peña Vivanco, identificada con DNI N.º 10000111, presenta un reclamo formal respecto a la_x000a_atención recibida bajo el seguro AMC Colectiva Regular N.º 14358, exponiendo lo siguiente:_x000a_Desde las 10:00 a.m., ha venido solicitando una atención médica virtual con Rimac. A pesar de múltiples_x000a_comunicaciones, la atención recién se concretó a la 1:30 p.m._x000a_Durante ese lapso, se le confirmó una consulta a las 11:00 a.m., pero el médico nunca se conectó. En la consulta_x000a_reagendada para la 1:30 p.m., el médico no encendió la cámara en ningún momento._x000a_La asegurada informó al médico sobre un problema cardíaco preexistente y la necesidad de una medicación específica. El_x000a_profesional prescribió una pastilla que ella refutó por ser contraproducente, ya que acelera el ritmo cardíaco._x000a_Como respuesta, el médico le indicó únicamente paracetamol y cetirizina para tratar su cuadro gripal._x000a_Finalmente, expresa su malestar por todo el proceso, que incluyó demora en la atención, falta de contacto adecuado con los_x000a_médicos, prescripción no ajustada a sus antecedentes médicos, y solo recién a las 17:00 horas se han comunicado con ella_x000a_para coordinar la entrega del medicamento._x000a_Ante lo expuesto, solicita que se registre formalmente el reclamo por la inadecuada atención recibida, tanto en la gestión de_x000a_la consulta virtual como en la respuesta médica."/>
    <x v="11"/>
    <s v="CENTRO MEDICO VIRTUAL"/>
    <x v="13"/>
    <d v="2025-06-23T00:00:00"/>
    <s v="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20 de junio de 2025, durante la atención a_x000a_través del Centro Médico Virtual (CMV), vinculados a la prestación del servicio para la_x000a_paciente Pamela Olenka Peña Vivanco, con DNI 10000111, nos permitimos informar lo_x000a_siguiente:_x000a_a) Descripción de los hechos_x000a_Se ofertó la subasta para el servicio de medicina general para la paciente._x000a_Posteriormente, se procedió con el agendamiento del servicio, quedando programado_x000a_en tres oportunidades durante el mismo día: 11:00 a.m., 11:15 a.m. y 1:00 p.m._x000a_Sin embargo, la prestación del servicio no se concretó en los primeros intentos, debido_x000a_a que la paciente canceló los dos primeros agendamientos._x000a_A las 12:16 p.m., se reportó en el grupo de WhatsApp “Seguimiento CMV Viva1” que la_x000a_paciente tenía una cita programada y no se había logrado contacto. Se informó que las_x000a_citas previas habían sido canceladas por la propia paciente. Posteriormente, se_x000a_reprogramó la atención para la 1:00 p.m. con la Dra. Uribe._x000a_Durante la teleconsulta, la paciente refirió síntomas compatibles con resfriado común,_x000a_con antecedentes de arritmia cardíaca e hipertensión arterial, e indicó haberse_x000a_automedicado con un antihistamínico y un anestésico local. La médica prescribió_x000a_paracetamol 1 g cada 8 horas por 4 días y cetirizina 10 mg cada 24 horas por 4 días,_x000a_tratamiento que resulta pertinente para el manejo de su cuadro agudo, acarrea riesgos_x000a_mínimos considerando sus antecedentes cardiovasculares._x000a_Cabe resaltar que, tal como se menciona en el reclamo, la paciente sugirió un_x000a_“medicamento específico” para que se le recetara. Sin embargo, es importante precisar_x000a_que la prescripción se realiza según el criterio médico, no en función de lo que solicite el_x000a_paciente._x000a_Finalmente, la entrega de medicamentos fue gestionada y concretada el mismo día a_x000a_través de CUIDAFARMA, cumpliendo con la atención correspondiente._x000a_Se adjunta los soportes correspondientes:_x000a_1:43_x000a_17 Seguimiento CMV Viva1_x000a_Andre Corporativo Viva, Carlitos, Dr. Fr..._x000a_M_x000a_12:41 p. m._x000a_vie, 20 jun._x000a_Viva 1a +57 317 6486965_x000a_Marie +51 962 796 457_x000a_DNI:10000111_x000a_NOMBRES: PAMELA OLENKA PEÑA VIVANCO_x000a_TELEFONO:999148054_x000a_PS CENTRO MÉDICO_x000a_Buenas tardes paciente tenia la cita_x000a_asignada a las 11:15 AM y la cancelo_x000a_12:45 p. m._x000a_924_x000a_dD_x000a_VIUA I1A_x000a_D_x000a_Seguimiento CMV Viva1_x000a_Brigith, Carlos, Dra., Freddy, Gestor, Gianina, Karol..._x000a_se revisa_x000a_Alguna rspta estimados?? @~Farmacia_x000a_VIVA 1A_x000a_M ~ Marieм_x000a_12:06 p. m._x000a_+51 962 796 457_x000a_DNI:10000111_x000a_NOMBRES: PAMELA OLENKA PEÑA_x000a_VIVANCO_x000a_TELEFONO:999148054_x000a_POLIZA: 4001 - 0000014358_x000a_CORREO: pamelaolenka@gmail.com_x000a_CASO. 0025580310_x000a_MOTIVO:_x000a_Asegurada menciona que tenia una_x000a_programación_x000a_MV a las 11 y no se han conectado SU_x000a_APOYO PF @Supervisor Call Center_x000a_@~Dirección Médica Viva 1A 12:16 p. m._x000a_Q_x000a_Citas del Paciente_x000a_Q Buscar_x000a_2_x000a_Fecha Cita Hora Sede Medico Servicio Programa Agenda Estado Fecha Creacion Creador Observació_x000a_20/06/2025 11:00 AM VIVA 1A CENTRO MEDICO PERU Mari Alexandra Uribe Caveduque MEDICINA GENERAL - TELECONSULTA RIMAC EPS CENTRO MEDICO VIRTUAL CANCELADO 20/06/2025 JUCANTILLO Cita oficina vi_x000a_20/06/2025 11:15 AM VIVA 1A CENTRO MEDICO PERU Marciel Espinoza Noguera MEDICINA GENERAL - TELECONSULTA RIMAC EPS CENTRO MEDICO VIRTUAL CANCELADO 20/06/2025 JUCANTILLO Cita oficina vi_x000a_20/06/2025 1:00 PM VIVA 1A CENTRO MEDICO PERU Mari Alexandra Uribe Caveduque MEDICINA GENERAL --TELECONSULTA RIMAC EPS CENTRO MEDICO VIRTUAL PROCESADO 20/06/2025 LCASTRO Cita oficina vi_x000a_D_x000a_1-3 de З &lt;く 1 5_x000a_b) Medidas a adoptar o adoptadas:_x000a_Finalmente, es oportuno informarle que hemos adoptado las siguientes medidas:_x000a_a) Reforzar los protocolos de contacto con el paciente previo a la cita, incluyendo_x000a_llamadas o mensajes de verificación el mismo día de la atención._x000a_b) Fortalecimiento de la coordinación para la entrega de medicamentos.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8-04T00:00:00"/>
    <x v="0"/>
    <n v="31"/>
    <x v="0"/>
    <x v="0"/>
    <x v="0"/>
    <x v="81"/>
    <e v="#N/A"/>
    <e v="#N/A"/>
    <e v="#N/A"/>
    <e v="#N/A"/>
    <m/>
    <m/>
    <s v="Atencion Asistencial"/>
    <s v="SERVICIO"/>
  </r>
  <r>
    <x v="5"/>
    <s v="PERÚ"/>
    <s v="VIVA1A CENTRO MEDICO"/>
    <s v="RIMAC"/>
    <x v="1"/>
    <s v="DNI"/>
    <n v="70886210"/>
    <s v="Carmen Isabel Vilca Rojas"/>
    <m/>
    <n v="994983899"/>
    <s v="isabel.vilcar55@gmail.com"/>
    <s v="25-EPS003133"/>
    <m/>
    <x v="0"/>
    <x v="0"/>
    <s v="Asegurada CARMEN ISABEL VILCA ROJAS, identificada con DNI 70886210, presenta su reclamo formal debido a la mala_x000a_atención brindada por el proveedor de atención médica virtual._x000a_El día de hoy, en horas de la mañana, la asegurada recibió atención médica virtual. Sin embargo, en el_x000a_momento de la consulta no se le envió la receta ni el descanso médico correspondiente, lo que la obligó a asistir a su lugar_x000a_de trabajo pese a su estado de salud._x000a_A lo largo de la mañana, la asegurada intentó comunicarse tanto con el proveedor de atención médica como con Rimac 3_x000a_veces donde se le derivaba o se le cortaba para solucionar el envío del descanso médico, pero no obtuvo respuesta ni_x000a_solución. Finalmente, recibió el documento hace poco, pero lamentablemente ya no tuvo utilidad, pues su jornada laboral_x000a_transcurrió con normalidad._x000a_Por lo tanto, la asegurada solicita que se realicen las investigaciones correspondientes sobre la demora en la entrega de su_x000a_descanso médico y se brinde una respuesta formal."/>
    <x v="32"/>
    <s v="CENTRO MEDICO VIRTUAL"/>
    <x v="13"/>
    <d v="2025-06-23T00:00:00"/>
    <s v="Informe de Resultado del Reclamo_x000a_1. Canal de Ingreso del Reclamo:_x000a_Reclamo ingresado el 17 de junio de 2025, a través del Libro de Reclamaciones_x000a_Virtual (LRV) de RIMAC EPS , mediante la Hoja de Reclamación N°25-EPS003133;_x000a_el cual nos fue trasladado el 23 de junio del 2025 y registramos como Reclamo N°_x000a_LVR-25-000042._x000a_2. Identificación del usuario afectado y de quien presenta el reclamo:_x000a_El reclamo fue presentado por Carmen Isabel Vilca Rojas con DNI N° 70886210._x000a_3. Descripción y causa del reclamo:_x000a_“Asegurada CARMEN ISABEL VILCA ROJAS, identificada con DNI 70886210,_x000a_presenta su reclamo formal debido a la mala atención brindada por el proveedor de_x000a_atención médica virtual. El día de hoy, en horas de la mañana, la asegurada recibió_x000a_atención médica virtual. Sin embargo, en el momento de la consulta no se le envió la_x000a_receta ni el descanso médico correspondiente, lo que la obligó a asistir a su lugar de_x000a_trabajo pese a su estado de salud. A lo largo de la mañana, la asegurada intentó_x000a_comunicarse tanto con el proveedor de atención médica como con Rimac 3 veces_x000a_donde se le derivaba o se le cortaba para solucionar el envío del descanso médico,_x000a_pero no obtuvo respuesta ni solución. Finalmente, recibió el documento hace poco,_x000a_pero lamentablemente ya no tuvo utilidad, pues su jornada laboral transcurrió con_x000a_normalidad. Por lo tanto, la asegurada solicita que se realicen las investigaciones_x000a_correspondientes sobre la demora en la entrega de su descanso médico y se brinde_x000a_una respuesta formal”.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ese sentido, hemos_x000a_implementado las mejoras necesarias para evitar que situaciones como esta se_x000a_repitan en el futuro._x000a_No obstante, nos comunicamos con el paciente para la coordinación del envío de su_x000a_descanso médico. Durante esta comunicación, la paciente informó que había acudido_x000a_a su centro de labores, pero que sus síntomas habían empeorado, por lo que solicitó_x000a_una nueva atención. Se le brindó una segunda atención, durante la cual el médico_x000a_tratante indicó un descanso médico adicional por 3 días. Durante esta atención_x000a_médica, la paciente confirma la recepción de la receta, el descanso médico y la_x000a_constancia de atención, manifestando conformidad con el servicio recibido.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l proceso de atención al paciente.._x000a_Quedamos atentos ante cualquier solicitud, prestos a servirle siempre._x000a_“EN VIVA 1A CUIDAMOS LA SALUD DE TU FAMILIA COMO SI FUERA LA NUESTRA”"/>
    <d v="2025-08-04T00:00:00"/>
    <x v="0"/>
    <n v="31"/>
    <x v="0"/>
    <x v="0"/>
    <x v="0"/>
    <x v="81"/>
    <e v="#N/A"/>
    <e v="#N/A"/>
    <e v="#N/A"/>
    <e v="#N/A"/>
    <m/>
    <m/>
    <s v="Atencion Asistencial"/>
    <s v="SERVICIO"/>
  </r>
  <r>
    <x v="5"/>
    <s v="PERÚ"/>
    <s v="VIVA1A CENTRO MEDICO"/>
    <s v="RIMAC"/>
    <x v="1"/>
    <s v="DNI"/>
    <n v="10282579"/>
    <s v="Ana Maria Milagros Hurtado Gutierrez"/>
    <m/>
    <n v="993510931"/>
    <s v="micalmila@hotmail.com"/>
    <s v="25-EPS003131"/>
    <m/>
    <x v="0"/>
    <x v="0"/>
    <s v="Desde las 6 am vengo reportando mi estado de salud le indicaron que se comunicarían a las 7 am para una consulta virtual_x000a_en la que me indicaron que se haría envío de medicamento a las 8 o 8:30am sin embargo hasta el momento no se me hace_x000a_entrega de la medicina y cada que me comunico con el proveedor que me atendió nadie me responde lo cual es un mal_x000a_servicio, solicito que se me haga envío de los medicamentos de manera urgente ya que continuo mal de salud y yo tome el seguro con Rímac no con terceros"/>
    <x v="0"/>
    <s v="PRESTADOR EXTERNO"/>
    <x v="0"/>
    <d v="2025-06-23T00:00:00"/>
    <s v="Informe de Resultado del Reclamo_x000a_1. Canal de Ingreso del Reclamo:_x000a_Reclamo ingresado el 17 de junio de 2025, a través del Libro de Reclamaciones_x000a_Virtual (LRV) de RIMAC EPS , mediante la Hoja de Reclamación N°25-EPS003131;_x000a_el cual nos fue trasladado el 23 de junio del 2025 y registramos como Reclamo N°_x000a_LVR-25-000043._x000a_2. Identificación del usuario afectado y de quien presenta el reclamo:_x000a_El reclamo fue presentado por Ana Maria Milagros Hurtado Gutierrez con DNI N°_x000a_10282579._x000a_3. Descripción y causa del reclamo:_x000a_“Desde las 6 am vengo reportando mi estado de salud le indicaron que se_x000a_comunicarían a las 7 am para una consulta virtual en la que me indicaron que se haría_x000a_envío de medicamento a las 8 o 8:30am sin embargo hasta el momento no se me_x000a_hace entrega de la medicina y cada que me comunico con el proveedor que me_x000a_atendió nadie me responde lo cual es un mal servicio, solicito que se me haga envío_x000a_de los medicamentos de manera urgente ya que continuo mal de salud y yo tome el_x000a_seguro con Rímac no con terceros”.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relación con su caso,_x000a_verificamos que la paciente fue atendida a través del Centro Médico Virtual en la_x000a_especialidad de Medicina General a las 8:30 a.m., donde se le prescribieron los_x000a_medicamentos correspondientes._x000a_La entrega de los medicamentos se realizó a las 11:21 a.m., cumpliendo con el tiempo_x000a_máximo permitido. En ese sentido, se realizó la verificación correspondiente del_x000a_proceso de entrega de medicamento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 la entrega de medicamentos._x000a_Quedamos atentos ante cualquier solicitud, prestos a servirle siempre._x000a_“EN VIVA 1A CUIDAMOS LA SALUD DE TU FAMILIA COMO SI FUERA LA NUESTRA"/>
    <d v="2025-08-04T00:00:00"/>
    <x v="0"/>
    <n v="31"/>
    <x v="0"/>
    <x v="0"/>
    <x v="0"/>
    <x v="81"/>
    <e v="#N/A"/>
    <e v="#N/A"/>
    <e v="#N/A"/>
    <e v="#N/A"/>
    <m/>
    <m/>
    <s v="Medicamentos"/>
    <s v="SERVICIO"/>
  </r>
  <r>
    <x v="5"/>
    <s v="PERÚ"/>
    <s v="VIVA1A CENTRO MEDICO"/>
    <s v="RIMAC"/>
    <x v="1"/>
    <s v="DNI"/>
    <n v="72299116"/>
    <s v="Alejandra Nahir Morales Hernandez"/>
    <s v="calle coronel tafur 252 alt de la cra 1 de 28 de Julio"/>
    <n v="993456707"/>
    <s v="ale.mh9406@gmail.com"/>
    <s v="25-EPS003173"/>
    <m/>
    <x v="0"/>
    <x v="0"/>
    <s v="Asegurado informa que el 19 de junio realizo video consulta con viva 1 A // caso N° 0025573184 , lo cual no le enviaron_x000a_medicamentos como quedaron, ya se es la segunda vez que ocurre lo mismo primero fue con mi esposo y ahora conmigo_x000a_están incumpliendo las cláusulas de la póliza que se a informado donde le tienen que brindar los medicamentos recetados_x000a_de manera virtual porque la cobertura es al 100% , siendo hoy 21.06.25_x000a_los medicamentos ya fueron comprados por mi persona de manera , porque hasta el momento no se comunican para_x000a_brindarme respuesta de los medicamentos pendientes"/>
    <x v="0"/>
    <s v="PRESTADOR EXTERNO"/>
    <x v="0"/>
    <d v="2025-06-23T00:00:00"/>
    <s v="Informe de Resultado del Reclamo_x000a_1. Canal de Ingreso del Reclamo:_x000a_Reclamo ingresado el 21 de junio de 2025, a través del Libro de Reclamaciones_x000a_Virtual (LRV) de RIMAC EPS , mediante la Hoja de Reclamación N°25-EPS003173;_x000a_el cual nos fue trasladado el 23 de junio del 2025 y registramos como Reclamo N°_x000a_LVR-25-000044._x000a_2. Identificación del usuario afectado y de quien presenta el reclamo:_x000a_El reclamo fue presentado por Alejandra Nahir Morales Hernandez con DNI N°_x000a_72299116._x000a_3. Descripción y causa del reclamo:_x000a_“Asegurado informa que el 19 de junio realizo video consulta con viva 1 A // caso N°_x000a_0025573184 , lo cual no le enviaron medicamentos como quedaron, ya se es la_x000a_segunda vez que ocurre lo mismo primero fue con mi esposo y ahora conmigo están_x000a_incumpliendo las cláusulas de la póliza que se a informado donde le tienen que_x000a_brindar los medicamentos recetados de manera virtual porque la cobertura es al 100%_x000a_, siendo hoy 21.06.25 los medicamentos ya fueron comprados por mi persona de_x000a_manera , porque hasta el momento no se comunican para brindarme respuesta de los_x000a_medicamentos pendientes”.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Lamentablemente, por fallas en_x000a_el sistema logístico de nuestro proveedor, ajenas a nuestra voluntad, se verificó que_x000a_no se realizó la entrega de sus medicamentos a su domicilio.._x000a_No obstante, a fin de garantizar la calidad de nuestro servicio, hemos procedido a_x000a_asumir el reembolso correspondiente.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 la entrega de medicamentos._x000a_Quedamos atentos ante cualquier solicitud, prestos a servirle siempre._x000a_“EN VIVA 1A CUIDAMOS LA SALUD DE TU FAMILIA COMO SI FUERA LA NUESTRA”"/>
    <d v="2025-08-04T00:00:00"/>
    <x v="0"/>
    <n v="31"/>
    <x v="0"/>
    <x v="0"/>
    <x v="0"/>
    <x v="81"/>
    <e v="#N/A"/>
    <e v="#N/A"/>
    <e v="#N/A"/>
    <e v="#N/A"/>
    <m/>
    <m/>
    <s v="Medicamentos"/>
    <s v="SERVICIO"/>
  </r>
  <r>
    <x v="5"/>
    <s v="PERÚ"/>
    <s v="VIVA1A CENTRO MEDICO"/>
    <s v="RIMAC"/>
    <x v="0"/>
    <s v="DNI"/>
    <n v="25769306"/>
    <s v="Luis Antonio Muñoz Reforme"/>
    <m/>
    <n v="948131429"/>
    <s v="luis.munozreforme11@gmail."/>
    <s v="25-EPS003185"/>
    <m/>
    <x v="0"/>
    <x v="0"/>
    <s v="EL DIA 4/6/25 DEPOSITO MI ESPOSA PARA MIS EXAMENES DE LABORATORIO AL PROVEEDOR DE Viva1A Centro_x000a_Experiencia 50.90 DEL PROGRAMA DE HIPOTIROIDISMO DEL CUAL EL PROVEEDOR INFORMO QUE NO LE LLEGO_x000a_EL DEPOSITO CUANDO ENVIE LA CAPTURA DE ELLO , ME DIJERON VAYAN AL BANCO FUI Y EL BANCO ME INDICA_x000a_QUE SI FUE DEPOSITADO A LA CUENTA DEL PROVEEDOR VIVA 1 ENTONCES ELLOS NO DIERON SOLUCION Y NO ME TOMARON LOS EXAMENES ESE DIA DE LA COLERA SE ME SUBIO LA PRESION SIENDO_x000a_HIPERTENSO PONIENDO EN RIESGO MI VIDA , SOLICITO MI DEVOLUCION Y QUE TOMEN MEDIDAS CON ESE_x000a_PROVEEDOR."/>
    <x v="15"/>
    <s v="PRESTADOR EXTERNO"/>
    <x v="15"/>
    <d v="2025-06-24T00:00:00"/>
    <s v="Lima, 04 de agosto del 2025_x000a_Luis Antonio Muñoz Reforme_x000a_luis.munozreforme11@gmail.com_x000a_Referencia: Reclamo N° LRV-25-000045_x000a_PAUS – VIVA 1A S.A.C._x000a_Luis Antonio Muñoz Reforme:_x000a_De nuestra consideración,_x000a_Nos dirigimos a usted para saludarle y, al mismo tiempo, informarle que hemos analizado_x000a_su reclamo presentado el 23 de junio de 2025 a través de la Hoja de Reclamación N°_x000a_25-EPS003185 del Libro de Reclamaciones Virtual (LRV) de RIMAC EPS, quien nos_x000a_trasladó el 24 de junio del 2025, con relación a los presuntos inconvenientes ocurridos_x000a_durante nuestra atención. Por ello, procedimos a realizar una evaluación exhaustiva con_x000a_las áreas involucradas._x000a_En virtud de ello, adjunto a la presente, encontrará el Informe de Resultado de su_x000a_Reclamo para su revisión._x000a_Lamentamos cualquier molestia que esta situación haya podido ocasionar y le reiteramos_x000a_nuestro propósito de cumplir con nuestros servicios con la más alta calidad para nuestros_x000a_pacientes._x000a_Finalmente, le recordamos lo siguiente:_x000a_“De no encontrarse de acuerdo, o disconforme con el resultado del reclamo, o ante la_x000a_negativa de atención o irregularidad en su tramitación, puede acudir en denuncia ante la_x000a_Superintendencia Nacional de Salud - SUSALUD; o hacer uso de los mecanismos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VIUA 1_x000a_CENTRO MÉDICO_x000a_Informe de Resultado del Reclamo_x000a_1. Canal de Ingreso del Reclamo:_x000a_Reclamo ingresado el 23 de junio de 2025, a través del Libro de Reclamaciones_x000a_Virtual (LRV) de RIMAC EPS , mediante la Hoja de Reclamación N°25-EPS003185;_x000a_el cual nos fue trasladado el 24 de junio del 2025 y registramos como Reclamo N°_x000a_LVR-25-000045._x000a_2. Identificación del usuario afectado y de quien presenta el reclamo:_x000a_El reclamo fue presentado por Luis Antonio Muñoz Reforme con DNI N° 25769306._x000a_3. Descripción y causa del reclamo:_x000a_“EL DIA 4/6/25 DEPOSITO MI ESPOSA PARA MIS EXAMENES DE LABORATORIO_x000a_AL PROVEEDOR DE Viva1A Centro Experiencia 50.90 DEL PROGRAMA DE_x000a_HIPOTIROIDISMO DEL CUAL EL PROVEEDOR INFORMO QUE NO LE LLEGO EL_x000a_DEPOSITO CUANDO ENVIE LA CAPTURA DE ELLO , ME DIJERON VAYAN AL_x000a_BANCO FUI Y EL BANCO ME INDICA QUE SI FUE DEPOSITADO A LA CUENTA_x000a_DEL PROVEEDOR VIVA 1 ENTONCES ELLOS NO DIERONSOLUCION Y NO ME_x000a_TOMARON LOS EXAMENES ESE DIA DE LA COLERA SE ME SUBIO LA PRESION_x000a_SIENDO HIPERTENSO PONIENDO EN RIESGO MI VIDA , SOLICITO MI_x000a_DEVOLUCION Y QUE TOMEN MEDIDAS CON ESE PROVEEDOR ”.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Tras la revisión realizada en_x000a_nuestros registros de cobranza, se verificó lo siguiente:_x000a_● No se evidenció el ingreso del abono correspondiente en las cuentas de VIVA_x000a_1A._x000a_● Asimismo, tras la corroboración en todos los POS de la sede, no se encontró_x000a_registro de la transacción._x000a_En ese sentido, el sistema confirma que el pago no fue procesado exitosamente,_x000a_motivo por el cual no se visualiza en nuestros registro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Reforzar la supervisión de los procesos de pago y registro a fin de garantizar su_x000a_trazabilidad y prevenir inconvenientes similares._x000a_b) Brindar acompañamiento directo al paciente, orientándolo sobre los pasos a seguir_x000a_y asegurando que situaciones como esta no se repitan._x000a_Quedamos atentos ante cualquier solicitud, prestos a servirle siempre._x000a_“EN VIVA 1A CUIDAMOS LA SALUD DE TU FAMILIA COMO SI FUERA LA NUESTRA”"/>
    <d v="2025-08-04T00:00:00"/>
    <x v="0"/>
    <n v="30"/>
    <x v="0"/>
    <x v="0"/>
    <x v="0"/>
    <x v="82"/>
    <e v="#N/A"/>
    <e v="#N/A"/>
    <e v="#N/A"/>
    <e v="#N/A"/>
    <m/>
    <m/>
    <s v="Tramites Administrativos"/>
    <s v="CALIDAD"/>
  </r>
  <r>
    <x v="5"/>
    <s v="PERÚ"/>
    <s v="VIVA1A CENTRO MEDICO"/>
    <s v="RIMAC"/>
    <x v="0"/>
    <s v="DNI"/>
    <n v="7717416"/>
    <s v="NOEMI INES ROMAN OLAECHEA DE CARRILLO"/>
    <m/>
    <m/>
    <m/>
    <m/>
    <m/>
    <x v="0"/>
    <x v="1"/>
    <s v="VALIDACIÓN INGRESO USUARIA NOEMI INES ROMAN OLAECHEA DE CARRILLO DNI 07717416"/>
    <x v="33"/>
    <s v="EPS"/>
    <x v="17"/>
    <d v="2025-06-25T00:00:00"/>
    <s v="Buenos días, estimados:_x000a__x000a_Hemos validado el número de documento de paciente en referencia en Acredita Salud, y efectivamente no corresponde a la aseguradora Rímac._x000a_Adjunto screen."/>
    <d v="2025-08-04T00:00:00"/>
    <x v="1"/>
    <n v="29"/>
    <x v="0"/>
    <x v="0"/>
    <x v="1"/>
    <x v="83"/>
    <e v="#N/A"/>
    <e v="#N/A"/>
    <e v="#N/A"/>
    <e v="#N/A"/>
    <m/>
    <m/>
    <s v="Eps"/>
    <s v="NO ATRIBUIBLE"/>
  </r>
  <r>
    <x v="5"/>
    <s v="PERÚ"/>
    <s v="VIVA1A CENTRO MEDICO"/>
    <s v="RIMAC"/>
    <x v="0"/>
    <s v="DNI"/>
    <n v="102650098"/>
    <s v="Patricia Salinas Castro"/>
    <m/>
    <n v="997929379"/>
    <m/>
    <m/>
    <m/>
    <x v="1"/>
    <x v="1"/>
    <s v="Estimada Gianina_x000a__x000a_ _x000a__x000a_Buenas tardes, agradeceré que nos puedas remitir estatus de la entrega de medicamentos de los si le han realizado entrega de medicamentos de los siguientes pacientes:_x000a__x000a_ _x000a__x000a_Patricia Salinas Castro_x000a_               Dni: 102650098_x000a__x000a_               Celular: 997929379_x000a__x000a_ _x000a__x000a_Wilma Terrazas de Mirabal._x000a_ _x000a__x000a_ _x000a__x000a_Desde ya es urgente la información ya que tenemos quejas de estos pacientes por falta de atención._x000a__x000a_ "/>
    <x v="14"/>
    <s v="PRESTADOR EXTERNO"/>
    <x v="0"/>
    <d v="2025-06-26T00:00:00"/>
    <s v="Buenos días estimados,_x000a__x000a_En relación con el caso de la Sra. Patricia Salinas Castro (DNI: 10265098), informamos lo siguiente:_x000a_Los medicamentos fueron entregados el día 4 de julio._x000a_La demora en la entrega se debió a la falta de stock del medicamento IRBETT 150 mg._x000a_Como alternativa, se ha gestionado la cotización del fármaco bajo la marca IRBERSEL 150 mg._x000a_    2.En relación con el caso de la Sra. Wilma Terrazas de Mirabal_x000a_La atención médica se realizó el 07/06/2025 con la Dra. Anahí Seijas – Medicina Interna._x000a_La receta fue emitida el 08/06 y gestionada inicialmente con nuestro proveedor Astah._x000a_La primera entrega se efectuó el 10/06; en esa fecha se informó que el medicamento Amilorida + Hidroclorotiazida no se encontraba en stock. El resto de los medicamentos de la RM fueron entregados sin observación._x000a_El 16/06, la receta se envió a Cuidafarma. El 17/06, nos comunicaron que tampoco contaban con stock del medicamento._x000a_Ante esta situación, se solicitó reformulación y se reenvió la receta a Cuidafarma, logrando la entrega del medicamento el 18/06, validando la conformidad de la misma._x000a__x000a_Quedamos atentos ante cualquier consulta adicional._x000a_Saludos Cordiales,"/>
    <d v="2025-08-04T00:00:00"/>
    <x v="0"/>
    <n v="28"/>
    <x v="0"/>
    <x v="0"/>
    <x v="0"/>
    <x v="84"/>
    <e v="#N/A"/>
    <e v="#N/A"/>
    <e v="#N/A"/>
    <e v="#N/A"/>
    <m/>
    <m/>
    <s v="Solicitud"/>
    <s v="SOLICITUD"/>
  </r>
  <r>
    <x v="5"/>
    <s v="PERÚ"/>
    <s v="VIVA1A CENTRO MEDICO"/>
    <s v="RIMAC"/>
    <x v="0"/>
    <s v="DNI"/>
    <n v="9533981"/>
    <s v="EDGAR ALLAN ESCRIBENS OLAECHEA"/>
    <m/>
    <n v="997552903"/>
    <m/>
    <m/>
    <m/>
    <x v="0"/>
    <x v="1"/>
    <s v="Estimada @Brigitte Huaranca Lopez @Quejas y reclamos_x000a__x000a_Su urgente apoyo con el descargo y medidad correctivas con e reclamo presentado por el usario referido, ha solilictado el cambio de prestador.  Estimada @CUI_Guissela Bedon Espinoza tu apoyo con la solicitud del paciente._x000a__x000a_Nombres: EDGAR ALLAN ESCRIBENS OLAECHEA_x000a_DNI: 09533981_x000a_Celular:997552903_x000a_Mail:eescribens@gmail.com_x000a_Tipo de derivación: Solicita se cambie de proveedor de programa cuídate por mala atencion._x000a_Detalle de la derivación: Paciente crónico indica que tiene problemas con el proveedor viva1 en tema de atenciones medica y demora en la entrega e medicamentos_x000a_Clínica en la que se encuentra: viva 1"/>
    <x v="0"/>
    <s v="PRESTADOR EXTERNO"/>
    <x v="0"/>
    <d v="2025-06-30T00:00:00"/>
    <s v="Estimados buenas tardes, _x000a_En relación con la solicitud del paciente Edgar Allan Escribens Olaechea (DNI: 09533981), me permito informar que el paciente recibió la atención médica correspondiente el día 04 de agosto._x000a_Asimismo, se confirma que el paciente ya cuenta actualmente con los medicamentos asignados conforme a su tratamiento dentro del programa &quot;Cuídate&quot;._x000a_Agradecemos su comunicación y quedamos atentos a cualquier coordinación adicional que sea necesaria._x000a_Saludos cordiales."/>
    <d v="2025-08-08T00:00:00"/>
    <x v="0"/>
    <n v="30"/>
    <x v="0"/>
    <x v="0"/>
    <x v="0"/>
    <x v="85"/>
    <e v="#N/A"/>
    <e v="#N/A"/>
    <e v="#N/A"/>
    <e v="#N/A"/>
    <m/>
    <m/>
    <s v="Medicamentos"/>
    <s v="SERVICIO"/>
  </r>
  <r>
    <x v="5"/>
    <s v="PERÚ"/>
    <s v="VIVA1A CENTRO MEDICO"/>
    <s v="RIMAC"/>
    <x v="0"/>
    <s v="DNI"/>
    <n v="72844745"/>
    <s v="DIEGO VASQUEZ IGLESIAS"/>
    <m/>
    <m/>
    <m/>
    <m/>
    <m/>
    <x v="0"/>
    <x v="1"/>
    <s v="Estimados @Brigitte Huaranca Lopez@Gianina Jessica Sigueña Aldana@Freddy Garzón_x000a__x000a_Solicitamos su gentil apoyo con este caso correspondiente usuario crítico, ya conocido por el servicio debido a las constantes disconformidades manifestadas en reiteradas oportunidades respecto a la calidad de los servicios brindados._x000a__x000a_Dado el impacto generado por sus reclamos, se requiere con carácter de urgencia:_x000a__x000a_Implementación de medidas correctivas inmediatas que aseguren la continuidad y calidad del servicio._x000a__x000a_Elaboración y presentación de un plan de trabajo operativo, con acciones concretas y responsables designados, orientado a mitigar el impacto de estos reclamos y prevenir su recurrencia._x000a__x000a_Agradecemos su pronta atención y quedamos atentos a su respuesta en el más breve plazo._x000a__x000a__x000a__x000a_Hola Edita Buen Dia :_x000a__x000a_ _x000a__x000a_El dia Jueves 12.06 me acerque a las instalaciones de Centro Viva 1 A  para poder realizarme los exámenes , monitoreo presión arterial , Mapa y  EKG, me indicaron que la enfermera iba a hacer las pruebas, la cual refute y pedí que por favor se presente algún medico cardiologo , porque era la primera vez que veía este tipo de procedimiento donde el Médico cardiólogo no no se encontraba presente. Al final se acercó una Doctora que no era de la especialidad de cardiología que junto con la enfermera colocaron el Holter. Al día siguiente se acercó el médico a retirar los aparatos. _x000a__x000a_El Dia sabado escribo al whatsapp de centro médico, pidiendo alguna novedad sobre los resultados y me indican que el Holter debe ser tomado nuevamente ya que el dispositivo no registro no está conforme de inicio a fin, en ese momento llame al Doctor y me indico que el aparato no fue colocado de manera correcta desde un inicio, que por ello debería realizarse nuevamente la prueba. _x000a__x000a_ _x000a__x000a_Vuelvo a insistir en la ineficacia de los procedimientos que presenta Viva 1 A para retrasar las pruebas y los resultados de mi salud. Sin embargo, se quedó que el médico me iba a confirmar cuando la movilidad estará disponible para la atención a domicilio para realizar nuevamente la prueba (aun sigo a la espera)._x000a__x000a_ _x000a__x000a_Saludos Cordiales _x000a__x000a_ _x000a__x000a__x000a__x000a__x000a__x000a__x000a_Buenos días Liliana / Ambar:_x000a__x000a_ _x000a__x000a_El paciente Diego Vasquez Iglesias ha tenido una mala experiencia en cada contacto /coordinación de atención cuando pasa de Experta a Viva 1ª.  Tuvo problemas en la entrega de las medicinas, estuvo varios meses tratando de realizarse el examen de MAPA y EKG y cuando por fin lo programan, sale mal. Margot conoce del caso porque ha conversado con el paciente._x000a__x000a_ _x000a__x000a_Por favor pido de su intervención para que nos aseguremos que el paciente pueda recibir una atención adecuada y oportuna, este caso es muy crítico, necesitamos que se tomen acciones inmediatas y eficaces._x000a__x000a_ _x000a__x000a_Quedamos atentos_x000a__x000a_ _x000a__x000a_Gracias!_x000a__x000a_ _x000a__x000a_Edita Galessio"/>
    <x v="31"/>
    <s v="PROCEDIMIENTO"/>
    <x v="47"/>
    <d v="2025-06-30T00:00:00"/>
    <s v="Buenas tardes estimada, _x000a_Respecto al caso del asegurado Diego Vásquez Iglesias, me permito realizar el siguiente descargo para su debida consideración:_x000a_Conforme a lo manifestado por el paciente, se confirma que la primera colocación de los dispositivos Holter y MAPA fue realizada por una licenciada en enfermería, profesional debidamente capacitada para este tipo de procedimientos,  posteriormente, y a solicitud expresa del paciente, se coordinó la presencia de un médico durante el procedimiento. En esa oportunidad, la Dra.Estefany Vega Loayza, supervisó la colocación de los dispositivos junto con la licenciada de enfermería, asegurando la correcta aplicación y la tranquilidad del paciente._x000a_Cabe precisar que el Holter (electrocardiografía ambulatoria de 24 horas) constituye un procedimiento no invasivo cuya colocación se encuentra descrita en guías y procedimientos institucionales, siendo realizada habitualmente por personal de enfermería o técnicos capacitados, bajo protocolo y con orden médica correspondiente. La interpretación y el diagnóstico del registro corresponden exclusivamente a un médico especialista en cardiología._x000a_Lamentablemente, por causas ajenas a nuestro control, el equipo presentó fallas técnicas, lo que ocasionó que las imágenes no se registraran de manera adecuada._x000a_Por tal motivo, se coordinó la reprogramación del procedimiento para el día 21 de junio, con la participación del Dr. Hilton Django, lográndose realizar la toma de manera satisfactoria. Posteriormente, el paciente paso consulta el 27 de junio para la lectura de sus resultados, quedando todo conforme._x000a_como propuesta de mejora de procesos_x000a_Con la finalidad de fortalecer la experiencia del paciente y estandarizar la atención, se recomienda:_x000a_Reforzar la capacitación continua del personal asistencial que realiza estas colocaciones, en concordancia con las normas técnicas de MINSA y EsSalud._x000a_Mantenimiento preventivo cumplir con el cronograma de revisión técnica de los equipos antes de su uso en procedimientos críticos._x000a_Protocolos de verificación previa la cual implica  completar el check list obligatorio antes de cada procedimiento para validar el correcto funcionamiento del equipo (batería, calibración, almacenamiento de imágenes o registros)._x000a_De esta manera, se asegura no solo el cumplimiento de la normativa vigente, sino también la mejora continua en la calidad de atención brindada a los pacientes._x000a_Es todo en cuanto debo informar._x000a_Saludos "/>
    <d v="2025-09-18T00:00:00"/>
    <x v="0"/>
    <n v="59"/>
    <x v="0"/>
    <x v="0"/>
    <x v="0"/>
    <x v="85"/>
    <e v="#N/A"/>
    <e v="#N/A"/>
    <e v="#N/A"/>
    <s v="SI"/>
    <m/>
    <m/>
    <s v="Atencion Asistencial"/>
    <s v="SERVICIO"/>
  </r>
  <r>
    <x v="6"/>
    <s v="PERÚ"/>
    <s v="VIVA1A CENTRO MEDICO"/>
    <s v="RIMAC"/>
    <x v="0"/>
    <s v="DNI"/>
    <n v="1157636"/>
    <s v="CECILIA ROSARIO RAMIREZ DE MOGOLLON"/>
    <m/>
    <m/>
    <m/>
    <m/>
    <m/>
    <x v="0"/>
    <x v="1"/>
    <s v="Estimados:_x000a__x000a_ _x000a__x000a_Buenas tardes, solicito su apoyo para validar si la señora Cecilia Rosario Ramirez forma parte del programa Cuidate._x000a__x000a_ _x000a__x000a_Estimados buenos días. La presente es para darles a conocer que mi esposa CECILIA ROSARIO RAMIREZ DE MOGOLLON, DNI 01157636, CELULAR 949938098, RUC DE LA EMPRESA 20342985646, ya tiene que pasar por consulta médica y no la llaman. Sus medicamentos ya se le acabaron y hasta la fecha no le hacen los análisis tal como le prometieron. Ruego por favor atender a nuestro pedido en la brevedad posible."/>
    <x v="2"/>
    <s v="CRONICOS"/>
    <x v="9"/>
    <d v="2025-07-01T00:00:00"/>
    <s v="Buenas tardes, Angélica:_x000a_Con relación a la paciente Cecilia Ramírez de Mogollón, te informo lo siguiente:_x000a_La paciente fue atendida el 01 de julio por la Dra. Nilda Noriko Kawamura Murillo._x000a_La demora en la comunicación aparentemente se debió a que el número registrado tenía bloqueadas las llamadas clasificadas como SPAM. A través de WhatsApp, la paciente nos facilitó un nuevo número de contacto (920 385 135), el cual ya ha sido actualizado en nuestra base de datos._x000a_Respecto al laboratorio su cita fue coordinada para el 07 de julio y el examen fue realizado con éxito._x000a_Adicionalmente, se informa que los medicamentos fueron dispensados el 02 de julio._x000a_Quedo atenta ante cualquier consulta adicional._x000a_Saludos cordiales,"/>
    <d v="2025-07-07T00:00:00"/>
    <x v="0"/>
    <n v="5"/>
    <x v="0"/>
    <x v="4"/>
    <x v="0"/>
    <x v="86"/>
    <e v="#N/A"/>
    <e v="#N/A"/>
    <e v="#N/A"/>
    <e v="#N/A"/>
    <m/>
    <m/>
    <s v="Acceso"/>
    <s v="SERVICIO"/>
  </r>
  <r>
    <x v="6"/>
    <s v="PERÚ"/>
    <s v="VIVA1A CENTRO MEDICO"/>
    <s v="RIMAC"/>
    <x v="0"/>
    <s v="DNI"/>
    <n v="46921366"/>
    <s v="Gloria Keren Orellana Rojas"/>
    <m/>
    <m/>
    <m/>
    <m/>
    <m/>
    <x v="0"/>
    <x v="1"/>
    <s v="Estimados Viva 1ª_x000a__x000a_ _x000a__x000a_Buen día, agradeceré que puedan contactarse con asegurada que esta esperando desde el día 21 para que le tomen los laboratorios._x000a__x000a_ _x000a__x000a_Saludos Estimados, buen día._x000a__x000a_ _x000a__x000a_Su gentil apoyo contactando a asegurada para su programación de exámenes de laboratorio, los cuales cuentan con OM adjunta del día sábado, y hasta el momento no se han contactado con ella._x000a__x000a_ _x000a__x000a_Prestador:         Viva 1A_x000a__x000a_DNI:                    46921366_x000a__x000a_Nombre:            Gloria Keren Orellana Rojas_x000a__x000a_Telf:                     979 172 658_x000a__x000a_Fecha y hora de evaluacion: sabado 21/06 a las 9:45 am_x000a__x000a_ _x000a__x000a_Agradecida de antemano, quedo atenta a su respuesta._x000a__x000a_Saludos,"/>
    <x v="2"/>
    <s v="PRESTADOR EXTERNO"/>
    <x v="15"/>
    <d v="2025-07-01T00:00:00"/>
    <s v="Estimados, buenas tardes:_x000a_En relación con el caso de la asegurada Gloria Keren Orellana Rojas (DNI: 46921366), les informamos que los exámenes de laboratorio ya fueron realizados el día 02/07/2025._x000a_Asimismo, confirmamos que los resultados ya han sido enviados a la paciente conforme a los canales establecidos._x000a_Quedamos atentos ante cualquier otra consulta o requerimiento adicional._x000a_Saludos cordiales,_x000a_Ricardo Paz_x000a_Gestor de quejas y reclamos. "/>
    <d v="2025-07-25T00:00:00"/>
    <x v="0"/>
    <n v="19"/>
    <x v="0"/>
    <x v="0"/>
    <x v="0"/>
    <x v="86"/>
    <e v="#N/A"/>
    <e v="#N/A"/>
    <e v="#N/A"/>
    <e v="#N/A"/>
    <m/>
    <m/>
    <s v="Acceso"/>
    <s v="SERVICIO"/>
  </r>
  <r>
    <x v="6"/>
    <s v="PERÚ"/>
    <s v="VIVA1A CENTRO MEDICO"/>
    <s v="RIMAC"/>
    <x v="0"/>
    <s v="POLIZA"/>
    <s v="E0001738"/>
    <s v="ARMANDO FRANCISCO ARBAIZA PERALTA"/>
    <m/>
    <m/>
    <m/>
    <m/>
    <m/>
    <x v="0"/>
    <x v="1"/>
    <s v="Estimadas @Quejas y reclamos@Brigitte Huaranca Lopez_x000a__x000a__x000a_Su gentil apoyo se requiere el descargo y medidas correctivas en referencia al presente reclamo._x000a__x000a_uenos días, Rosa:_x000a__x000a_ _x000a__x000a_Número de Póliza y Certificado: E0001738_x000a__x000a_Contacto: ARMANDO FRANCISCO ARBAIZA PERALTA – tel: 992768444._x000a__x000a_Observación: dx diabetes, última cita el 25/05. El médico recomendó sensores y exámenes de laboratorio, pero no se le ha emitido orden_x000a__x000a_ _x000a__x000a_Por favor, tu apoyo para su atención a la brevedad posible._x000a__x000a_ _x000a__x000a_Muchas gracias,"/>
    <x v="7"/>
    <s v="CRONICOS"/>
    <x v="3"/>
    <d v="2025-07-01T00:00:00"/>
    <s v="Buenas tardes, estimados,_x000a_En relación con el caso referido_x000a_Número de Póliza y Certificado: E0001738; contacto: Armando Francisco Arbaiza Peralta, teléfono: 992768444; observación: diagnóstico de diabetes, última cita el 25/05, médico recomendó sensores y exámenes de laboratorio, pero no se le ha emitido orden, se informa lo siguiente:_x000a_De acuerdo con los registros, el paciente fue atendido únicamente en dos ocasiones:_x000a_Dr. Luis Ángel Rojas Valle_x000a_Fecha: 08/06/2025_x000a_Especialidad: Medicina General – Teleconsulta_x000a_Dra. Aurimar del Carmen Guaita Caibe_x000a_Fecha: 10/06/2025_x000a_Especialidad: Medicina General – Teleconsulta_x000a__x000a_Diagnóstico: CIE-10: J00X – Rinofaringitis aguda (resfriado común)_x000a_Es toda la información que obra en nuestros registros respecto a este caso._x000a_Saludos"/>
    <d v="2025-08-12T00:00:00"/>
    <x v="0"/>
    <n v="31"/>
    <x v="0"/>
    <x v="0"/>
    <x v="0"/>
    <x v="86"/>
    <e v="#N/A"/>
    <e v="#N/A"/>
    <e v="#N/A"/>
    <e v="#N/A"/>
    <m/>
    <m/>
    <s v="Atención Asistencial"/>
    <s v="SERVICIO"/>
  </r>
  <r>
    <x v="6"/>
    <s v="PERÚ"/>
    <s v="VIVA1A CENTRO MEDICO"/>
    <s v="RIMAC"/>
    <x v="1"/>
    <m/>
    <m/>
    <s v="ALEMAN DE SERRANO JOSEFINA MORAYMA"/>
    <m/>
    <m/>
    <m/>
    <m/>
    <m/>
    <x v="0"/>
    <x v="1"/>
    <s v="Favor tu apoyo como te comenté desde el 11/06/2025 a la fecha aún no envían los medicamentos a la mama de Antonieta quien se encuentra en Talara._x000a__x000a_Ella se encuentra en el programa de pacientes crónicos."/>
    <x v="0"/>
    <s v="PRESTADOR EXTERNO"/>
    <x v="0"/>
    <d v="2025-07-01T00:00:00"/>
    <s v="De acuerdo a lo conversado con Susan, se coordinó la entrega de los medicamentos desde Lima, el paciente envió la foto del abono 2pm por lo que su solicitud está saliendo el día de mañana AM, para ser entregado el día sábado AM._x000a__x000a_Mencionar que la coordinación inicial se realizó a las 9 am (ya que el proveedor externo no contaba con el medicamento Duloxetina), sin embargo, el paciente no realizaba el abono, por lo que se realizó la derivación a inkafarma de lo disponible, pero al contacto de inkafarma la paciente no aceptó la entrega, por lo que se retomó la entrega desde Lima. "/>
    <d v="2025-07-07T00:00:00"/>
    <x v="0"/>
    <n v="5"/>
    <x v="0"/>
    <x v="4"/>
    <x v="0"/>
    <x v="86"/>
    <e v="#N/A"/>
    <e v="#N/A"/>
    <e v="#N/A"/>
    <e v="#N/A"/>
    <m/>
    <m/>
    <s v="Medicamentos"/>
    <s v="SERVICIO"/>
  </r>
  <r>
    <x v="6"/>
    <s v="PERÚ"/>
    <s v="VIVA1A CENTRO MEDICO"/>
    <s v="RIMAC"/>
    <x v="0"/>
    <s v="DNI"/>
    <n v="29561921"/>
    <s v="LELIA ALVAREZ MONGE"/>
    <m/>
    <m/>
    <m/>
    <m/>
    <m/>
    <x v="0"/>
    <x v="1"/>
    <s v="Estimados,_x000a__x000a_ _x000a__x000a_Volvemos a tener un reclamo por parte de la misma asegurada, por favor solicito su especial apoyo y atención en este caso bastante crítico:_x000a__x000a_ _x000a__x000a_-Coordinar teleconsulta de control que no realizaron en Junio._x000a__x000a_-Coordinar la toma de exámenes que la doctora de la especialidad de endocrinología solicitó en Mayo._x000a__x000a_-Confirmar qué proveedor actualmente es quien está a cargo del Programa, teníamos entendido que era Viva 1ª , pero al parecer han cambiado, favor confirmar._x000a__x000a_ _x000a__x000a_Quedo atenta a sus gestiones, mil gracias._x000a__x000a_ _x000a__x000a__x000a__x000a_ _x000a__x000a_ _x000a__x000a_Revisa nuestros términos y condiciones aquí T&amp;C_x000a__x000a_ _x000a__x000a_Saludos Cordiales / Kind regards,"/>
    <x v="2"/>
    <s v="Medicina especializada"/>
    <x v="10"/>
    <d v="2025-07-02T00:00:00"/>
    <s v="Buenos días estimados reciban un cordial saludo,_x000a__x000a_En relación con la atención de la paciente ALVAREZ MONGE LELIA  informamos lo siguiente:_x000a__x000a_La teleconsulta pendiente fue coordinada y se realizó el 08/07/2025 con la especialista en Endocrinología, Dra. Nilda Noriko Kawamura Murillo._x000a_Respecto a los exámenes solicitados en mayo, la paciente efectuó el pago el 02/07/2025. La toma de muestras se realizó el 05/07/2025, y el envío de resultados se efectuó el día de hoy, 07/07/2025._x000a_Confirmamos que Viva 1ª continúa siendo el proveedor a cargo del programa._x000a_Quedamos atentos a cualquier requerimiento adicional para asegurar la continuidad y calidad de la atención._x000a__x000a_Saludos cordiales,_x000a_"/>
    <d v="2025-08-04T00:00:00"/>
    <x v="0"/>
    <n v="24"/>
    <x v="0"/>
    <x v="0"/>
    <x v="0"/>
    <x v="87"/>
    <s v="REVISION ASEGURADO : ALVAREZ MONGE LELIA DNI : 29561921 - MINSUR "/>
    <e v="#N/A"/>
    <e v="#N/A"/>
    <s v="SI"/>
    <m/>
    <m/>
    <s v="Acceso"/>
    <s v="SERVICIO"/>
  </r>
  <r>
    <x v="6"/>
    <s v="PERÚ"/>
    <s v="VIVA1A CENTRO MEDICO"/>
    <s v="RIMAC"/>
    <x v="0"/>
    <s v="DNI"/>
    <n v="72479331"/>
    <s v="Lesly Alondra Mogollón Ramirez"/>
    <m/>
    <m/>
    <m/>
    <m/>
    <m/>
    <x v="0"/>
    <x v="1"/>
    <s v="Estimada Brigitte:_x000a__x000a_ _x000a__x000a_Buen día, solicito tu apoyo con esta solicitud, validar si pertenece al programa y agendar de inmediato su atención._x000a__x000a_ _x000a__x000a_Buenos días mis estimados. Mi hija es Lesly Alondra Mogollón Ramirez, con DNI 72479331. Telefono de Casa: 01-5438281. Celular 920385135/997598580.  RUC DE LA EMPRESA 20342985646. Hace aproximadamente dos meses que no la llaman para pasar consulta y darle su medicina que no tiene y ha tenido que comprar. También le enviaron los análisis que le hicieron, pero no ha pasado con el médico, no sabe el diagnóstico. Por favor atender a nuestro pedido. Gracias._x000a__x000a_ _x000a__x000a_ _x000a__x000a_Saludos Cordiales,"/>
    <x v="2"/>
    <s v="CRONICOS"/>
    <x v="23"/>
    <d v="2025-07-02T00:00:00"/>
    <s v="Buenas tardes, estimada Angélica:_x000a_Recibe un cordial saludo._x000a_Te informamos que la paciente fue atendida el 02 de julio por el Dr. Moncada, bajo la especialidad de Medicina Familiar. Como parte de la atención, se le leyeron los resultados de los exámenes de laboratorio, siendo el diagnóstico dislipidemia._x000a_En cuanto al tratamiento, se brindaron las siguientes recomendaciones dentro del plan médico:_x000a_Mantener hábitos dietéticos saludables y realizar actividad física regular._x000a_Suspender los medicamentos actuales._x000a_Programar un control de lípidos en 3 meses._x000a_Quedamos atentos ante cualquier consulta adicional._x000a_Saludos cordiales,"/>
    <d v="2025-07-07T00:00:00"/>
    <x v="0"/>
    <n v="4"/>
    <x v="0"/>
    <x v="5"/>
    <x v="0"/>
    <x v="87"/>
    <e v="#N/A"/>
    <e v="#N/A"/>
    <e v="#N/A"/>
    <e v="#N/A"/>
    <m/>
    <m/>
    <s v="Acceso"/>
    <s v="SERVICIO"/>
  </r>
  <r>
    <x v="6"/>
    <s v="PERÚ"/>
    <s v="VIVA1A CENTRO MEDICO"/>
    <s v="RIMAC"/>
    <x v="0"/>
    <s v="PA"/>
    <n v="54499"/>
    <s v="WILMA TERRAZAS DE MIRABAL"/>
    <m/>
    <m/>
    <m/>
    <m/>
    <m/>
    <x v="1"/>
    <x v="1"/>
    <s v="Estimada Gianina_x000a__x000a_ _x000a__x000a_Buenas tardes necesitamos saber el estatus de atención de la asegurada •    Wilma Terrazas de Mirabal, quien es madre de una de las  Gerentes  de China National Petroleum Corporation  CNPC._x000a__x000a_ _x000a__x000a_Nos urge esta información solicitada._x000a__x000a_ _x000a__x000a_Saludos"/>
    <x v="14"/>
    <s v="Medicina especializada"/>
    <x v="24"/>
    <d v="2025-07-02T00:00:00"/>
    <s v="Buenas tardes estimados,_x000a__x000a_En relación con el caso de la Sra. Wilma Terrazas de Mirabal_x000a_La atención médica se realizó el 07/06/2025 con la Dra. Anahí Seijas – Medicina Interna._x000a_La receta fue emitida el 08/06 y gestionada inicialmente con nuestro proveedor Astah._x000a_La primera entrega se efectuó el 10/06; en esa fecha se informó que el medicamento Amilorida + Hidroclorotiazida no se encontraba en stock. El resto de los medicamentos de la RM fueron entregados sin observación._x000a_El 16/06, la receta se envió a Cuidafarma. El 17/06, nos comunicaron que tampoco contaban con stock del medicamento._x000a_Ante esta situación, se solicitó reformulación y se reenvió la receta a Cuidafarma, logrando la entrega del medicamento el 18/06, validando la conformidad de la misma._x000a__x000a_Quedamos atentos ante cualquier consulta adicional._x000a_Saludos Cordiales,"/>
    <d v="2025-08-04T00:00:00"/>
    <x v="0"/>
    <n v="24"/>
    <x v="0"/>
    <x v="0"/>
    <x v="0"/>
    <x v="87"/>
    <e v="#N/A"/>
    <e v="#N/A"/>
    <e v="#N/A"/>
    <e v="#N/A"/>
    <m/>
    <m/>
    <s v="Solicitud"/>
    <s v="SOLICITUD"/>
  </r>
  <r>
    <x v="6"/>
    <s v="PERÚ"/>
    <s v="VIVA1A CENTRO MEDICO"/>
    <s v="RIMAC"/>
    <x v="0"/>
    <s v="DNI"/>
    <n v="562206"/>
    <s v="MOUSA JJ SANSOUR"/>
    <m/>
    <m/>
    <m/>
    <m/>
    <m/>
    <x v="1"/>
    <x v="1"/>
    <s v="Buenos días Guissela,_x000a__x000a_ _x000a__x000a_Por favor tu apoyo coordinando el ingreso al programa DIAMANTE, asegurado cuenta con las siguientes enfermedades crónicas._x000a__x000a_ _x000a__x000a_HTA_x000a_Diabetes_x000a_Dislipidemia_x000a_Secuelas post Neumonía (actualmente tiene un cuadro de influenza y está con concentrador de oxígeno)_x000a_Colon Irritable_x000a_ _x000a__x000a_Hasta el mes pasado fue atendido por Clinical Home bajo la cobertura de Hospitalización en Casa, pero ya está de alta y ahora se requiere de seguimiento ambulatorio para sus diagnósticos crónicos._x000a__x000a_ _x000a__x000a_La persona de contacto es la esposa Faten Sansour 981369895 (Whatsapp)"/>
    <x v="1"/>
    <s v="CRONICOS"/>
    <x v="6"/>
    <d v="2025-07-03T00:00:00"/>
    <s v="Estimadas, buenas noches, se solicita ingreso del paciente SANSOUR MOUSA JJ (CE 000562206) al programa de Riesgo Cardiovascular para el manejo, control, y seguimiento de sus patologías crónicas y comorbilidades. Actualmente, el paciente se considera funcional y no requiere de apoyo para ejecutar sus actividades diarias, por lo que no aplicaría en estos momentos para el programa Diamante. Se adjunta informe médico._x000a__x000a_ _x000a__x000a_Atentamente,"/>
    <d v="2025-07-04T00:00:00"/>
    <x v="0"/>
    <n v="2"/>
    <x v="0"/>
    <x v="1"/>
    <x v="0"/>
    <x v="88"/>
    <e v="#N/A"/>
    <e v="#N/A"/>
    <e v="#N/A"/>
    <e v="#N/A"/>
    <m/>
    <m/>
    <s v="Solicitud"/>
    <s v="SOLICITUD"/>
  </r>
  <r>
    <x v="6"/>
    <s v="PERÚ"/>
    <s v="VIVA1A CENTRO MEDICO"/>
    <s v="RIMAC"/>
    <x v="0"/>
    <s v="POLIZA"/>
    <s v="E0001009"/>
    <s v="CRUCES ORCUHUARANGA FELICTAS GLADYS"/>
    <m/>
    <m/>
    <m/>
    <m/>
    <m/>
    <x v="1"/>
    <x v="1"/>
    <s v="Estimados Señores de Viva 1 A_x000a__x000a_ _x000a__x000a_Solicitamos estatus de comunicación con asegurada CRUCES ORCUHUARANGA FELICTAS GLADYS / POLIZA E0001009 que a la fecha no le han programado para evaluación para ingreso a Diamante._x000a__x000a_ _x000a__x000a_Urgente que nos confirmen la comunicación con la asegurada._x000a__x000a_ _x000a__x000a_Saludos"/>
    <x v="1"/>
    <s v="DIAMANTE"/>
    <x v="49"/>
    <d v="2025-07-03T00:00:00"/>
    <s v="Estimados, buena tarde:_x000a_Nos contactamos con Srta. Luz, hija de la paciente; a fin de absolver las dudas frente al ingreso del programa Diamante._x000a__x000a_Se le brindó las coberturas y las atenciones que se brindan; sin embargo, menciona que no está acorde con lo informado por su broker y que conversará con la persona antes de tomar una decisión._x000a__x000a_Ello en mención del copago del 15% correspondiente a los medicamentos, desea mantener el mismo costo de medicamentos que le brindan en Cuidafarma por extensión de receta; de no mantenerse, eso es un motivo para no ingresar al programa._x000a__x000a_Así mismo, se indicó que los laboratorios y atenciones de psicología, nutrición, MFR y terapias derivadas de la misma tienen un copago del 15%._x000a__x000a_Reitera que no es la información recibida, dejando sin efecto el ingreso y con ello se cancelan las atenciones programadas._x000a__x000a_Quedo a la espera de sus prontos comentarios en caso decidan continuar con el ingreso al programa Diamante._x000a__x000a_Saludos Cordiales,"/>
    <d v="2025-07-04T00:00:00"/>
    <x v="0"/>
    <n v="2"/>
    <x v="0"/>
    <x v="1"/>
    <x v="0"/>
    <x v="88"/>
    <e v="#N/A"/>
    <e v="#N/A"/>
    <e v="#N/A"/>
    <e v="#N/A"/>
    <m/>
    <m/>
    <s v="Solicitud"/>
    <s v="SOLICITUD"/>
  </r>
  <r>
    <x v="6"/>
    <s v="PERÚ"/>
    <s v="VIVA1A CENTRO MEDICO"/>
    <s v="RIMAC"/>
    <x v="0"/>
    <s v="DNI"/>
    <n v="9876517"/>
    <s v="Victor Edgar Solis Plaza"/>
    <m/>
    <m/>
    <m/>
    <m/>
    <m/>
    <x v="1"/>
    <x v="1"/>
    <s v="Estimada @Maria Ines Grados Tolmos_x000a__x000a_Se trata de un usuario conocido por el servicio, quien ha presentado reiterados reclamos por no acceder al copago del 85% contemplado dentro del Programa Diamante. Cabe señalar que esta situación escapa de los lineamientos tanto del prestador como del programa de crónicos._x000a__x000a_Estimadas @Brigitte Huaranca Lopez@Quejas y reclamos_x000a__x000a_Se solicita su gentil apoyo para contactar nuevamente al usuario referido y brindarle orientación sobre lo que está contemplado bajo el Programa Diamante._x000a__x000a_Estimada @Gianina Jessica Sigueña Aldana@Gestion Admisiones Viva 1A_x000a__x000a_Agradeceremos confirmar el programa vigente del usuario en mención, ya sea Diamante, Paliativo o SHECH. Tener presente que un usuario no puede recibir atención simultánea bajo múltiples beneficios."/>
    <x v="3"/>
    <s v="INTERNO IPRESS"/>
    <x v="34"/>
    <d v="2025-07-04T00:00:00"/>
    <s v="Buenas tardes estimados._x000a__x000a_Reciban un cordial saludo de parte de VIVA 1A Centro Médico .En respuesta al correo relacionado con el paciente VICTOR EDGAR SOLIS PLAZA , queremos informarles que nos hemos contactado con su familiar, brindándole la información correspondiente sobre los copagos, los cuales fueron aceptados."/>
    <d v="2025-08-15T00:00:00"/>
    <x v="0"/>
    <n v="31"/>
    <x v="0"/>
    <x v="0"/>
    <x v="0"/>
    <x v="89"/>
    <e v="#N/A"/>
    <e v="#N/A"/>
    <e v="#N/A"/>
    <s v="SI"/>
    <m/>
    <m/>
    <s v="Eps"/>
    <s v="NO ATRIBUIBLE"/>
  </r>
  <r>
    <x v="6"/>
    <s v="PERÚ"/>
    <s v="VIVA1A CENTRO MEDICO"/>
    <s v="RIMAC"/>
    <x v="0"/>
    <s v="DNI"/>
    <n v="41049200"/>
    <s v="QUISPE MACHUCA EDGAR"/>
    <m/>
    <s v="991 966 292"/>
    <m/>
    <m/>
    <m/>
    <x v="0"/>
    <x v="1"/>
    <s v="No han recibido comunicación hasta la fecha por parte de Viva 1 A El paciente acudió el día de hoy, 03/07, solicitando su tratamiento antihipertensivo. A fin de evitar incomodidades y no retrasar su tratamiento, se procedió con la entrega de los medicamentos. Sin embargo, el paciente manifiesta que hasta la fecha no ha recibido ninguna comunicación por parte del área correspondiente._x000a__x000a_Cabe señalar que el 18/06 se remitió un correo solicitando la verificación del ingreso de los pacientes, entre los cuales se encuentra el paciente en mención. Adjunto captura del correo."/>
    <x v="2"/>
    <s v="CRONICOS"/>
    <x v="6"/>
    <d v="2025-07-04T00:00:00"/>
    <s v="Estimados, buenos días. _x000a_Por medio del presente, les informamos que los pacientes mencionados en su comunicación ya han recibido la atención correspondiente en las fechas indicadas. A continuación, detallamos la información actualizada:_x000a_CASO 1:_x000a_Paciente: Quispe Machuca Edgar_x000a_DNI: 41049200_x000a_El paciente fue atendido y recibió su tratamiento antihipertensivo en la fecha correspondiente. Se ha tomado nota de su solicitud, y el área respectiva se encuentra realizando seguimiento para asegurar una correcta continuidad del tratamiento._x000a_CASO 2:_x000a_Paciente: Carol Solange Minaya Corrales_x000a_DNI: 43424885_x000a_En la primera llamada realizada a la paciente, se le indicó que formaba parte del programa. Agradecemos confirmar si persiste alguna duda para reforzar la comunicación con la asegurada._x000a_CASO 3:_x000a_Paciente: Valencia de Machaca Cirila Manuela_x000a_DNI: 04423799_x000a_La paciente fue atendida y recibió su medicación correspondiente. Asimismo, se tomará en cuenta su solicitud de ser contactada por mensaje con identificación del personal para facilitar futuras comunicaciones._x000a_Agradecemos su constante coordinación y quedamos atentos a cualquier otra consulta o requerimiento adicional._x000a_Saludos cordiales,_x000a_Ricardo Paz_x000a_Gestor de quejas y reclamos. "/>
    <d v="2025-07-30T00:00:00"/>
    <x v="0"/>
    <n v="19"/>
    <x v="0"/>
    <x v="0"/>
    <x v="0"/>
    <x v="89"/>
    <e v="#N/A"/>
    <e v="#N/A"/>
    <e v="#N/A"/>
    <e v="#N/A"/>
    <m/>
    <m/>
    <s v="Acceso"/>
    <s v="SERVICIO"/>
  </r>
  <r>
    <x v="6"/>
    <s v="PERÚ"/>
    <s v="VIVA1A CENTRO MEDICO"/>
    <s v="RIMAC"/>
    <x v="0"/>
    <s v="DNI"/>
    <n v="4423799"/>
    <s v="VALENCIA DE MACHACA CIRILA MANUELA"/>
    <m/>
    <s v="980 169 238"/>
    <m/>
    <m/>
    <m/>
    <x v="0"/>
    <x v="1"/>
    <s v="No han recibido comunicación hasta la fecha por parte de Viva 1 A El paciente ADULTO MAYOR acudió el día de hoy, 03/07, solicitando su tratamiento antihipertensivo. A fin de evitar incomodidades y no retrasar su tratamiento, se procedió con la entrega de los medicamentos. Sin embargo, el paciente manifiesta que hasta la fecha no ha recibido ninguna comunicación, solicita enviar un mensaje identificandose para posteriores comunicaciones. Cabe señalar que el 18/06 se remitió un correo solicitando la verificación del ingreso de los pacientes, entre los cuales se encuentra la paciente en mención. DIAGNÓSTICOS: Hipertensión Arterial"/>
    <x v="2"/>
    <s v="CRONICOS"/>
    <x v="6"/>
    <d v="2025-07-04T00:00:00"/>
    <s v="Estimados, buenos días. _x000a_Por medio del presente, les informamos que los pacientes mencionados en su comunicación ya han recibido la atención correspondiente en las fechas indicadas. A continuación, detallamos la información actualizada:_x000a_CASO 1:_x000a_Paciente: Quispe Machuca Edgar_x000a_DNI: 41049200_x000a_El paciente fue atendido y recibió su tratamiento antihipertensivo en la fecha correspondiente. Se ha tomado nota de su solicitud, y el área respectiva se encuentra realizando seguimiento para asegurar una correcta continuidad del tratamiento._x000a_CASO 2:_x000a_Paciente: Carol Solange Minaya Corrales_x000a_DNI: 43424885_x000a_En la primera llamada realizada a la paciente, se le indicó que formaba parte del programa. Agradecemos confirmar si persiste alguna duda para reforzar la comunicación con la asegurada._x000a_CASO 3:_x000a_Paciente: Valencia de Machaca Cirila Manuela_x000a_DNI: 04423799_x000a_La paciente fue atendida y recibió su medicación correspondiente. Asimismo, se tomará en cuenta su solicitud de ser contactada por mensaje con identificación del personal para facilitar futuras comunicaciones._x000a_Agradecemos su constante coordinación y quedamos atentos a cualquier otra consulta o requerimiento adicional._x000a_Saludos cordiales,_x000a_Ricardo Paz_x000a_Gestor de quejas y reclamos. "/>
    <d v="2025-07-30T00:00:00"/>
    <x v="0"/>
    <n v="19"/>
    <x v="0"/>
    <x v="0"/>
    <x v="0"/>
    <x v="89"/>
    <e v="#N/A"/>
    <e v="#N/A"/>
    <e v="#N/A"/>
    <e v="#N/A"/>
    <m/>
    <m/>
    <s v="Acceso"/>
    <s v="SERVICIO"/>
  </r>
  <r>
    <x v="6"/>
    <s v="PERÚ"/>
    <s v="VIVA1A CENTRO MEDICO"/>
    <s v="RIMAC"/>
    <x v="0"/>
    <s v="DNI"/>
    <n v="43424885"/>
    <s v="CAROL SOLANGE MINAYA CORRALES"/>
    <m/>
    <s v=" 948 132 828"/>
    <m/>
    <m/>
    <m/>
    <x v="1"/>
    <x v="1"/>
    <s v="Asegurado  que ya fue contactado  pero  no sabe si ya lo han ingresado al programa   y esta sin medicación. DIAGNÓSTICOS: Diabetes tipo II y Asma_x000a__x000a_DESCRIPCIÓN: Agradeceré verificar si contactaron a la paciente. Cabe señalar que el 01/07 se remitió un correo solicitando la verificación del ingreso._x000a__x000a_ "/>
    <x v="1"/>
    <s v="CRONICOS"/>
    <x v="3"/>
    <d v="2025-07-04T00:00:00"/>
    <s v="Estimados, buenos días. _x000a_Por medio del presente, les informamos que los pacientes mencionados en su comunicación ya han recibido la atención correspondiente en las fechas indicadas. A continuación, detallamos la información actualizada:_x000a_CASO 1:_x000a_Paciente: Quispe Machuca Edgar_x000a_DNI: 41049200_x000a_El paciente fue atendido y recibió su tratamiento antihipertensivo en la fecha correspondiente. Se ha tomado nota de su solicitud, y el área respectiva se encuentra realizando seguimiento para asegurar una correcta continuidad del tratamiento._x000a_CASO 2:_x000a_Paciente: Carol Solange Minaya Corrales_x000a_DNI: 43424885_x000a_En la primera llamada realizada a la paciente, se le indicó que formaba parte del programa. Agradecemos confirmar si persiste alguna duda para reforzar la comunicación con la asegurada._x000a_CASO 3:_x000a_Paciente: Valencia de Machaca Cirila Manuela_x000a_DNI: 04423799_x000a_La paciente fue atendida y recibió su medicación correspondiente. Asimismo, se tomará en cuenta su solicitud de ser contactada por mensaje con identificación del personal para facilitar futuras comunicaciones._x000a_Agradecemos su constante coordinación y quedamos atentos a cualquier otra consulta o requerimiento adicional._x000a_Saludos cordiales,_x000a_Ricardo Paz_x000a_Gestor de quejas y reclamos. "/>
    <d v="2025-07-30T00:00:00"/>
    <x v="0"/>
    <n v="19"/>
    <x v="0"/>
    <x v="0"/>
    <x v="0"/>
    <x v="89"/>
    <e v="#N/A"/>
    <e v="#N/A"/>
    <e v="#N/A"/>
    <e v="#N/A"/>
    <m/>
    <m/>
    <s v="Solicitud"/>
    <s v="SOLICITUD"/>
  </r>
  <r>
    <x v="6"/>
    <s v="PERÚ"/>
    <s v="VIVA1A CENTRO MEDICO"/>
    <s v="RIMAC"/>
    <x v="0"/>
    <s v="DNI"/>
    <n v="9338292"/>
    <s v="CARDENAS CARRASCAL PEDRO FERNANDO"/>
    <m/>
    <n v="964101985"/>
    <m/>
    <m/>
    <m/>
    <x v="0"/>
    <x v="1"/>
    <s v="Estimadas @Brigitte Huaranca Lopez@Gianina Jessica Sigueña Aldana@Quejas y reclamos_x000a__x000a_Sobre este caso no tuvimos respuesta._x000a__x000a_ _x000a__x000a_Asimismo, el Gerente se acaba de comunicar indicandoque no ha recibido la llamada del seguimiento ya pasó un mes, solo le dieron tratamiento por 1 mes para hipertensión y no atorvastatina para dislipidemia._x000a__x000a_ _x000a__x000a_Nombres: CARDENAS CARRASCAL PEDRO FERNANDO_x000a__x000a_DNI: 09338292_x000a__x000a_Teléfono: +51 964 101 985_x000a__x000a_ _x000a__x000a_Por favor tu ayuda para que puedan atender a la brevedad. Agradeceré cambiar de proveedor, ya que aún no nos brindan una solución y atención al asegurado, el paciente indica que el medico nunca se conectó. _x000a_Quedo atenta a sus comentarios. _x000a_"/>
    <x v="2"/>
    <s v="CRONICOS"/>
    <x v="6"/>
    <d v="2025-07-07T00:00:00"/>
    <s v="Buenas tardes, estimada Guisella:_x000a_Te informo que el paciente Pedro Fernando Cárdenas Carrascal fue atendido el día 07 de julio por el Dr. Hilton D. Jango Cruz, especialista en Cardiología._x000a_Asimismo, se inició la coordinación para la entrega de sus medicamentos._x000a_Quedo atenta ante cualquier consulta adicional._x000a_Saludos cordiales,"/>
    <d v="2025-07-07T00:00:00"/>
    <x v="0"/>
    <n v="1"/>
    <x v="0"/>
    <x v="3"/>
    <x v="0"/>
    <x v="90"/>
    <e v="#N/A"/>
    <e v="#N/A"/>
    <e v="#N/A"/>
    <e v="#N/A"/>
    <m/>
    <m/>
    <s v="Acceso"/>
    <s v="SERVICIO"/>
  </r>
  <r>
    <x v="6"/>
    <s v="PERÚ"/>
    <s v="VIVA1A CENTRO MEDICO"/>
    <s v="RIMAC"/>
    <x v="0"/>
    <s v="DNI"/>
    <n v="6209028"/>
    <s v="ERICK CARLOS STAROST GUTIERREZ"/>
    <m/>
    <n v="989624053"/>
    <s v="ERICKSTAROST@STAROSTCOMPANY.COM"/>
    <m/>
    <m/>
    <x v="0"/>
    <x v="1"/>
    <s v="Buen día estimados,_x000a__x000a_Solicito su apoyo con el siguiente caso: un cliente VIP manifiesta que no ha recibido atención médica adecuada. Si bien le indicaron la realización de varios exámenes, no se le entregaron las órdenes correspondientes. El cliente expresa su incomodidad, ya que se encuentra en seguimiento por un programa cardiológico y considera que no ha sido atendido de manera apropiada._x000a_Datos: _x000a_Nombre: ERICK CARLOS STAROST GUTIERREZ_x000a_Dni: 06209028_x000a_Póliza: E0032311_x000a_Producto: EPS_x000a_Dirección: Jr. Fernando castral 283 dpto. 301 surco_x000a_Telf: 989624053_x000a_Correo: erickstarost@starostcompany.com_x000a_Agradezco su pronta atención._x000a_Un cordial saludo "/>
    <x v="7"/>
    <s v="CRONICOS"/>
    <x v="9"/>
    <d v="2025-07-07T00:00:00"/>
    <s v="Estimados, buen día:_x000a_Con relación al caso del paciente Erick Carlos Starost Gutiérrez DNI: 06209028, informamos que viene recibiendo atención conforme a lo establecido, cumpliendo con su cita mensual, programación para exámenes de laboratorio y entrega de medicamentos según los lineamientos del programa cardiológico._x000a_Actualmente, el paciente se encuentra próximo a pasar su cita correspondiente al mes de agosto. Sin embargo, es importante indicar que no ha contestado las llamadas ni respondido los mensajes enviados para coordinar su atención._x000a_Hoy hemos procedido nuevamente a contactarlo con el fin de programar su cita según su disponibilidad._x000a_Quedamos atentos a cualquier coordinación adicional."/>
    <d v="2025-08-15T00:00:00"/>
    <x v="0"/>
    <n v="30"/>
    <x v="0"/>
    <x v="0"/>
    <x v="0"/>
    <x v="90"/>
    <e v="#N/A"/>
    <e v="#N/A"/>
    <e v="#N/A"/>
    <e v="#N/A"/>
    <m/>
    <m/>
    <s v="Atención Asistencial"/>
    <s v="SERVICIO"/>
  </r>
  <r>
    <x v="6"/>
    <s v="PERÚ"/>
    <s v="VIVA1A CENTRO MEDICO"/>
    <s v="RIMAC"/>
    <x v="0"/>
    <m/>
    <m/>
    <s v="MAXIMA ELENA ROMAN IRIARTE DE TRUJILLO"/>
    <m/>
    <m/>
    <m/>
    <m/>
    <m/>
    <x v="0"/>
    <x v="1"/>
    <s v="Estimada Gissela,_x000a__x000a_ _x000a__x000a_Agradeceré tu apoyo en confirmar el motivo de la demora de entrega de medicamentos a la paciente MAXIMA ELENA ROMAN IRIARTE DE TRUJILLO, nos manifiesta que desde el anterior tiene problemas para la entrega de sus medicamentos. Indica que ha esperado mas de 10 días, no quiere tener el mismo problema este mes. Nos solicita que le expliquemos porque han cambiado la modalidad de entrega porque podía recoger sus medicinas en la farmacia más cerca a su casa._x000a__x000a_Por favor confirmar fecha de entrega de medicinas._x000a__x000a_ _x000a__x000a_Quedo atenta a tu pronta respuesta._x000a__x000a_ _x000a__x000a_Saludos cordiales._x000a__x000a_ "/>
    <x v="0"/>
    <s v="PRESTADOR EXTERNO"/>
    <x v="0"/>
    <d v="2025-07-09T00:00:00"/>
    <s v="Estimados, buenos días, _x000a__x000a_En atención al reclamo 0025718168 presentado por la paciente Máxima Elena Román Iriarte del programa Cuídate, informamos lo siguiente:_x000a__x000a_ Datos del caso:_x000a__x000a_Paciente: Máxima Elena Román Iriarte de Trujillo_x000a_Programa: Cuídate_x000a_Fecha de emisión de receta: 25/07/2025_x000a_Modalidad de entrega: Delivery_x000a_Fecha de entrega de medicamentos: 26/07/2025_x000a__x000a_ Descargo:_x000a__x000a_Según consta en el sistema y en el registro de entregas, los medicamentos fueron entregados a la paciente el día 26 de julio de 2025, cumpliendo con el plazo establecido de 24 a 48 horas máximo desde la fecha de emisión de receta (25/07/2025)._x000a__x000a_Adjuntamos print de pantalla del sistema que valida la entrega realizada bajo la modalidad delivery, tal como fue coordinado y ejecutado._x000a__x000a__x000a_Sobre la modalidad de entrega:_x000a__x000a_La modalidad de entrega a domicilio (delivery) fue establecida como parte de una optimización del servicio para pacientes de provincia, con el objetivo de asegurar la continuidad del tratamiento sin necesidad de desplazamiento por parte del paciente._x000a__x000a_Lamentamos cualquier confusión que esto haya generado y reiteramos que el objetivo es mejorar la experiencia del usuario y garantizar el acceso oportuno a sus tratamientos crónicos._x000a__x000a__x000a_Se reforzará la comunicación con los pacientes al momento de cada programación para aclarar la modalidad y fecha estimada de entrega._x000a_Se hará seguimiento personalizado en el próximo mes para asegurar la conformidad de la paciente._x000a__x000a__x000a_El caso ha sido atendido dentro del plazo regular, sin demoras. Sin embargo, tomamos nota de lo expresado por la paciente y su familiar, y se realizarán los ajustes necesarios para evitar situaciones similares en futuras entregas._x000a__x000a_Quedamos atentos a cualquier consulta adicional."/>
    <d v="2025-08-01T00:00:00"/>
    <x v="0"/>
    <n v="18"/>
    <x v="0"/>
    <x v="0"/>
    <x v="0"/>
    <x v="91"/>
    <e v="#N/A"/>
    <e v="#N/A"/>
    <e v="#N/A"/>
    <e v="#N/A"/>
    <m/>
    <m/>
    <s v="Medicamentos"/>
    <s v="SERVICIO"/>
  </r>
  <r>
    <x v="6"/>
    <s v="PERÚ"/>
    <s v="VIVA1A CENTRO MEDICO"/>
    <s v="RIMAC"/>
    <x v="0"/>
    <s v="DNI"/>
    <n v="25791542"/>
    <s v="CARLOS ALBERTO CHIRICHIGNO MENA"/>
    <s v="calle venancio avila 1990  chacra ríos- LIMA"/>
    <n v="994339590"/>
    <s v="carlos.chirichigno@gmail.com"/>
    <m/>
    <m/>
    <x v="0"/>
    <x v="1"/>
    <s v="Estimados Señores de  Viva 1 A_x000a__x000a_ _x000a__x000a_Buenas tardes necesitamos que se comuniquen con el asegurado PACIENTE CARLOS ALBERTO CHIRICHIGNO MENA, desde  esta generando queja con su ejecutiva por lo cual hace referencia lo siguiente:_x000a_Se comunica el asegurado Carlos Alberto Chirichigno Mena y nos indica que hasta el momento no se han comunicado con el para coordinar su cita, asegurado que se encuentra muy molesto por que indica que se genera demasiada demora y que ya han pasado 45 días desde su última atención, por favor es urgente que se comuniquen con el dado que como se evidencia en el correo infra no es la primera vez que tenemos estos inconvenientes._x000a_Desde ya  estamos a la espera de tu su pronta contestación que  acordémonos ya en el mes de abril presento problemas por temas de medicación._x000a__x000a_ _x000a__x000a_Saludos_x000a__x000a_ "/>
    <x v="2"/>
    <s v="CRONICOS"/>
    <x v="24"/>
    <d v="2025-07-10T00:00:00"/>
    <s v="Buenos días Margot, _x000a_Recibe un cordial saludo , te informo que el paciente Carlos Alberto Chirichigno Mena, con DNI N.º 25791542 y póliza EPS E0001456, tiene las siguientes citas programadas:_x000a_11/07/2025 – 12:00 p. m. con Ana Lucía Meggo Vargas (Especialidad: Nutrición)_x000a_15/07/2025 – 6:00 p. m. con la Dra. Anahí Angélica Seijas Arvelaez (Especialidad: Medicina Interna)_x000a_Quedo atenta a cualquier consulta adicional._x000a_"/>
    <d v="2025-07-11T00:00:00"/>
    <x v="0"/>
    <n v="2"/>
    <x v="0"/>
    <x v="1"/>
    <x v="0"/>
    <x v="92"/>
    <s v="URGENTE RIMAC VIP / INSCRIPCION PROGRMA CUIDATE / CARLOS ALBERTO CHIRICHIGNO MENA"/>
    <e v="#N/A"/>
    <e v="#N/A"/>
    <e v="#N/A"/>
    <m/>
    <m/>
    <s v="Acceso"/>
    <s v="SERVICIO"/>
  </r>
  <r>
    <x v="6"/>
    <s v="PERÚ"/>
    <s v="VIVA1A CENTRO MEDICO"/>
    <s v="RIMAC"/>
    <x v="0"/>
    <s v="DNI"/>
    <n v="29716505"/>
    <s v="EVELYN MARIA RIVERA ZEGARRA"/>
    <m/>
    <n v="954179269"/>
    <s v="evelyn.rivera.zegarra@gmail.com"/>
    <m/>
    <m/>
    <x v="0"/>
    <x v="1"/>
    <s v="DNI: 29716505_x000a_NOMBRE: EVELYN MARIA RIVERA ZEGARRA_x000a_CORREO: evelyn.rivera.zegarra@gmail.com_x000a_CEL: 954179269_x000a_POLIZA: E0030039_x000a_MOTIVO:_x000a_ Le han dejado medicación que no sabe como tomarla y no comprende como le dan medicina sin tener el diagnostico completo, considera que eso pone el riesgo su salud, además de no haber pasado por todos los exámenes._x000a_- No se le ha indicado el tratamiento a seguir ni mayor detalle del programa_x000a_- Le han indicado en varias oportunidades que del programa le van a llamar para coordinar los exámenes faltantes y no lo hacen, ya se viene comunicando varias veces."/>
    <x v="2"/>
    <s v="CRONICOS"/>
    <x v="24"/>
    <d v="2025-07-10T00:00:00"/>
    <s v="Buenos días estimados,_x000a_En atención al caso de la asegurada Evelyn María Rivera Zegarra (DNI: 29716505, Póliza: E0030039), informamos lo siguiente:_x000a_El 08/07/2025, se reenvió la receta con las indicaciones detalladas sobre la medicación prescrita, confirmando la conformidad por parte de la asegurada._x000a_El 15/07/2025, se realizaron los exámenes de laboratorio solicitados por la especialista._x000a_Asimismo, la asegurada ha recibido las siguientes atenciones como parte del programa:_x000a_09/07/2025: Teleconsulta de Nutrición con la especialista Ana Lucía Meggo Vargas._x000a_16/07/2025: Teleconsulta de Endocrinología con la especialista Karol Dick Pereira Salgado._x000a_Lamentamos los inconvenientes ocasionados y reiteramos nuestro compromiso con la continuidad y calidad del servicio, asegurando un seguimiento prioritario para la coordinación de cualquier acción pendiente._x000a_Quedamos atentos a cualquier consulta o requerimiento adicional._x000a_Saludos cordiales,"/>
    <d v="2025-08-04T00:00:00"/>
    <x v="0"/>
    <n v="18"/>
    <x v="0"/>
    <x v="0"/>
    <x v="0"/>
    <x v="92"/>
    <e v="#N/A"/>
    <e v="#N/A"/>
    <e v="#N/A"/>
    <e v="#N/A"/>
    <m/>
    <m/>
    <s v="Acceso"/>
    <s v="SERVICIO"/>
  </r>
  <r>
    <x v="6"/>
    <s v="PERÚ"/>
    <s v="VIVA1A CENTRO MEDICO"/>
    <s v="RIMAC"/>
    <x v="1"/>
    <s v="DNI"/>
    <n v="40572187"/>
    <s v="CECILIA ALEJANDRA ESPINAL CHAVEZ"/>
    <m/>
    <n v="968989816"/>
    <m/>
    <s v="25-EPS002795"/>
    <m/>
    <x v="0"/>
    <x v="0"/>
    <s v="Paciente con reclamo anterior, paso consulta medico virtual, póliza EPS, indica que médico le indico que póliza solo es para_x000a_medicinas genéricas y ella no desea dichos medicamentos ya que su póliza incluye tanto medicamentos de marca como_x000a_genéricos, indica no estar conforme con ello_x000a_Desea que le envíen medicinas de marca. Se le explica que medicamentos es según petitorio médico y se le_x000a_Detalle del Reclamo / Pedido:_x000a_Queja1_x000a_ / Reclamo2_x000a_:_x000a_Nombre del usuario/Razón Solgas S.a._x000a_Tipo de Documento Identidad: Número Documento de_x000a_Identidad:_x000a_2. DATOS DEL CLIENTE_x000a_indica que hay pólizas que cuentan con un cpm diferenciado y cobertura de medicinas de marca, que no es de la paciente._x000a_No desea reembolso de medicinas desea un canal e información correcta a los proveedores. En espera de contacto."/>
    <x v="17"/>
    <s v="PRESTADOR EXTERNO"/>
    <x v="0"/>
    <d v="2025-07-14T00:00:00"/>
    <s v="Informe de Resultado del Reclamo_x000a_1. Canal de Ingreso del Reclamo:_x000a_Reclamo ingresado el 13 de mayo de 2025, a través del Libro de Reclamaciones_x000a_Virtual (LRV) de RIMAC EPS , mediante la Hoja de Reclamación N°25-EPS 002795;_x000a_el cual nos fue trasladado el 14 de julio del 2025 y registramos como Reclamo N° LVR25-000046._x000a_2. Identificación del usuario afectado y de quien presenta el reclamo:_x000a_El reclamo fue presentado por Cecilia Alejandra Espinal Chavez con DNI N° 40572187._x000a_3. Descripción y causa del reclamo:_x000a_“Paciente con reclamo anterior, paso consulta médico virtual, póliza EPS, indica que_x000a_médico le indicó que póliza solo es para medicinas genéricas y ella no desea dichos_x000a_medicamentos ya que su póliza incluye tanto medicamentos de marca como genéricos,_x000a_indica no estar conforme con ello Desea que le envíen medicinas de marca. Se le_x000a_explica que medicamentos son según petitorio médico y se le indica que hay pólizas_x000a_que cuentan con un cpm diferenciado y cobertura de medicinas de marca, que no es de_x000a_la paciente. No desea reembolso de medicinas, desea un canal e información correcta_x000a_a los proveedores. En espera de contacto”.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ese sentido, informamos que_x000a_la prescripción de medicamentos se realiza bajo criterio médico, priorizando la eficacia_x000a_y seguridad del tratamiento, y en cumplimiento del Petitorio Médico del Centro Médico_x000a_Virtual._x000a_Asimismo, La entrega de medicamentos se efectúa conforme a la Denominación_x000a_Común Internacional (DCI), priorizando la eficacia terapéutica, la seguridad del paciente_x000a_y la disponibilidad del medicamento, precisando que la póliza de la paciente no_x000a_contempla cobertura diferenciada para medicamentos de marc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Mejora en la comunicación Paciente-Médico._x000a_b) Reforzar al equipo médico y farmacia acerca de las coberturas de los_x000a_medicamentos._x000a_Quedamos atentos ante cualquier solicitud, prestos a servirle siempre._x000a_“EN VIVA 1A CUIDAMOS LA SALUD DE TU FAMILIA COMO SI FUERA LA NUESTRA”"/>
    <d v="2025-09-18T00:00:00"/>
    <x v="0"/>
    <n v="49"/>
    <x v="0"/>
    <x v="0"/>
    <x v="0"/>
    <x v="93"/>
    <e v="#N/A"/>
    <e v="#N/A"/>
    <e v="#N/A"/>
    <e v="#N/A"/>
    <m/>
    <m/>
    <s v="Tramites Administrativos"/>
    <s v="CALIDAD"/>
  </r>
  <r>
    <x v="6"/>
    <s v="PERÚ"/>
    <s v="VIVA1A CENTRO MEDICO"/>
    <s v="RIMAC"/>
    <x v="0"/>
    <s v="DNI"/>
    <n v="73165243"/>
    <s v="DIEGO RODRIGO RIVAS RAMOS"/>
    <m/>
    <n v="990186577"/>
    <s v="ramos.tricia@gmail.com"/>
    <m/>
    <m/>
    <x v="0"/>
    <x v="1"/>
    <s v="Estimada,_x000a__x000a_Solicito tu apoyo con el siguiente caso:_x000a__x000a_Se ha contactado la madre del paciente, indicando que su hijo se encuentra inscrito en el programa Cuídate, debido al diagnóstico de Diabetes. Explica que mensualmente se le programan citas para su atención médica, pero hasta la fecha no ha logrado establecer comunicación con el centro correspondiente._x000a__x000a_Solicita que se brinde asistencia para coordinar la programación de su cita mensual, a fin de no interrumpir el tratamiento regular._x000a__x000a_ _x000a__x000a_ "/>
    <x v="2"/>
    <s v="CRONICOS"/>
    <x v="3"/>
    <d v="2025-07-15T00:00:00"/>
    <s v="Buenos días estimados:_x000a__x000a_En relación con el caso del paciente Diego Rodrigo Rivas Ramos (DNI: 73165243), informamos lo siguiente:_x000a__x000a_Atención médica:_x000a__x000a_La cita médica programada fue realizada el 15/07/2025 con el Dr. Gerson Jacob Siura Trevejo en la especialista en Endocrinología  bajo la  modalidad de Teleconsulta._x000a__x000a_Entrega de medicamentos:_x000a__x000a_El 17/07/2025 se realizó la entrega de los medicamentos correspondientes al programa, conforme al tratamiento indicado._x000a__x000a_Exámenes de laboratorio:_x000a__x000a_El 22/07/2025 se efectuaron las tomas de muestra de acuerdo con la orden médica._x000a__x000a_Lamentamos cualquier inconveniente que se haya podido presentar y reafirmamos nuestro compromiso con la continuidad y calidad en la atención del programa Cuídate._x000a__x000a_Quedamos atentos a cualquier consulta adicional._x000a__x000a_Saludos cordiales,_x000a__x000a_Ricardo Paz _x000a_Gestor de quejas y reclamos."/>
    <d v="2025-07-25T00:00:00"/>
    <x v="0"/>
    <n v="9"/>
    <x v="0"/>
    <x v="0"/>
    <x v="0"/>
    <x v="94"/>
    <e v="#N/A"/>
    <e v="#N/A"/>
    <e v="#N/A"/>
    <e v="#N/A"/>
    <m/>
    <m/>
    <s v="Acceso"/>
    <s v="SERVICIO"/>
  </r>
  <r>
    <x v="6"/>
    <s v="PERÚ"/>
    <s v="VIVA1A CENTRO MEDICO"/>
    <s v="RIMAC"/>
    <x v="0"/>
    <s v="DNI"/>
    <s v="03850922"/>
    <s v="BECERRA ZAVALA SANTOS"/>
    <m/>
    <m/>
    <m/>
    <m/>
    <m/>
    <x v="0"/>
    <x v="1"/>
    <s v="Hola Guisella_x000a__x000a_Buenas tardes_x000a__x000a_ _x000a__x000a_De acuerdo a lo mencionado se trata de un asegurado registrado en el Programa Cuidate, ellos no entran al servicio o beneficio de extensión de receta porque su medicación lo lleva a través del programa._x000a__x000a_ _x000a__x000a_Copio al equipo a cargo del Programa Cuidate para su revisión y nos brinde mayor información acerca del tratamiento._x000a__x000a_ _x000a__x000a_Guissela / Margot: Buenas tardes_x000a_Pfv su atención con la revisión del caso de nuestro asegurado:  SANTOS BECERRA ZAVALA con DNI: 03850922 , confirmar si registra en el programa Cuidate dado que nos informan que hace 15 días debió recibir su tratamiento y hasta el momento no lo ha recibido?"/>
    <x v="0"/>
    <s v="PRESTADOR EXTERNO"/>
    <x v="0"/>
    <d v="2025-07-15T00:00:00"/>
    <s v="Estimada Bonny, buena tarde:_x000a__x000a_Respecto a lo solicitado informamos que:_x000a__x000a_El medicamento fue entregado el día 19 del presente por Cuidafarma._x000a__x000a_Adjunto screen del tablero de entrega de Cuida."/>
    <d v="2025-07-21T00:00:00"/>
    <x v="0"/>
    <n v="5"/>
    <x v="0"/>
    <x v="4"/>
    <x v="0"/>
    <x v="94"/>
    <e v="#N/A"/>
    <e v="#N/A"/>
    <e v="#N/A"/>
    <e v="#N/A"/>
    <m/>
    <m/>
    <s v="Medicamentos"/>
    <s v="SERVICIO"/>
  </r>
  <r>
    <x v="6"/>
    <s v="PERÚ"/>
    <s v="VIVA1A CENTRO MEDICO"/>
    <s v="RIMAC"/>
    <x v="0"/>
    <m/>
    <m/>
    <s v="FERNANDO ALFONSO CORDOVA PEREZ ALBELA"/>
    <m/>
    <m/>
    <m/>
    <m/>
    <m/>
    <x v="0"/>
    <x v="1"/>
    <s v="Estimados @Brigitte Huaranca Lopez@Quejas y reclamos_x000a__x000a_Su gentil apoto con el descargo y medidas correctivas en referencia al presente reclamo._x000a__x000a_Buenos días_x000a_Guissela_x000a_ _x000a_Por favor tu apoyo, cliente manifiesta nuevamente los inconvenientes con el proveedor._x000a_Nos solicita boleta del pago de S/38.00 por los exámenes y lo más importante sus medicinas pendientes que hasta el momento no le entregan._x000a_Adjunto audio donde el cliente explica la incidencia a detalle, considerar que es un cliente de ALTO VALOR VIP._x000a_ _x000a_Nombre de Contacto: FERNANDO ALFONSO CORDOVA PEREZ ALBELA_x000a_Paciente: FERNANDO ALFONSO CORDOVA PEREZ ALBELA_x000a_Contratante: FERNANDO ALFONSO CORDOVA PEREZ ALBELA_x000a_Diagnóstico: HTA, Hipotiroidismo_x000a_Teléfono (De preferencia Móvil): +51997098736_x000a_Correo Electrónico (si lo refiere): fonchicordova@hotmail.com_x000a__x000a__x000a_Saludos Cordiales_x000a__x000a_Carlos Camacho_x000a_Asesor Preferente VIP_x000a_Contáctame por Whatsapp +51937071164"/>
    <x v="0"/>
    <s v="PRESTADOR EXTERNO"/>
    <x v="0"/>
    <d v="2025-07-15T00:00:00"/>
    <s v="Buenas tardes estimado, se gestionó con el paciente lo solicitado, así mismo informar que el paciente actualmente ya no recibe atención con nosotros, adjunto captura de pantalla y la constancia de atención del paciente con la fecha de ingreso y egreso de nuestras atenciones. _x000a_"/>
    <d v="2025-08-15T00:00:00"/>
    <x v="0"/>
    <n v="24"/>
    <x v="0"/>
    <x v="0"/>
    <x v="0"/>
    <x v="94"/>
    <e v="#N/A"/>
    <e v="#N/A"/>
    <e v="#N/A"/>
    <e v="#N/A"/>
    <m/>
    <m/>
    <s v="Medicamentos"/>
    <s v="SERVICIO"/>
  </r>
  <r>
    <x v="6"/>
    <s v="PERÚ"/>
    <s v="VIVA1A CENTRO MEDICO"/>
    <s v="RIMAC"/>
    <x v="0"/>
    <s v="DNI"/>
    <n v="41765109"/>
    <s v="PABLO ALEXANDER ALVAREZ YUFRE"/>
    <m/>
    <n v="975580536"/>
    <m/>
    <m/>
    <m/>
    <x v="0"/>
    <x v="1"/>
    <s v="Buenos días_x000a__x000a_Por favor su apoyo ya que cliente necesita que brinden cita cardiología urgente bajo programa cuidate ya que ya no cuenta con medicamentos y ha intentado sacar por app pero lo dirige a otras opciones y no ha podido sacar cita, Sus atenciones son presenciales en clinica internacional sede lima_x000a__x000a_Nombre: PABLO ALEXANDER ALVAREZ YUFRE_x000a_DNI:41765109_x000a_POLIZA: 0000091032_x000a_DIAGNOSTICO: HIPERTENSION Y DISPLIPIDEMIA_x000a_Clinica donde se atiende: Clinica internacional sede lima_x000a_CEL: 975580536_x000a__x000a_A la espera de su pronta respuesta."/>
    <x v="33"/>
    <s v="EPS"/>
    <x v="17"/>
    <d v="2025-07-16T00:00:00"/>
    <s v="Buenos días Estimados,_x000a__x000a_El paciente Pablo Alexander Álvarez Yufre (DNI: 41765109) no pertenece a la cobertura de Viva 1A, por lo que no podemos gestionar la cita por el programa Cuídate. Favor derivar al canal correspondiente._x000a__x000a_Saludos"/>
    <d v="2025-08-04T00:00:00"/>
    <x v="1"/>
    <n v="14"/>
    <x v="0"/>
    <x v="0"/>
    <x v="1"/>
    <x v="95"/>
    <e v="#N/A"/>
    <e v="#N/A"/>
    <e v="#N/A"/>
    <e v="#N/A"/>
    <m/>
    <m/>
    <s v="Eps"/>
    <s v="NO ATRIBUIBLE"/>
  </r>
  <r>
    <x v="6"/>
    <s v="PERÚ"/>
    <s v="VIVA1A CENTRO MEDICO"/>
    <s v="RIMAC"/>
    <x v="0"/>
    <s v="DNI"/>
    <n v="6802021"/>
    <s v="JOSE MARTIN SANTILLAN MENDEZ"/>
    <m/>
    <n v="975580536"/>
    <m/>
    <m/>
    <m/>
    <x v="0"/>
    <x v="1"/>
    <s v="Por favor su apoyo ya que cliente necesita que brinden cita cardiología urgente bajo programa cuidate ya que ya no cuenta con medicamentos y ha intentado sacar por app pero lo dirige a otras opciones y no ha podido sacar cita, Sus atenciones son presenciales en clinica internacional sede lima_x000a__x000a_Nombre: JOSE MARTIN SANTILLAN MENDEZ_x000a_DNI:06802021_x000a_POLIZA: E0002786_x000a_DIAGNOSTICO: HIPERTENSION Y DISPLIPIDEMIA_x000a_Clinica donde se atiende: Clinica internacional sede lima_x000a_CEL: 975580536_x000a_"/>
    <x v="33"/>
    <s v="EPS"/>
    <x v="17"/>
    <d v="2025-07-16T00:00:00"/>
    <s v="Estimados, buena noche:_x000a_Paciente en referencia no corresponde a cohorte asignada a nosotros como Viva 1A._x000a_Tal como indica el correo infra corresponde a CIL._x000a__x000a_Saludos Cordiales,_x000a_"/>
    <d v="2025-07-16T00:00:00"/>
    <x v="1"/>
    <n v="1"/>
    <x v="0"/>
    <x v="3"/>
    <x v="1"/>
    <x v="95"/>
    <e v="#N/A"/>
    <e v="#N/A"/>
    <e v="#N/A"/>
    <e v="#N/A"/>
    <m/>
    <m/>
    <s v="Eps"/>
    <s v="NO ATRIBUIBLE"/>
  </r>
  <r>
    <x v="6"/>
    <s v="PERÚ"/>
    <s v="VIVA1A CENTRO MEDICO"/>
    <s v="RIMAC"/>
    <x v="0"/>
    <m/>
    <m/>
    <s v="MARLENE ALVIS TAFUR"/>
    <m/>
    <m/>
    <m/>
    <m/>
    <m/>
    <x v="0"/>
    <x v="1"/>
    <s v="Buen día ,_x000a__x000a_Estimados por favor su apoyo, cliente menciona que no puede tomar medicamentos genéricos enviados por el mismo programa porque sufre de un problema de gastro, por lo cual necesita medicamentos con un recubierto especial. Su apoyo validando si se puede realizar el cambio. _x000a__x000a_Datos: _x000a_Nombre: MARLENE ALVIS TAFUR_x000a_Dni: 09655749_x000a_Póliza: 4004-0000104265_x000a_Producto: AMI SALUD RED MEDICA_x000a__x000a_Se adjunta recetas. _x000a__x000a_Un cordial saludo"/>
    <x v="6"/>
    <s v="EPS"/>
    <x v="17"/>
    <d v="2025-07-17T00:00:00"/>
    <s v="Buenas tardes, estimados:_x000a_Les informo que el paciente actualmente no se encuentra atendiéndose a través de Viva 1A._x000a_Quedo atenta a cualquier consulta adicional._x000a_Saludos cordiales,"/>
    <d v="2025-07-17T00:00:00"/>
    <x v="1"/>
    <n v="1"/>
    <x v="0"/>
    <x v="3"/>
    <x v="1"/>
    <x v="96"/>
    <e v="#N/A"/>
    <e v="#N/A"/>
    <e v="#N/A"/>
    <e v="#N/A"/>
    <m/>
    <m/>
    <s v="Eps"/>
    <s v="NO ATRIBUIBLE"/>
  </r>
  <r>
    <x v="6"/>
    <s v="PERÚ"/>
    <s v="VIVA1A CENTRO MEDICO"/>
    <s v="RIMAC"/>
    <x v="0"/>
    <s v="DNI"/>
    <n v="40961303"/>
    <s v="JOSE MANUEL GUERRA CABALLERO"/>
    <m/>
    <m/>
    <m/>
    <m/>
    <m/>
    <x v="0"/>
    <x v="1"/>
    <s v="Buen día, _x000a__x000a_Estimados por favor su apoyo con la atención del cliente en mención: _x000a__x000a_Nombre: JOSE MANUEL GUERRA CABALLERO_x000a_Dni: 40961303_x000a_Póliza: E0034686_x000a_Telf.: 994681671_x000a_Diagnostico: Hipertensión, diabetes, dislipidemia._x000a_Correo: jmguerracaballero@gmail.com_x000a_Solicitud: Cliente indica que se encuentra inscrito al programa cuídate, pide comunicación para reserva de cita de control. _x000a__x000a_Un cordial saludo"/>
    <x v="2"/>
    <s v="CUIDATE"/>
    <x v="3"/>
    <d v="2025-07-18T00:00:00"/>
    <s v="Estimados, buen día:_x000a_Conforme a lo solicitado, informamos que nos contactamos con el paciente José Manuel Guerra Caballero el día 18/07, fecha en la que ingresó el correo. No tuvimos éxito en la comunicación ya que el paciente no contestó las llamadas realizadas._x000a_Se dejó un mensaje vía WhatsApp, donde el asegurado manifestó no querer facilitar información. Hasta la fecha, continuamos realizando intentos de contacto telefónico, sin obtener respuesta._x000a_Quedamos atentos a sus indicaciones._x000a_Saludos cordiales,"/>
    <d v="2025-08-15T00:00:00"/>
    <x v="0"/>
    <n v="21"/>
    <x v="0"/>
    <x v="0"/>
    <x v="0"/>
    <x v="97"/>
    <e v="#N/A"/>
    <e v="#N/A"/>
    <e v="#N/A"/>
    <e v="#N/A"/>
    <m/>
    <m/>
    <s v="Acceso"/>
    <s v="SERVICIO"/>
  </r>
  <r>
    <x v="6"/>
    <s v="PERÚ"/>
    <s v="VIVA1A CENTRO MEDICO"/>
    <s v="RIMAC"/>
    <x v="1"/>
    <s v="DNI"/>
    <n v="8266117"/>
    <s v="ROSA LUZ HERNANDEZ CABRERA"/>
    <m/>
    <m/>
    <m/>
    <m/>
    <m/>
    <x v="1"/>
    <x v="1"/>
    <s v="Buenos días_x000a_ _x000a_Por favor tu apoyo con este cliente, solicita afiliación al programa cuídate en Lima._x000a_Es una persona no tecnológica, considerar que es un cliente ALTO VALOR VIP. ¡Gracias!_x000a_ _x000a_Titular: ROSA LUZ HERNANDEZ CABRERA_x000a_DNI: 08266117_x000a_Diagnóstico: Hipertensión arterial_x000a_Correo: rochihdc@hotmail.com_x000a_Dirección: Av El Rosario 450 dpto. 8 San Isidro_x000a_Telf: 999036046_x000a_Correo: rochihdc@hotmail.com_x000a_ _x000a_Un cordial saludo _x000a_ "/>
    <x v="1"/>
    <s v="CUIDATE"/>
    <x v="6"/>
    <d v="2025-07-18T00:00:00"/>
    <s v="Buenos días estimada_x000a__x000a_Nos comunicamos con paciente en mención, se brinda información de programa cuidate, paciente tiene diagnostico de HTA con tratamiento de diovan 160mg y betaloc 5mg, por lo que no procede inscripción a programa ya que medicamentos no se encuentran dentro del petitorio actual de programa cuídate. Se brinda a paciente la opción de derivarla a una cita de categorización con Clínica Internacional para evaluar alternativa de cambio de medicamentos, pero paciente no acepta, desea continuar con su misma medicación. Queda conforme, agradece comunicación e información.  "/>
    <d v="2025-07-18T00:00:00"/>
    <x v="0"/>
    <n v="1"/>
    <x v="0"/>
    <x v="3"/>
    <x v="0"/>
    <x v="97"/>
    <e v="#N/A"/>
    <e v="#N/A"/>
    <e v="#N/A"/>
    <e v="#N/A"/>
    <m/>
    <m/>
    <s v="Solicitud"/>
    <s v="SOLICITUD"/>
  </r>
  <r>
    <x v="6"/>
    <s v="PERÚ"/>
    <s v="VIVA1A CENTRO MEDICO"/>
    <s v="RIMAC"/>
    <x v="0"/>
    <s v="DNI"/>
    <n v="46151514"/>
    <s v="ANA NATALIA PALACIOS ZAVALA"/>
    <m/>
    <n v="932867240"/>
    <m/>
    <m/>
    <m/>
    <x v="0"/>
    <x v="1"/>
    <s v="Estimados por favor su apoyo para validar bajo que proveedor esta registrada la cliente en mención, indica que desde el mes de marzo no a recibido comunicación ni atenciones a pesar de estar registrada en el programa crónicos. _x000a__x000a_Datos: _x000a_Nombre: ANA NATALIA PALACIOS ZAVALA_x000a_Dni: 46151514_x000a_Póliza: E0001957_x000a_Producto: EPS_x000a_Telf: 932867240_x000a_Correo: a.palacioszavala@hotmail.com_x000a_Diagnostico: Artritis reumatoidea"/>
    <x v="2"/>
    <s v="CUIDATE"/>
    <x v="50"/>
    <d v="2025-07-21T00:00:00"/>
    <s v="Estimados, buen día:_x000a_En relación con el caso de la asegurada Ana Natalia Palacios Zavala (DNI: 46151514), con póliza E0001957 – producto EPS, y diagnóstico de artritis reumatoidea, se informa lo siguiente:_x000a_Validación en sistema:_x000a_Al revisar el sistema Everest, se confirma que la paciente fue programada en los meses de febrero y marzo para sus atenciones médicas, específicamente con la especialidad de endocrinología. No obstante, dichas consultas no se concretaron debido a que la asegurada no respondió las llamadas realizadas por el médico tratante._x000a__x000a_Situación actual:_x000a_Se ha retomado el contacto con la paciente, quien ha manifestado que el diagnóstico por el cual requiere atención es artritis reumatoidea, y no endocrinología como inicialmente programado. En ese sentido, ya se ha procedido con el agendamiento correspondiente para el presente mes, orientado a su condición actual._x000a__x000a_Agradecemos su apoyo y quedamos atentos a cualquier indicación adicional."/>
    <d v="2025-08-04T00:00:00"/>
    <x v="0"/>
    <n v="11"/>
    <x v="0"/>
    <x v="0"/>
    <x v="0"/>
    <x v="98"/>
    <e v="#N/A"/>
    <e v="#N/A"/>
    <e v="#N/A"/>
    <e v="#N/A"/>
    <m/>
    <m/>
    <s v="Acceso"/>
    <s v="SERVICIO"/>
  </r>
  <r>
    <x v="6"/>
    <s v="PERÚ"/>
    <s v="VIVA1A CENTRO MEDICO"/>
    <s v="RIMAC"/>
    <x v="0"/>
    <s v="DNI"/>
    <n v="40012380"/>
    <s v="GONZALES SALDAÑA LIZBETH"/>
    <m/>
    <m/>
    <m/>
    <m/>
    <m/>
    <x v="0"/>
    <x v="1"/>
    <s v="Hola Carola_x000a__x000a_ _x000a__x000a_Por favor tu apoyo con este caso_x000a__x000a_ _x000a__x000a_La dependiente se encuentra registrada al PROGRAMA CUIDATE de pacientes por diabetes  , le programaron las siguientes citas y hasta el momento el proveedor y hasta el día de hoy nadie la llama ni se comunican con ella, adicional no le han entregado los medicamentos de este mes y ha tenido que hacer la compra por su cuenta._x000a__x000a_ _x000a__x000a_Estaré solicitando el reembolso por la compra de medicamentos ya que el proveedor no se ha comunicado y la paciente se encontraba sin medicamentos._x000a__x000a_ _x000a__x000a_Cita nutrición 17/07 a las 11:20 am -  no la llamaron_x000a_Cita endocrinología 17/07 a las 3:00 pm – no la llamaron_x000a_No la han llamado para entrega de medicamentos._x000a_ _x000a__x000a_ _x000a__x000a_Por favor ayúdame informar y que se puedan contactar con el titular._x000a__x000a_ _x000a__x000a_PRODUCTO: PLANES MEDICOS EPS – EMPRESA HERMES_x000a_NOMBRE PACIENTE: GONZALES SALDAÑA LIZBETH_x000a_NÚMERO DOCUMENTO PACIENTE: 40012380_x000a_Teléfono del usuario: 954 716 426"/>
    <x v="0"/>
    <s v="PRESTADOR EXTERNO"/>
    <x v="0"/>
    <d v="2025-07-21T00:00:00"/>
    <s v="Estimados, buen día:_x000a_En atención al reclamo presentado respecto a los pacientes GONZALES SALDAÑA LIZBETH (Diagnóstico: Diabetes) y TUSE GONZALES DARIANA ALEXIA (Diagnóstico: Asma), ambos inscritos en el programa Cuídate bajo la gestión de Viva 1A, me permito informar lo siguiente:_x000a__x000a_Paciente: GONZALES SALDAÑA LIZBETH (Diabetes)_x000a_Se identificó que la paciente tenía activado el bloqueo de llamadas, lo cual impidió que las comunicaciones telefónicas entrantes fueran atendidas oportunamente._x000a_Ante esta situación, se buscó una solución para garantizar que la paciente pudiera recibir la atención médica correspondiente._x000a_La paciente fue atendida por el Dr. Siura el día 22/07/2025 a las 03:10 p.m., y posteriormente recibió atención nutricional el 25/07/2025 a las 11:40 a.m._x000a_El envío de medicamentos fue realizado con éxito el día 24/07/2025, cumpliendo con los tiempos establecidos._x000a_Se recalca que la demora en la comunicación se debió exclusivamente al bloqueo de llamadas activado por la paciente._x000a__x000a_Paciente: TUSE GONZALES DARIANA ALEXIA (Asma)_x000a_Se gestionó y agendó cita médica con el Dr. Moncada el día 25/07/2025 para evaluación y seguimiento._x000a_Actualmente, la paciente ya se encuentra registrada y activa en el programa Cuídate Asma, recibiendo el debido control y seguimiento según protocolo._x000a__x000a_Se han realizado todas las acciones necesarias para garantizar la atención integral de ambos pacientes, respetando los protocolos del programa Cuídate. La situación presentada con la paciente Lizbeth fue originada por un bloqueo en sus comunicaciones (Bloqueo de llamadas spam), el cual fue superado para continuar con el tratamiento. Por su parte, la paciente Diana Alexia ya cuenta con atención médica programada y está activa en el programa._x000a_Quedamos atentos a cualquier consulta adicional."/>
    <d v="2025-08-04T00:00:00"/>
    <x v="0"/>
    <n v="11"/>
    <x v="0"/>
    <x v="0"/>
    <x v="0"/>
    <x v="98"/>
    <e v="#N/A"/>
    <e v="#N/A"/>
    <e v="#N/A"/>
    <e v="#N/A"/>
    <m/>
    <m/>
    <s v="Medicamentos"/>
    <s v="SERVICIO"/>
  </r>
  <r>
    <x v="6"/>
    <s v="PERÚ"/>
    <s v="VIVA1A CENTRO MEDICO"/>
    <s v="RIMAC"/>
    <x v="0"/>
    <s v="DNI"/>
    <m/>
    <s v="TUSE GONZALES DARIANA ALEXIA"/>
    <m/>
    <m/>
    <m/>
    <m/>
    <m/>
    <x v="0"/>
    <x v="1"/>
    <s v="Estimadas @Gianina Jessica Sigueña Aldana@Brigitte Huaranca Lopez@Quejas y reclamos_x000a__x000a_Su urgente apoyo se requiere el descargo y medidas correctivas en referencia al presente reclamo._x000a__x000a__x000a_Hola Carola_x000a__x000a_ _x000a__x000a_Por favor tu apoyo con este caso_x000a__x000a_ _x000a__x000a_La dependiente se encuentra registrada al PROGRAMA CUIDATE de pacientes por diabetes  , le programaron las siguientes citas y hasta el momento el proveedor y hasta el día de hoy nadie la llama ni se comunican con ella, adicional no le han entregado los medicamentos de este mes y ha tenido que hacer la compra por su cuenta._x000a__x000a_ _x000a__x000a_Estaré solicitando el reembolso por la compra de medicamentos ya que el proveedor no se ha comunicado y la paciente se encontraba sin medicamentos._x000a__x000a_ _x000a__x000a_Cita nutrición 17/07 a las 11:20 am -  no la llamaron_x000a_Cita endocrinología 17/07 a las 3:00 pm – no la llamaron_x000a_No la han llamado para entrega de medicamentos._x000a_ _x000a__x000a_ _x000a__x000a_Por favor ayúdame informar y que se puedan contactar con el titular._x000a__x000a_ _x000a__x000a_PRODUCTO: PLANES MEDICOS EPS – EMPRESA HERMES_x000a_NOMBRE PACIENTE: GONZALES SALDAÑA LIZBETH_x000a_NÚMERO DOCUMENTO PACIENTE: 40012380_x000a_Teléfono del usuario: 954 716 426_x000a_ _x000a__x000a_ _x000a__x000a_Saludos, cordiales."/>
    <x v="2"/>
    <s v="CRONICOS"/>
    <x v="3"/>
    <d v="2025-07-21T00:00:00"/>
    <s v="Estimados, buen día:_x000a_En atención al reclamo presentado respecto a los pacientes GONZALES SALDAÑA LIZBETH (Diagnóstico: Diabetes) y TUSE GONZALES DARIANA ALEXIA (Diagnóstico: Asma), ambos inscritos en el programa Cuídate bajo la gestión de Viva 1A, me permito informar lo siguiente:_x000a__x000a_Paciente: GONZALES SALDAÑA LIZBETH (Diabetes)_x000a_Se identificó que la paciente tenía activado el bloqueo de llamadas, lo cual impidió que las comunicaciones telefónicas entrantes fueran atendidas oportunamente._x000a_Ante esta situación, se buscó una solución para garantizar que la paciente pudiera recibir la atención médica correspondiente._x000a_La paciente fue atendida por el Dr. Siura el día 22/07/2025 a las 03:10 p.m., y posteriormente recibió atención nutricional el 25/07/2025 a las 11:40 a.m._x000a_El envío de medicamentos fue realizado con éxito el día 24/07/2025, cumpliendo con los tiempos establecidos._x000a_Se recalca que la demora en la comunicación se debió exclusivamente al bloqueo de llamadas activado por la paciente._x000a__x000a_Paciente: TUSE GONZALES DARIANA ALEXIA (Asma)_x000a_Se gestionó y agendó cita médica con el Dr. Moncada el día 25/07/2025 para evaluación y seguimiento._x000a_Actualmente, la paciente ya se encuentra registrada y activa en el programa Cuídate Asma, recibiendo el debido control y seguimiento según protocolo._x000a__x000a_Se han realizado todas las acciones necesarias para garantizar la atención integral de ambos pacientes, respetando los protocolos del programa Cuídate. La situación presentada con la paciente Lizbeth fue originada por un bloqueo en sus comunicaciones (Bloqueo de llamadas spam), el cual fue superado para continuar con el tratamiento. Por su parte, la paciente Diana Alexia ya cuenta con atención médica programada y está activa en el programa._x000a_Quedamos atentos a cualquier consulta adicional."/>
    <d v="2025-08-01T00:00:00"/>
    <x v="0"/>
    <n v="10"/>
    <x v="0"/>
    <x v="0"/>
    <x v="0"/>
    <x v="98"/>
    <e v="#N/A"/>
    <e v="#N/A"/>
    <e v="#N/A"/>
    <e v="#N/A"/>
    <m/>
    <m/>
    <s v="Acceso"/>
    <s v="SERVICIO"/>
  </r>
  <r>
    <x v="6"/>
    <s v="PERÚ"/>
    <s v="VIVA1A CENTRO MEDICO"/>
    <s v="RIMAC"/>
    <x v="0"/>
    <m/>
    <m/>
    <s v="ALEMAN DE SERRANO JOSEFINA MORAYMA"/>
    <m/>
    <m/>
    <m/>
    <m/>
    <m/>
    <x v="1"/>
    <x v="1"/>
    <s v="Estimada @Erica Espinoza_x000a__x000a_Con relación al presente caso, se informa que la usuaria referida se encuentra inscrita en el programa Diamante. Sin embargo, actualmente no contamos con dicho programa habilitado en la ciudad de Piura, por lo que no se dispone del servicio domiciliario en dicha localidad._x000a__x000a_Cabe señalar que la usuaria ha rechazado el servicio ofrecido a través del prestador de apoyo asignado. _x000a__x000a_El prestador Viva 1 A ha notificado, que el examen de laboratorio ha sido ejeuctado en Sanna de Talara de manera ambulatoria. _x000a__x000a_Estimado @Bruno Castaneda Carbajal @CUI_Alicia Nanci Huallpa Cuti_x000a__x000a_Agradeceremos su gentil apoyo con el presente caso. La usuaria se encuentra inscrita en el programa Diamante y actualmente reside en Talara. Solicitamos se pueda evaluar la posibilidad de que los exámenes futuros sean gestionados en la sede de Sanna de Talara, considerando su condición clínica._x000a__x000a_Estimasos @Gianina Jessica Sigueña Aldana@Freddy Garzón_x000a__x000a_Agradeceremos confirmar si la usuaria ha sido debidamente informada sobre el alcance geográfico del programa Diamante, teniendo en cuenta que dicho servicio no se encuentra habilitado en provincias debido a limitaciones logísticas. En ese sentido, será necesario evaluar la continuidad del servicio según el alcance logistico del programa Diamante. _x000a__x000a__x000a_ _x000a__x000a_Favor tu apoyo, tenemos el caso de la mamá de Antonieta de CNPC, donde han cambiado la forma de toma de análisis, lo regular es que iban a Domicio, considerando que la Sra. no tiene mucha movilidad, aun así Viva 1ª, le indico que tenia que ir a Sanna de Piura y luego la llamaron indicando que se acerque a Sanna Belen, donde le indicaron que no tenían ninguna coordinación con la aseguradora._x000a__x000a_ _x000a__x000a_Necesitamos se pueda revisar el caso y nos confirmen cual seria la modalidad y en todo caso se mantengo la toma de muestras a domicilio._x000a__x000a_ _x000a__x000a_Quedo atento a sus indicaciones._x000a__x000a_ _x000a__x000a_Saludos."/>
    <x v="3"/>
    <s v="INTERNO IPRESS"/>
    <x v="34"/>
    <d v="2025-07-21T00:00:00"/>
    <s v="Estimados, buen día:_x000a_Con relación a la paciente Josefina Morayma Alemán de Serrano, se informa que previamente fue debidamente comunicada sobre la cobertura de su programa, indicándole que el Programa Diamante se encuentra habilitado únicamente para Lima, no contando con cobertura ni capacidad operativa en la ciudad de Piura._x000a_Actualmente, la paciente se encuentra en Lima y viene recibiendo la atención correspondiente a su cita del mes, manifestando su conformidad y satisfacción con el servicio brindado._x000a_Asimismo, los exámenes de laboratorio correspondientes a la atención de agosto ya fueron realizados._x000a_Saludos cordiales,"/>
    <d v="2025-08-15T00:00:00"/>
    <x v="0"/>
    <n v="20"/>
    <x v="0"/>
    <x v="0"/>
    <x v="0"/>
    <x v="98"/>
    <e v="#N/A"/>
    <e v="#N/A"/>
    <e v="#N/A"/>
    <e v="#N/A"/>
    <m/>
    <m/>
    <s v="Eps"/>
    <s v="NO ATRIBUIBLE"/>
  </r>
  <r>
    <x v="6"/>
    <s v="PERÚ"/>
    <s v="VIVA1A CENTRO MEDICO"/>
    <s v="RIMAC"/>
    <x v="0"/>
    <s v="DNI"/>
    <n v="7005373"/>
    <s v="CLARA ESCLEOFE MOSQUERA PEREZ "/>
    <m/>
    <m/>
    <m/>
    <m/>
    <m/>
    <x v="0"/>
    <x v="1"/>
    <s v="Hola Carola_x000a__x000a_Por favor tu apoyo con este caso_x000a_La dependiente se encuentra registrada al PROGRAMA CUIDATE de pacientes crónicos , se encuentra activa desde que se activó la póliza con RIMAC, pero todos los meses tiene problemas con la entrega de medicamentos._x000a__x000a_ _x000a__x000a_Este mes ya se acabaron sus medicamentos y aun el programa no se contacta con ella para la entrega de sus medicamentos_x000a__x000a_ _x000a__x000a_Por favor ayúdame informar y que se puedan contactar con el titular._x000a__x000a_ _x000a__x000a_PRODUCTO: PLANES MEDICOS EPS – EMPRESA HERMES_x000a_NOMBRE PACIENTE: MOSQUERA PEREZ CLARA ESCLEOFE_x000a__x000a_NÚMERO DOCUMENTO PACIENTE: 07005373_x000a_Teléfono del usuario: 907 566 373_x000a_ _x000a__x000a_Saludos, cordiales."/>
    <x v="0"/>
    <s v="PRESTADOR EXTERNO"/>
    <x v="0"/>
    <d v="2025-07-22T00:00:00"/>
    <s v="Buenos días estimados,_x000a_En relación con la paciente Clara Escleofe Mosquera Pérez, confirmamos lo siguiente:_x000a_La ultima  consulta fue el 22/07/2025 con el Dr. Hilton D. Jango Cruz en la especialidad de Cardiología, la cual forma parte de las atenciones programadas dentro de su plan mensual._x000a_Respecto a la entrega de medicamentos, se presentó un quiebre en el servicio que ocasionó una demora sin embargo, los medicamentos fueron entregados y confirmados por la paciente._x000a_Lamentamos los inconvenientes ocasionados y reiteramos nuestro compromiso con la continuidad y calidad del servicio, asegurando un seguimiento prioritario para la coordinación de cualquier acción pendiente._x000a_Quedamos atentos ante cualquier consulta adicional._x000a_Saludos cordiales,"/>
    <d v="2025-08-04T00:00:00"/>
    <x v="0"/>
    <n v="10"/>
    <x v="0"/>
    <x v="0"/>
    <x v="0"/>
    <x v="99"/>
    <e v="#N/A"/>
    <e v="#N/A"/>
    <e v="#N/A"/>
    <e v="#N/A"/>
    <m/>
    <m/>
    <s v="Medicamentos"/>
    <s v="SERVICIO"/>
  </r>
  <r>
    <x v="6"/>
    <s v="PERÚ"/>
    <s v="VIVA1A CENTRO MEDICO"/>
    <s v="RIMAC"/>
    <x v="0"/>
    <s v="DNI"/>
    <n v="44250668"/>
    <s v="Elias Enrique Vargas Ginocchio"/>
    <m/>
    <m/>
    <m/>
    <m/>
    <m/>
    <x v="0"/>
    <x v="1"/>
    <s v="Estimados_x000a__x000a_ _x000a__x000a_Buen día, agradeceré que nos puedan brindar información sobre el ingreso para RCV del asegurado cuyos datos son los siguientes , el cual  realiza comunicación  de que no se han contactado con el hasta el momento._x000a__x000a_ _x000a__x000a_Datos del asegurado:_x000a__x000a_ _x000a__x000a_Apellidos y nombres del paciente: Elias Enrique Vargas Ginocchio_x000a__x000a_DNI paciente: 44250668_x000a__x000a_Diagnostico: Diabetes tipo 2_x000a__x000a_Celular de contacto: 997512630_x000a__x000a_ _x000a__x000a_A la espera de su comunicación._x000a__x000a_ _x000a__x000a_Saludos"/>
    <x v="2"/>
    <s v="CRONICOS"/>
    <x v="3"/>
    <d v="2025-07-22T00:00:00"/>
    <s v="Buenas tardes_x000a_se le agenda cita  a paciente en mención _x000a_para el dia 22/07 con el Dr. Moncada para la las 18:45pm "/>
    <d v="2025-07-22T00:00:00"/>
    <x v="0"/>
    <n v="1"/>
    <x v="0"/>
    <x v="3"/>
    <x v="0"/>
    <x v="99"/>
    <e v="#N/A"/>
    <e v="#N/A"/>
    <e v="#N/A"/>
    <e v="#N/A"/>
    <m/>
    <m/>
    <s v="Acceso"/>
    <s v="SERVICIO"/>
  </r>
  <r>
    <x v="6"/>
    <s v="PERÚ"/>
    <s v="VIVA1A CENTRO MEDICO"/>
    <s v="RIMAC"/>
    <x v="0"/>
    <s v="DNI"/>
    <n v="44250668"/>
    <s v="ELIAS ENRIQUE VARGAS GINOCCHIO"/>
    <m/>
    <m/>
    <m/>
    <m/>
    <m/>
    <x v="0"/>
    <x v="1"/>
    <s v="favor solicito nuevamente tu apoyo, este casito sigue teniendo inconvenientes:_x000a__x000a_Paciente asiste a la cita virtual a las 6:45 pm aprox que se programó, pasó la consulta y el médico le da la receta y luego lo llaman a las 9:00 pm y le indican que hubo un error que anularían ello y que debe pasar cita ya no con el Dr. Moncada sino con otro doctor y le dicen que si en esos momentos puede pasar la nueva consulta a la cual el asegurado le dice que no puede y quedaron en que lo llamarían para una nueva cita . El paciente se encuentra muy incómodo porque ya habíamos tenido un inconveniente pasado que nos ayudaste a gestionar._x000a_ _x000a__x000a_Te pido que puedas revisar lo sucedido  con el fin de que el asegurado pueda recibir una atención de calidad."/>
    <x v="11"/>
    <s v="CENTRO MEDICO VIRTUAL"/>
    <x v="13"/>
    <d v="2025-07-24T00:00:00"/>
    <s v="Estimados,_x000a__x000a_Reciban un cordial saludo del Centro Médico Viva 1A._x000a__x000a_En relación a la trazabilidad de atención solicitada de nuestro mutuo paciente se reporta que:_x000a__x000a_Fue atendido efectivamente por Dr. Moncada, quien ha generado la RM por los diagnósticos indicados por el paciente, brindando continuidad a su tratamiento._x000a_La entrega de medicamentos se está gestionando tanto con nosotros como con Cuida por las insulinas, agujas y lancetas._x000a__x000a_Se confirmará por este medio la entrega y con ello cerrar el seguimiento del presente caso._x000a__x000a_Saludos Cordiales,"/>
    <d v="2025-07-25T00:00:00"/>
    <x v="0"/>
    <n v="2"/>
    <x v="0"/>
    <x v="1"/>
    <x v="0"/>
    <x v="100"/>
    <e v="#N/A"/>
    <e v="#N/A"/>
    <e v="#N/A"/>
    <e v="#N/A"/>
    <m/>
    <m/>
    <s v="Atencion Asistencial"/>
    <s v="SERVICIO"/>
  </r>
  <r>
    <x v="6"/>
    <s v="PERÚ"/>
    <s v="VIVA1A CENTRO MEDICO"/>
    <s v="RIMAC"/>
    <x v="0"/>
    <s v="DNI"/>
    <n v="71687044"/>
    <s v="CRISTOBAL TADEO ARBAIZA GONZALES"/>
    <m/>
    <m/>
    <m/>
    <s v="25-EPS003348"/>
    <m/>
    <x v="0"/>
    <x v="1"/>
    <s v="hola Guissela,_x000a__x000a_ _x000a__x000a_Por favor ayúdame con el siguiente reclamo presentado por ARMANDO FRANCISCO ARBAIZA PERALTA, en disconformidad con la demora en la programación de exámenes para menor CRISTOBAL TADEO ARBAIZA GONZALES – DNI 71687044 a través del programa cuídate._x000a__x000a_ _x000a__x000a_RECLAMO: Observación: dx diabetes, última cita el 25/05. El médico recomendó sensores y exámenes de laboratorio, pero no se le ha emitido orden._x000a_El programa cuídate no se han comunicado, viene insistiendo y no han cumplido plazos de atención de informado de 48 horas en las comunicaciones a la central._x000a_Solicita respuesta urgente algo serio pues pasan los días y es incomodo estar llamando por este tema._x000a__x000a_ _x000a__x000a_Quedo atenta a tu amable respuesta._x000a__x000a_ _x000a__x000a_Gracias,_x000a__x000a_ "/>
    <x v="2"/>
    <s v="PRESTADOR EXTERNO"/>
    <x v="15"/>
    <d v="2025-07-25T00:00:00"/>
    <s v="Buenos días estimados:_x000a__x000a_En relación con el caso del paciente CRISTOBAL TADEO ARBAIZA GONZALES DNI 71687044, informamos lo siguiente:_x000a__x000a_Atención médica:_x000a__x000a_La cita médica programada fue realizada el 11/07/2025 con el Dr. Gerson Jacob Siura Trevejo en la especialista en Endocrinología  bajo la  modalidad de Teleconsulta._x000a__x000a_Entrega de medicamentos:_x000a__x000a_El 17/07/2025 se realizó la entrega de los medicamentos correspondientes al programa, conforme al tratamiento indicado._x000a__x000a_Exámenes de laboratorio:_x000a__x000a_El 19/07/2025 se efectuaron las tomas de muestra de acuerdo con la orden médica fecha solicitada por el paciente._x000a__x000a_El 24/07/2025 recibio atencion  con el area de seguimiento enfermeria. _x000a__x000a_Paciente informa que esta a gusto con la atencion. _x000a__x000a__x000a_Lamentamos cualquier inconveniente que se haya podido presentar y reafirmamos nuestro compromiso con la continuidad y calidad en la atención del programa Cuídate._x000a__x000a_Quedamos atentos a cualquier consulta adicional._x000a__x000a_Saludos cordiales,_x000a__x000a_Ricardo Paz _x000a_Gestor de quejas y reclamos."/>
    <d v="2025-07-25T00:00:00"/>
    <x v="0"/>
    <n v="1"/>
    <x v="0"/>
    <x v="3"/>
    <x v="0"/>
    <x v="101"/>
    <e v="#N/A"/>
    <e v="#N/A"/>
    <e v="#N/A"/>
    <e v="#N/A"/>
    <m/>
    <m/>
    <s v="Acceso"/>
    <s v="SERVICIO"/>
  </r>
  <r>
    <x v="6"/>
    <s v="PERÚ"/>
    <s v="VIVA1A CENTRO MEDICO"/>
    <s v="RIMAC"/>
    <x v="0"/>
    <s v="DNI"/>
    <n v="10001118"/>
    <s v="PALACIOS RODRIGUEZ IVAN ERNESTO"/>
    <m/>
    <m/>
    <m/>
    <m/>
    <m/>
    <x v="0"/>
    <x v="1"/>
    <s v="Estimado @Freddy Garzón@Gianina Jessica Sigueña Aldana_x000a__x000a_ _x000a__x000a_Su gentil apoyo con el reclamo del usuario referido, no conformidad del copago de medicamentos indica variación de copagos. Giani hola_x000a__x000a_El gerente Ivan Palacios, pertenece al programa de pacientes crónicos y me indica que todos los meses tiene inconvenientes con la entrega de sus medicamentos._x000a__x000a_ _x000a__x000a_PALACIOS RODRIGUEZ IVAN ERNESTO_x000a__x000a_10/12/1961_x000a__x000a_DNI_x000a__x000a_10001118_x000a__x000a_ _x000a__x000a_El domingo lo llamaron a indicarle que 02 de sus medicamentos por los cuales el siempre paga 22 soles aprox, debía asumir este mes más del triple (siendo ahora 3 medicamentos) por un costo de 96 soles aprox. Esto debido a que según le informan han cambiado de proveedor a INKAFARMA y el copago es distinto. (La persona que lo llamó es Gianella Valiente – proveedor Viva 1A_x000a__x000a_ _x000a__x000a_Adjunto boleta de mes anterior, donde se visualiza el cobro que todos los meses asume. Cabe señalar que le pedí la receta pero no cuenta con ello._x000a__x000a_ _x000a__x000a_Agradeceré tu apoyo con este caso. Ya que no ha aceptado lo indicado por la farmacia y no se ha programado la entrega de sus medicamentos._x000a__x000a_ _x000a__x000a_Saludos,"/>
    <x v="34"/>
    <s v="PRESTADOR EXTERNO"/>
    <x v="0"/>
    <d v="2025-07-25T00:00:00"/>
    <s v="Estimados,_x000a_Con relación al caso del Sr. Iván Ernesto Palacios Rodríguez (DNI: 10001118), paciente perteneciente al programa de crónicos RCV, informamos que actualmente ya cuenta con los medicamentos (26 de julio) correspondientes a su tratamiento._x000a_Asimismo, les comunicamos que se viene realizando el seguimiento respectivo a su caso, con el fin de garantizar una atención oportuna y mejorar la experiencia del paciente en futuras coordinaciones y entregas._x000a_Agradecemos su comunicación y quedamos atentos a cualquier requerimiento adicional. "/>
    <d v="2025-08-08T00:00:00"/>
    <x v="0"/>
    <n v="11"/>
    <x v="0"/>
    <x v="0"/>
    <x v="0"/>
    <x v="101"/>
    <e v="#N/A"/>
    <e v="#N/A"/>
    <e v="#N/A"/>
    <e v="#N/A"/>
    <m/>
    <m/>
    <s v="Tramites Administrativos"/>
    <s v="CALIDAD"/>
  </r>
  <r>
    <x v="6"/>
    <s v="PERÚ"/>
    <s v="VIVA1A CENTRO MEDICO"/>
    <s v="RIMAC"/>
    <x v="0"/>
    <s v="DNI"/>
    <n v="10770450"/>
    <s v="GWENDOLYNE VIVIANA TRUJILLO PEREDA"/>
    <m/>
    <m/>
    <m/>
    <m/>
    <m/>
    <x v="1"/>
    <x v="1"/>
    <s v="GWENDOLYNE VIVIANA TRUJILLO PEREDA_x000a_DNI: 10770450_x000a_PROG. HIPOTIROIDISMO"/>
    <x v="4"/>
    <s v="CRONICOS"/>
    <x v="19"/>
    <d v="2025-07-25T00:00:00"/>
    <s v="Buenos días equipo,_x000a_Informamos que la paciente Gwendolyne Viviana Trujillo Pereda (DNI: 10770450) pasó consulta el día 15/07/2025 con la Dra. Nilda Noriko Kawamura Murillo, en la especialidad de Endocrinología._x000a_Saludos cordiales,"/>
    <d v="2025-07-26T00:00:00"/>
    <x v="0"/>
    <n v="1"/>
    <x v="0"/>
    <x v="3"/>
    <x v="0"/>
    <x v="101"/>
    <e v="#N/A"/>
    <e v="#N/A"/>
    <e v="#N/A"/>
    <e v="#N/A"/>
    <m/>
    <m/>
    <s v="Solicitud"/>
    <s v="SOLICITUD"/>
  </r>
  <r>
    <x v="6"/>
    <s v="PERÚ"/>
    <s v="VIVA1A CENTRO MEDICO"/>
    <s v="RIMAC"/>
    <x v="0"/>
    <s v="DNI"/>
    <n v="16423582"/>
    <s v="SOFIA MERCEDES ATO PEÑA"/>
    <m/>
    <n v="979685388"/>
    <m/>
    <m/>
    <m/>
    <x v="0"/>
    <x v="1"/>
    <s v="Estimados buenas noches, su apoyo por favor con la coordinación para la entrega de la medicina de la clienta por hipertensión, clienta se encuentra inscrita en el programa de pacientes crónicos. Indica que el sábado paso la consulta, se encuentra en Piura._x000a__x000a_ _x000a__x000a_Cliente: SOFIA MERCEDES ATO PEÑA_x000a__x000a_DNI: 44096258_x000a__x000a_teléfono: 968170041_x000a__x000a_ _x000a__x000a_Saludos_x000a__x000a_ _x000a__x000a_Valeria Vega_x000a__x000a_Ejecutivo de Soporte Vip_x000a__x000a_Calle Begonias 650-San Isidro"/>
    <x v="0"/>
    <s v="PRESTADOR EXTERNO"/>
    <x v="0"/>
    <d v="2025-07-28T00:00:00"/>
    <s v="Estimados,_x000a_En atención a su solicitud respecto a la Sra. Sofía Mercedes Ato Peña (DNI: 44096258), paciente inscrita en el programa de crónicos, les informamos que nos contactamos con el proveedor Cuidafarma, quien nos confirmó que los medicamentos ya fueron debidamente entregados al paciente._x000a_Quedamos atentos ante cualquier requerimiento adicional que pueda surgir._x000a_Saludos cordiales,"/>
    <d v="2025-08-08T00:00:00"/>
    <x v="0"/>
    <n v="10"/>
    <x v="0"/>
    <x v="0"/>
    <x v="0"/>
    <x v="102"/>
    <e v="#N/A"/>
    <e v="#N/A"/>
    <e v="#N/A"/>
    <e v="#N/A"/>
    <m/>
    <m/>
    <s v="Medicamentos"/>
    <s v="SERVICIO"/>
  </r>
  <r>
    <x v="6"/>
    <s v="PERÚ"/>
    <s v="VIVA1A CENTRO MEDICO"/>
    <s v="RIMAC"/>
    <x v="0"/>
    <s v="DNI"/>
    <n v="23656818"/>
    <s v="ANGELINO FORTUNATO MENESES SERPA"/>
    <m/>
    <m/>
    <m/>
    <m/>
    <m/>
    <x v="0"/>
    <x v="1"/>
    <s v="Estimadas @Brigitte Huaranca Lopez@Quejas y reclamos_x000a__x000a_Su gentil apoyo con el descargo y medidas correctivas en referencia al presente reclamo._x000a__x000a_Estimados buenas noches, nos podrían apoyar por favor con la consulta del cliente._x000a__x000a_Cliente menciona que su padre se viene atendiendo con el proveedor viva1a,  y que viene teniendo una mala atención por parte de ellos ya que no se comunican con el para los exámenes o casos a tratar, por lo que le mandaron a realizar a su padre 3 exámenes (ELCTROCARDIOGRAMA DE HOLTER, ECOCARDIOGRAMA BIDIRECCIONAL, MONITOREO DE PRESION ARTERIAL 24 HORAS) , de los cuales le indicaron que le cubrían 2 y que ellos se encargaban de las coordinaciones  y el otro tenía que pagar el 35% (MONITOREO DE PRESION ARTERIAL 24 HORAS) , por lo que le parece mucho, cliente desea saber si esos 3 exámenes puede realizarlo en la clínica Internacional  bajo que  cobertura y deducible._x000a__x000a_ _x000a__x000a_Cliente: ANGELINO FORTUNATO MENESES SERPA_x000a__x000a_DNI: 23656818_x000a__x000a_póliza:  0000010511_x000a__x000a_Correo: abraham0805@hotmail.com"/>
    <x v="2"/>
    <s v="PROCEDIMIENTOS"/>
    <x v="20"/>
    <d v="2025-07-30T00:00:00"/>
    <s v="Estimada Guissela, buen día:_x000a_Se ha conversado con el Sr. Abraham hijo del paciente y se explicó el escenario de la atención de su papá, adicional a ello se respondió el correo con el detalle de la cobertura del programa y de los exámenes adicionales que indican por descarte de Valvulopatía._x000a_Buenas tardes estimados,_x000a_Lamento mucho el inconveniente ocasionado respecto a la cita para la toma de muestras del asegurado Angélico Fortunato Meneses Serpa._x000a_Te confirmo que la nueva cita está agendada para el 25 de julio, en el rango de 06:30 AM a 07:00 AM._x000a_Si tienes alguna pregunta o necesitas más detalles, no dudes en escribirme. Estoy a tu disposición para cualquier consulta adicional._x000a_Saludos cordiales,_x000a_Por favor tu especial apoyo en que los correos sean direccionados por un solo canal y mantener el hilo del mismo; a fin de, tener todos los involucrados la misma información._x000a__x000a_Adjunto correo enviado el 22/7._x000a__x000a_ _x000a_Quedo a tu disposición para cualquier consulta adicional._x000a_Saludos Cordiales,"/>
    <d v="2025-07-30T00:00:00"/>
    <x v="0"/>
    <n v="1"/>
    <x v="0"/>
    <x v="3"/>
    <x v="0"/>
    <x v="103"/>
    <e v="#N/A"/>
    <e v="#N/A"/>
    <e v="#N/A"/>
    <e v="#N/A"/>
    <m/>
    <m/>
    <s v="Acceso"/>
    <s v="SERVICIO"/>
  </r>
  <r>
    <x v="6"/>
    <s v="PERÚ"/>
    <s v="VIVA1A CENTRO MEDICO"/>
    <s v="RIMAC"/>
    <x v="0"/>
    <s v="DNI"/>
    <n v="8612544"/>
    <s v="GLORIA MARIA OBREGON CHAVEZ"/>
    <m/>
    <n v="998199664"/>
    <s v="gmo.obregon@gmail.com"/>
    <m/>
    <m/>
    <x v="0"/>
    <x v="1"/>
    <s v="Estimada Guissela _x000a_Buenas tardes,_x000a__x000a_Por favor tu apoyo con asegurada px del  PROGRAMA CUIDATE DIABETES. el proveedor PROVEEDOR VIVA A1 le indica que no tiene stock de una de las medicinas que esta prescritas en su receta, en ese caso puede cambiarle la receta, y brindarle otra alternativa. _x000a__x000a_En ese sentido, solicita que le brinden una solución sobre la entrega de medicamentos _x000a__x000a_GLORIA MARIA OBREGON CHAVEZ_x000a_DNI: 08612544_x000a_Cel: 998199664_x000a_Correo: gmo.obregon@gmail.com_x000a__x000a__x000a_saludos,_x000a_ _x000a__x000a_Thalía Huamán Carlos_x000a__x000a_Representante de Atención Consultas_x000a__x000a_D. Av. Garcilaso de la Vega 955, Lima Cercado_x000a__x000a_T. (01) 4111111_x000a__x000a_ "/>
    <x v="0"/>
    <s v="PRESTADOR EXTERNO"/>
    <x v="0"/>
    <d v="2025-07-31T00:00:00"/>
    <s v="Buenos días estimado,_x000a_En relación con el caso de la asegurada Gloria María Obregón Chávez, con DNI 08612544, perteneciente al Programa Cuídate Diabetes, se informa lo siguiente:_x000a_Situación reportada:_x000a_El proveedor VIVA A1 notificó la falta de stock del medicamento DOLNIX SL, prescrito originalmente en la receta médica gestionada a través del programa._x000a_Ante esta situación, se solicitó apoyo al área médica para reformulación de receta con un medicamento alternativo con el mismo principio activo._x000a_Acciones realizadas:_x000a_Se gestionó la reformulación de la receta por parte del médico tratante, quien autorizó el cambio del medicamento a nombre del medicamento alternativo, el cual contiene el mismo principio activo y cumple con las mismas indicaciones._x000a_Esta nueva receta fue comunicada al proveedor para su atención inmediata._x000a_La asegurada fue informada vía telefónica el día fecha de comunicación a la paciente a la hora, confirmando la disponibilidad del nuevo medicamento y su próxima entrega."/>
    <d v="2025-08-08T00:00:00"/>
    <x v="0"/>
    <n v="7"/>
    <x v="0"/>
    <x v="0"/>
    <x v="0"/>
    <x v="104"/>
    <s v="Cliente sin medicinas - No entrega aún/GLORIA MARIA OBREGON CHAVEZ con DNI 08612544"/>
    <e v="#N/A"/>
    <e v="#N/A"/>
    <e v="#N/A"/>
    <m/>
    <m/>
    <s v="Medicamentos"/>
    <s v="SERVICIO"/>
  </r>
  <r>
    <x v="6"/>
    <s v="PERÚ"/>
    <s v="VIVA1A CENTRO MEDICO"/>
    <s v="RIMAC"/>
    <x v="0"/>
    <s v="DNI"/>
    <n v="8170776"/>
    <s v="NILTON HERNAN JIMENEZ ROSALES"/>
    <m/>
    <m/>
    <s v="niltonjimenez780@gmail.com "/>
    <m/>
    <m/>
    <x v="0"/>
    <x v="1"/>
    <s v="Estimadas @Brigitte Huaranca Lopez@Quejas y reclamos_x000a__x000a_Su gentil apoyo se requiere el descargo y medidas correctivas en referencia al presente reclamo._x000a__x000a_Rosa Gutierrez Marres&lt;rosa.gutierrezmarres@rimac.com.pe&gt;_x000a_​CUI_Guissela Bedon Espinoza​_x000a_Hola Guissela,_x000a__x000a_Buenas tardes, por favor tu gentil apoyo con la queja del cliente NILTON HERNAN JIMENEZ ROSALES con dni 08170776 (Programa Diamante), menciona lo siguiente:_x000a__x000a_La Dra. Vigo lo atendió el sábado 12/07, le indicó que necesita sus terapias y lo iba a informar. Paciente se comunicó con VIVA 1A y le dijeron que ven la orden en el sistema pero no tiene fecha asignada._x000a__x000a_Presenta queja porque para las primeras terapias le demoraron más de 1 mes y 6 días en dárselo._x000a__x000a_Solicita se le asigne a la brevedad posible las fechas de las terapías ya que por su condición medica no puede pasar tantos días sin ellas._x000a__x000a_Agradeceré por favor revisar su caso con urgencia y contactar al cliente para brindarle tranquilidad y las fecha que le darán las terapias._x000a__x000a_Saludos,"/>
    <x v="2"/>
    <s v="TERAPIAS"/>
    <x v="21"/>
    <d v="2025-07-31T00:00:00"/>
    <s v="Estimados Buenos días,_x000a_Con respecto a lo solicitado se informa que:_x000a_Paciente del programa Diamante, residente en el Rimac._x000a_Cita con Dra. Laura Vigo con fecha 12/07/25 - OM: 20 ss TF_x000a_Inicio de terapias: 14/07/25 a la actualidad lleva efectivas 8 ss TF_x000a__x000a_Incidencia:_x000a_Atenciones con Lic. Meza quien cambia de horario al turno manaña de 07:00am a 11:00am, horario en el que el paciente no le era posible y no aceptó las sesiones indicando que tenía estudio bíblico, adicional a ello no le era posible los días sábados por acudir a la Iglesia, a pesar de los múltiples intentos de agendar las atenciones la respuesta por parte del paciente fue negativa._x000a__x000a_Se recepciona llamada de Ejecutiva Diana de Rimac, a través de Brigitte H., informando que el paciente aceptará atención en horas de la mañana, con lo que nos comunicamos nuevamente aceptando atención a las 08:00am lunes-miércoles y viernes._x000a_En el cambio de mes, el Lic. Meza renuncia a su cargo en Viva 1A._x000a__x000a_Se informa al paciente de la renuncia, lo cual disgusta mucho al paciente; ya que, estaba muy fidelizado con el terapeuta._x000a_Se brinda opción de atención con el Lic. Noriega; sin embargo, el paciente no está conforme con dicha atención._x000a__x000a__x000a_Nos contactaremos con el Sr. Nilton para asignar al Lic. Rivalles a sus atenciones._x000a__x000a_Es todo cuanto informar."/>
    <d v="2025-08-13T00:00:00"/>
    <x v="0"/>
    <n v="10"/>
    <x v="0"/>
    <x v="0"/>
    <x v="0"/>
    <x v="104"/>
    <e v="#N/A"/>
    <e v="#N/A"/>
    <e v="#N/A"/>
    <s v="SI"/>
    <m/>
    <m/>
    <s v="Acceso"/>
    <s v="SERVICIO"/>
  </r>
  <r>
    <x v="6"/>
    <s v="PERÚ"/>
    <s v="VIVA1A CENTRO MEDICO"/>
    <s v="RIMAC"/>
    <x v="0"/>
    <s v="DNI"/>
    <n v="40027009"/>
    <s v="Cesar Ganoza Rodriguez"/>
    <m/>
    <m/>
    <m/>
    <s v="25-EPS003524"/>
    <m/>
    <x v="0"/>
    <x v="0"/>
    <s v="paciente crónico con diagnóstico de hipotiroidismo, quien ha venido solicitando desde hace varias semanas un informe_x000a_médico requerido para una cita en otra institución de salud. A pesar de la demora en el trámite, se le ha informado recientemente que el documento ya está listo para ser recogido de manera presencial. Sin embargo, considerando que todo el proceso se ha realizado por medios virtuales, el paciente solicita se le pueda facilitar el informe a través de dicha vía, en aras de agilizar la coordinación médicay evitar inconvenientes. Estimados,_x000a__x000a_ _x000a__x000a_Su especial apoyo con el cliente se encuentra critico ya que tuvo bastante demora en la gestión del informe medico que viene solicitando. Asimismo, menciona que se contactaron informando que debe realizar el recojo del informe de manera presencial y por ello se encuentra mortificado ya que sumado a la demora no le pueden enviar el informe de manera digital. Por favor su apoyo evaluando la opción del envio del informe médico de manera digital, ya que el cliente quiere generar un reclamo hasta Indecopi por la atención._x000a__x000a_ _x000a__x000a_Cliente: CESAR GANOZA RODRIGUEZ_x000a__x000a_DNI: 40027009_x000a__x000a_Póliza: E0001226_x000a__x000a_Celular: 999571152"/>
    <x v="35"/>
    <s v="CRONICOS"/>
    <x v="19"/>
    <d v="2025-07-31T00:00:00"/>
    <s v="De nuestra mayor consideración,_x000a_Por medio de la presente, deseamos expresar nuestro compromiso con la transparencia,_x000a_la calidad de atención y la mejora continua en nuestros procesos._x000a_Con relación a los hechos ocurridos el día 31 de julio de 2025, durante la atención a través_x000a_del Rímac EPS Hipotiroidismo, vinculados a la prestación del servicio para la paciente_x000a_Cesar Ganoza Rodriguez, con DNI 40027009, nos permitimos informar lo siguiente:_x000a_a) Descripción de los hechos_x000a_El informe médico fue solicitado el día 16/07/2025 a través de WhatsApp._x000a_De acuerdo con nuestros procesos internos, la entrega de informes médicos se realiza_x000a_en un plazo máximo de 15 días hábiles. Cabe precisar que, durante el mes en curso, se_x000a_registraron feriados que impactaron el cómputo de los plazos._x000a_Si bien la entrega de informes médicos es presencial, considerando que todo el proceso_x000a_de solicitud se gestionó de manera virtual y con el fin de facilitar su atención, se_x000a_procedió a realizar el envío digital del informe a través de correo electrónico o_x000a_WhatsApp, según el canal autorizado._x000a_Finalmente, el 31/07 a las 08:34 a.m. se realizó el envío del informe médico solicitado,_x000a_el cual fue remitido mediante WhatsApp y recepcionado por el paciente, cumpliendo con_x000a_el plazo establecido._x000a_Es todo cuanto podemos informar._x000a_10:56 Π_x000a_Sr. Cesar Ganoza_x000a_en línea_x000a_YE LTE_x000a_Jueves_x000a_12 Buenos días 8:25 a. m._x000a_en unos minutos le envío su informe_x000a_médico 8:25 a. m._x000a_VIVA 1A_x000a_INFORME MÉDICO_x000a_DATOS DEL PACIENTE_x000a_Nomtre_x000a_Apellidos:_x000a_CESAR_x000a_GANDZA NODBJE_x000a_INFORME MEDICO - CESAR_x000a_GANOZA.pdf_x000a_3 páginas 1.0 MB PDF_x000a_Recibido gracias 8:43 a. m._x000a_Mensaje 0_x000a_8:34 a. m._x000a_12:39 E 4G_x000a_+51 999 571 152_x000a_últ. vez hoy a las 12:39 p. m._x000a_:_x000a_16 de julio de 2025_x000a_Hola buenos días 10:05 a. m._x000a_Entiendo que el Dr. Siura les ha_x000a_hablado de mi caso. Quisiera solicitar_x000a_mi Informe Médico y una derivación a_x000a_Gastroenterología. 10:06 a. m._x000a_Buenos, dias le saluda Pedro Bereche_x000a_asesor del centro de experiencia de Viva_x000a_1A 11:05 a. m._x000a_Me brinda su numero de DNI 11:05 a. m._x000a_Buenos días. Si claro 11:17 a. m._x000a_40027009 11:17 a. m._x000a_Muchas gracias, estimado no contamos_x000a_con la especialidad en gastroenterologia_x000a_12:03 p. m. ✓_x000a_pero con el informe medico si lo podemos_x000a_ayudar 12:04 p. m._x000a_Tú_x000a_Muchas gracias, estimado no contamos con la_x000a_especialidad en gastroenterologia_x000a_Claro. Pero si me podrían dar una_x000a_recomendación de interconsulta 12:13 p. m._x000a_vamos a consultarlo como le menciono_x000a_no contamos con la especialidad de_x000a_Mensaje_x000a_b) Medidas a adoptar o adoptadas:_x000a_Finalmente, es oportuno informarle que hemos adoptado las siguientes medidas:_x000a_a) Optimización de los tiempos de entrega de informes médicos, priorizando los casos_x000a_de pacientes crónicos o con requerimientos urgentes._x000a_b) Revisión y ajuste de los procesos internos en fechas con feriados, para mitigar_x000a_posibles retrasos._x000a_c) Flexibilización en la entrega digital de documentos, cuando el proceso de solicitud_x000a_se gestione por medios virtuales, para facilitar la atención al paciente.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8-04T00:00:00"/>
    <x v="0"/>
    <n v="3"/>
    <x v="0"/>
    <x v="2"/>
    <x v="0"/>
    <x v="104"/>
    <e v="#N/A"/>
    <e v="#N/A"/>
    <e v="#N/A"/>
    <e v="#N/A"/>
    <m/>
    <m/>
    <s v="Atencion Asistencial"/>
    <s v="SERVICIO"/>
  </r>
  <r>
    <x v="7"/>
    <s v="PERÚ"/>
    <s v="VIVA1A CENTRO MEDICO"/>
    <s v="RIMAC"/>
    <x v="0"/>
    <s v="DNI"/>
    <n v="48437469"/>
    <s v="DANIELA EDITH HUAYANEY QUISPE"/>
    <m/>
    <m/>
    <m/>
    <s v="25-EPS003502"/>
    <m/>
    <x v="0"/>
    <x v="0"/>
    <s v="Hola Guissela,_x000a__x000a_ _x000a__x000a_Agradeceré tu especial apoyo con el reclamo presentado por DANIELA EDITH HUAYANEY QUISPE – DNI 48437469, paciente crónico._x000a__x000a_Señala que desde abril solicitó análisis de tiroides; sin embargo, a la fecha no recibe información._x000a__x000a_ _x000a__x000a_Por favor tu apoyo para indicarme si le corresponde dicho análisis y se derive al proveedor para programarlo._x000a__x000a_ _x000a__x000a_Quedo atenta._x000a__x000a_Gracias,"/>
    <x v="2"/>
    <s v="CRONICOS"/>
    <x v="19"/>
    <d v="2025-08-01T00:00:00"/>
    <s v="Buenos días estimados, _x000a_En atención al reclamo presentado por la Sra. Daniela Edith Huayaney Quispe, con DNI 48437469, paciente crónica, se informa lo siguiente:_x000a_Contacto inicial y coordinación:_x000a_El día 21/07/2025, se realizó contacto con la paciente, a quien se le indicó la lista de análisis correspondientes, incluyendo el de tiroides, así como el monto del copago requerido para su atención._x000a_La paciente procedió con el pago del copago el mismo día 21/07._x000a_Esta información fue registrada en el archivo correspondiente del Drive de DAYERLAB – General Seguimiento de Exámenes de Laboratorio._x000a_Limitación de cobertura y reprogramación:_x000a_Inicialmente, la paciente proporcionó su domicilio ubicado en:_x000a_Mz F11 Lote 1, Sector 12 de Noviembre – Pamplona Alta, San Juan de Miraflores._x000a_Sin embargo, DAYERLAB informó que no cuenta con cobertura en esa zona._x000a_Se solicitó una nueva dirección para poder programar la toma de muestras, y la paciente indicó:_x000a_Av. Abancay, cuadra 5 – Cercado de Lima (referencia: sede del Ministerio Público)._x000a_La toma fue programada para el día 31/07/2025 en el rango horario de 7:40 a.m. a 8:40 a.m._x000a_Ejecución y entrega de resultados:_x000a_DAYERLAB realizó la toma de muestras el 01/08/2025._x000a_Los resultados de los análisis, incluido el de tiroides, fueron entregados a la paciente el día 04/08/2025._x000a_El caso fue gestionado conforme a los protocolos establecidos. Si bien hubo una demora inicial por falta de cobertura en la dirección original del paciente, se coordinó de manera oportuna una reprogramación con éxito. La paciente ya cuenta con sus resultados, incluyendo el análisis solicitado._x000a_Quedamos atentos a cualquier observación o requerimiento adicional."/>
    <d v="2025-08-05T00:00:00"/>
    <x v="0"/>
    <n v="3"/>
    <x v="0"/>
    <x v="2"/>
    <x v="0"/>
    <x v="105"/>
    <e v="#N/A"/>
    <e v="#N/A"/>
    <e v="#N/A"/>
    <e v="#N/A"/>
    <m/>
    <m/>
    <s v="Acceso"/>
    <s v="SERVICIO"/>
  </r>
  <r>
    <x v="7"/>
    <s v="PERÚ"/>
    <s v="VIVA1A CENTRO MEDICO"/>
    <s v="RIMAC"/>
    <x v="0"/>
    <s v="DNI"/>
    <m/>
    <s v="ANGIE VANESSA MUÑOZ MUÑOZ"/>
    <m/>
    <m/>
    <m/>
    <m/>
    <m/>
    <x v="0"/>
    <x v="1"/>
    <s v="Estimados,_x000a__x000a_ _x000a__x000a_Asegurada se encuentra inscrita en programa de Cronicos, DX artritis, manifiesta que tuvo visita de medico en marzo y desde esa  fecha no habido más comunicación, favor revisar y me cnfirman._x000a__x000a_ "/>
    <x v="2"/>
    <s v="CRONICOS"/>
    <x v="50"/>
    <d v="2025-08-01T00:00:00"/>
    <s v="Estimada Carola, buenas tardes:_x000a_En relación con el caso de la asegurada Angie Vanessa Muñoz Muñoz, inscrita en el programa de Crónicos por diagnóstico de artritis, se informa lo siguiente:_x000a_Se ha intentado reiteradamente establecer contacto con la asegurada a través de llamadas telefónicas y mensajes de WhatsApp; sin embargo, no hemos recibido respuesta en ninguno de los intentos realizados, lo que ha imposibilitado concretar nuevas atenciones desde su última consulta médica en el mes de marzo._x000a_Dado que el contacto con el paciente es fundamental para la continuidad del tratamiento dentro del programa, la falta de respuesta ha generado la pérdida de seguimiento y atención correspondiente en los meses siguientes, adjuntamos capturas de pantalla donde se visualiza que el paciente no responde y otra captura donde si responde, pero no contesta la llamada._x000a_Se mantendrán nuevos intentos de contacto en los próximos días. De igual forma, agradeceremos si pudieran validar si hay algún número alternativo o medio adicional para mejorar la comunicación con la asegurada._x000a_Quedamos atentos a cualquier indicación adicional."/>
    <d v="2025-08-04T00:00:00"/>
    <x v="0"/>
    <n v="2"/>
    <x v="0"/>
    <x v="1"/>
    <x v="0"/>
    <x v="105"/>
    <e v="#N/A"/>
    <e v="#N/A"/>
    <e v="#N/A"/>
    <e v="#N/A"/>
    <m/>
    <m/>
    <s v="Acceso"/>
    <s v="SERVICIO"/>
  </r>
  <r>
    <x v="7"/>
    <s v="PERÚ"/>
    <s v="VIVA1A CENTRO MEDICO"/>
    <s v="RIMAC"/>
    <x v="0"/>
    <s v="DNI"/>
    <n v="23656818"/>
    <s v="ANGELINO FORTUNATO MENESES SERPA"/>
    <m/>
    <m/>
    <m/>
    <m/>
    <m/>
    <x v="0"/>
    <x v="1"/>
    <s v="Estimadas @Quejas y reclamos@Brigitte Huaranca Lopez_x000a__x000a_Su gentil apoyo con el descargo y medidas correctivas en referencia al presente reclamo._x000a__x000a__x000a_ _x000a_Maria Carolina Flores Acevedo_x000a_​CUI_Guissela Bedon Espinoza;​CUI_Liliana Patricia Blanco Rodriguez​_x000a_​Supervision Medica Alo Rimac​_x000a_Buenos días:_x000a_ _x000a_Se comunica el familiar del Señor ANGELINO FORTUNATO MENESES SERPA, DNI: 23656818, indicando que pertenece al Programa Cuídate y que el día de hoy habían programado un examen de sangre a las 6am. Se comunicó con Viva1A a las 6:15 porque no se acercaban al domicilio y le indicaron que le devolverían la llamada. Desde ese entonces continúa llamándolos, pero sin éxito. Familiar muy molesto._x000a_ _x000a_Atte,_x000a_ _x000a_Carolina Flores Acevedo_x000a_Médico Consultor_x000a_División de Seguros, Personas y Marketing_x000a_D. Av. Garcilazo de la Vega N°955, Piso 2,_x000a_Cercado de Lima_x000a_C. 411-1111"/>
    <x v="8"/>
    <s v="PRESTADOR EXTERNO"/>
    <x v="15"/>
    <d v="2025-08-01T00:00:00"/>
    <s v="Estimada María Carolina, buen día:_x000a_En relación con el reclamo presentado por el familiar del Sr. ANGELINO FORTUNATO MENESES SERPA (DNI: 23656818), respecto a la toma de muestra programada como parte del Programa Cuídate, me permito informar lo siguiente:_x000a_Descargo y acciones realizadas:_x000a_Se coordinó con el paciente el día 24/07/2025 a las 10:56 a.m., confirmando la programación para la toma de muestra a domicilio._x000a_La toma de muestra se efectuó con éxito el día 25/07/2025 a las 06:50 a.m., dentro del rango de horario establecido._x000a_El paciente ya cuenta con los resultados de los examenes de laboratorio. _x000a_Al momento de esta comunicación, el sistema no registra otra orden médica pendiente de ejecución para el paciente._x000a_En cuanto a su cronograma de atenciones, la próxima cita del paciente correspondiente al Programa Cuídate es 22/08/2025._x000a__x000a_Quedamos atentos ante cualquier requerimiento adicional o seguimiento que se requiera sobre este caso."/>
    <d v="2025-08-01T00:00:00"/>
    <x v="0"/>
    <n v="1"/>
    <x v="0"/>
    <x v="3"/>
    <x v="0"/>
    <x v="105"/>
    <e v="#N/A"/>
    <e v="#N/A"/>
    <e v="#N/A"/>
    <e v="#N/A"/>
    <m/>
    <m/>
    <s v="Acceso"/>
    <s v="SERVICIO"/>
  </r>
  <r>
    <x v="7"/>
    <s v="PERÚ"/>
    <s v="VIVA1A CENTRO MEDICO"/>
    <s v="RIMAC"/>
    <x v="0"/>
    <s v="DNI"/>
    <n v="6626431"/>
    <s v="CLARA MARGARITA ARISTA JORDAN"/>
    <m/>
    <m/>
    <m/>
    <m/>
    <m/>
    <x v="0"/>
    <x v="1"/>
    <s v="Buenos días estimados _x000a__x000a_Hija de pacientes Sra Milagros Tejada se comunica nuevamente a nuestra central indicando que hasta la fecha no la contactan para brindar solución ante caso de sus padres, se comunicó a nuestra central el 25/07 y 30/07 donde se reportó caso a personal de turno. _x000a_Hija de pcte solicita lo sgte: _x000a__x000a_PACIENTE 1: CLARA MARGARITA ARISTA JORDAN, DNI: 06626431_x000a_- No le enviaron su medicamento habitual januvia, le enviaron otro que tiene un componente adicional que le genera síntomas a paciente y por ello no toma ningún medicamento actualmente. _x000a__x000a_PACIENTE 2: DUILIO TEJADA RODRIGUEZ, DNI: 10328159_x000a_- No realizo copago de medicinas, no recibió tratamiento, refiere que el copago era muy alto a diferencia de los meses anteriores. no toma ningún medicamento actualmente. _x000a_- Solicita el envió de detalle del costo de medicinas como anteriormente le enviaban._x000a__x000a__x000a_COMUNICARSE:_x000a_Sra Milagros Tejada_x000a_cell: 999063316_x000a__x000a_pacientes: _x000a_CLARA MARGARITA ARISTA JORDAN, DNI: 06626431_x000a_DUILIO TEJADA RODRIGUEZ, DNI: 10328159_x000a__x000a__x000a__x000a_Saludos cordiales "/>
    <x v="11"/>
    <s v="CRONICOS"/>
    <x v="3"/>
    <d v="2025-08-01T00:00:00"/>
    <s v="Buenas tardes estimados,_x000a_Con relación al caso reportado sobre los pacientes Clara Margarita Arista Jordán (DNI: 06626431) y  Duilio Tejada Rodríguez (DNI: 10328159), detallamos a continuación la información registrada en el sistema y las acciones realizadas por nuestro equipo:_x000a__x000a_ PACIENTE 1: Clara Margarita Arista Jordán_x000a__x000a_DNI: 06626431_x000a__x000a_Se realizó contacto telefónico con la hija de la paciente antes de la entrega de medicamentos, con el objetivo de informarle que se suministraría un medicamento de marca alternativa al habitual (Januvia), manteniendo el mismo principio activo._x000a_La hija manifestó su conformidad con la entrega, señalando que aceptarían este mes el medicamento alternativo, pero solicitando que a partir del próximo mes se le entregue nuevamente la marca habitual._x000a_En el sistema figura la constancia de esta autorización._x000a_Lamentamos los inconvenientes mencionados y tomamos nota de la solicitud, la cual será considerada en la próxima programación de medicamentos._x000a__x000a__x000a_PACIENTE 2: Duilio Tejada Rodríguez_x000a__x000a_DNI: 10328159_x000a__x000a_Se realizó la cotización de medicamentos conforme a la receta enviada._x000a_La hija del paciente informó que el Sr. Duilio pertenece al programa de hipertensión y que esperaba recibir todos los medicamentos incluidos en la receta._x000a_Se le informó que, de acuerdo al sistema, únicamente los medicamentos correspondientes al tratamiento de hipertensión contaban con cobertura al 100%**. Los medicamentos adicionales no tenían cobertura vigente._x000a_La familiar aceptó la entrega parcial, correspondiente al tratamiento de hipertensión, y no se realizó ningún cobro, como consta en el sistema._x000a_Respecto al detalle de precios de medicamentos, se le indicó que la cotización estaba disponible bajo solicitud, como en meses anteriores._x000a__x000a_Contacto realizado:_x000a_Ambos casos han sido atendidos por personal de Farmacia Viva 1A. En el caso del paciente Duilio Tejada, se coordinará una nueva llamada a la Sra. Milagros Tejada (999063316) para reforzar la información y resolver cualquier duda pendiente."/>
    <d v="2025-08-01T00:00:00"/>
    <x v="0"/>
    <n v="1"/>
    <x v="0"/>
    <x v="3"/>
    <x v="0"/>
    <x v="105"/>
    <e v="#N/A"/>
    <e v="#N/A"/>
    <e v="#N/A"/>
    <e v="#N/A"/>
    <m/>
    <m/>
    <s v="Atencion Asistencial"/>
    <s v="SERVICIO"/>
  </r>
  <r>
    <x v="7"/>
    <s v="PERÚ"/>
    <s v="VIVA1A CENTRO MEDICO"/>
    <s v="RIMAC"/>
    <x v="0"/>
    <s v="DNI"/>
    <n v="10328159"/>
    <s v="DUILIO TEJADA RODRIGUEZ"/>
    <m/>
    <m/>
    <m/>
    <m/>
    <m/>
    <x v="0"/>
    <x v="1"/>
    <s v="Buenos días estimados _x000a__x000a_Hija de pacientes Sra Milagros Tejada se comunica nuevamente a nuestra central indicando que hasta la fecha no la contactan para brindar solución ante caso de sus padres, se comunicó a nuestra central el 25/07 y 30/07 donde se reportó caso a personal de turno. _x000a_Hija de pcte solicita lo sgte: _x000a__x000a_PACIENTE 1: CLARA MARGARITA ARISTA JORDAN, DNI: 06626431_x000a_- No le enviaron su medicamento habitual januvia, le enviaron otro que tiene un componente adicional que le genera síntomas a paciente y por ello no toma ningún medicamento actualmente. _x000a__x000a_PACIENTE 2: DUILIO TEJADA RODRIGUEZ, DNI: 10328159_x000a_- No realizo copago de medicinas, no recibió tratamiento, refiere que el copago era muy alto a diferencia de los meses anteriores. no toma ningún medicamento actualmente. _x000a_- Solicita el envió de detalle del costo de medicinas como anteriormente le enviaban._x000a__x000a__x000a_COMUNICARSE:_x000a_Sra Milagros Tejada_x000a_cell: 999063316_x000a__x000a_pacientes: _x000a_CLARA MARGARITA ARISTA JORDAN, DNI: 06626431_x000a_DUILIO TEJADA RODRIGUEZ, DNI: 10328159_x000a__x000a__x000a__x000a_Saludos cordiales "/>
    <x v="34"/>
    <s v="PRESTADOR EXTERNO"/>
    <x v="0"/>
    <d v="2025-08-01T00:00:00"/>
    <s v="Buenas tardes estimados,_x000a_Con relación al caso reportado sobre los pacientes Clara Margarita Arista Jordán (DNI: 06626431) y  Duilio Tejada Rodríguez (DNI: 10328159), detallamos a continuación la información registrada en el sistema y las acciones realizadas por nuestro equipo:_x000a__x000a_ PACIENTE 1: Clara Margarita Arista Jordán_x000a__x000a_DNI: 06626431_x000a__x000a_Se realizó contacto telefónico con la hija de la paciente antes de la entrega de medicamentos, con el objetivo de informarle que se suministraría un medicamento de marca alternativa al habitual (Januvia), manteniendo el mismo principio activo._x000a_La hija manifestó su conformidad con la entrega, señalando que aceptarían este mes el medicamento alternativo, pero solicitando que a partir del próximo mes se le entregue nuevamente la marca habitual._x000a_En el sistema figura la constancia de esta autorización._x000a_Lamentamos los inconvenientes mencionados y tomamos nota de la solicitud, la cual será considerada en la próxima programación de medicamentos._x000a__x000a__x000a_PACIENTE 2: Duilio Tejada Rodríguez_x000a__x000a_DNI: 10328159_x000a__x000a_Se realizó la cotización de medicamentos conforme a la receta enviada._x000a_La hija del paciente informó que el Sr. Duilio pertenece al programa de hipertensión y que esperaba recibir todos los medicamentos incluidos en la receta._x000a_Se le informó que, de acuerdo al sistema, únicamente los medicamentos correspondientes al tratamiento de hipertensión contaban con cobertura al 100%**. Los medicamentos adicionales no tenían cobertura vigente._x000a_La familiar aceptó la entrega parcial, correspondiente al tratamiento de hipertensión, y no se realizó ningún cobro, como consta en el sistema._x000a_Respecto al detalle de precios de medicamentos, se le indicó que la cotización estaba disponible bajo solicitud, como en meses anteriores._x000a__x000a_Contacto realizado:_x000a_Ambos casos han sido atendidos por personal de Farmacia Viva 1A. En el caso del paciente Duilio Tejada, se coordinará una nueva llamada a la Sra. Milagros Tejada (999063316) para reforzar la información y resolver cualquier duda pendiente."/>
    <d v="2025-08-01T00:00:00"/>
    <x v="0"/>
    <n v="1"/>
    <x v="0"/>
    <x v="3"/>
    <x v="0"/>
    <x v="105"/>
    <e v="#N/A"/>
    <e v="#N/A"/>
    <e v="#N/A"/>
    <e v="#N/A"/>
    <m/>
    <m/>
    <s v="Tramites Administrativos"/>
    <s v="CALIDAD"/>
  </r>
  <r>
    <x v="7"/>
    <s v="PERÚ"/>
    <s v="VIVA1A CENTRO MEDICO"/>
    <s v="RIMAC"/>
    <x v="0"/>
    <s v="DNI"/>
    <n v="70895071"/>
    <s v="IVANNA DEYAMIRA VELASCO RIVERA"/>
    <m/>
    <n v="975857534"/>
    <m/>
    <m/>
    <m/>
    <x v="0"/>
    <x v="1"/>
    <s v="Buenos días estimados_x000a__x000a_Se comunica nuevamente a nuestra central madre de paciente solicitando levantar reclamo formal por brindar de entrega de medicinas errónea y no atender su reclamo brindando alternativa de solución de forma inmediata. Madre de paciente indica que el día 22/07 recibió entrega de medicamentos por inkafarma, refiere lo sgte:_x000a__x000a_Entrega es errónea ya que paciente toma levotiroxina de 100mg y de 50mg y la entrega solo fue de levotiroxina de 50mg que incluso tomando 2 tab no alcanzaría para todos los días de su tto. Inkafarma le indico que debe comunicarse con centro medico Viva 1A para que brinden la receta correcta._x000a__x000a_También solicito envió de receta de atenciones de menor ya sea por correo o WhatsApp ya que solo le enviaron 1 vez._x000a__x000a_Estuvo llamando y escribiendo a su central, farmacia, laboratorio y no recibe respuesta._x000a__x000a_Madre se comunicó a central el 25/07 y caso se reportó con personal encargado, refiere que no es la primera vez que sucede este error en la entrega de medicinas y que hasta el momento no la contactan, indica que presentara su queja formal. _x000a_Solicito su apoyo en revisión de caso y comunicarse con madre de paciente._x000a__x000a__x000a_IVANNA DEYAMIRA VELASCO RIVERA_x000a_DNI: 70895071_x000a_CELL DE MADRE: 975857534_x000a__x000a__x000a__x000a_Saludos cordiales_x000a_Central de programas Rimac"/>
    <x v="36"/>
    <s v="CRONICOS"/>
    <x v="19"/>
    <d v="2025-08-01T00:00:00"/>
    <s v="Estimados, buen día:_x000a_En atención al reclamo presentado por la madre de la paciente Ivanna Deyamira Velasco Rivera (DNI: 70895071), respecto a la entrega errónea de medicamentos y la demora en la respuesta ante su reclamo, se informa lo siguiente:_x000a_Hechos registrados:_x000a_Cotización inicial:_x000a_El día previo al 22/07/2025, se solicitó la cotización a Inkafarma de los medicamentos Eutirox 100 mcg y Eutirox 50 mcg, tratamiento habitual de la paciente._x000a_Error en la cotización:_x000a_Inkafarma respondió inicialmente con precios para Eutirox 100 mcg y Eutirox 75 mcg, siendo este último incorrecto. Al detectar el error, desde nuestra área se corrigió y se indicó que lo correcto era Eutirox 50 mcg (8 unidades)._x000a_Error en el despacho:_x000a_A pesar de la corrección enviada, Inkafarma cometió un nuevo error, despachando 30 unidades de Eutirox 50 mcg, omitiendo el Eutirox 100 mcg requerido en el tratamiento._x000a_Contacto con la madre de la paciente:_x000a_Tras identificar la situación, se procedió a contactar a la madre de la paciente, se le ofrecieron las disculpas correspondientes, y se le informó que el cambio de medicación será gestionado a la brevedad._x000a_Sobre la receta médica:_x000a_La madre solicitó el reenvío de la receta. Confirmamos que esta fue enviada inicialmente, y se procederá con el reenvío por los canales solicitados (correo o WhatsApp) para su comodidad._x000a_Medidas correctivas y actuales:_x000a_Se ha escalado el caso con Inkafarma para reforzar el protocolo de validación en las cotizaciones y despachos de medicamentos, especialmente en tratamientos crónicos._x000a_Se mantiene contacto con la madre para garantizar el cumplimiento de la reposición correspondiente, y asegurar la continuidad del tratamiento de la paciente sin interrupciones._x000a_Adicionalmente, se ha reforzado la atención en nuestros canales de comunicación para evitar demoras en la respuesta ante futuros reclamos o consultas._x000a_Lamentamos profundamente los inconvenientes ocasionados y reiteramos nuestro compromiso con la atención segura, oportuna y precisa de nuestros pacientes, especialmente dentro del Programa Cuídate._x000a_Quedamos atentos a cualquier coordinación adicional que se requiera."/>
    <d v="2025-08-05T00:00:00"/>
    <x v="0"/>
    <n v="3"/>
    <x v="0"/>
    <x v="2"/>
    <x v="0"/>
    <x v="105"/>
    <e v="#N/A"/>
    <e v="#N/A"/>
    <e v="#N/A"/>
    <e v="#N/A"/>
    <m/>
    <m/>
    <s v="Atencion Asistencial"/>
    <s v="SERVICIO"/>
  </r>
  <r>
    <x v="7"/>
    <s v="PERÚ"/>
    <s v="VIVA1A CENTRO MEDICO"/>
    <s v="RIMAC"/>
    <x v="0"/>
    <s v="DNI"/>
    <n v="25616130"/>
    <s v="PAULA ZARELA MATTA VDA DE RAMOS"/>
    <m/>
    <m/>
    <m/>
    <m/>
    <m/>
    <x v="0"/>
    <x v="1"/>
    <s v="Estimadas @Gianina Jessica Sigueña Aldana@Brigitte Huaranca Lopez@Quejas y reclamos_x000a__x000a_Su urgente apoyo con dar respuesta y resolución al presente reclamo._x000a__x000a_Rosa Gutierrez Marres&lt;rosa.gutierrezmarres@rimac.com.pe&gt;_x000a_​CUI_Guissela Bedon Espinoza​_x000a_Hola Guissela,_x000a__x000a_Buenas tardes, por favor tu gentil apoyo con la queja de la cliente que quiere poner un reclamo formal por atención del proveedor VIVA 1A._x000a__x000a_Indica que su madre (PAULA ZARELA MATTA VDA DE RAMOS) está inscrita en uno o varios programas, no tiene claro en cual, porque antes estaba en cuidado paliativos, pero le han hecho cambios, no sabe si está en programa Diamante o Programa oncológico. Necesita que le brinden los detalles._x000a__x000a_Reclama que se demoran demasiado en atenderla, en entrega de medicinas, tiene q estar llamando varias veces, desde la atención puede pasar 5 o 6 días y no recibe el medicamento ocasionando que se contacte varias veces, en algunas oportunidades le dicen que lo han escalado con auditoria medica._x000a__x000a_Adicional desde hace 2 meses no va nutrición ni psicología, se ha quejado con Rosa Baldeon quien le ayudo para que la llamen, pero se cruzó con otra atención por terapia y ya no le reprogramaron, actualmente siguen sin darle la cita._x000a__x000a_La persona de contacto es:_x000a__x000a_Nombre: ROXANA ALEJANDRINA RAMOS MATTA_x000a_Email: pramosm@yahoo.com_x000a_Telefono: 989096306"/>
    <x v="0"/>
    <s v="PRESTADOR EXTERNO"/>
    <x v="0"/>
    <d v="2025-08-01T00:00:00"/>
    <s v="Estimadas,_x000a_Buenas tardes._x000a_En atención al reclamo presentado por la Sra. Roxana Ramos Matta, hija de la paciente Paula Zarela Matta Vda. de Ramos, respecto a la atención brindada por el proveedor VIVA 1A, se informa lo siguiente:_x000a_Cobertura del programa:_x000a_La paciente se encuentra actualmente adscrita a los programas Paliativo Oncológico (por diagnóstico de cáncer de mama) y Paliativo No Oncológico. Esta información fue comunicada oportunamente vía telefónica por la Dra. Estefany Vega. Asimismo, se remitió un correo electrónico a la Sra. Roxana Ramos con el detalle de la cobertura y la información adicional solicitada. (Adjunto correo enviado)._x000a_Agendamiento de citas:_x000a_Se ha intentado agendar las citas médicas en diversas oportunidades. Sin embargo, la Sra. Roxana ha manifestado en varias ocasiones que no es posible atender las citas programadas debido a la superposición con las sesiones de radioterapia que la paciente recibe en la clínica Aliada._x000a_Atención de nutrición y psicología:_x000a_Se registró una interrupción en las atenciones de nutrición y psicología debido a un cruce con citas de terapia. A la fecha, se están realizando las coordinaciones para reprogramar las actividades pendientes del programa._x000a_Entrega de medicamentos:_x000a_A solicitud de la Sra. Roxana, se gestionó con Rímac la entrega de todas las recetas de la paciente mediante el proveedor Cuidafarma. Esta solicitud fue debidamente tramitada y recibió respuesta afirmativa por parte de Rímac. (Adjunto correo de validación por parte del QF Luis Herrera)._x000a_5. Se adjunta los documentos correspondientes y la captura de pantalla donde le informamos al familiar del paciente lo que nos están solicitando._x000a__x000a_Lamentamos los inconvenientes ocasionados y reiteramos nuestro compromiso en seguir brindando una atención integral, oportuna y humanizada a la paciente._x000a_Quedamos atentos a cualquier otra consulta o requerimiento adicional._x000a_Saludos cordiales,"/>
    <d v="2025-08-05T00:00:00"/>
    <x v="0"/>
    <n v="3"/>
    <x v="0"/>
    <x v="2"/>
    <x v="0"/>
    <x v="105"/>
    <e v="#N/A"/>
    <e v="#N/A"/>
    <e v="#N/A"/>
    <s v="NO"/>
    <m/>
    <m/>
    <s v="Medicamentos"/>
    <s v="SERVICIO"/>
  </r>
  <r>
    <x v="7"/>
    <s v="PERÚ"/>
    <s v="VIVA1A CENTRO MEDICO"/>
    <s v="RIMAC"/>
    <x v="0"/>
    <s v="DNI"/>
    <n v="6750936"/>
    <s v="TORRES SANTOS MARIA MERCEDES EMELIA"/>
    <m/>
    <n v="960560265"/>
    <m/>
    <m/>
    <m/>
    <x v="0"/>
    <x v="1"/>
    <s v="Estimados Programas Rimac,_x000a__x000a_ _x000a__x000a_Por medio de la presente, queremos expresar nuestra preocupación respecto a un caso que requiere atención prioritaria. Se trata de la madre de un funcionario, la Sra. María Mercedes Emelia Torres Santos (DNI: 06750936), quien ha manifestado su descontento con la atención recibida por parte del programa._x000a__x000a_ _x000a__x000a_De acuerdo con lo informado:_x000a__x000a_ _x000a__x000a_1.                 No se le ha brindado el seguimiento adecuado a su tratamiento ni se han cumplido las consultas de control necesarias frente a sus diagnósticos._x000a__x000a_2.                 No ha recibido atención desde el 25 de enero._x000a__x000a_3.                 No se le han enviado las medicinas correspondientes, lo que la ha obligado a adquirirlas por su cuenta._x000a__x000a_ _x000a__x000a_Dado que se trata de una persona adulta mayor, solicitamos su especial apoyo para garantizar el control y seguimiento de su caso. Les pedimos que se contacten con ella de manera urgente, ya que no puede estar llamando a la central._x000a__x000a_ _x000a__x000a_Datos de contacto:_x000a__x000a_·                Celular: 960 560 265_x000a__x000a_·                DNI: 06750936_x000a__x000a_·                Paciente: TORRES SANTOS MARIA MERCEDES EMELIA_x000a__x000a_ _x000a__x000a_Agradecemos de antemano su pronta atención a este asunto y quedamos atentos a cualquier actualización o información adicional que puedan requerir._x000a__x000a_ _x000a__x000a_Revisa nuestros términos y condiciones aquí T&amp;C_x000a__x000a_ _x000a__x000a_Saludos Cordiales / Kind regards,_x000a__x000a_ _x000a__x000a_Leslie Solórzano S._x000a__x000a_Ejecutiva de Servicio Riesgos Humanos"/>
    <x v="28"/>
    <s v="CRONICOS"/>
    <x v="23"/>
    <d v="2025-08-04T00:00:00"/>
    <s v="Estimados buenos días,_x000a_Reciban un cordial saludo._x000a_En relación con el caso de la Sra. María Mercedes Emelia Torres Santos (DNI: 06750936), agradecemos la comunicación y la preocupación manifestada. Detallamos la atención brindada y el estado actual de su caso:_x000a_Atención médica:_x000a_Si bien en un inicio la paciente no respondió a las citas programadas, actualmente ha sido atendida por el Dr. Moncada, quien realizó la evaluación correspondiente conforme al programa._x000a_Entrega de medicamentos:_x000a_La paciente ya cuenta con sus medicamentos prescritos. Se realizó la coordinación respectiva con el proveedor para garantizar la entrega completa de su tratamiento._x000a_Seguimiento al caso:_x000a_Se tomó contacto directo con la paciente para confirmar la recepción de la medicación y conocer su percepción sobre la atención brindada. Durante esta comunicación, la Sra. Torres manifestó encontrarse conforme con el servicio recibido hasta la fecha._x000a_No obstante, entendemos la importancia de mantener un seguimiento constante, especialmente tratándose de una persona adulta mayor. Por ello, se ha reforzado el monitoreo de su caso, con el objetivo de asegurar la continuidad en su atención médica y evitar futuras contingencias._x000a_Agradecemos su comunicación y quedamos atentos a cualquier requerimiento adicional."/>
    <d v="2025-08-05T00:00:00"/>
    <x v="0"/>
    <n v="2"/>
    <x v="0"/>
    <x v="1"/>
    <x v="0"/>
    <x v="106"/>
    <e v="#N/A"/>
    <e v="#N/A"/>
    <e v="#N/A"/>
    <e v="#N/A"/>
    <m/>
    <m/>
    <s v="Atención Asistencial"/>
    <s v="CALIDAD"/>
  </r>
  <r>
    <x v="7"/>
    <s v="PERÚ"/>
    <s v="VIVA1A CENTRO MEDICO"/>
    <s v="RIMAC"/>
    <x v="0"/>
    <s v="DNI"/>
    <n v="8714637"/>
    <s v="CATTER COSSIO CLAUDIA NATALIA"/>
    <s v="Tomas Ramsey 965 Dpto. 101   Magdalena"/>
    <n v="998154866"/>
    <m/>
    <m/>
    <m/>
    <x v="0"/>
    <x v="1"/>
    <s v="Estimadas Doctoras, buen día Estimadas @Quejas y reclamos@Brigitte Huaranca Lopez_x000a__x000a_Solicitamos el descargo y medidad correctivas en referencia al presente reclamo._x000a__x000a_Por favor su apoyo, indican que paciente recibe tratamiento por CUIDATE pero no se han comunicado con el en Junio y Julio para su consulta._x000a__x000a_ _x000a__x000a_Asegurada : CATTER COSSIO CLAUDIA NATALIA_x000a_Direccion : Tomas Ramsey 965 Dpto. 101   Magdalena_x000a_DNI  _ 08714637    _x000a_El nro de celular es :  998154866_x000a_Diagnostico HIPERTENSION"/>
    <x v="2"/>
    <s v="CUIDATE"/>
    <x v="6"/>
    <d v="2025-08-04T00:00:00"/>
    <s v="Estimadas Doctoras, buen día:_x000a_En atención al caso de la asegurada Claudia Natalia Catter Cossio (DNI: 08714637), diagnosticada con hipertensión arterial y adscrita al programa Cuídate, se informa lo siguiente:_x000a_Contacto en los meses de junio y julio:_x000a_Se realizaron intentos de contacto durante los meses de junio y julio para coordinar su atención médica; sin embargo, la paciente no respondió las llamadas realizadas en dichas fechas._x000a_Última atención registrada:_x000a_La asegurada fue atendida el día 04/08 por el Dr. Moncada, dentro del marco del programa de manejo de enfermedades crónicos._x000a_Entrega de medicamentos:_x000a_Actualmente, se está gestionando la entrega de medicamentos considerando que la paciente reside en Punta Hermosa, lo cual requiere una coordinación logística adicional para asegurar la cobertura efectiva._x000a_Lamentamos cualquier malentendido que esto haya podido generar y reiteramos nuestro compromiso con la continuidad del cuidado integral de nuestros asegurados._x000a_Quedamos atentos a cualquier indicación adicional._x000a_Saludos cordiales,"/>
    <d v="2025-08-04T00:00:00"/>
    <x v="0"/>
    <n v="1"/>
    <x v="0"/>
    <x v="3"/>
    <x v="0"/>
    <x v="106"/>
    <s v="PACIENTE DE PROGRAMA CUIDATE- URGENTE **PACIENTE CATTER COSSIO CLAUDIA NATALIA 04-85620 "/>
    <e v="#N/A"/>
    <e v="#N/A"/>
    <e v="#N/A"/>
    <m/>
    <m/>
    <s v="Acceso"/>
    <s v="SERVICIO"/>
  </r>
  <r>
    <x v="7"/>
    <s v="PERÚ"/>
    <s v="VIVA1A CENTRO MEDICO"/>
    <s v="RIMAC"/>
    <x v="0"/>
    <s v="DNI"/>
    <n v="6769425"/>
    <s v="LUZ ANGELICA VELASQUEZ MUÑOZ"/>
    <m/>
    <n v="985607204"/>
    <m/>
    <m/>
    <m/>
    <x v="0"/>
    <x v="1"/>
    <s v="Buenos días estimados_x000a__x000a_Paciente se comunica nuevamente a nuestra central realizando reclamo por falta de entrega de sus medicinas, se reportó caso con personal de turno el 31/07 y nuevamente hoy 05/08. Paciente en mención indica que paso atención medica con Dr Moncada el 16/07 y desde entonces no logra contactase para que entreguen medicamento, no se está aplicando su insulina y se encuentra muy preocupada y alterada por situación. Acotar que lleva comunicándose a su central como también a los números de celular por la cual agendan su cita y nadie le responde. _x000a_Solicito su gentil apoyo en revisión de caso y comunicarse con paciente para brindar alternativa de solución, desea realizar queja formal. _x000a__x000a_LUZ ANGELICA VELASQUEZ MUÑOZ_x000a_DNI: 06769425_x000a_CELL: 985607204"/>
    <x v="0"/>
    <s v="PRESTADOR EXTERNO"/>
    <x v="0"/>
    <d v="2025-08-05T00:00:00"/>
    <s v="Estimados,_x000a_Por medio del presente, me permito informar que la paciente Luz Angélica Velásquez Muñoz (DNI: 06769425) ya se encuentra actualmente con los medicamentos correspondientes, conforme a lo establecido en su programa de atención._x000a_Lamentamos los inconvenientes presentados y agradecemos su comprensión. Se han tomado las medidas necesarias para reforzar la comunicación y asegurar que este tipo de situaciones no se repitan._x000a_Quedamos atentos ante cualquier requerimiento adicional."/>
    <d v="2025-08-08T00:00:00"/>
    <x v="0"/>
    <n v="4"/>
    <x v="0"/>
    <x v="5"/>
    <x v="0"/>
    <x v="107"/>
    <e v="#N/A"/>
    <e v="#N/A"/>
    <e v="#N/A"/>
    <e v="#N/A"/>
    <m/>
    <m/>
    <s v="Medicamentos"/>
    <s v="SERVICIO"/>
  </r>
  <r>
    <x v="7"/>
    <s v="PERÚ"/>
    <s v="VIVA1A CENTRO MEDICO"/>
    <s v="RIMAC"/>
    <x v="0"/>
    <s v="DNI"/>
    <n v="41573039"/>
    <s v="LINETT YESENIA ENRRIQUEZ TAPIA"/>
    <m/>
    <n v="987327646"/>
    <m/>
    <m/>
    <m/>
    <x v="0"/>
    <x v="1"/>
    <s v="Buenas tardes estimados_x000a__x000a_Se comunica a nuestra central esposos de paciente, refiere que desde el mes de mayo tiene pendiente la toma de muestra de laboratorio, se encuentra muy incómodo ya que acuden hasta su domicilio para realizar la entrega de medicinas y no acude personal para toma de muestra. _x000a_Solicito su gentil apoyo en revisión de caso y brindar alternativa de solución._x000a__x000a_LINETT YESENIA ENRRIQUEZ TAPIA_x000a_DNI: 41573039_x000a_CELL: 987327646_x000a__x000a__x000a__x000a_Saludos cordiales _x000a_Central de programas Rimac"/>
    <x v="2"/>
    <s v="PRESTADOR EXTERNO"/>
    <x v="15"/>
    <d v="2025-08-05T00:00:00"/>
    <s v="Buenas tardes,_x000a__x000a_Se contactó al paciente el día 30/07, y nos brindó una dirección en el distrito de VILLA MARIA DEL TRIUNFO, se realizó la consulta a DAYERLAB para la toma de laboratorio e indicaron que NO TIENEN COBERTURA, es por ello que se solicitó al paciente otra dirección, el paciente no cuenta con otra._x000a__x000a_En ese sentido me vuelvo a comunicar con DAYERLAB y me comentan que requieren 3px  apróx como mínimo, para tomas en ese distrito con el fin de generar una ruta, ya que es muy retirado y se encuentra cerca de Villa El Salvador. _x000a__x000a_Por otro lado, la paciente el día de hoy 05/08 accedió a realizarse la toma en VIVA1A. _x000a_HORA: 8:30 AM_x000a_DÍA: 07/08/2025_x000a__x000a__x000a__x000a_Quedamos atentos a cualquier consulta o comentario adicional._x000a_Saludos cordiales."/>
    <d v="2025-08-05T00:00:00"/>
    <x v="0"/>
    <n v="1"/>
    <x v="0"/>
    <x v="3"/>
    <x v="0"/>
    <x v="107"/>
    <e v="#N/A"/>
    <e v="#N/A"/>
    <e v="#N/A"/>
    <e v="#N/A"/>
    <m/>
    <m/>
    <s v="Acceso"/>
    <s v="SERVICIO"/>
  </r>
  <r>
    <x v="7"/>
    <s v="PERÚ"/>
    <s v="VIVA1A CENTRO MEDICO"/>
    <s v="RIMAC"/>
    <x v="0"/>
    <s v="DNI"/>
    <m/>
    <s v="NILTON HERNAN JIMENEZ ROSALES"/>
    <m/>
    <n v="915061985"/>
    <m/>
    <m/>
    <m/>
    <x v="1"/>
    <x v="1"/>
    <s v="Buenas tardes_x000a__x000a_Estimada Brigitte, según lo conversado por favor tu apoyo con este caso:_x000a_Detalle del caso: Cliente refiere que no le brindan una atención adecuada con el proveedor de rehabilitación física y terapias VIVA 1A SAC con respecto al horario de terapias ya que al estar tomando sedantes por un tratamiento en psiquiatría no puede atender a los terapistas a partir de las 7 am._x000a__x000a_Indica que ha mencionado el motivo por el cual no puedo recibir a los terapistas en el horario de 7am a 8am._x000a__x000a_ _x000a__x000a_Por favor su apoyo en este caso especial para que se puedan gestionar las terapias a partir de las 9am en adelante._x000a__x000a_ _x000a__x000a_Datos del asegurado:_x000a__x000a_-Nombres: NILTON HERNAN JIMENEZ ROSALES_x000a_-Póliza: AMI SALUD RED PREFERENTE_x000a_-Celular: 915061985_x000a_-Mail: niltonjimenez780@gmail.com_x000a__x000a__x000a_Espero contar con su apoyo a la brevedad._x000a__x000a_ _x000a__x000a_Quedo a la espera de su pronta respuesta._x000a__x000a_ _x000a__x000a_Saludos,_x000a__x000a_ "/>
    <x v="4"/>
    <s v="TERAPIAS"/>
    <x v="21"/>
    <d v="2025-08-07T00:00:00"/>
    <s v="Estimados buenos días,_x000a_Con respecto a lo solicitado se informa que:_x000a_Paciente del programa Diamante, residente en el Rímac._x000a_Cita con la Dra. Laura Vigo con fecha 12/07/25 – OM: 20 ss TF._x000a_Inicio de terapias: 14/07/25; a la actualidad lleva efectivas 8 ss TF._x000a_Incidencia:_x000a_Atenciones con el Lic. Meza, quien cambia de horario al turno mañana de 07:00 a 11:00 horas, horario en el que al paciente no le era posible asistir y no aceptó las sesiones, indicando que tenía estudio bíblico. Adicionalmente, señaló que no podía acudir los días sábados por compromisos en su Iglesia. A pesar de múltiples intentos de agendar atenciones, la respuesta por parte del paciente fue negativa._x000a_Posteriormente, se recepciona llamada de la Ejecutiva Diana de Rímac, a través de Brigitte H., informando que el paciente aceptaría atención en horas de la mañana, por lo que nos comunicamos nuevamente para confirmar la aceptación en el horario de 08:00 a.m. los días lunes, miércoles y viernes._x000a_En el cambio de mes, el Lic. Meza renuncia a su cargo en Viva 1A._x000a_Se informa al paciente sobre la renuncia, lo cual le causa disgusto, ya que estaba muy fidelizado con el terapeuta. Se brinda la opción de atención con el Lic. Noriega; sin embargo, el paciente no está conforme con dicha atención. Actualmente, nos contactaremos con el Sr. Nilton para asignar al Lic. Rivalles a sus atenciones._x000a_Cabe indicar que el paciente mantiene sus atenciones al día; sin embargo, en ocasiones se presentan demoras debido a que no realiza el copago correspondiente para poder programar las terapias._x000a_Historial de atenciones:_x000a_25/03/25: Primera atención con la Dra. Vigo, quien emite orden médica de 24 sesiones de terapia física (TF) y 12 de terapia ocupacional (TO). El paciente manifiesta que no requiere terapias ocupacionales, indicando que puede realizar sus actividades de manera independiente, y que solo necesita 12 terapias físicas._x000a_05/04/25 al 10/05/25: Inicio y culminación de la primera orden médica (12 TF). El 10/05/25, el mismo día de culminación, el paciente es evaluado nuevamente por la Dra. Vigo, quien emite nueva orden médica por 16 sesiones de TF._x000a_16/05/25 al 03/06/25: Ejecución de la segunda orden médica (16 TF), realizándose finalmente 18 sesiones como muestra de solidaridad hacia el paciente._x000a_12/07/25: Nueva orden médica de la Dra. Vigo por 20 sesiones de TF._x000a_14/07/25 a la actualidad: El paciente ha cumplido 8 sesiones de la presente orden médica._x000a_Es todo cuanto informamos para su conocimiento."/>
    <d v="2025-08-13T00:00:00"/>
    <x v="0"/>
    <n v="5"/>
    <x v="0"/>
    <x v="4"/>
    <x v="0"/>
    <x v="108"/>
    <e v="#N/A"/>
    <e v="#N/A"/>
    <e v="#N/A"/>
    <e v="#N/A"/>
    <m/>
    <m/>
    <s v="Solicitud"/>
    <s v="SOLICITUD"/>
  </r>
  <r>
    <x v="7"/>
    <s v="PERÚ"/>
    <s v="VIVA1A CENTRO MEDICO"/>
    <s v="RIMAC"/>
    <x v="0"/>
    <m/>
    <m/>
    <s v="FERNANDO ALFONSO CORDOVA PEREZ ALBELA"/>
    <m/>
    <n v="997098736"/>
    <m/>
    <m/>
    <m/>
    <x v="0"/>
    <x v="1"/>
    <s v="Buenos días_x000a_Guissela_x000a_ _x000a_Por favor tu apoyo con la solicitud explicita del cliente_x000a_Cliente menciona que ya NO DESEA PERTENECER al Programa Cuidate por la pésima experiencia con la empresa VIVA 1A._x000a_Menciona que tenia una cita hoy y nunca lo contactaron, adjunto audios donde se ratifica solicitud del cliente._x000a_Considerar que es un cliente de ALTO VALOR VIP._x000a_ _x000a_Nombre de Contacto: FERNANDO ALFONSO CORDOVA PEREZ ALBELA_x000a_Paciente: FERNANDO ALFONSO CORDOVA PEREZ ALBELA_x000a_Contratante: FERNANDO ALFONSO CORDOVA PEREZ ALBELA_x000a_Diagnóstico: HTA, Hipotiroidismo_x000a_Teléfono (De preferencia Móvil): +51997098736_x000a_Correo Electrónico (si lo refiere): fonchicordova@hotmail.com"/>
    <x v="8"/>
    <s v="CRONICOS"/>
    <x v="6"/>
    <d v="2025-08-08T00:00:00"/>
    <s v="Estimados buenas tardes,_x000a_En relación con la solicitud del Sr. Fernando Alfonso Córdova Pérez Albela, quien ha manifestado su deseo de no continuar en el Programa Cuídate debido a una experiencia insatisfactoria con la empresa VIVA 1A, informamos lo siguiente:_x000a_El área de Call Center Experiencia intentó establecer contacto telefónico con el paciente, sin obtener respuesta. Adicionalmente, con el fin de cumplir con el seguimiento correspondiente a su cita mensual, se procedió a agendar consulta con el Dr. Moncada, quien realiza el acompañamiento médico asignado._x000a_El Dr. Moncada ha compartido evidencia mediante captura de pantalla, donde se constata que realizó tres intentos de llamada al paciente, los cuales no fueron contestados._x000a_Lamentamos sinceramente los inconvenientes presentados y respetamos la decisión del paciente de no continuar en el programa. No obstante, reafirmamos nuestro compromiso con la atención y el bienestar de todos nuestros pacientes, en especial aquellos considerados de alto valor VIP, como es el caso del Sr. Córdova._x000a__x000a_Quedamos atentos ante cualquier requerimiento adicional._x000a_Cordialmente,"/>
    <d v="2025-08-13T00:00:00"/>
    <x v="0"/>
    <n v="4"/>
    <x v="0"/>
    <x v="5"/>
    <x v="0"/>
    <x v="109"/>
    <e v="#N/A"/>
    <e v="#N/A"/>
    <e v="#N/A"/>
    <e v="#N/A"/>
    <m/>
    <m/>
    <s v="Acceso"/>
    <s v="SERVICIO"/>
  </r>
  <r>
    <x v="7"/>
    <s v="PERÚ"/>
    <s v="VIVA1A CENTRO MEDICO"/>
    <s v="RIMAC"/>
    <x v="0"/>
    <s v="DNI"/>
    <n v="3823548"/>
    <s v="JOSEFINA MORAYMA ALEMAN DE SERRANO"/>
    <m/>
    <m/>
    <m/>
    <m/>
    <m/>
    <x v="1"/>
    <x v="1"/>
    <s v="Estimados @Quejas  y reclamos @Brigitte Huaranca Lopez, @Gianina Jessica Sigueña Aldana &lt;gsiguenas@viva1a.com.pe&gt;_x000a__x000a_ _x000a__x000a_Por favor su apoyo urgente con lo solicitado líneas abajo, a la fecha no se comunican con la asegurada:_x000a__x000a_ _x000a__x000a_Favor su apoyo con este caso, se solicitó a Viva 1ª, que se puedan comunicar con la colaboradora Antonieta Serrano, dado que su madre, la Sra. JOSEFINA MORAYMA ALEMAN DE SERRANO (DNI: 03823548) es paciente del programa de crónicos y actualmente está en Lima (antes residía en Talara), motivo por el cual las consultas médicas presenciales y/o exámenes de laboratorio que se requieran, así como el expendio de medicinas, se realizarán en Lima._x000a__x000a_ _x000a__x000a_La Sra. Josefina Aleman pasa consulta médica entre el 10 y 12 de cada mes, motivo por el cual agradeceremos ponerse en contacto con Antonieta, a quien copio, para que les brinde detalles de la nueva dirección y se programe la consulta mensual respectiva._x000a__x000a_ _x000a__x000a_Antonieta Serrano Alemán_x000a__x000a_Celular: 998376040_x000a__x000a_ _x000a__x000a_Saludos cordiales,_x000a__x000a_ "/>
    <x v="4"/>
    <s v="CRONICOS"/>
    <x v="9"/>
    <d v="2025-08-08T00:00:00"/>
    <s v="Estimados,_x000a_En atención a su solicitud, les informamos que nos hemos contactado con la Sra. Cecilia Serrano Alemán, familiar de la paciente Josefina Morayma Alemán de Serrano (DNI: 03823548), a fin de coordinar la atención correspondiente._x000a_Se ha procedido con el agendamiento de la consulta médica del mes para el día sábado 09 de agosto a las 10:30 a.m. con la Dra. Virginia Cuevas, conforme al cronograma habitual del programa._x000a_Asimismo, informamos que se ha actualizado la dirección de atención de la paciente, considerando su actual residencia en la ciudad de Lima, lo cual permitirá una adecuada programación de futuras consultas y entrega de medicamentos._x000a_Quedamos atentos para cualquier coordinación adicional que se requiera._x000a_Atentamente,"/>
    <d v="2025-08-08T00:00:00"/>
    <x v="0"/>
    <n v="1"/>
    <x v="0"/>
    <x v="3"/>
    <x v="0"/>
    <x v="109"/>
    <e v="#N/A"/>
    <e v="#N/A"/>
    <e v="#N/A"/>
    <e v="#N/A"/>
    <m/>
    <m/>
    <s v="Solicitud"/>
    <s v="SOLICITUD"/>
  </r>
  <r>
    <x v="7"/>
    <s v="PERÚ"/>
    <s v="VIVA1A CENTRO MEDICO"/>
    <s v="RIMAC"/>
    <x v="0"/>
    <s v="DNI"/>
    <n v="3888655"/>
    <s v="VALDEZ GUEVARA NERY MONICA"/>
    <m/>
    <m/>
    <m/>
    <m/>
    <m/>
    <x v="0"/>
    <x v="1"/>
    <s v="Estimados @Quejas  y reclamos @Brigitte Huaranca Lopez,_x000a__x000a_ _x000a__x000a_Por favor su apoyo urgente con la asegurada VALDEZ GUEVARA NERY MONICA quien indica se encuentra sin medicamento desde el día 21 Julio ya que no ha recibido la atención mensual como corresponde._x000a__x000a_ _x000a__x000a_teléfono del Titular:_x000a__x000a_ _x000a__x000a_ROQUE VALDEZ ORLANDO_x000a__x000a_ _x000a__x000a_Cel:983630687_x000a__x000a_  Hola Rosita, Liliana,_x000a__x000a_ _x000a__x000a_Favor su apoyo la afilada VALDEZ GUEVARA NERY MONICA con DNI, 03888655, se viene atendiendo por Viva 1ª y se encuentra sin medicamento desde el día 21 Julio ya que no ha recibido la atención mensual como corresponde._x000a__x000a_ _x000a__x000a_Telefono del Titular:_x000a__x000a_ _x000a__x000a_ROQUE VALDEZ ORLANDO_x000a__x000a_ _x000a__x000a_Cel:983630687"/>
    <x v="2"/>
    <s v="CRONICOS"/>
    <x v="9"/>
    <d v="2025-08-08T00:00:00"/>
    <s v="Buenos días estimada Rosita,_x000a_Reciba un cordial saludo, respecto a la incidecia, lamentamos sinceramente los inconvenientes ocasionados al no haber recibido la atención correspondiente en el mes de julio. Apenas se tomó conocimiento del caso, se gestionó de manera prioritaria la atención, realizándose la entrega de los medicamentos el 10 de agosto._x000a_Reiteramos nuestras disculpas y le aseguramos nuestro compromiso de que situaciones como esta no vuelvan a repetirse. Para ello, hemos reforzado los procesos de acompañamiento y seguimiento a fin de garantizar la continuidad en la atención de nuestros pacientes._x000a_Quedamos a su disposición para cualquier consulta adicional._x000a_Atentamente,"/>
    <d v="2025-09-19T00:00:00"/>
    <x v="0"/>
    <n v="31"/>
    <x v="0"/>
    <x v="0"/>
    <x v="0"/>
    <x v="109"/>
    <e v="#N/A"/>
    <e v="#N/A"/>
    <e v="#N/A"/>
    <e v="#N/A"/>
    <m/>
    <m/>
    <s v="Acceso"/>
    <s v="SERVICIO"/>
  </r>
  <r>
    <x v="7"/>
    <s v="PERÚ"/>
    <s v="VIVA1A CENTRO MEDICO"/>
    <s v="RIMAC"/>
    <x v="0"/>
    <m/>
    <m/>
    <s v="_x000a_JOSE MARIA ANTONIO CORRALES NIEVES Y LAZARTE"/>
    <m/>
    <m/>
    <m/>
    <m/>
    <m/>
    <x v="1"/>
    <x v="1"/>
    <s v="Buen día_x000a__x000a_ _x000a__x000a_@CUI_Guissela Bedon tu apoyo con la consulta realizada por el cliente, ya que nos indican que los siguientes asegurados con diagnósticos de hipertensión no se encontrarían en el Programa Cuídate, sino en el Programa de Otras enfermedades crónicas. Quedamos atentas a la corrección o de no corresponder, por favor indícanos el motivo._x000a__x000a_ _x000a__x000a_Por favor informarnos el motivo del por que los siguientes asegurados están mediante el programa OTRAS ENFERMEDADES Y no mediante el programa CUIDATE_x000a__x000a_ _x000a__x000a__x000a__x000a_JOSE MARIA ANTONIO CORRALES NIEVES Y LAZARTE_x000a__x000a_HIPERTENSIÓN_x000a__x000a_DR MONCADA_x000a__x000a_9-Jul_x000a__x000a_LILIA ROSANNA BELTRAN GUERRA_x000a__x000a_HIPERTENSIÓN_x000a__x000a_DR MONCADA_x000a__x000a_9-Jul_x000a__x000a_ _x000a__x000a_ _x000a__x000a_ _x000a__x000a_Saludos cordiales,"/>
    <x v="4"/>
    <s v="CUIDATE"/>
    <x v="6"/>
    <d v="2025-08-08T00:00:00"/>
    <s v="Estimados, buen día:_x000a_En respuesta a su consulta, informamos que los pacientes mencionados fueron atendidos conforme a su diagnóstico actual:_x000a_José María Antonio Corrales Nieves y Lazarte – Atendido por RCV con el Dr. Moncada._x000a_Lilia Rosanna Beltrán Guerra – Atendida por Diabetes con el Dr. Moncada._x000a_Asimismo, se confirma que ambos pacientes pasaron atención el día 11/08._x000a_Quedamos atentos a cualquier consulta adicional."/>
    <d v="2025-08-15T00:00:00"/>
    <x v="0"/>
    <n v="6"/>
    <x v="0"/>
    <x v="0"/>
    <x v="0"/>
    <x v="109"/>
    <e v="#N/A"/>
    <e v="#N/A"/>
    <e v="#N/A"/>
    <e v="#N/A"/>
    <m/>
    <m/>
    <s v="Solicitud"/>
    <s v="SOLICITUD"/>
  </r>
  <r>
    <x v="7"/>
    <s v="PERÚ"/>
    <s v="VIVA1A CENTRO MEDICO"/>
    <s v="RIMAC"/>
    <x v="0"/>
    <m/>
    <m/>
    <s v="LILIA ROSANNA BELTRAN GUERRA"/>
    <m/>
    <m/>
    <m/>
    <m/>
    <m/>
    <x v="1"/>
    <x v="1"/>
    <s v="Buen día_x000a__x000a_ _x000a__x000a_@CUI_Guissela Bedon tu apoyo con la consulta realizada por el cliente, ya que nos indican que los siguientes asegurados con diagnósticos de hipertensión no se encontrarían en el Programa Cuídate, sino en el Programa de Otras enfermedades crónicas. Quedamos atentas a la corrección o de no corresponder, por favor indícanos el motivo._x000a__x000a_ _x000a__x000a_Por favor informarnos el motivo del por que los siguientes asegurados están mediante el programa OTRAS ENFERMEDADES Y no mediante el programa CUIDATE_x000a__x000a_ _x000a__x000a__x000a__x000a_JOSE MARIA ANTONIO CORRALES NIEVES Y LAZARTE_x000a__x000a_HIPERTENSIÓN_x000a__x000a_DR MONCADA_x000a__x000a_9-Jul_x000a__x000a_LILIA ROSANNA BELTRAN GUERRA_x000a__x000a_HIPERTENSIÓN_x000a__x000a_DR MONCADA_x000a__x000a_9-Jul_x000a__x000a_ _x000a__x000a_ _x000a__x000a_ _x000a__x000a_Saludos cordiales,"/>
    <x v="4"/>
    <s v="CUIDATE"/>
    <x v="6"/>
    <d v="2025-08-08T00:00:00"/>
    <s v="Estimados, buen día:_x000a_En respuesta a su consulta, informamos que los pacientes mencionados fueron atendidos conforme a su diagnóstico actual:_x000a_José María Antonio Corrales Nieves y Lazarte – Atendido por RCV con el Dr. Moncada._x000a_Lilia Rosanna Beltrán Guerra – Atendida por Diabetes con el Dr. Moncada._x000a_Asimismo, se confirma que ambos pacientes pasaron atención el día 11/08._x000a_Quedamos atentos a cualquier consulta adicional."/>
    <d v="2025-08-15T00:00:00"/>
    <x v="0"/>
    <n v="6"/>
    <x v="0"/>
    <x v="0"/>
    <x v="0"/>
    <x v="109"/>
    <e v="#N/A"/>
    <e v="#N/A"/>
    <e v="#N/A"/>
    <e v="#N/A"/>
    <m/>
    <m/>
    <s v="Solicitud"/>
    <s v="SOLICITUD"/>
  </r>
  <r>
    <x v="7"/>
    <s v="PERÚ"/>
    <s v="VIVA1A CENTRO MEDICO"/>
    <s v="RIMAC"/>
    <x v="0"/>
    <s v="DNI"/>
    <n v="29716505"/>
    <s v="EVELYN MARIA RIVERA ZEGARRA"/>
    <m/>
    <n v="954179269"/>
    <m/>
    <m/>
    <m/>
    <x v="0"/>
    <x v="1"/>
    <s v="Buenas tardes_x000a__x000a_Paciente se comunica a nuestra central, refiere que no ha recibido continuidad por atención en programa RCV por sus diagnósticos de dislipidemia, hipotiroidismo y trombosis. Refiere que paso una única a tención con medico Moncada en el mes de junio quien solo brindo medicina por diagnóstico de dislipidemia y que derivaría con las especialidades correspondientes. Se reporto caso de paciente desde el 27/06, 30/06, 01/07 y 08/07, indicando que hasta la fecha no recibe una respuesta sobre continuidad de atenciones. Indica que realizo su denuncia en susalud y solicita una pronta alternativa de solución sobre su caso. _x000a_solicito su gentil apoyo en revisión de caso, comunicarse con paciente para agendar atenciones pendientes e informar plan de trabajo, ya que también informo que realizo el copago respectivo por exámenes y no recibió seguimiento._x000a__x000a__x000a_EVELYN MARIA RIVERA ZEGARRA_x000a_DNI: 29716505_x000a_CELL: 954179269_x000a__x000a__x000a__x000a_Saludos cordiales_x000a_Central de programas Rimac"/>
    <x v="2"/>
    <s v="CRONICOS"/>
    <x v="19"/>
    <d v="2025-08-11T00:00:00"/>
    <s v="Buenos días estimados, _x000a_En relación con su comunicación, le informamos que la paciente Evelyn María Rivera Zegarra (DNI: 29716505) ha recibido atenciones conforme al Programa de Riesgo Cardiovascular (RCV), de acuerdo con el registro de citas realizadas en los últimos meses (atenciones en medicina familiar, medicina interna, nutrición y endocrinología)._x000a_Asimismo, le confirmamos que nuestros gestores de experiencia se contactan con todos los pacientes para brindar la información correspondiente respecto a la primera atención y al programa en el cual son atendidos, asegurando así el acompañamiento y orientación necesaria durante el proceso asistencial._x000a_Reiteramos nuestro compromiso con cada uno de nuestros pacientes, procurando brindar un seguimiento continuo y buscando soluciones oportunas a cualquier inconveniente que pueda presentarse. Estamos coordinando el contacto directo con usted a fin de agendar las atenciones pendientes y detallar el plan de trabajo correspondiente, considerando sus diagnósticos de dislipidemia, hipotiroidismo y trombosis._x000a_Agradecemos su comunicación y la confianza depositada, quedando a su disposición para cualquier consulta adicional._x000a_Saludos, "/>
    <d v="2025-08-26T00:00:00"/>
    <x v="0"/>
    <n v="12"/>
    <x v="0"/>
    <x v="0"/>
    <x v="0"/>
    <x v="110"/>
    <e v="#N/A"/>
    <e v="#N/A"/>
    <e v="#N/A"/>
    <e v="#N/A"/>
    <m/>
    <m/>
    <s v="Acceso"/>
    <s v="SERVICIO"/>
  </r>
  <r>
    <x v="7"/>
    <s v="PERÚ"/>
    <s v="VIVA1A CENTRO MEDICO"/>
    <s v="RIMAC"/>
    <x v="0"/>
    <s v="DNI"/>
    <n v="8160842"/>
    <s v="YOLANDA YESENIA MILAGROS YACILA CUYA"/>
    <m/>
    <m/>
    <m/>
    <m/>
    <m/>
    <x v="0"/>
    <x v="1"/>
    <s v="Estimado equipo Viva1a:_x000a__x000a_ _x000a__x000a_He recibido la llamada de la asegurada Paciente Yolanda Yacila, quien paso consulta el día jueves y hasta el momento no recibe la llamada por sus medicinas, ella esta tratando de comunicarse con ustedes sin éxito. Por favor urgente comunicarse con y coordinar la entrega o recojo. Asegurada sugiere comunicación por mensajes de whats App debido que se encuentra constantemente en audiencias._x000a__x000a_DNI: 08160842_x000a__x000a_Celular: 998 722 960_x000a__x000a_@Margot Hilda Simon Jaico por favor tu apoyo."/>
    <x v="0"/>
    <s v="PRESTADOR EXTERNO"/>
    <x v="0"/>
    <d v="2025-08-11T00:00:00"/>
    <s v="Estimada Karla, buen día._x000a_Gracias por la comunicación._x000a_Con relación al caso de la paciente Yolanda Yesenia Milagros Yacila Cuya, le informamos que actualmente ya se encuentra con sus medicamentos, Se gestionó la receta de la paciente  con Cuidafarma. El día sábado 09/25  se solicitó prioridad en la atención con la paciente._x000a_Agradecemos su seguimiento y quedamos atentos ante cualquier consulta adicional._x000a_Saludos cordiales,"/>
    <d v="2025-08-11T00:00:00"/>
    <x v="0"/>
    <n v="1"/>
    <x v="0"/>
    <x v="3"/>
    <x v="0"/>
    <x v="110"/>
    <s v="REMITO INFORMACION PARA SER CONSIDERADA EN EL PROGRAMA CUIDATE DE RIMAC EPS"/>
    <e v="#N/A"/>
    <e v="#N/A"/>
    <e v="#N/A"/>
    <m/>
    <m/>
    <s v="Medicamentos"/>
    <s v="SERVICIO"/>
  </r>
  <r>
    <x v="7"/>
    <s v="PERÚ"/>
    <s v="VIVA1A CENTRO MEDICO"/>
    <s v="RIMAC"/>
    <x v="0"/>
    <s v="DNI"/>
    <n v="995742627"/>
    <s v="MARIA EMILIA ESPINOZA GOMEZ"/>
    <m/>
    <m/>
    <s v="mespinoza@concytec.gob.pe"/>
    <m/>
    <m/>
    <x v="0"/>
    <x v="1"/>
    <s v="Estimada Guisela _x000a_Buenas tardes_x000a__x000a_Por favor tu apoyo tenemos el reclamo de asegurada que envió solicitud para la entrega de su medicina al proveedor Viva 1a, ya que esta en el programa por los diagnósticos Hashimoto, tiroides e  informa que no le han entregado su medicina, pero no recibe respuesta. Requiere conformidad a la brevedad posible, puesto que ya no cuenta con medicinas_x000a__x000a__x000a_Nombres: MARIA EMILIA ESPINOZA GOMEZ_x000a_Celular:995742627_x000a_Mail: mespinoza@concytec.gob.pe_x000a__x000a_Muchas gracias._x000a__x000a_Saludos,"/>
    <x v="0"/>
    <s v="PRESTADOR EXTERNO"/>
    <x v="0"/>
    <d v="2025-08-11T00:00:00"/>
    <s v="Estimados, buenas tardes:_x000a_Con relación al caso de la paciente María Emilia Espinoza Gómez DNI: 08102629, informamos que actualmente ya cuenta con la entrega de sus medicamentos._x000a_Según el registro del proveedor, la entrega se efectuó el día 08/08/2025, cumpliendo con los plazos establecidos para su programa y diagnósticos (Hashimoto, tiroides)._x000a_Quedamos atentos a cualquier consulta adicional o coordinación que se requiera._x000a_Saludos cordiales,"/>
    <d v="2025-08-15T00:00:00"/>
    <x v="0"/>
    <n v="5"/>
    <x v="0"/>
    <x v="4"/>
    <x v="0"/>
    <x v="110"/>
    <e v="#N/A"/>
    <e v="#N/A"/>
    <e v="#N/A"/>
    <e v="#N/A"/>
    <m/>
    <m/>
    <s v="Medicamentos"/>
    <s v="SERVICIO"/>
  </r>
  <r>
    <x v="7"/>
    <s v="PERÚ"/>
    <s v="VIVA1A CENTRO MEDICO"/>
    <s v="RIMAC"/>
    <x v="0"/>
    <s v="DNI"/>
    <n v="7814003"/>
    <s v="Carmen Susana Valdizan Pesantes de Manta"/>
    <m/>
    <m/>
    <m/>
    <m/>
    <m/>
    <x v="0"/>
    <x v="1"/>
    <s v="Estimadas @Brigitte Huaranca Lopez@Quejas y Reclamos Viva 1A_x000a__x000a_Su gentil apoyo con el descargo del presente reclamo.Estimados buen día_x000a__x000a_ _x000a__x000a_En cuanto a la consulta el esposo indica que la paciente Carmen Susana Valdizan Pesantes de Manta indica que si está afiliada al programa Cuídate por el cual solicita las pastillas y prueba de sangre que le sacaron aproximadamente hace 2 semanas._x000a__x000a_ _x000a__x000a_@Katherine Gomez Caparo Estimada doctora buen día , nos podría confirmar la información brindada por la clínica para poder hacer le llegar al cliente la respuesta._x000a__x000a_ _x000a__x000a_Saludos"/>
    <x v="0"/>
    <s v="PRESTADOR EXTERNO"/>
    <x v="0"/>
    <d v="2025-08-11T00:00:00"/>
    <s v="Buenas tardes, estimada:_x000a_Para informar con respecto a la paciente Carmen Susana Valdizán Pesantes de Manta DNI: 07814003 , actualmente las atenciones se están realizando conforme a lo establecido en el programa, siguiendo los lineamientos de la cita correspondiente al mes._x000a_La paciente ya se realizó sus exámenes de laboratorio el día 30/07, y los resultados fueron enviados el mismo día en que se le contactó para programar su cita del mes de agosto._x000a_Asimismo, mencionamos la disponibilidad del doctor Pereira que es su médico tratante, paciente acepta la cita para el 18/08 a las 11:20 horas con el Dr. Dick Pereira (se adjunta conversación como sustento)._x000a_Respecto a los medicamentos, se informa que la entrega se efectuó cumpliendo con el plazo establecido entendiendo que su atención fue en Julio._x000a_Saludos cordiales,"/>
    <d v="2025-08-15T00:00:00"/>
    <x v="0"/>
    <n v="5"/>
    <x v="0"/>
    <x v="4"/>
    <x v="0"/>
    <x v="110"/>
    <e v="#N/A"/>
    <e v="#N/A"/>
    <e v="#N/A"/>
    <e v="#N/A"/>
    <m/>
    <m/>
    <s v="Medicamentos"/>
    <s v="SERVICIO"/>
  </r>
  <r>
    <x v="7"/>
    <s v="PERÚ"/>
    <s v="VIVA1A CENTRO MEDICO"/>
    <s v="RIMAC"/>
    <x v="0"/>
    <s v="DNI"/>
    <n v="7814003"/>
    <s v="Carmen Susana Valdizan Pesantes de Manta"/>
    <m/>
    <n v="996540485"/>
    <m/>
    <m/>
    <m/>
    <x v="0"/>
    <x v="1"/>
    <s v="Estimados buen día_x000a__x000a_ _x000a__x000a_Su apoyo con lo siguiente:_x000a__x000a_ _x000a__x000a_Soy el Sr. Cesar Manta, identificado con DNI 06884020. Mi correo eléctrico es cmanta@gmail.com. Tengo afiliada a mi esposa al programa &quot;Cuidate&quot; y ya se le acabaron sus pastillas. La semana pasada vinieron a realizarle una prueba de sangre y aun no le envían sus resultados._x000a__x000a_ _x000a__x000a_Carmen Susana Valdizan Pesantes de Manta_x000a__x000a_DNI 07814003_x000a__x000a_Celular 996540485"/>
    <x v="10"/>
    <s v="PRESTADOR EXTERNO"/>
    <x v="15"/>
    <d v="2025-08-13T00:00:00"/>
    <s v="Buenas tardes, estimada:_x000a_Para informar con respecto a la paciente Carmen Susana Valdizán Pesantes de Manta DNI: 07814003 , actualmente las atenciones se están realizando conforme a lo establecido en el programa, siguiendo los lineamientos de la cita correspondiente al mes._x000a_La paciente ya se realizó sus exámenes de laboratorio el día 30/07, y los resultados fueron enviados el mismo día en que se le contactó para programar su cita del mes de agosto._x000a_Asimismo, mencionamos la disponibilidad del doctor Pereira que es su médico tratante, paciente acepta la cita para el 18/08 a las 11:20 horas con el Dr. Dick Pereira (se adjunta conversación como sustento)._x000a_Respecto a los medicamentos, se informa que la entrega se efectuó cumpliendo con el plazo establecido entendiendo que su atención fue en Julio._x000a_Saludos cordiales,"/>
    <d v="2025-08-15T00:00:00"/>
    <x v="0"/>
    <n v="3"/>
    <x v="0"/>
    <x v="2"/>
    <x v="0"/>
    <x v="111"/>
    <e v="#N/A"/>
    <e v="#N/A"/>
    <e v="#N/A"/>
    <e v="#N/A"/>
    <m/>
    <m/>
    <s v="Demora en atencion"/>
    <s v="CALIDAD"/>
  </r>
  <r>
    <x v="7"/>
    <s v="PERÚ"/>
    <s v="VIVA1A CENTRO MEDICO"/>
    <s v="RIMAC"/>
    <x v="0"/>
    <s v="DNI"/>
    <n v="8160074"/>
    <s v="LORENA ALFARO BERROCAL"/>
    <m/>
    <m/>
    <m/>
    <m/>
    <m/>
    <x v="0"/>
    <x v="1"/>
    <s v="Dra. Liliana: _x000a__x000a_Buenas tardes, por favor su apoyo para que nos puedan brindar una respuesta a este casito que ya tiene muchos días y tengo presionando al cliente y bróker. _x000a__x000a_Paciente no tiene su medicación hace mas de una semana indican. _x000a_ LORENA ALFARO BERROCAL_x000a__x000a_DNI 08160074_x000a_"/>
    <x v="0"/>
    <s v="PRESTADOR EXTERNO"/>
    <x v="0"/>
    <d v="2025-08-13T00:00:00"/>
    <s v="Buenas tardes, estimada:_x000a_Con relación al caso de la paciente Lorena Eliana Alfaro Berrocal (DNI: 08160074), se informa lo siguiente:_x000a_La paciente cuenta con citas atendidas de acuerdo con el programa correspondiente (detalle en registro adjunto)._x000a__x000a__x000a_La entrega de medicamentos se encuentra programada para mañana a partir de las 14:00 horas, según confirmación del área de farmacia._x000a__x000a__x000a_Quedamos atentos a cualquier coordinación adicional que sea necesaria."/>
    <d v="2025-08-15T00:00:00"/>
    <x v="0"/>
    <n v="3"/>
    <x v="0"/>
    <x v="2"/>
    <x v="0"/>
    <x v="111"/>
    <e v="#N/A"/>
    <e v="#N/A"/>
    <e v="#N/A"/>
    <e v="#N/A"/>
    <m/>
    <m/>
    <s v="Medicamentos"/>
    <s v="SERVICIO"/>
  </r>
  <r>
    <x v="7"/>
    <s v="PERÚ"/>
    <s v="VIVA1A CENTRO MEDICO"/>
    <s v="RIMAC"/>
    <x v="0"/>
    <s v="DNI"/>
    <n v="7636877"/>
    <s v="María del Carmen Carrasco"/>
    <m/>
    <m/>
    <m/>
    <m/>
    <m/>
    <x v="0"/>
    <x v="1"/>
    <s v="Estimada Mónica:_x000a__x000a_ _x000a__x000a_Me dieron una órden de exámenes por el programa de Reumatología que llevo, el lunes 11 de agosto se comunicaron conmigo de Viva 1 y me dicen que no cubre uno de los exámenes (ANTINUCLEARES), agradecería que me indique donde me puedo hacer ese exámen con mi deducible._x000a_Trabajo en la SBN._x000a__x000a_ _x000a__x000a_No tengo informes médicos, mi tratamiento lo llevo por el programa RIMAC de pacientes crónicos. Me hacen una consulta por teléfono, me expiden la orden de exámenes y medicamentos y me cobran el deducible. Eso es lo único que me enviaron. Por favor me indica a que laboratorio puedo ir para el examen antinucleares._x000a_ _x000a__x000a_Adjunto órden médica_x000a__x000a__x000a__x000a_saludos_x000a__x000a_ _x000a__x000a_María del Carmen Carrasco_x000a__x000a_DNI 07636877_x000a__x000a_ "/>
    <x v="2"/>
    <s v="PRESTADOR EXTERNO"/>
    <x v="15"/>
    <d v="2025-08-13T00:00:00"/>
    <s v="Estimada Dra. Ambar, buena tarde:_x000a_Efectivamente el examen solicitado se encuentra dentro del protocolo de Artritis Reumatoidea._x000a_Personal del área de laboratorio ha coordinado con la paciente remitiendo las disculpas del caso y el copago respectivo._x000a_Se valida pago de lo solicitado con lo que se envía a toma de muestra, quedando agendada para el día de mañana en el rango horario de 05:30 a 06:30am._x000a__x000a_Saludos Cordiales,"/>
    <d v="2025-08-19T00:00:00"/>
    <x v="0"/>
    <n v="5"/>
    <x v="0"/>
    <x v="4"/>
    <x v="0"/>
    <x v="111"/>
    <e v="#N/A"/>
    <e v="#N/A"/>
    <e v="#N/A"/>
    <e v="#N/A"/>
    <m/>
    <m/>
    <s v="Acceso"/>
    <s v="SERVICIO"/>
  </r>
  <r>
    <x v="7"/>
    <s v="PERÚ"/>
    <s v="VIVA1A CENTRO MEDICO"/>
    <s v="RIMAC"/>
    <x v="0"/>
    <s v="DNI"/>
    <n v="44250668"/>
    <s v="Elias Enrique Vargas Ginocchio"/>
    <m/>
    <n v="997512630"/>
    <m/>
    <m/>
    <m/>
    <x v="0"/>
    <x v="1"/>
    <s v="Estimados Buen día._x000a__x000a_Solicito su apoyo, paciente se inscribió en programa y queremos saber si la medicina fue entregada, porque líneas abajo hasta el pasado jueves la titular indica que no._x000a__x000a_ _x000a__x000a_Paciente: Elias Enrique Vargas Ginocchio_x000a__x000a_DNI: 44250668_x000a__x000a_Celular: 997512630_x000a__x000a_ _x000a__x000a_Saludos cordiales."/>
    <x v="0"/>
    <s v="PRESTADOR EXTERNO"/>
    <x v="0"/>
    <d v="2025-08-14T00:00:00"/>
    <s v="Buenos días,_x000a_El mes de julio, se gestionó la receta del paciente con Cuidafarma e Inkafarma. En particular, las insulinas fueron gestionadas el 25/07/2025 con Cuidafarma._x000a_Cuidafarma informó lo siguiente:_x000a_Estimados,_x000a_Informarles que los medicamentos Novorapid Flexpen 100UI/ml y Tresiba 100UI/ml solución inyectable indicados en la receta también fueron recetados por la Clínica Angloamericana, lo cual fue entregado al paciente el 21/07/2025 a las 19:06 hrs., junto con las agujas Novofine 32g/4mm verde._x000a_Se indicó a Cuidafarma que procediera únicamente con lo restante para evitar duplicidad. Asimismo, Cuidafarma nos comunicó que el paciente tampoco deseaba las tiras ni las lancetas, y que se gestionaría todo para el próximo mes._x000a_Respecto a agosto, el paciente ha coordinado con Cuidafarma la entrega de medicamentos para el día 18 de agosto._x000a_Quedo atenta(o) a cualquier comentario o confirmación. _x000a_Saludos cordiales,"/>
    <d v="2025-08-15T00:00:00"/>
    <x v="0"/>
    <n v="2"/>
    <x v="0"/>
    <x v="1"/>
    <x v="0"/>
    <x v="112"/>
    <e v="#N/A"/>
    <e v="#N/A"/>
    <e v="#N/A"/>
    <e v="#N/A"/>
    <m/>
    <m/>
    <s v="Medicamentos"/>
    <s v="SERVICIO"/>
  </r>
  <r>
    <x v="7"/>
    <s v="PERÚ"/>
    <s v="VIVA1A CENTRO MEDICO"/>
    <s v="RIMAC"/>
    <x v="0"/>
    <s v="DNI"/>
    <n v="10092403"/>
    <s v="IRMA GIOVANNA CORONEL SANCHEZ"/>
    <m/>
    <n v="968580401"/>
    <m/>
    <m/>
    <m/>
    <x v="0"/>
    <x v="1"/>
    <s v="Buenas tardes estimados_x000a__x000a_Paciente se comunica a nuestra central incomoda, refiere que tiene pendiente entrega de receta del mes de julio y del mes de agosto. Indica que informo a su medico tratante y solo le dijo que la iban a contactar, actualmente la paciente ya solo cuenta con 1 pastilla y se encuentra muy incomoda. Solicito su gentil apoyo en revisión de caso y comunicarse lo antes posible para coordinar entrega de medicinas según corresponda. _x000a__x000a__x000a_IRMA GIOVANNA CORONEL SANCHEZ_x000a_DNI: 10092403_x000a_cell: 968580401_x000a__x000a__x000a__x000a__x000a_Saludos cordiales_x000a_Central de programas Rimac"/>
    <x v="0"/>
    <s v="PRESTADOR EXTERNO"/>
    <x v="0"/>
    <d v="2025-08-14T00:00:00"/>
    <s v="Estimados, buen día:_x000a_Con relación a su comunicación, se informa que la paciente Irma Giovanna Coronel Sánchez recibió sus medicamentos el día de ayer en el rango horario de 13:30 a 14:30 horas._x000a_Asimismo, se confirma que la paciente tuvo atención el día 12/08/2025, y al momento de la recepción de su correo aún nos encontrábamos dentro del límite establecido para la entrega programada._x000a_Quedamos atentos a cualquier consulta adicional._x000a_Saludos cordiales,"/>
    <d v="2025-08-15T00:00:00"/>
    <x v="0"/>
    <n v="2"/>
    <x v="0"/>
    <x v="1"/>
    <x v="0"/>
    <x v="112"/>
    <e v="#N/A"/>
    <s v="ENTREGADO"/>
    <s v="3/26/2025 5:40:32 PM"/>
    <e v="#N/A"/>
    <m/>
    <m/>
    <s v="Medicamentos"/>
    <s v="SERVICIO"/>
  </r>
  <r>
    <x v="7"/>
    <s v="PERÚ"/>
    <s v="VIVA1A CENTRO MEDICO"/>
    <s v="RIMAC"/>
    <x v="0"/>
    <s v="DNI"/>
    <n v="8023641"/>
    <s v="MIRYAM ALEJANDRINA PON PRIETO"/>
    <m/>
    <n v="991813226"/>
    <m/>
    <m/>
    <m/>
    <x v="0"/>
    <x v="1"/>
    <s v="Buenos días estimados_x000a__x000a_Paciente Sra Miryam Pon se comunica al área de consultas indicando su incomodidad por atención ya que hasta la fecha no la contactan para ingreso a programa RCV, solicito su gentil apoyo en revisión de caso y comunicarse lo antes posible con paciente para agendar atención para ingreso a programas ya que fue reportado el 17/07. Quedo atenta a sus comentarios._x000a__x000a__x000a_MIRYAM ALEJANDRINA PON PRIETO _x000a_DNI: 08023641_x000a_CELL: 991813226   _x000a_DX: Diabetes Tipo II, HTA, Dislipidemia, Hipotiroidismo   _x000a_Programa: RCV_x000a__x000a__x000a__x000a_Saludos cordiales_x000a_Central de programas Rimac"/>
    <x v="2"/>
    <s v="CRONICOS"/>
    <x v="3"/>
    <d v="2025-08-14T00:00:00"/>
    <s v="Con relación a la paciente Miryam Alejandrina Pon Prieto dni: 08023641, informamos que el día de ayer tuvo sus atenciones programadas, iniciando a las 14:00 horas con el área de nutrición y a las 15:40 horas con atención médica por sus diagnósticos._x000a__x000a__x000a_Con respecto a la paciente Andrea Meregildo Velásquez  dni: 75869760, informamos que se realizaron llamadas telefónicas sin obtener respuesta. Se procedió a dejar un mensaje vía WhatsApp, el cual hasta la fecha no ha sido respondido._x000a_Estamos a la espera de la respuesta de la paciente para proceder con el registro en el sistema y así pueda recibir la atención correspondiente."/>
    <d v="2025-08-15T00:00:00"/>
    <x v="0"/>
    <n v="2"/>
    <x v="0"/>
    <x v="1"/>
    <x v="0"/>
    <x v="112"/>
    <e v="#N/A"/>
    <e v="#N/A"/>
    <e v="#N/A"/>
    <e v="#N/A"/>
    <m/>
    <m/>
    <s v="Acceso"/>
    <s v="SERVICIO"/>
  </r>
  <r>
    <x v="7"/>
    <s v="PERÚ"/>
    <s v="VIVA1A CENTRO MEDICO"/>
    <s v="RIMAC"/>
    <x v="0"/>
    <s v="DNI"/>
    <n v="74244021"/>
    <s v="LUIS ENRIQUE RIVERA PINO      "/>
    <m/>
    <n v="946549712"/>
    <m/>
    <m/>
    <m/>
    <x v="0"/>
    <x v="1"/>
    <s v="Buenas tardes estimados_x000a__x000a_Paciente se comunica nuevamente a nuestra central, refiere que hasta la fecha no lo contactan para agendar atención mensual, se reporto caso con personal de turno el 01/08, peor hasta la fecha no lo contactan y ya no cuenta con tratamiento. Solicito su gentil apoyo en revisión de caso y comunicarse con paciente para agendar atención según corresponda. _x000a_Quedo atenta a sus comentarios._x000a__x000a__x000a_LUIS ENRIQUE RIVERA PINO      _x000a_DNI: 74244021_x000a_CELL: 946549712_x000a__x000a__x000a__x000a_Saludos cordiales_x000a_Central de programas Rimac"/>
    <x v="2"/>
    <s v="CRONICOS"/>
    <x v="9"/>
    <d v="2025-08-14T00:00:00"/>
    <s v="Estimados, buenos días:_x000a_Con relación al caso reportado del paciente Luis Enrique Rivera Pino (DNI: 74244021), informamos lo siguiente:_x000a_El paciente fue atendido el día 14/08 a las 16:30 horas por el Dr. Antonio David Moncada Catalán, cumpliéndose con la programación correspondiente._x000a_Asimismo, se mantuvo comunicación directa con el paciente respecto al envío de sus medicamentos, dado que la zona de residencia no contaba con cobertura de entrega._x000a_De manera coordinada con el paciente, se gestionó que sus medicamentos fueran enviados a la sede de Viva 1A, para posteriormente realizar la entrega a través de un motorizado particular._x000a_Finalmente, confirmamos que el paciente ya completó sus atenciones y actualmente cuenta con la totalidad de sus medicamentos._x000a_Quedamos atentos a cualquier consulta adicional._x000a_Saludos cordiales,"/>
    <d v="2025-08-18T00:00:00"/>
    <x v="0"/>
    <n v="3"/>
    <x v="0"/>
    <x v="2"/>
    <x v="0"/>
    <x v="112"/>
    <e v="#N/A"/>
    <e v="#N/A"/>
    <e v="#N/A"/>
    <e v="#N/A"/>
    <m/>
    <m/>
    <s v="Acceso"/>
    <s v="SERVICIO"/>
  </r>
  <r>
    <x v="7"/>
    <s v="PERÚ"/>
    <s v="VIVA1A CENTRO MEDICO"/>
    <s v="RIMAC"/>
    <x v="0"/>
    <s v="DNI"/>
    <n v="29705528"/>
    <s v="FEDERICO VALDIVIA CHACON"/>
    <m/>
    <m/>
    <m/>
    <m/>
    <m/>
    <x v="0"/>
    <x v="1"/>
    <s v="Buenas tardes_x000a__x000a_ _x000a__x000a_@CUI_Guissela Bedon Espinoza / @Margot Hilda Simon Jaico su apoyo con la solicitud del cliente, ya que requiere continuar con la medicación que recibía hasta julio, o nos pide considerar su cambio a Otros programas crónicos donde no tenía inconvenientes con la medicación. Quedamos atentos a sus comentarios._x000a__x000a_ _x000a__x000a_Favor su apoyo, con la solicitud del señor Federico Valdivia quien pertenece a el programa Cuídate (vallesur), el asegurado tiene un diagnostico de Dislipidemia, le indicaron que no cuentan con el medicamento Zetia (Ezetimiba), y en cuanto a el medicamento Crestor (Rosuvastatina) tienen de 10mg, y el asegurado consume de 20mg._x000a__x000a_ _x000a__x000a_Por tal motivo esta solicitando regresar al programa otras enfermedades (Viva A1), dado que cuando el estuvo en dicho programa en el mes de junio no tuvo mayores inconvenientes con los medicamentos._x000a__x000a_ _x000a__x000a_ _x000a__x000a_@Nataly Valencia tu apoyo con el seguimiento._x000a__x000a_ _x000a__x000a_ _x000a__x000a_Saludos cordiales,"/>
    <x v="0"/>
    <s v="PRESTADOR EXTERNO"/>
    <x v="0"/>
    <d v="2025-08-14T00:00:00"/>
    <s v="Buenas tardes estimados, para informar que respecto a la entrega de medicamentos se cumplió con lo establecido en el límite de tiempo. _x000a_También informo que el paciente paso atención el día 13/08 _x000a_la entrega de medicamentos se gestionó el 14/08_x000a_actualmente en la base de datos figura que el paciente ya recibió sus medicamentos,_x000a__x000a_Quedo pendiente a cualquier otra consulta, _x000a_Saludos, "/>
    <d v="2025-08-15T00:00:00"/>
    <x v="0"/>
    <n v="2"/>
    <x v="0"/>
    <x v="1"/>
    <x v="0"/>
    <x v="112"/>
    <e v="#N/A"/>
    <e v="#N/A"/>
    <e v="#N/A"/>
    <e v="#N/A"/>
    <m/>
    <m/>
    <s v="Medicamentos"/>
    <s v="SERVICIO"/>
  </r>
  <r>
    <x v="7"/>
    <s v="PERÚ"/>
    <s v="VIVA1A CENTRO MEDICO"/>
    <s v="RIMAC"/>
    <x v="0"/>
    <m/>
    <m/>
    <s v="CHONG LUNA OSWALDO"/>
    <m/>
    <m/>
    <m/>
    <m/>
    <m/>
    <x v="0"/>
    <x v="1"/>
    <s v="Estimadas Doctoras,_x000a__x000a_ _x000a__x000a_Buenas tardes, por favor su apoyo en corroborar esta información._x000a__x000a_ _x000a__x000a_Si el numero de wharsapp es el correcto._x000a_Si seria viable entregarlos los medicamentos mediante Clinica del sur._x000a_ _x000a__x000a_A continuación, se detalla el caso._x000a__x000a_ _x000a__x000a_Se tiene el caso del paciente Chong, quien forma parte del programa Cuídate. Se comunicaron con él para coordinar la entrega de su medicación y, adicionalmente, tiene pendiente la realización de unos exámenes que fueron enviados a través de un enlace proveniente de un número de Colombia._x000a__x000a_Este procedimiento ha generado incertidumbre e inseguridad, ya que, al acceder al enlace, se indica que no tiene permisos para visualizar las órdenes, lo que hace imposible obtenerlas._x000a__x000a_Sabemos que en Moquegua este programa es gestionado a través del CAI ubicado en la Clínica del Sur. Por ello, el paciente se acercará directamente a la clínica para obtener las órdenes y proceder con los exámenes correspondientes._x000a__x000a_ _x000a__x000a__x000a__x000a_ _x000a__x000a_ _x000a__x000a_Quiero comentar que el programa Cuídate derivó al paciente con el proveedor Inkafarma. Sin embargo, al momento de recoger la medicación, no contaban con Losartán ni Aspirina, lo que generó incomodidad en el paciente._x000a__x000a_ _x000a__x000a_Considerando esta situación, sería ideal evaluar la posibilidad de que esta medicación sea proporcionada por la Clínica del Sur, un proveedor que ofrece una mejor atención y mayor disponibilidad de medicamentos._x000a__x000a_ _x000a__x000a_Es importante tener en cuenta que el Sr. Chong es un VIP, por lo que agradeceré tu apoyo para garantizar una solución adecuada y oportuna._x000a__x000a_ _x000a__x000a_Quedo atenta._x000a__x000a_Saludos cordiales,"/>
    <x v="0"/>
    <s v="PRESTADOR EXTERNO"/>
    <x v="0"/>
    <d v="2025-08-15T00:00:00"/>
    <s v="Buenas  tardes estimada Guissela,_x000a_Respecto al caso del paciente Chong Luna Oswaldo, DNI 06509244, este ha manifestado su decisión de continuar sus atenciones fuera del programa, solicitando ser atendido en el consultorio del CAI Moquegua, donde también se efectuará la entrega de su medicación y la realización de los análisis correspondientes._x000a_Adicionalmente, te informo que, a raíz de este caso, se trabajó en conjunto con Mariela Murillo en la definición de los flujos de atención para los pacientes del programa, con el objetivo de garantizar una adecuada ruta asistencial. Asimismo, se habilitó un módulo de atención preferencial en la Clínica del Sur  de Moquegua  para optimizar la experiencia del paciente._x000a_Y, por último, en relación con los mensajes remitidos desde un número con código de Colombia, cabe precisar que dicho número fue habilitado como contingencia luego de que la plataforma Meta bloqueara nuestra línea principal. Actualmente, se está gestionando el cambio a un número con código de Perú, a fin de garantizar la continuidad del proceso de envío de información a los pacientes y evitar posibles molestias o confusiones._x000a_Quedo atento a cualquier consulta o coordinación adicional._x000a_Saludos cordiales,_x000a_"/>
    <d v="2025-09-19T00:00:00"/>
    <x v="0"/>
    <n v="26"/>
    <x v="0"/>
    <x v="0"/>
    <x v="0"/>
    <x v="113"/>
    <e v="#N/A"/>
    <e v="#N/A"/>
    <e v="#N/A"/>
    <e v="#N/A"/>
    <m/>
    <m/>
    <s v="Medicamentos"/>
    <s v="SERVICIO"/>
  </r>
  <r>
    <x v="7"/>
    <s v="PERÚ"/>
    <s v="VIVA1A CENTRO MEDICO"/>
    <s v="RIMAC"/>
    <x v="0"/>
    <m/>
    <m/>
    <s v="JOSEFINA MORAYMA ALEMAN DE SERRANO"/>
    <m/>
    <m/>
    <m/>
    <m/>
    <m/>
    <x v="1"/>
    <x v="1"/>
    <s v="Buenos días,_x000a__x000a_Me comuniqué con familiar de la PX JOSEFINA MORAYMA ALEMAN DE SERRANO, y menciona que ya fueron realizados los análisis de laboratorio, pasó previamente consulta ambulatoria, ya que en la clínica SANNA, le mencionaron que no procedía la toma por su programa._x000a__x000a__x000a_el Programa Diamante se encuentra habilitado únicamente para Lima. Actualmente no contamos con cobertura ni capacidad operativa para brindar este servicio en la ciudad de Piura._x000a__x000a_*En la actualdiad se realió sus analisis , en Lima _x000a__x000a_Saludos cordiales,"/>
    <x v="3"/>
    <s v="PRESTADOR EXTERNO"/>
    <x v="15"/>
    <d v="2025-08-15T00:00:00"/>
    <s v="Estimados, buen día:_x000a_Con relación a la paciente Josefina Morayma Alemán de Serrano, se informa que previamente fue debidamente comunicada sobre la cobertura de su programa, indicándole que el Programa Diamante se encuentra habilitado únicamente para Lima, no contando con cobertura ni capacidad operativa en la ciudad de Piura._x000a_Actualmente, la paciente se encuentra en Lima y viene recibiendo la atención correspondiente a su cita del mes, manifestando su conformidad y satisfacción con el servicio brindado._x000a_Asimismo, los exámenes de laboratorio correspondientes a la atención de agosto ya fueron realizados._x000a_Saludos cordiales,"/>
    <d v="2025-08-15T00:00:00"/>
    <x v="0"/>
    <n v="1"/>
    <x v="0"/>
    <x v="3"/>
    <x v="0"/>
    <x v="113"/>
    <e v="#N/A"/>
    <e v="#N/A"/>
    <e v="#N/A"/>
    <e v="#N/A"/>
    <m/>
    <m/>
    <s v="Eps"/>
    <s v="NO ATRIBUIBLE"/>
  </r>
  <r>
    <x v="7"/>
    <s v="PERÚ"/>
    <s v="VIVA1A CENTRO MEDICO"/>
    <s v="RIMAC"/>
    <x v="0"/>
    <s v="DNI"/>
    <n v="7231544"/>
    <s v="FRANCISCA OFELIA RONDINEL BENAVIDES"/>
    <m/>
    <m/>
    <m/>
    <m/>
    <m/>
    <x v="0"/>
    <x v="1"/>
    <s v="Buenas tardes,_x000a__x000a_ _x000a__x000a_Por favor su gentil apoyo, ya que cliente necesita el envío de sus medicinas bajo Programa Cuídate. Refiere que le informaron que se contactarían hace dos días y no ha tenido respuesta. Es urgente debido a que no cuenta con medicamentos._x000a__x000a_ _x000a__x000a_Adjunto la receta que le brindaron._x000a__x000a_ _x000a__x000a__x000a__x000a_ _x000a__x000a_Nombre:  FRANCISCA OFELIA RONDINEL BENAVIDES_x000a__x000a_DNI: 07231544_x000a__x000a_POLIZA:  E0000809 - GRUPO BBVA ADC2 _x000a__x000a_DIAGNOSTICO:  HIPERTENSION_x000a__x000a_Clinica donde se atiende: Clinica  Internacional_x000a__x000a_CEL:  938645242_x000a__x000a_ _x000a__x000a_A la espera de su pronta respuesta._x000a__x000a_ _x000a__x000a_Saludos,"/>
    <x v="33"/>
    <s v="EPS"/>
    <x v="17"/>
    <d v="2025-08-16T00:00:00"/>
    <s v="Estimados, buen día:_x000a_Se valida RM de CLinica Internacional, no corresponde a Viva 1A._x000a__x000a_Favor de validar con el proveedor correcto._x000a_Saludos Cordiales,"/>
    <d v="2025-08-16T00:00:00"/>
    <x v="1"/>
    <n v="0"/>
    <x v="0"/>
    <x v="3"/>
    <x v="1"/>
    <x v="114"/>
    <e v="#N/A"/>
    <e v="#N/A"/>
    <e v="#N/A"/>
    <e v="#N/A"/>
    <m/>
    <m/>
    <s v="Eps"/>
    <s v="NO ATRIBUIBLE"/>
  </r>
  <r>
    <x v="7"/>
    <s v="PERÚ"/>
    <s v="VIVA1A CENTRO MEDICO"/>
    <s v="RIMAC"/>
    <x v="0"/>
    <s v="DNI"/>
    <n v="25724262"/>
    <s v="VICTORIA VILMA OBLITAS PRINCIPE"/>
    <m/>
    <n v="965462344"/>
    <m/>
    <m/>
    <m/>
    <x v="0"/>
    <x v="1"/>
    <s v="Buenas tardes estimados_x000a__x000a_Hija de paciente se comunica a nuestra central, refiere que hace unas semanas atrás se acercaron de forma presencial a centro médico Viva 1A para realizar queja ya que no se le brinda la atención que corresponde a su madre en el programa por diagnósticos Hipotiroidismo y Artritis Reumatoide, indica que le confirmaron que brindarían las atenciones con especialidades que corresponden y hasta lecha no la contactan. Hija de paciente se encuentra incomoda ya que le confirmaron que se brindaría el seguimiento correspondiente a su madre._x000a_Solicito su gentil apoyo en revisión de caso y comunicarse con hija de paciente para informar. _x000a__x000a__x000a__x000a_VICTORIA VILMA OBLITAS PRINCIPE_x000a_DNI: 25724262_x000a_DX: Hipotiroidismo, Artritis Reumatoide_x000a_CELL DE HIJA: 965462344 (Romina Tipte Oblitas)_x000a__x000a__x000a__x000a_Saludos cordiales_x000a_Central de programas Rimac"/>
    <x v="2"/>
    <s v="CRONICOS"/>
    <x v="19"/>
    <d v="2025-08-18T00:00:00"/>
    <s v="Buenos días estimados, _x000a_En atención a su comunicación, le informamos que la paciente Victoria Vilma Oblitas Príncipe (DNI: 25724262) tiene programada cita médica para el día 20/08 con la Dra. Quispe, médico tratante dentro del programa por diagnóstico de Artritis Reumatoide._x000a_Asimismo, en coordinación con la paciente, se ha programado una cita adicional para el día 22/08 con la Dra. Seijas, médico tratante por diagnóstico de Hipotiroidismo, con la finalidad de garantizar el seguimiento integral de su tratamiento._x000a_De igual manera, se procedió con el envío de los resultados de sus exámenes de laboratorio e imagenología, para que sean evaluados en las próximas consultas._x000a_Quedamos atentos para cualquier consulta o apoyo adicional que requiera respecto a la atención de la paciente._x000a_Saludos,"/>
    <d v="2025-08-19T00:00:00"/>
    <x v="0"/>
    <n v="2"/>
    <x v="0"/>
    <x v="1"/>
    <x v="0"/>
    <x v="115"/>
    <e v="#N/A"/>
    <e v="#N/A"/>
    <e v="#N/A"/>
    <e v="#N/A"/>
    <m/>
    <m/>
    <s v="Acceso"/>
    <s v="SERVICIO"/>
  </r>
  <r>
    <x v="7"/>
    <s v="PERÚ"/>
    <s v="VIVA1A CENTRO MEDICO"/>
    <s v="RIMAC"/>
    <x v="0"/>
    <s v="DNI"/>
    <n v="10653080"/>
    <s v="GISSELLA RAQUEL BRAVO OLIVOS DE JUSCAMAYTA"/>
    <m/>
    <m/>
    <m/>
    <m/>
    <m/>
    <x v="1"/>
    <x v="1"/>
    <s v="Estimados Señores de Viva 1 A_x000a__x000a_ _x000a__x000a_Buenas tardes, agradeceré que puedan comunicarse con asegurada que refiere no saber si esta o no esta en el programa cuidate_x000a__x000a_ Estimados,_x000a__x000a_ _x000a__x000a_Su gentil apoyo con la solicitud de cliente GISSELLA RAQUEL BRAVO OLIVOS DE JUSCAMAYTA - DNI: 10653080 que es asegurada dentro de la póliza EPS de su esposo que es cliente vip JORGE ENRIQUE JUSCAMAYTA MEZA. Anteriormente ya se solicitó la inscripción y cliente menciona que no se han comunicado a la fecha._x000a__x000a_ _x000a__x000a_Pido su apoyo, por favor para que se comuniquen a la brevedad para evitar futuros reclamos con asegurado._x000a__x000a_ _x000a__x000a_Adjunto los datos de asegurada:_x000a__x000a_ _x000a__x000a_Nombre y apellidos: GISSELLA RAQUEL BRAVO OLIVOS DE JUSCAMAYTA_x000a_DNI: 10653080_x000a_Ciudad de residencia: Lima_x000a_Teléfono: 985949052_x000a_Correo: jj.505481@gmail.com_x000a_Póliza: 6101 - E0002545_x000a__x000a__x000a__x000a_Desde ya el DNI 90020337 de la asegurada es este:_x000a__x000a_ _x000a__x000a_A la espera de su pronta respuesta."/>
    <x v="1"/>
    <s v="CRONICOS"/>
    <x v="9"/>
    <d v="2025-08-18T00:00:00"/>
    <s v="Buenos días estimados, _x000a__x000a_En relación con la consulta respecto a la asegurada Gissella Raquel Bravo Olivos de Juscamayta (DNI: 40253963), informamos lo siguiente:_x000a_Desde la primera comunicación enviada, se realizaron intentos de contacto con la paciente; sin embargo, no se obtuvo respuesta a los mensajes enviados para coordinar la programación de su cita. La asegurada refirió previamente haber tenido atenciones por el programa con Clínica Internacional y manifestó su incomodidad debido a que se le indicó que no podían brindarle la medicación que requería._x000a_El día de ayer se realizaron nuevamente intentos de comunicación telefónica, los cuales no fueron contestados._x000a_El día de hoy, se logró establecer contacto exitoso a través de WhatsApp, y se está realizando la coordinación con la paciente para programar su primera cita y darle la bienvenida a Viva 1A como nuevo proveedor de su programa._x000a_Reiteramos nuestro compromiso en brindar un acompañamiento cercano y oportuno para asegurar la continuidad de las atenciones de la asegurada._x000a_Atentamente,"/>
    <d v="2025-08-19T00:00:00"/>
    <x v="0"/>
    <n v="2"/>
    <x v="0"/>
    <x v="1"/>
    <x v="0"/>
    <x v="115"/>
    <e v="#N/A"/>
    <e v="#N/A"/>
    <e v="#N/A"/>
    <e v="#N/A"/>
    <m/>
    <m/>
    <s v="Solicitud"/>
    <s v="SOLICITUD"/>
  </r>
  <r>
    <x v="7"/>
    <s v="PERÚ"/>
    <s v="VIVA1A CENTRO MEDICO"/>
    <s v="RIMAC"/>
    <x v="0"/>
    <s v="DNI"/>
    <n v="6927900"/>
    <s v="MARIA TERESA RODRIGUEZ GIL DE VARGAS"/>
    <m/>
    <n v="987835134"/>
    <m/>
    <m/>
    <m/>
    <x v="0"/>
    <x v="1"/>
    <s v="Buen día _x000a__x000a_Estimados por favor su apoyo, cliente en mención a registrado un reclamo ya que no esta recibiendo atención bajo el programa. _x000a__x000a_Datos: _x000a_Nombre: MARIA TERESA RODRIGUEZ GIL DE VARGAS_x000a_Dni: 06927900_x000a_Póliza: E0001128_x000a_Producto: EPS_x000a_Telf: 987835134_x000a_Correo: levargas@gmail.com_x000a__x000a_Un cordial saludo"/>
    <x v="2"/>
    <s v="CRONICOS"/>
    <x v="9"/>
    <d v="2025-08-18T00:00:00"/>
    <s v="Buenos días estimados, _x000a_Con relación al reclamo presentado el 18 de agosto de 2025, referente a la supuesta falta de programación de servicios bajo el programa de la paciente María Teresa Rodríguez Gil de Vargas, identificada con DNI N.º 06927900 y póliza E0001128, cumplimos con informarle lo siguiente:_x000a_Verificación de programación:_x000a_Tras la revisión de la información remitida por el proveedor Viva 1A, se constató que la paciente sí cuenta con plan de atenciones debidamente programado para el mes de agosto de 2025. Dicho cronograma incluye consultas médicas y diversas terapias (terapia física, ocupacional, lenguaje, nutrición, psicología, medicina familiar y medicina de rehabilitación), además de controles de enfermería, programados de forma ordenada y continua durante todo el mes._x000a_Sustento documentario:_x000a_El documento denominado “Calendario de Atenciones – Agosto 2025”, elaborado por Viva 1A, evidencia la existencia de una programación completa, con detalle de fechas, profesionales y especialidades asignadas, lo que desvirtúa la afirmación de que “solo se remitieron planes inconclusos”._x000a_Quedo atento a cualquier consulta, _x000a_Saludos, "/>
    <d v="2025-08-20T00:00:00"/>
    <x v="0"/>
    <n v="3"/>
    <x v="0"/>
    <x v="2"/>
    <x v="0"/>
    <x v="115"/>
    <e v="#N/A"/>
    <e v="#N/A"/>
    <e v="#N/A"/>
    <s v="SI"/>
    <m/>
    <m/>
    <s v="Acceso"/>
    <s v="SERVICIO"/>
  </r>
  <r>
    <x v="7"/>
    <s v="PERÚ"/>
    <s v="VIVA1A CENTRO MEDICO"/>
    <s v="RIMAC"/>
    <x v="0"/>
    <s v="DNI"/>
    <n v="7883506"/>
    <s v="SANCHEZ VELARDE JIMENA ADRIANA"/>
    <m/>
    <m/>
    <m/>
    <m/>
    <m/>
    <x v="0"/>
    <x v="1"/>
    <s v="Estimadas @Brigitte Huaranca Lopez@Gianina Jessica Sigueña Aldana@Gestion Admisiones Viva 1A_x000a__x000a_Su gentil apoyo con el descargo del presente reclamo, la usaria se encuentra inscrita en el programa de Hipotoridismo._x000a_Se requiere el refuerzo del diagnostico contemplado para los servicios."/>
    <x v="2"/>
    <s v="CRONICOS"/>
    <x v="19"/>
    <d v="2025-08-18T00:00:00"/>
    <s v="Buenos días estimados, _x000a_Se valida que existen dos correos por la misma paciente en el mismo escenario de la no cobertura de Metformina por el Dx  Trastorno de la secreción interna del páncreas no corresponde a ningún programa crónico ni RCV, es por ello que no se ha brindado cobertura por programa al diagnóstico referido._x000a__x000a_Saludos Cordiales,"/>
    <d v="2025-08-20T00:00:00"/>
    <x v="0"/>
    <n v="3"/>
    <x v="0"/>
    <x v="2"/>
    <x v="0"/>
    <x v="115"/>
    <e v="#N/A"/>
    <e v="#N/A"/>
    <e v="#N/A"/>
    <e v="#N/A"/>
    <m/>
    <m/>
    <s v="Acceso"/>
    <s v="SERVICIO"/>
  </r>
  <r>
    <x v="7"/>
    <s v="PERÚ"/>
    <s v="VIVA1A CENTRO MEDICO"/>
    <s v="RIMAC"/>
    <x v="0"/>
    <s v="DNI"/>
    <n v="6927900"/>
    <s v="MARIA TERESA RODRIGUEZ GIL DE VARGAS"/>
    <m/>
    <m/>
    <m/>
    <m/>
    <m/>
    <x v="0"/>
    <x v="1"/>
    <s v="Buenas noches señores de Rimac, Confianza y el proveedor Viva 1A, me preocupa que llevamos más de un mes sin el servicio y aún no tenemos información certera. La respuesta es en condicional (&quot;...se reanudarían...&quot;)._x000a__x000a_Por este medio, reitero mi pedido de reunión con el director médico de Viva 1A y Rimac, a fin de abordar los recurrentes incumplimientos de parte de Viva 1A._x000a__x000a_Considero que tenemos a nuestro lado a la mejor aseguradora del país (Rímac) y en ese sentido, es menester que se revierta este escenario, a fin de frenar los perjuicios a la salud de mi señora madre._x000a__x000a_Luis Enrique Vargas Rodríguez"/>
    <x v="2"/>
    <s v="TERAPIAS"/>
    <x v="51"/>
    <d v="2025-08-18T00:00:00"/>
    <s v="Estimado Sr. Luis, buena tarde:_x000a_Adjunto al presente el cuadro actualizado con las atenciones de terapia de lenguaje y nutrición, en base a la disponibilidad del personal asistencial._x000a__x000a_Saludos Cordiales,"/>
    <d v="2025-08-19T00:00:00"/>
    <x v="0"/>
    <n v="2"/>
    <x v="0"/>
    <x v="1"/>
    <x v="0"/>
    <x v="115"/>
    <e v="#N/A"/>
    <e v="#N/A"/>
    <e v="#N/A"/>
    <s v="SI"/>
    <m/>
    <m/>
    <s v="Acceso"/>
    <s v="SERVICIO"/>
  </r>
  <r>
    <x v="7"/>
    <s v="PERÚ"/>
    <s v="VIVA1A CENTRO MEDICO"/>
    <s v="RIMAC"/>
    <x v="0"/>
    <s v="DNI"/>
    <n v="41520181"/>
    <s v="VANNESA JACKELINE GALLOZA RAMIREZ"/>
    <m/>
    <m/>
    <m/>
    <m/>
    <m/>
    <x v="0"/>
    <x v="1"/>
    <s v="Estimados buenas tardes,_x000a__x000a_Por favor su ayuda cliente nos manifiesta que se le indica que no tiene cobertura para su domicilio, menciona que siempre le realizar los análisis a su domicilio cada tres meses, solicita se realice la cobertura ya que esta próxima a tener la cita del mes con su medico. _x000a_VANNESA JACKELINE GALLOZA RAMIREZ_x000a_DNI:41520181_x000a_PLANES MEDICOS EPS N°E0000381_x000a_vanessag_r@hotmail.com_x000a_920119026_x000a__x000a_Se adjunta coordinación en abril donde se efectuó la toma de muestra a la misma dirección según nos indica cliente._x000a_Av. Separadora industrial Mz c lote 19 , 1 era etapa de urb pachacamac , distrito villa el salvador._x000a__x000a_Quedamos a la espera._x000a_Muchas gracias_x000a_Saludos"/>
    <x v="2"/>
    <s v="PRESTADOR EXTERNO"/>
    <x v="15"/>
    <d v="2025-08-18T00:00:00"/>
    <s v="Estimado David, buenas tardes:_x000a_Por la presente, solicitamos tu gentil apoyo en la gestión de la devolución del monto abonado por el paciente (S/ 10.40) correspondiente a los siguientes exámenes de laboratorio que no llegaron a realizarse:_x000a_TSH Ultrasensible (LAB00330)_x000a_T4 Libre – Tiroxina Libre_x000a_El paciente ha manifestado de manera expresa su pedido de devolución debido a la demora en la programación y ejecución de la prestación, situación que finalmente se encuentra fuera de la cobertura territorial del laboratorio._x000a__x000a_En ese sentido, el importe deberá ser devuelto a través de Yape al número 920119026, según lo solicitado directamente por la paciente._x000a_También cabe mencionar que el asegurado ha indicado que, al no haberse efectuado la atención, requiere el extorno inmediato del importe abonado, reservándose además el derecho de presentar un reclamo formal ante su aseguradora RIMAC EPS por la reiterada demora en el servicio administrativo._x000a_Agradeceremos nos confirmes los pasos a seguir y el plazo estimado para efectuar la devolución solicitada, a fin de dar el cierre administrativo correspondiente al caso._x000a_Quedamos atentos a tu confirmación._x000a_Atentamente,"/>
    <d v="2025-08-22T00:00:00"/>
    <x v="0"/>
    <n v="5"/>
    <x v="0"/>
    <x v="4"/>
    <x v="0"/>
    <x v="115"/>
    <e v="#N/A"/>
    <e v="#N/A"/>
    <e v="#N/A"/>
    <e v="#N/A"/>
    <m/>
    <m/>
    <s v="Acceso"/>
    <s v="SERVICIO"/>
  </r>
  <r>
    <x v="7"/>
    <s v="PERÚ"/>
    <s v="VIVA1A CENTRO MEDICO"/>
    <s v="RIMAC"/>
    <x v="0"/>
    <s v="DNI"/>
    <n v="40716465"/>
    <s v="Luis Enrique Vargas Rodriguez"/>
    <m/>
    <n v="987835134"/>
    <s v="levargas@gmail.com"/>
    <s v="25-EPS003663"/>
    <m/>
    <x v="0"/>
    <x v="0"/>
    <s v="La paciente María Teresa Rodríguez Gil de Vargas no cuenta con la programación de servicios a cargo del proveedor Viva 1A. Dicha programación se viene pidiendo hace 3 semanas y solo remiten planes inconclusos."/>
    <x v="2"/>
    <s v="NE"/>
    <x v="9"/>
    <d v="2025-08-19T00:00:00"/>
    <s v="Lima, 10 de setiembre del 2025_x000a_Luis Enrique Vargas Rodríguez_x000a_levargas@gmail.com_x000a_Referencia: Reclamo N° LRV-25EPS-043-01039_x000a_PAUS – VIVA 1A S.A.C._x000a_Luis Enrique Vargas Rodríguez:_x000a_De nuestra consideración,_x000a_Nos dirigimos a usted para saludarle y, al mismo tiempo, informarle que hemos analizado su_x000a_reclamo presentado el 18 de agosto de 2025 a través de la Hoja de Reclamación N° 25EPS043-01039 del Libro de Reclamaciones Virtual (LRV) de RIMAC EPS, quien nos trasladó el_x000a_19 de agosto del 2025, con relación a los presuntos inconvenientes ocurridos durante_x000a_nuestra atención. Por ello, procedimos a realizar una evaluación exhaustiva con las áreas_x000a_involucradas._x000a_En virtud de ello, adjunto a la presente, encontrará el Informe de Resultado de su Reclamo_x000a_para su revisión._x000a_Lamentamos cualquier molestia que esta situación haya podido ocasionar y le reiteramos_x000a_nuestro propósito de cumplir con nuestros servicios con la más alta calidad para nuestros_x000a_pacientes._x000a_Finalmente, le recordamos lo siguiente:_x000a_“De no encontrarse de acuerdo, o disconforme con el resultado del reclamo, o ante la_x000a_negativa de atención o irregularidad en su tramitación, puede acudir en denuncia ante la_x000a_Superintendencia Nacional de Salud - SUSALUD; o hacer uso de los mecanismos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18 de agosto de 2025, a través del Libro de Reclamaciones_x000a_Virtual (LRV) de RIMAC EPS, mediante la Hoja de Reclamación 25EPS-043-01039;_x000a_el cual nos fue trasladado el 19 de agosto del 2025 y registramos como Reclamo N°_x000a_LVR-25-000047._x000a_2. Identificación del usuario afectado y de quien presenta el reclamo:_x000a_El reclamo fue presentado por el Sr. Luis Enrique Vargas Rodríguez, identificado con_x000a_DNI N° 40716465, en calidad de representante._x000a_La usuaria afectada es la Sra. María Teresa Rodríguez Gil de Vargas con DNI N°_x000a_06927900._x000a_3. Descripción y causa del reclamo:_x000a_“La paciente María Teresa Rodríguez Gil de Vargas no cuenta con la programación de_x000a_servicios a cargo del proveedor Viva 1A. Dicha programación se viene pidiendo hace 3_x000a_semanas y solo remiten planes inconclusos.”_x000a_4. Análisis de los hechos que sustentan el reclamo:_x000a_Habiendo solicitado el descargo respectivo a las áreas involucradas en su atención,_x000a_como parte de las diligencias para atender su reclamo, cordialmente, le informamos lo_x000a_siguiente:_x000a_Con relación a su observación respecto a la falta de envío del cronograma de atención_x000a_correspondiente al mes de agosto para el agendamiento de las atenciones asistenciales_x000a_de su señora madre, hemos verificamos que el cronograma fue remitido oportunamente_x000a_el día 1 de agosto al correo levargas@gmail.com, estando a cargo de la Lic. Gianina_x000a_Sigueñas._x000a_En cuanto a los planes inconclusos de terapia de lenguaje, le informamos que contamos_x000a_con el soporte de un profesional en terapia de lenguaje quien brindará atenciones_x000a_correspondientes dos veces por semana._x000a_No obstante, lo señalado, reconocemos la importancia de que usted y su señora madre_x000a_cuenten con la programación de manera clara, completa y oportuna. Por ello, hemos_x000a_reforzado nuestras coordinaciones internas, a fin de garantizar la entrega de_x000a_cronogramas sin inconvenientes y con la debida continuidad en las terapias_x000a_programadas._x000a_5. Conclusiones_x000a_En consecuencia, de acuerdo con los fundamentos expuestos, nuestra institución_x000a_declara fundado en parte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Notificar de forma oportuna cualquier reprogramación, evitando la espera_x000a_injustificada del paciente._x000a_b) Envió de cronograma de servicios el primer día hábil de cada mes._x000a_Quedamos atentos ante cualquier solicitud, prestos a servirle siempre._x000a_“EN VIVA 1A CUIDAMOS LA SALUD DE TU FAMILIA COMO SI FUERA LA NUESTRA&quot;"/>
    <d v="2025-09-10T00:00:00"/>
    <x v="0"/>
    <n v="17"/>
    <x v="0"/>
    <x v="0"/>
    <x v="0"/>
    <x v="116"/>
    <e v="#N/A"/>
    <e v="#N/A"/>
    <e v="#N/A"/>
    <e v="#N/A"/>
    <m/>
    <m/>
    <s v="Acceso"/>
    <s v="SERVICIO"/>
  </r>
  <r>
    <x v="7"/>
    <s v="PERÚ"/>
    <s v="VIVA1A CENTRO MEDICO"/>
    <s v="RIMAC"/>
    <x v="0"/>
    <s v="PA"/>
    <n v="54499"/>
    <s v="Wilma Cristina Terrazas de Mirabal"/>
    <m/>
    <n v="955028401"/>
    <m/>
    <m/>
    <m/>
    <x v="0"/>
    <x v="1"/>
    <s v="Hola @CUI_Guissela Bedon Espinoza @Margot Hilda Simon Jaico @CUI_Liliana Patricia Blanco Rodriguez @Stephania Ambar Sulca Figueroa_x000a__x000a_ _x000a__x000a_Solicito su apoyo urgente, estamos con reclamos por parte del cliente CNPC, proveedor VIVA1A no se esta comunicando con asegurados para un adecuado tratamiento._x000a__x000a_ _x000a__x000a_No tengo respuesta al correo que precede este dónde solicito ayuda para recibir los medicamentos de mi mamá que es paciente crónico (hipertensión) y además recibe otros medicamentos por otros temas de salud. En la primera mitad del año este servicio ha funcionado relativamente bien, pero en el último mes y medio no tenemos contacto. Hemos llamado, pero tampoco hemos tenido suerte._x000a__x000a_ _x000a__x000a_Lamentablemente y como lo menciono en mi correo anterior, el caso de mi mamá no es el único, pues hay otros casos, no obstante, a tantas reuniones y comunicaciones cursadas.  _x000a__x000a_ _x000a__x000a_Por favor tu apoyo para contactar a la persona indicada que pueda ayudarnos a solucionar esta omisión, pues mi mamá no puede dejar de tomar su medicamento para la hipertensión, por ejemplo, además de sus otros medicamentos._x000a__x000a_ _x000a__x000a_Wilma Cristina Terrazas de Mirabal_x000a__x000a_PE54499 (pasaporte)_x000a__x000a_Celular: +51 955 028 401_x000a__x000a_ _x000a__x000a_Saludos cordiales,"/>
    <x v="0"/>
    <s v="PRESTADOR EXTERNO"/>
    <x v="0"/>
    <d v="2025-08-19T00:00:00"/>
    <s v="Estimados, buenos días:_x000a_Con relación al caso de la paciente Wilma Cristina Terrazas de Mirabal (PE54499), informamos lo siguiente:_x000a_La paciente tuvo consulta médica el 17 de agosto, y la receta fue gestionada el 18 de agosto._x000a_Se realizaron múltiples intentos de comunicación con la paciente al número 016183000 y posteriormente desde nuestro número corporativo, así como al número 964960300, sin obtener respuesta._x000a_Finalmente, a las 10:30 a.m. del día 19 de agosto se logró establecer contacto exitoso con la paciente. En dicha comunicación se confirmó que los medicamentos serían enviados entre las 11:00 a.m. y 12:00 p.m. del mismo día._x000a_Respecto a las observaciones planteadas, señalamos que las atenciones de la paciente se vienen realizando conforme al programa establecido. Reiteramos nuestro compromiso y total disponibilidad para solucionar los inconvenientes que puedan presentarse._x000a_No obstante, es importante precisar que existen situaciones que escapan a nuestro control, como la recepción de llamadas por parte del paciente o su entorno familiar. Este aspecto resulta determinante, ya que la coordinación debe ser adecuada para evitar demoras o envíos infructuosos, y así asegurar que el motorizado entregue los medicamentos en el horario pactado._x000a_Seguiremos reforzando la comunicación y el seguimiento de este caso para garantizar la continuidad del tratamiento de la paciente._x000a_Saludos, "/>
    <d v="2025-08-19T00:00:00"/>
    <x v="0"/>
    <n v="1"/>
    <x v="0"/>
    <x v="3"/>
    <x v="0"/>
    <x v="116"/>
    <e v="#N/A"/>
    <e v="#N/A"/>
    <e v="#N/A"/>
    <e v="#N/A"/>
    <m/>
    <m/>
    <s v="Medicamentos"/>
    <s v="SERVICIO"/>
  </r>
  <r>
    <x v="7"/>
    <s v="PERÚ"/>
    <s v="VIVA1A CENTRO MEDICO"/>
    <s v="RIMAC"/>
    <x v="0"/>
    <s v="DNI"/>
    <n v="45946811"/>
    <s v="YIMMY FRANCISCO LAM VILLAR"/>
    <m/>
    <m/>
    <m/>
    <m/>
    <m/>
    <x v="0"/>
    <x v="1"/>
    <s v="Buenos días_x000a__x000a_Por favor su gentil y urgente apoyo ya que cliente VIP se encuentra muy crítico porque informa hasta el momento no tiene ningun contacto de ejecutivas del PROGRAMA CUIDATE por entrega de medicinas tanto para el como también para su hija los cuales ambos estan dentro del programa con diferente diagnóstico._x000a__x000a_Solicita se comuniquen con el urgente hoy de lo contrario hara reclamo por el tiempo ya transcurrido._x000a__x000a_POLIZA:E0000381_x000a_Paciente 1: YIMMY FRANCISCO LAM VILLAR(TITULAR)_x000a_DNI:45946811_x000a_DIAGNOSTICO: HIPERTENSION_x000a_Paciente 2: ABRIL LUCÍA LAM RODRIGUEZ(HIJA)_x000a_DNI:90737873_x000a_DIAGNOSTICO: ASMA_x000a_CEL: 971434757"/>
    <x v="2"/>
    <s v="CRONICOS"/>
    <x v="6"/>
    <d v="2025-08-19T00:00:00"/>
    <s v="Buenos días estimados, _x000a_Con relación a su comunicación, le informamos que tanto usted como su hija cuentan con atenciones programadas dentro del Programa Cuídate, de acuerdo con los siguientes detalles:_x000a_Paciente: Yimmy Francisco Lam Villar (DNI: 45946811)_x000a_Diagnóstico: Hipertensión_x000a_Cita: 19/08 a las 11:45 a.m._x000a_Especialidad: Cardiología – Teleconsulta_x000a_Médico tratante: Dr. Lizbel Esteban Milla _x000a_Paciente: Abril Lucía Lam Rodríguez (DNI: 90737873)_x000a_Diagnóstico: Asma_x000a_Cita: 20/08 a las 7:00 p.m._x000a_Especialidad: Medicina Familiar – Teleconsulta_x000a_Médico tratante: Dr. Antonio David Moncada Catalán _x000a_Reiteramos nuestro compromiso en brindar la continuidad y el acompañamiento necesario a usted y a su hija dentro del programa, asegurando la atención integral de sus diagnósticos._x000a_Nuestro equipo de experiencia se mantendrá en contacto cercano para asistirlos en lo que requieran y garantizar el adecuado seguimiento de sus atenciones."/>
    <d v="2025-08-19T00:00:00"/>
    <x v="0"/>
    <n v="1"/>
    <x v="0"/>
    <x v="3"/>
    <x v="0"/>
    <x v="116"/>
    <e v="#N/A"/>
    <e v="#N/A"/>
    <e v="#N/A"/>
    <e v="#N/A"/>
    <m/>
    <m/>
    <s v="Acceso"/>
    <s v="SERVICIO"/>
  </r>
  <r>
    <x v="7"/>
    <s v="PERÚ"/>
    <s v="VIVA1A CENTRO MEDICO"/>
    <s v="RIMAC"/>
    <x v="0"/>
    <s v="DNI"/>
    <n v="90737873"/>
    <s v="ABRIL LUCÍA LAM RODRIGUEZ"/>
    <m/>
    <m/>
    <m/>
    <m/>
    <m/>
    <x v="0"/>
    <x v="1"/>
    <s v="Buenos días_x000a__x000a_Por favor su gentil y urgente apoyo ya que cliente VIP se encuentra muy crítico porque informa hasta el momento no tiene ningun contacto de ejecutivas del PROGRAMA CUIDATE por entrega de medicinas tanto para el como también para su hija los cuales ambos estan dentro del programa con diferente diagnóstico._x000a__x000a_Solicita se comuniquen con el urgente hoy de lo contrario hara reclamo por el tiempo ya transcurrido._x000a__x000a_POLIZA:E0000381_x000a_Paciente 1: YIMMY FRANCISCO LAM VILLAR(TITULAR)_x000a_DNI:45946811_x000a_DIAGNOSTICO: HIPERTENSION_x000a_Paciente 2: ABRIL LUCÍA LAM RODRIGUEZ(HIJA)_x000a_DNI:90737873_x000a_DIAGNOSTICO: ASMA_x000a_CEL: 971434757"/>
    <x v="2"/>
    <s v="CRONICOS"/>
    <x v="2"/>
    <d v="2025-08-19T00:00:00"/>
    <s v="Buenos días estimados, _x000a_Con relación a su comunicación, le informamos que tanto usted como su hija cuentan con atenciones programadas dentro del Programa Cuídate, de acuerdo con los siguientes detalles:_x000a_Paciente: Yimmy Francisco Lam Villar (DNI: 45946811)_x000a_Diagnóstico: Hipertensión_x000a_Cita: 19/08 a las 11:45 a.m._x000a_Especialidad: Cardiología – Teleconsulta_x000a_Médico tratante: Dr. Lizbel Esteban Milla _x000a_Paciente: Abril Lucía Lam Rodríguez (DNI: 90737873)_x000a_Diagnóstico: Asma_x000a_Cita: 20/08 a las 7:00 p.m._x000a_Especialidad: Medicina Familiar – Teleconsulta_x000a_Médico tratante: Dr. Antonio David Moncada Catalán _x000a_Reiteramos nuestro compromiso en brindar la continuidad y el acompañamiento necesario a usted y a su hija dentro del programa, asegurando la atención integral de sus diagnósticos._x000a_Nuestro equipo de experiencia se mantendrá en contacto cercano para asistirlos en lo que requieran y garantizar el adecuado seguimiento de sus atenciones."/>
    <d v="2025-08-19T00:00:00"/>
    <x v="0"/>
    <n v="1"/>
    <x v="0"/>
    <x v="3"/>
    <x v="0"/>
    <x v="116"/>
    <e v="#N/A"/>
    <e v="#N/A"/>
    <e v="#N/A"/>
    <e v="#N/A"/>
    <m/>
    <m/>
    <s v="Acceso"/>
    <s v="SERVICIO"/>
  </r>
  <r>
    <x v="7"/>
    <s v="PERÚ"/>
    <s v="VIVA1A CENTRO MEDICO"/>
    <s v="RIMAC"/>
    <x v="0"/>
    <s v="DNI"/>
    <n v="6927900"/>
    <s v="MARIA TERESA RODRIGUEZ GIL DE VARGAS"/>
    <m/>
    <m/>
    <m/>
    <m/>
    <m/>
    <x v="0"/>
    <x v="1"/>
    <s v="Señalan que desde el 16/07/2025, nuevamente no brinda el servicio de terapia de lenguaje para la paciente María Teresa Rodríguez Gil de Vargas (DNI 06927900), lo cual es un escenario adverso y recurrente para la salud de la paciente._x000a_"/>
    <x v="2"/>
    <m/>
    <x v="52"/>
    <d v="2025-08-19T00:00:00"/>
    <s v="Buenas tardes estimados,_x000a__x000a_Reciba un cordial saludo del Centro Médico Viva 1A. En relación al reclamo N° 25-EPS003663, se adjunta respuesta del caso._x000a_Estamos atentos a cualquier duda o consulta adicional."/>
    <d v="2025-09-16T00:00:00"/>
    <x v="0"/>
    <n v="21"/>
    <x v="0"/>
    <x v="0"/>
    <x v="2"/>
    <x v="116"/>
    <e v="#N/A"/>
    <e v="#N/A"/>
    <e v="#N/A"/>
    <s v="SI"/>
    <m/>
    <m/>
    <s v="Acceso"/>
    <s v="SERVICIO"/>
  </r>
  <r>
    <x v="7"/>
    <s v="PERÚ"/>
    <s v="VIVA1A CENTRO MEDICO"/>
    <s v="RIMAC"/>
    <x v="0"/>
    <s v="DNI"/>
    <n v="41002143"/>
    <s v="Ruiz Ahuanari, Rosa"/>
    <m/>
    <m/>
    <m/>
    <m/>
    <m/>
    <x v="0"/>
    <x v="1"/>
    <s v="Estimadas @Brigitte Huaranca Lopez@Quejas y reclamos_x000a__x000a_Su gentil apoyo con el descargo del presente reclamo._x000a__x000a_Guisela buenas noches, por favor tu apoyo con lo solicitado por el broker:_x000a__x000a_ _x000a__x000a_Me pongo en contacto contigo para informarte que la colaboradora Rosa, afiliada al programa Cuidarte, no ha recibido seguimiento para su tratamiento desde hace aproximadamente dos meses. Agradecería tu gestión para verificar el caso y activar cuanto antes la atención correspondiente._x000a__x000a_ _x000a__x000a_A continuación, los datos de la colaboradora:_x000a__x000a_ _x000a__x000a_Ruiz Ahuanari, Rosa_x000a_DNI 41002143_x000a_ _x000a__x000a_Quedo a la espera de tu confirmación, gracias._x000a__x000a_ _x000a__x000a_Saludos,"/>
    <x v="2"/>
    <s v="CRONICOS"/>
    <x v="2"/>
    <d v="2025-08-20T00:00:00"/>
    <s v="Buenos días estimados, _x000a_En relación al caso de la Sra. Rosa Ruiz Ahuanari (DNI 41002143), afiliada al programa Cuidarte, se informa lo siguiente:_x000a_La continuidad de las atenciones no pudo efectuarse en el tiempo correspondiente debido a que la paciente no respondió a las llamadas telefónicas ni a los mensajes enviados desde nuestra central, lo que imposibilitó el contacto y programación de citas en el período señalado._x000a_El día 20 de agosto de 2025 se logró establecer comunicación directa con la paciente, quien atendió la llamada, procediéndose de inmediato a programar su cita y brindársele la atención correspondiente dentro del programa Cuidarte Asma. La atención médica fue realizada por el Dr. Moncada._x000a_Actualmente, la paciente se encuentra con seguimiento activo y está siendo monitoreada de manera regular por la Lic. Anaveliza Segovia, encargada de su seguimiento de enfermería._x000a__x000a__x000a__x000a__x000a_De esta manera, se confirma que la paciente cuenta nuevamente con atención continua en el marco del programa."/>
    <d v="2025-08-21T00:00:00"/>
    <x v="0"/>
    <n v="2"/>
    <x v="0"/>
    <x v="1"/>
    <x v="0"/>
    <x v="117"/>
    <e v="#N/A"/>
    <e v="#N/A"/>
    <e v="#N/A"/>
    <e v="#N/A"/>
    <m/>
    <m/>
    <s v="Acceso"/>
    <s v="SERVICIO"/>
  </r>
  <r>
    <x v="7"/>
    <s v="PERÚ"/>
    <s v="VIVA1A CENTRO MEDICO"/>
    <s v="RIMAC"/>
    <x v="0"/>
    <s v="DNI"/>
    <n v="41573039"/>
    <s v="LINETT YESENIA ENRRIQUEZ TAPIA"/>
    <m/>
    <m/>
    <m/>
    <s v="25-EPS003557"/>
    <m/>
    <x v="0"/>
    <x v="0"/>
    <s v="Estimsdos @Brigitte Huaranca Lopez@Quejas y reclamos_x000a__x000a_Se requiere su gentil apoto con el descargo del presente reclamo._x000a__x000a_Estimada._x000a__x000a_Por favor tu atención con el reclamo en referencia. Cliente solicita atención urgente para la toma de muestra._x000a__x000a_ _x000a__x000a_PACIENTE: LINETT YESENIA ENRRIQUEZ TAPIA_x000a__x000a_DNI 41573039_x000a__x000a_PLANES MEDICOS EPS 6101-E0001380._x000a__x000a_ _x000a__x000a_RECLAMO_x000a__x000a_La atención del proveedor es mala, cuando llamo por teléfono no contestan, solo constatan por whatsapp cuando se acuerdan, desde el mes del mayo estoy con el tratamiento de mi esposa y solo le han enviado pastillas, y el examen medico que prometieron para que le tomaran las muestras no se cumplió hasta la fecha ya que recién en agosto me informaron que no tiene cobertura para mi zona, sin embargo me siguen enviando medicamentos, solicito una alternita para que mi esposa se pueda tomar los exámenes._x000a__x000a_ _x000a__x000a_Slds._x000a__x000a__x000a_Atte,"/>
    <x v="2"/>
    <s v="PRESTADOR EXTERNO"/>
    <x v="15"/>
    <d v="2025-08-20T00:00:00"/>
    <s v="Buenos días estimados, _x000a_Hemos recibido su comunicación y, tras la revisión correspondiente, le informamos lo siguiente:_x000a_De acuerdo con las condiciones de su programa, las atenciones médicas se realizan el día 30 de cada mes. En ese sentido, verificamos que usted recibió atenciones en las siguientes fechas:_x000a_30 de mayo de 2025_x000a_19 de julio de 2025_x000a_19 de agosto de 2025_x000a__x000a__x000a_Cabe precisar que los cambios de fechas se efectuaron a solicitud del paciente, quedando debidamente registradas en nuestro sistema._x000a_Respecto al mes de junio, nuestro equipo intentó contactarlo en reiteradas ocasiones sin éxito, lo que imposibilitó concretar la cita correspondiente en esa oportunidad._x000a_En cuanto al reclamo presentado, el correo fue recibido por nuestra área el día de ayer, fecha en la cual la atención médica de agosto ya había sido cumplida. Asimismo, adjuntamos copia de la conversación sostenida para la coordinación y programación de la atención del mes de agosto._x000a__x000a__x000a_Finalmente, le informamos que actualmente se encuentra con sus atenciones al día, habiendo sido atendido conforme a su programa de Hipotiroidismo, bajo el seguimiento de la Dra. Virginia Cuevas._x000a_Reiteramos nuestro compromiso de continuar brindándole el soporte necesario y quedamos atentos a cualquier consulta adicional."/>
    <d v="2025-08-21T00:00:00"/>
    <x v="0"/>
    <n v="2"/>
    <x v="0"/>
    <x v="1"/>
    <x v="0"/>
    <x v="117"/>
    <e v="#N/A"/>
    <e v="#N/A"/>
    <e v="#N/A"/>
    <e v="#N/A"/>
    <m/>
    <m/>
    <s v="Acceso"/>
    <s v="SERVICIO"/>
  </r>
  <r>
    <x v="7"/>
    <s v="PERÚ"/>
    <s v="VIVA1A CENTRO MEDICO"/>
    <s v="RIMAC"/>
    <x v="0"/>
    <s v="DNI"/>
    <n v="40716465"/>
    <s v="Luis Enrique Vargas Rodriguez"/>
    <m/>
    <m/>
    <m/>
    <s v="25-EPS003687"/>
    <m/>
    <x v="0"/>
    <x v="0"/>
    <s v="Desde el 20/07/2025 se solicitó que el proveedor Viva 1A cotice el material de cateterismo intermitente para la paciente María Teresa Rodríguez Gil de Vargas (DNI 06927900)."/>
    <x v="6"/>
    <s v="EPS"/>
    <x v="17"/>
    <d v="2025-08-20T00:00:00"/>
    <s v=" Lima, 25 de agosto del 2025_x000a__x000a_Luis Enrique Vargas Rodríguez_x000a_levargas@gmail.com_x000a__x000a_Referencia: Reclamo N° LRV-25EPS-043-01056_x000a_PAUS – VIVA 1A S.A.C._x000a__x000a_Luis Enrique Vargas Rodríguez:_x000a__x000a_De nuestra consideración,_x000a__x000a_Nos dirigimos a usted para saludarle y, al mismo tiempo, informarle que hemos analizado su reclamo presentado el 20 de agosto de 2025 a través de la Hoja de Reclamación N° 25EPS-043-01056 del Libro de Reclamaciones Virtual (LRV) de RIMAC EPS, quien nos trasladó el 20 de agosto del 2025,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A_x000a__x000a_Informe de Resultado del Reclamo_x000a__x000a_1._x0009_Canal de Ingreso del Reclamo:_x000a__x0009_Reclamo ingresado el 20 de agosto de 2025, a través del Libro de Reclamaciones Virtual (LRV) de RIMAC EPS, mediante la Hoja de Reclamación 25-EPS-043-01056; el cual nos fue trasladado el 20 de agosto del 2025 y registramos como Reclamo N° LVR-25-000050._x000a__x000a_2._x0009_Identificación del usuario afectado y de quien presenta el reclamo:_x000a__x000a_El reclamo fue presentado por el Sr. Luis Enrique Vargas Rodríguez, identificado con DNI N° 40716465, en calidad de representante._x000a_La usuaria afectada es la Sra. María Teresa Rodríguez Gil de Vargas con DNI N° 06927900._x000a__x000a_3._x0009_Descripción y causa del reclamo:_x000a__x000a_“Desde el 20/07/2025 se solicitó que el proveedor Viva 1A cotice el material de cateterismo intermitente para la paciente María Teresa Rodríguez Gil de Vargas (DNI 06927900).”_x000a__x000a_4._x0009_Análisis de los hechos que sustentan el reclamo:_x000a__x000a_Habiendo solicitado el descargo respectivo a las áreas involucradas en su atención, como parte de las diligencias para atender su reclamo, cordialmente, le informamos lo siguiente:_x000a__x000a_Con relación a su observación sobre la falta de envío de la cotización de materiales para cateterismo, se verificó que la solicitud fue realizada por su médico particular y que, en ese momento, no se contaba con disponibilidad del producto requerido. Dicha situación fue comunicada oportunamente al paciente por el área de Enfermería._x000a__x000a_5._x0009_Conclusiones_x000a__x000a_En consecuencia, de acuerdo con los fundamentos expuestos, nuestra institución_x000a_declara infundado en parte su reclamo.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ción oportuna al familiar y/o paciente respecto a la disponibilidad de materiales y el envío de cotizaciones_x000a__x000a_Quedamos atentos ante cualquier solicitud, prestos a servirle siempre._x000a__x000a_“EN VIVA 1A CUIDAMOS LA SALUD DE TU FAMILIA COMO SI FUERA LA NUESTRA”_x000a_"/>
    <d v="2025-08-25T00:00:00"/>
    <x v="0"/>
    <n v="4"/>
    <x v="0"/>
    <x v="5"/>
    <x v="1"/>
    <x v="117"/>
    <e v="#REF!"/>
    <e v="#N/A"/>
    <e v="#N/A"/>
    <e v="#N/A"/>
    <m/>
    <m/>
    <s v="Eps"/>
    <s v="NO ATRIBUIBLE"/>
  </r>
  <r>
    <x v="7"/>
    <s v="PERÚ"/>
    <s v="VIVA1A CENTRO MEDICO"/>
    <s v="RIMAC"/>
    <x v="0"/>
    <s v="DNI"/>
    <n v="8170776"/>
    <s v="NILTON HERNAN JIMENEZ ROSALES"/>
    <m/>
    <m/>
    <m/>
    <s v="25-SBS017370"/>
    <m/>
    <x v="0"/>
    <x v="0"/>
    <s v="Estimadas @Brigitte Huaranca Lopez@Quejas y reclamos_x000a__x000a_Su gentil apoyo se requiere el descargo y medidas correctivas al respecto al presente reclamo._x000a__x000a__x000a_Hola Guissela,_x000a__x000a_ _x000a__x000a_Agradeceré tu especial apoyo con el reclamo presentado por NILTON HERNAN JIMENEZ ROSALES (DNI: 08170776), del programa Diamante._x000a__x000a_MOTIVO: cliente menciona que lleva terapias con Viva1A y ha pagado todas las terapias (s/438.24 18 julio) menciona que no le envían al terapista, no le responden, el se siente mal y nadie le da una solución, se comunicó con el programa Diamante, ya que menciona que ellos lo derivaron con Viva1A, solicita una solución ya que se siente mal, se ha comunicado con el programa y no lo ayudan. No esta conforme con las terapias que realiza el terapista ya que solo le realiza masaje, y el problema que el tiene es con la columna su última atención fue el sábado 09.08, cliente ya no desea seguir trabajando con ellos, solicita la devolución de los pagos que realizó._x000a__x000a_ _x000a__x000a_Por favor tu apoyo con la revisión._x000a__x000a_Quedo atenta._x000a__x000a_ _x000a__x000a_Gracias,_x000a_"/>
    <x v="11"/>
    <s v="TERAPIAS"/>
    <x v="21"/>
    <d v="2025-08-20T00:00:00"/>
    <s v="Estimados buenos días,_x000a_Con respecto a lo solicitado se informa que:_x000a_Paciente del programa Diamante, residente en el Rímac._x000a_Cita con la Dra. Laura Vigo con fecha 12/07/25 – OM: 20 ss TF._x000a_Inicio de terapias: 14/07/25; a la actualidad lleva efectivas 8 ss TF._x000a_Incidencia:_x000a_Atenciones con el Lic. Meza, quien cambia de horario al turno mañana de 07:00 a 11:00 horas, horario en el que al paciente no le era posible asistir y no aceptó las sesiones, indicando que tenía estudio bíblico. Adicionalmente, señaló que no podía acudir los días sábados por compromisos en su Iglesia. A pesar de múltiples intentos de agendar atenciones, la respuesta por parte del paciente fue negativa._x000a_Posteriormente, se recepciona llamada de la Ejecutiva Diana de Rímac, a través de Brigitte H., informando que el paciente aceptaría atención en horas de la mañana, por lo que nos comunicamos nuevamente para confirmar la aceptación en el horario de 08:00 a.m. los días lunes, miércoles y viernes._x000a_En el cambio de mes, el Lic. Meza renuncia a su cargo en Viva 1A._x000a_Se informa al paciente sobre la renuncia, lo cual le causa disgusto, ya que estaba muy fidelizado con el terapeuta. Se brinda la opción de atención con el Lic. Noriega; sin embargo, el paciente no está conforme con dicha atención. Actualmente, nos contactaremos con el Sr. Nilton para asignar al Lic. Rivalles a sus atenciones._x000a_Cabe indicar que el paciente mantiene sus atenciones al día; sin embargo, en ocasiones se presentan demoras debido a que no realiza el copago correspondiente para poder programar las terapias._x000a_Historial de atenciones:_x000a_25/03/25: Primera atención con la Dra. Vigo, quien emite orden médica de 24 sesiones de terapia física (TF) y 12 de terapia ocupacional (TO). El paciente manifiesta que no requiere terapias ocupacionales, indicando que puede realizar sus actividades de manera independiente, y que solo necesita 12 terapias físicas._x000a_05/04/25 al 10/05/25: Inicio y culminación de la primera orden médica (12 TF). El 10/05/25, el mismo día de culminación, el paciente es evaluado nuevamente por la Dra. Vigo, quien emite nueva orden médica por 16 sesiones de TF._x000a_16/05/25 al 03/06/25: Ejecución de la segunda orden médica (16 TF), realizándose finalmente 18 sesiones como muestra de solidaridad hacia el paciente._x000a_12/07/25: Nueva orden médica de la Dra. Vigo por 20 sesiones de TF._x000a_14/07/25 a la actualidad: El paciente ha cumplido 8 sesiones de la presente orden médica._x000a_Es todo cuanto informamos para su conocimiento."/>
    <d v="2025-10-01T00:00:00"/>
    <x v="0"/>
    <n v="31"/>
    <x v="0"/>
    <x v="0"/>
    <x v="0"/>
    <x v="117"/>
    <e v="#N/A"/>
    <e v="#N/A"/>
    <e v="#N/A"/>
    <s v="SI"/>
    <m/>
    <m/>
    <s v="Atencion Asistencial"/>
    <s v="SERVICIO"/>
  </r>
  <r>
    <x v="7"/>
    <s v="PERÚ"/>
    <s v="VIVA1A CENTRO MEDICO"/>
    <s v="RIMAC"/>
    <x v="0"/>
    <m/>
    <m/>
    <s v="HUAYLLA CASTRO KATY"/>
    <m/>
    <m/>
    <m/>
    <m/>
    <m/>
    <x v="0"/>
    <x v="1"/>
    <s v="Hola Patty, buenos días_x000a__x000a_ _x000a__x000a_Mucho apreciaré nos ayudes con el descargo por lo ocurrido en las atenciones médica de la Sra. Huaylla por parte del programa de enf. crónicas de Rimac, para mayor detalle se adjunto descripción de la asegurada, quien está muy mortificada por este tema, ella no desea presentar un reclamo formal pero si solicita atención de su parte a su requerimiento:_x000a__x000a_ _x000a__x000a_“Desde que cambiamos de EPS me acogí al programa de otras enfermedades crónicas por una patología autoinmune que yo presento hace casi 10 años._x000a__x000a_Me derivaron con el centro médico Viva 1A con quienes mensualmente coordino las llamadas con el endocrino de turno, me pregunta por mi estado de salud y me receta mis pastillas para el mes, la llamada no dura más de 4 minutos._x000a__x000a_Desde la primera consulta con el endocrino coordinamos la toma de una muestra de sangre y una ecografía de tiroides que de acuerdo a mi historial con la otra EPS la solía realizar semestralmente._x000a__x000a_Han pasado 5 meses y en ese tiempo solo me han tomado una muestra de sangre, fueron a casa y se llevaron la muestra, en la última llamada con la endocrino que fue el día 30 de julio volví a recalcar que no me llamaban para agendar la cita de la ecografía, ella también volvió a dar la orden de una nueva toma de sangre y hasta ahora no recibo comunicación al respecto de ambos análisis._x000a__x000a_ _x000a__x000a_Yo no puedo esperar porque si mis dosis de eutirox no son las correctas corro el riesgo de sufrir pequeñas taquicardias._x000a__x000a_Te comento que por mi cuenta he seguido el tratamiento con mi habitual endocrino. He pagado mis consultas, he ido a la clínica por los exámenes de sangre, he pagado por la ecografía y estoy a la espera de lo que me diga mi endocrino la otra semana._x000a__x000a_Si me parece lamentable que el programa que te vendió Rimac no esté funcionando como se esperaba. Por favor deriva esta queja con el bróker del seguro._x000a__x000a_Deben estar por llamarme para la siguiente cita, con esta será el quinto mes que no me programan los exámenes que promete cubrir Rimac EPS”_x000a__x000a_ _x000a__x000a_Esperamos contar con tu apoyo como siempre._x000a__x000a_ _x000a__x000a_Quedamos atentos,_x000a__x000a_ _x000a__x000a_Mil gracias,_x000a__x000a_ "/>
    <x v="28"/>
    <s v="CRONICOS"/>
    <x v="19"/>
    <d v="2025-08-21T00:00:00"/>
    <s v="Buenos días estimados, _x000a_Respecto a lo solicita se informa lo siguiente: _x000a_El día de ayer 27/08, se registró al paciente en el DRIVE de laboratorio para la toma de análisis. _x000a__x000a__x000a__x000a__x000a__x000a_Dayerlab aún no se ha contactado con pc._x000a__x000a__x000a__x000a_Paciente solicita la toma para este SABADO 30/08 _x000a__x000a__x000a_Así mismo también se informa que él  envió de medicamentos se programó para hoy en el rango de horario de 08:00 a 11:15 _x000a__x000a_También, estamos haciendo el seguimiento correspondiente para agilizar la programación del examen de imagenología. _x000a_Quedo atento a cualquier consulta adicional._x000a__x000a_Saludos cordiales,"/>
    <d v="2025-08-28T00:00:00"/>
    <x v="0"/>
    <n v="6"/>
    <x v="0"/>
    <x v="0"/>
    <x v="0"/>
    <x v="118"/>
    <e v="#N/A"/>
    <e v="#N/A"/>
    <e v="#N/A"/>
    <e v="#N/A"/>
    <m/>
    <m/>
    <s v="Atención Asistencial"/>
    <s v="CALIDAD"/>
  </r>
  <r>
    <x v="7"/>
    <s v="PERÚ"/>
    <s v="VIVA1A CENTRO MEDICO"/>
    <s v="RIMAC"/>
    <x v="0"/>
    <s v="DNI"/>
    <n v="8804113"/>
    <s v="Berta Talledo Eyzaguirre de Echegaray"/>
    <m/>
    <m/>
    <m/>
    <m/>
    <m/>
    <x v="1"/>
    <x v="1"/>
    <s v="ESTIMADA KAILA BUENAS NOCHES, SOLICITAMOS AUTORIZACION PARA 24 TERAPIAS RESPIRATORIAS, ORDENADO POR EL MÉDICO DEL PROVEEDOR  VIVA 1, Y SE REALIZARÀ EN SU DOMICILIO, SEGUN ORDEN QUE ADJUNTO._x000a__x000a_PACIENTE: BERTA TALLEDO EYZAGUIRRE DE ECHEGARAY - DNI 08804113._x000a__x000a_CONTRATANTE: WORK NET INGENIERIA Y TELECOMUNICACIONES SA_x000a_POLIZA EPS 6101-E0021889 _x000a__x000a_FAVOR CONFIRMAR A LA BREVEDAD."/>
    <x v="4"/>
    <s v="TERAPIAS"/>
    <x v="53"/>
    <d v="2025-08-22T00:00:00"/>
    <s v="Estimada, buenas tardes. _x000a_De acuerdo con la información recibida, la Lic. Melissa Inga es la profesional asignada para atender a la paciente Berta Talledo Eyzaguirre de Echegaray (DNI 08804113), los días martes, jueves y sábados en su domicilio, según orden médica adjunta._x000a_Quedamos atentos a tu gentil confirmación._x000a_Saludos cordiales,"/>
    <d v="2025-08-26T00:00:00"/>
    <x v="0"/>
    <n v="3"/>
    <x v="0"/>
    <x v="2"/>
    <x v="0"/>
    <x v="119"/>
    <s v="PACIENTE: BERTHA TALLEDO EYZAGUIRRE DE ECHEGARAY (92)"/>
    <e v="#N/A"/>
    <e v="#N/A"/>
    <e v="#N/A"/>
    <m/>
    <m/>
    <s v="Solicitud"/>
    <s v="SOLICITUD"/>
  </r>
  <r>
    <x v="7"/>
    <s v="PERÚ"/>
    <s v="VIVA1A CENTRO MEDICO"/>
    <s v="RIMAC"/>
    <x v="0"/>
    <s v="DNI"/>
    <n v="79353282"/>
    <s v="QUISPE ACAPANA ANDRE SALVADOR"/>
    <m/>
    <m/>
    <m/>
    <m/>
    <m/>
    <x v="0"/>
    <x v="1"/>
    <s v="Quiero poner en tu conocimiento la queja presentada por la madre del asegurado André, la Sra. Silvia Acapana, quien acudió el 20 de julio inicialmente a la Clínica del Sur. Al no observar mejoras en el menor, al día siguiente se dirigió al CAI donde fue atendido por la especialidad de Pediatría._x000a_Durante esta consulta, la madre manifestó su malestar respecto a la atención brindada por la Dra. Sarai Gonzales Torres, indicando que la profesional no tenía claridad sobre qué exámenes auxiliares solicitar para descartar el diagnóstico. Asimismo, mencionó que no sabía qué medicamentos recetar, ya que el tratamiento oral indicado el día anterior no había tenido efecto._x000a_Ante esta situación, fue la madre quien sugirió un tratamiento por vía intravenosa, lo que generó una pérdida de tiempo considerable mientras el menor se encontraba en un estado de palidez preocupante._x000a_Esta experiencia causó gran incomodidad a la madre, quien expresó su frustración al sentir que debía indicarle a la doctora qué hacer, tanto en cuanto a los exámenes como al tratamiento."/>
    <x v="11"/>
    <s v="Medicina especializada"/>
    <x v="39"/>
    <d v="2025-08-25T00:00:00"/>
    <s v="Lima, 30 de setiembre de 2025_x000a_Estimados señores de Rimac EPS_x000a_De nuestra mayor consideración,_x000a_Por medio de la presente, deseamos expresar nuestro compromiso con la transparencia, la_x000a_calidad de atención y la mejora continua en nuestros procesos._x000a_En relación con la queja presentada por la Sra. Silvia Acapana, madre del menor André_x000a_Salvador Quispe Acapana, respecto a la atención recibida los días 20 y 21 de julio de 2025,_x000a_nos permitimos informar lo siguiente:_x000a_a) Descripción de los hechos_x000a_En relación al caso informamos lo siguiente:_x000a_La Dirección Médica revisó la historia clínica y, posteriormente, el descargo_x000a_presentado por la Dra. Sarai Analy Gonzales Torres._x000a_Por tanto, se concluye lo siguiente:_x000a_En relación con la queja presentada por la Sra. Silvia Acapana, madre del menor_x000a_André Salvador Quispe Acapana, respecto a la atención recibida el pasado 20 y 21_x000a_de julio de 2025, me permito remitir el presente descargo proporcionado por el_x000a_médico tratante, Dra. Saraí Analy Gonzales Torres, especialista en Pediatría:_x000a_El paciente de 9 años de edad acudió inicialmente el 20 de julio presentando_x000a_sintomatología posterior a la ingesta de alimentos fuera de casa: odinofagia, dolor_x000a_abdominal, deposiciones líquidas y vómitos. Fue previamente evaluado en Clínica_x000a_del Sur quien indicó tratamiento, sin lograr mejoría, motivo por el cual acudió_x000a_nuevamente a la atención medica en esta ocasión en la sede de Viva 1A para_x000a_evaluación con el especialista en pediatría la Dra. Saraí Gonzales Torres_x000a_Paciente quien al examen físico se encontró en aparentes regulares condiciones_x000a_generales, tibio al tacto, faringe eritematosa, abdomen no distendido rha + blando_x000a_depresible con leve dolor a la palpación profunda en mesogastrio no_x000a_visceromegalias, Glasgow 15/15 ptos, con hallazgos compatibles con diarrea y_x000a_gastroenteritis de presunto origen infeccioso A09.X, linfadenitis mesentérica I88.0 y_x000a_faringitis aguda J02.9. En base a ello, se indicó tratamiento hidratación parenteral,_x000a_metamizol, dimenhidrinato, omeprazol, además simeticona y se solicitan paraclínicos_x000a_pertinentes: ecografía abdominal completa, hemograma completo, PCR cuantitativa,_x000a_reacción inflamatoria en heces._x000a_Posteriormente, a las 4 horas de observación y reevaluación con los resultados de_x000a_hemograma completo leucocitos 7700 a expensas de segmentados hb 14.8 rx inf_x000a_heces reporta blastocystis hominis 1+ Chilomastix mesnili 1+ ecografía abdomen_x000a_completo reporta sin anormalidad, asi mismo la madre del menor refiere mejoría de_x000a_dolor abdominal, niega vómitos y fiebre._x000a_La profesional enfatiza que en todo momento se brindó atención médica oportuna,_x000a_considerando el cuadro clínico, la evolución del paciente y la respuesta al tratamiento_x000a_instaurado, con lo cual se garantizó la seguridad del menor y la continuidad de su_x000a_recuperación en el domicilio._x000a_b) Medidas a adoptar o adoptadas:_x000a_Finalmente, es oportuno informarle que hemos adoptado las siguientes medidas:_x000a_a) Reforzar la comunicación con los familiares del paciente al momento de la_x000a_atención, explicando de manera clara el diagnóstico presuntivo, el plan_x000a_terapéutico y las indicaciones de seguimiento._x000a_b) Mantener la capacitación continua del personal médico en comunicación_x000a_efectiva con familiares, con el propósito de asegurar calidad en la atención._x000a_c) Resolución del caso:_x000a_Luego de la revisión de la historia clínica y del descargo presentado por la Dra. Sarai Analy_x000a_Gonzales Torres, así como del análisis realizado por la Dirección Médica, se concluye lo_x000a_siguiente:_x000a_• La atención brindada se ajustó a los protocolos clínicos y no se evidencian_x000a_omisiones en el manejo médico._x000a_• Se garantizó la seguridad del paciente en todo momento y se actuó de manera_x000a_diligente frente a la sintomatología presentada._x000a_Por lo expuesto, se determina que el reclamo presentado es INFUNDADO._x000a_Reiteramos nuestro compromiso de mantener los más altos estándares en la prestación de_x000a_servicios y a colaborar estrechamente con su representada para asegurar que estos hechos_x000a_sean casos aislados y no afecten la confianza depositada en nuestros procesos._x000a_Agradecemos la oportunidad de exponer las medidas implementadas y quedamos a su_x000a_disposición para cualquier consulta o reunión que consideren pertinente._x000a_Sin otro particular, agradecemos su comprensión y reiteramos nuestro compromiso de mejora_x000a_continua, en beneficio de la atención de sus afiliados._x000a_Cordialmente,_x000a_VIVA 1A S.A.C._x000a_BRIGITTE HUARANCA LÓPEZ_x000a_GESTOR DE RECLAMOS DE VIVA 1A"/>
    <d v="2025-09-30T00:00:00"/>
    <x v="0"/>
    <n v="27"/>
    <x v="0"/>
    <x v="0"/>
    <x v="0"/>
    <x v="120"/>
    <e v="#N/A"/>
    <e v="#N/A"/>
    <e v="#N/A"/>
    <e v="#N/A"/>
    <m/>
    <m/>
    <s v="Atencion Asistencial"/>
    <s v="SERVICIO"/>
  </r>
  <r>
    <x v="7"/>
    <s v="PERÚ"/>
    <s v="VIVA1A CENTRO MEDICO"/>
    <s v="RIMAC"/>
    <x v="0"/>
    <s v="DNI"/>
    <n v="72900451"/>
    <s v="ZELA GONZALES MARIAPIA"/>
    <m/>
    <m/>
    <m/>
    <m/>
    <m/>
    <x v="0"/>
    <x v="1"/>
    <s v="Estimados Señores,_x000a__x000a_Por favor URGENTE con este caso, en enero se presentó el reclamo formal y sin respuesta a la fecha ._x000a__x000a_ _x000a__x000a_Actualmente, me encuentro nuevamente con inconvenientes. El martes 19 de agosto, tuve una cita telefónica con la Dra. Nilda Noriko, quien me recetó levotiroxina de 50mg y un examen de laboratorio para TSH y TSH4. Sin embargo, no he recibido la receta por ningún medio (correo electrónico o WhatsApp), solo por teléfono._x000a__x000a_ _x000a__x000a_Sigo a la espera de mi medicación y los resultados de mis exámenes. Me comuniqué con Viva 1a, y luego me proporcionaron el número de la farmacia de Viva 1a, pero sigo sin recibir respuesta. Mi medicina actual se agota el lunes 25 de agosto, y me preocupa enormemente no recibir mi dosis a tiempo._x000a__x000a_ _x000a__x000a_Esta situación me genera gran inquietud, especialmente recordando lo sucedido en enero, cuando me administraron una dosis de 125mg de levotiroxina, a pesar de que mi dosis habitual era de 25mg. Este error me causó malestar, mareos y desmayos, lo que obligó a la doctora a ajustarme gradualmente a la dosis actual de 50mg._x000a__x000a_ _x000a__x000a_Reitero mi descontento con la gestión de Viva 1a y la falta de respuesta a mi reclamo previo. _x000a__x000a_ _x000a__x000a_Agradecería su pronta intervención para resolver esta situación y asegurar que reciba la atención médica adecuada y oportuna._x000a__x000a_ _x000a__x000a_ _x000a__x000a_@Alexander Bustamante Roque por favor revisar urgente con el programa.  _x000a__x000a_ _x000a__x000a_Quedo atenta ._x000a__x000a_Slds._x000a__x000a_ "/>
    <x v="0"/>
    <s v="PRESTADOR EXTERNO"/>
    <x v="0"/>
    <d v="2025-08-25T00:00:00"/>
    <s v="Buenos días estimados, con respecto a la paciente Zela Gonzales Mariapia informamos lo siguiente:_x000a__x000a_Los exámenes de laboratorio se realizaron en el tiempo establecido. _x000a__x000a_- Me contacté con el paciente el 21 de agosto, solicitando el copago para los exámenes._x000a_- El mismo 21 de agosto el paciente realizó el abono para su toma de laboratorio._x000a_- Ingresé el DRIVE para toma de laboratorio el 21/08 _x000a__x000a_- Dayerlab procedió a realizar la toma el 23/08_x000a__x000a_- Pcte ya cuenta con resultados 25/08(enviados)._x000a__x000a__x000a__x000a_Respecto al envió de medicamentos, adjunto la captura de pantalla de la gestión correspondiente, donde se verifica que posterior a su atención se hizo la coordinación para él envió de medicamentos. _x000a__x000a_Asi mismo este es el descargo que se va a ingresar en su respectivo formato:_x000a__x000a_Descargo formal – cronología de hechos:_x000a__x000a_El 19 de agosto, el paciente fue atendido en cita telefónica con la Dra. Nilda Noriko, quien indicó tratamiento con levotiroxina 50 mg y solicitó exámenes de laboratorio (TSH y TSH 4)._x000a_El 21 de agosto, se realizó contacto con el paciente solicitando el copago correspondiente para la toma de exámenes._x000a_Ese mismo día (21/08), el paciente efectuó el abono y se gestionó de inmediato el ingreso en DRIVE para la programación de la toma de laboratorio._x000a_El 25 de agosto, los resultados fueron enviados oportunamente al paciente, cumpliendo con los plazos de atención establecidos._x000a__x000a__x000a__x000a_Análisis técnico y observaciones de mejora:_x000a__x000a_Se verificó que la gestión de los exámenes se realizó dentro de los tiempos estipulados, sin retrasos atribuibles al área médica ni administrativa._x000a_El paciente ya cuenta con resultados entregados y medicación indicada para la continuidad de su tratamiento._x000a_Como punto de mejora, se identificó la necesidad de reforzar el envío de recetas médicas por medios digitales (correo o WhatsApp) como respaldo formal, además de la comunicación telefónica._x000a__x000a_Plan de acción:_x000a__x000a_1. Asegurar el envío de recetas electrónicas a todo paciente de manera paralela a la indicación telefónica._x000a_2. Implementar un canal de verificación de entrega de recetas y medicamentos para dar mayor tranquilidad a los pacientes._x000a_3. Realizar seguimiento post–entrega a pacientes crónicos que dependan de medicación continua._x000a__x000a__x000a_Resolución del caso:_x000a_Tras la revisión del caso, se concluye que el reclamo NO ES FUNDADO, dado que se cumplió con los plazos de atención y entrega de resultados. Sin embargo, se reconoce la oportunidad de mejora en la comunicación y respaldo documental de las indicaciones médicas._x000a__x000a__x000a__x000a_Cierre y compromiso:_x000a_Ratificamos nuestro compromiso de garantizar un servicio médico oportuno y seguro, reforzando nuestros procesos de comunicación para brindar mayor confianza y satisfacción a nuestros pacientes. Quedamos atentos a cualquier consulta adicional._x000a__x000a_Atentamente,"/>
    <d v="2025-09-30T00:00:00"/>
    <x v="0"/>
    <n v="27"/>
    <x v="0"/>
    <x v="0"/>
    <x v="0"/>
    <x v="120"/>
    <e v="#N/A"/>
    <e v="#N/A"/>
    <e v="#N/A"/>
    <e v="#N/A"/>
    <m/>
    <m/>
    <s v="Medicamentos"/>
    <s v="SERVICIO"/>
  </r>
  <r>
    <x v="7"/>
    <s v="PERÚ"/>
    <s v="VIVA1A CENTRO MEDICO"/>
    <s v="RIMAC"/>
    <x v="0"/>
    <s v="DNI"/>
    <n v="2869403"/>
    <s v="RAFAEL GUSTAVO GARCIA SANCHEZ"/>
    <m/>
    <m/>
    <m/>
    <m/>
    <m/>
    <x v="0"/>
    <x v="1"/>
    <s v="Estimados Señores de Viva 1 A_x000a__x000a_ _x000a__x000a_Buen día, agradeceré su  descargo  ya que tenemos dos asegurados  que laboran en Empresa SAPET los cuales informan que esta pendiente la entrega de los medicamentos_x000a__x000a__x000a__x000a_Según reporte enviado por ustedes, figuran estos dos asegurados  que han recibido su atención  uno de ellos el  14 de agosto  y otro va a pasar recién el día de hoy._x000a__x000a_Agradeceré su descargo de ello ._x000a__x000a_ _x000a__x000a_Saludos"/>
    <x v="0"/>
    <s v="PRESTADOR EXTERNO"/>
    <x v="0"/>
    <d v="2025-08-26T00:00:00"/>
    <s v="Buen día._x000a_En relación con su comunicación respecto a los asegurados de la empresa SAPET, informamos lo siguiente:_x000a_El paciente Barraza Suárez Felipe Alberto ya cuenta con los medicamentos correspondientes, los cuales fueron entregados hoy a primera hora._x000a_En cuanto al paciente García Sánchez Rafael Gustavo, su atención médica se encuentra programada para el día de hoy, 26 de agosto de 2025. Una vez concluida la consulta y validada la prescripción, se procederá con la gestión correspondiente de los medicamentos, de acuerdo con el procedimiento habitual._x000a_Quedamos atentos a cualquier consulta adicional._x000a_Saludos cordiales,"/>
    <d v="2025-08-26T00:00:00"/>
    <x v="0"/>
    <n v="1"/>
    <x v="0"/>
    <x v="3"/>
    <x v="0"/>
    <x v="121"/>
    <e v="#N/A"/>
    <e v="#N/A"/>
    <e v="#N/A"/>
    <e v="#N/A"/>
    <m/>
    <m/>
    <s v="Medicamentos"/>
    <s v="SERVICIO"/>
  </r>
  <r>
    <x v="7"/>
    <s v="PERÚ"/>
    <s v="VIVA1A CENTRO MEDICO"/>
    <s v="RIMAC"/>
    <x v="0"/>
    <s v="DNI"/>
    <n v="6204981"/>
    <s v="BARRAZA SUAREZ FELIPE ALBERTO"/>
    <m/>
    <m/>
    <m/>
    <m/>
    <m/>
    <x v="0"/>
    <x v="1"/>
    <s v="Estimados Señores de Viva 1 A_x000a__x000a_ _x000a__x000a_Buen día, agradeceré su  descargo  ya que tenemos dos asegurados  que laboran en Empresa SAPET los cuales informan que esta pendiente la entrega de los medicamentos_x000a__x000a__x000a__x000a_Según reporte enviado por ustedes, figuran estos dos asegurados  que han recibido su atención  uno de ellos el  14 de agosto  y otro va a pasar recién el día de hoy._x000a__x000a_Agradeceré su descargo de ello ._x000a__x000a_ _x000a__x000a_Saludos"/>
    <x v="0"/>
    <s v="PRESTADOR EXTERNO"/>
    <x v="0"/>
    <d v="2025-08-26T00:00:00"/>
    <s v="Buen día._x000a_En relación con su comunicación respecto a los asegurados de la empresa SAPET, informamos lo siguiente:_x000a_El paciente Barraza Suárez Felipe Alberto ya cuenta con los medicamentos correspondientes, los cuales fueron entregados hoy a primera hora._x000a_En cuanto al paciente García Sánchez Rafael Gustavo, su atención médica se encuentra programada para el día de hoy, 26 de agosto de 2025. Una vez concluida la consulta y validada la prescripción, se procederá con la gestión correspondiente de los medicamentos, de acuerdo con el procedimiento habitual._x000a_Quedamos atentos a cualquier consulta adicional._x000a_Saludos cordiales,"/>
    <d v="2025-08-26T00:00:00"/>
    <x v="0"/>
    <n v="1"/>
    <x v="0"/>
    <x v="3"/>
    <x v="0"/>
    <x v="121"/>
    <e v="#N/A"/>
    <e v="#N/A"/>
    <e v="#N/A"/>
    <s v="SI"/>
    <m/>
    <m/>
    <s v="Medicamentos"/>
    <s v="SERVICIO"/>
  </r>
  <r>
    <x v="7"/>
    <s v="PERÚ"/>
    <s v="VIVA1A CENTRO MEDICO"/>
    <s v="RIMAC"/>
    <x v="0"/>
    <m/>
    <m/>
    <s v="Quispe Fernandez  Eulogio"/>
    <m/>
    <m/>
    <m/>
    <m/>
    <m/>
    <x v="0"/>
    <x v="1"/>
    <s v="Estimada Nataly_x000a__x000a_ _x000a__x000a_Buenas tardes, en función a lo solicitado se ha realizado todas las verificaciones y  el  asegurado  Quispe Fernandez  Eulogio se encuentra con prestador  de Viva 1 A  en programa Cuidate con quienes me he comunicado y refieren que el asegurado cuenta con atención hasta mayo y a la fecha no tienen respuesta  ante las llamadas._x000a__x000a_ _x000a__x000a_Estimados Señores de Viva 1 A._x000a__x000a_ _x000a__x000a_Buenas tardes, agradeceré que  vuelvan a contactarse  con asegurado_x000a__x000a_ _x000a__x000a__x000a__x000a_ _x000a__x000a_ _x000a__x000a_Desde ya a la espera de su respuesta"/>
    <x v="2"/>
    <s v="CUIDATE"/>
    <x v="23"/>
    <d v="2025-08-26T00:00:00"/>
    <s v="Buenas tardes estimados_x000a__x000a_Nos comunicamos con paciente y se le agendo atención para el:_x000a__x000a_27/08 con el Dr. Antonio David Moncada Catalan, paciente conforme_x000a__x000a_saludos"/>
    <d v="2025-08-26T00:00:00"/>
    <x v="0"/>
    <n v="1"/>
    <x v="0"/>
    <x v="3"/>
    <x v="0"/>
    <x v="121"/>
    <e v="#N/A"/>
    <e v="#N/A"/>
    <e v="#N/A"/>
    <e v="#N/A"/>
    <m/>
    <m/>
    <s v="Acceso"/>
    <s v="SERVICIO"/>
  </r>
  <r>
    <x v="7"/>
    <s v="PERÚ"/>
    <s v="VIVA1A CENTRO MEDICO"/>
    <s v="RIMAC"/>
    <x v="0"/>
    <s v="DNI"/>
    <n v="8185495"/>
    <s v="Patricia Ochoa Lubinoff"/>
    <m/>
    <m/>
    <m/>
    <m/>
    <m/>
    <x v="0"/>
    <x v="1"/>
    <s v="Estimados Señores de Viva 1 A_x000a__x000a_ _x000a__x000a_Solicitamos que nos puedan brindar descargo de la referido por asegurada Patricia Ochoa Lubinoff_x000a__x000a_ _x000a__x000a_RESUMEN:_x000a__x000a_El médico se equivocó registrando mal la medicina que me debían enviar (receta adjunta)_x000a__x000a__x000a_Al día de hoy Martes 26/08/2025 nadie soluciona el problema; recogiendo la medicina que me entregaron por error (EUTIROX 50 MG) y entregándome la medicina correcta EUTIROX 75 MG_x000a__x000a__x000a_IMPORTANTE:   Estos problemas de servicio han generado que no esté tomando una medicina que debo tomar diariamente, no puedes dejar de tomarla, generándome un riesgo como paciente y es responsabilidad de RIMAC EPS._x000a__x000a_ _x000a__x000a_ _x000a__x000a_Desde ya a la espera de su pronta respuesta_x000a__x000a_ _x000a__x000a_Saludos"/>
    <x v="37"/>
    <s v="Medicina especializada"/>
    <x v="10"/>
    <d v="2025-08-27T00:00:00"/>
    <s v="Buenas tardes, estimados:_x000a_En relación con el caso de la paciente Patricia Ochoa Lubinoff, informamos lo siguiente:_x000a_Se sostuvo comunicación con el médico tratante, quien indicó que la paciente actualmente ya se encontraba en metas, por lo cual la dosis podía ajustarse a 50 mcg. No obstante, atendiendo a la solicitud de la paciente y previa validación con el médico tratante, se procedió a realizar el cambio de la receta a 75 mcg._x000a_Asimismo, informamos que ya se coordinó y gestionó el envío de los medicamentos correctos. Del mismo modo, nos comunicamos con la paciente para brindarle toda la información correspondiente y asegurarnos de que la situación quede resuelta de manera satisfactoria._x000a_Quedamos atentos ante cualquier consulta o requerimiento adicional._x000a_"/>
    <d v="2025-08-29T00:00:00"/>
    <x v="0"/>
    <n v="3"/>
    <x v="0"/>
    <x v="2"/>
    <x v="0"/>
    <x v="122"/>
    <e v="#N/A"/>
    <e v="#N/A"/>
    <e v="#N/A"/>
    <s v="SI"/>
    <m/>
    <m/>
    <e v="#N/A"/>
    <e v="#N/A"/>
  </r>
  <r>
    <x v="7"/>
    <s v="PERÚ"/>
    <s v="VIVA1A CENTRO MEDICO"/>
    <s v="RIMAC"/>
    <x v="0"/>
    <s v="DNI"/>
    <n v="16683634"/>
    <s v="ELSA BEATRIZ CHAVEZ RONCAL"/>
    <m/>
    <m/>
    <m/>
    <m/>
    <m/>
    <x v="0"/>
    <x v="1"/>
    <s v="Buenas tardes: _x000a__x000a_Estimados por favor su apoyo para validar bajo que proveedor esta registrada la cliente en mención, indica que desde el mes de agosto mandaron orden de toma de muestras y hasta hoy no la llaman para programar. Registrada en el programa crónicos. _x000a__x000a_Datos: _x000a_Nombre: ELSA BEATRIZ CHAVEZ RONCAL_x000a_Dni: 16683634_x000a_Póliza: E0018055_x000a_Producto: EPS_x000a_Telf: 932867240_x000a_Correo: elsabeatriz2009@hotmail.com_x000a_Diagnostico: Dislipidemia_x000a__x000a_Un cordial saludo "/>
    <x v="2"/>
    <s v="PRESTADOR EXTERNO"/>
    <x v="15"/>
    <d v="2025-08-27T00:00:00"/>
    <s v="Mayra Alison Suarez Rojas &lt;mayra.suarez@rimac.com.pe&gt;;​Programas de Salud Rimac &lt;programasdesaludrimac@salud365.pe&gt;;​Margot Hilda Simon Jaico &lt;margot.simon@rimac.com.pe&gt;​_x000a_Buenos días, estimados._x000a_Respecto a lo solicitado se informa lo siguiente:_x000a__x000a_- Me contacté con el paciente el 11 de agosto, solicitando el copago para los exámenes._x000a_- El mismo 11 de agosto el paciente realizó el abono para su toma de laboratorio._x000a_- Ingresé el DRIVE para toma de laboratorio el 15/08 _x000a__x000a_- Dayerlab procedió a realizar la toma el 18/08_x000a_- Pcte ya cuenta con resultados."/>
    <d v="2025-08-28T00:00:00"/>
    <x v="0"/>
    <n v="2"/>
    <x v="0"/>
    <x v="1"/>
    <x v="0"/>
    <x v="122"/>
    <e v="#N/A"/>
    <e v="#N/A"/>
    <e v="#N/A"/>
    <e v="#N/A"/>
    <m/>
    <m/>
    <s v="Acceso"/>
    <s v="SERVICIO"/>
  </r>
  <r>
    <x v="7"/>
    <s v="PERÚ"/>
    <s v="VIVA1A CENTRO MEDICO"/>
    <s v="RIMAC"/>
    <x v="0"/>
    <s v="DNI"/>
    <n v="40204963"/>
    <s v="OLGA TATIANA CUADROS BASIS"/>
    <m/>
    <m/>
    <m/>
    <m/>
    <m/>
    <x v="0"/>
    <x v="1"/>
    <s v="Estimados Señores de Viva 1 A_x000a__x000a__x000a_Buen día, agradeceré que nos remitan respuesta a lo solicitado por la asegurada OLGA TATIANA CUADROS BASIS - DNI: 40204963, que se encuentra en programa Diamante y hace referencia lo siguiente_x000a__x000a_“Requiere se le pueda ayudar con la coordinación de terapias físicas que ya pagó, adicional a ello menciona que por error pagó un monto que no corresponde tanto por las terapias como por medicinas”_x000a__x000a_ _x000a__x000a_Adjunto al presente correo la evidencia enviada por asegurada donde se le indica que hay una devolución de S/ 1318.96 y S/65.39 por concepto de farmacia._x000a__x000a_ _x000a__x000a_Desde ya a la espera de su pronta respuesta._x000a__x000a_ _x000a__x000a_Saludos"/>
    <x v="2"/>
    <s v="TERAPIAS"/>
    <x v="21"/>
    <d v="2025-08-28T00:00:00"/>
    <s v="Estimados,_x000a_Reciban un cordial saludo del Centro Médico Viva 1A._x000a_En relación a lo solicitado se informa que:_x000a_Desde el primer momento en que se identificó el error del pago, se inició el trámite de extorno._x000a_El trámite de extorno tiene un ANS de 30 días hábiles, los cueles se cuentan desde la fecha del depósito erróneo._x000a_El área correspondiente ha enviado un correo informativo a nuestra mutua paciente con el detalle del tiempo de gestión, adicional a la información vía telefónica._x000a_La fecha de inicio del trámite de extorno es 15/8/2025, estando a la fecha dentro del ANS._x000a_Adicional a ello se ha solicitado prioridad en el extorno, con la finalidad de que nuestra mutua paciente tenga la devolución en el menor tiempo posible, estaremos reportando la fecha y la devolución efectiva._x000a_Lamentamos los inconvenientes ocasionados y reafirmamos nuestro compromiso con la mejora continua de nuestros procesos._x000a_Adjunto screen del correo enviado a paciente en referencia._x000a__x000a_Quedamos atentos ante cualquier consulta adicional._x000a_Saludos Cordiales,"/>
    <d v="2025-09-03T00:00:00"/>
    <x v="0"/>
    <n v="5"/>
    <x v="0"/>
    <x v="4"/>
    <x v="0"/>
    <x v="123"/>
    <s v="RIMAC VIP/ ENVÍO DE MEDICAMENTOS DE PROGRAMA CRÓNICO/ OLGA TATIANA CUADROS BASIS "/>
    <e v="#N/A"/>
    <e v="#N/A"/>
    <s v="SI"/>
    <m/>
    <m/>
    <s v="Acceso"/>
    <s v="SERVICIO"/>
  </r>
  <r>
    <x v="7"/>
    <s v="PERÚ"/>
    <s v="VIVA1A CENTRO MEDICO"/>
    <s v="RIMAC"/>
    <x v="0"/>
    <s v="DNI"/>
    <n v="7005373"/>
    <s v="MOSQUERA PEREZ CLARA ESCLEOFE"/>
    <m/>
    <n v="907566373"/>
    <m/>
    <m/>
    <m/>
    <x v="0"/>
    <x v="1"/>
    <s v="Hola Nati_x000a__x000a_ _x000a__x000a_Por favor tu apoyo con este caso._x000a__x000a_ _x000a__x000a_Paciente se encuentra 4 dias sin medicamentos cuando debe tomar de manera urgente por salur._x000a__x000a_ _x000a__x000a_Ayer me comunique con el programa y me indicaron que se contactarían con la paciente y no lo han realizado._x000a__x000a_ _x000a__x000a_Por favor tu apoyo para que se contacten hoy y sea entregada la medicación lo antes posible._x000a__x000a_ _x000a__x000a_PRODUCTO: PLANES MEDICOS EPS – EMPRESA HERMES_x000a_NOMBRE PACIENTE: MOSQUERA PEREZ CLARA ESCLEOFE_x000a__x000a_NÚMERO DOCUMENTO PACIENTE: 07005373_x000a_Teléfono del usuario: 907 566 373_x000a_ _x000a__x000a_ _x000a__x000a_ _x000a__x000a_Saludos, cordiales."/>
    <x v="2"/>
    <s v="CRONICOS"/>
    <x v="9"/>
    <d v="2025-08-28T00:00:00"/>
    <s v="Estimados, buen día._x000a__x000a_Respecto al caso de la Sra. Mosquera Pérez Clara Ecleoefe, se verificó que la paciente no contaba con atención médica correspondiente al presente mes, motivo por el cual no disponía de una orden médica vigente para el despacho de su medicación._x000a__x000a_En ese sentido, se ha coordinado directamente con la paciente y se programó su cita médica para el día de mañana a las 4:30 p.m con su médico tratante. Asimismo, estamos realizando el seguimiento respectivo del caso a fin de gestionar la entrega de los medicamentos inmediatamente después de la atención._x000a__x000a_Quedamos atentos a cualquier consulta adicional._x000a__x000a_Saludos cordiales,"/>
    <d v="2025-08-28T00:00:00"/>
    <x v="0"/>
    <n v="1"/>
    <x v="0"/>
    <x v="3"/>
    <x v="0"/>
    <x v="123"/>
    <e v="#N/A"/>
    <e v="#N/A"/>
    <e v="#N/A"/>
    <e v="#N/A"/>
    <m/>
    <m/>
    <s v="Acceso"/>
    <s v="SERVICIO"/>
  </r>
  <r>
    <x v="7"/>
    <s v="PERÚ"/>
    <s v="VIVA1A CENTRO MEDICO"/>
    <s v="RIMAC"/>
    <x v="0"/>
    <s v="DNI"/>
    <n v="6762836"/>
    <s v="MUÑOZ RUBIO PACO MERCEDES"/>
    <m/>
    <m/>
    <m/>
    <m/>
    <m/>
    <x v="0"/>
    <x v="1"/>
    <s v="Hola Guisela buenas tardes, por favor tu apoyo con lo que solicita el paciente:_x000a__x000a_ _x000a__x000a_Te solicito tu especial apoyo para que se retomen las visitas mensuales y se garantice la entrega oportuna de los medicamentos al colaborador:_x000a__x000a_ _x000a__x000a_Nombre: MUÑOZ RUBIO, PACO MERCEDES_x000a_DNI: 6762836_x000a_ _x000a__x000a_El colaborador forma parte del programa de atención a pacientes crónicos, y si bien se cumplió con la entrega el primer mes, desde entonces él ha estado asumiendo la compra de sus medicamentos por su cuenta._x000a__x000a_Te comparto su número de contacto para que puedan coordinar directamente con él: 994 654 026._x000a__x000a_Agradeceré también me confirmes una vez que la compañía se pronuncie sobre su caso._x000a__x000a_ _x000a__x000a_ _x000a__x000a_Quedo a la espera de tus comentarios, muchas gracias._x000a__x000a_ _x000a__x000a_ _x000a__x000a_Saludos,"/>
    <x v="2"/>
    <s v="CRONICOS"/>
    <x v="9"/>
    <d v="2025-08-29T00:00:00"/>
    <s v="Estimados buenos días, _x000a_Respecto al caso del Sr. Paco Mercedes Muñoz Rubio (DNI 6762836), le informamos lo siguiente:_x000a_El paciente cuenta con dos números de contacto y dos direcciones registradas. La dirección que inicialmente figuraba en el sistema Everest correspondía al domicilio de su hija, ya que en su momento el propio paciente solicitó la modificación. Sin embargo, actualmente ya se cuenta con la dirección actualizada._x000a_Nuestro equipo se comunicó directamente con el Sr. Muñoz Rubio para validar y actualizar sus datos de contacto, quedando registrada la dirección correcta. Asimismo, se coordinó con él la visita domiciliaria para la toma de muestras de laboratorio programada para el día 02/09/2025._x000a_Quedamos atentos a cualquier consulta adicional y le confirmaremos oportunamente sobre el seguimiento del caso._x000a_Saludos cordiales,"/>
    <d v="2025-09-01T00:00:00"/>
    <x v="0"/>
    <n v="2"/>
    <x v="0"/>
    <x v="1"/>
    <x v="0"/>
    <x v="124"/>
    <e v="#N/A"/>
    <e v="#N/A"/>
    <e v="#N/A"/>
    <e v="#N/A"/>
    <m/>
    <m/>
    <s v="Acceso"/>
    <s v="SERVICIO"/>
  </r>
  <r>
    <x v="7"/>
    <s v="PERÚ"/>
    <s v="VIVA1A CENTRO MEDICO"/>
    <s v="RIMAC"/>
    <x v="0"/>
    <s v="DNI"/>
    <n v="72306819"/>
    <s v="Mileny Sheryl Acuña Vento"/>
    <m/>
    <m/>
    <m/>
    <s v="25-EPS003776"/>
    <m/>
    <x v="0"/>
    <x v="1"/>
    <s v="En el mes de Mayo me inscribí al programa Otras enfermedades crónicas por diagnóstico de Tiroides mediante el contact_x000a_center de Rimac, me indicaron que solo trabajaban con Viva 1A (según la póliza hay más centros) y que me derivarían._x000a_- El 21/05, pasé &quot;cita&quot; por llamada telefónica con la Dra. Nilda Kawamura, la cual me mencionó que me tenían que tener_x000a_exámenes y que se contactarían pronto conmigo._x000a_- A la fecha 28/08 el centro Viva 1A no me da atencióny sus canales de atención no funcionan, me he contactado en algunas_x000a_ocasiones a su central indicándome que es correcto lo que menciono y que pronto se contactarán conmigo (lo cual a la_x000a_fecha no sucede) así mismo con el canal de Rímac cuando menciono que no tengo respuesta_x000a_- Presento evidencia de que no funciona su canal de atención y es estafa el programa que promocionan._x000a_Dado el caso, presentaré una denuncia formal sobre el programa y la mala publicidad que realizan, dado que a causa de_x000a_ello, obviamente he tenido que pagar más de S/800 en atenciones y medicamentos, aparte del descuento que tengo por_x000a_EPS._x000a_La salud no espera."/>
    <x v="2"/>
    <s v="CRONICOS"/>
    <x v="19"/>
    <d v="2025-08-29T00:00:00"/>
    <s v=" Lima, 15 de octubre del 2025_x000a__x000a_Mileny Sheryl Acuña Vento_x000a_sherylav.18@gmail.com_x000a__x000a__x000a_Referencia: Reclamo N° LRV-25EPS-043-01113_x000a_PAUS – VIVA 1A S.A.C._x000a__x000a_Mileny Sheryl Acuña Vento:_x000a__x000a_De nuestra consideración,_x000a__x000a_Nos dirigimos a usted para saludarle y, al mismo tiempo, informarle que hemos analizado su reclamo presentado el 28 de agosto de 2025 a través de la Hoja de Reclamación N° 25EPS-043-01113 del Libro de Reclamaciones Virtual (LRV) de RIMAC EPS, quien nos trasladó el 28 de agosto del 2025,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A_x000a__x000a_Informe de Resultado del Reclamo_x000a__x000a_1._x0009_Canal de Ingreso del Reclamo:_x000a__x0009_Reclamo ingresado el 28 de agosto de 2025, a través del Libro de Reclamaciones Virtual (LRV) de RIMAC EPS, mediante la Hoja de Reclamación 25EPS-043-01113; el cual nos fue trasladado el 28 de agosto del 2025 y registramos como Reclamo N° LVR-25-000052._x000a__x000a_2._x0009_Identificación del usuario afectado y de quien presenta el reclamo:_x000a__x000a_El reclamo fue presentado por el Sra. Mileny Sheryl Acuña Vento, identificado con DNI N° 72306819, en calidad de representante._x000a_La usuaria afectada es la Sra. María Teresa Rodríguez Gil de Vargas con DNI N° 06927900._x000a__x000a_3._x0009_Descripción y causa del reclamo:_x000a__x000a_“En el mes de Mayo me inscribí al programa Otras enfermedades crónicas por diagnóstico de Tiroides mediante el contact center de Rimac, me indicaron que solo trabajaban con Viva 1A (según la póliza hay más centros) y que me derivarían._x000a_- El 21/05, pasé &quot;cita&quot; por llamada telefónica con la Dra. Nilda Kawamura, la cual me mencionó que me tenían que tener exámenes y que se contactarían pronto conmigo._x000a_- A la fecha 28/08 el centro Viva 1A no me da atención y sus canales de atención no funcionan, me he contactado en algunas ocasiones a su central indicándome que es correcto lo que menciono y que pronto se contactarán conmigo (lo cual a la fecha no sucede) así mismo con el canal de Rímac cuando menciono que no tengo respuesta_x000a_- Presento evidencia de que no funciona su canal de atención y es estafa el programa que promocionan. Dado el caso, presentaré una denuncia formal sobre el programa y la mala publicidad que realizan, dado que a causa de ello, obviamente he tenido que pagar más de S/800 en atenciones y medicamentos, aparte del descuento que tengo por EPS. La salud no espera.”_x000a__x000a_4._x0009_Análisis de los hechos que sustentan el reclamo:_x000a__x000a_Habiendo solicitado el descargo respectivo a las áreas involucradas en su atención, como parte de las diligencias para atender su reclamo, cordialmente, le informamos lo siguiente:_x000a__x000a_Con relación a su observación respecto a que el profesional a cargo no habría brindado el servicio programado, se verificó que la inasistencia obedeció a motivos operativos imprevistos._x000a__x000a_10/09/2025 – Endocrinología (Teleconsulta) – Dra. Nilda Noriko Kawamura Murillo_x000a__x000a_24/09/2025 – Endocrinología (Teleconsulta) – Dra. Nilda Noriko Kawamura Murillo_x000a__x000a_13/10/2025 – Endocrinología (Teleconsulta) – Dra. Nilda Noriko Kawamura Murillo_x000a__x000a_15/10/2025 – Enfermería (Teleconsulta) – Lic. Solange Selena León Salhuana_x000a__x000a_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_x000a__x000a_5._x0009_Conclusiones_x000a__x000a_En consecuencia, de acuerdo con los fundamentos expuestos, nuestra institución_x000a_declara infundado en parte su reclamo.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las programaciones de agendamiento_x000a__x000a_Quedamos atentos ante cualquier solicitud, prestos a servirle siempre._x000a__x000a_“EN VIVA 1A CUIDAMOS LA SALUD DE TU FAMILIA COMO SI FUERA LA NUESTRA”_x000a_"/>
    <d v="2025-10-15T00:00:00"/>
    <x v="0"/>
    <n v="34"/>
    <x v="0"/>
    <x v="0"/>
    <x v="0"/>
    <x v="124"/>
    <e v="#N/A"/>
    <e v="#N/A"/>
    <e v="#N/A"/>
    <e v="#N/A"/>
    <m/>
    <m/>
    <s v="Acceso"/>
    <s v="SERVICIO"/>
  </r>
  <r>
    <x v="7"/>
    <s v="PERÚ"/>
    <s v="VIVA1A CENTRO MEDICO"/>
    <s v="RIMAC"/>
    <x v="0"/>
    <s v="DNI"/>
    <n v="40716465"/>
    <s v="Luis Enrique Vargas Rodriguez"/>
    <m/>
    <m/>
    <m/>
    <s v="25-EPS003775"/>
    <m/>
    <x v="0"/>
    <x v="1"/>
    <s v="El proveedor Viva1A programó la visita de psicología para el día de ayer 27/08/2025. Sin embargo, el profesional a cargo_x000a_nunca llegó a brindar el servicio, incumpliendo el plan y afectando a la paciente María Teresa Rodríguez Gil de Vargas"/>
    <x v="8"/>
    <s v="PARAMEDICAS"/>
    <x v="54"/>
    <d v="2025-08-29T00:00:00"/>
    <s v="Lima, 10 de setiembre del 2025_x000a__x000a_Luis Enrique Vargas Rodríguez_x000a_levargas@gmail.com_x000a__x000a_Referencia: Reclamo N° LRV-25EPS-043-01112_x000a_PAUS – VIVA 1A S.A.C._x000a__x000a_Luis Enrique Vargas Rodríguez:_x000a__x000a_De nuestra consideración,_x000a__x000a_Nos dirigimos a usted para saludarle y, al mismo tiempo, informarle que hemos analizado su reclamo presentado el 28 de agosto de 2025 a través de la Hoja de Reclamación N° 25EPS-043-01112 del Libro de Reclamaciones Virtual (LRV) de RIMAC EPS, quien nos trasladó el 29 de agosto del 2025,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A_x000a__x000a_Informe de Resultado del Reclamo_x000a__x000a_1._x0009_Canal de Ingreso del Reclamo:_x000a__x0009_Reclamo ingresado el 28 de agosto de 2025, a través del Libro de Reclamaciones Virtual (LRV) de RIMAC EPS, mediante la Hoja de Reclamación 25EPS-043-01112; el cual nos fue trasladado el 29 de agosto del 2025 y registramos como Reclamo N° LVR-25-000051._x000a__x000a_2._x0009_Identificación del usuario afectado y de quien presenta el reclamo:_x000a__x000a_El reclamo fue presentado por el Sr. Luis Enrique Vargas Rodríguez, identificado con DNI N° 40716465, en calidad de representante._x000a_La usuaria afectada es la Sra. María Teresa Rodríguez Gil de Vargas con DNI N° 06927900._x000a__x000a_3._x0009_Descripción y causa del reclamo:_x000a__x000a_“El proveedor Viva1A programó la visita de psicología para el día de ayer 27/08/2025. Sin embargo, el profesional a cargo nunca llegó a brindar el servicio, incumpliendo el plan y afectando a la paciente María Teresa Rodríguez Gil de Vargas.”_x000a__x000a_4._x0009_Análisis de los hechos que sustentan el reclamo:_x000a__x000a_Habiendo solicitado el descargo respectivo a las áreas involucradas en su atención, como parte de las diligencias para atender su reclamo, cordialmente, le informamos lo siguiente:_x000a__x000a_Con relación a su observación respecto a que el profesional a cargo no habría brindado el servicio programado, se verificó que la inasistencia obedeció a motivos operativos imprevistos._x000a__x000a_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_x000a__x000a_5._x0009_Conclusiones_x000a__x000a_En consecuencia, de acuerdo con los fundamentos expuestos, nuestra institución_x000a_declara fundado en parte su reclamo.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cualquier reprogramación, evitando la espera injustificada del paciente._x000a__x000a_Quedamos atentos ante cualquier solicitud, prestos a servirle siempre._x000a__x000a_“EN VIVA 1A CUIDAMOS LA SALUD DE TU FAMILIA COMO SI FUERA LA NUESTRA”_x000a_"/>
    <d v="2025-09-10T00:00:00"/>
    <x v="0"/>
    <n v="9"/>
    <x v="0"/>
    <x v="0"/>
    <x v="0"/>
    <x v="124"/>
    <e v="#N/A"/>
    <e v="#N/A"/>
    <e v="#N/A"/>
    <e v="#N/A"/>
    <m/>
    <m/>
    <s v="Acceso"/>
    <s v="SERVICIO"/>
  </r>
  <r>
    <x v="8"/>
    <s v="PERÚ"/>
    <s v="VIVA1A CENTRO MEDICO"/>
    <s v="RIMAC"/>
    <x v="0"/>
    <s v="DNI"/>
    <n v="2869403"/>
    <s v="RAFAEL GUSTAVO GARCIA SANCHEZ"/>
    <m/>
    <m/>
    <m/>
    <m/>
    <m/>
    <x v="0"/>
    <x v="1"/>
    <s v="Estimados: _x000a__x000a_Buen día, estoy a la espera de su respuesta a la consulta del cliente: _x000a__x000a_ por favor tu apoyo con la revisión de caso de afiliado en PROGRAMA CUIDATE, Sr. RAFAEL GUSTAVO GARCIA SANCHEZ quien detalla inconveniente con entrega de medicamento MICARDIS._x000a__x000a_ _x000a__x000a_PCTE. AFILIADO RAFAEL GUSTAVO GARCIA SANCHEZ _x000a__x000a__x000a__x000a_Informa lo siguiente, favor de revisarlo a la interna, para que le brinden la prioridad correspondiente._x000a__x000a_ _x000a__x000a_… Buenos días Martha._x000a__x000a_El día de ayer me llamaron para confirmar datos para proceder con el envío, sin embargo, al parecer, por una indicación de la Dra. de Rimac, no solo estaban cambiando la marca del medicamento, sino también la composición._x000a__x000a_Se solicitó a la licenciada de farmacia que, de ser posible, se mantenga la receta anterior y me indicó que iba a realizar la consulta. Aparentemente el día de hoy me estarían llamando._x000a__x000a_Saludos,_x000a__x000a__x000a__x000a_Quedo al pendiente de su pronta respuesta."/>
    <x v="0"/>
    <s v="PRESTADOR EXTERNO"/>
    <x v="0"/>
    <d v="2025-09-01T00:00:00"/>
    <s v="Buenas tardes estimados, _x000a_Con relación a la consulta del afiliado Sr. Rafael Gustavo García Sánchez, te informo que se realizó la gestión correspondiente de manera inmediata:_x000a_Se procedió a modificar la receta para que el afiliado continúe recibiendo los medicamentos que corresponden a su atención, específicamente el Telmisartán 20 mg, tal como fue requerido._x000a_Asimismo, confirmamos que la entrega del medicamento se efectuó el día 25/08/2025, garantizando la continuidad de su tratamiento sin interrupciones._x000a_Tambien cabe mencionar que nos contactamos con el paciente para serciorar que la infromacion sea la adecuada y si tenia algun inconveniente con su atencion, el paciente menciona que esta a gusto con la atencion breindada. _x000a_Adjunto captura de pantalla de la gestion del cambio de medicamento. _x000a__x000a_Quedamos atentos ante cualquier consulta adicional._x000a_Saludos cordiales,"/>
    <d v="2025-09-01T00:00:00"/>
    <x v="0"/>
    <n v="1"/>
    <x v="0"/>
    <x v="3"/>
    <x v="0"/>
    <x v="125"/>
    <e v="#N/A"/>
    <e v="#N/A"/>
    <e v="#N/A"/>
    <e v="#N/A"/>
    <m/>
    <m/>
    <s v="Medicamentos"/>
    <s v="SERVICIO"/>
  </r>
  <r>
    <x v="8"/>
    <s v="PERÚ"/>
    <s v="VIVA1A CENTRO MEDICO"/>
    <s v="RIMAC"/>
    <x v="0"/>
    <s v="DNI"/>
    <n v="72306819"/>
    <s v="Mileny Sheryl Acuña Vento"/>
    <m/>
    <m/>
    <m/>
    <m/>
    <m/>
    <x v="0"/>
    <x v="1"/>
    <s v="Estimada Guissela,_x000a__x000a_ _x000a__x000a_Tenemos el reclamo de la paciente MILENY SHERYL ACUÑA VENTO (DNI: 72306819I), quien indica que está inscrita en el programa Otras enfermedades crónicas, tiene diagnóstico de tiroides. Indica que VIVA 1A  no le está cumpliendo con la programación de sus exámenes, desde el día 28/08/2025 no tiene respuesta por parte del proveedor._x000a__x000a_ _x000a__x000a_Por lo que solicito tu apoyo a fin de que puedan contactarse con el cliente y brindar las atenciones solicitadas._x000a__x000a_ _x000a__x000a_Quedo a la espera de tu pronta respuesta._x000a__x000a_ _x000a__x000a_Saludos cordiales."/>
    <x v="2"/>
    <m/>
    <x v="15"/>
    <d v="2025-09-01T00:00:00"/>
    <s v="Buenas  tardes Gissela,_x000a__x000a_Sentimos los inconvenientes ocasionados y reiteramos que la salud de nuestros pacientes es nuestra principal prioridad. Según nuestros registros, las atenciones se brindaron de manera oportuna, conforme al siguiente detalle._x000a_ _x000a_10/09/2025 – Endocrinología (Teleconsulta) – Dra. Nilda Noriko Kawamura Murillo_x000a_ _x000a_24/09/2025 – Endocrinología (Teleconsulta) – Dra. Nilda Noriko Kawamura Murillo_x000a_ _x000a_13/10/2025 – Endocrinología (Teleconsulta) – Dra. Nilda Noriko Kawamura Murillo_x000a_ _x000a_15/10/2025 – Enfermería (Teleconsulta) – Lic. Solange Selena León Salhuana_x000a_ _x000a_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_x000a__x000a_Saludos Brigitte  Huaranca"/>
    <d v="2026-02-02T00:00:00"/>
    <x v="0"/>
    <n v="111"/>
    <x v="0"/>
    <x v="0"/>
    <x v="2"/>
    <x v="125"/>
    <e v="#N/A"/>
    <e v="#N/A"/>
    <e v="#N/A"/>
    <e v="#N/A"/>
    <m/>
    <m/>
    <s v="Acceso"/>
    <s v="SERVICIO"/>
  </r>
  <r>
    <x v="8"/>
    <s v="PERÚ"/>
    <s v="VIVA1A CENTRO MEDICO"/>
    <s v="RIMAC"/>
    <x v="0"/>
    <s v="DNI"/>
    <n v="7756092"/>
    <s v="ERNESTO BENITES ALVAREZ"/>
    <m/>
    <m/>
    <m/>
    <m/>
    <m/>
    <x v="0"/>
    <x v="1"/>
    <s v="Hola @Stephania Ambar Sulca Figueroa_x000a__x000a_Espero y se encuentre bien, cliente insiste en solicitar la autorización médica para que le brinden todos los meses sin problemas el medicamento Saxenda y la autorización para que le brinden las 4 ampollas._x000a__x000a_Por favor tu amable apoyo, cliente critico, desea acercarse a nuestras oficinas._x000a__x000a_Saludos Cordiales."/>
    <x v="38"/>
    <s v="CRONICOS"/>
    <x v="3"/>
    <d v="2025-09-02T00:00:00"/>
    <s v="Buenas tardes doctora Ámbar,_x000a_En base a la autorización emitida en el mes de marzo por el Dr. José Luis Uribe, médico auditor de Rímac, agradeceré nos pueda confirmar si dicha autorización se encuentra vigente o, en todo caso, hasta cuándo será válida._x000a_Asimismo, de ser el caso, agradeceré nos precise cuáles serían los intervalos establecidos para la actualización de la autorización del medicamento Saxenda en el caso del paciente Ernesto Benites Alvarez con DNI 07756092._x000a_Quedo atenta a su gentil respuesta._x000a_Saludos _x000a_"/>
    <d v="2025-09-30T00:00:00"/>
    <x v="0"/>
    <n v="21"/>
    <x v="0"/>
    <x v="0"/>
    <x v="0"/>
    <x v="126"/>
    <e v="#N/A"/>
    <e v="#N/A"/>
    <e v="#N/A"/>
    <e v="#N/A"/>
    <m/>
    <m/>
    <e v="#N/A"/>
    <e v="#N/A"/>
  </r>
  <r>
    <x v="8"/>
    <s v="PERÚ"/>
    <s v="VIVA1A CENTRO MEDICO"/>
    <s v="RIMAC"/>
    <x v="0"/>
    <s v="DNI"/>
    <n v="42666686"/>
    <s v="CARDENAS CABRERA JORGE ALBERTO"/>
    <m/>
    <n v="941501231"/>
    <m/>
    <m/>
    <m/>
    <x v="0"/>
    <x v="1"/>
    <s v="Estimadas buenas tardes,_x000a__x000a_Por favor su apoyo el asegurado no ha recibido sus medicamentos desde junio._x000a__x000a_Nombre: CARDENAS CABRERA JORGE ALBERTO_x000a_DNI: 42666686_x000a_Teléfono: 941 501 231_x000a__x000a_Quedo atenta a sus comentarios a la brevedad._x000a__x000a_Sls,"/>
    <x v="0"/>
    <s v="PRESTADOR EXTERNO"/>
    <x v="0"/>
    <d v="2025-09-03T00:00:00"/>
    <s v="Buenas tardes estimados, _x000a_En relación con el reclamo presentado respecto al asegurado Jorge Alberto Cárdenas Cabrera (DNI: 42666686), informamos lo siguiente:_x000a_Se valida agendamiento efectivo, siendo atendido el día 13/8._x000a_Los medicamentos indicados en dicha atención fueron entregados._x000a_Nuestro gestor de quejas y reclamos se ha contactado con el asegurado vía telefónica; a fin de, brindar el soporte necesario en la absolución de dudas y seguimiento del cumplimiento del protocolo correspondiente._x000a_En ese orden de ideas se procedió con el agendamiento con la especialidad de nutrición para el día 05/09 y el seguimiento de enfermería para el día de hoy 04/09._x000a_Lo anterior descrito en el marco de asegurar la continuidad y calidad de la atención dentro del programa crónico de Hipertensión al cual pertenece nuestro mutuo paciente._x000a__x000a_Saludos Cordiales,"/>
    <d v="2025-09-04T00:00:00"/>
    <x v="0"/>
    <n v="2"/>
    <x v="0"/>
    <x v="1"/>
    <x v="0"/>
    <x v="127"/>
    <e v="#N/A"/>
    <e v="#N/A"/>
    <e v="#N/A"/>
    <e v="#N/A"/>
    <m/>
    <m/>
    <s v="Medicamentos"/>
    <s v="SERVICIO"/>
  </r>
  <r>
    <x v="8"/>
    <s v="PERÚ"/>
    <s v="VIVA1A CENTRO MEDICO"/>
    <s v="RIMAC"/>
    <x v="0"/>
    <s v="DNI"/>
    <n v="7613193"/>
    <s v="RAFAEL FABIAN NICHOS"/>
    <m/>
    <n v="966390928"/>
    <m/>
    <m/>
    <m/>
    <x v="0"/>
    <x v="1"/>
    <s v="Buenas tardes estimadas,_x000a__x000a_El cliente nos informa que, como parte de su tratamiento, recibe sus medicamentos el día 01 de cada mes. Sin embargo, hasta la fecha no ha recibido el envío correspondiente, ni ha tenido comunicación alguna por parte del programa._x000a__x000a_ _x000a__x000a_El cliente solicita que se gestione a la brevedad posible el envío de sus medicamentos, ya que se ha quedado sin medicación._x000a__x000a_1. Nombres y Apellidos completos del paciente: RAFAEL FABIAN NICHOS_x000a_2. Documento de Identidad: 07613193_x000a_3. Diagnóstico: Hipertensión_x000a_4. Ciudad de Residencia: Lima_x000a_5. Teléfono (De preferencia Móvil): 966390928_x000a_6. Correo Electrónico (si lo refiere): rafael.facto@hotmail.com_x000a__x000a_Saludos cordiales,"/>
    <x v="0"/>
    <s v="PRESTADOR EXTERNO"/>
    <x v="0"/>
    <d v="2025-09-03T00:00:00"/>
    <s v="Saludos _x000a_El paciente ya tiene cita asignada hoy 3/09/25 _x000a_Dr. Moncada Medicina Familiar_x000a_Los medicamentos  post atención se estaran enviando  a primera Hora _x000a_Cordialmente,"/>
    <d v="2025-09-03T00:00:00"/>
    <x v="0"/>
    <n v="1"/>
    <x v="0"/>
    <x v="3"/>
    <x v="0"/>
    <x v="127"/>
    <e v="#N/A"/>
    <e v="#N/A"/>
    <e v="#N/A"/>
    <e v="#N/A"/>
    <m/>
    <m/>
    <s v="Medicamentos"/>
    <s v="SERVICIO"/>
  </r>
  <r>
    <x v="8"/>
    <s v="PERÚ"/>
    <s v="VIVA1A CENTRO MEDICO"/>
    <s v="RIMAC"/>
    <x v="0"/>
    <s v="DNI"/>
    <n v="7731756"/>
    <s v="Laura Laserna"/>
    <m/>
    <m/>
    <m/>
    <m/>
    <m/>
    <x v="0"/>
    <x v="1"/>
    <s v="Hola @Estelle Warthon Pacco_x000a__x000a_ Estimada @Brigitte Huaranca Lopez@Quejas y Reclamos Viva 1A_x000a__x000a_ _x000a__x000a_Su gentil apoyo con el descargo y medidas correctivas del presente reclamo, reincidente por quiebre de servicio._x000a__x000a_Tu apoyo con este caso, el cliente se queja que no le están haciendo seguimiento a sus caso, está en el programa CUIDATE, indica que nuevamente se olvidaron de agendarle su cita mensual, te detallo los datos de la asegurada:"/>
    <x v="2"/>
    <s v="CRONICOS"/>
    <x v="9"/>
    <d v="2025-09-03T00:00:00"/>
    <s v="Estimados, buenas tardes:_x000a_Por medio del presente, informamos el descargo correspondiente al caso de la Sra. Laura Isabel Laserna García:_x000a_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_x000a_Si bien la cita le correspondía inicialmente el 01 de septiembre, se le indicó que el médico tenía ruta disponible el 02 de septiembre, lo cual fue aceptado por la paciente, procediéndose a programar la atención._x000a_La llamada fue realizada el día 29 de agosto, y se concretó el agendamiento para el primer día de atención domiciliaria del médico tratante, la cual fue el día 02 de septiembre en el rango horario de 20:30 a 21:30 hrs._x000a_Es importante señalar que, de acuerdo con la operativa establecida, cuando la atención médica se realiza después de las 20:00 hrs, el envío de medicamentos se gestiona al día siguiente. _x000a_Se ha validado que los medicamentos fueron entregados el día de ayer, 03 del presente, por la noche. _x000a__x000a_Con lo anterior descrito, se ha cumplido con los ANS de gestión del protocolo establecido dentro del programa._x000a__x000a_Adjunto screen de la pantalla de seguimiento de entregas._x000a__x000a__x000a__x000a__x000a_Quedamos atentos a cualquier consulta adicional._x000a_Saludos cordiales,"/>
    <d v="2025-09-04T00:00:00"/>
    <x v="0"/>
    <n v="2"/>
    <x v="0"/>
    <x v="1"/>
    <x v="0"/>
    <x v="127"/>
    <e v="#N/A"/>
    <e v="#N/A"/>
    <e v="#N/A"/>
    <s v="SI"/>
    <m/>
    <m/>
    <s v="Acceso"/>
    <s v="SERVICIO"/>
  </r>
  <r>
    <x v="8"/>
    <s v="PERÚ"/>
    <s v="VIVA1A CENTRO MEDICO"/>
    <s v="RIMAC"/>
    <x v="0"/>
    <s v="DNI"/>
    <n v="7731756"/>
    <s v="LAURA ISABEL LASERNA GARCIA"/>
    <m/>
    <n v="996437874"/>
    <m/>
    <m/>
    <m/>
    <x v="0"/>
    <x v="1"/>
    <s v="Buenas tardes estimados_x000a__x000a_Paciente se comunica a nuestra central, refiere que todos los meses viene presentando problemas para recibir su tratamiento a tiempo como también tiene problemas para agendar su cita, refiere que es un maltrato el trato que recibe. Solicito su gentil apoyo en revisión de caso, quedaron en entregar medicamento el día de ayer 02/09 a mas tardar hoy 03/09, su apoyo en comunicarse con paciente. Quedo atenta a sus comentarios. _x000a__x000a_LAURA ISABEL LASERNA GARCIA_x000a_DNI: 07731756_x000a_CELL: 996437874_x000a__x000a__x000a_Saludos cordiales_x000a_Central de programas "/>
    <x v="0"/>
    <s v="PRESTADOR EXTERNO"/>
    <x v="0"/>
    <d v="2025-09-03T00:00:00"/>
    <s v="Estimados, buenas tardes:_x000a_Por medio del presente, informamos el descargo correspondiente al caso de la Sra. Laura Isabel Laserna García:_x000a_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_x000a_Si bien la cita le correspondía inicialmente el 01 de septiembre, se le indicó que el médico tenía ruta disponible el 02 de septiembre, lo cual fue aceptado por la paciente, procediéndose a programar la atención._x000a_La llamada fue realizada el día 29 de agosto, y se concretó el agendamiento para el primer día de atención domiciliaria del médico tratante, la cual fue el día 02 de septiembre en el rango horario de 20:30 a 21:30 hrs._x000a_Es importante señalar que, de acuerdo con la operativa establecida, cuando la atención médica se realiza después de las 20:00 hrs, el envío de medicamentos se gestiona al día siguiente. _x000a_Se ha validado que los medicamentos fueron entregados el día de ayer, 03 del presente, por la noche. _x000a__x000a_Con lo anterior descrito, se ha cumplido con los ANS de gestión del protocolo establecido dentro del programa._x000a__x000a_Adjunto screen de la pantalla de seguimiento de entregas._x000a__x000a__x000a__x000a__x000a_Quedamos atentos a cualquier consulta adicional._x000a_Saludos cordiales,_x000a__x000a_"/>
    <d v="2025-09-04T00:00:00"/>
    <x v="0"/>
    <n v="2"/>
    <x v="0"/>
    <x v="1"/>
    <x v="0"/>
    <x v="127"/>
    <e v="#N/A"/>
    <e v="#N/A"/>
    <e v="#N/A"/>
    <s v="SI"/>
    <m/>
    <m/>
    <s v="Medicamentos"/>
    <s v="SERVICIO"/>
  </r>
  <r>
    <x v="8"/>
    <s v="PERÚ"/>
    <s v="VIVA1A CENTRO MEDICO"/>
    <s v="RIMAC"/>
    <x v="0"/>
    <s v="DNI"/>
    <n v="42666686"/>
    <s v="JORGE ALBERTO CARDENAS CABRERA"/>
    <m/>
    <m/>
    <m/>
    <m/>
    <m/>
    <x v="0"/>
    <x v="1"/>
    <s v="Buenas tardes,_x000a__x000a_Su apoyo para verificar la entrega de medicamentos pendientes para el asegurado en mención, indica que se encuentra afiliado al programa Cuidate y solo ha recibido una dosis en el mes de junio para su tratamiento y ha intentado contactarse con el programa sin éxito._x000a__x000a__x000a_DNI: 42666686 - JORGE ALBERTO CARDENAS CABRERA_x000a__x000a_PLANES MEDICOS EPS - E0002256_x000a__x000a_Correo: jorge_v9@hotmail.com_x000a_Cel: 929094237_x000a_"/>
    <x v="0"/>
    <s v="PRESTADOR EXTERNO"/>
    <x v="0"/>
    <d v="2025-09-03T00:00:00"/>
    <s v="Buenas tardes estimados, _x000a_En relación con el reclamo presentado respecto al asegurado Jorge Alberto Cárdenas Cabrera (DNI: 42666686), informamos lo siguiente:_x000a_Se valida agendamiento efectivo, siendo atendido el día 13/8._x000a_Los medicamentos indicados en dicha atención fueron entregados._x000a_Nuestro gestor de quejas y reclamos se ha contactado con el asegurado vía telefónica; a fin de, brindar el soporte necesario en la absolución de dudas y seguimiento del cumplimiento del protocolo correspondiente._x000a_En ese orden de ideas se procedió con el agendamiento con la especialidad de nutrición para el día 05/09 y el seguimiento de enfermería para el día de hoy 04/09._x000a_Lo anterior descrito en el marco de asegurar la continuidad y calidad de la atención dentro del programa crónico de Hipertensión al cual pertenece nuestro mutuo paciente._x000a__x000a_Saludos Cordiales,_x000a__x000a_"/>
    <d v="2025-09-04T00:00:00"/>
    <x v="0"/>
    <n v="2"/>
    <x v="0"/>
    <x v="1"/>
    <x v="0"/>
    <x v="127"/>
    <e v="#N/A"/>
    <e v="#N/A"/>
    <e v="#N/A"/>
    <e v="#N/A"/>
    <m/>
    <m/>
    <s v="Medicamentos"/>
    <s v="SERVICIO"/>
  </r>
  <r>
    <x v="8"/>
    <s v="PERÚ"/>
    <s v="VIVA1A CENTRO MEDICO"/>
    <s v="RIMAC"/>
    <x v="0"/>
    <s v="DNI"/>
    <n v="7731756"/>
    <s v="Laura Laserna"/>
    <m/>
    <m/>
    <m/>
    <m/>
    <m/>
    <x v="0"/>
    <x v="1"/>
    <s v="Buenos días, ayer tuve mi cita medica, pero aun nadie se ha comunicado para la entrega de mis medicamentos, aunque el joven que me atendió me aseguro de que me entregarían el medicamento el mismo día, al día de hoy me encuentro sin medicamento._x000a__x000a_Me parece que esta área y quejarme no funciona y si este plan indicaba que el paciente debía de hacer seguimiento a todo, no me hubiera inscrito a el._x000a__x000a_Y bueno si me enfermedad se altera les hago responsables._x000a__x000a__x000a_Saludos,"/>
    <x v="0"/>
    <s v="PRESTADOR EXTERNO"/>
    <x v="0"/>
    <d v="2025-09-03T00:00:00"/>
    <s v="Estimados, buenas tardes:_x000a_Por medio del presente, informamos el descargo correspondiente al caso de la Sra. Laura Isabel Laserna García:_x000a_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_x000a_Si bien la cita le correspondía inicialmente el 01 de septiembre, se le indicó que el médico tenía ruta disponible el 02 de septiembre, lo cual fue aceptado por la paciente, procediéndose a programar la atención._x000a_La llamada fue realizada el día 29 de agosto, y se concretó el agendamiento para el primer día de atención domiciliaria del médico tratante, la cual fue el día 02 de septiembre en el rango horario de 20:30 a 21:30 hrs._x000a_Es importante señalar que, de acuerdo con la operativa establecida, cuando la atención médica se realiza después de las 20:00 hrs, el envío de medicamentos se gestiona al día siguiente. _x000a_Se ha validado que los medicamentos fueron entregados el día de ayer, 03 del presente, por la noche. _x000a__x000a_Con lo anterior descrito, se ha cumplido con los ANS de gestión del protocolo establecido dentro del programa._x000a__x000a_Así mismo el gestor de quejas y reclamos realizo el acompañamiento correspondiente a fin de abordar a tiempo las eventualidades que el paciente manifestó, cumpliendo así la dispensación dentro del ANS establecido._x000a__x000a_Adjunto screen de la pantalla de seguimiento de entregas._x000a__x000a__x000a__x000a__x000a_Quedamos atentos a cualquier consulta adicional._x000a_Saludos cordiales,"/>
    <d v="2025-09-04T00:00:00"/>
    <x v="0"/>
    <n v="2"/>
    <x v="0"/>
    <x v="1"/>
    <x v="0"/>
    <x v="127"/>
    <e v="#N/A"/>
    <e v="#N/A"/>
    <e v="#N/A"/>
    <s v="SI"/>
    <m/>
    <m/>
    <s v="Medicamentos"/>
    <s v="SERVICIO"/>
  </r>
  <r>
    <x v="8"/>
    <s v="PERÚ"/>
    <s v="VIVA1A CENTRO MEDICO"/>
    <s v="RIMAC"/>
    <x v="0"/>
    <s v="DNI"/>
    <n v="6927900"/>
    <s v="MARIA TERESA RODRIGUEZ GIL DE VARGAS"/>
    <m/>
    <n v="987835314"/>
    <m/>
    <s v="25-EPS003790"/>
    <m/>
    <x v="0"/>
    <x v="0"/>
    <s v="La paciente María Teresa Rodríguez Gil de Vargas (DNI 06927900), paciente paliativo y postrado, se perjudica al no recibir_x000a_oportunamente la programación de los servicios del mes de septiembre 2025 (visitas médicas y terapias)."/>
    <x v="2"/>
    <s v="TERAPIAS"/>
    <x v="21"/>
    <d v="2025-09-03T00:00:00"/>
    <s v="Buenas tardes Dra. Katherine,_x000a_Respecto al caso de la paciente María Teresa Gil de Vargas, informamos lo siguiente: _x000a_La paciente  fue atendida el día 1 de setiembre al las 9.20pm. por el Dr. Antonio Moncada especialidad en Medicina Familiar._x000a_La coordinación de los exámenes de laboratorio (Hemograma completo, Sodio, Potasio, Proteína C Reactiva, Urocultivo – incluye examen directo y antibiograma, TSH ultrasensible y T4 libre) fue programada para el día 04 de septiembre._x000a_El Sr. Luis, hijo de la paciente solicitó que la toma se realizara a las 6:00 a.m. y la recolección de orina para el urocultivo a las 8:30 a.m.; sin embargo, el tiempo  de espera era muy prolongado._x000a_En ese sentido se le ofreció realizar  la recolocación al día siguiente  por lo que el paciente  no acepto, por tal motivo en coordinación con el Sr. Luis, hijo de la paciente, y considerando que a la paciente se le coloca sonda cada 6 horas aprox. , se acordó que el personal de técnico de enfermería particular al cuidado de su señora madre realizaría la recolección de la muestra, mientras que nuestro equipo de motorizados efectuaría el recojo, garantizando el cumplimiento del protocolo de cadena de frío para su posterior procesamiento._x000a_Así mismo informar que el recojo y procesamiento de la  muestra se llevó a cabo con total éxito._x000a_Es todo en cuanto tengo que informar _x000a_Saludos "/>
    <d v="2025-10-03T00:00:00"/>
    <x v="0"/>
    <n v="23"/>
    <x v="0"/>
    <x v="0"/>
    <x v="0"/>
    <x v="127"/>
    <e v="#N/A"/>
    <e v="#N/A"/>
    <e v="#N/A"/>
    <s v="SI"/>
    <m/>
    <m/>
    <s v="Acceso"/>
    <s v="SERVICIO"/>
  </r>
  <r>
    <x v="8"/>
    <s v="PERÚ"/>
    <s v="VIVA1A CENTRO MEDICO"/>
    <s v="RIMAC"/>
    <x v="0"/>
    <s v="DNI"/>
    <n v="81196379"/>
    <s v="ALESSANDRA LISSETTE LUQUE RISCO"/>
    <m/>
    <m/>
    <m/>
    <m/>
    <m/>
    <x v="0"/>
    <x v="1"/>
    <s v="El día de hoy 04/09/2025, se recibe comunicación de la Sra. LISSETTE RISCO VALDIVIESO quien me indica que el día 03/09/2025, aproximadamente a las 12:16 p.m., acude al CAI para la atención de su menor hija ALESSANDRA LISSETTE LUQUE RISCO por la especialidad de Pediatría._x000a_La madre manifiesta que, durante la consulta el personal médico mostró un trato poco cordial y respondió de manera inapropiada a sus preguntas. En específico, refirió que al consultar “cada cuánto tiempo se deben desparasitar los niños”, la pediatra contestó “no somos animales para desparasitarnos”, además considera que el tono y forma de hablarle no fue el adecuado._x000a_Ante dicha respuesta, la madre decidió no recibir la orden de laboratorio. Asimismo, señaló que la menor quedó asustada por el trato recibido por parte de la profesional de salud. _x000a_Atte."/>
    <x v="39"/>
    <m/>
    <x v="23"/>
    <d v="2025-09-04T00:00:00"/>
    <s v="Buenos días equipo,_x000a_Me comuniqué con la paciente, a quien se le ofrecieron las disculpas del caso, reiterando nuestro compromiso de que situaciones como esta no vuelvan a repetirse. La paciente manifestó que no había ningún problema y agradeció la llamada._x000a_Durante la conversación, consultó si contábamos con otro pediatra. Le indiqué a la Dra. Sarai Gonzales como opción, por lo que agradeceré se comparta con la mamá del paciente el rol de pediatría actualizado._x000a_Es todo en cuanto tengo que informar _x000a_Saludos,_x000a_"/>
    <d v="2025-09-17T00:00:00"/>
    <x v="0"/>
    <n v="10"/>
    <x v="0"/>
    <x v="0"/>
    <x v="2"/>
    <x v="128"/>
    <e v="#N/A"/>
    <e v="#N/A"/>
    <e v="#N/A"/>
    <e v="#N/A"/>
    <m/>
    <m/>
    <e v="#N/A"/>
    <e v="#N/A"/>
  </r>
  <r>
    <x v="8"/>
    <s v="PERÚ"/>
    <s v="VIVA1A CENTRO MEDICO"/>
    <s v="RIMAC"/>
    <x v="0"/>
    <s v="DNI"/>
    <n v="7731756"/>
    <s v="Laura Laserna"/>
    <m/>
    <m/>
    <m/>
    <m/>
    <m/>
    <x v="0"/>
    <x v="1"/>
    <s v="Buenos días, no he podido responder su correo porque estuve en varias actividades de mi trabajo, pero aquí le indico como sucedieron las cosas Sr. Paz :_x000a__x000a_1 Con fecha 29 de agosto, llame al Rímac a quejarme porque nadie me había llamado para confirmar mi cita para la especialidad de Endocrinología que me correspondía el 1 de setiembre y viendo que el sábado 30 era feriado no iban a trabajar._x000a__x000a_2 luego me llamo el Sr. Paz  ( adjunto constancia de las llamadas) donde me dijo que iban a ver lo de mi cita, me dijo que iba a ser virtual, le consulté si habían cambiado los procedimientos, pues ya me tocaba la cita presencial, en ningún momento me negué, y si graban las llamadas deberían de revisar.  Como todos los meses se olvidan de la paciente para ustedes lo mas rápido es llamada virtual y que indica los procedimientos cada 3 meses una cita presencial para que el medico pueda ver a la paciente y revisarla o me estoy equivocando??_x000a__x000a__x000a_3 El Sr. Paz me dijo que iba a coordinar y luego me llamo el mismo 29 mas tarde, quedando que me atenderían el martes 2 por la mañana en forma presencial._x000a__x000a__x000a_4  El doctor vino a mi casa aproximadamente entre 8.45 y 9 de la mañana del dia 2 de setiembre, no vino por la noche, eso es falso. Revise el panatallazo que ha enviado Sr. Paz ahi indica la hora por la mañana._x000a__x000a_5 El Sr. Paz en la llamada del 29 de agosto, me prometio que personalmente iba a realizar el monitoreo de la entrega de mis medicamentos para ese mismo dia, por eso insisto en revisar la llamada si la graban._x000a__x000a_6 Espere el martes 2 todo el dia la llamada por la entrega de mis medicamentos pero nadie me llamo_x000a__x000a_7 Nuevamente llame a Rimac para indicar que me habia quedado sin medicamento y nuevamente Viva 1A se olvido de la paciente sin importar que consecuencia podia tener el no tomarlas ._x000a__x000a_8 Como no me llamaba el proveedor volvi a llamar al Rimac y por fin me llamaron para coordinar la entrega de mis medicamentos. Al principio me indicaron que se les habia acabado el Eutirox pero lograron ubicar otra tienda y me lo enviaron por la noche._x000a__x000a__x000a__x000a_9 Manifiesto nuevamente, que nadie hizo seguimiento a mi caso y si no llamo al Rimac, tampoco me atenderian._x000a__x000a_10 El paciente no es el que debe de estar llamando y quejandose para que lo atiendan o traigan su medicamento. Son varios los meses que hacen lo mismo y lamentablemente no esta funcionando este plan con ustedes._x000a__x000a_Saludos,"/>
    <x v="0"/>
    <s v="PRESTADOR EXTERNO"/>
    <x v="0"/>
    <d v="2025-09-08T00:00:00"/>
    <s v="Buenas tardes Dra. Ámbar,_x000a_Me puse en contacto con la paciente y le ofrecí las disculpas correspondientes por las eventualidades presentadas en la coordinación de su atención. Asimismo, se viene gestionando su cita para el mes de octubre con el equipo de Call._x000a__x000a_Le dejé mi número telefónico como canal directo para cualquier duda, consulta o coordinación que la paciente requiera, quedando a su disposición para un acompañamiento oportuno._x000a_Saludos cordiales,"/>
    <d v="2025-09-29T00:00:00"/>
    <x v="0"/>
    <n v="16"/>
    <x v="0"/>
    <x v="0"/>
    <x v="0"/>
    <x v="129"/>
    <e v="#N/A"/>
    <e v="#N/A"/>
    <e v="#N/A"/>
    <s v="SI"/>
    <m/>
    <m/>
    <s v="Medicamentos"/>
    <s v="SERVICIO"/>
  </r>
  <r>
    <x v="8"/>
    <s v="PERÚ"/>
    <s v="VIVA1A CENTRO MEDICO"/>
    <s v="RIMAC"/>
    <x v="0"/>
    <s v="DNI"/>
    <n v="46840554"/>
    <s v="ELLIS ORTIZ MARJORIE GRETTEL"/>
    <m/>
    <m/>
    <m/>
    <m/>
    <m/>
    <x v="0"/>
    <x v="1"/>
    <s v="Estimados, buen día._x000a__x000a_ _x000a__x000a_Su gentil apoyo con la atención y programación de control para asegurada quien indica no haber tenido comunicación de parte del prestador, y se encuentra sin medicación hace una semana._x000a__x000a_ _x000a__x000a_Asegurada: ELLIS ORTIZ MARJORIE GRETTEL_x000a__x000a_DNI: 46840554_x000a__x000a_Telf. contacto: 941 376 869"/>
    <x v="2"/>
    <s v="CRONICOS"/>
    <x v="9"/>
    <d v="2025-09-09T00:00:00"/>
    <s v="Estimados, buen día._x000a_Con relación al caso de la asegurada ELLIS ORTIZ MARJORIE GRETTEL (DNI 46840554), se informa lo siguiente:_x000a_La última atención se realizó el 08/07/2025._x000a_Para el control del mes siguiente se intentó coordinar, sin embargo, la paciente no contestó las llamadas, aun así, la cita fue programada._x000a_Actualmente, ya se ha gestionado y programado la próxima atención para el 10/09/2025 a las 15:00 hrs con su médico tratante, el Dr. Siura._x000a_Cabe precisar que se continúa con la gestión correspondiente al programa; no obstante, en algunos casos la falta de coordinación con el paciente genera los inconvenientes que se han visualizado._x000a_Saludos cordiales,"/>
    <d v="2025-09-09T00:00:00"/>
    <x v="0"/>
    <n v="1"/>
    <x v="0"/>
    <x v="3"/>
    <x v="0"/>
    <x v="130"/>
    <s v="RECLAMO VIVA A1//ELLIS ORTIZ MARJORIE GRETTEL//OPERADORA DE SERVICIOS LOGISTICOS S.A.C.//HIPOTIROIDISMO"/>
    <e v="#N/A"/>
    <e v="#N/A"/>
    <e v="#N/A"/>
    <m/>
    <m/>
    <s v="Acceso"/>
    <s v="SERVICIO"/>
  </r>
  <r>
    <x v="8"/>
    <s v="PERÚ"/>
    <s v="VIVA1A CENTRO MEDICO"/>
    <s v="RIMAC"/>
    <x v="0"/>
    <s v="DNI"/>
    <n v="8715362"/>
    <s v="GIULIANA MARLENE NOVOA REYES DE VERA"/>
    <m/>
    <m/>
    <m/>
    <m/>
    <m/>
    <x v="0"/>
    <x v="1"/>
    <s v="Buenas Tardes; _x000a__x000a_Freddy, _x000a__x000a_ _x000a__x000a_Tenemos el reclamo de un afiliado que solicito la atención de Medicina Física y rehabilitación sin embargo no se la pudieron brindar haciendo referencia que solo aplicaba a los pacientes del Programa Diamante."/>
    <x v="2"/>
    <s v="Medicina especializada"/>
    <x v="30"/>
    <d v="2025-09-09T00:00:00"/>
    <s v="Buenas tardes, estimada:_x000a__x000a_Con respecto al caso de la paciente Novoa, debido a una confusión de coordinación interna se le brindó una información incorrecta a la paciente. Ante ello, nos pusimos en contacto, coordinando una cita para la Sra. Novoa con la Dra. Vigo, de la especialidad de Medicina Física y Rehabilitación, para el día jueves en el turno de la mañana, en un horario de 10:00 a.m._x000a__x000a_Se le informó a la Sra. Novoa que el copago de la consulta es de S/ 35.00. La Sra. Novoa confirmó y agradeció la coordinación._x000a__x000a_Es todo en cuanto tengo que informar."/>
    <d v="2025-09-09T00:00:00"/>
    <x v="0"/>
    <n v="1"/>
    <x v="0"/>
    <x v="3"/>
    <x v="0"/>
    <x v="130"/>
    <e v="#N/A"/>
    <e v="#N/A"/>
    <e v="#N/A"/>
    <e v="#N/A"/>
    <m/>
    <m/>
    <s v="Acceso"/>
    <s v="SERVICIO"/>
  </r>
  <r>
    <x v="8"/>
    <s v="PERÚ"/>
    <s v="VIVA1A CENTRO MEDICO"/>
    <s v="RIMAC"/>
    <x v="0"/>
    <s v="DNI"/>
    <n v="10001118"/>
    <s v="Ivan Ernesto Palacios Rodriguez"/>
    <m/>
    <m/>
    <m/>
    <m/>
    <m/>
    <x v="0"/>
    <x v="1"/>
    <s v="Hola @Gestion Admisiones Viva 1A@Quejas y Reclamos Viva 1A@Kenny Lucas Vidal@Kaila Sifuentes Gonzales,_x000a__x000a_ _x000a__x000a_Buen día, por favor su apoyo urgente con el caso adjunto:_x000a__x000a_ _x000a__x000a_ _x000a__x000a_El asegurado Ivan Ernesto Palacios Rodriguez con DNI 10001118, está dentro del programa crónicos RCV, a través de este programa le ordenaron los exámenes de laboratorio y lo contactaron el 20/08 para coordinar los mismos a domicilio. En los mensajes le informan que debe asumir un copago del 15% y enviar el pago para la programación de los exámenes, esto lo realiza el 23/09. El 25/08 en la noche, lo llaman para confirmar que se estarán acercando el 26/08 a tomarle las muestras y efectivamente el 26/08 se acercaron a su domicilio a realizar la prueba._x000a__x000a_Posterior a ello, no ha tenido comunicación con el proveedor, ni le han enviado sus resultados._x000a__x000a_ _x000a__x000a_Cabe señalar que estos resultados los requiere para que lo revise su médico de cabecera y confianza. Es por ello que requiere urgente sus resultados._x000a__x000a_ _x000a__x000a_El proveedor que lo contacta es: VIVA 1A._x000a__x000a_ _x000a__x000a_Adicional a ello, el asegurado me comenta que el servicio que brinda este proveedor deja mucho que desear ya que no es la primera vez que tiene inconveniente con la entrega de sus medicamentos y con la coordinación de exámenes. Por lo que pido puedas elevar este tema para que se hagan las correcciones respectivas y no se repitan inconvenientes._x000a__x000a_ _x000a__x000a_Asimismo, se tiene la duda sobre el pago, ya que si el asegurador está en el programa Cuidate, no debería pagar por los análisis o si? Agradeceré me confirmes a que hace referencia el programa RCV que le mencionan, adjunto imagen de comunicación._x000a__x000a_ _x000a__x000a_Quedo atenta a tus prontos comentarios y gestión para que puedan enviarle hoy mismo sus resultados._x000a__x000a_ _x000a__x000a_ _x000a__x000a_ _x000a__x000a_ _x000a__x000a_Saludos"/>
    <x v="10"/>
    <s v="PRESTADOR EXTERNO"/>
    <x v="15"/>
    <d v="2025-09-10T00:00:00"/>
    <s v="Buenos días  estimados,_x000a_Reciban un cordial saludo, en relación al caso del asegurado Iván Ernesto Palacios Rodríguez, DNI 10001118, dentro del programa crónicos RCV, les informamos que los resultados de los exámenes de laboratorio fueron enviados el día jueves 11/09 al correo registrado en su ficha, adjunto conversación con el paciente. _x000a__x000a_Informo que el paciente ingresó por demanda inducida del proveedor anterior. Se validó el programa RCV y, debido a la migración, Rímac otorga un beneficio adicional para los pacientes RCV bajo la cobertura de RCV Continuador._x000a_Esto significa que se mantiene al 100% de cobertura para los siguientes diagnósticos base:_x000a_Hipertensión_x000a__x000a_Diabetes tipo 2 no insulinodependiente y no complicada_x000a__x000a_Dislipidemia_x000a__x000a_Asma_x000a__x000a_Para otros diagnósticos, se aplicará un copago del 15%._x000a__x000a_Quedamos atentos a cualquier consulta adicional que requieran._x000a_Saludos cordiales,"/>
    <d v="2025-09-17T00:00:00"/>
    <x v="0"/>
    <n v="6"/>
    <x v="0"/>
    <x v="0"/>
    <x v="0"/>
    <x v="131"/>
    <e v="#N/A"/>
    <e v="#N/A"/>
    <e v="#N/A"/>
    <e v="#N/A"/>
    <m/>
    <m/>
    <s v="Demora en atencion"/>
    <s v="CALIDAD"/>
  </r>
  <r>
    <x v="8"/>
    <s v="PERÚ"/>
    <s v="VIVA1A CENTRO MEDICO"/>
    <s v="RIMAC"/>
    <x v="0"/>
    <s v="DNI"/>
    <n v="8102629"/>
    <s v="MARIA EMILIA ESPINOZA GOMEZ"/>
    <m/>
    <m/>
    <m/>
    <m/>
    <m/>
    <x v="0"/>
    <x v="1"/>
    <s v="Buenas tardes estimados_x000a__x000a_Paciente se comunica muy incómoda, refiere que desde el mes pasado tiene inconvenientes para contactar a prestador Viva 1A, no le contestan llamadas o mensajes de WhatsApp a los números reportados, solo contesta un robot que indica que espere que en un momento la atenderá y no pasa o indica que ese número ya no está disponible. Se encuentra muy incómoda ya que no recibe el seguimiento correspondiente de parte de programa por dx de hipotiroidismo. Solicito su gentil apoyo en revisión de caso, contacto con paciente y brindar los canales de atención con respuesta para agendar cita correspondiente ya que paciente termina hoy su tratamiento._x000a__x000a_ _x000a_MARIA EMILIA ESPINOZA GOMEZ_x000a_DNI: 08102629_x000a__x000a__x000a__x000a__x000a_Saludos cordiales _x000a_Central de programas Rimac"/>
    <x v="5"/>
    <s v="CALL CENTER"/>
    <x v="14"/>
    <d v="2025-09-10T00:00:00"/>
    <s v="Buenas tardes estimados_x000a_nos logramos comunicar con paciente y se le brindo el siguiente horario_x000a__x000a_10/09 Dr Antonio Moncada 19:15pm, paciente conforme _x000a__x000a_saludos"/>
    <d v="2025-09-10T00:00:00"/>
    <x v="0"/>
    <n v="1"/>
    <x v="0"/>
    <x v="3"/>
    <x v="0"/>
    <x v="131"/>
    <e v="#N/A"/>
    <e v="#N/A"/>
    <e v="#N/A"/>
    <e v="#N/A"/>
    <m/>
    <m/>
    <s v="Fallas TICS"/>
    <s v="CALIDAD"/>
  </r>
  <r>
    <x v="8"/>
    <s v="PERÚ"/>
    <s v="VIVA1A CENTRO MEDICO"/>
    <s v="RIMAC"/>
    <x v="0"/>
    <s v="DNI"/>
    <n v="8160074"/>
    <s v="LORENA ALFARO BERROCAL"/>
    <m/>
    <m/>
    <m/>
    <m/>
    <m/>
    <x v="0"/>
    <x v="1"/>
    <s v="Estimada Estephania: _x000a__x000a_ _x000a__x000a_Buen día, por favor tu apoyo con lo mencionado por el cliente, asegurada aún no ha recibido la llamada de parte del proveedor para la entrega de sus medicinas. _x000a__x000a_ _x000a__x000a_LORENA ALFARO BERROCAL_x000a__x000a_DNI 08160074_x000a__x000a_ _x000a__x000a_Lo mencionado: _x000a__x000a_ _x000a__x000a_Nuevamente tenemos la queja de la directora de Teleperformance; este mes tampoco la han contactado ni han coordinado aun la entrega de sus medicamentos. Este viernes se acaba la medicación y nos informa que no hay seguimiento ni coordinación, está bastante fastidiada y nos ha solicitado elevar el caso a instancias superiores por que esta disconforme con el programa. Así mismo nos está solicitando una reunión para conocer al nuevo equipo y hacerles llegar su reclamo._x000a__x000a_ _x000a__x000a_ Agradeceré su pronta respuesta. _x000a__x000a_ _x000a__x000a_Cualquier consulta, estoy a su disposición_x000a__x000a_Saludos Cordiales,"/>
    <x v="0"/>
    <s v="PRESTADOR EXTERNO"/>
    <x v="0"/>
    <d v="2025-09-11T00:00:00"/>
    <s v="Buenos días,_x000a_Respecto a la paciente Lorena Eliana Alfaro Berrocal, DNI 08160074, se informa lo siguiente:_x000a_El 23/06/2025 la paciente tuvo atención médica con el Dr. Antonio David Moncada Catalán y recibió sus medicamentos el 24/06/2025._x000a_El 13/08/2025 la paciente tuvo atención médica nuevamente con el Dr. Antonio David Moncada Catalán, recibiendo sus medicamentos el 15/08/2025._x000a_En el mes de septiembre, la paciente recibió atención por teleconsulta  el 11/09/2025, recibiendo sus medicamentos el mismo día, entre las 5:46 p.m. y 6:46 p.m._x000a__x000a_A si mismo informamos que se cumplió con la atención y la entrega de medicamentos según lo establecido en el programa. _x000a_Saludos."/>
    <d v="2025-09-12T00:00:00"/>
    <x v="0"/>
    <n v="2"/>
    <x v="0"/>
    <x v="1"/>
    <x v="0"/>
    <x v="132"/>
    <e v="#N/A"/>
    <e v="#N/A"/>
    <e v="#N/A"/>
    <e v="#N/A"/>
    <m/>
    <m/>
    <s v="Medicamentos"/>
    <s v="SERVICIO"/>
  </r>
  <r>
    <x v="8"/>
    <s v="PERÚ"/>
    <s v="VIVA1A CENTRO MEDICO"/>
    <s v="RIMAC"/>
    <x v="0"/>
    <s v="DNI"/>
    <n v="8743921"/>
    <s v="YOLANDA MOSCOL AREVALO"/>
    <m/>
    <m/>
    <m/>
    <m/>
    <m/>
    <x v="0"/>
    <x v="1"/>
    <s v="Estimados @Brigitte Huaranca Lopez@Quejas y Reclamos Viva 1A_x000a__x000a_Su gentil apoyo con el reclamo y medidas correctivas al respecto al presente reclamo._x000a__x000a_Estimada @CUI_Guissela Bedon_x000a__x000a_ _x000a__x000a_Buenas tardes nuestra asegurada VIP JESSICA YOLANDA CORDOVA MOSCOL quien tiene a su madre la Sra. YOLANDA MOSCOL AREVALO._x000a__x000a_ _x000a__x000a_La paciente pasó atención el día 9/9 por síntomas de tos el médico la revisó y le recetaron medicamentos, los cuales aún no han sido entregados por el programa, tampoco le ha enviado la receta. Por favor su apoyo con la coordinación._x000a__x000a_ _x000a__x000a_Paciente: YOLANDA MOSCOL AREVALO_x000a__x000a_DNI: 08743921_x000a__x000a_EPS: E0001042_x000a__x000a_Persona de contacto: JESSICA YOLANDA CORDOVA MOSCOL_x000a__x000a_Celular: 993353690_x000a__x000a_ _x000a__x000a__x000a__x000a_ _x000a__x000a_Gracias de antemano,"/>
    <x v="0"/>
    <s v="PRESTADOR EXTERNO"/>
    <x v="0"/>
    <d v="2025-09-11T00:00:00"/>
    <s v="Buenos días, estimados:_x000a_Reporte de entrega de medicamentos – Paciente  YOLANDA MOSCOL AREVALO_x000a__x000a_DNI: 08743921_x000a__x000a__x000a_Fecha de cita médica: 10/09/2025_x000a_Médico tratante: Dr. Antonio David Moncada Catalán._x000a_Ese mismo día se gestionó la receta prescrita._x000a_Entrega de medicamentos_x000a_La paciente solicitó recibir los medicamentos el 11/09/2025 en horario de la mañana._x000a_Se le indicó el rango de 8:00 a 11:00 a.m., en el cual se le entregaron los medicamentos._x000a__x000a_Receta adicional:_x000a_El día 11/09/2025 se cargó una nueva receta correspondiente a un medicamento adicional._x000a_La gestión y entrega de este medicamento se realizó el mismo día, en el horario de 7:44 p.m. a 8:44 p.m._x000a__x000a_Atentamente,_x000a__x000a_"/>
    <d v="2025-09-16T00:00:00"/>
    <x v="0"/>
    <n v="4"/>
    <x v="0"/>
    <x v="5"/>
    <x v="0"/>
    <x v="132"/>
    <e v="#N/A"/>
    <e v="#N/A"/>
    <e v="#N/A"/>
    <s v="SI"/>
    <m/>
    <m/>
    <s v="Medicamentos"/>
    <s v="SERVICIO"/>
  </r>
  <r>
    <x v="8"/>
    <s v="PERÚ"/>
    <s v="VIVA1A CENTRO MEDICO"/>
    <s v="RIMAC"/>
    <x v="0"/>
    <s v="DNI"/>
    <n v="41725790"/>
    <s v="ROSA ELVIRA QUINTANA FUJIU"/>
    <m/>
    <n v="963906583"/>
    <s v="rosa_quintana_fujiu@hotmail.com"/>
    <m/>
    <m/>
    <x v="0"/>
    <x v="1"/>
    <s v="Motivo:_x000a_buenos dias, un cliente con pierna amputada cuenta con EPS el cual utiliza la atencion de sus rehabilitaciones y terapias desde casa. ella pide lo siguiente:_x000a__x000a_1. Actualmente trabaja con aviva 1 a el cual NO cuenta con programas de psicologia y psiquiatria donde nos comenta que anteriormente con Experta salud podia pagar un copago y podia utilizarlo cuando ella lo necesite._x000a__x000a_2. Comenta que por un tema psicologico de ella misma quiere que se efectue el cambio de personal de su terapista el cual indica que no puede verlo, pero que no es un tema que el haga mal su trabajo, si no me recalca que es por un tema de ella misma con las personas._x000a__x000a_Queria el cliente saber si existe alternativas para estos dos escenarios._x000a__x000a__x000a_Saludos,"/>
    <x v="39"/>
    <m/>
    <x v="52"/>
    <d v="2025-09-11T00:00:00"/>
    <s v="Buenas tardes estimados, con respecto al paciente Elvira Quintana Fujiu informamos lo siguiente:_x000a__x000a_Se hizo la gestión correspondiente a lo que solicita el paciente, adjunto cronograma de atenciones con la nueva licenciada (Melissa Inga)_x000a__x000a_Quedo atento a cualquier otra consulta,_x000a_Saludos. "/>
    <d v="2025-09-17T00:00:00"/>
    <x v="0"/>
    <n v="5"/>
    <x v="0"/>
    <x v="4"/>
    <x v="2"/>
    <x v="132"/>
    <e v="#N/A"/>
    <e v="#N/A"/>
    <e v="#N/A"/>
    <e v="#N/A"/>
    <m/>
    <m/>
    <e v="#N/A"/>
    <e v="#N/A"/>
  </r>
  <r>
    <x v="8"/>
    <s v="PERÚ"/>
    <s v="VIVA1A CENTRO MEDICO"/>
    <s v="RIMAC"/>
    <x v="0"/>
    <s v="DNI"/>
    <n v="40319301"/>
    <s v="CARMEN ESPINOZA CALIZAYA"/>
    <m/>
    <m/>
    <m/>
    <m/>
    <m/>
    <x v="0"/>
    <x v="1"/>
    <s v="Buenos días estimados_x000a__x000a_Paciente se comunica nuevamente a nuestra central, se realizó inscripción a programa de Hipotiroidismo el 02/09, paciente lleva comunicándose a nuestra central desde el lunes 08/09 y martes 09/09, solicita la comunicación para ingreso a programa y se reportó a personal de turno. Paciente nuevamente se comunica a nuestra central, refiere que no cuenta con tratamiento y solicita comunicación para programar cita lo antes posible, se encuentra incomoda ya que se le indico un plazo de espera que ya se cumplió y hasta la fecha no recibe comunicación. Su apoyo en revisión de caso _x000a__x000a__x000a_CARMEN ESPINOZA CALIZAYA _x000a_DNI: 40319301"/>
    <x v="2"/>
    <s v="CRONICOS"/>
    <x v="19"/>
    <d v="2025-09-12T00:00:00"/>
    <s v="Buenas  tardes estimados,_x000a_Reciban un cordial saludo, adjunto el cuadro de programación de los pacientes mencionados para su revisión y control._x000a__x000a__x000a_Paciente_x000a_DNI_x000a_Fecha cita_x000a_Hora_x000a_Médico tratante_x000a_Especialidad / Modalidad_x000a_Programa_x000a_Miriam María Chicchón Girón_x000a_8386365_x000a_4/09/2025_x000a_5:20PM_x000a_Gerson Jacob Siura Trevejo_x000a_Endocrinología – Teleconsulta_x000a_Hipotiroidismo_x000a_Jimena Graciela Bruno Cohello_x000a_70798236_x000a_9/09/2025_x000a_9:20AM_x000a_Marianela Alexandra Litano Chero_x000a_Nutrición – Teleconsulta_x000a_Hipotiroidismo_x000a_17/09/2025_x000a_5:45PM_x000a_Nilda Noriko Kawamura Murillo_x000a_Endocrinología – Teleconsulta_x000a_Hipotiroidismo_x000a_Elisa Carmen Espinoza Calizaya_x000a_40319301_x000a_15/09/2025_x000a_5:30PM_x000a_Karol Dick Pereira Salgado_x000a_Endocrinología – Teleconsulta_x000a_Hipotiroidismo_x000a_15/09/2025_x000a_10:00AM_x000a_Marianela Alexandra Litano Chero_x000a_Nutrición – Teleconsulta_x000a_Hipotiroidismo_x000a_Giandery Cynthia Obando Paredes_x000a_46872752_x000a_4/09/2025_x000a_5:20PM_x000a_Gerson Jacob Siura Trevejo_x000a_Endocrinología – Teleconsulta_x000a_Hipotiroidismo_x000a__x000a_Quedo atenta a cualquier consulta o comentario._x000a_Saludos cordiales,"/>
    <d v="2025-09-17T00:00:00"/>
    <x v="0"/>
    <n v="4"/>
    <x v="0"/>
    <x v="5"/>
    <x v="0"/>
    <x v="133"/>
    <e v="#N/A"/>
    <e v="#N/A"/>
    <e v="#N/A"/>
    <e v="#N/A"/>
    <m/>
    <m/>
    <s v="Acceso"/>
    <s v="SERVICIO"/>
  </r>
  <r>
    <x v="8"/>
    <s v="PERÚ"/>
    <s v="VIVA1A CENTRO MEDICO"/>
    <s v="RIMAC"/>
    <x v="0"/>
    <s v="DNI"/>
    <n v="7792203"/>
    <s v="BETTY TEODOMIRA SALAZAR"/>
    <m/>
    <m/>
    <m/>
    <m/>
    <m/>
    <x v="0"/>
    <x v="1"/>
    <s v="Hola Ross, help!_x000a__x000a_ _x000a__x000a_Te cuento que a mi mamá le recetaron terapias físicas y respiratorias con la empresa Viva 1A_x000a__x000a_La empresa nos envió el Copago y dijo que serían 8 sesiones al mes, esto fue el 2 de Septiembre._x000a__x000a_ _x000a__x000a_El problema es que a la fecha sólo han ido una vez a verla a mi mamá, como tiene Parkinson las terapias son obligatorias._x000a__x000a_Estoy llamando a preguntar y nadie me contesta. Por favor puedes derivarme con alguien?_x000a__x000a_ _x000a__x000a_Gracias!_x000a__x000a_ _x000a__x000a_Saludos_x000a__x000a_Percy"/>
    <x v="2"/>
    <s v="TERAPIAS"/>
    <x v="21"/>
    <d v="2025-09-15T00:00:00"/>
    <s v="Estimada Lic. Margot, buen día:_x000a_Efectivamente se ha iniciado con las atenciones de terapia, de paciente en referencia._x000a_El contacto de comunicación se ha dado con el Sr. Percy Inga._x000a_Las terapias iniciaron el día 10/09._x000a__x000a__x000a_El día sábado se ha enviado el calendar de atenciones, el cual ha sido previamente coordinado con el Sr. Percy, siendo asignada la Lic. Melissa Inga para realizar ambos tipos de terapia, tanto la física como la respiratoria._x000a__x000a__x000a__x000a_Quedamos a su disposición para cualquier consulta adicional._x000a_Saludos Cordiales,"/>
    <d v="2025-09-15T00:00:00"/>
    <x v="0"/>
    <n v="1"/>
    <x v="0"/>
    <x v="3"/>
    <x v="0"/>
    <x v="134"/>
    <e v="#N/A"/>
    <e v="#N/A"/>
    <e v="#N/A"/>
    <e v="#N/A"/>
    <m/>
    <m/>
    <s v="Acceso"/>
    <s v="SERVICIO"/>
  </r>
  <r>
    <x v="8"/>
    <s v="PERÚ"/>
    <s v="VIVA1A CENTRO MEDICO"/>
    <s v="RIMAC"/>
    <x v="0"/>
    <s v="DNI"/>
    <n v="10653080"/>
    <s v="JORGE ENRIQUE JUSCAMAYTA MEZA"/>
    <m/>
    <n v="985949052"/>
    <s v="jj.505481@gmail.com"/>
    <m/>
    <m/>
    <x v="0"/>
    <x v="1"/>
    <s v="Estimados,_x000a__x000a_Por favor su apoyo con prelación con el cliente en mención  manifiesta que hasta la fecha no hay contacto ni programación de cita por parte de viva 1A, paciente se encuentra dentro del programa cuídate, mayor contexto del caso líneas abajo en la cola de correos, cliente solicita que se contacten en todo caso con el como esposo de la paciente por wsp para poder generar las coordinaciones respectivas_x000a__x000a_Adjunto los datos del esposo (CLIENTE VIP RIMAC):_x000a__x000a_CLIENTE:JORGE ENRIQUE JUSCAMAYTA MEZA_x000a_DNI:10653080_x000a_PÓLIZA: E0002545_x000a_CEL: 985949052_x000a_CORREO:jj.505481@gmail.com_x000a__x000a_Por favor comunicarse a la brevedad posible, es un cliente critico, de antemano agradezco el apoyo con el presente caso_x000a__x000a_Quedo muy atento a sus comentarios,_x000a__x000a_Saludos,"/>
    <x v="2"/>
    <s v="CRONICOS"/>
    <x v="9"/>
    <d v="2025-09-15T00:00:00"/>
    <s v="Estimados,_x000a_Reciban un cordial saludo del Centro Médico Viva 1A._x000a_En relación a la trazabilidad de atención solicitada de nuestra mutua paciente, se informa que:_x000a_Con fecha 12 de agosto, se respondió el correo de demanda inducida indicando que la paciente no responde y se deja un ws con la información y el motivo de la comunicación._x000a_Al realizar las llamadas de recaptación no se obtiene respuesta._x000a__x000a__x000a_Nos hemos intentado comunicar en múltiples ocasiones por ws sin respuesta._x000a__x000a_   _x000a__x000a_El día de hoy se contacta por la central el Sr. Jorge Juscamayta, logrando con ello poder agendar a su esposa, con cardiología, nutrición y el seguimiento de enfermería._x000a__x000a_Adicional a ello el Sr. Jorge nos ha solicitado gestionar con él tanto las citas como los recordatorios de las mismas._x000a__x000a__x000a__x000a_Quedamos a su disposición para cualquier consulta adicional._x000a_Saludos Cordiales,_x000a_"/>
    <d v="2025-09-15T00:00:00"/>
    <x v="0"/>
    <n v="1"/>
    <x v="0"/>
    <x v="3"/>
    <x v="0"/>
    <x v="134"/>
    <e v="#N/A"/>
    <e v="#N/A"/>
    <e v="#N/A"/>
    <e v="#N/A"/>
    <m/>
    <m/>
    <s v="Acceso"/>
    <s v="SERVICIO"/>
  </r>
  <r>
    <x v="8"/>
    <s v="PERÚ"/>
    <s v="VIVA1A CENTRO MEDICO"/>
    <s v="RIMAC"/>
    <x v="0"/>
    <s v="DNI"/>
    <n v="9904737"/>
    <s v="CESAR ALBERTO LAPOUBLE CORREA"/>
    <m/>
    <m/>
    <m/>
    <m/>
    <m/>
    <x v="0"/>
    <x v="1"/>
    <s v="Estimadas @Brigitte Huaranca Lopez@Quejas y Reclamos Viva 1A_x000a__x000a_Solicitamos su gentil aapoyo se requiere la respuesta del presente reclamo._x000a__x000a_ACIENTE: CESAR ALBERTO LAPOUBLE CORREA_x000a_DNI: 09904737_x000a_POLIZA: 4007 - 0000011394_x000a_CORREO: mblapouble@gmail.com_x000a_CLIENTE: Cliente desea colocar su disconformidad dado que su padre es una persona diabética que esta dentro del programa CUIDATE el mismo que fue actualmente derivado al proveedor VIDA1A el cual no cumple eficientemente el servicio que una persona diabetica amerita, cliente se queja porque paga un seguro que es caro y que no recibe la atencion que su padre merece las quejas que nos indica son:_x000a_Principalemente desde hace 3 meses siempre hay demora en sus medicamentos y este mes se ha demorado 11 dias de retraso para lo cual se ha procedido a comprar de manera particular debido a que el asegurado necesita los medicamentos, asimismo nos detalla que solo lo atiende por videollamada, este es tercer mes_x000a_no cumple medicamentos, no cumple atencion presencial, no cumple consulta con nutricionista, la demora de medicamentos es constante._x000a_SOLICITA EL ENVIO DE MEDICAMENTOS A LA BREVEDAD."/>
    <x v="0"/>
    <s v="PRESTADOR EXTERNO"/>
    <x v="0"/>
    <d v="2025-09-15T00:00:00"/>
    <s v="Buenas tardes Gissela,_x000a_El presente caso fue gestionado a través del grupo de WhatsApp “Rímac – Gestión de Admisión Programas”, donde se informó lo siguiente:_x000a_“Buen día. Cuidafarma no realizaba la entrega de medicamentos, señalando que el caso se encontraba en tiempo de espera. Se valida en SITEDS que el paciente cuenta con continuidad para DM; sin embargo, Cuidafarma mantiene la negativa.”_x000a_Quedamos atentos a cualquier actualización o gestión adicional que corresponda._x000a_Saludos cordiales,_x000a__x000a_Brigitte Huaranca"/>
    <d v="2025-09-15T00:00:00"/>
    <x v="0"/>
    <n v="1"/>
    <x v="0"/>
    <x v="3"/>
    <x v="0"/>
    <x v="134"/>
    <e v="#N/A"/>
    <e v="#N/A"/>
    <e v="#N/A"/>
    <e v="#N/A"/>
    <m/>
    <m/>
    <s v="Medicamentos"/>
    <s v="SERVICIO"/>
  </r>
  <r>
    <x v="8"/>
    <s v="PERÚ"/>
    <s v="VIVA1A CENTRO MEDICO"/>
    <s v="RIMAC"/>
    <x v="0"/>
    <s v="DNI"/>
    <n v="7815648"/>
    <s v="JOSE AUGUSTO REQUENA LAGORIO "/>
    <m/>
    <m/>
    <m/>
    <m/>
    <m/>
    <x v="0"/>
    <x v="1"/>
    <s v="Estimados buenas tardes, su apoyo por favor validando si la solicitud será factible, asegurado se vuelve a contactar._x000a__x000a_ Estimados buen día ,_x000a__x000a_ _x000a__x000a_ _x000a__x000a_Su gentil apoyo indicándonos quien no puede ayudar,  cliente Vip  informa lo siguiente : _x000a__x000a_ _x000a__x000a_ _x000a__x000a_Al paciente se le ha proporcionado una cama clínica de solo 2 manivelas. Requiere una de 3 manivelas, que pueda regularse la altura pues el paciente sentado al borde de la cama no puede asentar los pies en el piso para pasarse a la silla de ruedas. Favor atender mi pedido porque el paciente lo requiere con urgencia._x000a__x000a_ _x000a__x000a_ _x000a__x000a_Desde el 27 de agosto he transmitido este inconveniente y no he tenido ningún resultado._x000a__x000a_ _x000a__x000a_Cliente vip: JOSE AUGUSTO REQUENA LAGORIO_x000a__x000a_DNI: 07815648_x000a__x000a_Celular: 964762359"/>
    <x v="40"/>
    <s v="INTERNO IPRESS"/>
    <x v="38"/>
    <d v="2025-09-16T00:00:00"/>
    <s v="Buenas  tardes estimado Alonso,_x000a_Recibe un cordial saludo, de acuerdo con su requerimiento, hemos revisado el caso y confirmamos que el proveedor Viva 1A entregó una cama hospitalaria mecánica de 2 manivelas, conforme al servicio contratado._x000a_Entendemos las observaciones realizadas respecto al tamaño  de la cama. Sin embargo, es importante precisar que actualmente no contamos con convenio para el servicio de cama hospitalaria de 3 manivelas, motivo por el cual no fue posible brindar este modelo._x000a_Agradecemos su comprensión y quedamos atentos a sus comentarios._x000a_Saludos cordiales,"/>
    <d v="2025-09-18T00:00:00"/>
    <x v="0"/>
    <n v="3"/>
    <x v="0"/>
    <x v="2"/>
    <x v="0"/>
    <x v="135"/>
    <e v="#N/A"/>
    <e v="#N/A"/>
    <e v="#N/A"/>
    <e v="#N/A"/>
    <m/>
    <m/>
    <e v="#N/A"/>
    <e v="#N/A"/>
  </r>
  <r>
    <x v="8"/>
    <s v="PERÚ"/>
    <s v="VIVA1A CENTRO MEDICO"/>
    <s v="RIMAC"/>
    <x v="0"/>
    <s v="DNI"/>
    <n v="29716505"/>
    <s v="EVELYN MARIA RIVERA ZEGARRA"/>
    <m/>
    <m/>
    <m/>
    <m/>
    <m/>
    <x v="0"/>
    <x v="1"/>
    <s v="La paciente se comunica con la central y refiere que la prestadora Viva 1A envió a un personal de salud, quien se presentó como médico. Al solicitarle su número de colegiatura, esta admitió no ser médica, lo cual generó gran molestia en la paciente. _x000a_Asimismo, expresa su inconformidad con la calidad del servicio brindado por la prestadora, señalando que:_x000a_No la atienden a tiempo._x000a_No se le realiza una evaluación adecuada._x000a_Solo le entregan los medicamentos correspondientes a la inscripción, y estos llegan con retrasos superiores a tres días._x000a_Ante esta situación, la paciente manifiesta su deseo de cambiar de prestadora y ser atendida en Clínica Internacional, ya que desea incribirse al programa Cuidate por el diagnóstico de dislipidemia y considera que recibiría una atención de mayor confianza y calidad en dicha institución._x000a_Saludos cordiales_x000a__x000a_Central de programas RIMAC"/>
    <x v="28"/>
    <s v="CRONICOS"/>
    <x v="1"/>
    <d v="2025-09-16T00:00:00"/>
    <s v="Buenos días estimados,_x000a_En relación con lo mencionado, informamos lo siguiente respecto a la paciente en mención:_x000a_Se programó una cita para el 16/09/2025 a las 14:57 horas con la Dra. Anahí Angélica Seijas Arvelaez (CMP-093788 / RNE-043948), especialista en Medicina Interna, bajo la modalidad de atención domiciliaria. No obstante, debido a un error en la comunicación, la paciente no recibió de manera correcta la información sobre el día y la hora de la cita, lo que generó confusión. Es importante precisar que nuestro personal ya había acudido previamente a brindar atención el 14 de agosto, también bajo la modalidad domiciliaria. En ese sentido, aclaramos que no compartimos la afirmación consignada en la observación: “Al solicitarle su número de colegiatura, esta admitió no ser médica, lo cual generó gran molestia en la paciente”._x000a_Respecto a la atención mensual del paciente, confirmamos que se viene cumpliendo de acuerdo con lo establecido en su protocolo._x000a__x000a__x000a_En relación con la entrega de medicamentos, detallamos lo siguiente:_x000a_Prescripción del 25/06, entregada el 26/06._x000a_Atención del 16/07, medicamentos dispensados el 18/07._x000a_Atención del 14/08, medicamentos dispensados el mismo día._x000a__x000a_Quedamos atentos para cualquier aclaración adicional._x000a_Saludos cordiales,"/>
    <d v="2025-10-01T00:00:00"/>
    <x v="0"/>
    <n v="12"/>
    <x v="0"/>
    <x v="0"/>
    <x v="0"/>
    <x v="135"/>
    <e v="#N/A"/>
    <e v="#N/A"/>
    <e v="#N/A"/>
    <e v="#N/A"/>
    <m/>
    <m/>
    <s v="Atención Asistencial"/>
    <s v="CALIDAD"/>
  </r>
  <r>
    <x v="8"/>
    <s v="PERÚ"/>
    <s v="VIVA1A CENTRO MEDICO"/>
    <s v="RIMAC"/>
    <x v="0"/>
    <s v="DNI"/>
    <n v="10001118"/>
    <s v="Ivan Ernesto Palacios Rodriguez"/>
    <m/>
    <m/>
    <m/>
    <m/>
    <m/>
    <x v="0"/>
    <x v="1"/>
    <s v="Hola Estimados,_x000a__x000a_ _x000a__x000a_Buen día, de acuerdo con lo mencionado líneas abajo, el corredor nos menciona:_x000a__x000a_ _x000a__x000a_Hoy 17/09 el gerente Ivan Palacios tenía programada una cita virtual con el Dr. Moncada del programa Cuídate a las 08:45 am a través del proveedor VIVA 1A; Sin embargo, a la fecha no lo contactan. Por favor tu apoyo consultando lo ocurrido y a qué hora se contactarán con el asegurado._x000a_ _x000a__x000a_ _x000a__x000a__x000a__x000a_ _x000a__x000a_ _x000a__x000a_ _x000a__x000a_Quedo atenta a su amable respuesta, gracias._x000a__x000a_ _x000a__x000a_Saludos_x000a__x000a_ "/>
    <x v="15"/>
    <s v="CALL CENTER"/>
    <x v="14"/>
    <d v="2025-09-17T00:00:00"/>
    <s v="Buenos dias señorita Nataly, con respecto  al caso del paciente Ivan Palacios informamos lo siguiente,_x000a__x000a_La disponibilidad que se facilito al paciente efectivamente es para  hoy 17/09/2025 a las 08:45, adjunto la captura de pantalla donde se envia la disponibilidad del medico. _x000a_Asi mismo tambien informar que el area de gestion de adminsion acaba de escribir nuevamente al paciente para recordarle el horario en el cual sera atendido, muchas gracias por su tiempo, que tenga un buen dia_x000a_Saludos. "/>
    <d v="2025-09-17T00:00:00"/>
    <x v="0"/>
    <n v="1"/>
    <x v="0"/>
    <x v="3"/>
    <x v="0"/>
    <x v="136"/>
    <e v="#N/A"/>
    <e v="#N/A"/>
    <e v="#N/A"/>
    <e v="#N/A"/>
    <m/>
    <m/>
    <s v="Tramites Administrativos"/>
    <s v="CALIDAD"/>
  </r>
  <r>
    <x v="8"/>
    <s v="PERÚ"/>
    <s v="VIVA1A CENTRO MEDICO"/>
    <s v="RIMAC"/>
    <x v="0"/>
    <s v="DNI"/>
    <n v="6927900"/>
    <s v="MARIA TERESA RODRIGUEZ GIL DE VARGAS"/>
    <m/>
    <m/>
    <m/>
    <m/>
    <m/>
    <x v="0"/>
    <x v="1"/>
    <s v="Estimados _x000a__x000a_Buenos días, el día de hoy se la ejecutiva de cuenta nos reporta que el Sr Vargas, hijo de paciente ha enviado nuevamente un correo informando que no han cumplido con la terapia de lenguaje programada para el día de ayer 17/09. Solicitamos su apoyo con la respuesta a los correos previos con el descargo a este reclamo por parte del familiar."/>
    <x v="8"/>
    <s v="TERAPIAS"/>
    <x v="51"/>
    <d v="2025-09-18T00:00:00"/>
    <s v="Buenas tardes estimada Rosa,_x000a_Informamos que, por motivos de fuerza mayor, tuvimos que cancelar la ruta del paciente. La Lic. Acuña presentó un inconveniente, lo cual fue comunicado de manera oportuna al Sr. Luis, hijo de la Sra. Gil de Vargas._x000a_Se le ofreció la reprogramación inmediata para el día martes 23; sin embargo, el Sr. Luis no aceptó, solicitando que la atención fuera el día miércoles 24, fecha en la que no contábamos con personal de ruta disponible, dado que el paciente se encuentra asignado a la zona Cono Norte, cuyas atenciones están organizadas por geolocalización._x000a_Ante la negativa del familiar, no fue posible coordinar una nueva fecha, a pesar de los esfuerzos realizados para ofrecer alternativas dentro de nuestra disponibilidad._x000a_Es todo en cuanto tengo que informar._x000a__x000a_Saludos "/>
    <d v="2025-10-03T00:00:00"/>
    <x v="0"/>
    <n v="12"/>
    <x v="0"/>
    <x v="0"/>
    <x v="0"/>
    <x v="137"/>
    <e v="#N/A"/>
    <e v="#N/A"/>
    <e v="#N/A"/>
    <s v="SI"/>
    <m/>
    <m/>
    <s v="Acceso"/>
    <s v="SERVICIO"/>
  </r>
  <r>
    <x v="8"/>
    <s v="PERÚ"/>
    <s v="VIVA1A CENTRO MEDICO"/>
    <s v="RIMAC"/>
    <x v="0"/>
    <s v="DNI"/>
    <n v="8287353"/>
    <s v="Leon Magno Sanchez Quintanilla"/>
    <m/>
    <m/>
    <m/>
    <s v="25-SBS017650"/>
    <m/>
    <x v="0"/>
    <x v="1"/>
    <s v="Desde que cambiaron a proveedor Viva 1A, no se tiene un servicio correcto en la asignacion de cita, este mes esta siendo_x000a_mas complicado. Solicite cita 14/08, tocaba la cita presencial(en julio no se dio porque no tenian disponibilidad para enviar_x000a_doctor a casa) dieron cita para 21/8 en horario 9 a 1pm. El dia 21 no enviaron al medico, menos me contestaban, por lo que_x000a_22 llamo a Rimac y recien Viva 1a llama y programa para 28/8. Hoy nuevamente no vinieron y menos me responde, tuve que volver a llamar a Rimac, y recien se comunican por whatsap._x000a_Viva 1A como todos los meses busca que las citas solo sean virtuales. Volvi a reclamar y no responden. Mi reclamo es por_x000a_mala atencion de Viva 1A, maltratando a una persona de 88 años._x000a_Adjunto los problemas de los ultimos meses."/>
    <x v="8"/>
    <s v="CRONICOS"/>
    <x v="9"/>
    <d v="2025-09-18T00:00:00"/>
    <s v="Lima, 30 de setiembre de 2025_x000a_Estimados señores de Rimac EPS_x000a_De nuestra mayor consideración,_x000a_Por medio de la presente, deseamos expresar nuestro compromiso con la transparencia, la_x000a_calidad de atención y la mejora continua en nuestros procesos._x000a_Con relación a los hechos ocurridos el día 21 de agosto de 2025, durante la atención a través_x000a_del Rímac EPS RCV, vinculados a la prestación del servicio para la paciente León Magno_x000a_Sánchez Quintanilla, con DNI 08287353, nos permitimos informar lo siguiente:_x000a_a) Descripción de los hechos_x000a_Se ha validado el historial de atenciones y detallamos lo siguiente:_x000a_• El 14/08/2025 solicitó una cita presencial. Debido a limitaciones de disponibilidad,_x000a_inicialmente no se pudo concretar la visita domiciliaria._x000a_• Se le agendó una cita para el 21/08/2025, la cual no fue atendida._x000a_• Posteriormente, se reprogramó para el 29/08/2025, cita que fue atendida por la_x000a_Dra. Anahí Angélica Seijas Arvelaez._x000a_• El 22/09/2025 fue atendida bajo a modalidad de Atención Domiciliaria, con la_x000a_misma especialista quedando todo conforme._x000a_Cabe resaltar que el paciente ha venido recibiendo su atención de manera mensual de_x000a_acuerdo con el protocolo establecido._x000a_Es todo cuanto podemos informar._x000a_b) Medidas a adoptar o adoptadas:_x000a_Finalmente, es oportuno informarle que hemos adoptado las siguientes medidas:_x000a_a) Se ha reforzado el proceso de confirmación de citas, estableciendo una_x000a_comunicación previa y oportuna con el paciente y su familia._x000a_b) Se implementó un seguimiento especial en coordinación con nuestro equipo de_x000a_Call Center para garantizar el cumplimiento de la visita domiciliaria programada._x000a_c) Se realizó la sensibilización del personal asistencial y administrativo involucrado,_x000a_con el fin de mejorar la atención y evitar demoras en la asignación de citas._x000a_d) Se programó la cita del 22/09/2025_x000a_Reiteramos nuestro compromiso de mantener los más altos estándares en la prestación_x000a_de servicios y a colaborar estrechamente con su representada para asegurar que estos_x000a_hechos sean casos aislados y no afecten la confianza depositada en nuestros procesos._x000a_Agradecemos la oportunidad de exponer las medidas implementadas y quedamos a su_x000a_disposición para cualquier consulta o reunión que consideren pertinente._x000a_Sin otro particular, agradecemos su comprensión y reiteramos nuestro compromiso de mejora_x000a_continua, en beneficio de la atención de sus afiliados._x000a_Cordialmente,_x000a_VIVA 1A S.A.C._x000a_BRIGITTE HUARANCA LÓPEZ_x000a_GESTOR DE RECLAMOS DE VIVA 1A"/>
    <d v="2025-09-30T00:00:00"/>
    <x v="0"/>
    <n v="9"/>
    <x v="0"/>
    <x v="0"/>
    <x v="0"/>
    <x v="137"/>
    <s v="programa cuídate / LEON MAGNO SANCHEZ QUINTANILLA"/>
    <e v="#N/A"/>
    <e v="#N/A"/>
    <s v="SI"/>
    <m/>
    <m/>
    <s v="Acceso"/>
    <s v="SERVICIO"/>
  </r>
  <r>
    <x v="8"/>
    <s v="PERÚ"/>
    <s v="VIVA1A CENTRO MEDICO"/>
    <s v="RIMAC"/>
    <x v="0"/>
    <s v="DNI"/>
    <n v="9869714"/>
    <s v="RAFAEL JOSE ROCCA RAMOS"/>
    <m/>
    <m/>
    <m/>
    <m/>
    <m/>
    <x v="0"/>
    <x v="1"/>
    <s v="Hola @CUI_Guissela Bedon Espinoza @Kaila Sifuentes Gonzales @Kenny Lucas Vidal_x000a__x000a_ _x000a__x000a_Su especial apoyo con este caso, paciente indica que no recibió la receta medica ya que su cita fue virtual, que procede en este caso ¿?_x000a__x000a_ _x000a__x000a__x000a__x000a_ _x000a__x000a_Quedo atenta a cualquier consulta adicional._x000a__x000a_ _x000a__x000a_Saludos,"/>
    <x v="24"/>
    <s v="CRONICOS"/>
    <x v="23"/>
    <d v="2025-09-19T00:00:00"/>
    <s v="Buenos días estimadas, con respecto al paciente informamos lo siguiente:_x000a_El paciente RAFAEL JOSE ROCCA RAMOS con DNI  09869714 acaba de pasar atención a las 10:45 se está haciendo la gestión correspondiente para que hoy reciba sus medicamentos en el horario establecido cumpliendo con los ANS, adjunto receta._x000a_Quedo atento a cualquier consulta._x000a_Saludos,_x000a_Los medicamentos fueron entregados el día 22 de setiembre del 18:33 horas _x000a__x000a_Quedo atento a cualquier consulta._x000a_Saludos. "/>
    <d v="2025-09-29T00:00:00"/>
    <x v="0"/>
    <n v="7"/>
    <x v="0"/>
    <x v="0"/>
    <x v="0"/>
    <x v="138"/>
    <e v="#N/A"/>
    <e v="#N/A"/>
    <e v="#N/A"/>
    <e v="#N/A"/>
    <m/>
    <m/>
    <s v="Atención Asistencial"/>
    <s v="SERVICIO"/>
  </r>
  <r>
    <x v="8"/>
    <s v="PERÚ"/>
    <s v="VIVA1A CENTRO MEDICO"/>
    <s v="RIMAC"/>
    <x v="0"/>
    <m/>
    <m/>
    <s v="CATTER COSSIO CLAUDIA NATALIA"/>
    <m/>
    <m/>
    <m/>
    <m/>
    <m/>
    <x v="1"/>
    <x v="1"/>
    <s v="Estimada @Mirella Rosemary Zavala Sotomayor_x000a__x000a_Si la usuaria se encontraba inactiva durante el proceso de atención del servicio, las atenciones realizadas en dicho periodo no corresponden._x000a__x000a__x000a_Estimada @Gianina Jessica Sigueña Aldana@Gestion Admisiones Viva 1A_x000a__x000a_Agradecemos su gentil apoyo en relación con el presente caso. Solicitamos realizar el ingreso de la usuaria referida, según lo consignado en la data de usuarias inscritas en el programa de RCV, así como efectuar con la usuaria el refuerzo correspondiente._x000a__x000a_Atte, "/>
    <x v="4"/>
    <s v="CRONICOS"/>
    <x v="22"/>
    <d v="2025-09-19T00:00:00"/>
    <s v="Buenas noches_x000a__x000a_Paciente en mención pasó atención con el Doctor Moncada el día viernes 19/09 cualquier duda o consulta estaré al tanto_x000a__x000a_Saludos,"/>
    <d v="2025-09-24T00:00:00"/>
    <x v="0"/>
    <n v="4"/>
    <x v="0"/>
    <x v="5"/>
    <x v="0"/>
    <x v="138"/>
    <e v="#N/A"/>
    <e v="#N/A"/>
    <e v="#N/A"/>
    <e v="#N/A"/>
    <m/>
    <m/>
    <s v="Solicitud"/>
    <s v="SOLICITUD"/>
  </r>
  <r>
    <x v="8"/>
    <s v="PERÚ"/>
    <s v="VIVA1A CENTRO MEDICO"/>
    <s v="RIMAC"/>
    <x v="0"/>
    <s v="DNI"/>
    <s v="40253963 "/>
    <s v="BRAVO OLIVOS DE JUSCAMAYTA GISSELLA"/>
    <m/>
    <m/>
    <m/>
    <m/>
    <m/>
    <x v="0"/>
    <x v="1"/>
    <s v="Estimadas Kary y Jenny @Programas de Salud Rimac_x000a__x000a_Se valida la linea la usaria responde las llamadas, la usaria se encuentra reclamando la demora de entrega de sus medicamentos._x000a__x000a_Estimadas @Brigitte Huaranca Lopez@Quejas y Reclamos Viva 1A_x000a__x000a_Su urgente apoyo con el presenta caso, la usario indica demora de entrega de medicamentos._x000a__x000a_Hola Ana buen día,_x000a__x000a_ _x000a__x000a_El asegurado indica que hasta el momento no recibe la medicina y no han vuelto a comunicar con ellos._x000a__x000a_ _x000a__x000a_El titular Jorge Juscamayta está solicitando libro de reclamaciones y hablar con la persona a cargo del programa y del Delivery para la queja formal._x000a__x000a_ _x000a__x000a_Por favor se debe resolver esto hoy por la mañana._x000a__x000a_ _x000a__x000a_Titular: JUSCAMAYTA MEZA JORGE ENRIQUE / dni 10653080 – telefono 985 949 052_x000a__x000a_Asegurada: BRAVO OLIVOS DE JUSCAMAYTA GISSELLA RAQUEL / dni 40253963 – teléfono: 970 361 428_x000a_La paciente refiere que, hasta la fecha, la entidad prestadora, Viva 1A, no ha enviado sus medicamentos, a pesar de que la cita fue enviada desde el día lunes. Informa que esta situación se viene presentando desde el mes de marzo y que, a pesar de múltiples intentos por comunicarse, no ha recibido una respuesta efectiva, cada mes tiene este problema para que le envien sus medicamentos._x000a_Expresa su inconformidad, ya que le han indicado que, por restricciones, no pueden entregarle los medicamentos, sin mayor explicación. Manifiesta sentirse cansada y frustrada por tener que insistir repetidamente para acceder a un tratamiento que requiere de manera continua. Por lo anterior, desea dejar constancia de su situación y elevar una queja formal, solicitando una solución oportuna._x000a_ _x000a__x000a_Saludos,_x000a__x000a_Jesús Barriga, Ejecutivo_x000a__x000a_Marsh | Operaciones Salud y Beneficios _x000a__x000a_Las Orquídeas 675, San Isidro, Lima 27, Perú_x000a__x000a_Celular: 973594893| Correo: jesus-ernesto.barriga@mercermarshbeneficios.com"/>
    <x v="0"/>
    <s v="PRESTADOR EXTERNO"/>
    <x v="0"/>
    <d v="2025-09-19T00:00:00"/>
    <s v="Buenas tardes estimados, _x000a__x000a_el medicamento fue entregado el dia 20/09"/>
    <d v="2025-09-24T00:00:00"/>
    <x v="0"/>
    <n v="4"/>
    <x v="0"/>
    <x v="5"/>
    <x v="0"/>
    <x v="138"/>
    <e v="#N/A"/>
    <e v="#N/A"/>
    <e v="#N/A"/>
    <e v="#N/A"/>
    <m/>
    <m/>
    <s v="Medicamentos"/>
    <s v="SERVICIO"/>
  </r>
  <r>
    <x v="8"/>
    <s v="PERÚ"/>
    <s v="VIVA1A CENTRO MEDICO"/>
    <s v="RIMAC"/>
    <x v="0"/>
    <s v="DNI"/>
    <n v="44414159"/>
    <s v="OMER RENATO DIAZ MUÑOZ"/>
    <m/>
    <m/>
    <m/>
    <m/>
    <m/>
    <x v="0"/>
    <x v="1"/>
    <s v="Estimadas Dras._x000a__x000a_ _x000a__x000a_Buenas tardes, Solicito su gentil apoyo con la revisión del caso del asegurado OMER, médico ocupacional de Anglo American, quien se encuentra inscrito en el programa Cuídate por diagnóstico de Dislipidemia._x000a__x000a_ _x000a__x000a_El asegurado ha manifestado su descontento con las atenciones recibidas en VIVA A1, al punto de considerar retirarse del programa. Si bien acudió a consulta el día 08.09, en la cual se le solicitaron exámenes auxiliares, nos ha consultado lo siguiente:_x000a__x000a_ _x000a__x000a_Si existe la posibilidad de realizarse los exámenes en otro laboratorio y posteriormente solicitar el reembolso correspondiente._x000a_Si puede realizarse los exámenes en la Clínica Internacional y continuar con sus atenciones dentro del programa._x000a_ _x000a__x000a_Agradeceremos nos confirmen cuál de estas opciones sería válida para poder informar adecuadamente al asegurado y brindarle una solución que le permita continuar con su tratamiento._x000a__x000a_ _x000a__x000a_Adjunto print de descargo del asegurado."/>
    <x v="2"/>
    <s v="PRESTADOR EXTERNO"/>
    <x v="15"/>
    <d v="2025-09-19T00:00:00"/>
    <s v="Buenas tardes, respecto a la solicitud del paciente informamos lo siguiente_x000a_El paciente paso atencion el  08/09 y el  10/09 se realizo el ingreso al drive para posteriormente programar la visita  el dia 11/09 ya que el paciente tenia un viaje pendiente y necesitaba  realizar la toma de muestra lo mas pronto posible, en este caso las programaciones y las tomas de muestra se gestiona un dia antes, normalmante en este tipo de casos se agiliza el proceso, cuando llamamos al paciente indico que no se iba a realizar la toma de muestra, aunque hayamos programado con anticipacion el motivo de que el paciente no se realizo la toma de muestra ya se escapa de nuestras manos. _x000a__x000a_Quedo atento a cualquier otra consulta._x000a_Saludos. "/>
    <d v="2025-09-22T00:00:00"/>
    <x v="0"/>
    <n v="2"/>
    <x v="0"/>
    <x v="1"/>
    <x v="0"/>
    <x v="138"/>
    <e v="#N/A"/>
    <e v="#N/A"/>
    <e v="#N/A"/>
    <e v="#N/A"/>
    <m/>
    <m/>
    <s v="Acceso"/>
    <s v="SERVICIO"/>
  </r>
  <r>
    <x v="8"/>
    <s v="PERÚ"/>
    <s v="VIVA1A CENTRO MEDICO"/>
    <s v="RIMAC"/>
    <x v="0"/>
    <s v="DNI"/>
    <n v="7736316"/>
    <s v="EDUARDO ARMANDO VELEZ SIVERIO"/>
    <m/>
    <m/>
    <m/>
    <m/>
    <m/>
    <x v="0"/>
    <x v="1"/>
    <s v="Estimada, solicitamos tu apoyo con el siguiente caso: El cliente informa que hasta el año pasado estuvo recibiendo atención bajo el programa Cuídate, aproximadamente entre septiembre y octubre. Menciona que en enero o febrero se le indicó que sería atendido por el proveedor Viva 1A. Sin embargo, señala que el día de ayer acudió a una atención médica y le informaron que los análisis correspondientes a su programa se realizan una vez al año. El cliente expresa su preocupación, ya que cuando era atendido bajo el programa Cuídate, los análisis se realizaban cada tres meses y contaba con controles mensuales._x000a__x000a_Ha consultado con su médico tratante para confirmar en qué programa se encuentra actualmente inscrito y entender el motivo del cambio en la modalidad de atención. Se le informó que se ha contactado con la aseguradora para validar esta información. El cliente solicita que se le confirme en qué programa está inscrito actualmente y se le informe cuál será la modalidad de atención que le corresponde._x000a__x000a_ _x000a__x000a_DNI: 07736316_x000a__x000a_EDUARDO ARMANDO VELEZ SIVERIO_x000a__x000a_Póliza: E0029620_x000a__x000a_Correo: covel2819@gmail.com_x000a__x000a_Celular:992808513_x000a__x000a_ "/>
    <x v="11"/>
    <s v="CRONICOS"/>
    <x v="55"/>
    <d v="2025-09-19T00:00:00"/>
    <s v="Estimados, buena tarde:_x000a_Paciente en referencia inicia atenciones con Viva 1A en febrero, mes en el cual nos contactamos con hijo del paciente enviando un correo con el detalle de los diagnósticos parte del programa y la cobertura._x000a_Nombre:_x000a_DNI: 07736316_x000a_Programa: HTA - DLP - DM no complicada y no insulinodependiente_x000a__x000a__x000a__x000a_Se valida en HC del paciente las atenciones periódicas mensuales, con las indicaciones de receta médica y laboratorios tomados anuales cumplidos, quedando los análisis bimensuales, trimestrales y semestrales_x000a__x000a_Dentro del plan de mejora de conversará con nuestro mutuo paciente informando la periodicidad de los exámenes de laboratorio, lo cual será reforzado por el médico tratante en la atención correspondiente al mes en curso._x000a_Adjunto protocolo vigente a la fecha._x000a__x000a__x000a__x000a_Saludos Cordiales,"/>
    <d v="2025-10-06T00:00:00"/>
    <x v="0"/>
    <n v="12"/>
    <x v="0"/>
    <x v="0"/>
    <x v="0"/>
    <x v="138"/>
    <e v="#N/A"/>
    <e v="#N/A"/>
    <e v="#N/A"/>
    <e v="#N/A"/>
    <m/>
    <m/>
    <s v="Atencion Asistencial"/>
    <s v="SERVICIO"/>
  </r>
  <r>
    <x v="8"/>
    <s v="PERÚ"/>
    <s v="VIVA1A CENTRO MEDICO"/>
    <s v="RIMAC"/>
    <x v="0"/>
    <m/>
    <m/>
    <s v="LOURDES CONCEPCION VIGO NORIEGA"/>
    <m/>
    <m/>
    <m/>
    <m/>
    <m/>
    <x v="1"/>
    <x v="1"/>
    <s v="Estimada agradeceré tu apoyo para la atención del reclamo presentado por el cliente LOURDES CONCEPCION VIGO NORIEGA con relación a la cobertura de su seguro EPS E0027515, cliente desea que se realice una verificación desde la fecha que se atendió en programa Cuidate dado que nos comenta que siempre fue atendida bajo dos diagnósticos:_x000a_- presión arterial_x000a_- hipotiroidismo_x000a__x000a__x000a_Nos indica que siempre al entregarle sus medicamentos realizaba unos copagos por valor de S/.50 soles aproximadamente o S/.30.00 alrededor de esos montos, recién a partir del mes pasado agosto es que sus medicamentos están cobertura dos al 100% pero manifiesta que requiere una validación de los pagos que hizo dado que debería de haber un control detallado de ello porque en esos casos no se le ha estado dando una cobertura al 100% sus medicamentos perteneciendo al programa._x000a__x000a_ _x000a__x000a_Quedo atenta."/>
    <x v="3"/>
    <s v="INTERNO IPRESS"/>
    <x v="38"/>
    <d v="2025-09-19T00:00:00"/>
    <s v="Buenas tardes estimada,_x000a_Por medio del presente, le hago llegar el histórico de pagos correspondiente a la paciente Lourdes Vigo Noriega._x000a_La paciente se encontraba registrada en el programa RCV; sin embargo, en el mes de abril se produjo un error, ya que nuestro se envió a nuestro proveedor la atención con el copago al 100% para el medicamento Ibersartan. Actualmente, su programa ha sido actualizado correctamente bajo la condición de hipertensión._x000a_Cabe precisar que dicho error fue puntual y no constituye un criterio fijo en la gestión de sus copagos._x000a_Saludos cordiales,"/>
    <d v="2025-09-30T00:00:00"/>
    <x v="0"/>
    <n v="8"/>
    <x v="0"/>
    <x v="0"/>
    <x v="0"/>
    <x v="138"/>
    <e v="#N/A"/>
    <e v="#N/A"/>
    <e v="#N/A"/>
    <e v="#N/A"/>
    <m/>
    <m/>
    <s v="Eps"/>
    <s v="NO ATRIBUIBLE"/>
  </r>
  <r>
    <x v="8"/>
    <s v="PERÚ"/>
    <s v="VIVA1A CENTRO MEDICO"/>
    <s v="RIMAC"/>
    <x v="0"/>
    <s v="DNI"/>
    <n v="40760054"/>
    <s v="GUINAND LÓPEZ DE ROMAÑA FERNANDO PEDRO VICENTE"/>
    <m/>
    <m/>
    <m/>
    <m/>
    <m/>
    <x v="0"/>
    <x v="1"/>
    <s v="Estimada Margot;_x000a__x000a_ _x000a__x000a_Nos hemos contactado con el asegurado, quien nos confirma que efectivamente fue llamado para agendar una teleconsulta. Sin embargo, tanto él como su esposa requieren continuar con el tratamiento habitual, el cual incluye la atención presencial del médico en su domicilio, ya que este realiza procedimientos como la medición de presión arterial, entre otros, que no pueden ser realizados mediante una teleconsulta._x000a__x000a_ _x000a__x000a_Te agradecería mucho tu apoyo para que se pueda coordinar la atención adecuada, ya que esta situación está retrasando el proceso y los asegurados llevan ya dos días sin recibir sus medicamentos._x000a__x000a_ Me informan que la última cita con el programa Cuídate se llevó a cabo el día 08/08. En ese sentido, el día de hoy deberían contactarse con el asegurado para programar una nueva cita, dado que actualmente no cuenta con medicina la asegurada _x000a__x000a_Solicito que esta gestión se realice de manera urgente, a fin de garantizar la continuidad de su tratamiento._x000a__x000a_Ambos, el programa asiste a su domicilio_x000a__x000a_A la Sra.Luz le esta faltando medicinas correspondiente al medicamento mantixa 5mg _x000a__x000a__x000a__x000a_COMPOSICIÓN_x000a__x000a_ASEGURADOS_x000a__x000a_DNI_x000a__x000a_N_x000a__x000a_TITULAR_x000a__x000a_GUINAND LÓPEZ DE ROMAÑA FERNANDO PEDRO VICENTE_x000a__x000a_DNI_x000a__x000a_40760054_x000a__x000a_CONYUGE _x000a__x000a_PADRO BARBERO LUZ MARIA_x000a__x000a_DNI_x000a__x000a_8231642_x000a__x000a_Quedo atenta a su confirmación._x000a__x000a_Saludos cordiales,_x000a__x000a_ _x000a__x000a_Quedo atenta a tu confirmación."/>
    <x v="2"/>
    <s v="ATENCION DOMICILIARIA"/>
    <x v="6"/>
    <d v="2025-09-19T00:00:00"/>
    <s v="Buenas tardes estimados,_x000a_Respecto a los pacientes Fernando Pedro Vicente Guinand López de Romaña (DNI 40760054) y Luz María Padro Barbero (DNI 8231642), informamos lo siguiente:_x000a_Ambos pacientes fueron atendidos conforme a su protocolo en las siguientes fechas, bajo la modalidad de Medicina  Atención Domiciliaria, a cargo de la Dra. Virginia Cuevas Rivero en las siguientes fechas._x000a_08/08/2025_x000a_11/09/2025_x000a_01/10/2025_x000a_Asimismo, se informa que en su momento se les ofreció la atención mediante teleconsulta; sin embargo, los pacientes manifestaron su preferencia por la atención domiciliaria, ejecutándose de esa manera lo solicitado._x000a__x000a_Es todo en cuanto tengo que informar "/>
    <d v="2025-10-01T00:00:00"/>
    <x v="0"/>
    <n v="9"/>
    <x v="0"/>
    <x v="0"/>
    <x v="0"/>
    <x v="138"/>
    <e v="#N/A"/>
    <e v="#N/A"/>
    <e v="#N/A"/>
    <e v="#N/A"/>
    <m/>
    <m/>
    <s v="Acceso"/>
    <s v="SERVICIO"/>
  </r>
  <r>
    <x v="8"/>
    <s v="PERÚ"/>
    <s v="VIVA1A CENTRO MEDICO"/>
    <s v="RIMAC"/>
    <x v="0"/>
    <s v="DNI"/>
    <n v="7947219"/>
    <s v="MARGARET EUGENIE ARAGONES BISROR"/>
    <m/>
    <m/>
    <m/>
    <m/>
    <m/>
    <x v="0"/>
    <x v="1"/>
    <s v="Estimada @Brigitte Huaranca Lopez@Quejas y Reclamos Viva 1A_x000a__x000a_Su gentil apoyo se requiere el descargo y medidas correctivas del presente reclamo._x000a__x000a_Hola Guissela._x000a__x000a_ _x000a__x000a_Por favor presento un caso donde la paciente crónica MARGARET EUGENIE ARAGONES BISROR con DNI 07947219, paso por la atención de su programa Cuídate por el Dr. Antonio Moncada, donde se le receto una serie de medicinas. Cliente indica que se entregaron los medicamentos el cual uno de ellos no es correcto._x000a__x000a_ _x000a__x000a_Ella menciona que nos alerta para gestionar el cambio con el programa. Sin embargo, confirmaron corregir el error pero aun no tiene respuesta y ella necesita sus medicinas a pesar de que Rímac confirmo que la entrega fue exitosa._x000a__x000a_ _x000a__x000a_Nombre: MARGARET EUGENIE ARAGONES BISROR_x000a__x000a_Número de Documento: 07947219_x000a__x000a_Motivo: Pide que se entregue el medicamento EUTIROX_x000a__x000a_MEDICINA: Eutirox de 75mg y Eutirox de 50mg_x000a__x000a_Póliza: 0000006062_x000a__x000a_Dr. Antonio Moncada._x000a__x000a_Celular: 999116451_x000a__x000a_Sin envió, efectivo paciente crónico_x000a__x000a_Dx: Hipotiroidismo."/>
    <x v="27"/>
    <s v="PRESTADOR EXTERNO"/>
    <x v="0"/>
    <d v="2025-09-20T00:00:00"/>
    <s v="Estimados,_x000a_Por medio del presente, se informa el caso de la paciente crónica MARGARET EUGENIE ARAGONES BISROR, identificada con DNI 07947219, quien pertenece al programa Cuídate y fue atendida por el Dr. Antonio Moncada, donde se le recetó una serie de medicamentos._x000a_La paciente reportó que, en la entrega inicial, uno de los medicamentos no correspondía a lo prescrito. Ella alertó oportunamente sobre esta situación y se le indicó que se realizaría la corrección._x000a_Finalmente, la paciente ya cuenta con sus medicamentos correspondientes (Eutirox 75 mg y Eutirox 50 mg), los cuales fueron entregados el 16/09 en el rango de 13:00 – 14:00 horas. No obstante, se deja constancia del incidente presentado, ya que inicialmente se confirmó por Rímac que la entrega había sido exitosa, cuando en realidad existía un error en la medicación entregada._x000a_Datos del caso:_x000a_Nombre: MARGARET EUGENIE ARAGONES BISROR_x000a_DNI: 07947219_x000a_Medicamentos prescritos y actualmente entregados:_x000a_Eutirox 75 mg / 22 und_x000a_Eutirox 50 mg / 8 und _x000a_Lupitor 20 mg / 30 und _x000a_Póliza: 0000006062_x000a_Médico tratante: Dr. Antonio Moncada_x000a_Celular de contacto: 999116451_x000a_Condición: Paciente crónica – Hipotiroidismo_x000a_Fecha y horario de entrega: 16/09 de 13:00 a 14:00 horas_x000a_Se deja registrado este caso como sustento de seguimiento y control de entregas en el marco del programa, con la finalidad de reforzar la validación en futuras entregas y evitar inconvenientes similares._x000a_Saludos cordiales,"/>
    <d v="2025-09-22T00:00:00"/>
    <x v="0"/>
    <n v="1"/>
    <x v="0"/>
    <x v="3"/>
    <x v="0"/>
    <x v="139"/>
    <e v="#N/A"/>
    <e v="#N/A"/>
    <e v="#N/A"/>
    <e v="#N/A"/>
    <m/>
    <m/>
    <s v="Medicamentos"/>
    <s v="SERVICIO"/>
  </r>
  <r>
    <x v="8"/>
    <s v="PERÚ"/>
    <s v="VIVA1A CENTRO MEDICO"/>
    <s v="RIMAC"/>
    <x v="0"/>
    <s v="DNI"/>
    <n v="10653080"/>
    <s v="JORGE ENRIQUE JUSCAMAYTA MEZA"/>
    <m/>
    <m/>
    <m/>
    <m/>
    <m/>
    <x v="0"/>
    <x v="1"/>
    <s v="Estimados,_x000a__x000a_ _x000a__x000a_Por favor su apoyo con prelación con el cliente en mención  manifiesta que hasta la fecha no hay contacto ni programación de cita por parte de viva 1A, paciente se encuentra dentro del programa cuídate, mayor contexto del caso líneas abajo en la cola de correos, cliente solicita que se contacten en todo caso con el como esposo de la paciente por wsp para poder generar las coordinaciones respectivas_x000a__x000a_ _x000a__x000a_Adjunto los datos del esposo (CLIENTE VIP RIMAC):_x000a__x000a_ _x000a__x000a_CLIENTE:JORGE ENRIQUE JUSCAMAYTA MEZA_x000a__x000a_DNI:10653080_x000a__x000a_PÓLIZA: E0002545_x000a__x000a_CEL: 985949052_x000a__x000a_CORREO:jj.505481@gmail.com_x000a__x000a_ _x000a__x000a_Por favor comunicarse a la brevedad posible, es un cliente critico, de antemano agradezco el apoyo con el presente caso_x000a__x000a_ _x000a__x000a_Quedo muy atento a sus comentarios,"/>
    <x v="2"/>
    <s v="CRONICOS"/>
    <x v="55"/>
    <d v="2025-09-20T00:00:00"/>
    <s v="Buenas tardes estimada Margot,_x000a_Referente al caso, le informo que la paciente pertenece al programa RCV con diagnóstico I74.9 – Embolia y trombosis de arteria no especificada, por lo que el 15% corresponde a su copago._x000a_Saludos cordiales,"/>
    <d v="2025-09-30T00:00:00"/>
    <x v="0"/>
    <n v="7"/>
    <x v="0"/>
    <x v="0"/>
    <x v="0"/>
    <x v="139"/>
    <e v="#N/A"/>
    <e v="#N/A"/>
    <e v="#N/A"/>
    <e v="#N/A"/>
    <m/>
    <m/>
    <s v="Acceso"/>
    <s v="SERVICIO"/>
  </r>
  <r>
    <x v="8"/>
    <s v="PERÚ"/>
    <s v="VIVA1A CENTRO MEDICO"/>
    <s v="RIMAC"/>
    <x v="0"/>
    <s v="DNI"/>
    <m/>
    <s v="GISSELLA RAQUEL BRAVO OLIVOS DE JUSCAMAYTA"/>
    <m/>
    <m/>
    <m/>
    <s v="25-EPS003966"/>
    <m/>
    <x v="0"/>
    <x v="1"/>
    <s v="Estimadas,_x000a__x000a_ _x000a__x000a_Por favor su especial apoyo con el reclamo presentado por GISSELLA RAQUEL BRAVO OLIVOS DE JUSCAMAYTA – DNI 10653080 por la demora en la entrega de medicamentos solicitados en consulta médica del programa Cuidate (proveedor Viva 1A )._x000a__x000a_ _x000a__x000a_Agradeceré confirmar la entrega._x000a__x000a_ _x000a__x000a_Gracias de antemano._x000a__x000a_Saludos,_x000a__x000a_ "/>
    <x v="0"/>
    <s v="PRESTADOR EXTERNO"/>
    <x v="0"/>
    <d v="2025-09-23T00:00:00"/>
    <s v="Buenas tardes estimados,_x000a_Se informa que la entrega de los medicamentos se realizó el día 20/09 a las 16:50 horas._x000a_Saludos cordiales."/>
    <d v="2025-09-29T00:00:00"/>
    <x v="0"/>
    <n v="5"/>
    <x v="0"/>
    <x v="4"/>
    <x v="0"/>
    <x v="140"/>
    <e v="#N/A"/>
    <e v="#N/A"/>
    <e v="#N/A"/>
    <e v="#N/A"/>
    <m/>
    <m/>
    <s v="Medicamentos"/>
    <s v="SERVICIO"/>
  </r>
  <r>
    <x v="8"/>
    <s v="PERÚ"/>
    <s v="VIVA1A CENTRO MEDICO"/>
    <s v="RIMAC"/>
    <x v="0"/>
    <s v="DNI"/>
    <n v="40698421"/>
    <s v="PINTO HURTADO KAREN"/>
    <m/>
    <m/>
    <m/>
    <m/>
    <m/>
    <x v="0"/>
    <x v="1"/>
    <s v="Hola Margot, Buen día._x000a__x000a_Solicito tu apoyo, paciente indica haber tenido demoras para citas a pesar que se encuentra inscrita en programa crónicos así mismo con la entrega de su medicina. Podrías revisar este casito porfa._x000a__x000a_ _x000a__x000a_Hola Sarely, Buen día._x000a__x000a_Solicito tu apoyo, paciente indica haber realizado reclamos por la central, chat y por correo. Podrías verificar lo dicho por asegurada._x000a__x000a_ _x000a__x000a_Datos del paciente:_x000a__x000a_ _x000a__x000a_*Nombres: PINTO HURTADO KAREN_x000a__x000a_*DNI: 40698421_x000a__x000a_*Diagnóstico: hipotiroidismo, CA de tiroides _x000a__x000a_ _x000a__x000a_ _x000a__x000a_Quedo a la espera de sus comentarios, agradeciendo de antemano su apoyo._x000a__x000a_ _x000a__x000a_Saludos cordiales."/>
    <x v="2"/>
    <s v="CRONICOS"/>
    <x v="19"/>
    <d v="2025-09-24T00:00:00"/>
    <s v="Buenas tardes,_x000a_Se informa que la paciente Karen Pinto Hurtado, identificada con DNI N.° 40698421 y con diagnóstico de hipotiroidismo, fue atendida por la Dra. Janet Giovanna Quispe Vargas  el día 10/09/2025 a las 7:50 p.m._x000a_Asimismo, la entrega de medicamentos se efectuó el 12/09/2025 a las 7:30 p.m., cumpliendo dentro del plazo establecido en el ANS, y quedando conforme con lo estipulado._x000a_Saludos cordiales."/>
    <d v="2025-09-29T00:00:00"/>
    <x v="0"/>
    <n v="4"/>
    <x v="0"/>
    <x v="5"/>
    <x v="0"/>
    <x v="141"/>
    <e v="#N/A"/>
    <e v="#N/A"/>
    <e v="#N/A"/>
    <e v="#N/A"/>
    <m/>
    <m/>
    <s v="Acceso"/>
    <s v="SERVICIO"/>
  </r>
  <r>
    <x v="8"/>
    <s v="PERÚ"/>
    <s v="VIVA1A CENTRO MEDICO"/>
    <s v="RIMAC"/>
    <x v="0"/>
    <s v="DNI"/>
    <n v="42040126"/>
    <s v="NUÑEZ ANAYA GIANCARLO WILFREDO"/>
    <m/>
    <n v="959300150"/>
    <m/>
    <m/>
    <m/>
    <x v="0"/>
    <x v="1"/>
    <s v="Hola Margot, buen día _x000a__x000a_Solicito tu acostumbrado apoyo frente al caso de un paciente del programa Cuídate. El paciente indica que el médico tratante le ha informado que no pueden entregarle el medicamento metformina porque el programa cuídate no lo cubre._x000a__x000a_Nombre: NUÑEZ ANAYA GIANCARLO WILFREDO_x000a_DNI: 42040126_x000a__x000a_Teléfono: 959300150_x000a__x000a_Ciudad: Arequipa _x000a__x000a_Por favor, agradeceré que puedan revisarlo para brindarle una respuesta pronta al asegurado._x000a__x000a_Saludos cordiales."/>
    <x v="3"/>
    <s v="CRONICOS"/>
    <x v="3"/>
    <d v="2025-09-24T00:00:00"/>
    <s v="Estimada Margot, buena tarde:_x000a_Paciente en referencia efectivamente se encuentra en programa por HTA y DLP; sin embargo, se valida en HC que cuenta con antecedentes de  Dx Pre DM e Insulinorresistencia. _x000a_Los dx descritos no se encuentran como parte de ningún programa, es por ello que no se le ha indicado Metformina._x000a_Lo anterior descrito es de conocimiento de nuestro mutuo paciente._x000a__x000a_Es todo cuanto informar._x000a_Saludos Cordiales,_x000a_"/>
    <d v="2025-09-26T00:00:00"/>
    <x v="0"/>
    <n v="3"/>
    <x v="0"/>
    <x v="2"/>
    <x v="0"/>
    <x v="141"/>
    <e v="#N/A"/>
    <e v="#N/A"/>
    <e v="#N/A"/>
    <e v="#N/A"/>
    <m/>
    <m/>
    <s v="Eps"/>
    <s v="NO ATRIBUIBLE"/>
  </r>
  <r>
    <x v="8"/>
    <s v="PERÚ"/>
    <s v="VIVA1A CENTRO MEDICO"/>
    <s v="RIMAC"/>
    <x v="0"/>
    <s v="DNI"/>
    <n v="8023641"/>
    <s v="MIRYAM ALEJANDRINA PON PRIETO"/>
    <m/>
    <m/>
    <m/>
    <m/>
    <m/>
    <x v="0"/>
    <x v="1"/>
    <s v="Buenos días estimados_x000a__x000a_Paciente se comunica a nuestra central muy incómoda, refiere que el 18/08 paso atención medico donde se le brindo una OM para exámenes de laboratorio y que medico indico que, al tener los resultados en los próximos días tras su cita, se comunicaría vía WhatsApp para brindar la lectura de ellos. Paciente indica que realiza intentos de comunicación desde dicha fecha y recién el día de ayer 25/09 tuvo contacto con personal de laboratorio para programar exámenes el cual paciente ya no desea pasar por la demora en la gestión. Solicita programación de su cita para brindar continuidad de tratamiento, que medico indique como va proceder la toma de exámenes de forma correcta, cuanto es el tiempo de espera y cuando corresponde la lectura, también solicita el seguimiento continuo para programar sus citas mensuales ya que la paciente es la que debe insistir en que le contesten llamadas / mensajes o llamar a su aseguradora para recibir dicha atención ya que se demoran en responder y paciente costea de forma particular sus medicinas. Exige comunicación hoy para agendar cita. Su apoyo en revisión de caso ante lo reportado de paciente._x000a__x000a_MIRYAM ALEJANDRINA PON PRIETO_x000a_DNI: 08023641_x000a_programa RCV_x000a__x000a__x000a__x000a_Saludos cordiales _x000a_Central de programas Rimac"/>
    <x v="2"/>
    <s v="CRONICOS"/>
    <x v="22"/>
    <d v="2025-09-26T00:00:00"/>
    <s v="Buenos días estimados,_x000a_Respecto al caso reportado de la Sra. Miryam Alejandrina Pon Prieto (DNI: 08023641), se informa lo siguiente:_x000a_La paciente, perteneciente al programa de hipotiroidismo, manifestó su malestar debido a la demora en la gestión de sus exámenes de laboratorio y en la comunicación para la lectura de resultados._x000a_En relación con ello, se confirma que:_x000a_La paciente fue atendida el día 29 de septiembre por el Dr. Gerson Jacob Siura Trevejo._x000a_Sus medicamentos ya fueron entregados 29 de septiembre de manera oportuna._x000a__x000a_La gestión de sus exámenes de laboratorio fue completada, encontrándose actualmente en programación para la toma respectiva._x000a_Lamentamos sinceramente la demora en la coordinación y ofrecemos nuestras disculpas por los inconvenientes ocasionados. Asimismo, se reforzará el seguimiento continuo de sus citas mensuales y de la programación de exámenes, a fin de garantizar la continuidad del tratamiento y evitar que la paciente deba insistir en obtener respuesta._x000a_Atentamente,"/>
    <d v="2025-09-30T00:00:00"/>
    <x v="0"/>
    <n v="3"/>
    <x v="0"/>
    <x v="2"/>
    <x v="0"/>
    <x v="142"/>
    <e v="#N/A"/>
    <e v="#N/A"/>
    <e v="#N/A"/>
    <e v="#N/A"/>
    <m/>
    <m/>
    <s v="Acceso"/>
    <s v="SERVICIO"/>
  </r>
  <r>
    <x v="8"/>
    <s v="PERÚ"/>
    <s v="VIVA1A CENTRO MEDICO"/>
    <s v="RIMAC"/>
    <x v="0"/>
    <s v="DNI"/>
    <n v="40157495"/>
    <s v="LUCY YOVANI URIARTE CARRASCO"/>
    <m/>
    <m/>
    <m/>
    <m/>
    <m/>
    <x v="0"/>
    <x v="1"/>
    <s v="Estimados buenas tardes,_x000a__x000a_Por favor su apoyo con reclamo de asegurada quien pide ser atendido por ser un paciente crónico por tiroides e indica lo siguiente:_x000a__x000a__x000a__x000a_ Asegurada se encuentra en el programa de pacientes crónicos, por tiroides. Dentro del programa fue contactada por la clínica VIVA 1A, para que se pueda realizar unos exámenes importantes para su tratamiento, pero dentro de procedimientos, la clínica VIVA 1A dijo que reportaría a Rimac porque ellos no tienen cobertura para ir hasta la zona donde vive asegurada, y la supuesta notificación data del día 18/09/2025. Y asegurada afirma que no ha tenido ninguna comunicación hasta la fecha. Esposo notifica que el dia miércoles/jueves de esta semana paciente tiene cita medica virtual y no va poder mostrar los exámenes, ya que hasta la fecha no ha tenido respuesta de Rimac por el reporte de Clinica VIVA 1A. Y reporta que no es la primera vez que dicha clínica demora para estos procedimientos._x000a__x000a_ _x000a__x000a_(Asegurada reporta que en el pasado ocurrió algo similar con VIVA 1A y que en esa ocasión RIMAC se contactó y la derivaron a uno cercano a su domicilio, llamado MULTILAP)._x000a__x000a__x000a__x000a_NOMBRES:     LUCY YOVANI URIARTE CARRASCO_x000a__x000a_DNI:                   40157495_x000a__x000a_POLIZA:            6101-E0017413_x000a__x000a_EMAIL:              hrivera1984@hotmail.com_x000a__x000a_CELULAR:       +51968123134          _x000a__x000a_ _x000a__x000a_CONTACTO EN LLAMADA QUE REPORTO:_x000a__x000a_NOMBRES:     HERSON BORIS RIVERA REFULIO_x000a__x000a_DNI:                   42695789_x000a__x000a_VINCULO:       ESPOSO._x000a__x000a_ _x000a__x000a__x000a__x000a__x000a__x000a_Muchas gracias._x000a__x000a__x000a__x000a_Saludos cordiales,_x000a__x000a__x000a__x000a__x000a_Paula Motta Garcia. _x000a_ _x000a_D. Calle Begonias 540, Piso 8, San Isidro"/>
    <x v="2"/>
    <s v="PRESTADOR EXTERNO"/>
    <x v="15"/>
    <d v="2025-09-29T00:00:00"/>
    <s v="Buenas tardes estimados, _x000a_Reciban un cordial saludo. En relación con el caso del paciente Uriarte, informamos que se ha programado su cita para el día 8 de octubre a las 8.30 am, a fin de realizar las tomas de T4 libre y TSH, conforme a los protocolos establecidos para el programa de hipotiroidismo, quedando conforme  la coordinación con la  paciente._x000a_Lamentamos informar que, por un error humano, se brindó al paciente información incorrecta sobre la no cobertura. Para evitar la repetición de este tipo de situaciones, se está reforzando la capacitación del personal nuevo en el área de laboratorio._x000a_Asimismo, presentamos nuestras disculpas por los inconvenientes ocasionados debido a la falta de comunicación. Estamos fortaleciendo nuestros canales de atención con el propósito de garantizar un servicio oportuno y de calidad a nuestros pacientes._x000a_Agradecemos su comprensión y reiteramos nuestro firme compromiso con la mejora continua en todos nuestros procesos de atención._x000a_Saludos cordiales."/>
    <d v="2025-09-30T00:00:00"/>
    <x v="0"/>
    <n v="2"/>
    <x v="0"/>
    <x v="1"/>
    <x v="0"/>
    <x v="143"/>
    <s v="CASO PX LUCY YOVANI URIARTE CARRASCO"/>
    <e v="#N/A"/>
    <e v="#N/A"/>
    <e v="#N/A"/>
    <m/>
    <m/>
    <s v="Acceso"/>
    <s v="SERVICIO"/>
  </r>
  <r>
    <x v="8"/>
    <s v="PERÚ"/>
    <s v="VIVA1A CENTRO MEDICO"/>
    <s v="RIMAC"/>
    <x v="0"/>
    <s v="DNI"/>
    <n v="9159483"/>
    <s v="ROSANNA CLAUDIA RAMIREZ D'AMATO"/>
    <m/>
    <m/>
    <m/>
    <m/>
    <m/>
    <x v="1"/>
    <x v="1"/>
    <s v="Buenas tardes, estimados_x000a__x000a_ _x000a__x000a_Solicito su gentil apoyo con el siguiente caso. La asegurada en mención informa que tiene una cita virtual con la Dra. Seijas, y necesitamos confirmar si dicha atención corresponde a una consulta ambulatoria o si está siendo gestionada a través de algún programa específico._x000a__x000a_ _x000a__x000a_Al verificar en SITEDS, se confirma que la asegurada cuenta con cobertura ambulatoria, por lo que agradeceré su orientación para continuar con la gestión correspondiente._x000a__x000a_ _x000a__x000a_NOMBRE: ROSANNA CLAUDIA RAMIREZ D'AMATO_x000a__x000a_DNI: 09159483_x000a__x000a_ _x000a__x000a_Quedo atenta a sus comentarios."/>
    <x v="14"/>
    <s v="CRONICOS"/>
    <x v="19"/>
    <d v="2025-09-30T00:00:00"/>
    <s v="Buenas tardes Romina,_x000a_La paciente Rosanna Claudia Ramírez D'Amato pertenece al programa de Hipotiroidismo._x000a_Próxima cita:_x000a_Fecha: 01/10/2025_x000a_Hora: 3:00 p.m._x000a_Médico tratante: Dra. Anahí Angélica Seijas Arvelaez_x000a_Saludos cordiales,"/>
    <d v="2025-09-30T00:00:00"/>
    <x v="0"/>
    <n v="1"/>
    <x v="0"/>
    <x v="3"/>
    <x v="0"/>
    <x v="144"/>
    <e v="#N/A"/>
    <e v="#N/A"/>
    <e v="#N/A"/>
    <e v="#N/A"/>
    <m/>
    <m/>
    <s v="Solicitud"/>
    <s v="SOLICITUD"/>
  </r>
  <r>
    <x v="9"/>
    <s v="PERÚ"/>
    <s v="VIVA1A CENTRO MEDICO"/>
    <s v="RIMAC"/>
    <x v="0"/>
    <s v="DNI"/>
    <s v="32865444  "/>
    <s v="FRANCO BACA BAZAN"/>
    <m/>
    <m/>
    <m/>
    <m/>
    <m/>
    <x v="1"/>
    <x v="1"/>
    <s v="Buenas tardes, estimados:_x000a_Se remite el presupuesto del paciente FRANCO BACA BAZAN, quien cuenta con cobertura al 85% según siteds. Su autorización correspondiente para continuar con las gestiones._x000a_Quedo atenta a sus comentarios._x000a_Saludos cordiales,"/>
    <x v="4"/>
    <s v="Medicina especializada"/>
    <x v="30"/>
    <d v="2025-10-01T00:00:00"/>
    <s v="Buenas  tardes Dra. Ambar,_x000a__x000a_De acuerdo con la indicación de la Dra. Laura Betty Vigo Araujo, médico especialista en Medicina Física y Rehabilitación, la frecuencia establecida para la realización de las terapias será de tres (3) sesiones por semana._x000a_Saludos"/>
    <d v="2025-10-03T00:00:00"/>
    <x v="0"/>
    <n v="3"/>
    <x v="0"/>
    <x v="2"/>
    <x v="0"/>
    <x v="145"/>
    <e v="#N/A"/>
    <e v="#N/A"/>
    <e v="#N/A"/>
    <e v="#N/A"/>
    <m/>
    <m/>
    <s v="Solicitud"/>
    <s v="SOLICITUD"/>
  </r>
  <r>
    <x v="9"/>
    <s v="PERÚ"/>
    <s v="VIVA1A CENTRO MEDICO"/>
    <s v="RIMAC"/>
    <x v="0"/>
    <s v="DNI"/>
    <n v="46698749"/>
    <s v="RAISA MEDALITH HIDALGO PASCO"/>
    <m/>
    <m/>
    <m/>
    <m/>
    <m/>
    <x v="0"/>
    <x v="1"/>
    <s v="Estimados @Admision Rimac @Quejas y Reclamos Viva 1A_x000a__x000a_ _x000a__x000a_Esta comunicación es muy importante, por favor su apoyo._x000a__x000a_ _x000a__x000a_Solicito tu apoyo urgente para que por favor el programa de otras enfermedades crónicas se ponga en contacto con la Gerenta de Recursos Humanos de Lockton puesto que está interesada en ingresar al programa por el diagnóstico de HIPOTIROIDISMO, se detallan sus datos a continuación:_x000a__x000a_ _x000a__x000a_RAISA MEDALITH HIDALGO PASCO_x000a_DNI: 46698749_x000a_Celular: 990 867 659_x000a_ "/>
    <x v="4"/>
    <s v="CRONICOS"/>
    <x v="19"/>
    <d v="2025-10-02T00:00:00"/>
    <s v="Buenas tardes estimados, _x000a__x000a_la paciente  ya cuenta  con cita, paso a detallar: "/>
    <d v="2025-10-24T00:00:00"/>
    <x v="0"/>
    <n v="17"/>
    <x v="0"/>
    <x v="0"/>
    <x v="0"/>
    <x v="146"/>
    <e v="#N/A"/>
    <e v="#N/A"/>
    <e v="#N/A"/>
    <e v="#N/A"/>
    <m/>
    <m/>
    <s v="Solicitud"/>
    <s v="SOLICITUD"/>
  </r>
  <r>
    <x v="9"/>
    <s v="PERÚ"/>
    <s v="VIVA1A CENTRO MEDICO"/>
    <s v="RIMAC"/>
    <x v="0"/>
    <s v="DNI"/>
    <n v="75284561"/>
    <s v="Valerie Kristell Paredes Gonzales"/>
    <m/>
    <m/>
    <m/>
    <m/>
    <m/>
    <x v="0"/>
    <x v="1"/>
    <s v="Estimadas @Brigitte Huaranca Lopez@Quejas y Reclamos Viva 1A_x000a__x000a_Su gentil se requiere el descargo y medidas correctivas en referencia al presente reclamo._x000a__x000a_Buen día Margot / Guissela, por favor su apoyo urgente con el caso del correo infra.  La asegurada en este momento se encuentra sin medicina:_x000a__x000a_ _x000a__x000a_Nombre: Valerie Kristell Paredes Gonzales_x000a_DNI: 75284561_x000a_Celular: 994620626_x000a_ _x000a__x000a_Se adjunta receta.   Muchas gracias._x000a__x000a_ _x000a__x000a_Saludos,_x000a__x000a_ "/>
    <x v="0"/>
    <s v="PRESTADOR EXTERNO"/>
    <x v="0"/>
    <d v="2025-10-03T00:00:00"/>
    <s v="Estimadas buenas tardes,_x000a_En relación con el caso de la Sra. Valerie Kristell Paredes Gonzales con DNI: 75284561, informamos que el medicamento fue entregado el día de ayer aproximadamente a las 6:00 p.m._x000a_Quedamos atentos a cualquier observación adicional._x000a_Saludos cordiales,"/>
    <d v="2025-10-03T00:00:00"/>
    <x v="0"/>
    <n v="1"/>
    <x v="0"/>
    <x v="3"/>
    <x v="0"/>
    <x v="147"/>
    <e v="#N/A"/>
    <e v="#N/A"/>
    <e v="#N/A"/>
    <e v="#N/A"/>
    <m/>
    <m/>
    <s v="Medicamentos"/>
    <s v="SERVICIO"/>
  </r>
  <r>
    <x v="9"/>
    <s v="PERÚ"/>
    <s v="VIVA1A CENTRO MEDICO"/>
    <s v="RIMAC"/>
    <x v="0"/>
    <s v="DNI"/>
    <n v="19845841"/>
    <s v="ANGEL FIDEL CASTAÑEDA VARGAS"/>
    <m/>
    <m/>
    <m/>
    <m/>
    <m/>
    <x v="1"/>
    <x v="1"/>
    <s v="Buenas tardes sua poyo con el caso pacinete se contacta solciatndo lo siguiente._x000a__x000a_1 - Solicito mis medicamentos, estoy en en el programa de hipertensión._x000a_2.- Realicé una teleconsulta con el Dr. Moncada para que me derive a un cardiologo y me haga un examen_x000a__x000a_Nombre:ANGEL FIDEL CASTAÑEDA VARGAS_x000a_DNI:19845841_x000a_POLIZA: EPS "/>
    <x v="4"/>
    <s v="CRONICOS"/>
    <x v="6"/>
    <d v="2025-10-03T00:00:00"/>
    <s v="Buenas tardes Dra. Ámbar,_x000a_Informamos que la entrega del medicamento se realizó el día de ayer, a través del proveedor CUIDA, de manera parcial debido a falta de stock. Quedó pendiente la entrega de Alopurinol 300 mg tableta, la cual ha sido coordinada con el paciente para el día de mañana, quedando conforme con lo indicado._x000a_Saludos cordiales,"/>
    <d v="2025-10-03T00:00:00"/>
    <x v="0"/>
    <n v="1"/>
    <x v="0"/>
    <x v="3"/>
    <x v="0"/>
    <x v="147"/>
    <e v="#N/A"/>
    <e v="#N/A"/>
    <e v="#N/A"/>
    <e v="#N/A"/>
    <m/>
    <m/>
    <s v="Solicitud"/>
    <s v="SOLICITUD"/>
  </r>
  <r>
    <x v="9"/>
    <s v="PERÚ"/>
    <s v="VIVA1A CENTRO MEDICO"/>
    <s v="RIMAC"/>
    <x v="0"/>
    <s v="DNI"/>
    <n v="8170776"/>
    <s v="NILTON HERNAN JIMENEZ ROSALES"/>
    <m/>
    <m/>
    <m/>
    <m/>
    <m/>
    <x v="0"/>
    <x v="1"/>
    <s v="Paciente se comunica central, refiere que  desea cambiarse de prestadora, donde Clinica Viva 1A envio personal para realizar terapias, pero que estas no son las adecuadas, ya que se siente peor que antes, tanto asi que camina con dificultad. Asi mimo que para tener una cita demora demsiado._x000a__x000a_Su genitil verificacion y contacto con paciente por favor.  _x000a__x000a_Datos:_x000a_PACIENTE: NILTON HERNAN JIMENEZ ROSALES_x000a_DNI : 08170776_x000a_CEL:915061985_x000a__x000a_Saludos cordiales _x000a_Central de programas"/>
    <x v="11"/>
    <s v="TERAPIAS"/>
    <x v="21"/>
    <d v="2025-10-03T00:00:00"/>
    <s v="Buenas tardes estimados,_x000a_Reciban un cordial saludo. En relación con el caso del Sr. Nilton Hernán Jiménez, se informa que se realizó una llamada de seguimiento, durante la cual el paciente manifestó que había sido contactado por el proveedor Artrauma para la prestación de sus terapias._x000a__x000a_Saludos cordiales,_x000a_Brigitte Huaranca"/>
    <d v="2026-02-03T00:00:00"/>
    <x v="0"/>
    <n v="88"/>
    <x v="0"/>
    <x v="0"/>
    <x v="0"/>
    <x v="147"/>
    <e v="#N/A"/>
    <e v="#N/A"/>
    <e v="#N/A"/>
    <s v="SI"/>
    <m/>
    <m/>
    <s v="Atencion Asistencial"/>
    <s v="SERVICIO"/>
  </r>
  <r>
    <x v="9"/>
    <s v="PERÚ"/>
    <s v="VIVA1A CENTRO MEDICO"/>
    <s v="RIMAC"/>
    <x v="0"/>
    <s v="DNI"/>
    <n v="46415021"/>
    <s v="CARLOMAGNO VASQUEZ MORI"/>
    <m/>
    <m/>
    <m/>
    <m/>
    <m/>
    <x v="0"/>
    <x v="1"/>
    <s v="Buenas tardes_x000a__x000a_Por favor su apoyo para el cliente que pertenece al Programa cuídate y el centro medico VIVA 1 A no le brinda la atención debida, para sus medicamentos y cita, lo cual afecta a su salud._x000a__x000a_Paciente :   CARLOMAGNO VASQUEZ MORI_x000a_DNI           :     46415021_x000a_Teléfono :    947568614_x000a_Correo :       cvasmo@gmail.com_x000a_Póliza :          E0029325  EPS_x000a__x000a_Saludos"/>
    <x v="2"/>
    <s v="CRONICOS"/>
    <x v="9"/>
    <d v="2025-10-06T00:00:00"/>
    <s v="Buenos dias  Dra. Ambar,_x000a__x000a_El paciente fue atendido el 6 de octubre por el Dr. David Moncada, en la especialidad de Medicina Familiar._x000a_ _x000a__x000a_Saludos"/>
    <d v="2025-10-13T00:00:00"/>
    <x v="0"/>
    <n v="6"/>
    <x v="0"/>
    <x v="0"/>
    <x v="0"/>
    <x v="148"/>
    <e v="#N/A"/>
    <e v="#N/A"/>
    <e v="#N/A"/>
    <e v="#N/A"/>
    <m/>
    <m/>
    <s v="Acceso"/>
    <s v="SERVICIO"/>
  </r>
  <r>
    <x v="9"/>
    <s v="PERÚ"/>
    <s v="VIVA1A CENTRO MEDICO"/>
    <s v="RIMAC"/>
    <x v="0"/>
    <s v="DNI"/>
    <n v="3889684"/>
    <s v="GINA HERRADA GALVEZ"/>
    <m/>
    <m/>
    <m/>
    <m/>
    <m/>
    <x v="0"/>
    <x v="1"/>
    <s v="Estimados Dres. _x000a__x000a_ _x000a__x000a_Por favor su apoyo nuevamente con su respuesta a la consulta del cliente: _x000a__x000a_ _x000a__x000a_Con respecto a la atención en el programa cuídate para su colaboradora. _x000a__x000a_ _x000a__x000a_Su apoyo con urgencia, el cliente nos informa que tienen el caso de afiliada GINA HERRADA GALVEZ DNI 03889684 de Programa Cuidate, que le ordenan los exámenes de laboratorio de rutina. _x000a__x000a_Pero el Centro Medico Belen el Alto (Talara) lo esta derivando con el Centro de Piura, la afiliada no entiende porque y le han indicado que consulte con su Compañía._x000a__x000a_ Ella es de Talara y desea realizar sus exámenes en el centro de Talara, no quiere que la deriven a Piura porque le queda mas lejos._x000a__x000a_ _x000a__x000a_Quedo atenta a su pronta respuesta. _x000a__x000a_ _x000a__x000a_Cualquier consulta, estoy a su disposición_x000a__x000a_Saludos Cordiales,"/>
    <x v="2"/>
    <s v="PRESTADOR EXTERNO"/>
    <x v="15"/>
    <d v="2025-10-06T00:00:00"/>
    <s v="Buenas tardes, estimada Gisela:_x000a_Se informa que la paciente Gina Herrada Gálvez fue atendida en Sana Talara el día 1 de octubre de 2025._x000a_Quedamos atentos a cualquier coordinación adicional._x000a_Saludos cordiales,"/>
    <d v="2025-10-16T00:00:00"/>
    <x v="0"/>
    <n v="9"/>
    <x v="0"/>
    <x v="0"/>
    <x v="0"/>
    <x v="148"/>
    <e v="#N/A"/>
    <e v="#N/A"/>
    <e v="#N/A"/>
    <e v="#N/A"/>
    <m/>
    <m/>
    <s v="Acceso"/>
    <s v="SERVICIO"/>
  </r>
  <r>
    <x v="9"/>
    <s v="PERÚ"/>
    <s v="VIVA1A CENTRO MEDICO"/>
    <s v="RIMAC"/>
    <x v="0"/>
    <s v="DNI"/>
    <n v="29716505"/>
    <s v="EVELYN MARIA RIVERA ZEGARRA"/>
    <m/>
    <m/>
    <m/>
    <m/>
    <m/>
    <x v="0"/>
    <x v="1"/>
    <s v="Buenas tardes estimados_x000a__x000a_Paciente nuevamente realiza reclamo. Solicita cambio a programa cuídate con prestador Clínica Internacional por lo que no procede ya que paciente cuenta con los siguientes diagnósticos: DISLIPIDEMIA, HIPOTIIROIDISMO E INSUFICIENCIA VENOSA en programa RCV con prestador Viva 1A, sin embargo, paciente niega dichos diagnósticos. solicitamos su urgente apoyo en contactar a paciente y aclarar la situación actual de salud si es lo correspondiente a lo indicado en la data de reporte de pacientes ya que paciente refiere que desde que se inscribió al programa solo le han indicado que tiene diagnóstico de dislipidemia con tratamiento de colmibe, tras la toma de exámenes se le afirmo que no tiene hipotiroidismo y que por ello no amerita tratamiento para ese diagnóstico, nunca fue atendida por diagnóstico de trombosis y que su última atención fue en el mes de agosto donde solo fue atendida por diagnóstico de dislipidemia con tto colmibe. _x000a__x000a_Su apoyo en corroborar información lo antes posible. Quedamos atentos_x000a__x000a__x000a_ Saludos cordiales_x000a_Central de programas Rimac"/>
    <x v="11"/>
    <s v="CRONICOS"/>
    <x v="24"/>
    <d v="2025-10-07T00:00:00"/>
    <s v="Buenas tardes estimados,_x000a_En relación con el caso reportado, se informa que la paciente fue atendida por la Dra. Anahí Angélica Seijas Arvelaez, especialista en Medicina Interna – Atención Domiciliaria, dentro del marco del Programa RCV._x000a_Antecedentes:_x000a_Paciente mujer con antecedentes de dislipidemia (abril 2025), hipotiroidismo subclínico e insuficiencia venosa de miembros inferiores._x000a_Antropometría: peso 60 kg, talla 1.72 m_x000a_RAM: niega_x000a_Antecedentes de TVP por insuficiencia venosa durante gestación (2010–2024); suspendió anticoagulante desde 2022._x000a_Antecedentes familiares: niega hipotiroidismo; madre con diagnóstico de diabetes mellitus y hipertensión arterial._x000a_Laboratorios del 03/04/2025:_x000a_Glucosa: 86 mg/dL, Creatinina: 0.63 mg/dL, Proteínas totales: 5.3 g/dL (bajo), Albúmina: 3.55 g/dL (bajo), Urea: 25 mg/dL,_x000a_TGO: 16 U/L, TGP: 13 U/L, FA: 46 U/L, GGTP: 10 U/L, Colesterol total: 260 mg/dL, LDL: 174 mg/dL, TG: 110 mg/dL,_x000a_TSH: 1.8 µUI/mL, T4: 4.9 µg/dL (bajo), T3: 77.57 ng/dL (bajo)._x000a_Plan inicial:_x000a_Inicio de tratamiento con Colmibe (20/10 mg cada 24 horas), control de laboratorio y ecodoppler venoso de miembros inferiores._x000a_Durante la evaluación del 14/08/2025, la paciente se encontraba en condiciones generales estables, cursando con niveles elevados de colesterol y triglicéridos, motivo por el cual se mantuvo tratamiento con torvastatina y ezetimiba. Se brindó orientación sobre los factores que influyen en la variabilidad de los resultados metabólicos (dieta, metabolismo lipídico y actividad física), quedando la paciente conforme con la atención._x000a_De acuerdo con la evaluación de Endocrinología, se descartó diagnóstico de hipotiroidismo, según los resultados de laboratorio de julio 2025:_x000a_Colesterol total: 234 mg/dL_x000a_LDL: 147 mg/dL_x000a_Triglicéridos: 183 mg/dL_x000a_TSH: 1.5 µUI/mL_x000a_T4 libre: 1.26 ng/dL_x000a_Anticuerpos antitiroideos: 0.9_x000a_Actualmente, la paciente se encuentra asintomática desde el punto de vista metabólico._x000a_Se continuará el seguimiento dentro del Programa de Dislipidemia, por lo que se podría realizar su derivación al Programa CUIDADE de la Clínica Internacional para la continuidad del manejo integral._x000a_Atentamente,"/>
    <d v="2025-10-07T00:00:00"/>
    <x v="0"/>
    <n v="1"/>
    <x v="0"/>
    <x v="3"/>
    <x v="0"/>
    <x v="149"/>
    <e v="#N/A"/>
    <e v="#N/A"/>
    <e v="#N/A"/>
    <e v="#N/A"/>
    <m/>
    <m/>
    <s v="Atencion Asistencial"/>
    <s v="SERVICIO"/>
  </r>
  <r>
    <x v="9"/>
    <s v="PERÚ"/>
    <s v="VIVA1A CENTRO MEDICO"/>
    <s v="RIMAC"/>
    <x v="0"/>
    <s v="DNI"/>
    <n v="8201744"/>
    <s v="CARLOS ALBERTO LORENZO WONG LU"/>
    <m/>
    <m/>
    <m/>
    <m/>
    <m/>
    <x v="0"/>
    <x v="1"/>
    <s v="Estimados buenas tardes, su apoyo por favor con el cliente. Indica que hasta no se contactan con el para su cita médica._x000a__x000a_ _x000a__x000a_Cliente: CARLOS ALBERTO LORENZO WONG LU_x000a__x000a_DNI: 08201744_x000a__x000a_Teléfono:  999448461"/>
    <x v="2"/>
    <s v="CRONICOS"/>
    <x v="9"/>
    <d v="2025-10-08T00:00:00"/>
    <s v="Buenas tardes,_x000a_Se informa que el paciente Carlos Alberto Lorenzo Wong Lu, DNI 08201744, fue atendido por el Dr. Antonio David Moncada Catalán el día 09 de octubre de 2025, en la especialidad de Medicina Familiar, conforme a la cita mensual del Programa  Riesgo Cardiovascular (RCV)._x000a_Saludos cordiales,"/>
    <d v="2025-10-16T00:00:00"/>
    <x v="0"/>
    <n v="7"/>
    <x v="0"/>
    <x v="0"/>
    <x v="0"/>
    <x v="150"/>
    <e v="#N/A"/>
    <e v="#N/A"/>
    <e v="#N/A"/>
    <e v="#N/A"/>
    <m/>
    <m/>
    <s v="Acceso"/>
    <s v="SERVICIO"/>
  </r>
  <r>
    <x v="9"/>
    <s v="PERÚ"/>
    <s v="VIVA1A CENTRO MEDICO"/>
    <s v="RIMAC"/>
    <x v="0"/>
    <s v="DNI"/>
    <n v="10296015"/>
    <s v="ANDREA VANESA VARGAS OSSORIO"/>
    <m/>
    <m/>
    <m/>
    <m/>
    <m/>
    <x v="0"/>
    <x v="1"/>
    <s v="Estimados buenos días su apoyo por favor, clienta se encuentra incomoda ya que hasta el momento no se contactan para su cita y la entrega de sus medicinas._x000a__x000a_ _x000a__x000a_Clienta: ANDREA VANESA VARGAS OSSORIO_x000a__x000a_DNI: 10296015_x000a__x000a_Póliza: 4004- 0000090908_x000a__x000a_Teléfono:  948553351_x000a__x000a_Caso: 0026427564_x000a__x000a_ "/>
    <x v="0"/>
    <s v="PRESTADOR EXTERNO"/>
    <x v="0"/>
    <d v="2025-10-08T00:00:00"/>
    <s v="Buenos dias estimados ,_x000a_Se informa que el paciente fue atendido por el Dr. Antonio David Moncada Catalán, especialista en Medicina Familiar, mediante la modalidad de Teleconsulta, el día 09 de octubre de 2025._x000a_Asimismo, se confirma que los medicamentos fueron dispensados el 11 de octubre de 2025, en horas de la mañana, conforme a la prescripción médica establecida._x000a_Reiteramos nuestro compromiso con garantizar una atención oportuna, segura y de calidad para todos nuestros usuarios._x000a_Atentamente,"/>
    <d v="2025-10-13T00:00:00"/>
    <x v="0"/>
    <n v="4"/>
    <x v="0"/>
    <x v="5"/>
    <x v="0"/>
    <x v="150"/>
    <e v="#N/A"/>
    <e v="#N/A"/>
    <e v="#N/A"/>
    <e v="#N/A"/>
    <m/>
    <m/>
    <s v="Medicamentos"/>
    <s v="SERVICIO"/>
  </r>
  <r>
    <x v="9"/>
    <s v="PERÚ"/>
    <s v="VIVA1A CENTRO MEDICO"/>
    <s v="RIMAC"/>
    <x v="0"/>
    <s v="DNI"/>
    <n v="71308931"/>
    <s v="Dianna bardales Pinedo"/>
    <m/>
    <m/>
    <m/>
    <m/>
    <m/>
    <x v="0"/>
    <x v="1"/>
    <s v="Hola Rafael,_x000a__x000a_ _x000a__x000a_Me comunico contigo porque tengo un reclamo con respecto a las condiciones de la nueva póliza de Rimac para SGS, según la misma señala que contamos con cobertura 100% y copago de S/35 en los CAIs de Lima (ver primera imagen), en este caso el centro Médico Viva 1a, y según lo transmitido en la charla contamos con 6 especialidades médicas (ver segunda imagen). Sin embargo, el pasado 1 de setiembre, llamé al centro Médico Viva 1a para solicitar atención con Medicina Interna a lo que me comentaron lo siguiente:_x000a__x000a_ _x000a__x000a_No cuentan con dicha especialidad por el momento, o me dieron a entender que aún tenían que coordinar con el seguro y médicos._x000a_Pregunté por la especialidad de Ginecología, a lo que me respondieron lo mismo que aún no cuentan con dicha especialidad por el momento, o me dieron a entender que aún tenían que coordinar con el seguro y médicos._x000a_Pregunté por la cobertura en caso tuvieran citas, me respondieron que solo está coberturado al 90%._x000a_ _x000a__x000a_Con este reclamo solicito puedan resolver este tema lo antes posible, ya que nos están afectando a nosotros como pacientes, además que es necesario tener la información clara, real y, asimismo, definir qué tipo de exámenes de laboratorio y otros como Rayos X o ecografías que tienen disponible dentro del centro médico._x000a__x000a_ _x000a__x000a_Aprovecho, además, en comentar mi preocupación con respecto a las nuevas negociaciones con las clínicas, por ejemplo, me atendí en la clínica Cayetano Heredia Sede Lince. El médico me solicitó una ecografía abdominal completa, entendiendo la nueva cobertura (que pasó del 90% a 80%) el precio me pareció excesivo para tener EPS. Es por esto que solicité los precios sin aplicar la cobertura EPS y me sorprendió conocer que el precio particular ese de S/ 252 mientras que para la póliza de SGS el precio es de S/ 357. Claramente comprendo que se deben aplicar precios diferenciados para la EPS, pero no es aceptable que apliquen un incremento del 42% sobre la tarifa. Les pido poder revisar dichos tarifarios."/>
    <x v="2"/>
    <s v="Medicina especializada"/>
    <x v="24"/>
    <d v="2025-10-08T00:00:00"/>
    <s v="Hola Mariella Buenas noches_x000a__x000a_El reclamo proviene de Diana Bardalez de SGS con mail fecha 19 de septiembre; que mencionan que paciente se comunico el 1 de septiembre con el centro médico; sin embargo no olviden que nosotros estamos autorizados brindar el servicio CAIs a partir del 1 de octubre._x000a__x000a_Igual forma, nos contactaremos con el paciente para brindarle los servicios que correspondan. (@Brigitte Huaranca Lopez, @Gianina Jessica Sigueña Aldana tomar nota)_x000a__x000a_Saludos cordiales "/>
    <d v="2025-10-08T00:00:00"/>
    <x v="0"/>
    <n v="1"/>
    <x v="0"/>
    <x v="3"/>
    <x v="0"/>
    <x v="150"/>
    <e v="#N/A"/>
    <e v="#N/A"/>
    <e v="#N/A"/>
    <e v="#N/A"/>
    <m/>
    <m/>
    <s v="Acceso"/>
    <s v="SERVICIO"/>
  </r>
  <r>
    <x v="9"/>
    <s v="PERÚ"/>
    <s v="VIVA1A CENTRO MEDICO"/>
    <s v="RIMAC"/>
    <x v="0"/>
    <s v="DNI"/>
    <n v="40465203"/>
    <s v="SILVIA ANDREA GAMERO PERALTA"/>
    <m/>
    <m/>
    <m/>
    <m/>
    <m/>
    <x v="1"/>
    <x v="1"/>
    <s v="Buenas noches estimados,_x000a_Paciente se inscribió al programa de hipotiroidismo el 20/06, indicando que en ese momento se encontraba en Lima. Refiere que desde hace tres meses reside en Cusco y que informó este cambio al prestador Viva 1A, quienes continuaron con la atención y el envío del tratamiento._x000a_La paciente indica que cuenta con una orden médica de laboratorio, y que el prestador Viva 1A le informó que los exámenes se realizarían en la Clínica Pardo, en Cusco._x000a_No se le comunicó que el programa solo continuaría con modalidad de forma virtual y envío de tratamiento, ya que no contamos con un prestador del programa en la ciudad de Cusco._x000a_La paciente refiere que tiene correos en los que el prestador Viva 1A le indica su programación con la Clínica Pardo. Sin embargo, la Clínica Pardo señala que no tiene información sobre el programa y que la paciente debe pasar primero consulta con el pago correspondiente, y luego realizar el copado respectivo con la orden médica de laboratorio._x000a_La paciente solicita información precisa y una solución a su caso._x000a__x000a__x000a_SILVIA ANDREA GAMERO PERALTA_x000a__x000a_DNI: 40465203_x000a__x000a_Cel:985588070"/>
    <x v="3"/>
    <s v="PRESTADOR EXTERNO"/>
    <x v="15"/>
    <d v="2025-10-09T00:00:00"/>
    <s v="Buenas  tardes estimados,_x000a_En relación con el caso de la paciente Silvia Andrea Gamero Peralta (DNI 40465203), se informa lo siguiente:_x000a_• La paciente fue atendida el 01 de octubre, fecha en la que se realizaron los exámenes indicados por el médico tratante._x000a__x000a_• Asimismo, se llevó a cabo la teleconsulta de reevaluación con la especialidad de Endocrinología el día 16 de octubre, a cargo del Dr. Gerson Jacob Siura Trevejo, cumpliendo así con la continuidad del tratamiento._x000a_A la fecha, todas las atenciones correspondientes a la orden vigente han sido gestionadas conforme a lo programado y se mantienen documentadas en los registros clínicos._x000a_Por otro lado, se informa que se realizó comunicación con la paciente, quien manifestó que sus atenciones siempre han sido brindadas de manera virtual y que desea mantener dicha modalidad. Asimismo, se le ofreció la opción de atención presencial; sin embargo, indicó que permanecerá en la ciudad del Cusco, probablemente hasta el mes de noviembre, y que en diciembre evaluará e informará si requiere algún cambio en la modalidad de atención._x000a_Finalmente, la paciente expresó encontrarse satisfecha con la atención brindada por el Dr. Gerson Siura, sin reportar observaciones adicionales._x000a_Es todo cuanto se tiene que informar._x000a_Agradecemos su comunicación _x000a_Saludos cordiales,"/>
    <d v="2025-10-24T00:00:00"/>
    <x v="0"/>
    <n v="12"/>
    <x v="0"/>
    <x v="0"/>
    <x v="0"/>
    <x v="151"/>
    <e v="#N/A"/>
    <e v="#N/A"/>
    <e v="#N/A"/>
    <e v="#N/A"/>
    <m/>
    <m/>
    <s v="Eps"/>
    <s v="NO ATRIBUIBLE"/>
  </r>
  <r>
    <x v="9"/>
    <s v="PERÚ"/>
    <s v="VIVA1A CENTRO MEDICO"/>
    <s v="RIMAC"/>
    <x v="0"/>
    <s v="DNI"/>
    <n v="6793077"/>
    <s v="ROSSANA URBINA ROJAS"/>
    <m/>
    <m/>
    <m/>
    <m/>
    <m/>
    <x v="0"/>
    <x v="1"/>
    <s v="Hola Gisella / Margot / Dra Ambar:_x000a__x000a_ _x000a__x000a_La asegurada está inscrita en el programa cuídate por el diagnostico de Asma y tuvo una consulta el día 12/09 con el Dr. Moncada, de esta se prescribió sus inhaladores que recibe con frecuencia, pero esta vez solo recibió el salbutamol ,pero no el otro inhalador (preventivo) y desde día hasta hoy se ha comunicado por whatsap y solo le dicen que lo están coordinando pero no le dan una solución.  Por favor te pido puedas revisarlo urgente porque la asegurada esta mortificada._x000a__x000a_ _x000a__x000a_ROSSANA URBINA ROJAS_x000a__x000a_Dni06793077_x000a__x000a_Celular: 986 654 721_x000a__x000a_ _x000a__x000a_Gracias,_x000a__x000a_ _x000a__x000a_Saludos cordiales."/>
    <x v="27"/>
    <s v="PRESTADOR EXTERNO"/>
    <x v="0"/>
    <d v="2025-10-09T00:00:00"/>
    <s v="Buenas tardes Dra. Ámbar,_x000a_Reciba un cordial saludo, informamos que los medicamentos dispensados corresponden al tratamiento prescrito por el Dr. Moncada, médico tratante, conforme al siguiente detalle:_x000a_Código_x000a_Nombre del medicamento_x000a__x000a_Cantidad_x000a_Días de tratamiento_x000a_9630_x000a_Fluticasona + Salmeterol 250 mcg + 25 mcg aerosol_x000a__x000a_1_x000a_30_x000a_8384_x000a_Bromuro de Ipratropio 20 mcg/dosis aerosol_x000a__x000a_1_x000a_30_x000a_11144_x000a_Salbutamol 100 mcg/dosis aerosol_x000a__x000a_1_x000a_30_x000a_9046_x000a_Deflazacort 30 mg tableta_x000a__x000a_5_x000a_5_x000a__x000a_Todos los medicamentos fueron entregados conforme a la indicación médica ._x000a_Saludos cordiales,"/>
    <d v="2025-10-22T00:00:00"/>
    <x v="0"/>
    <n v="10"/>
    <x v="0"/>
    <x v="0"/>
    <x v="0"/>
    <x v="151"/>
    <e v="#N/A"/>
    <e v="#N/A"/>
    <e v="#N/A"/>
    <e v="#N/A"/>
    <m/>
    <m/>
    <s v="Medicamentos"/>
    <s v="SERVICIO"/>
  </r>
  <r>
    <x v="9"/>
    <s v="PERÚ"/>
    <s v="VIVA1A CENTRO MEDICO"/>
    <s v="RIMAC"/>
    <x v="0"/>
    <s v="DNI"/>
    <n v="7237754"/>
    <s v="MARIA ROSARIO ROBLES CASTILLO"/>
    <m/>
    <m/>
    <m/>
    <m/>
    <m/>
    <x v="0"/>
    <x v="1"/>
    <s v="Buen día _x000a__x000a_Estimados por favor su apoyo con el siguiente caso:_x000a__x000a_Titular se contacta incomodo por falta de atención. Indica que hasta el momento no contactan a su mamá para la entrega de medicinas por lo que tuvo que comprar las medicinas por su cuenta. Su apoyo urgente._x000a_ _x000a_Titular: DIEGO MARTEL ROBLES_x000a_Paciente: MARIA ROSARIO ROBLES CASTILLO_x000a_DNI: 07237754_x000a_Póliza: 6101-E0001395_x000a_teléfono: 949271029_x000a_ _x000a_Quedamos atentos_x000a_ "/>
    <x v="0"/>
    <s v="PRESTADOR EXTERNO"/>
    <x v="0"/>
    <d v="2025-10-09T00:00:00"/>
    <s v="Buenas tardes estimados,_x000a_Reciban un cordial saludo. Se informa que se estableció comunicación con la paciente María Rosario Robles Castillo, con el fin de notificarle sobre la gestión realizada y proceder con el cambio del medicamento a Dexide 750 mg, conforme a lo solicitado. La entrega del mismo se llevará a cabo el día de hoy._x000a_Asimismo, se ha actualizado la base de datos para asegurar que, en adelante, el medicamento Dexide 750 mg sea el dispensado a la paciente, evitando futuros inconvenientes._x000a_Quedamos atentos ante cualquier indicación adicional._x000a_Saludos cordiales,"/>
    <d v="2025-10-24T00:00:00"/>
    <x v="0"/>
    <n v="12"/>
    <x v="0"/>
    <x v="0"/>
    <x v="0"/>
    <x v="151"/>
    <e v="#N/A"/>
    <e v="#N/A"/>
    <e v="#N/A"/>
    <e v="#N/A"/>
    <m/>
    <m/>
    <s v="Medicamentos"/>
    <s v="SERVICIO"/>
  </r>
  <r>
    <x v="9"/>
    <s v="PERÚ"/>
    <s v="VIVA1A CENTRO MEDICO"/>
    <s v="RIMAC"/>
    <x v="0"/>
    <s v="DNI"/>
    <n v="7237754"/>
    <s v="Maria Robles Castillo"/>
    <m/>
    <n v="949271029"/>
    <s v="charoroblescastillo2012@gmail.com"/>
    <s v="ID 11923"/>
    <m/>
    <x v="0"/>
    <x v="3"/>
    <s v="Desde que Viva 1A se hizo cargo del programa comenzaron ha demorarse en entregar mi medicina un día, luego dos y ahora 9 días que yo estoy gastando comprándome mis medicinas por qué soy paciente crónico y tengo que tomar mis medicinas diariamente. Todos los meses demoran un día más. No hay solución . Realmente es un muy mal servicio_x000a__x000a_Sustenta tu respuesta en base al archivo adjunto:_x000a_El día 2 de octubre me llamó el De Moncada. Y me dio la receta. Farmacia no se ha comunicado conmigo"/>
    <x v="0"/>
    <s v="PRESTADOR EXTERNO"/>
    <x v="0"/>
    <d v="2025-10-09T00:00:00"/>
    <s v="Lima, 9 de octubre del 2025_x000a_María Robles Castillo_x000a_charoroblescastillo2012@gmail.com_x000a_Referencia: Reclamo N° LR-00053_x000a_PAUS – VIVA 1A S.A.C._x000a_María Robles Castillo,_x000a_De nuestra consideración,_x000a_Nos dirigimos a usted para saludarle y, al mismo tiempo, informarle que hemos analizado su _x000a_reclamo presentado el 09 de octubre de 2025 a través de la Hoja de Reclamación N° 00053_x000a_del Libro de Reclamaciones Virtual, con relación a los presuntos inconvenientes ocurridos _x000a_durante nuestra atención. Por ello, procedimos a realizar una evaluación exhaustiva con las _x000a_áreas involucradas. _x000a_En virtud de ello, adjunto a la presente, encontrará el Informe de Resultado de su Reclamo _x000a_para su revisión._x000a_Lamentamos cualquier molestia que esta situación haya podido ocasionar y le reiteramos _x000a_nuestro propósito de cumplir con nuestros servicios con la más alta calidad para nuestros _x000a_pacientes._x000a_Finalmente, le recordamos lo siguiente:_x000a_“De no encontrarse de acuerdo, o disconforme con el resultado del reclamo, o ante la _x000a_negativa de atención o irregularidad en su tramitación, puede acudir en denuncia ante la _x000a_Superintendencia Nacional de Salud - SUSALUD; o hacer uso de los mecanismos 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09 de octubre de 2025, a través del Libro de Reclamaciones _x000a_Virtual , mediante la Hoja de Reclamación 00053._x000a_2. Identificación del usuario afectado y de quien presenta el reclamo:_x000a_El reclamo fue presentado por el Sra. Maria Robles Castillo, identificado con DNI N° _x000a_07237754, en calidad de representante._x000a_La usuaria afectada es la Sra. Sra. Maria Robles Castillo, identificado con DNI N° _x000a_07237754_x000a_3. Descripción y causa del reclamo:_x000a_“Desde que Viva 1A se hizo cargo del programa comenzaron ha demorarse en entregar _x000a_mi medicina un día, luego dos y ahora 9 días que yo estoy gastando comprándome mis _x000a_medicinas por qué soy paciente crónico y tengo que tomar mis medicinas diariamente. _x000a_Todos los meses demoran un día más. No hay solución. Realmente es un muy mal _x000a_servicio.”_x000a_4. Análisis de los hechos que sustentan el reclamo:_x000a_Habiendo solicitado el descargo respectivo a las áreas involucradas en su atención, _x000a_como parte de las diligencias para atender su reclamo, cordialmente, le informamos lo _x000a_siguiente:_x000a_Lamentamos sinceramente los inconvenientes ocasionados y reiteramos que la salud y _x000a_el bienestar de nuestros pacientes constituyen nuestra principal prioridad._x000a_Debido a una caída imprevista de nuestro sistema informático, se produjo un retraso en _x000a_la dispensación de los medicamentos, los cuales fueron entregados finalmente el día _x000a_sábado 11 de octubre. Comprendemos plenamente las molestias que esta situación _x000a_pudo haber generado y ofrecemos nuestras disculpas por ello._x000a_Asimismo, reconocemos la importancia de que la paciente reciba sus atenciones de _x000a_manera continua y oportuna. Por ello, se han reforzado las coordinaciones internas, así _x000a_como los mecanismos de confirmación de asistencia del personal profesional, con el fin _x000a_de garantizar la continuidad de los servicios y prevenir futuros inconvenientes en la _x000a_ejecución de las terapias programadas._x000a_5. Conclusiones_x000a_En consecuencia, de acuerdo con los fundamentos expuestos, nuestra institución_x000a_declara fundado en parte su reclamo por demora de dispensación._x000a_Viva 1A agradece su reclamo pues nos permite tener el debido conocimiento de las _x000a_eventualidades y deficiencias que puedan producirse durante la atención, tomar _x000a_medidas correctivas evitando a futuro alguna otra disconformidad que refleja _x000a_insatisfacción en situaciones similares._x000a_Lamentamos que la percepción de la atención brindada no haya sido de su satisfacción, _x000a_no obstante, le reiteramos nuestro compromiso de seguir trabajando en pro de la mejora _x000a_de los procesos establecidos en nuestra institución; asimismo le informamos que, ante _x000a_cualquier consulta o duda futura, puede contactarse con nuestro personal de Plataforma _x000a_de Atención al Usuario en Salud (PAUS) por los siguientes canales: _x000a_quejasyreclamos@viva1a.com.pe_x000a_6. Medidas a adoptar o adoptadas:_x000a_Finalmente, es oportuno informarle que hemos adoptado las siguientes medidas:_x000a_a) Notificar de forma oportuna las entregas de medicamentos_x000a_Quedamos atentos ante cualquier solicitud, prestos a servirle siempre._x000a_“EN VIVA 1A CUIDAMOS LA SALUD DE TU FAMILIA COMO SI FUERA LA NUESTRA"/>
    <d v="2025-11-11T00:00:00"/>
    <x v="0"/>
    <n v="24"/>
    <x v="0"/>
    <x v="0"/>
    <x v="0"/>
    <x v="151"/>
    <e v="#N/A"/>
    <e v="#N/A"/>
    <e v="#N/A"/>
    <e v="#N/A"/>
    <m/>
    <m/>
    <s v="Medicamentos"/>
    <s v="SERVICIO"/>
  </r>
  <r>
    <x v="9"/>
    <s v="PERÚ"/>
    <s v="VIVA1A CENTRO MEDICO"/>
    <s v="RIMAC"/>
    <x v="0"/>
    <s v="DNI"/>
    <m/>
    <s v="YONY ENCALADA BUENO"/>
    <m/>
    <m/>
    <m/>
    <m/>
    <m/>
    <x v="0"/>
    <x v="1"/>
    <s v="Estimados buenas tardes,_x000a__x000a_ _x000a__x000a_Por favor su apoyo con lo siguiente:_x000a__x000a_ _x000a__x000a_Se necesita confirmar si han recibido el pago de S/. 272.58 (doscientos setenta y dos soles con 58/100) que se realizó mediante transferencia bancaria al Banco Scotiabank, en la cuenta Nº 00917000000430094927, por concepto de doce sesiones de terapia física._x000a__x000a_ _x000a__x000a_Me parece extraño, lo que indica la paciente (además abogada de profesión) ya que la póliza venció el 30 de septiembre y, además, he notado que este proveedor no se encuentra dentro de la red para medicina física y rehabilitación. Únicamente he identificado una atención en septiembre bajo el beneficio de enfermedades crónicas. Por favor, confirmen con el proveedor qué tipo de atención ha recibido la paciente y si hay algún pendiente con ella._x000a__x000a_ _x000a__x000a_ _x000a__x000a_Quedamos atentos a su gentil respuesta._x000a__x000a_ _x000a__x000a_Saludos cordiales,_x000a__x000a_ _x000a__x000a_ _x000a__x000a_Paula Motta Garcia."/>
    <x v="30"/>
    <s v="INTERNO IPRESS"/>
    <x v="38"/>
    <d v="2025-10-09T00:00:00"/>
    <s v="Buenas tardes estimada Denisse,_x000a_De acuerdo con la solicitud, se procedió con el proceso de reembolso correspondiente, el cual se verá reflejado en la cuenta del paciente dentro de las próximas 72 horas (24 de octubre), considerando que se trata de una transferencia interbancaria._x000a_Cabe precisar que, según nuestros procedimientos internos, el plazo de atención establecido para estos casos es de hasta 15 días hábiles contados desde la fecha de solicitud (09 de octubre). Sin embargo, por tratarse de un caso excepcional, se gestionó el reembolso con la mayor prontitud posible._x000a_Asimismo, el área de Administración mantuvo comunicación directa con la paciente, brindándole información actualizada sobre el estado de su reembolso, quedando todo conforme y habiendo manifestado su conformidad con el proceso._x000a_Desde Viva 1A se han realizado todas las acciones correspondientes, en cumplimiento de nuestros procesos y dentro de los plazos establecidos._x000a_Estaremos informando oportunamente una vez que el abono se vea reflejado en la cuenta del paciente.  _x000a_En relación con la atención, se informa que el día 7 de septiembre la paciente fue contactada para comunicarle la programación de sus visitas a partir del lunes 8 de septiembre. En dicha comunicación, la paciente manifestó su deseo de modificar el horario inicialmente establecido (lunes, miércoles y viernes) por los días martes, jueves y sábado en horario de mañana._x000a_La modificación solicitada no pudo ser atendida en ese momento, debido a que los cupos disponibles se encontraban completos por capacidad instalada._x000a_Posteriormente, cuando se liberaron nuevos turnos en horario de tarde, se realizó una nueva comunicación con la paciente el 10 de septiembre, ofreciéndosele horarios disponibles en ese turno; sin embargo, la paciente indicó su preferencia por horarios únicamente en la mañana (entre las 8:00 a. m. y 1:00 p. m.)._x000a_El 11 de septiembre se le ofrecieron turnos los días lunes, miércoles y viernes de 10:00 a 11:00 a. m., a lo cual la paciente refirió tener otras actividades. El 21 de septiembre se consultó nuevamente su disponibilidad para recibir terapia el 22, pero la paciente indicó que contaba con exámenes auxiliares programados, por lo que se reprogramó la atención para el 23 de septiembre._x000a_En la fecha indicada, la paciente no pudo recibir al terapeuta por encontrarse indispuesta. La sesión fue reprogramada para el 24 de septiembre, pero la paciente informó que tampoco podía en esa fecha._x000a_Finalmente, el 3 de octubre, al verificarse la disponibilidad de nuevos turnos y proceder con el agendamiento, se constató en el sistema SITEDS que la póliza del paciente se encontraba inactiva, motivo por el cual se le informó a la paciente para que se comunicara con su bróker._x000a_Desde Viva 1A reconocemos las dificultades presentadas en la coordinación de esta atención y asumimos el compromiso de seguir fortaleciendo nuestros procesos internos, especialmente en la gestión de citas y la comunicación con los pacientes, con el fin de brindar una atención más oportuna y eficiente._x000a_Agradecemos la comprensión y reiteramos nuestra disposición para continuar mejorando en beneficio de nuestros asegurados._x000a_Es todo cuanto corresponde informar._x000a_Saludos cordiales,"/>
    <d v="2025-10-22T00:00:00"/>
    <x v="0"/>
    <n v="10"/>
    <x v="0"/>
    <x v="0"/>
    <x v="0"/>
    <x v="151"/>
    <e v="#N/A"/>
    <e v="#N/A"/>
    <e v="#N/A"/>
    <e v="#N/A"/>
    <m/>
    <m/>
    <s v="Tramites Administrativos"/>
    <s v="CALIDAD"/>
  </r>
  <r>
    <x v="9"/>
    <s v="PERÚ"/>
    <s v="VIVA1A CENTRO MEDICO"/>
    <s v="RIMAC"/>
    <x v="0"/>
    <s v="DNI"/>
    <n v="10296015"/>
    <s v="ANDREA VANESA VARGAS OSSORIO"/>
    <m/>
    <m/>
    <m/>
    <m/>
    <m/>
    <x v="0"/>
    <x v="1"/>
    <s v="Estimados,_x000a__x000a_ _x000a__x000a_Su apoyo por favor cliente se comunica nuevamente inconforme por la demora, menciona que el ingreso al sistema es de en 5 días, solicita prioridad en la atención ya que esta evaluando ingresar reclamo en Indecopi._x000a__x000a_ _x000a__x000a_Clienta: ANDREA VANESA VARGAS OSSORIO_x000a__x000a_DNI: 10296015_x000a__x000a_Póliza: 4004- 0000090908_x000a__x000a_Teléfono:  948553351"/>
    <x v="0"/>
    <s v="PRESTADOR EXTERNO"/>
    <x v="0"/>
    <d v="2025-10-09T00:00:00"/>
    <s v="Estimada Geraldine, buen día:_x000a_Hemos estado en constante comunicación con paciente en referencia a través del ws corporativo. _x000a_Hemos estado atendiendo a los pacientes por demanda inducida desde la gestión del equipo Programas de Salud de Rímac; sin embargo, actualmente debemos validar que el paciente cuente con el beneficio activo dentro del Siteds, lo cual en el caso de la Srta. Vargas, no cuenta con el mismo._x000a_Se realizó la consulta al interno de Rímac al equipo gestor de crónicos; así como, al equipo de parametrización, indicando que la póliza de la paciente cuenta efectivamente con el beneficio 1201 Programa de Crónico Complejo y que procederían a la parametrización._x000a__x000a_Al momento ello no se ha dado, aún el beneficio no se valida en Siteds, motivo por el cual no hemos podido proceder con la atención; ya que, se requiere el siteds para la facturación de la atención que se brinde._x000a__x000a_Lo anterior descrito se le ha explicado en varias ocasiones a nuestra mutua paciente y se ha solicitado que Rímac se contacte con ella para explicarle directamente y se encuentra en un hilo de correos iniciado el día 2/10 hasta la fecha._x000a__x000a_Esperamos el siteds se parametrice a la brevedad posible y atender a la Srta. Vargas _x000a__x000a_Nombre: VARGAS OSSORIO ANDREA VANESA_x000a_DNI: 10296015_x000a_Programa: rcv_x000a_Estado: Continuador_x000a_Beneficio: Programa de Cronico Complejo 1201 - NO SE VALIDA EN SITEDS"/>
    <d v="2025-10-10T00:00:00"/>
    <x v="0"/>
    <n v="2"/>
    <x v="0"/>
    <x v="1"/>
    <x v="0"/>
    <x v="151"/>
    <e v="#N/A"/>
    <e v="#N/A"/>
    <e v="#N/A"/>
    <e v="#N/A"/>
    <m/>
    <m/>
    <s v="Medicamentos"/>
    <s v="SERVICIO"/>
  </r>
  <r>
    <x v="9"/>
    <s v="PERÚ"/>
    <s v="VIVA1A CENTRO MEDICO"/>
    <s v="RIMAC"/>
    <x v="0"/>
    <s v="DNI"/>
    <n v="9872939"/>
    <s v="ALEJANDRO ANTONIO TABOADA MAYNETTO"/>
    <m/>
    <m/>
    <m/>
    <m/>
    <m/>
    <x v="0"/>
    <x v="1"/>
    <s v="Buenas noches_x000a__x000a_Por favor su apoyo ya que cliente esta critico y necesita sus pastillas recalca_x000a__x000a_Nombre: ALEJANDRO ANTONIO TABOADA MAYNETTO_x000a_DNI:09872939_x000a_POLIZA:E0002762_x000a_DIAGNOSTICO: HIPERTENSION_x000a_TELEFONO: 975346866_x000a_correo:jaguaratm@hotmail.com_x000a_Requerimiento: Cliente critico porque le llego un mensaje a su  correo de área de programa cuidate indicándole que estaban anulando su cita de mañana sin ni siquiera mencionar motivo de porque anulan cita_x000a__x000a_Solicita urgente se comuniquen ya que ya no tiene pastillas y esperaba su cita urgente._x000a__x000a__x000a_Vanessa Susana Flores Olivos_x000a__x000a_Ejecutivo de Soporte Operativo VIP_x000a__x000a_D.C. Las Begonias 650, Piso 4, San Isidro_x000a__x000a_C: 993079920"/>
    <x v="33"/>
    <s v="EPS"/>
    <x v="17"/>
    <d v="2025-10-10T00:00:00"/>
    <s v="Buenas tardes estimada,_x000a_En relación con su consulta, informamos que el paciente Alejandro Antonio Taboada Maynetto no se atiende en  Viva 1A, sino que corresponde a la Clínica Internacional._x000a_Quedamos atentos ante cualquier otra verificación o información adicional que requiera._x000a_Saludos cordiales,"/>
    <d v="2025-10-22T00:00:00"/>
    <x v="1"/>
    <n v="9"/>
    <x v="0"/>
    <x v="0"/>
    <x v="1"/>
    <x v="152"/>
    <e v="#N/A"/>
    <e v="#N/A"/>
    <e v="#N/A"/>
    <e v="#N/A"/>
    <m/>
    <m/>
    <s v="Eps"/>
    <s v="NO ATRIBUIBLE"/>
  </r>
  <r>
    <x v="9"/>
    <s v="PERÚ"/>
    <s v="VIVA1A CENTRO MEDICO"/>
    <s v="RIMAC"/>
    <x v="0"/>
    <s v="DNI"/>
    <n v="9872939"/>
    <s v="ALEJANDRO ANTONIO TABOADA MAYNETTO"/>
    <m/>
    <m/>
    <m/>
    <m/>
    <m/>
    <x v="0"/>
    <x v="1"/>
    <s v="Buenos dias estimados,_x000a__x000a_Broker se comunica con central, refiere que al paciente le llego un mensaje a su  correo de área de programa cuidate indicándole que estaban anulando su cita de hoy sin ni siquiera mencionar motivo de la anulacion._x000a__x000a_Por favor su gentil comunicacion con paciente y apoyo ya que se encuentra en programa Cuidate y necesita sus medicamentos._x000a__x000a_Datos:_x000a_Nombre: ALEJANDRO ANTONIO TABOADA MAYNETTO_x000a_DNI:09872939_x000a_POLIZA:E0002762_x000a_DIAGNOSTICO: HIPERTENSION_x000a_TELEFONO: 975346866_x000a_correo:jaguaratm@hotmail.com_x000a__x000a_Saludos cordiales_x000a_Central de programas "/>
    <x v="33"/>
    <s v="EPS"/>
    <x v="17"/>
    <d v="2025-10-11T00:00:00"/>
    <s v="Buenas tardes estimada,_x000a_En relación con su consulta, informamos que el paciente Alejandro Antonio Taboada Maynetto no se atiende en  Viva 1A, sino que corresponde a la Clínica Internacional._x000a_Quedamos atentos ante cualquier otra verificación o información adicional que requiera._x000a_Saludos cordiales,"/>
    <d v="2025-10-22T00:00:00"/>
    <x v="1"/>
    <n v="8"/>
    <x v="0"/>
    <x v="0"/>
    <x v="1"/>
    <x v="153"/>
    <e v="#N/A"/>
    <e v="#N/A"/>
    <e v="#N/A"/>
    <e v="#N/A"/>
    <m/>
    <m/>
    <s v="Eps"/>
    <s v="NO ATRIBUIBLE"/>
  </r>
  <r>
    <x v="9"/>
    <s v="PERÚ"/>
    <s v="VIVA1A CENTRO MEDICO"/>
    <s v="RIMAC"/>
    <x v="0"/>
    <s v="DNI"/>
    <n v="8206336"/>
    <s v="MARIA MOSCOSO CANALES DE REINOSO"/>
    <m/>
    <m/>
    <m/>
    <m/>
    <m/>
    <x v="0"/>
    <x v="1"/>
    <s v="Buenas tardes, estimados; _x000a_Familiar se comunica con la central y refiere que la prestadora Viva 1A aún no ha enviado personal para continuar con las terapias. Indica que, al comunicarse directamente con la prestadora, le informaron que ya remitieron un documento al seguro Rímac solicitando la continuidad del tratamiento de su mamá._x000a_Agradeceremos su gentil comunicación con la familiar, quien se encuentra muy angustiada y co llanto, ya que siente que su mamá está sufriendo y que las terapias deberían brindarse de manera constante y sin intermediarios._x000a__x000a_MARIA MOSCOSO CANALES DE REINOSO_x000a_DNI: 08206336_x000a_CEL: 958990527_x000a__x000a_Saludos cordiales _x000a_Central de programas "/>
    <x v="2"/>
    <s v="TERAPIAS"/>
    <x v="21"/>
    <d v="2025-10-13T00:00:00"/>
    <s v="Buenas tardes estimados, _x000a_Se informa que la paciente manifestó que prefería no realizar el abono hasta contar con su cronograma de atención. Debido a que nuestra capacidad operativa se encontraba al 100%, no fue posible enviarlo oportunamente._x000a_No obstante, ya se coordinó su programación y la paciente iniciará su primera sesión el día miércoles 29 del presente mes._x000a_Lamentamos los inconvenientes generados y reiteramos nuestro compromiso de mejorar continuamente para evitar situaciones similares._x000a_Quedamos atentos ante cualquier indicación adicional._x000a_Saludos cordiales."/>
    <d v="2025-10-27T00:00:00"/>
    <x v="0"/>
    <n v="11"/>
    <x v="0"/>
    <x v="0"/>
    <x v="0"/>
    <x v="154"/>
    <e v="#N/A"/>
    <e v="#N/A"/>
    <e v="#N/A"/>
    <e v="#N/A"/>
    <m/>
    <m/>
    <s v="Acceso"/>
    <s v="SERVICIO"/>
  </r>
  <r>
    <x v="9"/>
    <s v="PERÚ"/>
    <s v="VIVA1A CENTRO MEDICO"/>
    <s v="RIMAC"/>
    <x v="0"/>
    <s v="DNI"/>
    <n v="9872939"/>
    <s v="ALEJANDRO ANTONIO TABOADA MAYNETTO"/>
    <m/>
    <m/>
    <m/>
    <m/>
    <m/>
    <x v="1"/>
    <x v="1"/>
    <s v="Estimada Guisella,_x000a__x000a_ _x000a__x000a_Por favor urgente tu gentil apoyo con el caso del cliente VIP el señor ALEJANDRO ANTONIO TABOADA MAYNETTO con DNI 09872939, ya que refiere que siempre se atiende los días sábados debido a que no puede otro día de semana para su atención de la cita del programa cuídate; sin embargo, indica que le cancelaron el sábado 11/09 su cita sin darle otra solución de cita para un sábado. Ademas, asegurado se encuentra critico por que no tiene pastillas y está perjudicando su salud._x000a__x000a_ _x000a__x000a_Considerar que el asegurado es persona publica y ya ha tenido un inconveniente el año pasado con el programa._x000a__x000a_ _x000a__x000a_Datos del asegurado:_x000a__x000a_Paciente:  ALEJANDRO ANTONIO TABOADA MAYNETTO_x000a__x000a_DNI:   09872939_x000a__x000a_EPS:   IGLES ALIANZA CRIST BASE T+D RCOMP_07.24_x000a__x000a_Celular:  975346866_x000a__x000a_Correo:  jaguaratm@hotmail.com_x000a__x000a_ _x000a__x000a_Por favor su gentil apoyo con lo solicitado._x000a__x000a_ _x000a__x000a_Saludos,"/>
    <x v="16"/>
    <s v="CUIDATE"/>
    <x v="9"/>
    <d v="2025-10-13T00:00:00"/>
    <s v="Buenas tardes estimada,_x000a_En relación con su consulta, informamos que el paciente Alejandro Antonio Taboada Maynetto no se atiende en  Viva 1A, sino que corresponde a la Clínica Internacional._x000a_Quedamos atentos ante cualquier otra verificación o información adicional que requiera._x000a_Saludos cordiales,"/>
    <d v="2025-10-24T00:00:00"/>
    <x v="1"/>
    <n v="10"/>
    <x v="0"/>
    <x v="0"/>
    <x v="1"/>
    <x v="154"/>
    <e v="#N/A"/>
    <e v="#N/A"/>
    <e v="#N/A"/>
    <e v="#N/A"/>
    <m/>
    <m/>
    <s v="Acceso"/>
    <s v="SERVICIO"/>
  </r>
  <r>
    <x v="9"/>
    <s v="PERÚ"/>
    <s v="VIVA1A CENTRO MEDICO"/>
    <s v="RIMAC"/>
    <x v="0"/>
    <s v="DNI"/>
    <n v="71308931"/>
    <s v="Dianna bardales Pinedo"/>
    <m/>
    <m/>
    <m/>
    <m/>
    <m/>
    <x v="0"/>
    <x v="1"/>
    <s v="Me comunico contigo porque tengo un reclamo con respecto a las condiciones de la nueva póliza de Rimac para SGS, según la misma señala que contamos con cobertura 100% y copago de S/35 en los CAIs de Lima (ver primera imagen), en este caso el centro Médico Viva 1a, y según lo transmitido en la charla contamos con 6 especialidades médicas (ver segunda imagen). Sin embargo, el pasado 1 de setiembre, llamé al centro Médico Viva 1a para solicitar atención con Medicina Interna a lo que me comentaron lo siguiente:_x000a__x000a_ _x000a__x000a_No cuentan con dicha especialidad por el momento, o me dieron a entender que aún tenían que coordinar con el seguro y médicos._x000a_Pregunté por la especialidad de Ginecología, a lo que me respondieron lo mismo que aún no cuentan con dicha especialidad por el momento, o me dieron a entender que aún tenían que coordinar con el seguro y médicos._x000a_Pregunté por la cobertura en caso tuvieran citas, me respondieron que solo está coberturado al 90%._x000a__x000a__x000a_ _x000a__x000a_Si  para este  caso  podria el araea de  servicio al cliente de contactarse con la   asegurada para dar respuesat a su  observacion._x000a__x000a_ _x000a__x000a_ _x000a__x000a_Para este punto ya le di  la respuesta , le mencioné que  todo atencion medica en Clinica es en base a convenio esntre Rimac y  Clinica sen al  cual e manejan tasas que  ya estan pactada. Pero  igual su  por  me  contesta este punto  tu area de  AM seria excelente_x000a__x000a_Aprovecho, además, en comentar mi preocupación con respecto a las nuevas negociaciones con las clínicas, por ejemplo, me atendí en la clínica Cayetano Heredia Sede Lince. El médico me solicitó una ecografía abdominal completa, entendiendo la nueva cobertura (que pasó del 90% a 80%) el precio me pareció excesivo para tener EPS. Es por esto que solicité los precios sin aplicar la cobertura EPS y me sorprendió conocer que el precio particular ese de S/ 252 mientras que para la póliza de SGS el precio es de S/ 357. Claramente comprendo que se deben aplicar precios diferenciados para la EPS, pero no es aceptable que apliquen un incremento del 42% sobre la tarifa. Les pido poder revisar dichos tarifarios._x000a__x000a_ "/>
    <x v="28"/>
    <m/>
    <x v="9"/>
    <d v="2025-10-15T00:00:00"/>
    <s v="Buenas tardes estimados,_x000a_Reciban un cordial saludo, se informa que se estableció comunicación con la paciente Diana Bardales Pinedo (DNI 71308931), quien manifestó conformidad con la atención recibida el día 1 de septiembre, destacando que el plan nutricional le fue entregado oportunamente._x000a_Asimismo, se le informó que ya contamos con las especialidades adicionales requeridas y que estaremos atentos a su próxima visita para continuar brindándole un servicio de calidad._x000a_Quedamos a disposición ante cualquier indicación adicional._x000a_Saludos cordiales"/>
    <d v="2025-10-27T00:00:00"/>
    <x v="0"/>
    <n v="9"/>
    <x v="0"/>
    <x v="0"/>
    <x v="0"/>
    <x v="155"/>
    <e v="#N/A"/>
    <e v="#N/A"/>
    <e v="#N/A"/>
    <e v="#N/A"/>
    <m/>
    <m/>
    <s v="Atención Asistencial"/>
    <s v="CALIDAD"/>
  </r>
  <r>
    <x v="9"/>
    <s v="PERÚ"/>
    <s v="VIVA1A CENTRO MEDICO"/>
    <s v="RIMAC"/>
    <x v="0"/>
    <s v="DNI"/>
    <n v="40890366"/>
    <s v="MARIANO JOSE VELIT VERA-TUDELA "/>
    <m/>
    <m/>
    <m/>
    <m/>
    <m/>
    <x v="0"/>
    <x v="1"/>
    <s v="Buenos días estimados Sres. de Centro Médico Viva 1A_x000a__x000a_Su gentil apoyo en revisión de caso, paciente pertenece a programa de otras enfermedades Crónicas por diagnóstico de Diabetes tipo 1. Quedamos atentos a sus comentarios. _x000a__x000a__x000a__x000a_MARIANO JOSE VELIT VERA-TUDELA      _x000a_DNI: 40890366_x000a_CELL: 941391735_x000a_DX: Diabetes Tipo I (insulinodependiente)_x000a__x000a__x000a__x000a__x000a_Saludos cordiales_x000a_Central de programas "/>
    <x v="14"/>
    <s v="CUIDATE"/>
    <x v="3"/>
    <d v="2025-10-16T00:00:00"/>
    <s v="Saludos _x000a_Se revisa el caso con el médico y si alcanza para 30 días Saludos _x000a_Cada pluma de liraglutida 6 mg/ml contiene 3 ml, es decir:_x000a_3ml×6mg/ml=18mg porpluma_x000a_Si la dosis diaria es de 1.8 mg, entonces:_x000a_18mg÷1.8mg/dıˊa=10 dias porpluma_x000a_ Resultado:_x000a_1 pluma dura aproximadamente 10 días._x000a_Para un tratamiento de 30 días, se requieren 3 plumas (30 mg en total)._x000a__x000a_es la dosis de la receta _x000a_Cordialmente_x000a_Jhon Fredy Garzon _x000a_GG Med Interna_x000a_gracias _x000a_Jhon fredy Garzón "/>
    <d v="2025-10-22T00:00:00"/>
    <x v="0"/>
    <n v="5"/>
    <x v="0"/>
    <x v="4"/>
    <x v="0"/>
    <x v="156"/>
    <e v="#N/A"/>
    <e v="#N/A"/>
    <e v="#N/A"/>
    <e v="#N/A"/>
    <m/>
    <m/>
    <s v="Solicitud"/>
    <s v="SOLICITUD"/>
  </r>
  <r>
    <x v="9"/>
    <s v="PERÚ"/>
    <s v="VIVA1A CENTRO MEDICO"/>
    <s v="RIMAC"/>
    <x v="0"/>
    <s v="DNI"/>
    <m/>
    <s v="Sara Caccha"/>
    <m/>
    <m/>
    <m/>
    <m/>
    <m/>
    <x v="0"/>
    <x v="1"/>
    <s v="Hola Luis,_x000a__x000a_ _x000a__x000a_Necesitamos tu apoyo para revisar algunos inconvenientes que hemos tenido con las atenciones nutricionales, tal como te comenté._x000a__x000a_ _x000a__x000a_Hemos notado lo siguiente:_x000a__x000a_ _x000a__x000a_* En el caso de Ferrenergy, la colaboradora Sara Caccha inscribió a su mamá para una asesoría. Sin embargo, al ingresar a la videollamada, se le indicó que la información y las consultas debían ser únicamente sobre la colaboradora, y no se atendió al familiar. Es importante recordar que nuestra asesoría nutricional también se extiende a la familia._x000a__x000a_ _x000a__x000a_* También hemos detectado casos en los que los colaboradores no ingresan a sus citas o lo hacen con demora. Es fundamental que podamos alertar a los pacientes con un correo recordatorio de la cita programada._x000a__x000a_ _x000a__x000a_Adicionalmente, en breve te estaremos enviando una encuesta de satisfacción que el colaborador pueda completar al finalizar cada asesoría. Esto nos permitirá obtener retroalimentación constante sobre la calidad del servicio._x000a__x000a_ _x000a__x000a_Quedo atenta a tus comentarios._x000a__x000a_ _x000a__x000a_Muchas gracias,"/>
    <x v="28"/>
    <s v="PARAMEDICAS"/>
    <x v="33"/>
    <d v="2025-10-19T00:00:00"/>
    <s v="Buenas tardes, estimada Cinthia, _x000a_ Recibe un cordial saludo, con relación al caso de la paciente Sara Caccha Paucas, DNI 09383948, se informa lo siguiente:_x000a_La paciente fue agendada para las siguientes citas de Nutrición – Teleconsulta con la Lic. Marianela Alexandra Litano Chero:_x000a_30/10/2025 – 11:20 a.m._x000a_13/10/2025 – 10:00 a.m._x000a_En ambas oportunidades, la paciente no se conectó a la consulta._x000a_Me comuniqué con su hija, la Sra. Paucas, quien refirió que su madre no pudo conectarse debido a dificultades con el uso de la tecnología. Le ofrecí un nuevo turno; sin embargo, me indicó que se contactaría con nosotros después de conversar con su señora madre._x000a_Por tal motivo, y en espera de una comunicación por parte de la familia, procedemos a dar por cerrado el caso._x000a_Saludos cordiales."/>
    <d v="2025-11-10T00:00:00"/>
    <x v="0"/>
    <n v="16"/>
    <x v="0"/>
    <x v="0"/>
    <x v="0"/>
    <x v="157"/>
    <e v="#N/A"/>
    <e v="#N/A"/>
    <e v="#N/A"/>
    <e v="#N/A"/>
    <m/>
    <m/>
    <s v="Atención Asistencial"/>
    <s v="CALIDAD"/>
  </r>
  <r>
    <x v="9"/>
    <s v="PERÚ"/>
    <s v="VIVA1A CENTRO MEDICO"/>
    <s v="RIMAC"/>
    <x v="0"/>
    <s v="DNI"/>
    <n v="7276509"/>
    <s v="JAVIER CARLOS ALCIBIADES ZAVALA COSTA"/>
    <m/>
    <m/>
    <m/>
    <m/>
    <m/>
    <x v="0"/>
    <x v="1"/>
    <s v="Estimadas @Brigitte Huaranca Lopez@Quejas y Reclamos Viva 1A_x000a__x000a_ _x000a__x000a_Su gentil apoyo con el descargo y medidas correctivas con respecto al presente reclamo._x000a__x000a_ _x000a__x000a_Guissela buenas tarde_x000a__x000a_ _x000a__x000a_Este asegurado de la empresa HOTELES DAZZLER  ha enviado los mensajes que le ha compartido Viva 1A_x000a__x000a_Se le indica que no cuenta con el beneficio_x000a__x000a_¿Por qué estén enviandpo este mensaje?_x000a__x000a_¿ellos ya no serán proveedor de CUIDATE?_x000a__x000a_Necesitamos que nos informen de este cambio en los proveedores_x000a__x000a_Necesitamos que se comuniquen con asegurado a sacar su cita y que le mantengam la medicación actual_x000a__x000a_Quedamos atentos_x000a__x000a_ _x000a__x000a_Gracias"/>
    <x v="3"/>
    <s v="CUIDATE"/>
    <x v="3"/>
    <d v="2025-10-21T00:00:00"/>
    <s v="Buenas tardes estimados_x000a__x000a_asegurado se atendía por el diagnostico de diabetes, pero actualmente no cuenta con este beneficio _x000a__x000a__x000a__x000a__x000a_saludos _x000a__x000a_"/>
    <d v="2025-10-23T00:00:00"/>
    <x v="0"/>
    <n v="3"/>
    <x v="0"/>
    <x v="2"/>
    <x v="0"/>
    <x v="158"/>
    <e v="#N/A"/>
    <e v="#N/A"/>
    <e v="#N/A"/>
    <e v="#N/A"/>
    <m/>
    <m/>
    <s v="Eps"/>
    <s v="NO ATRIBUIBLE"/>
  </r>
  <r>
    <x v="9"/>
    <s v="PERÚ"/>
    <s v="VIVA1A CENTRO MEDICO"/>
    <s v="RIMAC"/>
    <x v="0"/>
    <s v="DNI"/>
    <n v="8170776"/>
    <s v="NILTON HERNAN JIMENEZ ROSALES"/>
    <m/>
    <m/>
    <m/>
    <s v="25-SBS018536"/>
    <m/>
    <x v="0"/>
    <x v="1"/>
    <s v="Buenas noches, un terapeuta de Viva 1A me dejo mal la cintura, quién se va a hacer cargo de esto la Aseguradora ó el_x000a_proveedor? Desde ese momento he quedado yo mal y nadie se digno a brindarme ningún examen alguno para ver cómo_x000a_quedé, ni nada es por eso q ustedes mismos me propusieron un cambio de proveedor y en consecuencia una devolución de_x000a_mi dinero, porque con ellos estuve mucho tiempo y jamás me cobraron POR ADELANTADO (424 soles) las terapias, porque se me cruza con mi pago mensual de 452 soles. Otra cosa y venían terapeutas q solo me hacían masajes y no pues, yo soy Un lesionado vertebro medular severo por impacto de_x000a_bala y yo no estoy para masajes, sino para ejercicios y un cuidado adecuado para no dañar más mi lesión, esto doy a_x000a_manifiesto y si ustedes persisten con ellos, entonces q no me cobren adelantado, porque nadie me trabajó así, gracias._x000a_Menciona que si le van a indicar el mismo proveedor que pueda ir un terapista de acuerdo a su lesión que es lesionado por_x000a_bala, no puede recibir masajistas, necesita que pueda ir un profesional para que lo atiendan y que se los pagos sean al_x000a_terminar las terapias no antes. Desea que sus atenciones sean como antes"/>
    <x v="11"/>
    <s v="TERAPIAS"/>
    <x v="21"/>
    <d v="2025-10-21T00:00:00"/>
    <s v="Lima, 31 de octubre de 2025_x000a__x000a__x000a_Estimados señores de Rimac EPS_x000a_De nuestra mayor consideración,_x000a_Por medio de la presente, deseamos expresar nuestro compromiso con la transparencia, la calidad de atención y la mejora continua en nuestros procesos._x000a_Con relación a los hechos ocurridos el día 09 de octubre de 2025, durante la atención a través del programa Diamante, vinculados a la prestación del servicio para la paciente Nilton Hernan Jiménez Rosales, con DNI 08170776, nos permitimos informar lo siguiente:_x000a__x000a_a)_x0009_Descripción de los hechos_x000a__x000a_Se ha validado el historial de atenciones y detallamos lo siguiente:_x000a__x000a_•_x0009_Se realizó una llamada de seguimiento, en la cual el paciente manifestó que había sido contactado por el proveedor Artrauma para la prestación de sus terapias._x000a_•_x0009_Se asignó al Lic. Jorge Luis Rivalles Tantalean (CTMP: 11913) para la atención de sus sesiones. Hasta la fecha, no se ha presentado inconveniente alguno en el desarrollo de dichas sesiones._x000a__x000a__x000a__x000a_Es importante resaltar que el paciente ha venido recibiendo su atención de acuerdo con el protocolo establecido, con un seguimiento mensual como se estipula._x000a__x000a__x000a__x000a_Es todo cuanto podemos informar._x000a__x000a__x000a__x000a__x000a__x000a__x000a__x000a__x000a__x000a__x000a__x000a__x000a__x000a__x000a__x000a__x000a__x000a__x000a__x000a__x000a__x000a__x000a_b)_x0009_Medidas a adoptar o adoptadas:_x000a_Finalmente, es oportuno informarle que hemos adoptado las siguientes medidas:_x000a_a)_x0009_Se realizó la sensibilización del personal asistencial y administrativo involucrado, con el fin de mejorar la atención._x000a__x000a_Reiteramos nuestro compromiso de mantener los más altos estándares en la prestación de servicios y a colaborar estrechamente con su representada para asegurar que estos hechos sean casos aislados y no afecten la confianza depositada en nuestros procesos._x000a_Agradecemos la oportunidad de exponer las medidas implementadas y quedamos a su disposición para cualquier consulta o reunión que consideren pertinente. _x000a_Sin otro particular, agradecemos su comprensión y reiteramos nuestro compromiso de mejora continua, en beneficio de la atención de sus afiliados._x000a_Cordialmente,_x000a__x000a__x000a__x000a__x000a__x000a_VIVA 1A S.A.C._x000a_BRIGITTE HUARANCA LÓPEZ_x000a_GESTOR DE RECLAMOS DE VIVA 1A_x000a_"/>
    <d v="2025-10-31T00:00:00"/>
    <x v="0"/>
    <n v="9"/>
    <x v="0"/>
    <x v="0"/>
    <x v="0"/>
    <x v="158"/>
    <e v="#N/A"/>
    <e v="#N/A"/>
    <e v="#N/A"/>
    <s v="SI"/>
    <m/>
    <m/>
    <s v="Atencion Asistencial"/>
    <s v="SERVICIO"/>
  </r>
  <r>
    <x v="9"/>
    <s v="PERÚ"/>
    <s v="VIVA1A CENTRO MEDICO"/>
    <s v="RIMAC"/>
    <x v="0"/>
    <s v="DNI"/>
    <n v="7237754"/>
    <s v="MARIA ROSARIO ROBLES CASTILLO"/>
    <m/>
    <n v="949271029"/>
    <m/>
    <n v="26491118"/>
    <m/>
    <x v="0"/>
    <x v="1"/>
    <s v="Estimadas @Brigitte Huaranca Lopez@Quejas y Reclamos Viva 1A_x000a__x000a_Su gentil apoyo con el descargo y medidad correctivas en referencia al presente reclamo._x000a__x000a_Estimada Guissela agradeceré tu apoyo para la atención del reclamo presentado por la asegurada MARIA ROSARIO ROBLES CASTILLO con relación a la entrega de sus medicamentos a través del programa Cuídate no se encuentra conforme con la atención del proveedor._x000a__x000a_ _x000a__x000a_Agradeceré tu apoyo._x000a__x000a_ _x000a__x000a_RECLAMO:_x000a__x000a_Asegurada presenta una queja, uno de los proveedores llamado VIVA A1, siempre la llama puntual y le da recetas, ella tiene Diabetes/Presión alta/Tiroides, así que a ella le dan su medicina y todo siempre transcurre de buena manera; pero desde hace algunos meses manifiesta que el servicio ahora es pésimo. Por ejemplo hoy estamos 16/10 y afirma que su medicina no ha sido entregada, y debió ser el mismo 01/10 fecha en que el medico llamo y le entrego la receta; afirma que todos los meses es lo mismo; y ella tiene que terminar comprando las pastillas de manera particular, ya que dicho medicamento es crucial para su salud. Y todo esto le afecta tanto su salud, como económicamente._x000a__x000a_El día de hoy le han enviado medicamentos que no corresponden a lo solicitado después de 16 días de espera, solicita que se le explique el motivo de la mala gestión del programa Cuídate y del proveedor VIVA A1 y que se le haga el reembolso de los gastos que ha tenido que hacer para comprar su medicina._x000a__x000a_Cabe resaltar que se ha enviado correo a Guissella Bedon sin respuesta alguna y asegurada viene comunicándose reiteradas veces, se encuentra muy incomoda porque hasta el momento no le brindan una respuesta del programa._x000a__x000a__x000a_MARIA ROSARIO ROBLES CASTILLO_x000a_DNI 07237754_x000a_CELULAR 949271029_x000a_CORREO charoroblescastillo2012@gmail.com_x000a_POLIZA EPS E0001395"/>
    <x v="0"/>
    <s v="PRESTADOR EXTERNO"/>
    <x v="0"/>
    <d v="2025-10-21T00:00:00"/>
    <s v="Buenas tardes estimados,_x000a_Reciban un cordial saludo. Se informa que se estableció comunicación con la paciente María Rosario Robles Castillo, con el fin de notificarle sobre la gestión realizada y proceder con el cambio del medicamento a Dexide 750 mg, conforme a lo solicitado. La entrega del mismo se llevará a cabo el día de hoy._x000a_Asimismo, se ha actualizado la base de datos para asegurar que, en adelante, el medicamento Dexide 750 mg sea el dispensado a la paciente, evitando futuros inconvenientes._x000a_Quedamos atentos ante cualquier indicación adicional._x000a_Saludos cordiales,"/>
    <d v="2025-10-24T00:00:00"/>
    <x v="0"/>
    <n v="4"/>
    <x v="0"/>
    <x v="5"/>
    <x v="0"/>
    <x v="158"/>
    <e v="#N/A"/>
    <e v="#N/A"/>
    <e v="#N/A"/>
    <e v="#N/A"/>
    <m/>
    <m/>
    <s v="Medicamentos"/>
    <s v="SERVICIO"/>
  </r>
  <r>
    <x v="9"/>
    <s v="PERÚ"/>
    <s v="VIVA1A CENTRO MEDICO"/>
    <s v="RIMAC"/>
    <x v="0"/>
    <s v="DNI"/>
    <n v="7393822"/>
    <s v="TERESA LUCIA CHAVEZ DEL CARPIO"/>
    <m/>
    <m/>
    <m/>
    <n v="26492431"/>
    <m/>
    <x v="0"/>
    <x v="1"/>
    <s v="Estimados @Quejas y Reclamos Viva 1A@Brigitte Huaranca Lopez_x000a__x000a_Su gentil apoyo con el descargo y medidas correctivas del presente reclamo._x000a__x000a_RECLAMO:_x000a__x000a_Se contacta la señora María, hija de la paciente, para informar que su madre, de 82 años, se encuentra afiliada al programa Diamante y está siendo atendida por el proveedor Vida A1. Señala que, desde aproximadamente el 30 de septiembre, se vienen realizando sesiones de terapia física, pero manifiesta preocupación debido a que no se esta realizando las terapias fisicas segun lo solicitado por su medico tratante._x000a__x000a_Indica que en la primera sesión se utilizó un sillón reclinable, y que el terapeuta mencionó que el centro no contaba con los materiales necesarios. En la tercera visita, se realizaron terapias más intensas en las piernas de la paciente, las cuales describe como bruscas. En la cuarta sesión, el terapeuta le indicó que el cuerpo debía adaptarse a las terapias. Sin embargo, la señora María menciona que, desde entonces, su madre no puede caminar ni realizar sus actividades con normalidad._x000a__x000a_Asimismo, señala que conoce de servicios de mejor calidad y expresa su disconformidad con la atención recibida. Finalmente, responsabiliza al centro médico y a Rimac por contratar a un proveedor que, según indica, no estaría brindando un servicio adecuado._x000a__x000a_Se derivo con ALO rimac para que validen el estado de salud del paciente y se requiere atencion medica."/>
    <x v="11"/>
    <s v="TERAPIAS"/>
    <x v="21"/>
    <d v="2025-10-21T00:00:00"/>
    <s v="Buenas tardes Milagros,_x000a_Respecto a lo mencionado líneas abajo, se solicitó un informe al médico tratante a fin de esclarecer los hechos. Adjunto el informe para su revisión._x000a_Saludos."/>
    <d v="2025-11-11T00:00:00"/>
    <x v="0"/>
    <n v="16"/>
    <x v="0"/>
    <x v="0"/>
    <x v="0"/>
    <x v="158"/>
    <e v="#N/A"/>
    <e v="#N/A"/>
    <e v="#N/A"/>
    <e v="#N/A"/>
    <m/>
    <m/>
    <s v="Atencion Asistencial"/>
    <s v="SERVICIO"/>
  </r>
  <r>
    <x v="9"/>
    <s v="PERÚ"/>
    <s v="VIVA1A CENTRO MEDICO"/>
    <s v="RIMAC"/>
    <x v="0"/>
    <s v="DNI"/>
    <n v="7276509"/>
    <s v="JAVIER CARLOS ALCIBIADES ZAVALA COSTA"/>
    <m/>
    <m/>
    <m/>
    <m/>
    <m/>
    <x v="1"/>
    <x v="1"/>
    <s v="Buenos dias estimados, broker de paciente se contacta con central, refiere que paciente JAVIER CARLOS ALCIBIADES ZAVALA COSTA, tiene una mensaje de wpp, donde clinica Viva 1A refiere que paciente ya no cuenta con cobertura para el programa cuidate. Se visualiza en que tiene la cobertura del programa. _x000a__x000a_Su gentil verificacion y comunicacion con paciente por favor._x000a__x000a__x000a_Datos:_x000a__x000a_JAVIER CARLOS ALCIBIADES ZAVALA COSTA_x000a_DNI: 07276509_x000a_CEL: 980347691"/>
    <x v="3"/>
    <s v="CUIDATE"/>
    <x v="3"/>
    <d v="2025-10-21T00:00:00"/>
    <s v="Buenas tardes estimados_x000a__x000a_asegurado se atendía por el diagnostico de diabetes, pero actualmente no cuenta con este beneficio "/>
    <d v="2025-10-23T00:00:00"/>
    <x v="0"/>
    <n v="3"/>
    <x v="0"/>
    <x v="2"/>
    <x v="0"/>
    <x v="158"/>
    <e v="#N/A"/>
    <e v="#N/A"/>
    <e v="#N/A"/>
    <e v="#N/A"/>
    <m/>
    <m/>
    <s v="Eps"/>
    <s v="NO ATRIBUIBLE"/>
  </r>
  <r>
    <x v="9"/>
    <s v="PERÚ"/>
    <s v="VIVA1A CENTRO MEDICO"/>
    <s v="RIMAC"/>
    <x v="0"/>
    <s v="DNI"/>
    <n v="72525710"/>
    <s v="GABRIELA FERNANDA NIETO MEDINA"/>
    <m/>
    <m/>
    <m/>
    <m/>
    <m/>
    <x v="1"/>
    <x v="1"/>
    <s v="Buenos dias estamados, paciente se contacta a central refiere que el dia 25/10 deberia tomarse la maestra sanguinea como seguimiento, fue llamada por el medico donde se le menciono los beneficios del programa mas no se realizo la consulta en si, _x000a__x000a_Paciente se encuentra muy preocupada por ello, su gentil contacto y verificacion por favor._x000a__x000a_GABRIELA FERNANDA NIETO MEDINA_x000a_DNI: 72525710_x000a_CEL: 923355506_x000a__x000a__x000a_Saludos cordiales _x000a_Central de programas "/>
    <x v="2"/>
    <s v="CUIDATE"/>
    <x v="9"/>
    <d v="2025-10-21T00:00:00"/>
    <s v="Buenas tardes, estimados:_x000a_En relación con el caso de la paciente Gabriela Fernanda Nieto Medina (DNI: 72525710), informamos lo siguiente:_x000a_Se realizó comunicación directa con la paciente, quien manifestó no haber tenido ningún inconveniente durante su atención con el Dr. Raúl Orlando Garay Pérez, especialista en Medicina Interna._x000a_La paciente indicó que su consulta estuvo relacionada con la continuidad de los beneficios de su programa y la cobertura de atención tras la migración de proveedor. Durante la comunicación, se aclararon sus dudas._x000a_Respecto a los medicamentos, se confirmó que fueron dispensados el mismo día de su atención._x000a_Saludos cordiales,"/>
    <d v="2025-11-05T00:00:00"/>
    <x v="0"/>
    <n v="12"/>
    <x v="0"/>
    <x v="0"/>
    <x v="0"/>
    <x v="158"/>
    <e v="#N/A"/>
    <e v="#N/A"/>
    <e v="#N/A"/>
    <e v="#N/A"/>
    <m/>
    <m/>
    <s v="Acceso"/>
    <s v="SERVICIO"/>
  </r>
  <r>
    <x v="9"/>
    <s v="PERÚ"/>
    <s v="VIVA1A CENTRO MEDICO"/>
    <s v="RIMAC"/>
    <x v="0"/>
    <s v="DNI"/>
    <n v="7393822"/>
    <s v="TERESA LUCIA CHAVEZ DEL CARPIO"/>
    <m/>
    <m/>
    <m/>
    <m/>
    <m/>
    <x v="1"/>
    <x v="1"/>
    <s v="Estimados su apoyo por favor con mamá de VIP , se contacta indicando que no le entregaron las medicinas completas a su mamá y que ya le quedan pocos. Solicita que la apoyemos con la pronta entrega._x000a__x000a_ _x000a__x000a_Cliente: TERESA LUCIA CHAVEZ DEL CARPIO_x000a__x000a_DNI: 07393822_x000a__x000a_Póliza: 4004-0000067733_x000a__x000a_Medicina faltante: Galanvitae 16 mg_x000a__x000a_ _x000a__x000a_Quedamos atentos,  saludos_x000a__x000a_ _x000a__x000a_Valeria Vega_x000a__x000a_Ejecutivo de Soporte Vip_x000a__x000a_Calle Begonias 650-San Isidro"/>
    <x v="0"/>
    <s v="PRESTADOR EXTERNO"/>
    <x v="0"/>
    <d v="2025-10-22T00:00:00"/>
    <s v="Buenas tardes estimada Denisse,_x000a_De acuerdo con la solicitud, se procedió con el proceso de reembolso correspondiente, el cual se verá reflejado en la cuenta del paciente dentro de las próximas 72 horas (24 de octubre), considerando que se trata de una transferencia interbancaria._x000a_Cabe precisar que, según nuestros procedimientos internos, el plazo de atención establecido para estos casos es de hasta 15 días hábiles contados desde la fecha de solicitud (09 de octubre). Sin embargo, por tratarse de un caso excepcional, se gestionó el reembolso con la mayor prontitud posible._x000a_Asimismo, el área de Administración mantuvo comunicación directa con la paciente, brindándole información actualizada sobre el estado de su reembolso, quedando todo conforme y habiendo manifestado su conformidad con el proceso._x000a_Desde Viva 1A se han realizado todas las acciones correspondientes, en cumplimiento de nuestros procesos y dentro de los plazos establecidos._x000a_Estaremos informando oportunamente una vez que el abono se vea reflejado en la cuenta del paciente.  _x000a_En relación con la atención, se informa que el día 7 de septiembre la paciente fue contactada para comunicarle la programación de sus visitas a partir del lunes 8 de septiembre. En dicha comunicación, la paciente manifestó su deseo de modificar el horario inicialmente establecido (lunes, miércoles y viernes) por los días martes, jueves y sábado en horario de mañana._x000a_La modificación solicitada no pudo ser atendida en ese momento, debido a que los cupos disponibles se encontraban completos por capacidad instalada._x000a_Posteriormente, cuando se liberaron nuevos turnos en horario de tarde, se realizó una nueva comunicación con la paciente el 10 de septiembre, ofreciéndosele horarios disponibles en ese turno; sin embargo, la paciente indicó su preferencia por horarios únicamente en la mañana (entre las 8:00 a. m. y 1:00 p. m.)._x000a_El 11 de septiembre se le ofrecieron turnos los días lunes, miércoles y viernes de 10:00 a 11:00 a. m., a lo cual la paciente refirió tener otras actividades. El 21 de septiembre se consultó nuevamente su disponibilidad para recibir terapia el 22, pero la paciente indicó que contaba con exámenes auxiliares programados, por lo que se reprogramó la atención para el 23 de septiembre._x000a_En la fecha indicada, la paciente no pudo recibir al terapeuta por encontrarse indispuesta. La sesión fue reprogramada para el 24 de septiembre, pero la paciente informó que tampoco podía en esa fecha._x000a_Finalmente, el 3 de octubre, al verificarse la disponibilidad de nuevos turnos y proceder con el agendamiento, se constató en el sistema SITEDS que la póliza del paciente se encontraba inactiva, motivo por el cual se le informó a la paciente para que se comunicara con su bróker._x000a_Desde Viva 1A reconocemos las dificultades presentadas en la coordinación de esta atención y asumimos el compromiso de seguir fortaleciendo nuestros procesos internos, especialmente en la gestión de citas y la comunicación con los pacientes, con el fin de brindar una atención más oportuna y eficiente._x000a_Agradecemos la comprensión y reiteramos nuestra disposición para continuar mejorando en beneficio de nuestros asegurados._x000a_Es todo cuanto corresponde informar._x000a_Saludos cordiales,"/>
    <d v="2025-10-22T00:00:00"/>
    <x v="0"/>
    <n v="1"/>
    <x v="0"/>
    <x v="3"/>
    <x v="0"/>
    <x v="159"/>
    <e v="#N/A"/>
    <e v="#N/A"/>
    <e v="#N/A"/>
    <e v="#N/A"/>
    <m/>
    <m/>
    <s v="Medicamentos"/>
    <s v="SERVICIO"/>
  </r>
  <r>
    <x v="9"/>
    <s v="PERÚ"/>
    <s v="VIVA1A CENTRO MEDICO"/>
    <s v="RIMAC"/>
    <x v="0"/>
    <s v="DNI"/>
    <n v="8170776"/>
    <s v="NILTON HERNAN JIMENEZ ROSALES"/>
    <m/>
    <m/>
    <m/>
    <m/>
    <m/>
    <x v="1"/>
    <x v="1"/>
    <s v="Buenas tardes estimados_x000a__x000a_Paciente se comunica el día de hoy a la central de programas, refiere que hoy 22/10 acudió Dra Vigo de Centro Médico Viva 1A y le indico que tiene pendiente aprobación de Rimac para recibir terapias indicadas en PROGRAMA DIAMANTE. _x000a_Su gentil apoyo en revisión de caso, verificar proceso e indicar tiempo de espera para respuesta, paciente se encuentra incomodo ya que no obtiene respuesta sobre cuando retomara terapias. _x000a__x000a__x000a__x000a_NILTON HERNAN JIMENEZ ROSALES_x000a_DNI: 08170776_x000a_CEL: 915061985_x000a_PROGRAMA DIAMANTE_x000a__x000a__x000a__x000a_Saludos cordiales_x000a_Central de programas "/>
    <x v="8"/>
    <s v="TERAPIAS"/>
    <x v="21"/>
    <d v="2025-10-22T00:00:00"/>
    <s v="Buenas tardes estimados,_x000a_Reciban un cordial saludo,  en relación con el caso del Sr. Nilton Hernán Jimenez, se informa que el paciente no efectuó el copago correspondiente a su atención, motivo por el cual no se le brindaron las terapias programadas._x000a_Asimismo, se realizó una llamada de seguimiento, durante la cual el paciente manifestó que había sido contactado por el proveedor Artrauma para la prestación de sus terapias._x000a_Ante este escenario, agradeceré validar la información @Margot Hilda Simon Jaico y asi  poder coordinar el contacto con el paciente a fin de informarle oficialmente sobre su nuevo proveedor asignado y asegurar la continuidad de su atención._x000a_Saludos cordiales"/>
    <d v="2025-11-06T00:00:00"/>
    <x v="0"/>
    <n v="12"/>
    <x v="0"/>
    <x v="0"/>
    <x v="0"/>
    <x v="159"/>
    <e v="#N/A"/>
    <e v="#N/A"/>
    <e v="#N/A"/>
    <s v="SI"/>
    <m/>
    <m/>
    <s v="Acceso"/>
    <s v="SERVICIO"/>
  </r>
  <r>
    <x v="9"/>
    <s v="PERÚ"/>
    <s v="VIVA1A CENTRO MEDICO"/>
    <s v="RIMAC"/>
    <x v="0"/>
    <s v="DNI"/>
    <n v="41035805"/>
    <s v="Julio Abregu Auqui"/>
    <m/>
    <m/>
    <m/>
    <m/>
    <m/>
    <x v="1"/>
    <x v="1"/>
    <s v="Estimado(a)_x000a_Soy  Julio Abregu Auqui  con DNI 41035805 paciente de otras enfermedades crónicas ,buenas noches  estoy teniendo problemas con mis análisis de sangre con el prestador de servicio  VIVA 1A. Me comentan que ahora no tienen cobertura a mi domicilio , ya realice el pago ni bien fui programado , desde que estoy en el programa no tengo problemas de los análisis en mi domicilio.  Podrían buscar una solución  porque  una de los veneficios de este programa son los análisis en nuestro domicilio. _x000a__x000a__x000a_dejo mi número para cualquier coordinación:   969781944"/>
    <x v="3"/>
    <s v="PRESTADOR EXTERNO"/>
    <x v="15"/>
    <d v="2025-10-22T00:00:00"/>
    <s v="Buenas tardes Dra. Ámbar,_x000a_Reciba un cordial saludo, en relación con el caso mencionado, se informa que el paciente ha sido agendado para la toma de sus exámenes de laboratorio el día sábado 8 de noviembre._x000a_Saludos"/>
    <d v="2025-11-05T00:00:00"/>
    <x v="0"/>
    <n v="11"/>
    <x v="0"/>
    <x v="0"/>
    <x v="0"/>
    <x v="159"/>
    <e v="#N/A"/>
    <e v="#N/A"/>
    <e v="#N/A"/>
    <e v="#N/A"/>
    <m/>
    <m/>
    <s v="Eps"/>
    <s v="NO ATRIBUIBLE"/>
  </r>
  <r>
    <x v="9"/>
    <s v="PERÚ"/>
    <s v="VIVA1A CENTRO MEDICO"/>
    <s v="RIMAC"/>
    <x v="0"/>
    <s v="POLIZA"/>
    <n v="25931"/>
    <s v="Grissel Padilla Florez"/>
    <m/>
    <m/>
    <m/>
    <m/>
    <m/>
    <x v="1"/>
    <x v="1"/>
    <s v="Estimados buenos días,_x000a__x000a_Por favor su apoyo con atención de asegurada en asunto, quien pasará atenciones por Medicina física y Rehabilitación. _x000a__x000a_Bajo la cobertura ambulatoria de su EPS. _x000a__x000a__x000a__x000a_Muchas gracias._x000a__x000a_Saludos cordiales,_x000a__x000a__x000a_Paula Motta Garcia._x000a_ "/>
    <x v="4"/>
    <s v="Medicina especializada"/>
    <x v="30"/>
    <d v="2025-10-22T00:00:00"/>
    <s v="Buenas  tardes  Paula, _x000a__x000a_Hemos validado lo solicitado en cuanto a la cobertura, la cual refieren que es Continuidad de Emergencia Accidental al 100%._x000a_Viva 1A no cuenta con el convenio ni la parametrización en SITEDS para poder gestionar la facturación del servicio solicitado._x000a_Adicional a ello indicarles que es factible poder brindar la atención médica con la especialidad de Medicina Física y Rehabilitación; sin embargo, la ejecución de las terapias se brinda a domicilio para pacientes pertenecientes a programas crónicos, acompañamiento oncológico y/o paliativos, el servicio no se brinda en nuestras instalaciones._x000a__x000a_En ese orden de ideas por favor se requiere la revisión de la autorización brindada, de ser que se proceda con la atención por favor generar el código Salesforce para poder facturar la atención._x000a_De cara a nuestra mutua paciente tiene conocimiento de la presente consulta y se ha generado un pre agendamiento para este sábado a las 3pm con la Dra. Vigo; sin embargo, dependemos de la autorización con el código Salesforce para hacerla efectiva._x000a__x000a_Adjunto screen de SITEDS."/>
    <d v="2025-10-29T00:00:00"/>
    <x v="0"/>
    <n v="6"/>
    <x v="0"/>
    <x v="0"/>
    <x v="0"/>
    <x v="159"/>
    <e v="#N/A"/>
    <e v="#N/A"/>
    <e v="#N/A"/>
    <e v="#N/A"/>
    <m/>
    <m/>
    <s v="Solicitud"/>
    <s v="SOLICITUD"/>
  </r>
  <r>
    <x v="9"/>
    <s v="PERÚ"/>
    <s v="VIVA1A CENTRO MEDICO"/>
    <s v="RIMAC"/>
    <x v="0"/>
    <s v="DNI"/>
    <n v="7237754"/>
    <s v="MARIA ROSARIO ROBLES CASTILLO"/>
    <m/>
    <m/>
    <m/>
    <m/>
    <m/>
    <x v="1"/>
    <x v="1"/>
    <s v="Buenas Tardes Estimada_x000a__x000a_ _x000a__x000a_Por favor tu gentil apoyo con el envio de los medicamentos de la asegurada se vuelve a contactar y esta critica porque el problema lo tiene ya meses, y ahora han pasado 10 días y no puede tomar la medicina, por favor prioridad para la coordinación de la entrega._x000a__x000a_ _x000a__x000a_ _x000a__x000a_NOMBRES:     MARIA ROSARIO ROBLES CASTILLO_x000a__x000a_DNI:                   07237754_x000a__x000a_SEGURO:         EPS, 6101-E0001395_x000a__x000a_EMAIL:              charoroblescastillo2012@gmail.com       _x000a__x000a_CELULAR:       +51949271029     "/>
    <x v="0"/>
    <m/>
    <x v="0"/>
    <d v="2025-10-24T00:00:00"/>
    <s v="Buenas  tardes Marilu,_x000a__x000a_Recibe un cordial saludo, referente a  este caso informarte que se estableció comunicación con la paciente María Rosario Robles Castillo, quien refirió que la incomodidad era por un cambio de medicamento por lo que procedimos con el cambio del medicamento a Dexide 750 mg, conforme a lo solicitado. La entrega se llevo a cabo el día 25 de octubre 08:11 pm._x000a_Asimismo, se ha actualizado la base de datos para asegurar que, en adelante, el medicamento Dexide 750 mg sea el dispensado a la paciente, evitando futuros inconvenientes._x000a__x000a_Quedamos atentos ante cualquier indicación adicional._x000a__x000a_Saludos cordiales,"/>
    <d v="2025-11-11T00:00:00"/>
    <x v="0"/>
    <n v="13"/>
    <x v="0"/>
    <x v="0"/>
    <x v="0"/>
    <x v="160"/>
    <e v="#N/A"/>
    <e v="#N/A"/>
    <e v="#N/A"/>
    <e v="#N/A"/>
    <m/>
    <m/>
    <s v="Medicamentos"/>
    <s v="SERVICIO"/>
  </r>
  <r>
    <x v="9"/>
    <s v="PERÚ"/>
    <s v="VIVA1A CENTRO MEDICO"/>
    <s v="RIMAC"/>
    <x v="0"/>
    <m/>
    <n v="72844745"/>
    <s v="DIEGO VASQUEZ IGLESIAS"/>
    <m/>
    <m/>
    <m/>
    <m/>
    <m/>
    <x v="0"/>
    <x v="1"/>
    <s v="Estimadas Buenas Tardes:_x000a__x000a_ _x000a__x000a_Te comento que el mes pasado me agendaron una cita para control con el médico, sin embargo hasta ayer nadie me brinda razon el porque el médico no atendió._x000a__x000a_Hoy me contactaron para agendar la del mes y pido la razón por la cual no me atendieron y no me dan razón._x000a__x000a_Todo el año he tenido un pésimo servicio con su proveedor VIVA 1 A, la cual reitero es la peor opción de servicio."/>
    <x v="16"/>
    <m/>
    <x v="9"/>
    <d v="2025-10-27T00:00:00"/>
    <s v="Buenas tardes estimados,_x000a_Reciban un cordial saludo, se confirma que el asegurado Diego Alejandro Vásquez Iglesias cuenta con cita programada para el día de hoy, 28/10/2025 a las 7:00 p. m., con el Dr. Antonio David Moncada Catalán - Medicina Familiar._x000a_Asimismo, desde el área de Calidad se estableció comunicación directa con el paciente para ofrecer las disculpas del caso y asegurar su adecuada experiencia asistencial, brindándole un canal de contacto directo para el acompañamiento permanente durante su atención._x000a_El caso se mantiene en seguimiento hasta la ejecución y cierre de la prestación._x000a_Quedamos atentos a cualquier indicación adicional._x000a_Saludos cordiales,"/>
    <d v="2025-10-28T00:00:00"/>
    <x v="0"/>
    <n v="2"/>
    <x v="0"/>
    <x v="1"/>
    <x v="0"/>
    <x v="161"/>
    <e v="#N/A"/>
    <e v="#N/A"/>
    <e v="#N/A"/>
    <s v="SI"/>
    <m/>
    <m/>
    <s v="Acceso"/>
    <s v="SERVICIO"/>
  </r>
  <r>
    <x v="9"/>
    <s v="PERÚ"/>
    <s v="VIVA1A CENTRO MEDICO"/>
    <s v="RIMAC"/>
    <x v="0"/>
    <s v="DNI"/>
    <n v="42462401"/>
    <s v="LIZBETH JOHANNA ALEMAN ZAPATA"/>
    <m/>
    <m/>
    <m/>
    <m/>
    <m/>
    <x v="0"/>
    <x v="1"/>
    <s v="Buenas tardes:_x000a__x000a_Se comunica paciente LIZBETH JOHANNA ALEMAN ZAPATA dni: 42462401, indicando que pertenece al Programa CUIDATE de Tiroides, pero que hace meses no envían sus medicamentos ni le hacen el seguimiento con los exámenes auxiliares correspondientes. Indica que ha intentado comunicarse con uds sin éxito en reiteradas oportunidades. _x000a__x000a_Dx: Hipotiroidismo de Hashimoto_x000a_Tlf:  953214064_x000a__x000a_Solicita que se comuniquen con urgencia ya que se encuentra mal de salud, y si pudieran avisarle por mensaje antes de llamar porque no suele contestar llamadas de números desconocidos. "/>
    <x v="0"/>
    <m/>
    <x v="0"/>
    <d v="2025-10-27T00:00:00"/>
    <s v="Buenas tardes estimados_x000a__x000a_nos contactamos con el paciente y se le agendo para el día de mañana 29/10 con el área de endocrinología _x000a__x000a_saludos cordiales "/>
    <d v="2025-10-28T00:00:00"/>
    <x v="0"/>
    <n v="2"/>
    <x v="0"/>
    <x v="1"/>
    <x v="0"/>
    <x v="161"/>
    <e v="#N/A"/>
    <e v="#N/A"/>
    <e v="#N/A"/>
    <e v="#N/A"/>
    <m/>
    <m/>
    <s v="Medicamentos"/>
    <s v="SERVICIO"/>
  </r>
  <r>
    <x v="9"/>
    <s v="PERÚ"/>
    <s v="VIVA1A CENTRO MEDICO"/>
    <s v="RIMAC"/>
    <x v="0"/>
    <s v="DNI"/>
    <n v="42040126"/>
    <s v="Giancarlo Wilfredo Núñez Anaya"/>
    <m/>
    <m/>
    <m/>
    <m/>
    <m/>
    <x v="0"/>
    <x v="1"/>
    <s v="Buenos días,_x000a__x000a_Por medio del presente, les informo que se ha logrado contactar al paciente Giancarlo Wilfredo Núñez Anaya, con DNI 42040126. Él actualmente es paciente del Programa Cuídate y recibe atención en el Centro Médico VIVA 1A._x000a__x000a_El paciente nos indicó que recibió una comunicación para continuar el programa Cuídate en la Clínica Valle Sur Arequipa. Asimismo, nos informó que toma los siguientes medicamentos: Metformina XR 1000mg, Micardis Duo y Tiazid._x000a__x000a_Se le ha comunicado al paciente que los medicamentos Micardis Duo y Tiazid no se encuentran en nuestro petitorio. Sin embargo, el paciente asegura que el programa le ha provisto estos medicamentos sin realizar ningún copago._x000a__x000a_Le he informado al paciente que consultaremos su situación y lo mantendremos al tanto de las novedades._x000a__x000a_Saludos cordiales,_x000a_Sheryl Del Aguila Parillo_x000a_Cuidate Vallesur"/>
    <x v="0"/>
    <m/>
    <x v="0"/>
    <d v="2025-10-28T00:00:00"/>
    <s v="Buenos días Mariel,_x000a_Se recuerda que, al momento de elaborar los descargos solicitados, es necesario detallar de manera completa los hechos ocurridos y las gestiones realizadas, a fin de contar con la información suficiente para atender adecuadamente los reclamos y reportes._x000a_En los próximos envíos, se deberá incluir como mínimo la siguiente información:_x000a_Resumen cronológico de los hechos: fechas y horas de cada gestión (solicitud, llamadas, reprogramaciones, entregas, entre otros)._x000a_Acciones realizadas: descripción de las gestiones efectuadas, indicando responsables y fechas._x000a_Comunicación con el paciente o familiar: registro de contactos y respuestas obtenidas._x000a_Gestiones con proveedores: fechas, responsables y respuesta recibida._x000a_Motivo de la demora o incumplimiento: explicación concreta del hecho ocurrido._x000a_Evidencia de soporte: correos, capturas, órdenes o cualquier documento que respalde lo informado._x000a_Medidas correctivas y preventivas: acciones aplicadas y plan de mejora para evitar recurrencias._x000a_Estado actual del caso: si se encuentra cerrado o en seguimiento, y fecha estimada de cierre._x000a_Agradezco de antemano la atención prestada y el compromiso con la mejora continua en nuestros procesos._x000a_Saludos cordiales,"/>
    <d v="2025-10-30T00:00:00"/>
    <x v="0"/>
    <n v="3"/>
    <x v="0"/>
    <x v="2"/>
    <x v="0"/>
    <x v="162"/>
    <e v="#N/A"/>
    <e v="#N/A"/>
    <e v="#N/A"/>
    <e v="#N/A"/>
    <m/>
    <m/>
    <s v="Medicamentos"/>
    <s v="SERVICIO"/>
  </r>
  <r>
    <x v="9"/>
    <s v="PERÚ"/>
    <s v="VIVA1A CENTRO MEDICO"/>
    <s v="RIMAC"/>
    <x v="0"/>
    <s v="DNI"/>
    <n v="7472582"/>
    <s v="Maria Cecilia Gonzales Chavez"/>
    <m/>
    <n v="967061513"/>
    <m/>
    <s v="25-SBS018894"/>
    <m/>
    <x v="1"/>
    <x v="1"/>
    <s v="Se comunica hija de asegurada ( MARIA CECILIA GONZALES CHAVEZ | DNI: 07472582)_x000a_Refiere que el centro médico VIVA A1, ha tenido mala praxis con las terapias fisicas domiciliarias con la paciente, lo cual le_x000a_ha generado Artrosis, por lo que los familiares de la paciente han tenido que programar una consulta con la Clinica Ricardo_x000a_Palma de manera domiciliaria ( 27/10) con un costo aproximadamente S/300.00 por la consulta de la cual le han derivado medicinas; por el momento el Saldivar 3 veces al día 1 tab c/8 hrs,_x000a_Artcoxia y un Spray Moviflex que se aplica c/ 6 horas por el monto aproximado, de cada tab S/11.35 (Artcoxia) y S/4.30_x000a_(Saldivar). y el Spray con un importe de aprox S/42, el cual no ha llegado comprar principalmente por los costos elevados._x000a_Refiere que producto al tipo de tratamiento que ha estado realizando el proveedor, y del cual ya habia estado reportando a_x000a_través de reclamos respecto a ello, el cual pueden validar el casos anteriores._x000a_Para su consideración, refiere que el médico que atendió a la paciente le refieren que para mejoria del paciente requieren:_x000a_1. Cirugía (Colocar un platino, y materiales médicos) y_x000a_2. La segunda opción otro es con inyección de ácido hialuronico solamente para calmar el dolor, el cual necesitaria una_x000a_aplicación mínima de 02 veces al año, y el valor oscila por c/ ampolla S/1,600._x000a_Solicitud: La devolución de los gastos particulares realizados, desde la consulta médica, medicamentos, examenes de_x000a_imagenes (Resonancias), lo cual han perjudicado economicamente a los familaires quienes estan asumiendo la totalidad de_x000a_gastos particulares, además y/o adicionalmente de los gastos con copagos y/o atraves de cobertura, ya que lo mencionado_x000a_esta directamente asociado por el tipo de atención que ha venido realizado el centro medico Viva A1 y solicita que Rimac_x000a_como aseguradora se haga cargo de dichos gastos._x000a_Nota adicional: En el reclamo 0026492431, previamente registrado el cual le refiriendo una respuesta en 7 dias habiles,_x000a_hasta el momento no se ha notificado la respuesta, su máxima consideración, ya que por el seguro mencionado se pago de_x000a_frecuencia mensual el importe de S/3,000 y solicita le brinden la atención adecuada ante esta situación"/>
    <x v="28"/>
    <m/>
    <x v="21"/>
    <d v="2025-10-29T00:00:00"/>
    <s v="Lima, 11 de diciembre del 2025_x000a_Maria Cecilia Gonzales Chavez_x000a_cecilia.onstein@gmail.com_x000a_Referencia: Reclamo N° LRV-25SBS-078-01805_x000a_PAUS – VIVA 1A S.A.C._x000a_Maria Cecilia Gonzales Chavez:_x000a_De nuestra consideración,_x000a_Nos dirigimos a usted para saludarle y, al mismo tiempo, informarle que hemos analizado su _x000a_reclamo presentado el 28 de octubre de 2025 a través de la Hoja de Reclamación LRV_x0002_25SBS-078-01805 del Libro de Reclamaciones Virtual (LRV) de RIMAC EPS, quien nos _x000a_trasladó el 28 de octubre del 2025, con relación a los presuntos inconvenientes ocurridos _x000a_durante nuestra atención. Por ello, procedimos a realizar una evaluación exhaustiva con las _x000a_áreas involucradas. _x000a_En virtud de ello, adjunto a la presente, encontrará el Informe de Resultado de su Reclamo_x000a_para su revisión._x000a_Lamentamos cualquier molestia que esta situación haya podido ocasionar y le reiteramos _x000a_nuestro propósito de cumplir con nuestros servicios con la más alta calidad para nuestros _x000a_pacientes._x000a_Finalmente, le recordamos lo siguiente:_x000a_“De no encontrarse de acuerdo, o disconforme con el resultado del reclamo, o ante la _x000a_negativa de atención o irregularidad en su tramitación, puede acudir en denuncia ante la _x000a_Superintendencia Nacional de Salud - SUSALUD; o hacer uso de los mecanismos 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28 de octubre de 2025, a través del Libro de Reclamaciones _x000a_Virtual (LRV) de RIMAC EPS , mediante la Hoja de Reclamación 25SBS-078-01805; _x000a_el cual nos fue trasladado el 28 de octubre del 2025 y registramos como Reclamo N° _x000a_LVR-25-000048._x000a_2. Identificación del usuario afectado y de quien presenta el reclamo:_x000a_Usuario afectado: Teresa Lucia Chávez Del Carpio con DNI N° 07393822_x000a_Usuario que interpone el reclamo: Maria Cecilia Gonzales Chavez con DNI N° 07472582_x000a_3. Descripción y causa del reclamo:_x000a_““Se comunica hija de asegurada ( MARIA CECILIA GONZALES CHAVEZ | DNI: 07472582)_x000a_Refiere que el centro médico VIVA A1, ha tenido mala praxis con las terapias fisicas _x000a_domiciliarias con la paciente, lo cual le ha generado Artrosis, por lo que los familiares de la _x000a_paciente han tenido que programar una consulta con la Clinica Ricardo Palma de manera _x000a_domiciliaria ( 27/10) con un costo S/300.00 por la consulta de la cual le han derivado _x000a_medicinas; por el momento el Saldivar 3 veces al día 1 tab c/8 hrs, Artcoxia y un Spray _x000a_Moviflex que se aplica c/ 6 horas por el monto aproximado, de cada tab S/11.35 (Artcoxia) y _x000a_S/4.30 (Saldivar). y el Spray con un importe de aprox S/42, el cual no ha llegado comprar _x000a_principalmente por los costos elevados._x000a_Refiere que producto al tipo de tratamiento que ha estado realizando el proveedor, y del cual _x000a_ya habia estado reportando a través de reclamos respecto a ello, el cual pueden validar los _x000a_casos anteriores. Para su consideración, refiere que el médico que atendió a la paciente le _x000a_refieren que para mejoria del paciente requieren:_x000a_1. Cirugía (Colocar un platino, y materiales médicos) y 2. La segunda opción otro es con _x000a_inyección de ácido hialuronico solamente para calmar el dolor, el cual necesitaria una_x000a_aplicación mínima de 02 veces al año, y el valor oscila por c/ ampolla S/1,600._x000a_Solicitud: La devolución de los gastos particulares realizados, desde la consulta médica, _x000a_medicamentos, examenes de imagenes (Resonancias), lo cual han perjudicado _x000a_economicamente a los familaires quienes estan asumiendo la totalidad de gastos _x000a_particulares, además y/o adicionalmente de los gastos con copagos y/o atraves de _x000a_cobertura, ya que lo mencionado esta directamente asociado por el tipo de atención que ha _x000a_venido realizado el centro medico Viva A1 y solicita que Rimac como aseguradora se haga _x000a_cargo de dichos gastos._x000a_..”_x000a_4. Análisis de los hechos que sustentan el reclamo:_x000a_Habiendo solicitado el descargo respectivo a las áreas involucradas en la atención de _x000a_la paciente, y como parte de las diligencias realizadas para la adecuada evaluación de _x000a_su reclamo, cordialmente le informamos lo siguiente:_x000a_Respecto a la observación sobre una presunta mala praxis durante las terapias físicas _x000a_domiciliarias, se revisó detalladamente el registro clínico. La sesión de Terapia Física _x000a_Domiciliaria realizadas se efectuó con total normalidad, sin incidentes reportados _x000a_durante la intervención._x000a_Posteriormente, y ante la comunicación de la familia respecto nos informaron la _x000a_presencia de dolor en la paciente, se coordinó una cita de reevaluación con la _x000a_especialista en Medicina Física y Rehabilitación, Dra. Laura Betty Vigo Araujo, el _x000a_17/10/2025. Durante dicha evaluación, la paciente con antecedentes de osteoartrosis_x000a_se encontró en condiciones generales estables, con leve dolor que mostró mejoría con _x000a_ketoprofeno. Asimismo, se brindaron pautas y orientación a la familia y se revalidó la _x000a_idoneidad de la intervención realizada por el terapeuta físico, sin identificarse indicios _x000a_de manejo inadecuado._x000a_Es importante precisar que la artrosis es una enfermedad degenerativa crónica _x000a_caracterizada por el desgaste progresivo del cartílago articular a lo largo del tiempo. _x000a_Desde el punto de vista médico, la terapia física no tiene la capacidad de generar _x000a_artrosis, dado que esta condición es preexistente y estructural. Por el contrario, el _x000a_objetivo de la terapia es aliviar síntomas y contribuir a la mejora funcional. En patologías _x000a_de este tipo, es común la presencia de episodios de agudización del dolor propios de la _x000a_evolución natural de la enfermedad, independientemente del tratamiento recibido._x000a_Con base en la evidencia clínica registrada y la evaluación médica especializada, no se _x000a_identificaron elementos que indiquen mala praxis o una relación causal entre la terapia _x000a_aplicada y la condición de la paciente. Por ello, no resulta factible acceder a la solicitud _x000a_de reembolso presentada._x000a_5. Conclusiones_x000a_En consecuencia, y de acuerdo con los fundamentos expuestos, se concluye que no _x000a_existe evidencia que sustente la presunta mala praxis atribuida al servicio brindado. En _x000a_atención a los hallazgos clínicos, a la reevaluación médica efectuada y a la ausencia de _x000a_elementos que establezcan relación causal con la atención proporcionada, no _x000a_corresponde acceder a la solicitud de reembolso por gastos particulares, declarando el _x000a_reclamo infundado conforme a los procedimientos establecidos_x000a_Viva 1A agradece su reclamo pues nos permite tener el debido conocimiento de las _x000a_eventualidades y deficiencias que puedan producirse durante la atención, tomar _x000a_medidas correctivas evitando a futuro alguna otra disconformidad que refleja _x000a_insatisfacción en situaciones similares._x000a_Lamentamos que la percepción de la atención brindada no haya sido de su satisfacción, _x000a_no obstante, le reiteramos nuestro compromiso de seguir trabajando en pro de la mejora _x000a_de los procesos establecidos en nuestra institución; asimismo le informamos que, ante _x000a_cualquier consulta o duda futura, puede contactarse con nuestro personal de Plataforma _x000a_de Atención al Usuario en Salud (PAUS) por los siguientes canales: _x000a_quejasyreclamos@viva1a.com.pe_x000a_6. Medidas a adoptar o adoptadas:_x000a_Finalmente, es oportuno informarle que hemos adoptado las siguientes medidas:_x000a_a) Implementación de un sistema de seguimiento telefónico post sesión, _x000a_especialmente para pacientes con alta vulnerabilidad clínica, a fin de identificar _x000a_tempranamente cualquier incidencia posterior al tratamiento._x000a_Quedamos atentos ante cualquier solicitud, prestos a servirle siempre._x000a_“EN VIVA 1A CUIDAMOS LA SALUD DE TU FAMILIA COMO SI FUERA LA NUESTRA”"/>
    <d v="2025-11-11T00:00:00"/>
    <x v="0"/>
    <n v="10"/>
    <x v="0"/>
    <x v="0"/>
    <x v="0"/>
    <x v="163"/>
    <e v="#N/A"/>
    <e v="#N/A"/>
    <e v="#N/A"/>
    <e v="#N/A"/>
    <m/>
    <m/>
    <s v="Atención Asistencial"/>
    <s v="CALIDAD"/>
  </r>
  <r>
    <x v="10"/>
    <s v="PERÚ"/>
    <s v="VIVA1A CENTRO MEDICO"/>
    <s v="RIMAC"/>
    <x v="0"/>
    <s v="DNI"/>
    <n v="8612544"/>
    <s v="GLORIA MARIA OBREGON CHAVEZ"/>
    <m/>
    <m/>
    <m/>
    <m/>
    <m/>
    <x v="0"/>
    <x v="1"/>
    <s v="Buenos días ,_x000a__x000a_ _x000a__x000a_su apoyo por favor de manera urgente , cliente menciona que no le hacen entrega de sus medicamentos desde el viernes que tuvo cita , indica que tiene  como DX DIABETES y es crucial tomar sus medicamentos a la hora correspndiente._x000a__x000a_ _x000a__x000a_Se comunica a la línea VIVA 1A y mencionan que se comunique en un horario disponible , nos comunicamos y nos indican el mismo msje la grabadora de voz._x000a__x000a_ _x000a__x000a_Cliente muy critica , su apoyo _x000a__x000a_ _x000a__x000a_ _x000a__x000a_DNI: 08612544_x000a__x000a_NOMBRE:GLORIA MARIA OBREGON CHAVEZ _x000a__x000a_POLIZA: 6101 - E0030815_x000a__x000a_TELEFONO: 998199664_x000a__x000a_CORREO:  gmo.obregon@gmail.com_x000a__x000a_ _x000a__x000a_ _x000a__x000a_ _x000a__x000a_Saludos"/>
    <x v="0"/>
    <m/>
    <x v="0"/>
    <d v="2025-11-03T00:00:00"/>
    <s v="Buenas tardes,_x000a__x000a_La asegurada menciona que no se le brindó el medicamento Ozempic 0.25 mg, ya que dicho medicamento no cuenta con cobertura por parte de RIMAC._x000a_Segun lo indicado en el petitorio_x000a__x000a__x000a_Se le proporcionó la información correspondiente a la asegurada."/>
    <d v="2025-11-04T00:00:00"/>
    <x v="0"/>
    <n v="2"/>
    <x v="0"/>
    <x v="1"/>
    <x v="0"/>
    <x v="164"/>
    <s v="Cliente sin medicinas - No entrega aún/GLORIA MARIA OBREGON CHAVEZ con DNI 08612544"/>
    <e v="#N/A"/>
    <e v="#N/A"/>
    <e v="#N/A"/>
    <m/>
    <m/>
    <s v="Medicamentos"/>
    <s v="SERVICIO"/>
  </r>
  <r>
    <x v="10"/>
    <s v="PERÚ"/>
    <s v="VIVA1A CENTRO MEDICO"/>
    <s v="RIMAC"/>
    <x v="0"/>
    <m/>
    <n v="9477668"/>
    <s v="MELENDEZ CUBILLAS CARLOS"/>
    <m/>
    <m/>
    <m/>
    <m/>
    <m/>
    <x v="1"/>
    <x v="1"/>
    <s v="Estimados,_x000a__x000a_ _x000a__x000a_Solicito su apoyo con la pronta comunicación con el asegurado MELENDEZ CUBILLAS CARLOS al programa CUIDATE._x000a__x000a_ _x000a__x000a_DNI: 09477668_x000a__x000a_Diagnóstico: Diabetes mellitus tipo 2_x000a__x000a_ _x000a__x000a_Telefono:989116156"/>
    <x v="41"/>
    <m/>
    <x v="55"/>
    <d v="2025-11-03T00:00:00"/>
    <s v="Buenas tardes Margot,_x000a_Se informa que el paciente fue atendido el 05/11/2025 a las 7:15 p.m. por el Dr. Antonio David Moncada Catalán, especialista en Medicina Familiar, dentro del programa Cuídate ._x000a_Saludos"/>
    <d v="2025-11-11T00:00:00"/>
    <x v="0"/>
    <n v="7"/>
    <x v="0"/>
    <x v="0"/>
    <x v="0"/>
    <x v="164"/>
    <e v="#N/A"/>
    <e v="#N/A"/>
    <e v="#N/A"/>
    <e v="#N/A"/>
    <m/>
    <m/>
    <e v="#N/A"/>
    <e v="#N/A"/>
  </r>
  <r>
    <x v="10"/>
    <s v="PERÚ"/>
    <s v="VIVA1A CENTRO MEDICO"/>
    <s v="RIMAC"/>
    <x v="0"/>
    <s v="DNI"/>
    <n v="72157374"/>
    <s v="ARMEBIANCHI ARENAS ISABELLA BRIDGET"/>
    <m/>
    <m/>
    <m/>
    <m/>
    <m/>
    <x v="0"/>
    <x v="1"/>
    <s v="Te alcanzo este caso urgente Isabella Armebianchilo es paciente crónica  de Rímac y está a punto de quedarse sin medicinas_x000a__x000a_Dx: Hipotiroidismo._x000a__x000a_Centro médico de atención  VIVA 1A IPS PERÚ,_x000a__x000a_Tiempo ya lleva 3 meses con ellos._x000a__x000a_Situación: Colaboradora bastante insatisfecha :_x000a__x000a_Cada mes me cambian de médico, argumentando que el anterior no está disponible._x000a_Esto hace que cada nuevo doctor me vuelva a preguntar toda mi historia clínica desde cero, sin tener conocimiento de lo que ya he explicado previamente sobre mi condición._x000a_Además, este mes han tardado más de lo habitual en agendarme una cita._x000a_Normalmente me contactan alrededor del día 20 para asegurar que no me quede sin medicación, ya que debo tomar mi pastilla todas las mañanas en ayunas, sin falta._x000a_Ayer 21.10 tuve una teleconsulta, a pesar de que me habían indicado que las atenciones serían presenciales cada mes, lo cual nunca se ha cumplido._x000a_Ahora está por quedarse sin medicación y aún no la han contactado para coordinar la entrega desde la farmacia._x000a_Tiene que insistir por WhatsApp, escribirles varias veces, y muchas veces ni siquiera responden._x000a_ _x000a__x000a_Contamos con tu valiosa ayuda como siempre."/>
    <x v="0"/>
    <m/>
    <x v="0"/>
    <d v="2025-11-03T00:00:00"/>
    <s v="Hola a todos. Con respecto a este caso, manifestamos lo siguiente:_x000a__x000a_Cambio continuo de médico tratante: En dos oportunidades, paciente ha requerido sus medicamentos, pero en ese momento no hemos tenido disponibilidad del médico tratante. Por ello, se le asignó a medico de turno para que pueda recibir su tratamiento. A parir de la fecha, vamos a prever esta situación y asignar a la Dra. Virginia Cueva Presencial; quien atenderá de manera presencial el día 15/11/2025_x000a_Demora en la entrega de medicinas:  Ultima consulta fue el día 22 nov 2025 a las 8:15pm, y la entrega de medicamentos fue el día 23 nov, 03:38 pm_x000a_Desconocimiento de la visita domiciliaria: A partir de la fecha, se está asignando a la Dra. Virginia Cueva, médico tratante, quien realizará las atenciones domiciliaras de manera mensual._x000a__x000a_Quedo atento_x000a__x000a_Saludos cordiales."/>
    <d v="2025-11-11T00:00:00"/>
    <x v="0"/>
    <n v="7"/>
    <x v="0"/>
    <x v="0"/>
    <x v="0"/>
    <x v="164"/>
    <e v="#N/A"/>
    <e v="#N/A"/>
    <e v="#N/A"/>
    <e v="#N/A"/>
    <m/>
    <m/>
    <s v="Medicamentos"/>
    <s v="SERVICIO"/>
  </r>
  <r>
    <x v="10"/>
    <s v="PERÚ"/>
    <s v="VIVA1A CENTRO MEDICO"/>
    <s v="RIMAC"/>
    <x v="0"/>
    <s v="DNI"/>
    <n v="10001118"/>
    <s v="IVAN ERNESTO PALACIOS RODRIGUEZ"/>
    <m/>
    <m/>
    <m/>
    <m/>
    <m/>
    <x v="1"/>
    <x v="1"/>
    <s v="Estimados buenas tardes,_x000a__x000a_Buen día, por favor su amable apoyo confirmando la entrega del medicamento asegurado Iván Palacios, el mismo indica que tiene varios días sin la medicina  PENTOXIFILINA._x000a__x000a_Considerar que en el mes de setiembre le ocurrió lo mismo al asegurado, por lo mencionado solicita un descargo por la demora en la entrega._x000a__x000a_ "/>
    <x v="0"/>
    <s v="PRESTADOR EXTERNO"/>
    <x v="0"/>
    <d v="2025-11-04T00:00:00"/>
    <s v="Buenos días estimados,_x000a_Reciban un cordial saludo, en relación con el caso del paciente Iván Palacios, se informa que la entrega del medicamento Pentoxifilina se realizará el día de hoy a las 5:00 p.m._x000a_Desde el área de Calidad, nos comunicamos directamente con el paciente para informarle sobre la gestión y confirmar la entrega, manteniendo un canal de contacto activo para su acompañamiento y seguimiento continuo._x000a_Quedamos atentos ante cualquier indicación adicional._x000a_Saludos cordiales,"/>
    <d v="2025-11-05T00:00:00"/>
    <x v="0"/>
    <n v="2"/>
    <x v="0"/>
    <x v="1"/>
    <x v="0"/>
    <x v="165"/>
    <e v="#N/A"/>
    <e v="#N/A"/>
    <e v="#N/A"/>
    <e v="#N/A"/>
    <m/>
    <m/>
    <s v="Medicamentos"/>
    <s v="SERVICIO"/>
  </r>
  <r>
    <x v="10"/>
    <s v="PERÚ"/>
    <s v="VIVA1A CENTRO MEDICO"/>
    <s v="RIMAC"/>
    <x v="0"/>
    <s v="DNI"/>
    <n v="70007943"/>
    <s v="Karen Calderon Chacon"/>
    <m/>
    <m/>
    <m/>
    <m/>
    <m/>
    <x v="0"/>
    <x v="1"/>
    <s v="Buenas tardes Estimados VIVA 1A,_x000a__x000a_ _x000a__x000a_Por favor su apoyo, nos escribe titular de la póliza EPS e indica que su hija no ha sido atendida pero no tenemos mayor detalle del motivo por el cual no se continuó con la atención._x000a__x000a_ _x000a__x000a_Quedo atenta, asegurada solicita que se indique el motivo de la no atención._x000a__x000a_ _x000a__x000a_ _x000a__x000a__x000a__x000a__x000a__x000a_ _x000a__x000a_Saludos,_x000a__x000a_ _x000a_"/>
    <x v="42"/>
    <s v="EPS"/>
    <x v="17"/>
    <d v="2025-11-04T00:00:00"/>
    <s v="Buenas  tardes Claudia,_x000a__x000a_Se informa que la paciente mencionada no cuenta  con cobertura activa  para viva 1A S.A.C. en el sistema SITEDS, tal como se evidencia en la imagen adjunta. Por este motivo, no es posible brindarle la atención solicitada._x000a__x000a__x000a_Saludos "/>
    <d v="2025-11-11T00:00:00"/>
    <x v="0"/>
    <n v="6"/>
    <x v="0"/>
    <x v="0"/>
    <x v="1"/>
    <x v="165"/>
    <e v="#N/A"/>
    <e v="#N/A"/>
    <e v="#N/A"/>
    <e v="#N/A"/>
    <m/>
    <m/>
    <s v="Eps"/>
    <s v="NO ATRIBUIBLE"/>
  </r>
  <r>
    <x v="10"/>
    <s v="PERÚ"/>
    <s v="VIVA1A CENTRO MEDICO"/>
    <s v="RIMAC"/>
    <x v="0"/>
    <s v="DNI"/>
    <m/>
    <s v="MOSQUERA PEREZ CLARA ESCLEOFE"/>
    <m/>
    <m/>
    <m/>
    <m/>
    <m/>
    <x v="0"/>
    <x v="1"/>
    <s v="Estimados buenas tardes,_x000a__x000a_Tenemos el reclamo de asegurada en asunto quien indica que la clínica Viva 1a la agenda para su cita virtual, pero luego no la llaman y esta sin poder tener la cita y sus medicamentos. Por favor solicitado nos puedan indicar el inconveniente que se esta presentando que la asegurada hasta la fecha no ha podido tener su cita y a su vez los medicamentos._x000a__x000a__x000a__x000a_Quedamos atentos a su gentil respuesta._x000a__x000a__x000a_Saludos cordiales,_x000a__x000a__x000a_Paula Motta Garcia."/>
    <x v="8"/>
    <s v="Medicina especializada"/>
    <x v="20"/>
    <d v="2025-11-04T00:00:00"/>
    <s v="Buenas  tardes estimados,_x000a_Reciban un cordial saludo, se informa que la paciente Clara Mosquera fue atendida el 04/11/2025 por el Dr. Hilton D. Jango Cruz, especialista en Cardiología – Teleconsulta._x000a_Asimismo, los medicamentos fueron gestionados para su entrega el día de hoy a las 2:00 p.m._x000a_Adicionalmente, se realizó comunicación directa con la paciente, con quien  se acordó que todas sus atenciones se programarán los días 4 de cada mes, a fin de mantener un seguimiento ordenado y continuo._x000a_Saludos cordiales,"/>
    <d v="2025-11-06T00:00:00"/>
    <x v="0"/>
    <n v="3"/>
    <x v="0"/>
    <x v="2"/>
    <x v="0"/>
    <x v="165"/>
    <e v="#N/A"/>
    <e v="#N/A"/>
    <e v="#N/A"/>
    <e v="#N/A"/>
    <m/>
    <m/>
    <s v="Acceso"/>
    <s v="SERVICIO"/>
  </r>
  <r>
    <x v="10"/>
    <s v="PERÚ"/>
    <s v="VIVA1A CENTRO MEDICO"/>
    <s v="RIMAC"/>
    <x v="0"/>
    <m/>
    <m/>
    <s v="RAFAEL EDUARDO TRUJILLO BEINGOLEA"/>
    <m/>
    <m/>
    <m/>
    <m/>
    <m/>
    <x v="0"/>
    <x v="1"/>
    <s v="Estimado Dr Lavado_x000a__x000a_ _x000a__x000a_Buenas tardes, agradeceré que puedan revisar esta solicitud y presentarnos sus descargos de este reclamo el cual hace ver la esposa de asegurado  Rafael Eduardo  Trujillo Beingolea_x000a__x000a_ _x000a__x000a_ _x000a__x000a__x000a__x000a_ _x000a__x000a_ _x000a__x000a_ _x000a__x000a_ _x000a__x000a_Desde ya agradecer que pueda presentarnos:_x000a__x000a_ _x000a__x000a_Reporte de atenciones llevadas con el asegurado desde su ingreso a la fecha._x000a_Descargo de quiebre en el proceso de atención_x000a_Medidas correctivas que han implementado ante este evento._x000a_ _x000a__x000a_Desde ya  agradecer que nos confirmen reunión  presencial para presentación de lo solicitado  día lunes 10/11/25  a las  14:30 pm a 15:30 pm._x000a__x000a_ _x000a__x000a_Desde ya muchas gracias por su atención._x000a__x000a_ "/>
    <x v="28"/>
    <s v="Medicina especializada"/>
    <x v="56"/>
    <d v="2025-11-05T00:00:00"/>
    <s v="Estimada Dra. Suzanne, Lic. Margot._x000a_Para compartir las acciones que estamos tomando con respecto a este caso:_x000a__x000a_El día de hoy nos hemos comunicado con la esposa de paciente y le hemos informado que se le ha asignado una asesora personal._x000a_La Srta. Eliana Rojas, será quien atenderá sus llamadas de manera directa y realizará seguimiento al cumplimiento de su Plan Médico._x000a_El paciente presenta los siguientes diagnosticos_x000a_Enfermedad de Alzheimer,_x000a_constipación y movilidad reducida_x000a_Hiperplasia de prostata_x000a_Bronquitis aguda_x000a__x000a_Familiar habia solicitado que le brindemos lectura de resultados de laboratorio, lo cual, en su momento tuvimos toda la intención de hacerlo con una enfermera que se encontraba de turno; pero la familiar exigio que lo haga la Dra. Seijas._x000a__x000a_Por esa razon, se le agendó la consulta con la Dra. Seijas el dia 6 de noviembre quién evaluó a paiente, le explicó sobre sus resultados y dentro del plan médico, sugiere interconsulta con urología. Además inicia ATB via oral Levofloxacino 750 mg/día_x000a__x000a_Cabe mencionar, que la paiente viene recibiendo sus atenciones con medicina interna de manera mensual:_x000a_23 septiembre_x000a_21 de octubre_x000a_06 de noviembre_x000a__x000a_Muy aparte le realizan sus terapias físicas y es evaluado por medico Medicina Fisica y Rehabilitación, además de enfermería quien le realiza seguimiento y control._x000a_Quedo atento_x000a__x000a_Saludos cordiales"/>
    <d v="2025-11-10T00:00:00"/>
    <x v="0"/>
    <n v="4"/>
    <x v="0"/>
    <x v="5"/>
    <x v="0"/>
    <x v="166"/>
    <e v="#N/A"/>
    <e v="#N/A"/>
    <e v="#N/A"/>
    <e v="#N/A"/>
    <m/>
    <m/>
    <s v="Atención Asistencial"/>
    <s v="CALIDAD"/>
  </r>
  <r>
    <x v="10"/>
    <s v="PERÚ"/>
    <s v="VIVA1A CENTRO MEDICO"/>
    <s v="RIMAC"/>
    <x v="0"/>
    <s v="DNI"/>
    <m/>
    <s v="SANDRA CARBONE CEFFALO"/>
    <m/>
    <m/>
    <m/>
    <m/>
    <m/>
    <x v="0"/>
    <x v="1"/>
    <s v="Estimados _x000a__x000a_ _x000a__x000a_Cliente en mención indica que desde antes de quincena de octubre busca programar su consulta y análisis al programa VIVA A1, si embargo cuando se contacta por whatsapp, no tiene respuesta y la contestadora virtual rechaza su mensaje._x000a__x000a_ _x000a__x000a_POLIZA: 4004-0000069367_x000a__x000a_PLAN: AMI SALUD RED MEDICA_x000a__x000a_DIAGNOSTICO: HIPOTIROIDISMO_x000a__x000a_ _x000a__x000a_Por favor, su especial apoyo revisando este caso a la brevedad posible._x000a__x000a_ _x000a__x000a_Muchas gracias,_x000a__x000a_ "/>
    <x v="2"/>
    <m/>
    <x v="19"/>
    <d v="2025-11-06T00:00:00"/>
    <s v="Estimada @Margot Hilda Simon Jaico, buen día:_x000a__x000a_Se valida siteds parametrizado con beneficio 1201 con cobertura al 100%._x000a_Se ha enviado un correo para la validación y emisión de código salesforce para la atención correspondiente."/>
    <d v="2025-11-11T00:00:00"/>
    <x v="0"/>
    <n v="4"/>
    <x v="0"/>
    <x v="5"/>
    <x v="0"/>
    <x v="167"/>
    <e v="#N/A"/>
    <e v="#N/A"/>
    <e v="#N/A"/>
    <e v="#N/A"/>
    <m/>
    <m/>
    <s v="Acceso"/>
    <s v="SERVICIO"/>
  </r>
  <r>
    <x v="10"/>
    <s v="PERU"/>
    <s v="VIVA1A CENTRO MEDICO"/>
    <s v="RIMAC"/>
    <x v="0"/>
    <s v="DNI"/>
    <n v="7198811"/>
    <s v="JAIME ALEJANDRO CHAVARRI GARCIA"/>
    <m/>
    <m/>
    <m/>
    <m/>
    <m/>
    <x v="1"/>
    <x v="1"/>
    <s v="Asegurado JAIME CHAVARRI indica que al estar en programa CUIDATE se le confirmo la cobertura al 100% de toda la medicación o exámenes solicitados dentro de este programa, pero sin embargo le están cobrando por exámenes de laboratorio y también por_x000a__x000a_ _x000a__x000a_ _x000a__x000a_CITA MÉDICA"/>
    <x v="3"/>
    <s v="CUIDATE"/>
    <x v="57"/>
    <d v="2025-11-07T00:00:00"/>
    <s v="Estimada Lic. Margot, buena tarde:_x000a_Respecto a lo solicitado se valida que:_x000a_Solicitud de ingreso se realizó en el mes de febrero, a través de la central de Rímac; por lo que, se entiende que el pcte fue entrevistado para validar Dx de ingreso._x000a_En la caracterización se validan Dx correspondientes al programa RCV._x000a_Paciente corresponde a la cohorte RCV_x000a__x000a_Adjunto screen de ingreso y última HC del presente mes."/>
    <d v="2025-11-17T00:00:00"/>
    <x v="0"/>
    <n v="7"/>
    <x v="0"/>
    <x v="0"/>
    <x v="0"/>
    <x v="168"/>
    <e v="#N/A"/>
    <e v="#N/A"/>
    <e v="#N/A"/>
    <e v="#N/A"/>
    <m/>
    <m/>
    <s v="Eps"/>
    <s v="NO ATRIBUIBLE"/>
  </r>
  <r>
    <x v="10"/>
    <s v="PERÚ"/>
    <s v="VIVA1A CENTRO MEDICO"/>
    <s v="RIMAC"/>
    <x v="0"/>
    <s v="DNI"/>
    <n v="46094728"/>
    <s v="ANGELA MARIA INDACOCHEA BELTRÁN"/>
    <m/>
    <m/>
    <m/>
    <m/>
    <m/>
    <x v="1"/>
    <x v="1"/>
    <s v="Estimada Kristel, buenas tardes_x000a__x000a_ _x000a__x000a_Espero que mi mensaje te encuentre bien y disculpa que escriba en sábado._x000a__x000a_ _x000a__x000a_Te contacto en esta nueva oportunidad para consultarte qué otras alternativas tengo de programas de hipotiroidismo en la póliza en la que estoy._x000a__x000a_Lamentablemente, el programa que actualmente maneja Rímac para la UCSP incluye sólo teleconsultas (con la clínica Viva1A), envío de medicamentos (que no funciona correctamente), eventuales controles de laboratorio (que la Clínica San Juan de Dios siempre duda en indicarme cuáles son porque a mí no se me informe de la lista de análisis a realizar) y citas de nutrición (1) que no se llegan a dar._x000a__x000a_ _x000a__x000a_Adicionalmente de las molestias que hayan podido ser reveladas en mis comentarios anteriores, estoy realmente preocupada porque hace unos meses el doctor con quien regularmente tengo las citas, vió por conveniente cambiarme la cantidad de levotiroxina (de 100mgr a 88mgr), yo no quería (por experiencias previas), pero donde manda capitán... No me entiendas mal, por favor. No es una queja contra el doctor Moncada, sino que es muy difícil tener una relación adecuada cuando es una cita por teléfono._x000a__x000a_ _x000a__x000a_Bastante cansada de no sentirme bien, hoy sábado, tuve cita con otro médico (Clínica Vallesur, Dr. Pinares) y al evaluarme, escucharme y ver los resultados de mis análisis (solicitados por la teleconsulta del Dr. Moncada del martes 28oct y realizados el 05nov) me volvió a subir la medicación y me indicó que, al tener un cuadro de hipotiroidismo por operación, mis valores normales deben ser muy bajos (no como alguien que adquiere un hipotiroidismo de otra forma), retornando al medicación a los 100mgr._x000a__x000a_Tengo un nuevo control de laboratorio (particular) en 2 semanas para ver si mis valores se corrigieron en algo y sino, tomar acciones._x000a__x000a_ _x000a__x000a_La tiroides regula muchos otros comportamientos del cuerpo. Hace 2-3 meses, no me encuentro bien y ahora tengo sobrepeso, que debo tratar ahora también._x000a__x000a_ _x000a__x000a_Te agradeceré puedas brindarme los alcances necesarios para ver qué posibilidades tengo, tenemos los afiliados al programa para encontrar un mejor control de nuestra enfermedad crónica._x000a__x000a_ _x000a__x000a_Saludos cordiales,_x000a__x000a_ _x000a__x000a_Angela M. Indacochea Beltrán"/>
    <x v="39"/>
    <m/>
    <x v="19"/>
    <d v="2025-11-10T00:00:00"/>
    <s v="Estimado Dra. Ambar, buena tarde:_x000a_Paciente solicita atención de manera presencial, para ella es más óptima la atención en consultorio; ya que, durante el tiempo que ha estado con la anterior aseguradora fue atendida por esa modalidad._x000a_Requiere que el médico evalúe diferentes signos durante la consulta presencial._x000a_Paciente refiere cuenta con HC en Cl. San Juan de Dios, Cl. Vallesur, Cl. Arequipa._x000a__x000a_En cuanto a las atenciones de nutrición cuenta con las dos citas programadas, en el lapso de seis meses, según protocolo. La cita del día 30/10 no se concretó, a pesar del llamado de la licenciada._x000a__x000a_Se indica a paciente se que informará a Rimac de su decisión de tener atenciones en consultorio presencial en Arequipa._x000a__x000a_Adjunto screen de nuestra plataforma  Everest._x000a__x000a__x000a_Saludos Cordiales,"/>
    <d v="2025-11-11T00:00:00"/>
    <x v="0"/>
    <n v="2"/>
    <x v="0"/>
    <x v="1"/>
    <x v="0"/>
    <x v="169"/>
    <e v="#N/A"/>
    <e v="#N/A"/>
    <e v="#N/A"/>
    <e v="#N/A"/>
    <m/>
    <m/>
    <e v="#N/A"/>
    <e v="#N/A"/>
  </r>
  <r>
    <x v="10"/>
    <s v="PERÚ"/>
    <s v="VIVA1A CENTRO MEDICO"/>
    <s v="RIMAC"/>
    <x v="0"/>
    <m/>
    <m/>
    <s v="ERIO FERNANDO ZADEL KNAPICH"/>
    <m/>
    <m/>
    <m/>
    <m/>
    <m/>
    <x v="0"/>
    <x v="1"/>
    <s v="Buenas tardes estimada Margot - Stephania,_x000a__x000a_Tu gentil ayuda confirmando el motivo por el cual asegurado ERIO FERNANDO ZADEL KNAPICH fue retirado el programa de hipotiroidismo y si es posible que volver a incluirlo, de un momento a otro realizaron su exclusión sin previo aviso, asegurado tenía tiempo dentro del beneficio._x000a__x000a_Quedo atenta a tu pronta respuesta._x000a__x000a_Saludos."/>
    <x v="1"/>
    <m/>
    <x v="19"/>
    <d v="2025-11-10T00:00:00"/>
    <s v="Estimada Dra. Ambar, buena tarde:_x000a_En el mes de octubre el paciente se encontraba no parametrizado, al parametrizarlo lo hicieron con el beneficio al 100% lo cual se reportó por correo para la validación, corrección y código salesforce para la facturación._x000a__x000a_Al paciente se le indicó que su póliza estaba activa, pero que el beneficio no estaba parametrizado, con palabras que entendiera el contexto._x000a_Al ser aprobado se procedió con la atención médica el día 22/10, entrega de medicamentos 23/10 y toma de análisis 25/10._x000a_Al momento todas las gestiones se encuentran conformes._x000a__x000a_Saludos Cordiales,"/>
    <d v="2025-11-10T00:00:00"/>
    <x v="0"/>
    <n v="1"/>
    <x v="0"/>
    <x v="3"/>
    <x v="0"/>
    <x v="169"/>
    <e v="#N/A"/>
    <e v="#N/A"/>
    <e v="#N/A"/>
    <e v="#N/A"/>
    <m/>
    <m/>
    <s v="Solicitud"/>
    <s v="SOLICITUD"/>
  </r>
  <r>
    <x v="10"/>
    <s v="PERÚ"/>
    <s v="VIVA1A CENTRO MEDICO"/>
    <s v="RIMAC"/>
    <x v="0"/>
    <s v="CE"/>
    <n v="1480378"/>
    <s v="Li Zhenjun"/>
    <m/>
    <m/>
    <m/>
    <m/>
    <m/>
    <x v="0"/>
    <x v="1"/>
    <s v="Buenas tardes Gianina,  por favor tu gentil apoyo sobre lo solicitado por el broker:_x000a__x000a_ _x000a__x000a_ _x000a__x000a_Les escribo para solicitar su amable apoyo respecto al caso del Sr. Li Zhenjun, director de CNPC, quien actualmente se encuentra en Talara y forma parte del programa de atención a pacientes crónicos._x000a__x000a_ _x000a__x000a_El Sr. Li tuvo su cita médica el pasado jueves a las 12:40 p.m. a través del programa Viva 1A. Sin embargo, hasta la fecha no ha recibido ninguna llamada ni comunicación para coordinar la entrega de sus medicamentos. Esta situación ha generado una interrupción en su tratamiento, ya que actualmente no cuenta con la medicación necesaria para continuar con el mismo._x000a__x000a_ _x000a__x000a_Dado que se trata de un paciente crónico, es fundamental evitar cualquier demora que pueda afectar su estado de salud. Les agradecería mucho si pudieran verificar el estado de la coordinación y agilizar el proceso de entrega de los medicamentos correspondientes_x000a__x000a_ _x000a__x000a_Cabe indicar que no le han enviado ninguna receta médica después de la cita._x000a__x000a_ _x000a__x000a_ _x000a__x000a_Por favor necesitamos de manera urgente le llegue la medicina al señor Li.   Muchas gracias._x000a__x000a_ _x000a__x000a_Nro. celular señor Li:  983 587 472"/>
    <x v="0"/>
    <m/>
    <x v="0"/>
    <d v="2025-11-10T00:00:00"/>
    <s v="​y 4 más​​​_x000a_​_x000a_Buenas tardes estimados_x000a__x000a_Me contacté con el paciente y me informa que el día de hoy se acercó a Inkafarma a recoger todos sus medicamentos, se encuentra conforme, de igual forma el día sábado 8/11 a las 14:54 pm se había gestionado con Inkafarma _x000a__x000a_Saludos,"/>
    <d v="2025-11-10T00:00:00"/>
    <x v="0"/>
    <n v="1"/>
    <x v="0"/>
    <x v="3"/>
    <x v="0"/>
    <x v="169"/>
    <e v="#N/A"/>
    <e v="#N/A"/>
    <e v="#N/A"/>
    <e v="#N/A"/>
    <m/>
    <m/>
    <s v="Medicamentos"/>
    <s v="SERVICIO"/>
  </r>
  <r>
    <x v="10"/>
    <s v="PERU"/>
    <s v="VIVA1A CENTRO MEDICO"/>
    <s v="RIMAC"/>
    <x v="0"/>
    <s v="CE"/>
    <n v="182896"/>
    <s v="RENE GUMPRECHT"/>
    <m/>
    <m/>
    <m/>
    <m/>
    <m/>
    <x v="1"/>
    <x v="1"/>
    <s v="Estimados buenas tardes:_x000a__x000a_ _x000a__x000a_Por favor su apoyo con la urgente atención para nuestro asegurado, quien se trata el dx. De Diabetes bajo el programa Cuidate y esta la espera de la visita del medico desde la semana pasada._x000a__x000a_ _x000a__x000a_Quedaron en comunicarse para confirmar la visita del médico, pero hasta el momento dicha comunicación no ha sido efectuada._x000a__x000a_ _x000a__x000a_Esperamos sus urgentes noticias._x000a__x000a_ _x000a__x000a_Saludos,"/>
    <x v="8"/>
    <s v="CUIDATE"/>
    <x v="55"/>
    <d v="2025-11-10T00:00:00"/>
    <s v="Buenas tardes Margot,_x000a_Respecto al reclamo mencionado, te informo lo siguiente:_x000a_El paciente tuvo consulta el día 11/11 a las 7:00 p.m. con el Dr. Antonio David Moncada Catalán (CMP 056723 – RNE 26541). Posterior a ello, realizamos la gestión correspondiente con el proveedor CUIDAFARMA, quien realizó la dispensa parcial de los medicamentos el día 13 de noviembre a las 9:00 a.m._x000a_El día de hoy, a las 5:00 p.m., nos comunicamos con el paciente, quien refirió que aún tiene pendiente la entrega de 18 bolsas en total. Asimismo, nos indicó que CUIDAFARMA se contactó con ella y que hoy le realizarían la entrega de dichas bolsas._x000a_Adicionalmente, reconfirmamos esta información directamente con CUIDAFARMA, quienes nos ratificaron que, debido a un quiebre de stock, no contaban con el producto, sin embargo la entrega está siendo realizada en el transcurso del día._x000a_Es importante precisar que las entregas de insulinas se realizan en coordinación con CUIDAFARMA, proveedor en común. En ese sentido, Viva 1A ejecutó las gestiones correspondientes de manera oportuna, por lo cual este reclamo no corresponde a una incidencia atribuible a Viva 1A, sino a CUIDAFARMA._x000a_Quedamos atentos a cualquier información adicional que requieras._x000a_Saludos cordiales."/>
    <d v="2025-11-14T00:00:00"/>
    <x v="0"/>
    <n v="5"/>
    <x v="0"/>
    <x v="4"/>
    <x v="0"/>
    <x v="169"/>
    <e v="#N/A"/>
    <e v="#N/A"/>
    <e v="#N/A"/>
    <e v="#N/A"/>
    <m/>
    <m/>
    <s v="Acceso"/>
    <s v="SERVICIO"/>
  </r>
  <r>
    <x v="10"/>
    <s v="PERU"/>
    <s v="VIVA1A CENTRO MEDICO"/>
    <s v="RIMAC"/>
    <x v="0"/>
    <s v="DNI"/>
    <n v="21402437"/>
    <s v="Pedro Hugo Lengua"/>
    <m/>
    <m/>
    <m/>
    <s v="25-SBS019240"/>
    <m/>
    <x v="0"/>
    <x v="1"/>
    <s v="Por medio de la presente, yo Milagritos Espinoza Perales con DNI 21568633 en representación de mi esposo Pedro Hugo_x000a_Lengua Morales con DNI 21402437 asegurado en la Compañía que ustedes representan; quien_x000a_Detalle del Reclamo / Pedido:_x000a_Queja1_x000a_ / Reclamo2_x000a_:_x000a_Nombre del usuario/Razón Milagritos Del Pilar Espinoza Perales_x000a_Tipo de Documento Identidad: Número Documento de_x000a_Identidad:_x000a_2. DATOS DEL CLIENTE_x000a_producto de un ACV isquémico tiene afasia expresiva y hemiparesia parcial del brazo derecho; le manifiesto mi_x000a_preocupación por la atención del centro de salud Viva 1 Cooporativo, que a la fecha es la entidad de salud que hemos_x000a_recurrido para las terapias de lenguaje y ocupacional que mi esposo necesita y requiere con urgencia; respecto a ellos le_x000a_presento mi reclamo porque siempre están interrumpiendo la continuidad de las terapias, lo cual frena el avance adquirido_x000a_de mi esposo, ya que estás no son programadas oportunamente._x000a_Hace más de una semana que estoy a la espera de la programación de las terapias indicadas por el médico._x000a_Me he visto en la necesidad de comunicarme con ustedes porque a pesar de mis constantes mensajes que les envío vía_x000a_WhatsApps ya que es la única forma de comunicarme con ellos, no tengo respuesta alguna de Viva 1._x000a_La doctora Vigo vino a evaluarlo el jueves 30 de octubre y a la fecha no hay respuesta alguna respecto a lo indicado por la_x000a_doctora; que son terapias de lenguaje y terapia ocupacional para continuar con su rehabilitación._x000a_Les solicito por favor que nos ayuden al respecto o caso contrario nos brinden los datos de otro centro que trabaje con_x000a_ustedes que brinden los servicios de terapia de lenguaje y ocupacional que mi esposo necesita._x000a_Manifiesto que mi esposo está experimentando un avance significativo lo cual requiere una continuidad de las terapias,_x000a_entiendan mi situación y preocupación en este proceso de recuperación de mi esposo._x000a_Agradezco anticipadamente la atención al presente."/>
    <x v="2"/>
    <m/>
    <x v="52"/>
    <d v="2025-11-13T00:00:00"/>
    <s v="Lima, 05 de febrero de 2025_x000a__x000a__x000a_Estimados señores de Rimac EPS_x000a_De nuestra mayor consideración,_x000a_Por medio de la presente, deseamos expresar nuestro compromiso con la transparencia, la calidad de atención y la mejora continua en nuestros procesos._x000a_Con relación a los hechos ocurridos el dia 11 de diciembre del 2025, durante la atención a través del programa Diamante, vinculados a la prestación del servicio para la paciente Pedro Hugo Lnegua Morales, con DNI 21402437, nos permitimos informar lo siguiente:_x000a__x000a_a)_x0009_Descripción de los hechos_x000a__x000a_Se ha validado el historial de atenciones y detallamos lo siguiente:_x000a__x000a_Luego de revisar el caso en detalle, se verifica que el paciente ha venido recibiendo atenciones de manera continua y conforme a las indicaciones médicas, incluyendo evaluaciones por Medicina Física y Rehabilitación, así como sesiones de Terapia de Lenguaje y Terapia Ocupacional en atención domiciliaria._x000a__x000a_Posterior a la evaluación realizada por la Dra. Laura Betty Vigo Araujo, el paciente ha continuado con su plan de rehabilitación, registrándose atenciones en Terapia de Lenguaje y Terapia Ocupacional de forma periódica, además de controles médicos complementarios (Medicina Interna, Geriatría, Medicina Familiar, Enfermería, entre otros), lo que evidencia la continuidad del manejo multidisciplinario. _x000a__x000a_A continuación, detallamos las atenciones registradas:_x000a__x000a_•_x0009_Medicina Física y Rehabilitación_x000a_11/09/2025 – Dra. Laura Betty Vigo Araujo_x000a_04/11/2025 – Dra. Laura Betty Vigo Araujo_x000a_25/12/2025 – Dra. Laura Betty Vigo Araujo_x000a_03/02/2026 – Dra. Laura Betty Vigo Araujo_x000a__x000a_•_x0009_Terapia Ocupacional – Atención domiciliaria_x000a_Setiembre:  _x0009_27/09, 29/09, _x000a_Octubre:_x0009__x0009_02/10, 04/10, 13/10, 15/10, 17/10, 22/10_x000a_Noviembre:  _x0009_05/11_x000a_Diciembre:  _x0009_ 05/12, 12/12, 13/12, 22/12_x000a__x000a_•_x0009_Terapia de Lenguaje – Atención domiciliaria_x000a_Setiembre: _x0009__x0009_29/09,_x000a_Octubre: _x0009__x0009_02/10, 17/10, 23/10, 25/10, 31/10_x000a_Noviembre: _x0009__x0009_04/11, 21/11, 24/11_x000a_Diciembre: _x0009__x0009_03/12_x000a__x000a__x000a_Como se evidencia, el paciente ha mantenido seguimiento de las terapias indicadas, dentro de un manejo multidisciplinario continuo._x000a__x000a_Entendemos que puede haberse generado una percepción de falta de respuesta a través del canal de mensajería, por ello, reforzaremos la comunicación con usted para mantenerla informada sobre la programación de las siguientes sesiones y evitar inconvenientes similares._x000a__x000a__x000a__x000a_Es todo cuanto podemos informar._x000a__x000a__x000a__x000a_b)_x0009_Medidas a adoptar o adoptadas:_x000a_Finalmente, es oportuno informarle que hemos adoptado las siguientes medidas:_x000a__x000a_a)_x0009_Se realizó la sensibilización del personal asistencial y administrativo involucrado, con el fin de mejorar la contactabilidad con nuestros pacientes._x000a__x000a_Reiteramos nuestro compromiso de mantener los más altos estándares en la prestación de servicios y a colaborar estrechamente con su representada para asegurar que estos hechos sean casos aislados y no afecten la confianza depositada en nuestros procesos._x000a__x000a_Agradecemos la oportunidad de exponer las medidas implementadas y quedamos a su disposición para cualquier consulta o reunión que consideren pertinente. _x000a__x000a_Sin otro particular, agradecemos su comprensión y reiteramos nuestro compromiso de mejora continua, en beneficio de la atención de sus afiliados._x000a_Cordialmente,_x000a__x000a__x000a__x000a__x000a__x000a_VIVA 1A S.A.C._x000a_BRIGITTE HUARANCA LÓPEZ_x000a_GESTOR DE RECLAMOS DE VIVA 1_x000a_"/>
    <d v="2026-02-05T00:00:00"/>
    <x v="0"/>
    <n v="61"/>
    <x v="0"/>
    <x v="0"/>
    <x v="2"/>
    <x v="170"/>
    <e v="#N/A"/>
    <e v="#N/A"/>
    <e v="#N/A"/>
    <e v="#N/A"/>
    <m/>
    <m/>
    <s v="Acceso"/>
    <s v="SERVICIO"/>
  </r>
  <r>
    <x v="10"/>
    <s v="PERU"/>
    <s v="VIVA1A CENTRO MEDICO"/>
    <s v="RIMAC"/>
    <x v="0"/>
    <s v="DNI"/>
    <n v="42136002"/>
    <s v="MIRIAM ROCIO SANCHEZ CUMBAY"/>
    <m/>
    <m/>
    <m/>
    <s v="25-SBS019338"/>
    <m/>
    <x v="1"/>
    <x v="1"/>
    <s v="el dia viernes 14/11 alrededor de las 10:00pm necesitaba asistencia vial(cambio de llanta) ,llame en más de 04 oportunidades al número 613-6377 y no tuve exito con la comunicación ,me encuentro totalmente disconforme ya que nisiquiera pueden atender las llamadas en una situación como esta.Lamentablemente la llanta de repuesto que tenia también estaba baja y necesitaba la asistencia . Cuestiono a Ustedes el vender un servicio que no pueden cubrir es un total engaño... hoy Lunes 17/11 intento llamar nuevamente al número 613-6377 en dos oportunidades y tampoco contestan.... Me siento engañada al momento de vender te ofrecen servicios que no brindan...en el caso que no sea llanta y que necesites el servicio de grúa tampoco podrias contar con ello porque ni siquiera contestan.... llevaré este tema hasta INDECOPI .._x000a_***El nuevo SOAT con Asistencia Vial ha sido creado para proteger el vehículo de nuestros mutuos clientes ante cualquier emergencia que suceda en su camino***(copiado) NO CUMPLEN agradeceré verificar_x000a_Brindar asistencia al usuario_x000a__x000a_ "/>
    <x v="11"/>
    <m/>
    <x v="9"/>
    <d v="2025-11-18T00:00:00"/>
    <s v="Buenas tardes estimada Luisa,_x000a_Recibe un cordial saludo, te informo que el servicio de cambio de llanta no forma parte de los servicios brindados por nuestra prestadora Viva 1A. Por ello, el reclamo mencionado no corresponde a nuestra gestión._x000a_Quedo atenta ante cualquier consulta adicional._x000a_Saludos cordiales."/>
    <d v="2025-11-19T00:00:00"/>
    <x v="0"/>
    <n v="2"/>
    <x v="0"/>
    <x v="1"/>
    <x v="0"/>
    <x v="171"/>
    <e v="#N/A"/>
    <e v="#N/A"/>
    <e v="#N/A"/>
    <e v="#N/A"/>
    <m/>
    <m/>
    <s v="Atencion Asistencial"/>
    <s v="SERVICIO"/>
  </r>
  <r>
    <x v="10"/>
    <s v="PERU"/>
    <s v="VIVA1A CENTRO MEDICO"/>
    <s v="RIMAC"/>
    <x v="0"/>
    <s v="DNI"/>
    <n v="23993607"/>
    <s v="ALDO REINOSO RIVAS"/>
    <m/>
    <m/>
    <m/>
    <m/>
    <m/>
    <x v="0"/>
    <x v="1"/>
    <s v="Hola Liseth,_x000a__x000a_En copia nos lee el equipo de Viva1A de acuerdo a lo indicado por la licenciada Guissela._x000a__x000a_Estimados equipo de Viva 1A por favor con el requerimiento:_x000a__x000a_Requerimos saber ultimo estado o la entrega de medicamento del paciente:"/>
    <x v="0"/>
    <m/>
    <x v="0"/>
    <d v="2025-11-24T00:00:00"/>
    <s v="Posteriormente, Rímac autorizó la atención y la dispensación del medicamento; en consecuencia, la dispensación se realizó el 16 de diciembre."/>
    <d v="2025-12-18T00:00:00"/>
    <x v="0"/>
    <n v="19"/>
    <x v="0"/>
    <x v="0"/>
    <x v="0"/>
    <x v="172"/>
    <e v="#N/A"/>
    <e v="#N/A"/>
    <e v="#N/A"/>
    <e v="#N/A"/>
    <m/>
    <m/>
    <s v="Medicamentos"/>
    <s v="SERVICIO"/>
  </r>
  <r>
    <x v="10"/>
    <s v="PERU"/>
    <s v="VIVA1A CENTRO MEDICO"/>
    <s v="RIMAC"/>
    <x v="0"/>
    <s v="DNI"/>
    <n v="40066085"/>
    <s v="Violeta  Lopez Caballon"/>
    <m/>
    <n v="997104601"/>
    <s v="violeta.lopez@claro.com.pe"/>
    <s v="ID: 11923"/>
    <m/>
    <x v="0"/>
    <x v="3"/>
    <s v="Estoy en el programa de enfermedades crónicas de EPS Rimac, y hace 6 meses que me dicen que me harán análisis endocrinología por tiroides y hasta el momento no van a tomarme la muestra, todos los meses dicen que me llamarán o escribirán y nunca cumplen , solo me dan la pastilla y nada más, no evalúan ni llevan un control. Asimismo me dijeron que me derivarían con nutrición y tampoco se comunicaron conmigo_x000a__x000a_Sustenta tu respuesta en base al archivo adjunto:"/>
    <x v="2"/>
    <m/>
    <x v="15"/>
    <d v="2025-11-27T00:00:00"/>
    <s v="Lima, 03 de febrero del 2026_x000a_Violeta López Caballon_x000a_violeta.lopez@claro.com.pe_x000a_Referencia: Reclamo N° LR-00054_x000a_PAUS – VIVA 1A S.A.C._x000a_Violeta López Caballon,_x000a_De nuestra consideración,_x000a_Nos dirigimos a usted para saludarle y, al mismo tiempo, informarle que hemos analizado su _x000a_reclamo presentado el 27 de noviembre del 2025 a través de la Hoja de Reclamación N° _x000a_00054 del Libro de Reclamaciones Virtual, con relación a los presuntos inconvenientes _x000a_ocurridos durante nuestra atención. Por ello, procedimos a realizar una evaluación _x000a_exhaustiva con las áreas involucradas. _x000a_En virtud de ello, adjunto a la presente, encontrará el Informe de Resultado de su Reclamo _x000a_para su revisión._x000a_Lamentamos cualquier molestia que esta situación haya podido ocasionar y le reiteramos _x000a_nuestro propósito de cumplir con nuestros servicios con la más alta calidad para nuestros _x000a_pacientes._x000a_Finalmente, le recordamos lo siguiente:_x000a_“De no encontrarse de acuerdo, o disconforme con el resultado del reclamo, o ante la _x000a_negativa de atención o irregularidad en su tramitación, puede acudir en denuncia ante la _x000a_Superintendencia Nacional de Salud - SUSALUD; o hacer uso de los mecanismos 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27 de noviembre del 2025, a través del Libro de Reclamaciones _x000a_Virtual , mediante la Hoja de Reclamación 00054._x000a_2. Identificación del usuario afectado y de quien presenta el reclamo:_x000a_El reclamo fue presentado por el Sra. Violeta Lopez Caballon, identificado con DNI N° _x000a_40066085, en calidad de representante._x000a_La usuaria afectada es la Sra. Sra. Violeta Lopez Caballon, identificado con DNI N° _x000a_40066085_x000a_3. Descripción y causa del reclamo:_x000a_“Estoy en el programa de enfermedades crónicas de EPS Rimac, y hace 6 meses que _x000a_me dicen que me harán análisis endocrinología por tiroides y hasta el momento no van _x000a_a tomarme la muestra, todos los meses dicen que me llamarán o escribirán y nunca _x000a_cumplen, solo me dan la pastilla y nada más, no evalúan ni llevan un control. Asimismo,_x000a_me dijeron que me derivarían con nutrición y tampoco se comunicaron conmigo.”_x000a_4. Análisis de los hechos que sustentan el reclamo:_x000a_Habiendo solicitado el descargo respectivo a las áreas involucradas en su atención, _x000a_como parte de las diligencias para atender su reclamo, cordialmente, le informamos lo _x000a_siguiente:_x000a_De acuerdo con la revisión de su historia clínica, sus últimos exámenes de laboratorio _x000a_fueron realizados en el mes de junio, por lo que esta información no coincide con lo _x000a_mencionado respecto a la falta de controles. Asimismo, se verifica que usted ha venido _x000a_recibiendo atenciones de seguimiento dentro del Programa de Enfermedades Crónicas, _x000a_conforme al protocolo establecido para pacientes con diagnóstico de hipotiroidismo._x000a_Se registran las siguientes atenciones:_x000a_07/05/2025 – Endocrinología (Teleconsulta) – Dra. Nilda Noriko Kawamura Murillo_x000a_05/06/2025 – Endocrinología (Teleconsulta) – Dra. Nilda Noriko Kawamura Murillo_x000a_02/07/2025 – Endocrinología (Teleconsulta) – Dra. Karol Dick Pereira Salgado_x000a_12/07/2025 – Enfermería (Teleconsulta) – Lic. Anaveliza Zegovia Martínez de Vidarte_x000a_15/07/2025 – Nutrición (Teleconsulta) – Lic. Ana Lucía Meggo Vargas_x000a_03/09/2025 – Endocrinología (Teleconsulta) – Dra. Karol Dick Pereira Salgado_x000a_02/10/2025 – Endocrinología (Teleconsulta) – Dra. Karol Dick Pereira Salgado_x000a_03/12/2025 – Endocrinología (Teleconsulta) – Dra. Karol Dick Pereira Salgado_x000a_04/12/2025 – Enfermería (Teleconsulta) – Lic. Solange Selena León Salhuana_x000a_05/01/2026 – Endocrinología (Teleconsulta) – Dra. Karol Dick Pereira Salgado_x000a_06/01/2026 – Enfermería (Teleconsulta) – Lic. Leonela Mireya Cárdenas Urbano_x000a_07/01/2026 – Nutrición (Teleconsulta) – Lic. Marianela Alexandra Litano Chero_x000a_Estas atenciones se encuentran alineadas con el protocolo del programa de _x000a_hipotiroidismo, el cual establece controles médicos de manera mensual._x000a_En relación con las atenciones de Nutrición, es importante precisar que el protocolo del _x000a_programa contempla evaluaciones con una frecuencia semestral (cada seis meses). En _x000a_ese sentido, las atenciones registradas se encuentran dentro de los tiempos _x000a_establecidos, habiéndose dado cumplimiento a lo indicado._x000a_No obstante, reforzaremos la comunicación para asegurar que usted cuente con _x000a_información clara sobre sus próximos controles y evaluaciones programadas, así como _x000a_la continuidad de su seguimiento multidisciplinario._x000a_Asimismo, reconocemos la importancia de que la paciente reciba sus atenciones de _x000a_manera continua y oportuna. Por ello, se han reforzado las coordinaciones internas, así _x000a_como los mecanismos de confirmación de asistencia del personal profesional, con el fin _x000a_de garantizar la continuidad de los servicios y prevenir futuros inconvenientes en la _x000a_ejecución de las terapias programadas._x000a_5. Conclusiones_x000a_En consecuencia, de acuerdo con los fundamentos expuestos, nuestra institución_x000a_declara infundado en parte su reclamo por demora de dispensación._x000a_Viva 1A agradece su reclamo pues nos permite tener el debido conocimiento de las _x000a_eventualidades y deficiencias que puedan producirse durante la atención, tomar _x000a_medidas correctivas evitando a futuro alguna otra disconformidad que refleja _x000a_insatisfacción en situaciones similares._x000a_Lamentamos que la percepción de la atención brindada no haya sido de su satisfacción, _x000a_no obstante, le reiteramos nuestro compromiso de seguir trabajando en pro de la mejora _x000a_de los procesos establecidos en nuestra institución; asimismo le informamos que, ante _x000a_cualquier consulta o duda futura, puede contactarse con nuestro personal de Plataforma _x000a_de Atención al Usuario en Salud (PAUS) por los siguientes canales: _x000a_quejasyreclamos@viva1a.com.pe_x000a_6. Medidas a adoptar o adoptadas:_x000a_Finalmente, es oportuno informarle que hemos adoptado las siguientes medidas:_x000a_a) Verificación activa del cumplimiento del plan de control_x000a_b) Reforzamiento de la orientación al paciente_x000a_Quedamos atentos ante cualquier solicitud, prestos a servirle siempre._x000a_“EN VIVA 1A CUIDAMOS LA SALUD DE TU FAMILIA COMO SI FUERA LA NUESTRA"/>
    <d v="2026-02-03T00:00:00"/>
    <x v="0"/>
    <n v="49"/>
    <x v="0"/>
    <x v="0"/>
    <x v="0"/>
    <x v="173"/>
    <e v="#N/A"/>
    <e v="#N/A"/>
    <e v="#N/A"/>
    <e v="#N/A"/>
    <m/>
    <m/>
    <s v="Acceso"/>
    <s v="SERVICIO"/>
  </r>
  <r>
    <x v="10"/>
    <s v="PERU"/>
    <s v="VIVA1A CENTRO MEDICO"/>
    <s v="RIMAC"/>
    <x v="0"/>
    <s v="DNI"/>
    <m/>
    <s v="CARDENAS CARRASCAL PEDRO FERNANDOS"/>
    <m/>
    <m/>
    <m/>
    <m/>
    <m/>
    <x v="0"/>
    <x v="1"/>
    <s v="Respecto al Sr. Cárdenas, los comentarios no responden la falta de coordinación de mayo y de Julio, solo se le ha respondido por las atenciones actuales. Me preocupa principalmente el comentario del cliente donde indica que le respondieron que el programa solo coordina si les contestan el teléfono y no vía WhatsApp o correo, ¿eso es así? Te pido por favor que este punto se aclare con el proveedor ya que queremos evitar que posteriormente se vuelva a quejar por la falta de contacto_x000a__x000a_ _x000a__x000a_Gracias"/>
    <x v="5"/>
    <s v="CUIDATE"/>
    <x v="14"/>
    <d v="2025-11-28T00:00:00"/>
    <s v="La dispensación se realizó el día 17 de diciembre, dentro de los plazos establecidos por Cuida."/>
    <d v="2025-12-20T00:00:00"/>
    <x v="0"/>
    <n v="16"/>
    <x v="0"/>
    <x v="0"/>
    <x v="0"/>
    <x v="174"/>
    <e v="#N/A"/>
    <e v="#N/A"/>
    <e v="#N/A"/>
    <e v="#N/A"/>
    <m/>
    <m/>
    <s v="Fallas TICS"/>
    <s v="CALIDAD"/>
  </r>
  <r>
    <x v="11"/>
    <s v="PERU"/>
    <s v="VIVA1A CENTRO MEDICO"/>
    <s v="RIMAC"/>
    <x v="0"/>
    <s v="DNI"/>
    <m/>
    <s v="Sandra Hollemweguer"/>
    <m/>
    <m/>
    <m/>
    <m/>
    <m/>
    <x v="0"/>
    <x v="1"/>
    <s v="Por favor su apoyo, tenemos muchos inconvenientes en la atencion del proveedor, cliente informa lo siguiente:_x000a__x000a_ _x000a__x000a_“aproximadamente en el mes de agosto se comunico con la Sra. Betty (Mamá de Sandra)_x000a__x000a_Un representante de la empresa de terceros que son los que alquilan las camas clínicas al centro médico, mencionando que tienen que recoger la cama de manera urgente porque el centro medico no ha pagado los alquileres, fueron demasiado groseros en la comunicación, por un problema que no le compete a la paciente. La Sra. Betty se comunico con el centro médico y se disculparon por el caso y solucionarían el problema y que fue un percance que no volvería a pasar. Se tomo la situación con un caso aislado que fue una confusión, pero hace una semana nuevamente la empresa tercera se ha comunicado con la Sra. Betty nuevamente de manera grosera mencionando que en una hora llegaran al domicilio de la paciente a recoger la cama porque ya no la están pagando surgió una pelea telefónica y no se procedió en ninguna entrega porque no le corresponde realizar esta gestión, posteriormente el centro médico le menciona a la Sra Betty que es cierta la información que ya no han pagado y que entregue la cama clínica esto es de total falta de criterio y manejo en caso sucedan estos problemas no tienen porque involucrar terceros en esta situación tendría que ser el mismo centro médico que solucione el caso._x000a__x000a_ _x000a__x000a_Pido tu apoyo para que puedan revisar la gestión que realiza el centro médico Viva1A”."/>
    <x v="28"/>
    <m/>
    <x v="9"/>
    <d v="2025-12-01T00:00:00"/>
    <s v="El caso fue resuelto el 16 de diciembre y notificado previamente mediante otro correo."/>
    <d v="2025-12-18T00:00:00"/>
    <x v="0"/>
    <n v="14"/>
    <x v="0"/>
    <x v="0"/>
    <x v="0"/>
    <x v="175"/>
    <e v="#N/A"/>
    <e v="#N/A"/>
    <e v="#N/A"/>
    <e v="#N/A"/>
    <m/>
    <m/>
    <s v="Atención Asistencial"/>
    <s v="CALIDAD"/>
  </r>
  <r>
    <x v="11"/>
    <s v="PERU"/>
    <s v="VIVA1A CENTRO MEDICO"/>
    <s v="RIMAC"/>
    <x v="0"/>
    <s v="DNI"/>
    <n v="10542452"/>
    <s v="Bruno Canale Fossa"/>
    <m/>
    <n v="950920889"/>
    <m/>
    <m/>
    <m/>
    <x v="0"/>
    <x v="1"/>
    <s v="Me indica el asegurado Bruno Canale Fossa DNI 10542452 nos indica haber pasado consulta el 17/11 y a la fecha no recibe la medicina, son casi 15 días y le indican que NO cuenta con el beneficio."/>
    <x v="0"/>
    <s v="CUIDATE"/>
    <x v="0"/>
    <d v="2025-12-03T00:00:00"/>
    <s v="Buenas tardes Margot,_x000a_El retraso se debió a que el paciente no contaba con registro activo en el sistema SITEDS el cual les fue informado oportunamente por lo que generaron un código SALEFORCE. Siendo dispensado finalmente 18 de noviembre._x000a_Quedamos atentos a cualquier indicación adicional._x000a_Saludos "/>
    <d v="2026-02-03T00:00:00"/>
    <x v="0"/>
    <n v="45"/>
    <x v="0"/>
    <x v="0"/>
    <x v="0"/>
    <x v="176"/>
    <e v="#N/A"/>
    <e v="#N/A"/>
    <e v="#N/A"/>
    <e v="#N/A"/>
    <m/>
    <m/>
    <s v="Medicamentos"/>
    <s v="SERVICIO"/>
  </r>
  <r>
    <x v="11"/>
    <s v="PERU"/>
    <s v="VIVA1A CENTRO MEDICO"/>
    <s v="RIMAC"/>
    <x v="0"/>
    <s v="DNI"/>
    <n v="2802103"/>
    <s v="BALAREZO SALDAÑA CLAUDIA INES"/>
    <m/>
    <m/>
    <m/>
    <m/>
    <m/>
    <x v="0"/>
    <x v="1"/>
    <s v="Estimados Señores de Viva 1 A - Farmacia_x000a__x000a_ _x000a__x000a_Solicito urgente respuesta de atención de medicamentos de asegurada quien sigue reportando que no ha recibido su medicación y tiene pronto viaje, esta solicitud ya fue autorizada._x000a__x000a_ "/>
    <x v="0"/>
    <s v="CUIDATE"/>
    <x v="0"/>
    <d v="2025-12-04T00:00:00"/>
    <s v="Buenas  tardes estimada Margot, _x000a__x000a_La entrega fue gestionada oportunamente desde que se contó con la autorización por parte de Rímac. Asimismo, se enviaron mensajes reiterativos al proveedor Cuida solicitando la dispensación; sin embargo, no se obtuvo respuesta oportuna.  Finalmente el proveedor realizó la entrega el 4 de diciembre _x000a__x000a_Saludos _x000a__x000a_Brigitte  Huaranca"/>
    <d v="2026-02-03T00:00:00"/>
    <x v="0"/>
    <n v="44"/>
    <x v="0"/>
    <x v="0"/>
    <x v="0"/>
    <x v="177"/>
    <e v="#N/A"/>
    <e v="#N/A"/>
    <e v="#N/A"/>
    <e v="#N/A"/>
    <m/>
    <m/>
    <s v="Medicamentos"/>
    <s v="SERVICIO"/>
  </r>
  <r>
    <x v="11"/>
    <s v="PERU"/>
    <s v="VIVA1A CENTRO MEDICO"/>
    <s v="RIMAC"/>
    <x v="0"/>
    <s v="DNI"/>
    <n v="8462833"/>
    <s v="PAULA ROSARIO MENDOZA AGUIRRE"/>
    <m/>
    <n v="986095220"/>
    <m/>
    <m/>
    <m/>
    <x v="0"/>
    <x v="1"/>
    <s v="Buenos días estimadas_x000a__x000a_ _x000a__x000a_Paciente se ocmunica a nuestra central, refiere que completo una encuesta para agendar su cita por dx de Hipotiroidismo con prestador Viva 1A y no recibio confirmación de cita para el día de hoy 04/12. Solicita contacto urente para confirmación de cita._x000a__x000a_Su entil apoyo en revisión de caso y contacto con paciente.  "/>
    <x v="2"/>
    <m/>
    <x v="44"/>
    <d v="2025-12-04T00:00:00"/>
    <s v="Buen día estimados_x000a__x000a_Me contacté con paciente en mención a través de una llamada, brindándole disponibilidad de horarios con el Dr Moncada, se agendó para el día de hoy a las 11:45 am , la paciente quedo conforme._x000a__x000a_Saludos, "/>
    <d v="2025-12-04T00:00:00"/>
    <x v="0"/>
    <n v="1"/>
    <x v="0"/>
    <x v="3"/>
    <x v="0"/>
    <x v="177"/>
    <e v="#N/A"/>
    <e v="#N/A"/>
    <e v="#N/A"/>
    <e v="#N/A"/>
    <m/>
    <m/>
    <s v="Acceso"/>
    <s v="SERVICIO"/>
  </r>
  <r>
    <x v="11"/>
    <s v="PERU"/>
    <s v="VIVA1A CENTRO MEDICO"/>
    <s v="RIMAC"/>
    <x v="0"/>
    <s v="DNI"/>
    <n v="76091275"/>
    <s v="ESTHEFANIA MARGARITA LOZANO OLIVA"/>
    <m/>
    <s v="992296665 "/>
    <m/>
    <m/>
    <m/>
    <x v="0"/>
    <x v="1"/>
    <s v="El esposo de la paciente se contacta con la central y refiere que la prestadora demora en atender a su esposa. Asimismo, señala que ellos solicitaron la receta, pero la prestadora no se las proporcionó. Además, indica que cuando decidieron no comprar los medicamentos en la prestadora, el personal mostró incomodidad y comenzaron a espaciar sus llamadas para las consultas o las dejaban en espera por mucho tiempo y no se concretaba la cita. Ellos refieren que actualmente desean retirarse del programa de hipotiroidismo."/>
    <x v="28"/>
    <m/>
    <x v="19"/>
    <d v="2025-12-05T00:00:00"/>
    <s v="Estimada Lic. Margot, buena tarde:_x000a_Respecto a lo solicitado se informa que:_x000a_Se han realizado los contactos mensuales para el agendamiento respectivo, siendo el último en el mes de Octubre._x000a_En el contacto de octubre refiere que no desea la cita ni el programa._x000a_Se procede con la baja, adjunto screen del reporte._x000a_En los informes mensuales enviados se reporta como Retiro del Programa._x000a_"/>
    <d v="2025-12-05T00:00:00"/>
    <x v="0"/>
    <n v="1"/>
    <x v="0"/>
    <x v="3"/>
    <x v="0"/>
    <x v="178"/>
    <e v="#N/A"/>
    <e v="#N/A"/>
    <e v="#N/A"/>
    <e v="#N/A"/>
    <m/>
    <m/>
    <s v="Atención Asistencial"/>
    <s v="CALIDAD"/>
  </r>
  <r>
    <x v="11"/>
    <s v="PERU"/>
    <s v="VIVA1A CENTRO MEDICO"/>
    <s v="RIMAC"/>
    <x v="0"/>
    <s v="DNI"/>
    <n v="46783972"/>
    <s v="VANESSA ALEXANDRA ZARATE CHAVEZ"/>
    <m/>
    <n v="998001829"/>
    <m/>
    <m/>
    <m/>
    <x v="0"/>
    <x v="1"/>
    <s v="La paciente se comunica con la central y refiere que la prestadora Clínica Viva 1A le informó que su póliza se encuentra activa; sin embargo, no cuenta con cobertura dentro del programa al cual ella pertenece. Asimismo, indica que no pudo acceder a su cita programada para el 05/12/2025 debido a este inconveniente._x000a__x000a_La paciente cuenta con diagnóstico de hipotiroidismo, se encuentra muy incómoda por la situación y manifiesta que, de no recibir una respuesta en un plazo máximo de 24 horas, presentará una queja formal ante la Defensoría del Asegurado, la SBS e Indecopi, dado que no fue informada sobre el cambio en su cobertura."/>
    <x v="3"/>
    <s v="TRAMITE INTERNO"/>
    <x v="19"/>
    <d v="2025-12-10T00:00:00"/>
    <s v="Estimada Lic, Margot, buen día:_x000a_Respecto a lo solicitado se informa lo siguiente:_x000a_En siteds se valida beneficio 1201 con copago de s/30.00, lo cual fue informado a nuestra mutua paciente tal como ella lo indica en su llamada._x000a_Lamentablemente tenemos aún quiebres en la parametrización de SITEDS ya no solo de AMI/AMC sino también ahora en productos EPS_x000a__x000a_El día lunes se envió correo solicitando código salesforce para poder proceder con la atención, nos encontramos a la espera de la respuesta._x000a_Adjunto el correo enviado._x000a__x000a_Estamos solicitando prioridad para proceder con el agendamiento._x000a_Cabe resaltar que se debe generar un código por cada cita mensual para que ello nos permita facturar la atención correspondiente._x000a__x000a_Se informará en cuanto culminemos con el agendamiento, realizando el seguimiento de la atención._x000a_Saludos Cordiales,"/>
    <d v="2025-12-10T00:00:00"/>
    <x v="0"/>
    <n v="1"/>
    <x v="0"/>
    <x v="3"/>
    <x v="0"/>
    <x v="179"/>
    <e v="#N/A"/>
    <e v="#N/A"/>
    <e v="#N/A"/>
    <e v="#N/A"/>
    <m/>
    <m/>
    <s v="Eps"/>
    <s v="NO ATRIBUIBLE"/>
  </r>
  <r>
    <x v="11"/>
    <s v="PERU"/>
    <s v="VIVA1A CENTRO MEDICO"/>
    <s v="RIMAC"/>
    <x v="0"/>
    <s v="DNI"/>
    <m/>
    <s v="ALESSANDRA CHIARA GALVEZ HERMOZA"/>
    <m/>
    <m/>
    <m/>
    <m/>
    <m/>
    <x v="0"/>
    <x v="1"/>
    <s v="Estimados _x000a__x000a_Buen día, en la comunicación con el papá de la paciente Alessandra Chiara Gálvez Hermoza, se hace hincapié de las atenciones que hasta el momento ha venido recibiendo en el programa en función a la disponibilidad que brinda para las programaciones y refiere lo siguiente:_x000a__x000a_La comunicación para el agendamiento lo realizan de diferentes números y personal distinto que no tiene conocimiento de las coordinaciones previas._x000a_ En varias por oportunidades reprograman la cita ofreciendo disculpas por el cambio, lo cual genera cambios de otras actividades que tiene su niña como clases de ingles, psiquiatría ( que sume como particular)._x000a_Refiere también que por las diferentes actividades y citas en clínica angloamericana  que tiene su niña, si ha reprogramado algunas citas._x000a__x000a_Frente a lo mencionado, se ha sugerido una evaluación por médico del programa e identificar  las necesidades alteradas al momento, para definir que atenciones requiere, la frecuencia de las misma o la posibilidad de alta del programa._x000a_Cabe mencionar que para el próximo mes (Enero 2026) se encontrará de vacaciones para poder coordinar la evaluación."/>
    <x v="8"/>
    <s v="CALL CENTER"/>
    <x v="9"/>
    <d v="2025-12-11T00:00:00"/>
    <s v="Estimada Rosita, buena tarde:_x000a_Se gestionarán atenciones para el mes de Enero 2026._x000a_Gracias por la comunicación con el papá de nuestra mutua paciente._x000a__x000a_@Stacy Ann Carrillo Neyra tener en cuenta por favor_x000a__x000a_Saludos Cordiales,"/>
    <d v="2025-12-11T00:00:00"/>
    <x v="0"/>
    <n v="1"/>
    <x v="0"/>
    <x v="3"/>
    <x v="0"/>
    <x v="180"/>
    <e v="#N/A"/>
    <e v="#N/A"/>
    <e v="#N/A"/>
    <e v="#N/A"/>
    <m/>
    <m/>
    <s v="Acceso"/>
    <s v="SERVICIO"/>
  </r>
  <r>
    <x v="11"/>
    <s v="PERU"/>
    <s v="VIVA1A CENTRO MEDICO"/>
    <s v="RIMAC"/>
    <x v="0"/>
    <s v="DNI"/>
    <n v="9271579"/>
    <s v="JUAN ANTONIO FLORES ARAUJO"/>
    <m/>
    <m/>
    <m/>
    <m/>
    <m/>
    <x v="0"/>
    <x v="1"/>
    <s v="Buenas tardes estimadas_x000a__x000a_Su gentil apoyo con este caso, el día de ayer 11/12  se quedó con la farmacia de Viva 1A que se entregaría los medicamentos para la DBM del paciente en el rango de las 14 a 16 horas, pero paciente reporta que hasta el momento no ha llegado sus medicamentos._x000a__x000a_Paciente se encuentra muy incomodo ya que se encuentra esperando sus medicamento desde el día 04/12._x000a__x000a__x000a__x000a_Saludos cordiales_x000a_Central de programas "/>
    <x v="0"/>
    <s v="CUIDATE"/>
    <x v="0"/>
    <d v="2025-12-11T00:00:00"/>
    <s v="Buenas tardes estiamdos _x000a_Lamentablemente, el medicamento Amaryl 2 mg no se encontraba disponible en stock ni contábamos con alternativa en nuestros locales. Por tal motivo, se consultó la posibilidad de enviar únicamente el medicamento Janumet 50/1000, lo que generó una demora en la entrega._x000a_Finalmente, la dispensación se realizó el día 12 de diciembre, quedando la atención conforme._x000a__x000a_Brigitte Huaranca"/>
    <d v="2025-12-12T00:00:00"/>
    <x v="0"/>
    <n v="2"/>
    <x v="0"/>
    <x v="1"/>
    <x v="0"/>
    <x v="180"/>
    <e v="#N/A"/>
    <e v="#N/A"/>
    <e v="#N/A"/>
    <e v="#N/A"/>
    <m/>
    <m/>
    <s v="Medicamentos"/>
    <s v="SERVICIO"/>
  </r>
  <r>
    <x v="11"/>
    <s v="PERU"/>
    <s v="VIVA1A CENTRO MEDICO"/>
    <s v="RIMAC"/>
    <x v="0"/>
    <s v="DNI"/>
    <m/>
    <s v="GLORIA HUAMAN AVENDAÑO"/>
    <m/>
    <m/>
    <m/>
    <m/>
    <m/>
    <x v="0"/>
    <x v="1"/>
    <s v="Estimado equipo Viva 1A_x000a__x000a_Buen día, en relación al reporte de la atención de psicología solicitado por la paciente, en la comunicación refiere encontrarse hospitalizada en clínica detecta por una reacción alérgica a la azitromicina y aun no cuenta con fecha de alta y solicita que programen la visita de psicología como parte de sus atenciones del programa de acompañamiento. Se informa que durante la hospitalización las atenciones quedan suspendidas hasta el alta, ya que el soporte brindado es desde domicilio, por lo que se hará seguimiento telefónico para reanudar sus atenciones a penas se encuentre de alta._x000a_Cabe mencionar que a pesar de la explicación paciente no queda conforme y refiere que presentará su reclamo._x000a_"/>
    <x v="5"/>
    <m/>
    <x v="14"/>
    <d v="2025-12-11T00:00:00"/>
    <s v="Saludos cordiales."/>
    <d v="2025-12-18T00:00:00"/>
    <x v="0"/>
    <n v="6"/>
    <x v="0"/>
    <x v="0"/>
    <x v="0"/>
    <x v="180"/>
    <e v="#N/A"/>
    <e v="#N/A"/>
    <e v="#N/A"/>
    <e v="#N/A"/>
    <m/>
    <m/>
    <s v="Fallas TICS"/>
    <s v="CALIDAD"/>
  </r>
  <r>
    <x v="11"/>
    <s v="PERU"/>
    <s v="VIVA1A CENTRO MEDICO"/>
    <s v="RIMAC"/>
    <x v="2"/>
    <s v="DNI"/>
    <m/>
    <s v="PATRICIA CANANI MORALES"/>
    <m/>
    <m/>
    <m/>
    <m/>
    <m/>
    <x v="0"/>
    <x v="1"/>
    <s v="Estimado equipo Viva 1A_x000a__x000a_Buen día, en comunicación con la paciente Patricia Canani Morales, quien pertenece al programa de acompañamiento oncológico, refiere que hasta la fecha solo ha venido recibiendo atenciones por psicología (teleconsulta), excepto la de enfermería que si acude presencial. Así mismo indica que indica que tiene dos pendientes por parte del prestador:_x000a_Extorno de un pago que realizó de 70 soles cuando el monto correcto es 7 soles. (su apoyo en regularizar dicha gestión)_x000a_Solicitó una constancia por atención por atención para presentar en su trabajo (se informa que las constancias se brindan en atenciones presenciales de acuerdo a lo informado)_x000a__x000a_Dada la situación de la paciente se explica la importancia de la atención presencial dentro del programa de acompañamiento y la necesidad de agendar la cita de valoración por el médico del programa para redefinir el plan de trabajo en funciones a las necesidades afectadas, asi como la continuidad en el programa, teniendo en cuenta que se encuentra en controles por oncología._x000a_Acepta la valoración presencial y solicita agendar de ser posible este sábado o domingo (13 o 14) ya que estará fuera de lima la próxima semana. Adicional refiere que podría brindar la dirección de su suegra para la atención._x000a__x000a__x000a_Su apoyo en confirmar el contacto y la fecha de cita para la paciente._x000a__x000a_Atte."/>
    <x v="8"/>
    <s v="ATENCION DOMICILIARIA"/>
    <x v="58"/>
    <d v="2025-12-11T00:00:00"/>
    <s v="Buenas tardes estimada Rosa,_x000a_Nos comunicamos con la paciente para coordinar el proceso de reembolso, quien me remitirá por la tarde su CCI para realizar la transferencia._x000a_En relación con la emisión de la constancia, esta fue enviada oportunamente; sin embargo, la paciente solicitaba que no se consignara la modalidad de atención (teleconsulta), lo cual generó el inconveniente._x000a_Es todo en cuanto tengo que informar._x000a_Saludos cordiales,"/>
    <d v="2026-02-03T00:00:00"/>
    <x v="0"/>
    <n v="39"/>
    <x v="0"/>
    <x v="0"/>
    <x v="0"/>
    <x v="180"/>
    <e v="#N/A"/>
    <e v="#N/A"/>
    <e v="#N/A"/>
    <e v="#N/A"/>
    <m/>
    <m/>
    <s v="Acceso"/>
    <s v="SERVICIO"/>
  </r>
  <r>
    <x v="11"/>
    <s v="PERU"/>
    <s v="VIVA1A CENTRO MEDICO"/>
    <s v="RIMAC"/>
    <x v="0"/>
    <s v="DNI"/>
    <n v="7472582"/>
    <s v="Maria Cecilia Gonzales Chavez"/>
    <m/>
    <m/>
    <m/>
    <s v="25SBS-078-01805"/>
    <m/>
    <x v="0"/>
    <x v="1"/>
    <s v="Se comunica hija de asegurada ( MARIA CECILIA GONZALES CHAVEZ | DNI: 07472582)_x000a_Refiere que el centro médico VIVA A1, ha tenido mala praxis con las terapias fisicas _x000a_domiciliarias con la paciente, lo cual le ha generado Artrosis, por lo que los familiares de la _x000a_paciente han tenido que programar una consulta con la Clinica Ricardo Palma de manera _x000a_domiciliaria ( 27/10) con un costo S/300.00 por la consulta de la cual le han derivado _x000a_medicinas; por el momento el Saldivar 3 veces al día 1 tab c/8 hrs, Artcoxia y un Spray _x000a_Moviflex que se aplica c/ 6 horas por el monto aproximado, de cada tab S/11.35 (Artcoxia) y _x000a_S/4.30 (Saldivar). y el Spray con un importe de aprox S/42, el cual no ha llegado comprar _x000a_principalmente por los costos elevados._x000a_Refiere que producto al tipo de tratamiento que ha estado realizando el proveedor, y del cual _x000a_ya habia estado reportando a través de reclamos respecto a ello, el cual pueden validar los _x000a_casos anteriores. Para su consideración, refiere que el médico que atendió a la paciente le _x000a_refieren que para mejoria del paciente requieren:_x000a_1. Cirugía (Colocar un platino, y materiales médicos) y 2. La segunda opción otro es con _x000a_inyección de ácido hialuronico solamente para calmar el dolor, el cual necesitaria una_x000a_aplicación mínima de 02 veces al año, y el valor oscila por c/ ampolla S/1,600._x000a_Solicitud: La devolución de los gastos particulares realizados, desde la consulta médica, _x000a_medicamentos, examenes de imagenes (Resonancias), lo cual han perjudicado _x000a_economicamente a los familaires quienes estan asumiendo la totalidad de gastos _x000a_particulares, además y/o adicionalmente de los gastos con copagos y/o atraves de _x000a_cobertura, ya que lo mencionado esta directamente asociado por el tipo de atención que ha _x000a_venido realizado el centro medico Viva A1 y solicita que Rimac como aseguradora se haga _x000a_cargo de dichos gastos."/>
    <x v="28"/>
    <m/>
    <x v="21"/>
    <d v="2025-12-12T00:00:00"/>
    <s v="Se comunica hija de asegurada ( MARIA CECILIA GONZALES CHAVEZ | DNI: 07472582)_x000a_Refiere que el centro médico VIVA A1, ha tenido mala praxis con las terapias fisicas _x000a_domiciliarias con la paciente, lo cual le ha generado Artrosis, por lo que los familiares de la _x000a_paciente han tenido que programar una consulta con la Clinica Ricardo Palma de manera _x000a_domiciliaria ( 27/10) con un costo S/300.00 por la consulta de la cual le han derivado _x000a_medicinas; por el momento el Saldivar 3 veces al día 1 tab c/8 hrs, Artcoxia y un Spray _x000a_Moviflex que se aplica c/ 6 horas por el monto aproximado, de cada tab S/11.35 (Artcoxia) y _x000a_S/4.30 (Saldivar). y el Spray con un importe de aprox S/42, el cual no ha llegado comprar _x000a_principalmente por los costos elevados._x000a_Refiere que producto al tipo de tratamiento que ha estado realizando el proveedor, y del cual _x000a_ya habia estado reportando a través de reclamos respecto a ello, el cual pueden validar los _x000a_casos anteriores. Para su consideración, refiere que el médico que atendió a la paciente le _x000a_refieren que para mejoria del paciente requieren:_x000a_1. Cirugía (Colocar un platino, y materiales médicos) y 2. La segunda opción otro es con _x000a_inyección de ácido hialuronico solamente para calmar el dolor, el cual necesitaria una_x000a_aplicación mínima de 02 veces al año, y el valor oscila por c/ ampolla S/1,600._x000a_Solicitud: La devolución de los gastos particulares realizados, desde la consulta médica, _x000a_medicamentos, examenes de imagenes (Resonancias), lo cual han perjudicado _x000a_economicamente a los familaires quienes estan asumiendo la totalidad de gastos _x000a_particulares, además y/o adicionalmente de los gastos con copagos y/o atraves de _x000a_cobertura, ya que lo mencionado esta directamente asociado por el tipo de atención que ha _x000a_venido realizado el centro medico Viva A1 y solicita que Rimac como aseguradora se haga _x000a_cargo de dichos gastos."/>
    <d v="2025-12-12T00:00:00"/>
    <x v="0"/>
    <n v="1"/>
    <x v="0"/>
    <x v="3"/>
    <x v="2"/>
    <x v="181"/>
    <e v="#N/A"/>
    <e v="#N/A"/>
    <e v="#N/A"/>
    <e v="#N/A"/>
    <m/>
    <m/>
    <s v="Atención Asistencial"/>
    <s v="CALIDAD"/>
  </r>
  <r>
    <x v="11"/>
    <s v="PERU"/>
    <s v="VIVA1A CENTRO MEDICO"/>
    <s v="RIMAC"/>
    <x v="0"/>
    <s v="DNI"/>
    <n v="48936856"/>
    <s v="VARINIA GOLDSTEIN BRAUNFELD"/>
    <m/>
    <m/>
    <m/>
    <m/>
    <m/>
    <x v="0"/>
    <x v="1"/>
    <s v="Buenas tardes, por favor tu apoyo derivando al área correspondiente la revisión de la cobertura de los medicamentos, asegurada me indica que le negaron la entrega indicando que no cuenta cobertura. adjunto orden._x000a__x000a_ "/>
    <x v="0"/>
    <m/>
    <x v="0"/>
    <d v="2025-12-12T00:00:00"/>
    <s v="Hola Michell buen día_x000a__x000a_Los medicamentos fueron entregados el dia 12 de diciembre a la paciente, a quien hemos realizado la llamada de confirmación de su recepción como es parte de nuestro proceso._x000a__x000a_Saludos cordiales "/>
    <d v="2025-12-17T00:00:00"/>
    <x v="0"/>
    <n v="4"/>
    <x v="0"/>
    <x v="5"/>
    <x v="0"/>
    <x v="181"/>
    <e v="#N/A"/>
    <e v="#N/A"/>
    <e v="#N/A"/>
    <e v="#N/A"/>
    <m/>
    <m/>
    <s v="Medicamentos"/>
    <s v="SERVICIO"/>
  </r>
  <r>
    <x v="11"/>
    <s v="PERU"/>
    <s v="VIVA1A CENTRO MEDICO"/>
    <s v="RIMAC"/>
    <x v="0"/>
    <s v="DNI"/>
    <n v="8397113"/>
    <s v="Benjamín Acero Ocaña"/>
    <m/>
    <m/>
    <m/>
    <m/>
    <m/>
    <x v="0"/>
    <x v="1"/>
    <s v="Buen día, _x000a__x000a_Estimado  Viva 1A S.A.C.: _x000a__x000a_Por medio de la presente, les informamos que hemos recibido un reclamo formal presentado por la señora Mónica Acero Vicente (DNI 10644943), hija del afiliado Benjamín Acero Ocaña (DNI 08397113), quien fuera atendido bajo el programa “Contigo” y el servicio de hospitalización en casa, prestado por Viva 1A S.A.C. en su calidad de proveedor subcontratado._x000a__x000a_La usuaria manifiesta su disconformidad respecto a la calidad del servicio brindado durante la hospitalización domiciliaria y, de manera especial, en el acompañamiento y certificación del fallecimiento ocurrido el 06 de noviembre de 2025, refiriendo presuntas deficiencias en la administración de medicamentos, monitoreo de signos vitales, aplicación de protocolos básicos de enfermería, manejo del dolor y sedación, así como en la activación del servicio de atención 24 horas y el trato recibido por parte del personal asistencial y del call center._x000a__x000a_Dado que se trata de un caso particularmente sensible, vinculado a un paciente adulto mayor con Alzheimer y a un servicio dirigido a personas con alta vulnerabilidad, agradeceremos se sirvan realizar una revisión exhaustiva de las actuaciones del equipo involucrado (médicos, enfermeras, call center y logística), tanto durante el periodo de hospitalización en casa como en el procedimiento de certificación del fallecimiento, a fin de determinar si la atención brindada se ajustó a los protocolos establecidos por su institución y a los estándares de calidad y empatía exigibles para este tipo de prestaciones._x000a__x000a_En ese sentido, solicitamos muy respetuosamente nos alcancen un informe detallado que incluya, como mínimo, lo siguiente: la identificación del personal que intervino en la atención del señor Benjamín Acero Ocaña, la descripción de los protocolos aplicados para la administración de medicamentos intravenosos, nebulizaciones, control de signos vitales y sedación, la explicación del procedimiento seguido para la certificación del fallecimiento y los tiempos de respuesta registrados, así como las acciones de mejora o medidas correctivas que consideren pertinentes implementar en relación con el servicio a cargo de Viva 1A S.A.C._x000a__x000a_Agradeceremos que dicho informe sea remitido a más tardar el día de mañana y debidamente sustentada para poder brindarle una respuesta a la usuaria. Por el cual, se adjunta el reclamo en PDF para que puedan tomar conocimiento al detalle del reclamo. _x000a__x000a_Sin otro particular, y reiterando la importancia de este caso por su naturaleza y contexto, quedamos a la espera de su informe y a su disposición para cualquier coordinación adicional que consideren necesaria._x000a__x000a_Atentamente,"/>
    <x v="28"/>
    <m/>
    <x v="9"/>
    <d v="2025-12-15T00:00:00"/>
    <s v="Buenas  tardes estimado equipo,_x000a_Reciban un cordial saludo,  Reciban un cordial saludo, por medio del presente, les hago llegar el descargo correspondiente al reclamo de Sra. Mónica Acero Vicente, respecto al servicio de Hospitalización en casa del paciente Benjamín Acero Ocaña._x000a_Así mismo como recordatorio, y en el marco del plan de trabajo y mejora de la gestión de atención al usuario, agradeceré se pueda difundir el correo oficial de quejas y reclamos quejasyreclamos@viva1a.com.pe, a fin de garantizar el uso del canal adecuado para la recepción, registro y seguimiento de estos casos._x000a_Quedo atenta a su confirmación._x000a_Saludos cordiales."/>
    <d v="2025-12-15T00:00:00"/>
    <x v="0"/>
    <n v="1"/>
    <x v="0"/>
    <x v="3"/>
    <x v="0"/>
    <x v="182"/>
    <e v="#N/A"/>
    <e v="#N/A"/>
    <e v="#N/A"/>
    <e v="#N/A"/>
    <m/>
    <m/>
    <s v="Atención Asistencial"/>
    <s v="CALIDAD"/>
  </r>
  <r>
    <x v="11"/>
    <s v="PERU"/>
    <s v="VIVA1A CENTRO MEDICO"/>
    <s v="RIMAC"/>
    <x v="0"/>
    <s v="DNI"/>
    <n v="71687044"/>
    <s v="CRISTOBAL TADEO ARBAIZA GONZALES "/>
    <m/>
    <n v="992768444"/>
    <m/>
    <m/>
    <m/>
    <x v="0"/>
    <x v="1"/>
    <s v="Buenas tardes estimadas_x000a__x000a_ _x000a__x000a_Tío de paciente se comunica a nuestra central, refiere que hasta la fecha no contactan a padre de paciente para la entrega del tto por Dx de Hipotiroidismo. Cuidafarma se comunicó para coordinar entrega del FreeStyle, pero prestador Viva 1A no lo contacta. _x000a__x000a_Su gentil apoyo en revisión del caso y contacto con padre de asegurado. _x000a__x000a_ _x000a__x000a_ _x000a__x000a_CRISTOBAL TADEO ARBAIZA GONZALES _x000a__x000a_DNI: 71687044_x000a__x000a_Celular: 992768444 (Padre Armando Arbaiza)_x000a__x000a_Dx: Hipotiroidismo_x000a__x000a_Tratamiento pendiente: EUTIROX_x000a__x000a_Prestador: VIVA 1A"/>
    <x v="0"/>
    <s v="CRONICOS"/>
    <x v="0"/>
    <d v="2025-12-16T00:00:00"/>
    <s v="Buenas tardes estimados,Buenas tardes estimados,_x000a_El caso fue resuelto el 16 de diciembre y notificado previamente mediante otro correo._x000a_Cabe precisar que la paciente se encontraba en periodo de espera, por lo que no correspondía la atención por el diagnóstico de hipotiroidismo. Asimismo, el padre del menor fue informado de esta condición de manera previa a la atención._x000a_Posteriormente, Rímac autorizó la atención y la dispensación del medicamento; en consecuencia, la dispensación se realizó el 16 de diciembre._x000a_Saludos cordiales."/>
    <d v="2025-12-16T00:00:00"/>
    <x v="0"/>
    <n v="1"/>
    <x v="0"/>
    <x v="3"/>
    <x v="0"/>
    <x v="183"/>
    <e v="#N/A"/>
    <e v="#N/A"/>
    <e v="#N/A"/>
    <e v="#N/A"/>
    <m/>
    <m/>
    <s v="Medicamentos"/>
    <s v="SERVICIO"/>
  </r>
  <r>
    <x v="11"/>
    <s v="PERU"/>
    <s v="VIVA1A CENTRO MEDICO"/>
    <s v="RIMAC"/>
    <x v="0"/>
    <s v="DNI"/>
    <n v="7569040"/>
    <s v="EDWARDS CESAR ESPINOZA SEMINARIO"/>
    <m/>
    <n v="998752719"/>
    <m/>
    <m/>
    <m/>
    <x v="0"/>
    <x v="1"/>
    <s v="Buen día estimadas:_x000a__x000a_ _x000a__x000a_Agradeceré su amable apoyo con el siguiente caso._x000a__x000a_El afiliado de la referencia se encuentra actualmente inscrito en el programa de Otras Enfermedades Crónicas. Él señala que, de manera habitual, recibe tres medicamentos cada mes. Asimismo, se nos ha indicado que el médico tratante no remite la receta directamente al paciente, sino que esta es enviada al proveedor VIVA 1A._x000a__x000a_Sin embargo, en el presente mes el afiliado ha recibido solo dos medicamentos, quedando pendiente el envío de Eutirox 88 mg, el cual no le ha sido entregado. El paciente refiere que ya no cuenta con dicho medicamento, habiéndose agotado su último suministro el jueves 11 de diciembre._x000a__x000a_Solicito, por favor, su apoyo para confirmar si se ha realizado alguna modificación en las condiciones del programa, ya que la falta de entrega de este medicamento afecta la continuidad de su tratamiento._x000a__x000a_Adjunto la receta del mes anterior, proporcionada por el proveedor, para su revisión._x000a__x000a_Saludos,"/>
    <x v="0"/>
    <s v="CRONICOS"/>
    <x v="0"/>
    <d v="2025-12-16T00:00:00"/>
    <s v="Cabe precisar que la paciente se encontraba en periodo de espera, por lo que no correspondía la atención por el diagnóstico de hipotiroidismo. Asimismo, el padre del menor fue informado de esta condición de manera previa a la atención."/>
    <d v="2025-12-18T00:00:00"/>
    <x v="0"/>
    <n v="3"/>
    <x v="0"/>
    <x v="2"/>
    <x v="0"/>
    <x v="183"/>
    <e v="#N/A"/>
    <e v="#N/A"/>
    <e v="#N/A"/>
    <e v="#N/A"/>
    <m/>
    <m/>
    <s v="Medicamentos"/>
    <s v="SERVICIO"/>
  </r>
  <r>
    <x v="11"/>
    <s v="PERU"/>
    <s v="VIVA1A CENTRO MEDICO"/>
    <s v="RIMAC"/>
    <x v="0"/>
    <s v="DNI"/>
    <n v="8720963"/>
    <s v="JOSE GERARDO GONZALES ALARCON"/>
    <m/>
    <n v="943290254"/>
    <m/>
    <m/>
    <m/>
    <x v="0"/>
    <x v="1"/>
    <s v="Paciente se contacta con la central, refiere que hasta el momento no recibe sus medicamentos a pesar de haber sido atendido el dia 12/12 con el medico Moncada de la prestadora Viva 1A. _x000a__x000a__x000a__x000a_Su gentil apoyo en contactarlo para la entrega de sus medicamentos _x000a__x000a_"/>
    <x v="0"/>
    <m/>
    <x v="57"/>
    <d v="2025-12-16T00:00:00"/>
    <s v="Estimados, buen día:_x000a_Se conversa con paciente vía telefónica, quien refiere que los medicamentos fueron entregados el día de ayer._x000a_Con respecto a los laboratorios se ha gestionado la toma para el día de mañana sábado 20 del presenre._x000a__x000a_Saludos Cordiales,_x000a_"/>
    <d v="2025-12-19T00:00:00"/>
    <x v="0"/>
    <n v="4"/>
    <x v="0"/>
    <x v="5"/>
    <x v="0"/>
    <x v="183"/>
    <e v="#N/A"/>
    <e v="#N/A"/>
    <e v="#N/A"/>
    <e v="#N/A"/>
    <m/>
    <m/>
    <s v="Medicamentos"/>
    <s v="SERVICIO"/>
  </r>
  <r>
    <x v="11"/>
    <s v="PERU"/>
    <s v="VIVA1A CENTRO MEDICO"/>
    <s v="RIMAC"/>
    <x v="0"/>
    <s v="DNI"/>
    <m/>
    <s v="JOSE ANDRES MIRANDA MONTES DE OCA"/>
    <m/>
    <m/>
    <m/>
    <m/>
    <m/>
    <x v="0"/>
    <x v="1"/>
    <s v="Por favor nos ayudan con la consulta, es urgente please. Cliente se encuentra a la espera._x000a__x000a_@Auditoria Medica nos confirman please si tienen pendiente alguna aprobación de autorización para el siguiente cliente:_x000a_"/>
    <x v="2"/>
    <s v="TERAPIAS"/>
    <x v="14"/>
    <d v="2025-12-17T00:00:00"/>
    <s v="Buenas noches ,Estimada:_x000a_ Ya se cuenta con el Vb se  realizara el contacto con el pcte para el cobro y el cronograma   de las atenciones ._x000a_Saludos cordiales "/>
    <d v="2025-12-17T00:00:00"/>
    <x v="0"/>
    <n v="1"/>
    <x v="0"/>
    <x v="3"/>
    <x v="0"/>
    <x v="184"/>
    <e v="#N/A"/>
    <e v="#N/A"/>
    <e v="#N/A"/>
    <e v="#N/A"/>
    <m/>
    <m/>
    <s v="Acceso"/>
    <s v="SERVICIO"/>
  </r>
  <r>
    <x v="11"/>
    <s v="PERU"/>
    <s v="VIVA1A CENTRO MEDICO"/>
    <s v="RIMAC"/>
    <x v="0"/>
    <s v="DNI"/>
    <n v="8201744"/>
    <s v="CARLOS ALBERTO LORENZO WONG LU"/>
    <m/>
    <n v="999448461"/>
    <m/>
    <m/>
    <m/>
    <x v="0"/>
    <x v="1"/>
    <s v="Estimados,_x000a__x000a_ _x000a__x000a_Su apoyo por favor con el cliente. Indica que no se contactan con él para la entrega de sus medicamentos."/>
    <x v="0"/>
    <m/>
    <x v="0"/>
    <d v="2025-12-17T00:00:00"/>
    <s v="Buenas tardes  estimados,"/>
    <d v="2025-12-17T00:00:00"/>
    <x v="0"/>
    <n v="1"/>
    <x v="0"/>
    <x v="3"/>
    <x v="0"/>
    <x v="184"/>
    <e v="#N/A"/>
    <e v="#N/A"/>
    <e v="#N/A"/>
    <e v="#N/A"/>
    <m/>
    <m/>
    <s v="Medicamentos"/>
    <s v="SERVICIO"/>
  </r>
  <r>
    <x v="11"/>
    <s v="PERU"/>
    <s v="VIVA1A CENTRO MEDICO"/>
    <s v="RIMAC"/>
    <x v="0"/>
    <s v="DNI"/>
    <m/>
    <s v="ZHENJUN LI"/>
    <m/>
    <m/>
    <m/>
    <m/>
    <m/>
    <x v="0"/>
    <x v="1"/>
    <s v="Les escribo porque hemos recibido el reclamo del cliente CNPC por el servicio recibido en la atención del Sr Zhenjun Li, quién está en el programa de pacientes crónicos en TALARA, les comparto detalle de su última experiencia a inicios de diciembre:_x000a__x000a_ _x000a__x000a_A pesar de todas las coordinaciones y confirmaciones que se tuvieron el día de ayer por parte de Viva1A y por tu parte, te comento que hoy cuando el Sr. Zhenjun Li se ha acercado a la clínica ha habido una serie de inconvenientes con su atención. Se presentó desde las 7:30 am y lo han atendido a las 8:30 am, durante esa hora estuve prácticamente buscando las mismas confirmaciones que gestioné ayer pues en el centro médico insistían en que no había ningún registro de atención para el Sr. Li._x000a__x000a_ _x000a__x000a_Según indicaron en SANNA Talara, ellos no habían recibido la confirmación de SANNA Piura que a su vez no tenía la confirmación de Viva1A y tampoco de RIMAC._x000a__x000a_ _x000a__x000a_Pienso que es necesario ordenar estos procesos de atención pues cada mes nos atiende una persona diferente, realizando las mismas preguntas y finalmente ofreciendo una deficiente atención. Incluso, tal como verificas en correo precedente, insistieron con el tema del copago (que es un tema recurrente todos los meses), lo que tarda aún más las coordinaciones. Considero que debería haber una cara visible por parte de VIVA1A, quienes escriben desde números diferentes, no brindan sus nombres y cuando he intentado contactarme con ellos telefónicamente me indican que sus números solo están disponibles vía Whatsapp y el único medio de comunicación es la central telefónica._x000a__x000a_ _x000a__x000a_Así mimos, el cliente nos consulta por un contacto directo con Viva 1ª, pues nos pide una cara visible ya que no hay repuesta al wasap ni llamada._x000a__x000a_ _x000a__x000a_Quedo atenta a sus cometarios, y espero nos puedan dar alternativas de mejora que permitan la eficiencia del proceso de atención médica._x000a__x000a_ _x000a__x000a_Saludos,"/>
    <x v="28"/>
    <m/>
    <x v="45"/>
    <d v="2025-12-19T00:00:00"/>
    <s v="Estimados, buen día:_x000a_El contacto para los pacientes chinos de CNPC es a través del Dr. Rengifo, médico ocupacional de la empresa, tal cual se ha venido gestionando desde el inicio de atenciones; así mismo, la licenciada Lucia Fajardo de CNPC, con quienes tenemos un grupo de ws en el que nos reportan en caso los pacientes presenten alguna incidencia._x000a__x000a_En cuanto al detalle de atención en Sanna Talara del mes de diciembre, el área de laboratorio realizó la gestión con el centro médico el día 2/12, adjunto screen:_x000a_"/>
    <d v="2026-01-12T00:00:00"/>
    <x v="0"/>
    <n v="17"/>
    <x v="0"/>
    <x v="0"/>
    <x v="0"/>
    <x v="185"/>
    <e v="#N/A"/>
    <e v="#N/A"/>
    <e v="#N/A"/>
    <e v="#N/A"/>
    <m/>
    <m/>
    <s v="Atención Asistencial"/>
    <s v="CALIDAD"/>
  </r>
  <r>
    <x v="11"/>
    <s v="PERU"/>
    <s v="VIVA1A CENTRO MEDICO"/>
    <s v="RIMAC"/>
    <x v="0"/>
    <s v="DNI"/>
    <n v="7237754"/>
    <s v="MARIA ROSARIO ROBLES CASTILLO"/>
    <m/>
    <n v="943509109"/>
    <m/>
    <m/>
    <m/>
    <x v="0"/>
    <x v="1"/>
    <s v="Buen día _x000a__x000a_Por favor su apoyo, cliente menciona que le indicaron que tenían exámenes de laboratorio programados, pero hasta el momento no ha tenido ninguna comunicación. Ya pasaron 15 días desde la agenda. _x000a__x000a_Su apoyo para contactar a la cliente, ya que se encuentra muy mortificada. _x000a_"/>
    <x v="5"/>
    <s v="CUIDATE"/>
    <x v="15"/>
    <d v="2025-12-20T00:00:00"/>
    <s v="Buenas tardes, estimado,_x000a_Reciba un cordial saludo, en relación con el caso en mención, informamos que se realizaron las coordinaciones correspondientes considerando su cita programada para el 1 de enero. En ese marco, la toma de exámenes se efectuó el 23 de diciembre, entregándose los resultados al paciente el día 27 de diciembre._x000a_Posteriormente, el paciente acudió a consulta el 2 de enero para su control mensual y la lectura de resultados, quedando la atención conforme._x000a_No obstante, con la finalidad de fortalecer una comunicación más clara y oportuna, estaremos reforzando nuestros canales de contacto con los pacientes, a fin de asegurar una información más efectiva y acompañamiento continuo durante su atención._x000a_Saludos cordiales,"/>
    <d v="2026-02-09T00:00:00"/>
    <x v="0"/>
    <n v="36"/>
    <x v="0"/>
    <x v="0"/>
    <x v="0"/>
    <x v="186"/>
    <e v="#N/A"/>
    <e v="#N/A"/>
    <e v="#N/A"/>
    <e v="#N/A"/>
    <m/>
    <m/>
    <s v="Fallas TICS"/>
    <s v="CALIDAD"/>
  </r>
  <r>
    <x v="11"/>
    <s v="PERU"/>
    <s v="VIVA1A CENTRO MEDICO"/>
    <s v="RIMAC"/>
    <x v="0"/>
    <s v="DNI"/>
    <n v="7237755"/>
    <s v="MARIA ROSARIO ROBLES CASTILLO"/>
    <m/>
    <n v="943509109"/>
    <m/>
    <m/>
    <m/>
    <x v="0"/>
    <x v="1"/>
    <s v="Buen día _x000a__x000a_ _x000a__x000a_Por favor su apoyo, cliente menciona que le indicaron que tenían exámenes de laboratorio programados, pero hasta el momento no ha tenido ninguna comunicación. Ya pasaron 15 días desde la agenda. _x000a__x000a_ "/>
    <x v="2"/>
    <m/>
    <x v="15"/>
    <d v="2025-12-20T00:00:00"/>
    <s v="Buenas tardes Margot,_x000a_Reciba un cordial saludo, en relación con el caso en mención, informamos que se realizaron las coordinaciones correspondientes considerando su cita programada para el 1 de enero. En ese marco, la toma de exámenes se efectuó el 23 de diciembre, entregándose los resultados al paciente el día 27 de diciembre._x000a_Posteriormente, el paciente acudió a consulta el 2 de enero para su control mensual y la lectura de resultados, quedando la atención conforme._x000a_No obstante, con la finalidad de fortalecer una comunicación más clara y oportuna, estaremos reforzando nuestros canales de contacto con los pacientes, a fin de asegurar una información más efectiva y acompañamiento continuo durante su atención._x000a_Saludos cordiales,"/>
    <d v="2026-02-09T00:00:00"/>
    <x v="0"/>
    <n v="36"/>
    <x v="0"/>
    <x v="0"/>
    <x v="2"/>
    <x v="186"/>
    <e v="#N/A"/>
    <e v="#N/A"/>
    <e v="#N/A"/>
    <e v="#N/A"/>
    <m/>
    <m/>
    <s v="Acceso"/>
    <s v="SERVICIO"/>
  </r>
  <r>
    <x v="11"/>
    <s v="PERU"/>
    <s v="VIVA1A CENTRO MEDICO"/>
    <s v="RIMAC"/>
    <x v="0"/>
    <s v="DNI"/>
    <s v="09418364_x000a__x000a_"/>
    <s v="YUMPE ACOSTA JOHNNY"/>
    <m/>
    <n v="975125132"/>
    <m/>
    <m/>
    <m/>
    <x v="0"/>
    <x v="1"/>
    <s v="caso urgente, colaborador de Hermes Johnny Yumpe, se encuentra como paciente crónico en el programa CUDIATE, pero me indica que en Julio fue la ultima cita, luego le llamaron en noviembre para entrega y medicamentos pero no volvieron a contactarse ni le entregaron los medicamentos._x000a__x000a_ _x000a__x000a_Por favor te agradecería se puedan contactar a la brevedad y puedan hacerle entrega de sus medicamentos."/>
    <x v="2"/>
    <s v="CUIDATE"/>
    <x v="45"/>
    <d v="2025-12-21T00:00:00"/>
    <s v="Estimada Margot, buenos dias._x000a__x000a_Para comentarte que sobre el paciente en mención, sus medicamentos fueron entregados el 17 de diciembre._x000a_Además, nos hemos comunicado con el paciente y él se encuentra conforme con la atención. Así mismo, paciente pasó consulta el día de hoy y se está gestionando la entrega de medicamentos el día de mañana._x000a__x000a_Por otro lado, dicho paciente ha recibido las siguientes atenciones durante el año:_x000a__x000a_21/02/25   Medicina Familiar_x000a_21/05/25   Medicina Familiar_x000a_20/06/25   Medicina Familiar_x000a_20/11/25   Medicina Familiar_x000a_26/11/25    Enfermería, Nutrición_x000a_26/12/25   Medicina Familiar _x000a__x000a_Saludos cordiales "/>
    <d v="2025-12-26T00:00:00"/>
    <x v="0"/>
    <n v="5"/>
    <x v="0"/>
    <x v="4"/>
    <x v="0"/>
    <x v="187"/>
    <e v="#N/A"/>
    <e v="#N/A"/>
    <e v="#N/A"/>
    <e v="#N/A"/>
    <m/>
    <m/>
    <s v="Acceso"/>
    <s v="SERVICIO"/>
  </r>
  <r>
    <x v="11"/>
    <s v="PERU"/>
    <s v="VIVA1A CENTRO MEDICO"/>
    <s v="RIMAC"/>
    <x v="0"/>
    <s v="DNI"/>
    <n v="20061656"/>
    <s v="MARIA MARGARITA VICUÑA GALARRETA"/>
    <m/>
    <n v="999001125"/>
    <m/>
    <m/>
    <m/>
    <x v="0"/>
    <x v="1"/>
    <s v="Buenas tardes estimadas_x000a__x000a_ _x000a__x000a_Paciente se comunica a nuestra central, se encuentra incomoda ya que no entiende cuales son los motivos por lo que no puede agendar cita y continuar en programa de Artritis Reumatoide, prestador le envió e_x000a__x000a_un mensaje de WhatsApp indicándole ello, pero no le dice cuales es el motivo y le indican comunicarse con su seguro. _x000a__x000a_Su gentil apoyo en revisión de caso y contacto con asegurada ya que necesita recibir su lectura de resultados y entrega de medicina que le corresponde a este mes. Gracias._x000a__x000a_ "/>
    <x v="5"/>
    <s v="ATENCION DOMICILIARIA"/>
    <x v="59"/>
    <d v="2025-12-22T00:00:00"/>
    <s v="Saludos cordiales."/>
    <d v="2025-12-22T00:00:00"/>
    <x v="0"/>
    <n v="1"/>
    <x v="0"/>
    <x v="3"/>
    <x v="0"/>
    <x v="188"/>
    <e v="#N/A"/>
    <e v="#N/A"/>
    <e v="#N/A"/>
    <e v="#N/A"/>
    <m/>
    <m/>
    <s v="Fallas TICS"/>
    <s v="CALIDAD"/>
  </r>
  <r>
    <x v="11"/>
    <s v="PERU"/>
    <s v="VIVA1A CENTRO MEDICO"/>
    <s v="RIMAC"/>
    <x v="0"/>
    <s v="DNI"/>
    <n v="7658718"/>
    <s v="María Patricia Talavera Cornejo"/>
    <m/>
    <n v="998412718"/>
    <s v=" pattytalavera@gmail.com"/>
    <s v="ID: 11923"/>
    <m/>
    <x v="0"/>
    <x v="3"/>
    <s v="El día sábado se comunicaron, desde farmacia, para indicarme que ese mismo día antes de las 9 pm me entregarían el medicamento, pero nunca llegaron._x000a_El domingo como es obvio no trabajaron._x000a_Hoy a las 8:12 les escribí preguntando por la entrega y me respondieron que tenían problemas con el sistema, pero que en 15 minutos se arreglaba y me llamarían. Son las 12:03 pm y no se nada. A las 11:00 les escribí, ya molesta, por la falta de comunicación y nada, no han respondido ABSOLUTAMENTE NADA (exacto escribo en mayúsculas por ahora no estoy molesta, estoy enojada, mucho._x000a_Quiero saber si van a traerme la medicina (que ya no tengo) o debo buscarla por mi cuenta."/>
    <x v="0"/>
    <m/>
    <x v="0"/>
    <d v="2025-12-22T00:00:00"/>
    <s v=" Lima, 09 de febrero del 2026_x000a__x000a_María Patricia Talavera Cornejo_x000a_pattytalavera@gmail.com _x000a__x000a_Referencia: Reclamo N° LR-00055_x000a_PAUS – VIVA 1A S.A.C._x000a__x000a_María Patricia Talavera Cornejo,_x000a__x000a_De nuestra consideración,_x000a__x000a_Nos dirigimos a usted para saludarle y, al mismo tiempo, informarle que hemos analizado su reclamo presentado el 22 de diciembre del 2025 a través de la Hoja de Reclamación N° 00055 del Libro de Reclamaciones Virtual,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ª_x000a__x000a__x000a_Informe de Resultado del Reclamo_x000a__x000a_1._x0009_Canal de Ingreso del Reclamo:_x000a__x0009_Reclamo ingresado el 22 de diciembre del 2025, a través del Libro de Reclamaciones Virtual , mediante la Hoja de Reclamación 00055._x000a__x000a_2._x0009_Identificación del usuario afectado y de quien presenta el reclamo:_x000a__x000a_El reclamo fue presentado por el Sra. María Patricia Talavera Cornejo, identificado con DNI N° 07658718, en calidad de representante._x000a_La usuaria afectada es la Sra. Sra. María Patricia Talavera Cornejo, identificado con DNI N° 07658718_x000a__x000a_3._x0009_Descripción y causa del reclamo:_x000a__x000a_“El día sábado se comunicaron, desde farmacia, para indicarme que ese mismo día antes de las 9 pm me entregarían el medicamento, pero nunca llegaron. El domingo como es obvio no trabajaron. Hoy a las 8:12 les escribí preguntando por la entrega y me respondieron que tenían problemas con el sistema, pero que en 15 minutos se arreglaba y me llamarían. Son las 12:03 pm y no se nada. A las 11:00 les escribí, ya molesta, por la falta de comunicación y nada, no han respondido ABSOLUTAMENTE NADA (exacto escribo en mayúsculas por ahora no estoy molesta, estoy enojada, mucho. Quiero saber si van a traerme la medicina (que ya no tengo) o debo buscarla por mi cuenta..”_x000a__x000a_4._x0009_Análisis de los hechos que sustentan el reclamo:_x000a__x000a_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_x000a__x000a_ Debido a una caída imprevista de nuestro sistema informático, se produjo un retraso en la dispensación de los medicamentos, los cuales fueron entregados finalmente el día lunes 22 de diciembre. Comprendemos plenamente las molestias que esta situación pudo haber generado y ofrecemos nuestras disculpas por ello. Asimismo, reconocemos la importancia de que reciba sus medicamentos de manera continua y oportuna. _x000a__x000a_Por tal motivo, se han reforzado las coordinaciones internas y se han adoptado medidas correctivas orientadas a fortalecer nuestros procesos, con el fin de prevenir que situaciones similares vuelvan a presentarse._x000a__x000a_Agradecemos su comprensión y quedamos atentos ante cualquier inquietud adicional. Nuestro compromiso es seguir mejorando para brindarle una atención de calidad._x000a_5._x0009_Conclusiones_x000a__x000a_En consecuencia, de acuerdo con los fundamentos expuestos, nuestra institución_x000a_declara fundado en parte su reclamo por demora de dispensación.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las entregas de medicamentos_x000a_Quedamos atentos ante cualquier solicitud, prestos a servirle siempre._x000a__x000a_“EN VIVA 1A CUIDAMOS LA SALUD DE TU FAMILIA COMO SI FUERA LA NUESTRA”_x000a_"/>
    <d v="2026-02-09T00:00:00"/>
    <x v="0"/>
    <n v="36"/>
    <x v="0"/>
    <x v="0"/>
    <x v="0"/>
    <x v="188"/>
    <e v="#N/A"/>
    <e v="#N/A"/>
    <e v="#N/A"/>
    <e v="#N/A"/>
    <m/>
    <m/>
    <s v="Medicamentos"/>
    <s v="SERVICIO"/>
  </r>
  <r>
    <x v="11"/>
    <s v="PERU"/>
    <s v="VIVA1A CENTRO MEDICO"/>
    <s v="RIMAC"/>
    <x v="0"/>
    <s v="DNI"/>
    <n v="40416252"/>
    <s v="ENEIDA BOCANEGRA PADILLA"/>
    <m/>
    <n v="916673440"/>
    <m/>
    <m/>
    <m/>
    <x v="0"/>
    <x v="1"/>
    <s v="Buenas tardes estimados_x000a__x000a_Paciente se comunica a nuestra central muy molesta por situación que viene pasando, indica que para hoy 23/12 le reprogramaron su tele consulta de programa cuídate a las 10:30 am y hasta el momento no recibe llamada de médico. Su primera cita fue agendada el 06/12, pero nunca llamo médico y por ello reprogramaron cita, desde esa fecha no cuenta con tto y exige comunicación ya que no aguantara otra reprogramación. Están incumpliendo con lo indicado en su programa y se está viendo afectada por 2da vez. _x000a_Su gentil apoyo en revisión del caso y contacto urgente con asegurada para informar sobre tele consulta pendiente. "/>
    <x v="2"/>
    <s v="CUIDATE"/>
    <x v="2"/>
    <d v="2025-12-23T00:00:00"/>
    <s v="Buenas tardes estimados,_x000a_Lamentamos sinceramente la situación presentada y ofrecemos las disculpas del caso por las molestias generadas a la paciente respecto a la teleconsulta programada._x000a_Luego de la revisión correspondiente, se verifica que la paciente continuó con sus atenciones médicas, registrándose lo siguiente:_x000a_24/12/2025 – Neumología (Teleconsulta) – Dr. Alfonso Jiménez Ramos_x000a_13/01/2026 – Medicina Familiar (Teleconsulta) – Dr. Antonio David Moncada Catalán_x000a_03/02/2026 – Neumología (Teleconsulta) – Dr. Alfonso Jiménez Ramos_x000a_Con ello, se dio continuidad a su evaluación médica dentro del programa. No obstante, se reforzarán las coordinaciones y confirmaciones previas de las atenciones a fin de evitar que situaciones similares vuelvan a presentarse._x000a_Quedamos atentos ante cualquier coordinación adicional._x000a_Saludos cordiales,"/>
    <d v="2026-02-09T00:00:00"/>
    <x v="0"/>
    <n v="35"/>
    <x v="0"/>
    <x v="0"/>
    <x v="0"/>
    <x v="189"/>
    <e v="#N/A"/>
    <e v="#N/A"/>
    <e v="#N/A"/>
    <e v="#N/A"/>
    <m/>
    <m/>
    <s v="Acceso"/>
    <s v="SERVICIO"/>
  </r>
  <r>
    <x v="11"/>
    <s v="PERU"/>
    <s v="VIVA1A CENTRO MEDICO"/>
    <s v="RIMAC"/>
    <x v="0"/>
    <s v="DNI"/>
    <n v="72154157"/>
    <s v="FIORELLA CRISEL VERGARA OLIVO"/>
    <m/>
    <n v="947239761"/>
    <m/>
    <m/>
    <m/>
    <x v="1"/>
    <x v="1"/>
    <s v="Buenas noches estimadas_x000a__x000a_Paciente se comunica a nuestra central, refiere que quedaron en comunicarse hoy a las 5pm para brindar la información acerca de la atención de traumatología y atención de terapias. También le brindaron OM de laboratorio que no eran exámenes para el diagnóstico de Artritis reumatoide, solicita verificación y observación ya que presenta mucho dolor y su médico de confianza le indico que no son los exámenes adecuados para control de ese diagnóstico. Continua a la espera de comunicación para coordinar ello ya que no quiere esperar más tiempo ni el mes siguiente. También le indicaron que pasaría atenciones de nutrición y hasta el momento no le agendan. _x000a_Su gentil apoyo en revisión de caso y contacto urgente con paciente ya que no se encuentra conforme como se esta llevando su programa. _x000a_"/>
    <x v="5"/>
    <m/>
    <x v="60"/>
    <d v="2025-12-23T00:00:00"/>
    <s v="Buenas tardes estimados,_x000a_Reciban un cordial saludo. En relación con el caso en mención, informamos que la paciente se encuentra incorporada en el programa de Hipotiroidismo y Diabetes. En ese sentido, los exámenes de laboratorio solicitados para diagnóstico de artritis no forman parte de las prestaciones contempladas dentro de sus programas actuales._x000a_Por otro lado, se coordinó la atención domiciliaria con la Dra. Ana Claudia Ayon Pacheco para el día 16/02/2026 la cual se realizo de manera optima._x000a_Cabe precisar que las principales dificultades para el agendamiento radican en que la paciente solicita que todas las atenciones sean exclusivamente bajo modalidad domiciliaria, no aceptando atenciones virtuales ni presenciales en sede._x000a_Sin embargo, de acuerdo con lo establecido en el contrato, “...las atenciones se realizarán presenciales y virtuales alternadas de manera mensual...”, lo cual limita la posibilidad de programar todas las consultas bajo modalidad domiciliaria, generando restricciones operativas para el cumplimiento del esquema pactado._x000a_Quedamos atentos a las indicaciones correspondientes._x000a_Saludos cordiales,"/>
    <d v="2026-02-25T00:00:00"/>
    <x v="0"/>
    <n v="47"/>
    <x v="0"/>
    <x v="0"/>
    <x v="0"/>
    <x v="189"/>
    <e v="#N/A"/>
    <e v="#N/A"/>
    <e v="#N/A"/>
    <s v="SI"/>
    <m/>
    <m/>
    <s v="Fallas TICS"/>
    <s v="CALIDAD"/>
  </r>
  <r>
    <x v="11"/>
    <s v="PERU"/>
    <s v="VIVA1A CENTRO MEDICO"/>
    <s v="RIMAC"/>
    <x v="0"/>
    <s v="DNI"/>
    <n v="8222013"/>
    <s v="Monica  Gomez  M"/>
    <m/>
    <n v="999098128"/>
    <s v="jj.conciliacion@gmail.com"/>
    <s v="ID: 11923"/>
    <m/>
    <x v="0"/>
    <x v="3"/>
    <s v="Solicité el envío al local de inkafarma más próximo a mi domicilio que está ubicado en la avenida Manuel Valle pero no acceden a ello_x000a__x000a_"/>
    <x v="5"/>
    <m/>
    <x v="9"/>
    <d v="2025-12-26T00:00:00"/>
    <s v=" Lima, 10 de febrero del 2026_x000a__x000a_Mónica María Angela Gómez de la Torre Montori_x000a_jj.conciliacion@gmail.com_x000a__x000a_Referencia: Reclamo N° LR-00056_x000a_PAUS – VIVA 1A S.A.C._x000a__x000a_Mónica María Angela Gómez de la Torre Montori,_x000a__x000a_De nuestra consideración,_x000a__x000a_Nos dirigimos a usted para saludarle y, al mismo tiempo, informarle que hemos analizado su reclamo presentado el 26 de diciembre del 2025 a través de la Hoja de Reclamación N° 00056 del Libro de Reclamaciones Virtual,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ª_x000a__x000a__x000a_Informe de Resultado del Reclamo_x000a__x000a_1._x0009_Canal de Ingreso del Reclamo:_x000a__x0009_Reclamo ingresado el 26 de diciembre del 2025, a través del Libro de Reclamaciones Virtual , mediante la Hoja de Reclamación 00056._x000a__x000a_2._x0009_Identificación del usuario afectado y de quien presenta el reclamo:_x000a__x000a_El reclamo fue presentado por el Sra. Mónica María Angela Gómez de la Torre Montori, identificado con DNI N° 08222013, en calidad de representante._x000a_La usuaria afectada es la Sra. Sra. Mónica María Angela Gómez de la Torre Montori, identificado con DNI N° 08222013_x000a__x000a_3._x0009_Descripción y causa del reclamo:_x000a__x000a_“Descripción del reclamo: Solicité el envío al local de inkafarma más próximo a mi domicilio que está ubicado en la avenida Manuel Valle pero no acceden a ello _x000a_Sustenta tu respuesta en base al archivo adjunto:_x000a_Expectativas de atención y eficiencia en los servicios de VIVA 1A S.A.C: Que envié medicamentos al local más cercano a mi domicilio o plazo para hacerlo en otro local.”_x000a__x000a_4._x0009_Análisis de los hechos que sustentan el reclamo:_x000a__x000a_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_x000a__x000a_Debido a un desabastecimiento presentado en una de las cadenas de nuestro proveedor, específicamente en el local INK-DW6-Pachacamac 2, no fue posible realizar la dispensación de los medicamentos en dicha tienda la cual era las más cercana a su domicilio. Ante esta situación, se coordinó la dispensación a domicilio del paciente que finalmente fueron dispensados y entregados el día viernes 26 de diciembre. _x000a__x000a_Comprendemos plenamente las molestias que esta situación pudo haber generado y ofrecemos nuestras disculpas por ello. Asimismo, reconocemos la importancia de que reciba sus medicamentos de manera continua y oportuna. _x000a__x000a_Por tal motivo, se han reforzado las coordinaciones internas y se han adoptado medidas correctivas orientadas a fortalecer nuestros procesos, con el fin de prevenir que situaciones similares vuelvan a presentarse._x000a__x000a_Agradecemos su comprensión y quedamos atentos ante cualquier inquietud adicional. Nuestro compromiso es seguir mejorando para brindarle una atención de calidad._x000a_5._x0009_Conclusiones_x000a__x000a_En consecuencia, de acuerdo con los fundamentos expuestos, nuestra institución_x000a_declara fundado en parte su reclamo por demora de dispensación.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las entregas de medicamentos_x000a_Quedamos atentos ante cualquier solicitud, prestos a servirle siempre._x000a__x000a_“EN VIVA 1A CUIDAMOS LA SALUD DE TU FAMILIA COMO SI FUERA LA NUESTRA”_x000a_"/>
    <d v="2026-02-10T00:00:00"/>
    <x v="0"/>
    <n v="33"/>
    <x v="0"/>
    <x v="0"/>
    <x v="0"/>
    <x v="190"/>
    <e v="#N/A"/>
    <e v="#N/A"/>
    <e v="#N/A"/>
    <e v="#N/A"/>
    <m/>
    <m/>
    <s v="Fallas TICS"/>
    <s v="CALIDAD"/>
  </r>
  <r>
    <x v="11"/>
    <s v="PERU"/>
    <s v="VIVA1A CENTRO MEDICO"/>
    <s v="RIMAC"/>
    <x v="0"/>
    <s v="DNI"/>
    <n v="40248892"/>
    <s v="CARLA MARIA BELLINA PFLUCKER"/>
    <m/>
    <n v="987711491"/>
    <m/>
    <m/>
    <m/>
    <x v="1"/>
    <x v="1"/>
    <s v="Buenas tardes estimados_x000a__x000a_Pacientes se comunica a nuestra central muy incómoda, refiere que no es la primera vez que presenta problemas con prestador Viva 1A ya que nunca envía el tratamiento a tiempo, médico del programa le indico hace 2 semanas que derivo receta con el área de farmacia para que se contacten y realicen la entrega respectiva, hasta la fecha no se comunican. Exige comunicación y envió de tratamiento urgente ya que afectan su salud. No está conforme con seguimiento que brinda prestador, tampoco le envían las recetas ni por correo para saber si existe receta. _x000a_Su gentil apoyo en revisión de caso y contacto urgente con paciente. "/>
    <x v="28"/>
    <m/>
    <x v="57"/>
    <d v="2025-12-26T00:00:00"/>
    <s v="Estimados, buena tarde:_x000a_Se contacta con paciente en referencia por ws corporativo; dado que, no responde otro medio de contactabilidad._x000a_Se agenda atención para el día de hoy con el Dr. Siura - Endocrinología._x000a_"/>
    <d v="2025-12-26T00:00:00"/>
    <x v="0"/>
    <n v="1"/>
    <x v="0"/>
    <x v="3"/>
    <x v="0"/>
    <x v="190"/>
    <e v="#N/A"/>
    <e v="#N/A"/>
    <e v="#N/A"/>
    <e v="#N/A"/>
    <m/>
    <m/>
    <s v="Atención Asistencial"/>
    <s v="CALIDAD"/>
  </r>
  <r>
    <x v="11"/>
    <s v="PERU"/>
    <s v="VIVA1A CENTRO MEDICO"/>
    <s v="RIMAC"/>
    <x v="0"/>
    <s v="DNI"/>
    <m/>
    <s v="UCCELLI RODRIGUEZ MIGUEL ALVARO"/>
    <m/>
    <n v="998104839"/>
    <m/>
    <m/>
    <m/>
    <x v="1"/>
    <x v="1"/>
    <s v="Buenas Tardes _x000a__x000a_Estimados , solicito de su apoyo en coordinar la atención para el tratamiento de HTA -Programa Cuidate , póliza se encuentra activa en el sistema e iniciar tratamien"/>
    <x v="4"/>
    <s v="CUIDATE"/>
    <x v="55"/>
    <d v="2025-12-26T00:00:00"/>
    <m/>
    <d v="2026-02-09T00:00:00"/>
    <x v="2"/>
    <n v="32"/>
    <x v="1"/>
    <x v="0"/>
    <x v="0"/>
    <x v="190"/>
    <e v="#N/A"/>
    <e v="#N/A"/>
    <e v="#N/A"/>
    <e v="#N/A"/>
    <m/>
    <m/>
    <s v="Solicitud"/>
    <s v="SOLICITUD"/>
  </r>
  <r>
    <x v="11"/>
    <s v="PERU"/>
    <s v="VIVA1A CENTRO MEDICO"/>
    <s v="RIMAC"/>
    <x v="0"/>
    <s v="DNI"/>
    <n v="8023641"/>
    <s v="MIRYAM ALEJANDRINA PON PRIETO"/>
    <m/>
    <n v="991813226"/>
    <m/>
    <m/>
    <m/>
    <x v="1"/>
    <x v="1"/>
    <s v="Buenos días estimados_x000a__x000a_Paciente e hija se comunican a nuestra central, se encuentra muy incomodas por los inconvenientes que presentan constantemente con prestador. Paciente Sra. Miryam indica que su última cita fue el 11/Nov, no cuenta con programación de cita para recibir tratamiento por sus 4 diagnósticos y ya no cuenta con medicamentos. Hija de paciente refiere que ya ha puesto como 20 quejas en la plataforma de Rimac por que el prestador del programa no lleva el seguimiento de forma oportuna y siempre tienen los mismos problemas todos los meses, exige solución hoy mismo ya que paga su seguro mensualmente y aparte hace un gasto extra por comprar medicinas ya que nunca recibe atenciones a tiempo en su programa. _x000a_Su gentil apoyo en revisión de caso, comunicación urente con paciente e informar sobre agendamiento de cita. Quedamos atentos, gracias. "/>
    <x v="2"/>
    <m/>
    <x v="57"/>
    <d v="2025-12-29T00:00:00"/>
    <s v="Buenos días estimados_x000a__x000a_Paciente en mención nos contactamos indicándole que tenía que realizar un copago correspondiente de S/30.00 paciente indicó que anteriormente no realizaba ningún copago, que se comunicaría con Rímac sobre dicha situación, pero de igual forma hará el pago para su atención, queda agendada la atención para el día de hoy lunes 29/12 a las 14:00 hrs con el Dr Moncada, quedo atento ante cualquier solicitud, gracias._x000a__x000a_Saludos, "/>
    <d v="2025-12-29T00:00:00"/>
    <x v="0"/>
    <n v="1"/>
    <x v="0"/>
    <x v="3"/>
    <x v="0"/>
    <x v="191"/>
    <e v="#N/A"/>
    <e v="#N/A"/>
    <e v="#N/A"/>
    <e v="#N/A"/>
    <m/>
    <m/>
    <s v="Acceso"/>
    <s v="SERVICIO"/>
  </r>
  <r>
    <x v="11"/>
    <s v="PERU"/>
    <s v="VIVA1A CENTRO MEDICO"/>
    <s v="RIMAC"/>
    <x v="0"/>
    <s v="DNI"/>
    <n v="72144824"/>
    <s v="STEFANI MILAGROS GELDRES VILLA"/>
    <m/>
    <n v="920774282"/>
    <m/>
    <m/>
    <m/>
    <x v="1"/>
    <x v="1"/>
    <s v="Solicito su apoyo con el siguiente caso: La asegurada STEFANI MILAGROS GELDRES VILLA con DNI 72144824 se afilio al programa otras enfermedades crónicas en el mes de noviembre, la atendieron ese mes y le dijeron que debía hacer un control en el mes de diciembre. Cliente ha tratado de contactarlos, pero no recibe respuesta._x000a__x000a_Por ello, solicita el cambio a la clínica internacional sede surco."/>
    <x v="2"/>
    <m/>
    <x v="45"/>
    <d v="2025-12-29T00:00:00"/>
    <m/>
    <d v="2026-02-09T00:00:00"/>
    <x v="2"/>
    <n v="31"/>
    <x v="1"/>
    <x v="0"/>
    <x v="0"/>
    <x v="191"/>
    <e v="#N/A"/>
    <e v="#N/A"/>
    <e v="#N/A"/>
    <e v="#N/A"/>
    <m/>
    <m/>
    <s v="Acceso"/>
    <s v="SERVICIO"/>
  </r>
  <r>
    <x v="12"/>
    <s v="PERU"/>
    <s v="VIVA1A CENTRO MEDICO"/>
    <s v="RIMAC"/>
    <x v="0"/>
    <s v="DNI"/>
    <s v="72852441  "/>
    <s v="ORIANNA TRAVERSO MADRID "/>
    <m/>
    <s v="999400690  "/>
    <m/>
    <m/>
    <m/>
    <x v="0"/>
    <x v="1"/>
    <s v="Buenos días estimados_x000a__x000a_Paciente se comunica a nuestra central, se encuentra incomoda y preocupada ya que realizo su solicitud de ingreso en el mes de noviembre 2025 y hasta la fecha no ha sido contacta ni por llamada ni por mensaje vía WhatsApp para determinar ingreso a programa. Refiere que ya espero el tiempo prudente y solicita el contacto urgente. _x000a_Su gentil apoyo en revisión de caso y contacto con paciente, se reporto solicitud de ingreso el 14/11. Quedamos atentos a sus comentarios, gracias._x000a_"/>
    <x v="5"/>
    <s v="CRONICOS"/>
    <x v="45"/>
    <d v="2026-01-02T00:00:00"/>
    <s v="Estimadas, buena noche:_x000a_Las disculpas del caso por la reciente respuesta al correo._x000a_Nos hemos contactado con paciente en referencia el día 2 de Enero, nuevamente, para indicarle que efectivamente no procede la atención como programa; dado que, la póliza es FOLA, paciente conforme con la información._x000a__x000a_Por favor solicitamos su especial apoyo, si es factible que puedan validar el tipo de póliza antes de aceptar el ingreso para no generar una falsa expectativa a los pacientes._x000a__x000a_Adjunto screen de Acredita Salud."/>
    <d v="2026-02-09T00:00:00"/>
    <x v="0"/>
    <n v="27"/>
    <x v="0"/>
    <x v="0"/>
    <x v="0"/>
    <x v="192"/>
    <e v="#N/A"/>
    <e v="#N/A"/>
    <e v="#N/A"/>
    <e v="#N/A"/>
    <m/>
    <m/>
    <s v="Fallas TICS"/>
    <s v="CALIDAD"/>
  </r>
  <r>
    <x v="12"/>
    <s v="PERU"/>
    <s v="VIVA1A CENTRO MEDICO"/>
    <s v="RIMAC"/>
    <x v="0"/>
    <s v="DNI"/>
    <m/>
    <s v="Hilda Juana Gonzales Díaz_x000a_"/>
    <m/>
    <m/>
    <m/>
    <m/>
    <m/>
    <x v="0"/>
    <x v="1"/>
    <s v="Por medio de la presente, me dirijo a ustedes para presentar un reclamo formal respecto a los servicios de terapia contratados con la Clínica Viva A1 para la paciente Hilda Juana Gonzales Díaz, mi hermana, quien lamentablemente falleció posteriormente._x000a__x000a_Con fecha 23 de septiembre de 2025, contratamos y pagamos puntualmente los servicios de terapia física, terapia de lenguaje y terapia ocupacional. A continuación, detallamos los hechos de manera clara y cronológica:_x000a__x000a_1. Sobre el cumplimiento de las terapias_x000a__x000a_La terapia de lenguaje sí se brindó de manera regular, cumpliéndose al día antes de que la paciente se agravara de salud._x000a__x000a_En el caso de la terapia física, la terapeuta no asistió dos días, quedando esas sesiones pendientes._x000a__x000a_La terapia ocupacional nunca fue brindada, pese a que en reiteradas oportunidades se nos indicaba que “ya iban a venir”, lo cual nunca se concretó._x000a__x000a_El mes completo de terapias no se llegó a culminar debido a que la paciente se puso grave de salud y fue hospitalizada, situación que fue informada oportunamente a la Clínica Viva A1, motivo por el cual ya no pudo continuar con las sesiones._x000a__x000a_2. Falta de comunicación y diligencia en la terapia física_x000a_Durante el periodo de terapias, mi hija Francesca observó que la paciente presentaba manchas moradas en el pie derecho, además de que el pie se encontraba helado, signos que resultaban claramente alarmantes._x000a_En ningún momento la terapeuta física nos informó o alertó sobre estas anomalías, a pesar de que trabajaba directamente esa zona del cuerpo, lo cual consideramos una grave falta de comunicación, ética y diligencia profesional._x000a__x000a_3. Atención médica y evolución del caso_x000a_Ante esta situación, solicitamos una consulta médica a domicilio, la cual fue realizada por una doctora enviada por la propia Clínica Viva A1, quien nos indicó que era necesario sacar con urgencia una cita cardiovascular._x000a_Esta evaluación se realizó un jueves. Para el viernes, las manchas moradas eran mucho más notorias, motivo por el cual decidimos trasladar a la paciente a la Clínica Jesús del Norte._x000a__x000a_Posteriormente, se nos informó que la paciente presentaba una trombosis arterial, lo que generó una situación crítica. Debido a que no contábamos con los recursos económicos suficientes para continuar en una clínica privada, la paciente fue trasladada al Hospital Almenara, donde finalmente se determinó la amputación de la pierna por encima de la rodilla._x000a_Todos estos hechos ocurrieron en el año 2025._x000a__x000a_Desde el año 2026, hemos comunicado reiteradamente esta situación a la clínica, sin recibir hasta la fecha una explicación clara ni una solución concreta, solo respuestas evasivas indicando que “están evaluando el caso”._x000a__x000a_Por todo lo expuesto, solicitamos una explicación formal por escrito y una compensación correspondiente, considerando:_x000a__x000a_El pago puntual por tres servicios, de los cuales uno nunca fue brindado y otro no se cumplió completamente._x000a__x000a_La omisión de alertar signos evidentes y graves como manchas moradas y extremidad fría, que posteriormente se relacionaron con un diagnóstico de trombosis arterial."/>
    <x v="2"/>
    <m/>
    <x v="52"/>
    <d v="2026-01-04T00:00:00"/>
    <s v="Estimada, Buenas tardes._x000a_Estimada Sra. Gonzales_x000a_Previo un cordial saludo, adjunto a la presente comunicación, encontrará la respuesta al reclamo remitido a nuestro área el día 04.01.26"/>
    <d v="2026-01-27T00:00:00"/>
    <x v="0"/>
    <n v="17"/>
    <x v="0"/>
    <x v="0"/>
    <x v="0"/>
    <x v="193"/>
    <e v="#N/A"/>
    <e v="#N/A"/>
    <e v="#N/A"/>
    <e v="#N/A"/>
    <m/>
    <m/>
    <s v="Acceso"/>
    <s v="SERVICIO"/>
  </r>
  <r>
    <x v="12"/>
    <s v="PERU"/>
    <s v="VIVA1A CENTRO MEDICO"/>
    <s v="RIMAC"/>
    <x v="0"/>
    <s v="CE"/>
    <n v="800573"/>
    <s v="CAROLINA DE ASIS REYES ACOSTA "/>
    <m/>
    <n v="939664605"/>
    <m/>
    <m/>
    <m/>
    <x v="0"/>
    <x v="1"/>
    <s v="Personal de atención al cliente de Rimac se comunica a nuestra central, refiere que paciente se encentra muy incómoda ya que tiene pendiente entrega de tratamiento por diagnóstico de DBM2 que se atiende por programa cuídate con prestador Viva 1A, no obtiene respuesta de prestador, exige entrega lo antes posible de lo contrario realizara su reclamo formal. _x000a_su gentil apoyo en revisión de caso, paciente también brinda número de teléfono actual para que la contacte con urgencia. Quedamos atentos a sus comentarios."/>
    <x v="0"/>
    <s v="CUIDATE"/>
    <x v="0"/>
    <d v="2026-01-05T00:00:00"/>
    <s v="Buenas tardes_x000a__x000a_Nos comunicamos con asegurado se coordina atención para: _x000a_el 09/01 con el Dr. Moncada, aseg conforme_x000a__x000a_saludos_x000a_"/>
    <d v="2026-01-09T00:00:00"/>
    <x v="0"/>
    <n v="5"/>
    <x v="0"/>
    <x v="4"/>
    <x v="2"/>
    <x v="194"/>
    <e v="#N/A"/>
    <e v="#N/A"/>
    <e v="#N/A"/>
    <e v="#N/A"/>
    <m/>
    <m/>
    <s v="Medicamentos"/>
    <s v="SERVICIO"/>
  </r>
  <r>
    <x v="12"/>
    <s v="PERU"/>
    <s v="VIVA1A CENTRO MEDICO"/>
    <s v="RIMAC"/>
    <x v="0"/>
    <s v="DNI"/>
    <n v="9150324"/>
    <s v="VERONICA PAOLA ROSSADO ESPINOZA"/>
    <m/>
    <n v="989075148"/>
    <m/>
    <m/>
    <m/>
    <x v="0"/>
    <x v="1"/>
    <s v="Buenas noches estimados_x000a__x000a_Paciente se comunica a nuestra central, refiere que tiene inconvenientes en agendar cita de programa, indica que un mes la atienden con normalidad, al siguiente le indican que no cuenta con el beneficio del programa y luego le piden disculpas indicando que hubo un error. Exige tener su seguimiento continuo, refiere que esposo tiene el mismo plan, se encentra con el mismo prestador llevando el programa y no tiene los inconvenientes que ella presenta. Tiene pendiente agendar cita de programa de otras enfermedades crónicas._x000a_Su gentil apoyo en revisión de caso y comunicarse con paciente para agendar atención según corresponda. _x000a__x000a_"/>
    <x v="2"/>
    <s v="CRONICOS"/>
    <x v="45"/>
    <d v="2026-01-06T00:00:00"/>
    <s v="Buenas tardes estimados_x000a__x000a_se asigna asesor Marco Ojeda  para seguimiento y contacto respectivo_x000a__x000a_saludos"/>
    <d v="2026-01-07T00:00:00"/>
    <x v="0"/>
    <n v="2"/>
    <x v="0"/>
    <x v="1"/>
    <x v="0"/>
    <x v="0"/>
    <s v="URGENTE // RIMAC VIP // VERONICA PAOLA ROSSADO ESPINOZA // 09150324 // CONSULTA PROVEEDOR REEMPLAZO STARVITAL"/>
    <e v="#N/A"/>
    <e v="#N/A"/>
    <e v="#N/A"/>
    <m/>
    <m/>
    <s v="Acceso"/>
    <s v="SERVICIO"/>
  </r>
  <r>
    <x v="12"/>
    <s v="PERU"/>
    <s v="VIVA1A CENTRO MEDICO"/>
    <s v="RIMAC"/>
    <x v="0"/>
    <s v="DNI"/>
    <n v="7613193"/>
    <s v="RAFAEL FABIAN NICHOS"/>
    <m/>
    <n v="966390928"/>
    <m/>
    <m/>
    <m/>
    <x v="0"/>
    <x v="1"/>
    <s v="Paciente se comunica a nuestra central, refiere que hasta el momento no lograron agendar cita mensual de programa cuídate, todos los meses tiene el mismo problema con la demora de agendamiento de citas. Actualmente no cuenta con tto. Solicita comunicación urgente para agendar cita e indicar por que canales tendrán el contacto respectivo para el seguimiento de su programa._x000a_Su gentil apoyo en revisión de caso, comunicarse con paciente para agendar cita según corresponda y brindar canales de atención con programa. Quedamos a la espera de sus comentarios, gracias._x000a_"/>
    <x v="2"/>
    <s v="CUIDATE"/>
    <x v="55"/>
    <d v="2026-01-06T00:00:00"/>
    <s v="Buenas tardes, nos comunicamos con asegurado en mención_x000a_se coordinó atención para el:_x000a_13/01 con la Dra. Virginia Cuevas Rivero, asegurada conforme _x000a__x000a_saludos_x000a_"/>
    <d v="2026-01-08T00:00:00"/>
    <x v="0"/>
    <n v="3"/>
    <x v="0"/>
    <x v="2"/>
    <x v="0"/>
    <x v="0"/>
    <e v="#N/A"/>
    <e v="#N/A"/>
    <e v="#N/A"/>
    <e v="#N/A"/>
    <m/>
    <m/>
    <s v="Acceso"/>
    <s v="SERVICIO"/>
  </r>
  <r>
    <x v="12"/>
    <s v="PERU"/>
    <s v="VIVA1A CENTRO MEDICO"/>
    <s v="RIMAC"/>
    <x v="0"/>
    <s v="DNI"/>
    <n v="9538378"/>
    <s v="MARIA ENRIQUETA ROMERO FLORES"/>
    <m/>
    <n v="999201992"/>
    <m/>
    <m/>
    <m/>
    <x v="1"/>
    <x v="1"/>
    <s v="Buenas tardes estimados_x000a__x000a__x000a__x000a_Solicito su gentil apoyo en indicar que diagnósticos tiene paciente para formar parte de programa Otras enfermedades crónicas RCV._x000a__x000a_Paciente refiere que solo tiene diagnóstico de HTA y DLP. _x000a__x000a_Quedamos a la espera de respuesta, gracias. _x000a__x000a_"/>
    <x v="1"/>
    <s v="CRONICOS"/>
    <x v="61"/>
    <d v="2026-01-06T00:00:00"/>
    <s v="Estimada Dra. Ambar, buena noche:_x000a_Adjunto screen de las llamadas realizadas._x000a_Cabe resaltar que la paciente aceptó el copago de s/30 por la consulta, siendo atendida el día de hoy en horas de la mañana, encontrándose sus medicamentos en gestión._x000a__x000a_Saludos Cordiales,_x000a_"/>
    <d v="2026-01-12T00:00:00"/>
    <x v="0"/>
    <n v="5"/>
    <x v="0"/>
    <x v="4"/>
    <x v="0"/>
    <x v="0"/>
    <e v="#N/A"/>
    <e v="#N/A"/>
    <e v="#N/A"/>
    <e v="#N/A"/>
    <m/>
    <m/>
    <s v="Solicitud"/>
    <s v="SOLICITUD"/>
  </r>
  <r>
    <x v="12"/>
    <s v="PERU"/>
    <s v="VIVA1A CENTRO MEDICO"/>
    <s v="RIMAC"/>
    <x v="0"/>
    <s v="DNI"/>
    <s v="07922133 "/>
    <s v="ENRIQUE AUGUSTO FARFAN FERNANDEZ "/>
    <m/>
    <s v="995007310 "/>
    <m/>
    <m/>
    <m/>
    <x v="0"/>
    <x v="1"/>
    <s v="Buenas tardes estimados_x000a__x000a_Esposa de paciente se comunica a nuestra central realizando reclamo ya que realizo solicitud de ingreso a programa el 04/12 y hasta la fecha no recibe comunicación de prestador. Exige comunicación hoy mismo ya que hace tiempo se cumplió el tiempo de espera y esposo necesita recibir tratamiento. _x000a_Se verifica que el 16/12 se confirmo a personal de_x000a_Su gentil apoyo en revisión de caso, comunicarse con esposa de paciente y determinar ingreso. Quedamos atentos a sus comentarios. _x000a_"/>
    <x v="1"/>
    <s v="CRONICAS"/>
    <x v="14"/>
    <d v="2026-01-06T00:00:00"/>
    <s v="Buenos días estimados_x000a__x000a_Nos contactamos con paciente y la cita ha quedado programada para el día de mañana a las 8:30 am con el Dr Antonio Moncada, paciente queda conforme, quedo atento a cualquier solicitud, gracias_x000a__x000a_Saludos,"/>
    <d v="2026-01-13T00:00:00"/>
    <x v="0"/>
    <n v="6"/>
    <x v="0"/>
    <x v="0"/>
    <x v="0"/>
    <x v="0"/>
    <e v="#N/A"/>
    <e v="#N/A"/>
    <e v="#N/A"/>
    <e v="#N/A"/>
    <m/>
    <m/>
    <s v="Solicitud"/>
    <s v="SOLICITUD"/>
  </r>
  <r>
    <x v="12"/>
    <s v="PERU"/>
    <s v="VIVA1A CENTRO MEDICO"/>
    <s v="RIMAC"/>
    <x v="0"/>
    <s v="DNI"/>
    <n v="6783935"/>
    <s v="GIUSEPPE DAVID SIFUENTES DIANO"/>
    <m/>
    <n v="931852974"/>
    <m/>
    <m/>
    <m/>
    <x v="0"/>
    <x v="1"/>
    <s v="Buenas tardes, estimados:_x000a_La esposa del paciente se comunicó con la central y manifestó su disconformidad con el servicio brindado por la prestadora Viva 1A, indicando que debe llamar reiteradamente para solicitar la programación de citas y la entrega de medicamentos. Asimismo, refiere que el paciente no recibe atención desde hace aproximadamente dos meses._x000a_Adicionalmente, señala que el monto de los fármacos presenta variaciones significativas, oscilando entre S/ 30.00 y S/ 180.00, tratándose del mismo medicamento._x000a_La usuaria solicita que la prestadora cumpla oportunamente con la atención, la programación de citas y la entrega de medicamentos correspondientes."/>
    <x v="0"/>
    <m/>
    <x v="48"/>
    <d v="2026-01-08T00:00:00"/>
    <m/>
    <d v="2026-02-09T00:00:00"/>
    <x v="2"/>
    <n v="23"/>
    <x v="1"/>
    <x v="0"/>
    <x v="0"/>
    <x v="195"/>
    <e v="#N/A"/>
    <e v="#N/A"/>
    <e v="#N/A"/>
    <e v="#N/A"/>
    <m/>
    <m/>
    <s v="Medicamentos"/>
    <s v="SERVICIO"/>
  </r>
  <r>
    <x v="12"/>
    <s v="PERU"/>
    <s v="VIVA1A CENTRO MEDICO"/>
    <s v="RIMAC"/>
    <x v="0"/>
    <s v="DNI"/>
    <s v="72182944    "/>
    <s v="_x000a_FERNANDA GABRIEL LOVATON CARRILLO   "/>
    <m/>
    <n v="966179467"/>
    <m/>
    <m/>
    <m/>
    <x v="0"/>
    <x v="1"/>
    <s v="Buenas tardes estimados_x000a__x000a_Paciente se comunica a nuestra central indicando que hasta la fecha no recibe comunicación de parte de prestador de programa, se encuentra incomoda y preocupada ante situación. Se derivo solicitud de ingreso el 24/12/25. _x000a_Su entil apoyo en revisión de caso y contacto con paciente. Quedamos atentos a sus comentarios. Gracias."/>
    <x v="1"/>
    <s v="PROGRAMA OEC"/>
    <x v="14"/>
    <d v="2026-01-08T00:00:00"/>
    <s v="Buenas tardes estimados_x000a__x000a_Nos contactamos con paciente en mención, queda su cita programada para el día de mañana viernes 09/01 con la Dra. Noriko en el horario de las 11:00 am y su cita con Nutrición con la Lic. Meggo a las 15:45 pm, quedo atento a cualquier solicitud, gracias_x000a__x000a_Saludos, _x000a_"/>
    <d v="2026-01-08T00:00:00"/>
    <x v="0"/>
    <n v="1"/>
    <x v="0"/>
    <x v="3"/>
    <x v="2"/>
    <x v="195"/>
    <e v="#N/A"/>
    <e v="#N/A"/>
    <e v="#N/A"/>
    <e v="#N/A"/>
    <m/>
    <m/>
    <s v="Solicitud"/>
    <s v="SOLICITUD"/>
  </r>
  <r>
    <x v="12"/>
    <s v="PERU"/>
    <s v="VIVA1A CENTRO MEDICO"/>
    <s v="RIMAC"/>
    <x v="0"/>
    <s v="DNI"/>
    <n v="9552696"/>
    <s v="CLARA FABIOLA VASQUEZ CARRILLO"/>
    <m/>
    <m/>
    <m/>
    <m/>
    <m/>
    <x v="0"/>
    <x v="1"/>
    <s v="Estimado equipo, buen día:_x000a__x000a_Solicito su apoyo, paciente con Dx hipotiroidismo inscrita en programa crónicos indica haber tenido los siguientes inconvenientes: _x000a__x000a_Nombre: CLARA FABIOLA VASQUEZ CARRILLO_x000a_DNI: 09552696_x000a__x000a_Falta de seguimiento para agendar oportunamente las citas_x000a_Demora en la entrega de medicinas_x000a_Demora en la toma de muestras_x000a__x000a_Por lo que, solicita cambio de proveedor por la mala experiencia que según dice viene recibiendo. _x000a__x000a_Agradeciendo su gentil apoyo,_x000a__x000a_Saludos cordiales."/>
    <x v="0"/>
    <m/>
    <x v="19"/>
    <d v="2026-01-09T00:00:00"/>
    <m/>
    <d v="2026-02-09T00:00:00"/>
    <x v="2"/>
    <n v="22"/>
    <x v="1"/>
    <x v="0"/>
    <x v="0"/>
    <x v="196"/>
    <e v="#N/A"/>
    <e v="#N/A"/>
    <e v="#N/A"/>
    <e v="#N/A"/>
    <m/>
    <m/>
    <s v="Medicamentos"/>
    <s v="SERVICIO"/>
  </r>
  <r>
    <x v="12"/>
    <s v="PERU"/>
    <s v="VIVA1A CENTRO MEDICO"/>
    <s v="RIMAC"/>
    <x v="0"/>
    <s v="DNI"/>
    <n v="8170776"/>
    <s v="NILTON HERNAN JIMENEZ ROSALES"/>
    <m/>
    <m/>
    <m/>
    <m/>
    <m/>
    <x v="0"/>
    <x v="1"/>
    <s v="Buenas tardes estimados_x000a__x000a_Paciente indica que hace 1mes y medio paso atención con medico quien brindo OM para terapias quien ordeno 8 terapias y solo ha recibido 7. Refiere que ayer 08/01 tenía programada cita para terapia, quien no acudió. Se comunico con prestador y el indica que ya se cumplieron las terapias, paciente solicita información donde firma las terapias recibidas. _x000a_Indica que siempre le dicen que tiene inconvenientes y que por motivos personales tiene retraso en acudir, le cobran por adelantado para que pase cita y no acuden. _x000a_Solicito su gentil apoyo en revisión de caso, paciente indica que continúa solicitando contacto con prestador y no responde. Su apoyo en comunicarse con paciente."/>
    <x v="2"/>
    <s v="TERAPIAS"/>
    <x v="49"/>
    <d v="2026-01-09T00:00:00"/>
    <s v="Estimados, buena tarde:_x000a_Se conversa con paciente en referencia, se valida requerimiento es para atención con la Dra Vigo de MFR, queda agendada la atención para el día martes turno mañana._x000a_Posterior a ello se realizará la gestión administrativa para el Vb de las terapias solicitadas y con ello se procederá a la programación y ejecución de las sesiones._x000a__x000a_Saludos Cordiales"/>
    <d v="2026-01-11T00:00:00"/>
    <x v="0"/>
    <n v="1"/>
    <x v="0"/>
    <x v="3"/>
    <x v="0"/>
    <x v="196"/>
    <e v="#N/A"/>
    <e v="#N/A"/>
    <e v="#N/A"/>
    <s v="SI"/>
    <m/>
    <m/>
    <s v="Acceso"/>
    <s v="SERVICIO"/>
  </r>
  <r>
    <x v="12"/>
    <s v="PERU"/>
    <s v="VIVA1A CENTRO MEDICO"/>
    <s v="RIMAC"/>
    <x v="0"/>
    <s v="DNI"/>
    <n v="9538378"/>
    <s v="MARIA ENRIQUETA ROMERO FLORES"/>
    <m/>
    <n v="999201992"/>
    <m/>
    <m/>
    <m/>
    <x v="0"/>
    <x v="1"/>
    <s v="Buenos días estimados_x000a__x000a_Paciente se comunica a nuestra central, refiere que hasta el momento no recibe llamada de prestador o médico del programa, refiere que se comunicó personal Viva 1A hace 2 días y le indico que iban a derivar el caso auditoria ya que cometieron un error y si debería estar en programa cuídate. Paciente se encuentra angustiada ya que no tiene tratamiento. Fue atendida por médico de familia que nunca realizo algún seguimiento por el dx cardiovascular, no se le informo sobre su plan de trabajo sobre su diagnóstico cardiovascular. Solicita respuesta pronta ante su caso, ya que necesita recibir su tratamiento por la hipertensión. _x000a_Solicito su gentil apoyo en revisión de caso y contacto urgente con paciente para brindar información de su caso._x000a_"/>
    <x v="28"/>
    <s v="PROGRAMA OEC"/>
    <x v="55"/>
    <d v="2026-01-09T00:00:00"/>
    <s v="Estimados, buena tarde:_x000a_Paciente fue atendida el día de hoy, aceptó el copago de la consulta._x000a_Medicamentos en gestión._x000a__x000a_Saludos Cordiales,_x000a_"/>
    <d v="2026-01-12T00:00:00"/>
    <x v="0"/>
    <n v="2"/>
    <x v="0"/>
    <x v="1"/>
    <x v="0"/>
    <x v="196"/>
    <e v="#N/A"/>
    <e v="#N/A"/>
    <e v="#N/A"/>
    <e v="#N/A"/>
    <m/>
    <m/>
    <s v="Atención Asistencial"/>
    <s v="CALIDAD"/>
  </r>
  <r>
    <x v="12"/>
    <s v="PERU"/>
    <s v="VIVA1A CENTRO MEDICO"/>
    <s v="RIMAC"/>
    <x v="0"/>
    <s v="DNI"/>
    <n v="8612544"/>
    <s v="GLORIA MARIA OBREGON CHAVEZ  "/>
    <m/>
    <n v="998199664"/>
    <m/>
    <m/>
    <m/>
    <x v="0"/>
    <x v="1"/>
    <s v="Buenos días estimados_x000a__x000a_Paciente solicita nuevamente ingreso a programa, se verifica que se derivó solicitud el 15/12/25 y no es contactada. Su gentil apoyo en revisión de caso y contacto con asegurada. Quedamos atentos, gracias. "/>
    <x v="1"/>
    <s v="PROGRAMA OEC"/>
    <x v="9"/>
    <d v="2026-01-10T00:00:00"/>
    <m/>
    <d v="2026-02-09T00:00:00"/>
    <x v="2"/>
    <n v="21"/>
    <x v="1"/>
    <x v="0"/>
    <x v="0"/>
    <x v="197"/>
    <s v="Cliente sin medicinas - No entrega aún/GLORIA MARIA OBREGON CHAVEZ con DNI 08612544"/>
    <e v="#N/A"/>
    <e v="#N/A"/>
    <e v="#N/A"/>
    <m/>
    <m/>
    <s v="Solicitud"/>
    <s v="SOLICITUD"/>
  </r>
  <r>
    <x v="12"/>
    <s v="PERU"/>
    <s v="VIVA1A CENTRO MEDICO"/>
    <s v="RIMAC"/>
    <x v="0"/>
    <s v="DNI"/>
    <n v="8287353"/>
    <s v="LEON MAGNO SANCHEZ QUINTANILLA"/>
    <m/>
    <n v="951294977"/>
    <m/>
    <m/>
    <m/>
    <x v="0"/>
    <x v="1"/>
    <s v="Buenos días estimados_x000a__x000a_Hija de paciente se comunica a nuestra central muy incomoda, refiere que siempre tiene retraso con entrega de medicamento, indica que solicitaron para este mes atención de forma presencial justamente porque no querían retraso en atención y entrega de tto, sin embargo, cancelaron cita y paso atención virtual el 10/01/26. Lleva llamando a farmacia y central de Viva 1A y solo le indican que lo reportaron mas no tienen información. Exigen contacto urgente para coordinar la entrega porque también se demoran muchos días en enviar medicamento._x000a_Su gentil apoyo en revisión de caso y contacto con hija de paciente. Quedamos atentos, gracias."/>
    <x v="0"/>
    <s v="PROGRAMA OEF"/>
    <x v="0"/>
    <d v="2026-01-10T00:00:00"/>
    <m/>
    <d v="2026-02-09T00:00:00"/>
    <x v="2"/>
    <n v="21"/>
    <x v="1"/>
    <x v="0"/>
    <x v="0"/>
    <x v="197"/>
    <s v="programa cuídate / LEON MAGNO SANCHEZ QUINTANILLA"/>
    <e v="#N/A"/>
    <e v="#N/A"/>
    <s v="SI"/>
    <m/>
    <m/>
    <s v="Medicamentos"/>
    <s v="SERVICIO"/>
  </r>
  <r>
    <x v="12"/>
    <s v="PERU"/>
    <s v="VIVA1A CENTRO MEDICO"/>
    <s v="RIMAC"/>
    <x v="0"/>
    <s v="DNI"/>
    <n v="41548853"/>
    <s v="ROCIO LINO AQUINO"/>
    <m/>
    <n v="915061985"/>
    <m/>
    <m/>
    <m/>
    <x v="0"/>
    <x v="1"/>
    <s v="Buenos días favor de revisar mi caso ya que soy un paciente que me atiendo y atendí desde la clínica internacional hasta lo recomendado por el seguro ahora la &quot;clínica viva 1A&quot; donde según mi reumatóloga con la que me trata mi enfermedad de artritis reumatoide bajo el programa cuídate en esta última receta dejaron de brindarme el medicamento ESOMEPRAZOL 40 MG porque según me indican que es un medicamento observado de especialidad de gastro._x000a__x000a_la medicina en mención es necesaria como parte de mi tratamiento ya que evita que tenga efectos secundarios por la toma de medicamentos por la enfermedad tratada_x000a__x000a_espero revisen mi caso ya que es de vital necesidad cada medicina que me brindan para sobrellevar mi enfermedad como paciente del programa cuidate pag 11/27 según el manual de afiliado_x000a__x000a_ "/>
    <x v="0"/>
    <m/>
    <x v="0"/>
    <d v="2026-01-12T00:00:00"/>
    <m/>
    <d v="2026-02-09T00:00:00"/>
    <x v="2"/>
    <n v="21"/>
    <x v="1"/>
    <x v="0"/>
    <x v="0"/>
    <x v="198"/>
    <e v="#N/A"/>
    <e v="#N/A"/>
    <e v="#N/A"/>
    <e v="#N/A"/>
    <m/>
    <m/>
    <s v="Medicamentos"/>
    <s v="SERVICIO"/>
  </r>
  <r>
    <x v="12"/>
    <s v="PERU"/>
    <s v="VIVA1A CENTRO MEDICO"/>
    <s v="RIMAC"/>
    <x v="0"/>
    <s v="DNI"/>
    <n v="25755348"/>
    <s v="CARLOS JAVIER MENDOZA ESQUEN"/>
    <m/>
    <n v="971620775"/>
    <m/>
    <m/>
    <m/>
    <x v="0"/>
    <x v="1"/>
    <s v="Buenas tardes estimados _x000a__x000a_Paciente se comunica a nuestra central muy incomodo, refiere que paso atención de programa con Medico Moncada quien le indico que estaba derivando su receta a farmacia para que lo llaman y coordinen. Paciente indica que continua a la espera de llamada para coordinar entrega de tratamiento, lleva 5 días esperando y no logra comunicación con prestador. _x000a_Su gentil apoyo en revisión de caso y contacto urgente con paciente para coordinar envio de tratamiento. Quedo atenta, gracias."/>
    <x v="0"/>
    <s v="CUIDATE"/>
    <x v="0"/>
    <d v="2026-01-12T00:00:00"/>
    <m/>
    <d v="2026-02-09T00:00:00"/>
    <x v="2"/>
    <n v="21"/>
    <x v="1"/>
    <x v="0"/>
    <x v="0"/>
    <x v="198"/>
    <e v="#N/A"/>
    <e v="#N/A"/>
    <e v="#N/A"/>
    <e v="#N/A"/>
    <m/>
    <m/>
    <s v="Medicamentos"/>
    <s v="SERVICIO"/>
  </r>
  <r>
    <x v="12"/>
    <s v="PERU"/>
    <s v="VIVA1A CENTRO MEDICO"/>
    <s v="RIMAC"/>
    <x v="0"/>
    <s v="DNI"/>
    <n v="8715362"/>
    <s v="GIULIANA MARLENE NOVOA REYES DE VERA"/>
    <m/>
    <m/>
    <m/>
    <m/>
    <m/>
    <x v="1"/>
    <x v="1"/>
    <s v="Estimados,_x000a__x000a_Por favor su apoyo con lo solicitado por la cliente:_x000a__x000a_ _x000a__x000a_“Solicito cambio de sede de atención del beneficio Enfermedades Crónicas...me he venido atendiendo en VIVA 1A y motivos de cercanía a mi domicilio Solicito ser atendida en dicho programa en sede Clínica Internacional San Borja._x000a__x000a_La suscrita desde 2018 tengo diagnóstico de Hipotiroidismo...controlado con atención médica mensual...medicamento ...exámenes de sangre cada 3 meses de tiroides. ..ecografía anual ...análisis completos anual._x000a__x000a_He sido atendida por clínica Internacional San Borja hasta 2023, luego continúe mi atención mensual bajo este beneficio en Experta....Estar Salud... Prop Vida...y Vida 1._x000a__x000a_A la espera de las coordinaciones con clínica Internacional San Borja para proseguir con mi atención médica y medicación q debo tomar de por vida.”_x000a__x000a_ "/>
    <x v="4"/>
    <m/>
    <x v="19"/>
    <d v="2026-01-14T00:00:00"/>
    <m/>
    <d v="2026-02-09T00:00:00"/>
    <x v="2"/>
    <n v="19"/>
    <x v="1"/>
    <x v="0"/>
    <x v="0"/>
    <x v="199"/>
    <e v="#N/A"/>
    <e v="#N/A"/>
    <e v="#N/A"/>
    <e v="#N/A"/>
    <m/>
    <m/>
    <s v="Solicitud"/>
    <s v="SOLICITUD"/>
  </r>
  <r>
    <x v="12"/>
    <s v="PERU"/>
    <s v="VIVA1A CENTRO MEDICO"/>
    <s v="RIMAC"/>
    <x v="0"/>
    <s v="DNI"/>
    <n v="7259611"/>
    <s v="CARLOS FERNANDO MOYA TERRONES "/>
    <m/>
    <n v="989122764"/>
    <m/>
    <m/>
    <m/>
    <x v="0"/>
    <x v="1"/>
    <s v="Buenas tardes estimados;_x000a__x000a_La esposa del paciente se comunica con la central e informa que desde el mes de diciembre se le ha estado enviando el medicamento Ibersamet, el cual no ha sido bien tolerado por su esposo. Señala que el tratamiento habitual ha sido Aprovel, medicamento que el médico tratante consigna de manera regular en la receta médica_x000a__x000a_Solicita el cambio inmediato del medicamento, ya que la farmacia se comunicó previamente con ella antes del envío y el paciente recalcó que el medicamento correcto es el que figura en la receta médica_x000a__x000a_Su gentil apoyo en verificar y contactar al paciente ya que hace unos minutos han recibido sus medicamentos._x000a_"/>
    <x v="0"/>
    <s v="PROGRAMA OEC"/>
    <x v="0"/>
    <d v="2026-01-14T00:00:00"/>
    <m/>
    <d v="2026-02-09T00:00:00"/>
    <x v="2"/>
    <n v="19"/>
    <x v="1"/>
    <x v="0"/>
    <x v="0"/>
    <x v="199"/>
    <e v="#N/A"/>
    <e v="#N/A"/>
    <e v="#N/A"/>
    <e v="#N/A"/>
    <m/>
    <m/>
    <s v="Medicamentos"/>
    <s v="SERVICIO"/>
  </r>
  <r>
    <x v="12"/>
    <s v="PERU"/>
    <s v="VIVA1A CENTRO MEDICO"/>
    <s v="RIMAC"/>
    <x v="0"/>
    <s v="DNI"/>
    <n v="8711847"/>
    <s v="MARGARITA SHIMOOKA SHIGUEMOTO"/>
    <m/>
    <m/>
    <m/>
    <m/>
    <m/>
    <x v="0"/>
    <x v="1"/>
    <s v="Estimados Viva 1A_x000a__x000a_ _x000a__x000a_Reenvío mail de la hija de la paciente MARGARITA SHIMOOKA SHIGUEMOTO, quien nos está reclamando por el servicio que viene recibiendo a través de VIVA 1A._x000a__x000a_ _x000a__x000a_La Sra Shimooka ingresó inicialmente al programa Diamanante por sus diagnósticos crónicos, pero como en uno de sus resultados de laboratorio confirmó una Infección Urinaria se le ingresó al programa de Hospitalización en Casa para este último diagnóstico._x000a__x000a_ _x000a__x000a_A continuación enumero sus reclamos:_x000a__x000a_ _x000a__x000a_Solicita el presupuesto hospitalario, para revisar el detalle de lo que debe pagar._x000a_Solicita la continuación de las terapias, indica que únicamente fue una vez_x000a_Solicita que el personal que envían tengan mayor cuidado con los procedimietos._x000a_ _x000a__x000a_ _x000a__x000a_Quedo atenta a su respuesta._x000a__x000a__x000a_Gracias."/>
    <x v="28"/>
    <m/>
    <x v="49"/>
    <d v="2026-01-14T00:00:00"/>
    <m/>
    <d v="2026-02-09T00:00:00"/>
    <x v="2"/>
    <n v="19"/>
    <x v="1"/>
    <x v="0"/>
    <x v="0"/>
    <x v="199"/>
    <e v="#N/A"/>
    <e v="#N/A"/>
    <e v="#N/A"/>
    <e v="#N/A"/>
    <m/>
    <m/>
    <s v="Atención Asistencial"/>
    <s v="CALIDAD"/>
  </r>
  <r>
    <x v="12"/>
    <s v="PERU"/>
    <s v="VIVA1A CENTRO MEDICO"/>
    <s v="RIMAC"/>
    <x v="0"/>
    <s v="DNI"/>
    <n v="7031719"/>
    <s v="JUAN ANTONIO ROJAS RODRIGUEZ"/>
    <m/>
    <n v="999444979"/>
    <m/>
    <m/>
    <m/>
    <x v="0"/>
    <x v="1"/>
    <s v="Buenos días,_x000a__x000a_Estimadas se pide apoyo con asegurado paciente del programa cuídate, informa que no se le está contestando del anexo programas, quiere comunicarse urgentemente con área debido a que está teniendo problemas con la atención del proveedor VIVA 1A por citas fuera de horario programado, además que ya no cuenta con medicamento para el tratamiento de su diagnóstico."/>
    <x v="28"/>
    <s v="CUIDATE"/>
    <x v="0"/>
    <d v="2026-01-14T00:00:00"/>
    <m/>
    <d v="2026-02-09T00:00:00"/>
    <x v="2"/>
    <n v="19"/>
    <x v="1"/>
    <x v="0"/>
    <x v="0"/>
    <x v="199"/>
    <e v="#N/A"/>
    <e v="#N/A"/>
    <e v="#N/A"/>
    <e v="#N/A"/>
    <m/>
    <m/>
    <s v="Atención Asistencial"/>
    <s v="CALIDAD"/>
  </r>
  <r>
    <x v="12"/>
    <s v="PERU"/>
    <s v="VIVA1A CENTRO MEDICO"/>
    <s v="RIMAC"/>
    <x v="0"/>
    <s v="DNI"/>
    <n v="8973056"/>
    <s v="ROLFI ROLAND ALVARADO ZAPATA"/>
    <m/>
    <n v="941462853"/>
    <m/>
    <m/>
    <m/>
    <x v="0"/>
    <x v="1"/>
    <s v="Buenos días estimados_x000a__x000a_Paciente se comunica a nuestra central, refiere que el día lunes paso cita de programa con Dr Moncada, tiene pendiente coordinar la entrega de tratamiento desde ese día, solo le enviaron la receta e indica que no esta incluido su medicamento de levotiroxina, solicita llamada para coordinar ya que lleva llamando a la central de viva 1A y solo le cortan llamadas, también solicita que medico realice revisión de  caso ya que esta faltando un medicamento._x000a_Su apoyo en revisión de caso y comunicación con paciente. Quedamos atentos. "/>
    <x v="0"/>
    <m/>
    <x v="61"/>
    <d v="2026-01-15T00:00:00"/>
    <m/>
    <d v="2026-02-09T00:00:00"/>
    <x v="2"/>
    <n v="18"/>
    <x v="1"/>
    <x v="0"/>
    <x v="0"/>
    <x v="200"/>
    <e v="#N/A"/>
    <e v="#N/A"/>
    <e v="#N/A"/>
    <e v="#N/A"/>
    <m/>
    <m/>
    <s v="Medicamentos"/>
    <s v="SERVICIO"/>
  </r>
  <r>
    <x v="12"/>
    <s v="PERU"/>
    <s v="VIVA1A CENTRO MEDICO"/>
    <s v="RIMAC"/>
    <x v="0"/>
    <s v="DNI"/>
    <n v="6019465"/>
    <s v="NELLY VICENTA MANRIQUE BENAVENTE DE BUENDIA"/>
    <m/>
    <n v="977357334"/>
    <m/>
    <m/>
    <m/>
    <x v="0"/>
    <x v="1"/>
    <s v="Buenas tardes estimados_x000a__x000a_Hija de paciente refiere que paciente paso cita el 05/01, posterior se realizo toma de exámenes de laboratorio, medico indico que se comunicaría para brindar lectura de resultados y verificar si deben realizar un ajuste a la medicina de paciente. Hija lleva días realizando intentos de comunicación sin éxito, sol ole atiende grabadora que pide los datos y corta. También hasta el momento no realizan envió de resultados de lab. Exige contacto urgente, se encuentra incomoda por situación. _x000a_Su gentil apoyo en revisión de caso y comunicación urgente con hija de paciente."/>
    <x v="10"/>
    <s v="OEC"/>
    <x v="15"/>
    <d v="2026-01-15T00:00:00"/>
    <s v="Buenas noches _x000a_Nos comunicamos con asegurada y se le menciono que las atenciones son una vez al mes por parte del programa, se le ofrecio la opcion_x000a_que el area de seguimiento se contactara para que pueda indicarle si sus resultados estan dentro de los normal, asegurada conforme_x000a__x000a_saludos "/>
    <d v="2026-01-15T00:00:00"/>
    <x v="0"/>
    <n v="1"/>
    <x v="0"/>
    <x v="3"/>
    <x v="0"/>
    <x v="200"/>
    <e v="#N/A"/>
    <e v="#N/A"/>
    <e v="#N/A"/>
    <e v="#N/A"/>
    <m/>
    <m/>
    <s v="Demora en atencion"/>
    <s v="CALIDAD"/>
  </r>
  <r>
    <x v="12"/>
    <s v="PERU"/>
    <s v="VIVA1A CENTRO MEDICO"/>
    <s v="RIMAC"/>
    <x v="0"/>
    <s v="DNI"/>
    <n v="7613193"/>
    <s v="RAFAEL FABIAN NICHOS"/>
    <m/>
    <n v="966390928"/>
    <m/>
    <m/>
    <m/>
    <x v="0"/>
    <x v="1"/>
    <s v="Buenos días estimados_x000a__x000a_Paciente se comunica muy alterado a nuestra central, refiere que siempre tiene que comunicarse con su aseguradora para realizar las quejas respectivas ya que nunca responden. Paso cita el 13/01 con retraso de 1semana, y no se han comunicado hasta el momento para coordinar envió de tratamiento, exige contacto urgente hoy mismo para coordinar entrega de medicinas. _x000a_Su gentil apoyo en revisión de caso y contacto urgente. Quedamos atentos. _x000a_"/>
    <x v="0"/>
    <s v="CUIDATE"/>
    <x v="0"/>
    <d v="2026-01-15T00:00:00"/>
    <s v="Buenas tardes estimados,_x000a_En relación con el reclamo del paciente, informamos que la medicación fue entregada el día 15 de enero, quedando la entrega regularizada._x000a_Asimismo, reconocemos que se han presentado demoras en algunos casos, por lo que nos encontramos trabajando en la implementación de mejoras para optimizar los tiempos de atención y evitar que esta situación vuelva a presentarse._x000a_Quedamos atentos ante cualquier coordinación adicional._x000a_Saludos cordiales,"/>
    <d v="2026-02-09T00:00:00"/>
    <x v="0"/>
    <n v="18"/>
    <x v="0"/>
    <x v="0"/>
    <x v="0"/>
    <x v="200"/>
    <e v="#N/A"/>
    <e v="#N/A"/>
    <e v="#N/A"/>
    <e v="#N/A"/>
    <m/>
    <m/>
    <s v="Medicamentos"/>
    <s v="SERVICIO"/>
  </r>
  <r>
    <x v="12"/>
    <s v="PERU"/>
    <s v="VIVA1A CENTRO MEDICO"/>
    <s v="RIMAC"/>
    <x v="0"/>
    <s v="DNI"/>
    <s v="71878242 "/>
    <s v="DEYANIRA ANGELA FALLA SEMINARIO    "/>
    <m/>
    <s v="920657733  "/>
    <m/>
    <m/>
    <m/>
    <x v="0"/>
    <x v="1"/>
    <s v="Buenas tardes estimados_x000a__x000a_Paciente solicita nuevamente ingreso a programa mediante aplicativo, se derivo solicitud el 24/12/25. Continua pendiente ingreso a programa. _x000a_Su gentil apoyo en revisión de caso y contacto urgente con paciente. Quedamos atentos, gracias."/>
    <x v="1"/>
    <s v="OEC"/>
    <x v="9"/>
    <d v="2026-01-15T00:00:00"/>
    <m/>
    <d v="2026-02-09T00:00:00"/>
    <x v="2"/>
    <n v="18"/>
    <x v="1"/>
    <x v="0"/>
    <x v="0"/>
    <x v="200"/>
    <e v="#N/A"/>
    <e v="#N/A"/>
    <e v="#N/A"/>
    <e v="#N/A"/>
    <m/>
    <m/>
    <s v="Solicitud"/>
    <s v="SOLICITUD"/>
  </r>
  <r>
    <x v="12"/>
    <s v="PERU"/>
    <s v="VIVA1A CENTRO MEDICO"/>
    <s v="RIMAC"/>
    <x v="0"/>
    <s v="DNI"/>
    <n v="7258840"/>
    <s v="JOHANNA MYLENA BENDEZU DEL CASTILLO"/>
    <m/>
    <n v="997104610"/>
    <m/>
    <m/>
    <m/>
    <x v="0"/>
    <x v="1"/>
    <s v="Estimado equipo, buenas tardes:_x000a_Su apoyo, validando lo que el paciente menciona &quot; que trata de comunicarse con el proveedor VIVA 1A porque pertenece al programa cuídate y le mencionan que su póliza cambió y el teléfono 618300, es una computadora que solo repite las opciones&quot;_x000a_"/>
    <x v="4"/>
    <s v="OEC"/>
    <x v="55"/>
    <d v="2026-01-19T00:00:00"/>
    <s v="Estimadas, buen día:_x000a_Paciente en referencia con atención efectiva en fecha 12/01/26 con el Dr Siura, quien refiere en HC que la paciente se encuentra de alta por el Dx de Hipotiroidismo; por lo que, solo continuarán sus atenciones por el programa de Dislipidemia._x000a__x000a_Lo mencionado por la paciente antes de la cita del presente mes, es que, para el beneficio de Riesgo Cardiovascular (hipotiroidismo + DLP) efectivamente se valida en Siteds que el beneficio 1201 se encuentra con un copago de s/30.00. Buenos dias _x000a__x000a_Se le brindo cita el 19/01 con el Dr Siura, asegurada conforme _x000a_saludos"/>
    <d v="2026-01-19T00:00:00"/>
    <x v="0"/>
    <n v="1"/>
    <x v="0"/>
    <x v="3"/>
    <x v="0"/>
    <x v="201"/>
    <s v="asegurada JOHANNA MYLENA BENDEZU DEL CASTILLO"/>
    <e v="#N/A"/>
    <e v="#N/A"/>
    <e v="#N/A"/>
    <m/>
    <m/>
    <s v="Solicitud"/>
    <s v="SOLICITUD"/>
  </r>
  <r>
    <x v="12"/>
    <s v="PERU"/>
    <s v="VIVA1A CENTRO MEDICO"/>
    <s v="RIMAC"/>
    <x v="0"/>
    <s v="DNI"/>
    <n v="8170776"/>
    <s v="_x000a_NILTON HERNAN JIMENEZ ROSALES"/>
    <m/>
    <n v="915061985"/>
    <m/>
    <m/>
    <m/>
    <x v="0"/>
    <x v="1"/>
    <s v="Buenas tardes, estimados:_x000a_Paciente se comunica con central e informa que la prestadora Viva 1A no cumple con las terapias indicadas.  Asimismo, refiere que nunca ha solicitado su inscripción en el programa Diamante._x000a_Solicita su desafiliación del programa Diamante, ya que no cuenta con el presupuesto para asumir los porcentajes que no son cubiertos._x000a_Agradecemos su gentil apoyo para la atención del caso._x000a_"/>
    <x v="2"/>
    <s v="PROGRAMA DIAMANTE"/>
    <x v="52"/>
    <d v="2026-01-21T00:00:00"/>
    <m/>
    <d v="2026-02-09T00:00:00"/>
    <x v="2"/>
    <n v="14"/>
    <x v="1"/>
    <x v="0"/>
    <x v="0"/>
    <x v="202"/>
    <e v="#N/A"/>
    <e v="#N/A"/>
    <e v="#N/A"/>
    <s v="SI"/>
    <m/>
    <m/>
    <s v="Acceso"/>
    <s v="SERVICIO"/>
  </r>
  <r>
    <x v="12"/>
    <s v="PERU"/>
    <s v="VIVA1A CENTRO MEDICO"/>
    <s v="RIMAC"/>
    <x v="0"/>
    <s v="DNI"/>
    <n v="8190553"/>
    <s v="YOLANDA ZEGARRA UGARTE DE CRUZ "/>
    <m/>
    <s v="959085702 -943058232"/>
    <m/>
    <m/>
    <m/>
    <x v="0"/>
    <x v="1"/>
    <s v="Buenas tardes estimados_x000a__x000a_Hija de paciente se comunica a nuestra central, refiere que el 15/01 paciente fue evaluada en domicilio y medico confirmo ingreso a programa Diamante. Brindo OM para terapias indicando que en 2 días los contactarían para agendar y hasta la fecha no han recibido ninguna comunicación o mensaje de WhatsApp. Exigen comunicación urgente ya que su madre necesita las terapias._x000a_Su gentil apoyo en revisión de caso y contacto a cualquier de los 2 números proporcionados. Quedamos atentos, gracias. _x000a_"/>
    <x v="4"/>
    <s v="PROGRAMA DIAMANTE"/>
    <x v="52"/>
    <d v="2026-01-23T00:00:00"/>
    <s v="Buenas tardes,_x000a_Efectivamente, la asegurada recibió atención el día 15/01, fecha en la cual se evaluó su ingreso al Programa Diamante. Asimismo, el día lunes 19/01 intentamos comunicarnos con la asegurada para brindarle la atención de evaluación de terapias con la Dra. Vigo; sin embargo, la asegurada manifestó no desear dicha atención._x000a_Se adjuntan las evidencias de la comunicación realizada."/>
    <d v="2026-01-23T00:00:00"/>
    <x v="0"/>
    <n v="1"/>
    <x v="0"/>
    <x v="3"/>
    <x v="0"/>
    <x v="203"/>
    <e v="#N/A"/>
    <e v="#N/A"/>
    <e v="#N/A"/>
    <e v="#N/A"/>
    <m/>
    <m/>
    <s v="Solicitud"/>
    <s v="SOLICITUD"/>
  </r>
  <r>
    <x v="12"/>
    <s v="PERU"/>
    <s v="VIVA1A CENTRO MEDICO"/>
    <s v="RIMAC"/>
    <x v="0"/>
    <s v="DNI"/>
    <n v="9778878"/>
    <s v="VILMA COLLAHUA CCORIHUAMAN"/>
    <m/>
    <n v="974150542"/>
    <m/>
    <m/>
    <m/>
    <x v="0"/>
    <x v="1"/>
    <s v="Buenos días estimados_x000a__x000a_Paciente se comunica a nuestra central, refiere que acaba de realizar su reclamo formal ya que medico brinda atención de forma mensual en el programa donde indica tomar tratamiento Losartan 50mg 2 veces al día y solo le dispensan 30 tabletas, indica que eso pasa hace varios meses atrás, ya realizo su queja con personal de Viva 1A y le indicaron que eso debe ver el médico y el medico indica que es un tema de farmacia. No le brindan solución y por ello realiza reclamo y exige que se reporte también por este medio. _x000a_Solicita también agendar cita de programa, no pudo atender llamadas por emergencia. _x000a_Su gentil apoyo en revisión de caso y contacto con paciente, gracias."/>
    <x v="2"/>
    <s v="OEC"/>
    <x v="0"/>
    <d v="2026-01-23T00:00:00"/>
    <m/>
    <d v="2026-02-09T00:00:00"/>
    <x v="2"/>
    <n v="12"/>
    <x v="1"/>
    <x v="0"/>
    <x v="0"/>
    <x v="203"/>
    <e v="#N/A"/>
    <e v="#N/A"/>
    <e v="#N/A"/>
    <e v="#N/A"/>
    <m/>
    <m/>
    <s v="Acceso"/>
    <s v="SERVICIO"/>
  </r>
  <r>
    <x v="12"/>
    <s v="PERU"/>
    <s v="VIVA1A CENTRO MEDICO"/>
    <s v="RIMAC"/>
    <x v="0"/>
    <s v="DNI"/>
    <n v="7823787"/>
    <s v="DINA RAQUEL QUIROZ VELASQUEZ"/>
    <m/>
    <n v="988243995"/>
    <m/>
    <m/>
    <m/>
    <x v="0"/>
    <x v="1"/>
    <s v="Buenas tardes, estimados;_x000a_Paciente se contacta con la central y refiere que el médico de la prestadora Viva 1A, durante su atención, solicitó examen de orina y monitoreo de presión arterial por 24 horas. El paciente ha intentado comunicarse con la prestadora sin obtener respuesta._x000a_Agradecemos su gentil verificación y contacto con el paciente, por favor."/>
    <x v="4"/>
    <s v="OEC"/>
    <x v="15"/>
    <d v="2026-01-23T00:00:00"/>
    <m/>
    <d v="2026-02-09T00:00:00"/>
    <x v="2"/>
    <n v="12"/>
    <x v="1"/>
    <x v="0"/>
    <x v="0"/>
    <x v="203"/>
    <e v="#N/A"/>
    <e v="#N/A"/>
    <e v="#N/A"/>
    <e v="#N/A"/>
    <m/>
    <m/>
    <s v="Solicitud"/>
    <s v="SOLICITUD"/>
  </r>
  <r>
    <x v="12"/>
    <s v="PERU"/>
    <s v="VIVA1A CENTRO MEDICO"/>
    <s v="RIMAC"/>
    <x v="0"/>
    <s v="DNI"/>
    <n v="9641327"/>
    <s v="ALEJANDRO FELIPE FERNANDEZ AMPUERO"/>
    <m/>
    <n v="999091470"/>
    <m/>
    <m/>
    <m/>
    <x v="0"/>
    <x v="1"/>
    <s v="Buenas tardes estimados,_x000a__x000a_La esposa del paciente se comunica con la central y refiere que ya contaba con una fecha programada, jueves 22/01, para la entrega de los medicamentos; sin embargo, hasta la fecha dicha entrega no se ha realizado."/>
    <x v="0"/>
    <s v="OEC"/>
    <x v="0"/>
    <d v="2026-01-26T00:00:00"/>
    <m/>
    <d v="2026-02-09T00:00:00"/>
    <x v="2"/>
    <n v="11"/>
    <x v="1"/>
    <x v="0"/>
    <x v="0"/>
    <x v="204"/>
    <e v="#N/A"/>
    <e v="#N/A"/>
    <e v="#N/A"/>
    <e v="#N/A"/>
    <m/>
    <m/>
    <s v="Medicamentos"/>
    <s v="SERVICIO"/>
  </r>
  <r>
    <x v="12"/>
    <s v="PERU"/>
    <s v="VIVA1A CENTRO MEDICO"/>
    <s v="RIMAC"/>
    <x v="0"/>
    <s v="DNI"/>
    <n v="79491198"/>
    <s v="VALERIA SOFIA MANRRIQUE UTURUNCO"/>
    <m/>
    <n v="938372888"/>
    <m/>
    <m/>
    <m/>
    <x v="0"/>
    <x v="1"/>
    <s v="Buenas noches estimados,_x000a__x000a_El padre de la paciente se comunica con la central y refiere que ha estado insistiendo en la comunicación con la farmacia de Viva 1A; sin embargo, hasta el momento no ha sido posible, ya que únicamente responde la operadora. El paciente se encuentra incómodo, dado que no cuenta con los medicamentos para su hija._x000a_"/>
    <x v="0"/>
    <s v="OEC"/>
    <x v="0"/>
    <d v="2026-01-27T00:00:00"/>
    <m/>
    <d v="2026-02-09T00:00:00"/>
    <x v="2"/>
    <n v="10"/>
    <x v="1"/>
    <x v="0"/>
    <x v="0"/>
    <x v="205"/>
    <e v="#N/A"/>
    <e v="#N/A"/>
    <e v="#N/A"/>
    <e v="#N/A"/>
    <m/>
    <m/>
    <s v="Medicamentos"/>
    <s v="SERVICIO"/>
  </r>
  <r>
    <x v="12"/>
    <s v="PERU"/>
    <s v="VIVA1A CENTRO MEDICO"/>
    <s v="RIMAC"/>
    <x v="0"/>
    <s v="DNI"/>
    <n v="8244905"/>
    <s v="FERNANDO ALFONSO CORDOVA PEREZ ALBELA "/>
    <m/>
    <n v="997098736"/>
    <m/>
    <m/>
    <m/>
    <x v="0"/>
    <x v="1"/>
    <s v="Buenos días estimados_x000a__x000a_Paciente se comunica a nuestro central muy incómodo, refiere que ya se cansó de intentar comunicarse con prestador Viva 1A, exige solución a su caso. Paso evaluación médica el jueves 22/01/26, médico le indico que al día siguiente harían la entrega de su medicina y hasta la fecha no recibe la llamada coordinar el envió. Solicita comunicación urgente y envió inmediato de su tratamiento ya que afecta su salud. _x000a_Su gentil apoyo en revisión de caso y comunicación urgente con paciente."/>
    <x v="0"/>
    <s v="OEC"/>
    <x v="0"/>
    <d v="2026-01-29T00:00:00"/>
    <m/>
    <d v="2026-02-09T00:00:00"/>
    <x v="2"/>
    <n v="8"/>
    <x v="1"/>
    <x v="0"/>
    <x v="0"/>
    <x v="206"/>
    <e v="#N/A"/>
    <e v="#N/A"/>
    <e v="#N/A"/>
    <e v="#N/A"/>
    <m/>
    <m/>
    <s v="Medicamentos"/>
    <s v="SERVICIO"/>
  </r>
  <r>
    <x v="12"/>
    <s v="PERU"/>
    <s v="VIVA1A CENTRO MEDICO"/>
    <s v="RIMAC"/>
    <x v="0"/>
    <s v="DNI"/>
    <n v="7966081"/>
    <s v="LOURDES CONCEPCION VIGO NORIEGA"/>
    <m/>
    <n v="943831309"/>
    <m/>
    <m/>
    <m/>
    <x v="0"/>
    <x v="1"/>
    <s v="Buenos días estimados_x000a__x000a_Paciente se comunica a nuestra central, refiere que solicito agendar cita presencial para su programa y no obtuvo respuesta, después de 15 días agendaron una cita virtual, que se dio el día de ayer 28/01/26.  Le indicaron que brindarían prioridad en el envió de medicinas ya que se retrasaron en agendar la cita, sin embargo, se contacta con prestador vía WhatsApp y le indica que eso será imposible ya que el sistema de farmacia viene presentando inconvenientes desde hace 1 semana. _x000a_Paciente solicita comunicación urgente para coordinar envió de medicamento ya que hoy se quedo sin medicina y seguimiento continuo en su programa para agendar cita presencial sobre todo por su diagnostico HTA._x000a_Su gentil apoyo en revisión de caso y comunicación urgente con paciente. "/>
    <x v="0"/>
    <s v="OEC"/>
    <x v="0"/>
    <d v="2026-01-29T00:00:00"/>
    <m/>
    <d v="2026-02-09T00:00:00"/>
    <x v="2"/>
    <n v="8"/>
    <x v="1"/>
    <x v="0"/>
    <x v="0"/>
    <x v="206"/>
    <e v="#N/A"/>
    <e v="#N/A"/>
    <e v="#N/A"/>
    <e v="#N/A"/>
    <m/>
    <m/>
    <s v="Medicamentos"/>
    <s v="SERVICIO"/>
  </r>
  <r>
    <x v="12"/>
    <s v="PERU"/>
    <s v="VIVA1A CENTRO MEDICO"/>
    <s v="RIMAC"/>
    <x v="0"/>
    <s v="DNI"/>
    <n v="9641327"/>
    <s v="ALEJANDRO FELIPE FERNANDEZ AMPUERO "/>
    <m/>
    <s v="999091470 "/>
    <m/>
    <m/>
    <m/>
    <x v="0"/>
    <x v="1"/>
    <s v="Buenos días estimados_x000a__x000a_Esposa de paciente en mención se comunica a nuestra central muy alterada, refiere que continua pendiente hasta la fecha la entrega de medicinas del Sr ALEJANDRO FELIPE FERNANDEZ AMPUERO DNI: 09641327, paso cita el 22/01/26, farmacia se comunicó en su momento y confirmo que enviaría medicamentos tanto por su esposo como por su hijo Mateo, pero solo enviaron los medicamentos de su hijo. Hoy 29/01 se encuentra a las afueras de Viva 1A y le indican que están fumigando y nadie puede atendarla, ya se cansó de llamar a la central donde solo le repite y repite las opciones sin atender su caso. Exige solución inmediata, su esposo se encuentra sin tratamiento hace días y ello se vio reflejado en sus exámenes de laboratorio y si no dar la opción de comprar medicinas por fuera y devolver dinero. _x000a_Acota que realiza reclamo por el caso de ambos pacientes, central de Viva 1A no atiende llamadas, demoran 30 a 40 días en agendar cita y en hacer entregas de medicinas, si los pacientes no insisten, no reciben respuesta en su programa. _x000a_Su gentil apoyo en revisión de caso y contacto urgente. Se reporta caso desde el 26/01 sin respuesta. Quedamos atentos."/>
    <x v="0"/>
    <s v="OEC"/>
    <x v="0"/>
    <d v="2026-01-29T00:00:00"/>
    <m/>
    <d v="2026-02-09T00:00:00"/>
    <x v="2"/>
    <n v="8"/>
    <x v="1"/>
    <x v="0"/>
    <x v="0"/>
    <x v="206"/>
    <e v="#N/A"/>
    <e v="#N/A"/>
    <e v="#N/A"/>
    <e v="#N/A"/>
    <m/>
    <m/>
    <s v="Medicamentos"/>
    <s v="SERVICIO"/>
  </r>
  <r>
    <x v="12"/>
    <s v="PERU"/>
    <s v="VIVA1A CENTRO MEDICO"/>
    <s v="RIMAC"/>
    <x v="0"/>
    <s v="DNI"/>
    <n v="10503481"/>
    <s v="MIRIAM ELOIDA BLAS JIMENO "/>
    <m/>
    <n v="964237059"/>
    <m/>
    <m/>
    <m/>
    <x v="0"/>
    <x v="1"/>
    <s v="Buenos días estimados_x000a__x000a_Hijo y paciente se comunican a nuestra central, refiere que desde el 28/01/26 no recibe la Sra Miriam sus medicamentos, lleva comunicándose todos los días desde esa fecha y el personal le indica que se comunicaran o que ese día por la noche realizaran entrega de medicinas y no lo hacen, la paciente se encuentra muy incómoda por la situación y está presentando síntomas. Se comunico con médico tratante de programa y le indico que es de suma urgencia que tome sus medicinas, también le indico que se contactaría con el área de farmacia para que realice la entrega. Paciente indica que ya se comunicó con farmacia, con coordinador de programa, médico del programa de viva 1A y hasta el momento no recibe sus medicinas, tiene todo grabado ya que si no recibe sus medicamentos quiere realizar su reclamo formal. Exige la entrega para el día de hoy 31/01/26._x000a_Su gentil apoyo en revisión de caso y contacto urgente con asegurada. Quedamos atentos."/>
    <x v="0"/>
    <s v="OEC"/>
    <x v="0"/>
    <d v="2026-01-31T00:00:00"/>
    <m/>
    <d v="2026-02-09T00:00:00"/>
    <x v="2"/>
    <n v="6"/>
    <x v="1"/>
    <x v="0"/>
    <x v="0"/>
    <x v="207"/>
    <e v="#N/A"/>
    <e v="#N/A"/>
    <e v="#N/A"/>
    <e v="#N/A"/>
    <m/>
    <m/>
    <s v="Medicamentos"/>
    <s v="SERVICIO"/>
  </r>
  <r>
    <x v="13"/>
    <s v="PERU"/>
    <s v="VIVA1A CENTRO MEDICO"/>
    <s v="RIMAC"/>
    <x v="0"/>
    <s v="DNI"/>
    <n v="40818524"/>
    <s v="FABIO GARRO HIDALGO "/>
    <m/>
    <s v="999835101 / 996719002"/>
    <m/>
    <m/>
    <m/>
    <x v="0"/>
    <x v="1"/>
    <s v="Buenos días estimados_x000a__x000a_Paciente se comunica a nuestra central, se encuentra muy incómodo por situación que viene pasando, refiere que paso cita el 23/01 con Dra. Seijas quien brindo atención por diagnóstico de Asma y Artritis Reumatoide, se generó receta médica, solo ha recibido la entrega del tratamiento por el diagnostico de Asma y hasta la fecha continua pendiente entrega de tratamiento por dx de Artritis. Acota que hace 2 meses se le indico que programarían el examen de esfuerzo físico en Clínica Vesalio y pasaría atención medica con cardiólogo Dr. Hilton, lo cual hasta la fecha no recibe confirmación de cita para examen como cita de programa. _x000a_Su gentil apoyo en revisión de caso urgente, paciente se encuentra a la espera de respuesta para recibir tratamiento pendiente, agendar cita con cardiólogo y programar examen de esfuerzo físico. Quedamos atentos a tu pronta respuesta. Gracias."/>
    <x v="0"/>
    <s v="OEC"/>
    <x v="0"/>
    <d v="2026-02-02T00:00:00"/>
    <m/>
    <d v="2026-02-09T00:00:00"/>
    <x v="2"/>
    <n v="6"/>
    <x v="1"/>
    <x v="0"/>
    <x v="0"/>
    <x v="208"/>
    <e v="#N/A"/>
    <e v="#N/A"/>
    <e v="#N/A"/>
    <e v="#N/A"/>
    <m/>
    <m/>
    <s v="Medicamentos"/>
    <s v="SERVICIO"/>
  </r>
  <r>
    <x v="13"/>
    <s v="PERU"/>
    <s v="VIVA1A CENTRO MEDICO"/>
    <s v="RIMAC"/>
    <x v="0"/>
    <s v="DNI"/>
    <n v="25734770"/>
    <s v="CRUZ TREGEAR LUIS HUMBERTO"/>
    <m/>
    <m/>
    <m/>
    <m/>
    <m/>
    <x v="0"/>
    <x v="1"/>
    <s v="Estimada_x000a__x000a_Buenas tardes_x000a__x000a_ _x000a__x000a_Pfv solicitamos de su apoyo en comunicar al Prestador VIVA1; y se comuniquen con nuestro asegurado quien nos reporta que aun no envían sus medicinas, y aun no realizan la toma de examen de muestra de sangre._x000a__x000a_Paciente se encuentra en el programa de otras enfermedades crónicas HIPOTIROIDISMO._x000a__x000a_ "/>
    <x v="2"/>
    <s v="CRONICOS"/>
    <x v="15"/>
    <d v="2026-02-02T00:00:00"/>
    <m/>
    <d v="2026-02-09T00:00:00"/>
    <x v="2"/>
    <n v="6"/>
    <x v="1"/>
    <x v="0"/>
    <x v="0"/>
    <x v="208"/>
    <e v="#N/A"/>
    <e v="#N/A"/>
    <e v="#N/A"/>
    <e v="#N/A"/>
    <m/>
    <m/>
    <s v="Acceso"/>
    <s v="SERVICIO"/>
  </r>
  <r>
    <x v="13"/>
    <s v="PERU"/>
    <s v="VIVA1A CENTRO MEDICO"/>
    <s v="RIMAC"/>
    <x v="0"/>
    <s v="DNI"/>
    <n v="8287353"/>
    <s v="LEON MAGNO SANCHEZ QUINTANILLA"/>
    <m/>
    <n v="951294977"/>
    <m/>
    <m/>
    <m/>
    <x v="0"/>
    <x v="1"/>
    <s v="Buenos días estimados_x000a__x000a_Hija de paciente se comunica a nuestra central muy incomoda, refiere que siempre tiene retraso con entrega de medicamento, indica que solicitaron para este mes atención de forma presencial justamente porque no querían retraso en atención y entrega de tto, sin embargo, cancelaron cita y paso atención virtual el 10/01/26. Lleva llamando a farmacia y central de Viva 1A y solo le indican que lo reportaron mas no tienen información. Exigen contacto urgente para coordinar la entrega porque también se demoran muchos días en enviar medicamento._x000a_Su gentil apoyo en revisión de caso y contacto con hija de paciente. Quedamos atentos, gracias._x000a_"/>
    <x v="0"/>
    <s v="PROGRAMA OEF"/>
    <x v="0"/>
    <d v="2026-02-03T00:00:00"/>
    <s v="Buenos tardes _x000a_Nos comunicamos con asegurado y se coordino su cita para el _x000a_03/02 con el Dr Siura, asegurada conforme_x000a__x000a_Saludos"/>
    <d v="2026-02-03T00:00:00"/>
    <x v="0"/>
    <n v="1"/>
    <x v="0"/>
    <x v="3"/>
    <x v="0"/>
    <x v="209"/>
    <s v="programa cuídate / LEON MAGNO SANCHEZ QUINTANILLA"/>
    <e v="#N/A"/>
    <e v="#N/A"/>
    <s v="SI"/>
    <m/>
    <m/>
    <s v="Medicamentos"/>
    <s v="SERVICIO"/>
  </r>
  <r>
    <x v="13"/>
    <s v="PERU"/>
    <s v="VIVA1A CENTRO MEDICO"/>
    <s v="RIMAC"/>
    <x v="0"/>
    <s v="DNI"/>
    <n v="10222212"/>
    <s v="MONICA LABO FOSSA"/>
    <m/>
    <n v="999423802"/>
    <m/>
    <m/>
    <m/>
    <x v="0"/>
    <x v="1"/>
    <s v="Buenos días estimados_x000a__x000a_Se comunica bróker de paciente, refiere que paciente paso cita de programa por diagnostico de Hipotiroidismo el 28/01/26 con prestador Viva 1A y hasta la fecha no se comunican para coordinar el envió de medicamento, al no recibir comunicación de parte de prestador realizo llamadas a la central y no logra contacto._x000a_Su gentil apoyo en revisión de caso y contacto con paciente. Quedamos atentos."/>
    <x v="0"/>
    <s v="OEC"/>
    <x v="0"/>
    <d v="2026-02-03T00:00:00"/>
    <m/>
    <d v="2026-02-09T00:00:00"/>
    <x v="2"/>
    <n v="5"/>
    <x v="1"/>
    <x v="4"/>
    <x v="0"/>
    <x v="209"/>
    <e v="#N/A"/>
    <e v="#N/A"/>
    <e v="#N/A"/>
    <e v="#N/A"/>
    <m/>
    <m/>
    <s v="Medicamentos"/>
    <s v="SERVICIO"/>
  </r>
  <r>
    <x v="13"/>
    <s v="PERU"/>
    <s v="VIVA1A CENTRO MEDICO"/>
    <s v="RIMAC"/>
    <x v="0"/>
    <s v="DNI"/>
    <n v="72900451"/>
    <s v="MARIAPIA ZELA GONZALES"/>
    <m/>
    <m/>
    <m/>
    <m/>
    <m/>
    <x v="0"/>
    <x v="1"/>
    <s v="Hola Briggitte_x000a__x000a_ _x000a__x000a_Buenos días, este caso debes de brindar respuesta directamente al cliente por ser un reclamo por traslado y nos informas la comunicación._x000a__x000a_ _x000a__x000a_Quedamos atentos_x000a__x000a_ _x000a__x000a_Saludos"/>
    <x v="5"/>
    <m/>
    <x v="9"/>
    <d v="2026-02-03T00:00:00"/>
    <m/>
    <d v="2026-02-09T00:00:00"/>
    <x v="2"/>
    <n v="5"/>
    <x v="1"/>
    <x v="4"/>
    <x v="0"/>
    <x v="209"/>
    <e v="#N/A"/>
    <e v="#N/A"/>
    <e v="#N/A"/>
    <e v="#N/A"/>
    <m/>
    <m/>
    <s v="Fallas TICS"/>
    <s v="CALIDAD"/>
  </r>
  <r>
    <x v="13"/>
    <s v="PERU"/>
    <s v="VIVA1A CENTRO MEDICO"/>
    <s v="RIMAC"/>
    <x v="0"/>
    <s v="DNI"/>
    <n v="25616130"/>
    <s v="PAULA ZARELA MATTA VDA DE RAMOS"/>
    <m/>
    <n v="989096306"/>
    <m/>
    <m/>
    <m/>
    <x v="0"/>
    <x v="1"/>
    <s v="Señores _x000a_CENTRO MEDICO VIVA 1A _x000a__x000a_Atención :  Dr John Garzón Martinez _x000a__x000a_Estimado Dr :_x000a__x000a_Buen día, mi Sra. Madre es una paciente de 90 años de edad con un cuadro clínico de altísima complejidad, la cual incluye enfermedades que uds tienen conocimiento  como :_x000a__x000a_- Cancer de seno (Etapa 3)_x000a_- Falla Cardíaca crónica con FEVI Preservada_x000a_- Insuficiencia cardíaca_x000a_- Fibrosis pulmonar_x000a_- Enfermedad renal crónica_x000a_- Aterosclerosis miembros inferiores _x000a_- Hipertensión_x000a_- Dabetes Mellitus_x000a_- Hipotiroidismo entre otros,  por lo que se debe de asegurar una atención de prioridad con profesionales que brinden la continuidad en el servicio, que generen confianza en el paciente y garantizen su calidad de vida. _x000a__x000a_En ese sentido, la atención principal del médico Internista Dra. Anahí Seijas se ha mantenido en el tiempo generando confianza y continuidad en la atención._x000a__x000a_Lamentablemente, en los últimos meses, hemos estado recibiendo cambio de profesionales de diversas especialidades, quienes han mostrado un bajo nivel de empatía con el paciente y la familia,  caso Dra Melissa Vega - Geriatra , Dr Gustavo Peralta, y Terapista Hombre, lo cual ha traído inestabilidad emocional para la recepción y continuidad en el tratamiento de turno. _x000a__x000a_Por tanto,  queremos manifestar nuestra disconformidad por la falta de continuidad del médico internista  Dra Seijas (quien ha manifestado su voluntad de continuar con el servicio) pero hemos recibido la notificación de VIVA 1A, que la atención domiciliaria de mi madre será trasladada a un Médico Familiar._x000a__x000a_El manejo que realizaba el médico internista Dra Seijas, permitía la atención con un equilibrio crítico entre sus patologías, consideramos que un Médico Familiar, no posee el mismo nivel de formación en el manejo de falla multiorgánica aguda que un Internista, perfil que mi madre requiere para evitar hospitalizaciones innecesarias que comprometerían su vida._x000a__x000a_Por dicho motivo, solicitamos formalmente la continuidad con la Dra Seijas como médico internista por video llamada o Teleconsultas y que la visita presencial se realice por un Médico General para oscultar, y reporten al especialista o paralelamente se coordine_x000a__x000a_Asimismo, en el caso la Dra Seijas no pudiera atender porque uds no lo permiten, agradecemos enviar a un Medico Internista o Geriatra con experiencia en cuidados paliativos y sobretodo con empatía y calidad humana._x000a__x000a_Deseamos se garantize la continuidad del cuidado con el mismo nivel de especialización que RIMAC ha venido brindando hasta la fecha y que actualmente es responsabilidad de  VIVA 1A SAC._x000a__x000a_Hago responsable al prestador VIVA 1A SAC,  por cualquier descompensación derivada de un cambio de criterio médico por falta de especialidad. Quedo a la espera de una pronta respuesta._x000a__x000a_Atentamente,_x000a__x000a__x000a_Pedro Ramos Matta y_x000a_Roxana Ramos Matta ( Hijos de la Paciente )"/>
    <x v="43"/>
    <s v="ATENCION DOMICILIARIA"/>
    <x v="9"/>
    <d v="2026-02-03T00:00:00"/>
    <m/>
    <d v="2026-02-09T00:00:00"/>
    <x v="2"/>
    <n v="5"/>
    <x v="1"/>
    <x v="4"/>
    <x v="0"/>
    <x v="209"/>
    <e v="#N/A"/>
    <e v="#N/A"/>
    <e v="#N/A"/>
    <s v="NO"/>
    <m/>
    <m/>
    <e v="#N/A"/>
    <e v="#N/A"/>
  </r>
  <r>
    <x v="13"/>
    <s v="PERU"/>
    <s v="VIVA1A CENTRO MEDICO"/>
    <s v="RIMAC"/>
    <x v="0"/>
    <s v="DNI"/>
    <n v="10542452"/>
    <s v="BRUNO CANALES FOSSA"/>
    <m/>
    <m/>
    <m/>
    <m/>
    <m/>
    <x v="0"/>
    <x v="1"/>
    <s v="Me indica el asegurado Bruno Canale Fossa DNI 10542452 nos indica haber pasado consulta el 17/11 y a la fecha no recibe la medicina, son casi 15 días y le indican que NO cuenta con el beneficio._x000a__x000a_ "/>
    <x v="0"/>
    <s v="CUIDATE"/>
    <x v="0"/>
    <d v="2026-02-03T00:00:00"/>
    <s v="Buenas tardes Margot,_x000a_El retraso se debió a que el paciente no contaba con registro activo en el sistema SITEDS el cual les fue informado oportunamente por lo que generaron un código SALEFORCE. Siendo dispensado finalmente 18 de noviembre._x000a_Quedamos atentos a cualquier indicación adicional._x000a_Saludos "/>
    <d v="2026-02-03T00:00:00"/>
    <x v="0"/>
    <n v="1"/>
    <x v="0"/>
    <x v="3"/>
    <x v="2"/>
    <x v="209"/>
    <e v="#N/A"/>
    <e v="#N/A"/>
    <e v="#N/A"/>
    <e v="#N/A"/>
    <m/>
    <m/>
    <s v="Medicamentos"/>
    <s v="SERVICIO"/>
  </r>
  <r>
    <x v="13"/>
    <s v="PERU"/>
    <s v="VIVA1A CENTRO MEDICO"/>
    <s v="RIMAC"/>
    <x v="0"/>
    <s v="DNI"/>
    <n v="8715362"/>
    <s v="GIULIANA MARLENE NOVOA REYES DE VERA_x000a__x000a_"/>
    <m/>
    <m/>
    <m/>
    <m/>
    <m/>
    <x v="0"/>
    <x v="1"/>
    <s v="Estimados,_x000a__x000a_ _x000a__x000a_Por favor su apoyo con lo solicitado respecto a un cliente VIP que cuenta con póliza EPS con beneficio activo. Sin embargo, al intentar atenderse le indican que, por errores internos al validar la póliza y los beneficios, no pueden atenderlo ni agendarle cita._x000a__x000a_ _x000a__x000a_El cliente recibía atenciones hasta el mes pasado sin inconvenientes. Les agradecería revisar su caso y poder agendarle la cita, ya que solo le quedan pocos medicamentos para los próximos 3 días._x000a__x000a_"/>
    <x v="2"/>
    <s v="EPS"/>
    <x v="9"/>
    <d v="2026-02-03T00:00:00"/>
    <s v="Estimada Dra. Ambar, buena tarde:_x000a_Las disculpas del caso por la demora, el correo se envío solo al interno._x000a__x000a_Paciente pertenece al programa Hipotiroidismo._x000a_Se valida en acredita salud que el beneficio 1201 cuenta con un copago fijo de s/30.00 y copago variable 85%, paciente refiere que no le han informado por parte de la aseguradora el cambio de las condiciones en cuanto al copago por la atención mensual al programa._x000a_Nos comunicamos nuevamente para agendar la cita el día 4 del presente sin éxito, nos comunicamos nuevamente el día 5 y se logró el agendamiento y atención efectiva con fecha 12 del presente, a solicitud de la paciente._x000a_"/>
    <d v="2026-02-09T00:00:00"/>
    <x v="0"/>
    <n v="5"/>
    <x v="0"/>
    <x v="4"/>
    <x v="0"/>
    <x v="209"/>
    <e v="#N/A"/>
    <e v="#N/A"/>
    <e v="#N/A"/>
    <e v="#N/A"/>
    <m/>
    <m/>
    <s v="Acceso"/>
    <s v="SERVICIO"/>
  </r>
  <r>
    <x v="13"/>
    <s v="PERU"/>
    <s v="VIVA1A CENTRO MEDICO"/>
    <s v="RIMAC"/>
    <x v="0"/>
    <s v="DNI"/>
    <n v="25616130"/>
    <s v="PAULA ZARELA MATTA VDA DE RAMOS"/>
    <m/>
    <n v="989096306"/>
    <m/>
    <m/>
    <m/>
    <x v="0"/>
    <x v="1"/>
    <s v="Buenas tardes _x000a__x000a_Hija de paciente se comunica a nuestra central, refiere que su madre la Sra. Paula actualmente no viene llevando sus atenciones en programa paliativo oncológico, su última cita indica que fue el 02/01, indica que prestador le indico que la Dra quien visitaba a paciente se encuentra de licencia y recién están contratando a personal para que acuda a domicilio. Hija de paciente no logra contacto con prestador para que le confirmen cita, ya realizo reclamo formal en Viva 1A y no recibe respuesta, realizara su reclamo formal por Rimac. No acepta que le agenden cita con médico de familia ya que no es de la misma especialidad que su médico tratante. Exige comunicación urgente para brindar solución ha caso de su madre ya que es la más perjudica por no recibir atenciones. _x000a_Su gentil apoyo en revisión de caso y contacto con hija de paciente. Quedamos atentos. "/>
    <x v="2"/>
    <m/>
    <x v="58"/>
    <d v="2026-02-04T00:00:00"/>
    <m/>
    <d v="2026-02-11T00:00:00"/>
    <x v="2"/>
    <n v="6"/>
    <x v="1"/>
    <x v="0"/>
    <x v="0"/>
    <x v="210"/>
    <e v="#N/A"/>
    <e v="#N/A"/>
    <e v="#N/A"/>
    <s v="NO"/>
    <m/>
    <m/>
    <s v="Acceso"/>
    <s v="SERVICIO"/>
  </r>
  <r>
    <x v="13"/>
    <s v="PERU"/>
    <s v="VIVA1A CENTRO MEDICO"/>
    <s v="RIMAC"/>
    <x v="0"/>
    <s v="DNI"/>
    <n v="9840855"/>
    <s v="URBINA DE LA CRUZ ROSEMARIE JANISSE"/>
    <m/>
    <m/>
    <m/>
    <m/>
    <m/>
    <x v="0"/>
    <x v="1"/>
    <s v="Nos contactamos con paciente en referencia, quien muy mortificada indica que en ningún momento ha solicitado la baja del programa AR al que pertenece._x000a__x000a_Refiere que ha ingresado un reclamo en Rímac y en Susalud por el copago que actualmente indica en Acredita salud para la consulta mensual, adicional a ello, refiere que su molestia es por los cambios en la póliza, los cuales no le han sido informados directamente por Rímac._x000a__x000a_Finalmente ha solicitado se le remita el correo de solicitud de desafiliación indicando ser su derecho; ya que, de su parte no ha solicitado ello."/>
    <x v="28"/>
    <m/>
    <x v="9"/>
    <d v="2026-02-04T00:00:00"/>
    <m/>
    <d v="2026-02-09T00:00:00"/>
    <x v="2"/>
    <n v="4"/>
    <x v="1"/>
    <x v="5"/>
    <x v="0"/>
    <x v="210"/>
    <e v="#N/A"/>
    <e v="#N/A"/>
    <e v="#N/A"/>
    <e v="#N/A"/>
    <m/>
    <m/>
    <s v="Atención Asistencial"/>
    <s v="CALIDAD"/>
  </r>
  <r>
    <x v="13"/>
    <s v="PERU"/>
    <s v="VIVA1A CENTRO MEDICO"/>
    <s v="RIMAC"/>
    <x v="0"/>
    <s v="DNI"/>
    <n v="10223521"/>
    <s v="Nelly Albuquerque Martínez"/>
    <m/>
    <s v="997 934 903"/>
    <m/>
    <m/>
    <m/>
    <x v="0"/>
    <x v="1"/>
    <s v="Estimadas_x000a__x000a_ _x000a__x000a_Buenas tardes, agradeceré su apoyo urgente, tenemos a la afiliada Nelly Albuquerque Martínez, DNI 10223521 quien se encuentra inscrita al programa Cuidate, por el diagnostico de hipertensión, que nos reporta que esta intentando comunicarse con su proveedor VIVA1 sin éxito desde la semana pasada. Ya no cuenta con medicación por lo que ha tenido que comprarla bajo sus propios medios y su ultima cita de seguimiento fue el 12 de diciembre._x000a__x000a_ _x000a__x000a_Por favor su apoyo urgente revisando su caso. Solicitar al proveedor que se comuniquen con ella al número +51 997 934 903"/>
    <x v="0"/>
    <s v="CUIDATE"/>
    <x v="62"/>
    <d v="2026-02-04T00:00:00"/>
    <s v="Estimada Dra. Ambar, buena tarde:_x000a_Paciente corresponde a la cohorte de RCV por los Dx: HTA/ HIPERLIPIDEMIA MIXTA/ ARRITMIA NO ESPECIFICADA, se valida última atención con fecha 27/01, paciente cuenta con medicamentos."/>
    <d v="2026-02-04T00:00:00"/>
    <x v="0"/>
    <n v="1"/>
    <x v="0"/>
    <x v="3"/>
    <x v="2"/>
    <x v="210"/>
    <e v="#N/A"/>
    <e v="#N/A"/>
    <e v="#N/A"/>
    <e v="#N/A"/>
    <m/>
    <m/>
    <s v="Medicamentos"/>
    <s v="SERVICIO"/>
  </r>
  <r>
    <x v="13"/>
    <s v="PERU"/>
    <s v="VIVA1A CENTRO MEDICO"/>
    <s v="RIMAC"/>
    <x v="0"/>
    <s v="DNI"/>
    <s v="08190553 "/>
    <s v="YOLANDA ZEGARRA UGARTE DE CRUZ "/>
    <m/>
    <m/>
    <m/>
    <m/>
    <m/>
    <x v="1"/>
    <x v="1"/>
    <s v="Buenas tardes Estimados,_x000a__x000a_Espero se encuentren bien._x000a_Agradeceré su gentil apoyo en la programación del examen correspondiente para nuestra asegurada. A continuación, les proporciono los detalles del mismo:"/>
    <x v="2"/>
    <s v="PROGRAMA DIAMANTE"/>
    <x v="15"/>
    <d v="2026-02-04T00:00:00"/>
    <s v="Estimados Drs, buena tarde:_x000a_Por el presente se informa que hija de paciente en referencia ha rechazado la coordinación de la toma de Ecocardiograma; ya que, lo solicita a domicilio._x000a__x000a_Se ha indicado en tres oportunidades a la Srta. que no es factible el servicio a domicilio._x000a_Por favor tener en cuenta; dado que, no será factible cumplir con la toma del examen solicitado._x000a_"/>
    <d v="2026-02-04T00:00:00"/>
    <x v="0"/>
    <n v="1"/>
    <x v="0"/>
    <x v="3"/>
    <x v="2"/>
    <x v="210"/>
    <e v="#N/A"/>
    <e v="#N/A"/>
    <e v="#N/A"/>
    <e v="#N/A"/>
    <m/>
    <m/>
    <s v="Acceso"/>
    <s v="SERVICIO"/>
  </r>
  <r>
    <x v="13"/>
    <s v="PERU"/>
    <s v="VIVA1A CENTRO MEDICO"/>
    <s v="RIMAC"/>
    <x v="0"/>
    <s v="DNI"/>
    <n v="8323635"/>
    <s v="Lupe García Ampudia"/>
    <m/>
    <m/>
    <m/>
    <m/>
    <m/>
    <x v="0"/>
    <x v="1"/>
    <s v="Mi nombre es Lupe García Ampudia, DNI 08323635. Actualmente me atiendo de manera virtual por enfermedades crónicas con el Centro VIVA._x000a_Me dirijo a ustedes porque mis medicamentos ya se han agotado y, pese a haberme comunicado en reiteradas oportunidades con el centro, no he recibido respuesta ni el envío correspondiente hasta la fecha._x000a_Por ello, les solicito por favor que intervengan a la brevedad para dar solución a esta situación. Asimismo, de no ser posible una atención oportuna, solicito se evalúe mi cambio a otro centro de atención, a fin de no interrumpir mi tratamiento._x000a__x000a_ "/>
    <x v="0"/>
    <m/>
    <x v="9"/>
    <d v="2026-02-04T00:00:00"/>
    <s v="Buenas tardes Mirna,_x000a_Esperamos te encuentres bien.  En relación con el caso de la asegurada Lupe García Ampudia, lamentamos la demora presentada en la dispensación de sus medicamentos._x000a_Nos contactamos con la paciente y se logró reconfirmar la entrega de sus medicamentos para el día de hoy, en el rango horario de 5:00 p.m. a 7:00 p.m. Asimismo, se le brindó el canal directo del área de Calidad para cualquier coordinación o seguimiento adicional, quedando la paciente conforme con la gestión realizada._x000a_Agradecemos tu apoyo y quedamos atentos ante cualquier otra coordinación que se requiera._x000a_Saludos cordiales,"/>
    <d v="2026-02-05T00:00:00"/>
    <x v="0"/>
    <n v="2"/>
    <x v="0"/>
    <x v="1"/>
    <x v="2"/>
    <x v="210"/>
    <e v="#N/A"/>
    <e v="#N/A"/>
    <e v="#N/A"/>
    <e v="#N/A"/>
    <m/>
    <m/>
    <s v="Medicamentos"/>
    <s v="SERVICIO"/>
  </r>
  <r>
    <x v="13"/>
    <s v="PERU"/>
    <s v="VIVA1A CENTRO MEDICO"/>
    <s v="RIMAC"/>
    <x v="0"/>
    <s v="DNI"/>
    <n v="9538378"/>
    <s v="MARIA ENRIQUETA ROMERO FLORES"/>
    <m/>
    <n v="999201992"/>
    <m/>
    <m/>
    <m/>
    <x v="0"/>
    <x v="1"/>
    <s v="Estimados:_x000a__x000a_ _x000a__x000a_Buenos días, solicito su apoyo con la solicitud de nuestra asegurada MARIA ROMERO FLORES_x000a__x000a_ _x000a__x000a_ _x000a__x000a_Nuevamente enviamos un correo con la queja de nuestra mutua asegurada MARIA ENRIQUETA ROMERO FLORES por la mala atención recibida en el proveedor VIVA 1A._x000a__x000a_ _x000a__x000a_Adicionalmente a lo detallado líneas abajo les pedimos tomar en cuenta los siguientes sucesos anteriores:_x000a__x000a_ _x000a__x000a_DOCTOR TRATANTE no es un especialista en cardiología a pesar de encontrarse en un programa complejo, sino la atiende un medico de familia, copio CMP._x000a_No recibe un seguimiento personalizado mensual, ella debe insistir con sus citas._x000a_Una licenciada llamada Lourdes de VIVA 1A, indico que ella hablaría con auditoria para el cambio de programa a Cuidate porque le garantizo que la habían ingresado a complejos por error. Luego de esa comunicación nunca más la llamo._x000a_ "/>
    <x v="28"/>
    <s v="CRONICOS"/>
    <x v="9"/>
    <d v="2026-02-05T00:00:00"/>
    <s v="Buena  tardes Angelica,_x000a_Se verifica que la paciente viene cumpliendo controles periódicos dentro de su plan de manejo, registrándose las siguientes atenciones:_x000a_Medicina Familiar – Teleconsulta_x000a_10/10/2025 – Dr. Antonio David Moncada Catalán_x000a_10/11/2025 – Dr. Antonio David Moncada Catalán_x000a_05/12/2025 – Dr. Antonio David Moncada Catalán_x000a_12/01/2026 – Dr. Antonio David Moncada Catalán_x000a_Enfermería_x000a_14/10/2025 – Teleconsulta – Lic. Solange Selena León Salhuana_x000a_11/11/2025 – Teleconsulta – Lic. Solange Selena León Salhuana_x000a_23/01/2026 – Atención ambulatoria – Lic. Karen Karina Hurtado Pérez_x000a_Asimismo, es importante precisar que el médico de familia se encuentra capacitado para el control integral de enfermedades crónicas y factores de riesgo cardiovascular, conforme a los diagnósticos de la paciente:_x000a_I10X – Hipertensión esencial (primaria)_x000a_E78.2 – Hiperlipidemia mixta_x000a_El manejo de estas condiciones forma parte del abordaje habitual de Medicina Familiar, incluyendo evaluación clínica periódica, control de tratamiento, solicitud de exámenes y seguimiento continuo, de acuerdo con los protocolos del programa._x000a_En ese marco, se encuentra programado su próximo control:_x000a_Fecha: Martes 10/02/2026_x000a_Hora: 12:45 p.m._x000a_Especialidad: Medicina Familiar – Teleconsulta_x000a_Médico: Dr. Antonio David Moncada Catalán_x000a_Con ello, se garantiza la continuidad de su seguimiento médico._x000a_Por último, informamos que dentro de nuestro staff no contamos con personal que responda al nombre de Lourdes._x000a_Es toda la información que corresponde reportar._x000a_Saludos cordiales,"/>
    <d v="2026-02-05T00:00:00"/>
    <x v="0"/>
    <n v="1"/>
    <x v="0"/>
    <x v="3"/>
    <x v="2"/>
    <x v="211"/>
    <e v="#N/A"/>
    <e v="#N/A"/>
    <e v="#N/A"/>
    <e v="#N/A"/>
    <m/>
    <m/>
    <s v="Atención Asistencial"/>
    <s v="CALIDAD"/>
  </r>
  <r>
    <x v="13"/>
    <s v="PERU"/>
    <s v="VIVA1A CENTRO MEDICO"/>
    <s v="RIMAC"/>
    <x v="0"/>
    <s v="DNI"/>
    <n v="10435218"/>
    <s v="MACEDONIO GUSTAVO TORO POLO"/>
    <m/>
    <m/>
    <m/>
    <m/>
    <m/>
    <x v="0"/>
    <x v="1"/>
    <s v="Muchas gracias por la confirmación._x000a__x000a_ _x000a__x000a_De acuerdo con la información recibida, el asegurado MACEDONIO GUSTAVO TORO POLO durante el mes de enero no ha recibido tratamiento ni seguimiento por parte del proveedor VIVA 1A. Asimismo, la semana anterior se contactaron con la clínica para informar que, a la fecha el asegurado no viene recibiendo atención; como respuesta, únicamente se indicó que no cuenta con el beneficio, sin mayor sustento._x000a__x000a_ _x000a__x000a_Agradeceré nos puedan remitir el descargo correspondiente, a fin de conocer a qué se debe la falta de información y atención brindada, considerando que no es el primer reclamo que recibimos respecto al proveedor VIVA 1A."/>
    <x v="2"/>
    <s v="CRONICOS"/>
    <x v="9"/>
    <d v="2026-02-05T00:00:00"/>
    <s v="Buenas tardes estimados,_x000a_Reciban un cordial saludo, Lamentablemente, en un primer momento nuestro equipo brindó información incorrecta al paciente. Al tomar conocimiento de la situación, se realizaron las correcciones correspondientes y se reforzaron las indicaciones internas, así como la capacitación al personal, a fin de evitar que eventos similares vuelvan a presentarse._x000a_Posteriormente, se brindó la siguiente información a la paciente: su plan de salud ha sido renovado y, como parte de esta actualización, se han realizado ajustes en los copagos. Para el programa de Enfermedades Crónicas, el costo por cada consulta será de S/ 30.00, mientras que los medicamentos y exámenes continuarán con una cobertura del 85%, conforme a lo establecido en el programa._x000a_Adicionalmente, se coordinó atención para el día jueves 12 a las 4:00 p.m. con el Dr. Siura, quedando todo conforme con el paciente._x000a_Saludos cordiales"/>
    <d v="2026-02-05T00:00:00"/>
    <x v="0"/>
    <n v="1"/>
    <x v="0"/>
    <x v="3"/>
    <x v="2"/>
    <x v="211"/>
    <e v="#N/A"/>
    <e v="#N/A"/>
    <e v="#N/A"/>
    <e v="#N/A"/>
    <m/>
    <m/>
    <s v="Acceso"/>
    <s v="SERVICIO"/>
  </r>
  <r>
    <x v="13"/>
    <s v="PERU"/>
    <s v="VIVA1A CENTRO MEDICO"/>
    <s v="RIMAC"/>
    <x v="0"/>
    <s v="DNI"/>
    <n v="7821180"/>
    <s v="HARRISSON VIGIL JOSE MARTIN"/>
    <m/>
    <m/>
    <m/>
    <m/>
    <m/>
    <x v="0"/>
    <x v="1"/>
    <s v="@Gianina Jessica Sigueña Aldana, @Brigitte Huaranca Lopez, @Gestion Admisiones Viva 1A su apoyo urgente el área comercial nos remite queja del asegurado HARRISSON VIGIL JOSE MARTIN, DNI 07821180 quien indica que al momento de querer realizar el pago del copago (S/30) se le ha informado que no cuenta con el beneficio._x000a_Validamos en nuestros sistemas que si tiene el beneficio, comunicarse urgente con el asegurado al 998375918."/>
    <x v="28"/>
    <s v="CRONICOS"/>
    <x v="14"/>
    <d v="2026-02-05T00:00:00"/>
    <s v="Se valida la trazabilidad de las atenciones de paciente en referencia._x000a_Paciente perteneciente a la cohorte RCV por Dx: HTA/DM2/dislipidemia/Cardiopatía isquémica-Stent (1) marzo 2022/HBP/ Gastritis crónica_x000a_Última cita: 12 enero  - Dr. Moncada - copago s/30.00 - conforme"/>
    <d v="2026-02-05T00:00:00"/>
    <x v="0"/>
    <n v="1"/>
    <x v="0"/>
    <x v="3"/>
    <x v="2"/>
    <x v="211"/>
    <e v="#N/A"/>
    <e v="#N/A"/>
    <e v="#N/A"/>
    <e v="#N/A"/>
    <m/>
    <m/>
    <s v="Atención Asistencial"/>
    <s v="CALIDAD"/>
  </r>
  <r>
    <x v="13"/>
    <s v="PERU"/>
    <s v="VIVA1A CENTRO MEDICO"/>
    <s v="RIMAC"/>
    <x v="0"/>
    <s v="DNI"/>
    <n v="9840855"/>
    <s v="URBINA DE LA CRUZ ROSEMARIE JANISSE "/>
    <m/>
    <m/>
    <m/>
    <m/>
    <m/>
    <x v="1"/>
    <x v="1"/>
    <s v="Cliente menciona que a estos 2 pacientes no se le ha cobrado  en sus atenciones anteriores, que estas fueron al 100%?_x000a_Tenemos conocimiento que ambos pacientes se encuentran en el Programa de otras enfermedades crónicas donde su cobertura es de 30 soles al 85%._x000a__x000a_Nos puedes confirmar si es correcto lo mencionado por el cliente, al indicar que sus atenciones eran al 100%?_x000a_Desde cuando se encuentran registrados en el programa ?"/>
    <x v="5"/>
    <s v="EPS"/>
    <x v="45"/>
    <d v="2026-02-05T00:00:00"/>
    <m/>
    <d v="2026-02-09T00:00:00"/>
    <x v="2"/>
    <n v="3"/>
    <x v="1"/>
    <x v="2"/>
    <x v="0"/>
    <x v="211"/>
    <e v="#N/A"/>
    <e v="#N/A"/>
    <e v="#N/A"/>
    <e v="#N/A"/>
    <m/>
    <m/>
    <s v="Fallas TICS"/>
    <s v="CALIDAD"/>
  </r>
  <r>
    <x v="13"/>
    <s v="PERU"/>
    <s v="VIVA1A CENTRO MEDICO"/>
    <s v="RIMAC"/>
    <x v="0"/>
    <s v="DNI"/>
    <m/>
    <s v="CHAVARRI GARCIA JAIME ALEJANDRO"/>
    <m/>
    <m/>
    <m/>
    <m/>
    <m/>
    <x v="1"/>
    <x v="1"/>
    <s v="De acuerdo con lo manifestado por la aseguradora y en base a la respuesta brindada por Rosario, se indica que la asegurada se encuentra afiliada al Programa de Otras Enfermedades Crónicas y no al Programa Cuídate._x000a_Sin embargo, agradeceremos nos puedan aclarar por qué en sus atenciones anteriores no se le realizó ningún cobro, tal como indica la asegurada, ya que todas sus atenciones fueron cubiertas al 100%._x000a_Asimismo, en un correo aparte hemos reportado el caso del asegurado CHAVARRI GARCIA JAIME ALEJANDRO, quien presenta el mismo inconveniente y confirma que, de igual forma, la cobertura brindada anteriormente siempre fue al 100%._x000a_Quedamos atentos a su validación y a los comentarios correspondientes para poder brindar una explicación clara a los asegurados._x000a_"/>
    <x v="5"/>
    <s v="EPS"/>
    <x v="45"/>
    <d v="2026-02-05T00:00:00"/>
    <m/>
    <d v="2026-02-09T00:00:00"/>
    <x v="2"/>
    <n v="3"/>
    <x v="1"/>
    <x v="2"/>
    <x v="0"/>
    <x v="211"/>
    <e v="#N/A"/>
    <e v="#N/A"/>
    <e v="#N/A"/>
    <e v="#N/A"/>
    <m/>
    <m/>
    <s v="Fallas TICS"/>
    <s v="CALIDAD"/>
  </r>
  <r>
    <x v="13"/>
    <s v="PERU"/>
    <s v="VIVA1A CENTRO MEDICO"/>
    <s v="RIMAC"/>
    <x v="0"/>
    <s v="DNI"/>
    <n v="46706025"/>
    <s v="JESSENIA KATHERINE DOMINGUEZ NIMA"/>
    <m/>
    <n v="912591960"/>
    <m/>
    <m/>
    <m/>
    <x v="0"/>
    <x v="1"/>
    <s v="Buenas tardes estimados_x000a__x000a_Paciente se comunica a nuestra central, paciente paso cita el 14/01 y le indicaron que debe recoger medicamento DEXAFLACORT en inkafarma de Dominicos para el 20/01. Por motivos personales no pudo recoger el tratamiento, desde el 21/01 realizo intentos múltiples de comunicación con prestador Viva 1A y no logro entablar comunicación ni por llamada ni por WhatsApp. Hoy ya no cuenta con tratamiento por su diagnóstico de Artritis Reumatoide, exige comunicación lo antes posible para brindar alternativa de solcución. De no recibir comunicación hoy 05/02 realizara reclamo formal ya que desde el 21/01 viene intentando comunicarse con prestador sin éxito e indica que tampoco corroboraron si recibió o no su tratamiento._x000a_Su gentil apoyo en revisión de caso y comunicarse con paciente lo antes posible. Quedamos atentos. "/>
    <x v="0"/>
    <s v="OEC"/>
    <x v="0"/>
    <d v="2026-02-05T00:00:00"/>
    <m/>
    <d v="2026-02-09T00:00:00"/>
    <x v="2"/>
    <n v="3"/>
    <x v="1"/>
    <x v="2"/>
    <x v="0"/>
    <x v="211"/>
    <e v="#N/A"/>
    <e v="#N/A"/>
    <e v="#N/A"/>
    <e v="#N/A"/>
    <m/>
    <m/>
    <s v="Medicamentos"/>
    <s v="SERVICIO"/>
  </r>
  <r>
    <x v="13"/>
    <s v="PERU"/>
    <s v="VIVA1A CENTRO MEDICO"/>
    <s v="RIMAC"/>
    <x v="0"/>
    <s v="DNI"/>
    <n v="7731756"/>
    <s v="LAURA ISABEL LASERNA GARCIA"/>
    <m/>
    <s v="996437874 "/>
    <m/>
    <m/>
    <m/>
    <x v="0"/>
    <x v="1"/>
    <s v="Buenas noches estimados, _x000a__x000a_La paciente se comunica a central y refiere que la prestadora Viva 1A, al momento de retirarse del establecimiento, le indicó que se comunicarían con ella para coordinar la entrega de sus medicamentos en el domicilio. Hasta el momento no ha recibido contacto, motivo por el cual se encuentra preocupada._x000a__x000a_Se solicita verificación del caso y contacto con la paciente_x000a_"/>
    <x v="0"/>
    <m/>
    <x v="0"/>
    <d v="2026-02-05T00:00:00"/>
    <s v="Buenas tardes equipo,_x000a_Realizamos la coordinación con la paciente. _x000a_El día de hoy, en el rango de 6:00 p. m. a 8:00 p. m., se realizará la entrega de sus medicamentos._x000a_La paciente se encuentra conforme con lo coordinado._x000a_Saludos cordiales,"/>
    <d v="2026-02-06T00:00:00"/>
    <x v="0"/>
    <n v="2"/>
    <x v="0"/>
    <x v="1"/>
    <x v="2"/>
    <x v="211"/>
    <e v="#N/A"/>
    <e v="#N/A"/>
    <e v="#N/A"/>
    <s v="SI"/>
    <m/>
    <m/>
    <s v="Medicamentos"/>
    <s v="SERVICIO"/>
  </r>
  <r>
    <x v="13"/>
    <s v="PERU"/>
    <s v="VIVA1A CENTRO MEDICO"/>
    <s v="RIMAC"/>
    <x v="0"/>
    <s v="DNI"/>
    <n v="795889"/>
    <s v=" MARIA LUISA VELASQUEZ"/>
    <m/>
    <s v="992 858 578"/>
    <m/>
    <m/>
    <m/>
    <x v="0"/>
    <x v="1"/>
    <s v="Por favor tu apoyo, la paciente es parte del programa cuídate, y por lo que periódicamente me comenta siempre tiene inconvenientes, en este caso. Aun no la atienden ni le entregan sus medicamentos._x000a__x000a_ _x000a__x000a_Es urgente poder revisar su caso por favor_x000a__x000a_ "/>
    <x v="2"/>
    <s v="CUIDATE"/>
    <x v="15"/>
    <d v="2026-02-06T00:00:00"/>
    <s v="Buenas tardes doctora, _x000a_Reciba un cordial saludo, el paciente en mención ha venido recibiendo sus atenciones conforme a los protocolos establecidos, registrándose lo siguiente:_x000a_Endocrinología – Teleconsulta_x000a_07/11/2025 – Dr. Gerson Jacob Siura Trevejo_x000a_22/12/2025 – Dr. Gerson Jacob Siura Trevejo_x000a_19/01/2026 – Dr. Gerson Jacob Siura Trevejo_x000a_Asimismo, de acuerdo con su protocolo, corresponden los siguientes exámenes de laboratorio:_x000a_Colesterol total_x000a_HDL colesterol_x000a_LDL colesterol_x000a_Triglicéridos_x000a_El paciente radica en Tacna, por lo que nos encontramos realizando las coordinaciones correspondientes y estableciendo contacto con el paciente a fin de programar sus exámenes y continuar con su atención._x000a__x000a_Saludos cordiales,"/>
    <d v="2026-02-06T00:00:00"/>
    <x v="0"/>
    <n v="1"/>
    <x v="0"/>
    <x v="3"/>
    <x v="2"/>
    <x v="212"/>
    <e v="#N/A"/>
    <e v="#N/A"/>
    <e v="#N/A"/>
    <e v="#N/A"/>
    <m/>
    <m/>
    <s v="Acceso"/>
    <s v="SERVICIO"/>
  </r>
  <r>
    <x v="13"/>
    <s v="PERU"/>
    <s v="VIVA1A CENTRO MEDICO"/>
    <s v="RIMAC"/>
    <x v="0"/>
    <s v="DNI"/>
    <n v="7763839"/>
    <s v="Roberto André Vallejo Pajares"/>
    <m/>
    <m/>
    <m/>
    <m/>
    <m/>
    <x v="1"/>
    <x v="1"/>
    <s v="Solicito tu apoyo, paciente reporta que el medicamento que le brindaban mediante el programa otras enfermedades crónicas le costaba S/32.22 y ahora le estan cobrando S/43.15. Por lo expuesto necesitan saber el motivo del incremento del costo de su medicina."/>
    <x v="28"/>
    <s v=" CRONICOS"/>
    <x v="0"/>
    <d v="2026-02-06T00:00:00"/>
    <s v="Buenas tardes Milagros,_x000a_El caso fue revisado y se logró establecer contacto con el paciente. Durante la comunicación, el paciente confirmó que los medicamentos fueron recibidos oportunamente el 4 de febrero._x000a_Asimismo, se precisó que el reclamo presentado no está relacionado con la entrega, sino con una diferencia en la tarifa aplicada. Al respecto, corresponde indicar que la facturación y el cobro de los medicamentos de este paciente no son gestionados por Viva 1A, sino por el proveedor Cuida, por lo que dicho reclamo no se encuentra dentro de nuestro ámbito de competencia._x000a_En ese sentido, se sugiere que el caso sea derivado al proveedor correspondiente para su evaluación y atención._x000a_Quedamos atentos ante cualquier coordinación adicional._x000a_Saludos cordiales,"/>
    <d v="2026-02-09T00:00:00"/>
    <x v="0"/>
    <n v="2"/>
    <x v="0"/>
    <x v="1"/>
    <x v="2"/>
    <x v="212"/>
    <e v="#N/A"/>
    <e v="#N/A"/>
    <e v="#N/A"/>
    <e v="#N/A"/>
    <m/>
    <m/>
    <s v="Atención Asistencial"/>
    <s v="CALIDAD"/>
  </r>
  <r>
    <x v="13"/>
    <s v="PERU"/>
    <s v="VIVA1A CENTRO MEDICO"/>
    <s v="RIMAC"/>
    <x v="0"/>
    <s v="DNI"/>
    <n v="7613193"/>
    <s v="RAFAEL FABIAN NICHOS"/>
    <m/>
    <m/>
    <m/>
    <m/>
    <m/>
    <x v="0"/>
    <x v="1"/>
    <s v="@Quejas y Reclamos Viva 1A, @Farmacia Viva 1A, su apoyo urgente, paciente presento reclamo porque indica que el 01/02 debió recibir su medicación y aun no se comunican._x000a__x000a_Saludos,_x000a_"/>
    <x v="0"/>
    <s v="CUIDATE"/>
    <x v="0"/>
    <d v="2026-02-06T00:00:00"/>
    <s v="Buenas tardes estimados,_x000a_En relación con el reclamo del paciente, informamos que la medicación fue entregada el día viernes, quedando la atención regularizada._x000a_Quedamos atentos ante cualquier coordinación adicional._x000a_Saludos cordiales,"/>
    <d v="2026-02-09T00:00:00"/>
    <x v="0"/>
    <n v="2"/>
    <x v="0"/>
    <x v="1"/>
    <x v="2"/>
    <x v="212"/>
    <e v="#N/A"/>
    <e v="#N/A"/>
    <e v="#N/A"/>
    <e v="#N/A"/>
    <m/>
    <m/>
    <s v="Medicamentos"/>
    <s v="SERVICIO"/>
  </r>
  <r>
    <x v="13"/>
    <s v="PERU"/>
    <s v="VIVA1A CENTRO MEDICO"/>
    <s v="RIMAC"/>
    <x v="0"/>
    <s v="DNI"/>
    <n v="9292195"/>
    <s v="JUANA LUZ MAURICIO LLANOS"/>
    <m/>
    <m/>
    <m/>
    <m/>
    <m/>
    <x v="0"/>
    <x v="1"/>
    <s v="@Quejas y Reclamos Viva 1A, @Brigitte Huaranca Lopez, su apoyo urgente con la respuesta al caso detallado en correo infra, se le ha informado a paciente que no cuenta con el beneficio, por favor tener cuidado con las comunicaciones que estamos brindando, esta semana hemos tenido casos reiterativos por el mismo motivo."/>
    <x v="5"/>
    <m/>
    <x v="14"/>
    <d v="2026-02-06T00:00:00"/>
    <s v="Estimada Lic. Mirna, buen día:_x000a_El día viernes 2 del presente nos contactamos con paciente en referencia para validar lo sucedido._x000a_Lamentamos el inconveniente presentado al brindar la información errada a nuestra mutua paciente, el beneficio 1201 crónico complejo sí figura en Acredita Salud, solo que con copago de s/30.00._x000a__x000a_Se informó a la Srta. Mauricio sobre el copago estando conforme, se ha reservando la cita para el día 12 del presente con el Dr. Moncada; ya que, la paciente no responde aún la elección del rango horario._x000a_Reiteramos nuestro compromiso en la gestión de la información que se brinda, llevando a cabo una retroalimentación al personal de acceso._x000a_"/>
    <d v="2026-02-10T00:00:00"/>
    <x v="0"/>
    <n v="3"/>
    <x v="0"/>
    <x v="2"/>
    <x v="0"/>
    <x v="212"/>
    <e v="#N/A"/>
    <e v="#N/A"/>
    <e v="#N/A"/>
    <e v="#N/A"/>
    <m/>
    <m/>
    <s v="Fallas TICS"/>
    <s v="CALIDAD"/>
  </r>
  <r>
    <x v="13"/>
    <s v="PERU"/>
    <s v="VIVA1A CENTRO MEDICO"/>
    <s v="RIMAC"/>
    <x v="0"/>
    <s v="DNI"/>
    <n v="9709530"/>
    <s v="WILLIAM CIDUAR ESPINOZA VIVANCO"/>
    <m/>
    <n v="932973250"/>
    <m/>
    <m/>
    <m/>
    <x v="0"/>
    <x v="1"/>
    <s v="Buenos días estimados,_x000a__x000a_Paciente se comunica con central y refiere que hasta la fecha no lo contactan para su examen de laboratorio, se encuentra preocupado ya que se acerca su próxima cita y el medico solicita los resultados de dicho examen de laboratorio."/>
    <x v="2"/>
    <s v="OEC"/>
    <x v="15"/>
    <d v="2026-02-09T00:00:00"/>
    <s v="Buenas tardes estimados,_x000a_En relación con el paciente William Ciduar Espinoza Vivanco (DNI 09709530), informamos que actualmente no cuenta con una orden médica de laboratorio vigente._x000a_El paciente tiene cita programada para el 16 de febrero con el Dr. Moncada, quien evaluará y solicitará los exámenes correspondientes de acuerdo con su protocolo de control._x000a_Asimismo, se estableció contacto telefónico con el paciente para brindarle la explicación correspondiente, indicándole que, tras la emisión de la orden médica en su consulta del 16 de febrero, se procederá a coordinar la toma de muestras y que la lectura de resultados se realizará en su siguiente consulta de control programada para el mes de marzo._x000a_Quedamos atentos a cualquier coordinación adicional._x000a_Saludos cordiales,"/>
    <d v="2026-02-09T00:00:00"/>
    <x v="0"/>
    <n v="1"/>
    <x v="0"/>
    <x v="3"/>
    <x v="2"/>
    <x v="213"/>
    <e v="#N/A"/>
    <e v="#N/A"/>
    <e v="#N/A"/>
    <e v="#N/A"/>
    <m/>
    <m/>
    <s v="Acceso"/>
    <s v="SERVICIO"/>
  </r>
  <r>
    <x v="13"/>
    <s v="PERU"/>
    <s v="VIVA1A CENTRO MEDICO"/>
    <s v="RIMAC"/>
    <x v="0"/>
    <s v="DNI"/>
    <n v="7731756"/>
    <s v="LAURA ISABEL LASERNA GARCIA"/>
    <m/>
    <n v="996437874"/>
    <m/>
    <m/>
    <m/>
    <x v="0"/>
    <x v="1"/>
    <s v="Con respecto a este caso, la asegurada ya pagó su consulta, pero está pendiente la entrega de sus medicinas, por favor tu ayuda urgente con la entrega._x000a__x000a_ _x000a__x000a_“Buenas tardes, ayer fui a mi consulta ( 9.30 am) de otras enfermedades crónicas en el medicentro de Viva 1A y me indicaron que luego se iban a comunicar conmigo por mis medicinas, pero nadie se comunico._x000a__x000a_ _x000a__x000a_Estuve llamando a Viva 1A y no respondían, llame al Rímac y me dijeron que hoy por la mañana se debían de comunicar los de Viva 1A, pero hasta el momento nada._x000a__x000a_ _x000a__x000a_Me preocupa porque el doctor me ha cambiado la dosis al ver los resultados de mis análisis.”"/>
    <x v="0"/>
    <s v="CRONICAS"/>
    <x v="0"/>
    <d v="2026-02-09T00:00:00"/>
    <s v="Buenas tardes,_x000a_Se informa que la paciente recibió los medicamentos completos y conformes, correspondientes al mes en curso._x000a_Asimismo, se realizó una llamada telefónica de seguimiento con la finalidad de consultar si presentaba alguna incomodidad o inconveniente con los medicamentos recibidos, no reportando observaciones al momento de la comunicación._x000a_Se deja constancia del presente informe para los fines correspondientes._x000a_Atentamente,"/>
    <d v="2026-02-09T00:00:00"/>
    <x v="0"/>
    <n v="1"/>
    <x v="0"/>
    <x v="3"/>
    <x v="2"/>
    <x v="213"/>
    <e v="#N/A"/>
    <e v="#N/A"/>
    <e v="#N/A"/>
    <s v="SI"/>
    <m/>
    <m/>
    <s v="Medicamentos"/>
    <s v="SERVICIO"/>
  </r>
  <r>
    <x v="13"/>
    <s v="PERU"/>
    <s v="VIVA1A CENTRO MEDICO"/>
    <s v="RIMAC"/>
    <x v="0"/>
    <s v="DNI"/>
    <n v="8533824"/>
    <s v="AGRIPINA GLADYS CASTRO AGUIRRE"/>
    <m/>
    <n v="996979865"/>
    <m/>
    <m/>
    <m/>
    <x v="0"/>
    <x v="1"/>
    <s v="Buenas tardes estimados_x000a__x000a_Paciente se comunica a nuestra central, refiere que agendo cita virtual para el 30/01, nunca le enviaron el link y reprogramaron cita para el 07/02 y volvió a suceder lo mismo. Actualmente no cuenta con medicinas, estuvo llamando a la central de Viva 1A (01 6183000) y no responden llamadas, se cuelga de forma automática. Exige que se realice su cita, la agendo con tiempo y ahora no cuenta con sus medicinas. _x000a_Su gentil apoyo en revisión de caso y comunicación urgente con paciente. Quedamos atentos a confirmación de atención. Gracias. "/>
    <x v="2"/>
    <s v="OEC"/>
    <x v="14"/>
    <d v="2026-02-09T00:00:00"/>
    <s v="Estimados, buena noche:_x000a_Se contacta con paciente en referencia, efectivamente se ha tenido dos agendamientos truncos con respecto a las atenciones de nuestra mutua paciente: el día 4 y el día 7, adjunto screen de agendamiento_x000a__x000a_Se valida la trazabilidad de las comunicaciones validando que el número registrado para la contactabilidad tenía un número errado y es por ello que no llegaron a contactarla._x000a_Nos comunicamos con la paciente el día de hoy para solicitar su gentil aceptación en la atención con la Dra. Quispe de Reumatología, aceptando cita."/>
    <d v="2026-02-09T00:00:00"/>
    <x v="0"/>
    <n v="1"/>
    <x v="0"/>
    <x v="3"/>
    <x v="0"/>
    <x v="213"/>
    <e v="#N/A"/>
    <e v="#N/A"/>
    <e v="#N/A"/>
    <e v="#N/A"/>
    <m/>
    <m/>
    <s v="Acceso"/>
    <s v="SERVICIO"/>
  </r>
  <r>
    <x v="13"/>
    <s v="PERU"/>
    <s v="VIVA1A CENTRO MEDICO"/>
    <s v="RIMAC"/>
    <x v="0"/>
    <s v="DNI"/>
    <n v="9840855"/>
    <s v="URBINA DE LA CRUZ ROSEMARIE JANISSE"/>
    <m/>
    <m/>
    <m/>
    <m/>
    <m/>
    <x v="0"/>
    <x v="1"/>
    <s v=" paciente ingreso al programa de Otras Enfermedades crónicas por el diagnóstico de Riesgo Cardiovascular el 05/02/2025, con cobertura inicial S/0 al 85%._x000a_"/>
    <x v="14"/>
    <s v="EPS"/>
    <x v="14"/>
    <d v="2026-02-09T00:00:00"/>
    <m/>
    <d v="2026-02-09T00:00:00"/>
    <x v="2"/>
    <n v="1"/>
    <x v="1"/>
    <x v="3"/>
    <x v="0"/>
    <x v="213"/>
    <e v="#N/A"/>
    <e v="#N/A"/>
    <e v="#N/A"/>
    <e v="#N/A"/>
    <m/>
    <m/>
    <s v="Solicitud"/>
    <s v="SOLICITUD"/>
  </r>
  <r>
    <x v="13"/>
    <s v="PERU"/>
    <s v="VIVA1A CENTRO MEDICO"/>
    <s v="RIMAC"/>
    <x v="0"/>
    <s v="DNI"/>
    <n v="7198811"/>
    <s v="CHAVARRI GARCIA JAIME ALEJANDRO"/>
    <m/>
    <m/>
    <m/>
    <m/>
    <m/>
    <x v="1"/>
    <x v="1"/>
    <s v="Continuamos con estos 2 casos, en la cual el cliente insiste que la cobertura al asegurado :CHAVARRI GARCIA hasta el mes de enero fue al 100% tal como se muestra la receta de enero?_x000a_Quiza se haya tratado de un error pfv me confirmas?_x000a_Cliente nos solicita mayor detalle."/>
    <x v="14"/>
    <s v="EPS"/>
    <x v="14"/>
    <d v="2026-02-09T00:00:00"/>
    <m/>
    <d v="2026-02-09T00:00:00"/>
    <x v="2"/>
    <n v="1"/>
    <x v="1"/>
    <x v="3"/>
    <x v="0"/>
    <x v="213"/>
    <e v="#N/A"/>
    <e v="#N/A"/>
    <e v="#N/A"/>
    <e v="#N/A"/>
    <m/>
    <m/>
    <s v="Solicitud"/>
    <s v="SOLICITUD"/>
  </r>
  <r>
    <x v="13"/>
    <s v="PERU"/>
    <s v="VIVA1A CENTRO MEDICO"/>
    <s v="RIMAC"/>
    <x v="0"/>
    <s v="DNI"/>
    <n v="7031719"/>
    <s v="JUAN ANTONIO ROJAS RODRIGUEZ"/>
    <m/>
    <n v="999444979"/>
    <s v="Juan.rojas.r@live.com"/>
    <m/>
    <m/>
    <x v="0"/>
    <x v="1"/>
    <s v="Por favor su gentil apoyo con la revisión de la solicitud de cliente_x000a__x000a_ _x000a__x000a_Asegurado indica que tuvo atención medica bajo su control del programa Cuídate, donde el médico le receto sus medicinas, las mismas que el proveedor le informo que no tenia cobertura y le genero el cobro, cliente solicita saber motivo por el cual debe asumir el pago de dichos medicamentos, se adjunta receta."/>
    <x v="0"/>
    <s v="CUIDATE"/>
    <x v="0"/>
    <d v="2026-02-10T00:00:00"/>
    <s v="Buenas tardes,_x000a_Por medio del presente se informa que, respecto al caso del paciente JUAN ANTONIO ROJAS RODRIGUEZ, se realizó la revisión correspondiente y se confirmó que efectivamente hubo un error en la digitación del copago._x000a_Se informó al proveedor que la cobertura del paciente es al 100% y se procedió con la devolución del importe cobrado. Asimismo, se coordinó directamente con el paciente, a quien se le explicó lo sucedido._x000a_Con estas acciones, el caso queda cerrado._x000a_Saludos cordiales,"/>
    <d v="2026-02-12T00:00:00"/>
    <x v="2"/>
    <n v="3"/>
    <x v="1"/>
    <x v="2"/>
    <x v="0"/>
    <x v="214"/>
    <e v="#N/A"/>
    <e v="#N/A"/>
    <e v="#N/A"/>
    <e v="#N/A"/>
    <m/>
    <m/>
    <s v="Medicamentos"/>
    <s v="SERVICIO"/>
  </r>
  <r>
    <x v="13"/>
    <s v="PERU"/>
    <s v="VIVA1A CENTRO MEDICO"/>
    <s v="RIMAC"/>
    <x v="0"/>
    <s v="DNI"/>
    <n v="9840855"/>
    <s v="ROSEMARIE JANISSE URBINA DE LA CRUZ"/>
    <m/>
    <m/>
    <m/>
    <m/>
    <m/>
    <x v="0"/>
    <x v="1"/>
    <s v="Paciente indica que venía recibiendo por la enfermedad crónica artritis reumatoidea, medicina biológica desde el 2016. Sin embargo ahora le quieren cobrar S/300 por la aplicación del medicamento que antes lo cubría el programa de crónicos. Solicita una solución y que se retornen los beneficios que se tenían antes._x000a_"/>
    <x v="14"/>
    <s v="OEC"/>
    <x v="59"/>
    <d v="2026-02-10T00:00:00"/>
    <s v="Estimada Lic. Mirna, buen día:_x000a__x000a_La gestión de medicamentos biológicos corresponde a Cuifarma, a quienes pongo en copia, para la absolución de lo indicado por nuestra mutua paciente._x000a__x000a_Adicional a ello, nos comunicamos con nuestra mutua paciente, refiriendo que anteriormente tenía una cobertura del 85% para un medicamento biológico de laboratorio Roche y que actualmente ese porcentaje ha cambiado, lo que resulta en un copago aproximado de s/300.00. Cabe resaltar que dicha gestión no es realizada por Viva 1A._x000a__x000a_Cabe resaltar que con Viva 1A, la cita del presente mes será el día 20 con la Dra. Quispe de reumatología._x000a__x000a_Saludos Cordiales,"/>
    <d v="2026-02-10T00:00:00"/>
    <x v="0"/>
    <n v="1"/>
    <x v="0"/>
    <x v="3"/>
    <x v="0"/>
    <x v="214"/>
    <e v="#N/A"/>
    <e v="#N/A"/>
    <e v="#N/A"/>
    <e v="#N/A"/>
    <m/>
    <m/>
    <s v="Solicitud"/>
    <s v="SOLICITUD"/>
  </r>
  <r>
    <x v="13"/>
    <s v="PERU"/>
    <s v="VIVA1A CENTRO MEDICO"/>
    <s v="RIMAC"/>
    <x v="0"/>
    <s v="DNI"/>
    <n v="17875655"/>
    <s v="TERESA YSABEL ACUÑA DEZA"/>
    <m/>
    <n v="994318619"/>
    <s v="teresa_acuna7@hotmail.com"/>
    <m/>
    <m/>
    <x v="0"/>
    <x v="1"/>
    <s v="Buenas tardes_x000a__x000a_Pfv su apoyo asegurada acaban de operarla y no puede movilizarse informa que un familiar recibió los medicamentos que le envía el programa Cuidate, le han cambiado los medicamentos pero hay uno en especifico que es ára tratar la hipertensión comersartin de 300/12.5 mg contiene Lactosa y es una paciente que es intolerante a la Lactosa, solicita una respuesta a la brevedad . Adicional a ello informa que la comunicación sea por whatsapp no cuenta con un correo"/>
    <x v="44"/>
    <s v="CUIDATE"/>
    <x v="0"/>
    <d v="2026-02-10T00:00:00"/>
    <s v="Buenas tardes,_x000a_Se informa que nos comunicamos con la paciente para consultar sobre el medicamento dispensado. Durante la conversación, la paciente indicó que el inconveniente se presentó debido a que su hermana aceptó el medicamento sin tener conocimiento de la marca que ella consume habitualmente._x000a_Finalmente, la paciente confirmó que aceptará el medicamento ya dispensado y solicitó que, para el próximo mes, se tenga en cuenta la marca APROVEL en su formulación._x000a_Quedamos atentos a cualquier indicación adicional._x000a_Saludos cordiales."/>
    <d v="2026-02-11T00:00:00"/>
    <x v="0"/>
    <n v="2"/>
    <x v="0"/>
    <x v="1"/>
    <x v="0"/>
    <x v="214"/>
    <e v="#N/A"/>
    <e v="#N/A"/>
    <e v="#N/A"/>
    <e v="#N/A"/>
    <m/>
    <m/>
    <e v="#N/A"/>
    <e v="#N/A"/>
  </r>
  <r>
    <x v="13"/>
    <s v="PERU"/>
    <s v="VIVA1A CENTRO MEDICO"/>
    <s v="RIMAC"/>
    <x v="0"/>
    <s v="DNI"/>
    <n v="40678005"/>
    <s v="Magna Karina Montañez Ocaña"/>
    <m/>
    <m/>
    <m/>
    <m/>
    <m/>
    <x v="1"/>
    <x v="1"/>
    <s v="@Quejas y Reclamos Viva 1A, @Gianina Jessica Sigueña Aldana, su apoyo con el descargo, ejecutiva informa que paciente refiere haber pasado una consulta virtual y le dijeron que en un mes la contactaban. Han pasado 2 meses y no ha habido ningún contacto. Los médicos que la contactaron fueron de endocrinología, reumatología y la nutricionista. No hay documento de atención, solo confirmación por WhatsApp la cual dejo en adjunto._x000a_"/>
    <x v="5"/>
    <s v="OEC"/>
    <x v="14"/>
    <d v="2026-02-11T00:00:00"/>
    <m/>
    <d v="2026-02-17T00:00:00"/>
    <x v="2"/>
    <n v="5"/>
    <x v="1"/>
    <x v="4"/>
    <x v="0"/>
    <x v="215"/>
    <e v="#N/A"/>
    <e v="#N/A"/>
    <e v="#N/A"/>
    <e v="#N/A"/>
    <m/>
    <m/>
    <s v="Fallas TICS"/>
    <s v="CALIDAD"/>
  </r>
  <r>
    <x v="13"/>
    <s v="PERU"/>
    <s v="VIVA1A CENTRO MEDICO"/>
    <s v="RIMAC"/>
    <x v="0"/>
    <s v="DNI"/>
    <m/>
    <s v="LUIS ENRIQUE VARGAS RODRIGUEZ"/>
    <m/>
    <m/>
    <m/>
    <s v="25-EPS003775"/>
    <m/>
    <x v="0"/>
    <x v="1"/>
    <s v="Buenas tardes Proveedor_x000a__x000a_ _x000a__x000a_Solicito tu apoyo para que nos adjunte el descargo del reclamo adjunto_x000a__x000a_ _x000a__x000a_Saludo"/>
    <x v="5"/>
    <m/>
    <x v="9"/>
    <d v="2026-02-11T00:00:00"/>
    <m/>
    <d v="2026-02-17T00:00:00"/>
    <x v="2"/>
    <n v="5"/>
    <x v="1"/>
    <x v="4"/>
    <x v="0"/>
    <x v="215"/>
    <e v="#N/A"/>
    <e v="#N/A"/>
    <e v="#N/A"/>
    <e v="#N/A"/>
    <m/>
    <m/>
    <s v="Fallas TICS"/>
    <s v="CALIDAD"/>
  </r>
  <r>
    <x v="13"/>
    <s v="PERU"/>
    <s v="VIVA1A CENTRO MEDICO"/>
    <s v="RIMAC"/>
    <x v="0"/>
    <s v="DNI"/>
    <n v="8023641"/>
    <s v="MIRYAM ALEJANDRINA PON PRIETO"/>
    <m/>
    <n v="991813226"/>
    <m/>
    <m/>
    <m/>
    <x v="0"/>
    <x v="1"/>
    <s v="Buenas tardes estimados_x000a__x000a_Paciente se comunica a nuestra central, se encuentra muy molesta ya que desde el 29/01/26 ya no cuenta con tratamiento, su última cita del programa fue el 29/12/2025. Paciente indica que no se le hace seguimiento para agendar cita, nunca le han dicho que debe llamar o escribir a algún número para agendar su cita, hoy prestador Viva 1A le enviaron una encuesta y ella realizo su reclamo. Posterior le indicaron que su médico el Dr Moncada no cuenta con disponibilidad hasta el 17/02, paciente indica que medico realiza su atención virtual en menos de 5 min. Exige comunicación urgente para que sea atendida y envíen sus medicinas ya que se le genera doble gasto por lo que estuvo comprando estos días su medicinas y el programa no le brinda el reembolso de ello._x000a_Su apoyo en revisión de caso, informar los canales para agendar de cita y brindar atención de programa para que reciba sus medicinas. Quedamos atentos."/>
    <x v="2"/>
    <s v="OEC"/>
    <x v="14"/>
    <d v="2026-02-11T00:00:00"/>
    <s v="Estimados, buena tarde:_x000a_Se valida que nuestra mutua paciente no estaba de acuerdo con el copago que figura en acredita salud._x000a_El día 5/2 intentamos contactarla para el agendamiento sin respuesta._x000a_El día 11/2 se realizó un nuevo contacto obteniendo respuesta y logrando el agendamiento solicitado, paciente atendida._x000a_Adjunto screen:_x000a_"/>
    <d v="2026-02-17T00:00:00"/>
    <x v="0"/>
    <n v="5"/>
    <x v="0"/>
    <x v="4"/>
    <x v="0"/>
    <x v="215"/>
    <e v="#N/A"/>
    <e v="#N/A"/>
    <e v="#N/A"/>
    <e v="#N/A"/>
    <m/>
    <m/>
    <s v="Acceso"/>
    <s v="SERVICIO"/>
  </r>
  <r>
    <x v="13"/>
    <s v="PERU"/>
    <s v="VIVA1A CENTRO MEDICO"/>
    <s v="RIMAC"/>
    <x v="0"/>
    <s v="DNI"/>
    <n v="8287353"/>
    <s v="LEON MAGNO SANCHEZ QUINTANILLA"/>
    <m/>
    <n v="951294977"/>
    <m/>
    <m/>
    <m/>
    <x v="1"/>
    <x v="1"/>
    <s v="Buenas noches estimados_x000a__x000a_Hija de paciente solicita indicar el motivo por el cual no se atiende a su padre en el programa de forma presencial. _x000a_Solicito su gentil apoyo en revisión de caso y brindar el descargo. Quedamos atentos, gracias. "/>
    <x v="4"/>
    <s v="OEC"/>
    <x v="14"/>
    <d v="2026-02-11T00:00:00"/>
    <s v="Estimados, buena tarde:_x000a_Se conversa con hija del paciente, quien refiere que efectivamente nuestra médico tratante les informó que estaría de licencia por maternidad realizando solo teleconsultas._x000a__x000a_Ante el requerimiento de atención domiciliaria, se ha gestionado la cita para el mes de Marzo con la Dra. Tupayachi - 1/3 - rango de llegada de 09:00 a 10:00am, ello en coordinación y aceptación de la Srta. Sánchez; ya que, ella desea estar en el domicilio el día de la atención._x000a__x000a_Saludos Cordiales,"/>
    <d v="2026-02-12T00:00:00"/>
    <x v="0"/>
    <n v="2"/>
    <x v="0"/>
    <x v="1"/>
    <x v="0"/>
    <x v="215"/>
    <s v="programa cuídate / LEON MAGNO SANCHEZ QUINTANILLA"/>
    <e v="#N/A"/>
    <e v="#N/A"/>
    <s v="SI"/>
    <m/>
    <m/>
    <s v="Solicitud"/>
    <s v="SOLICITUD"/>
  </r>
  <r>
    <x v="13"/>
    <s v="PERU"/>
    <s v="VIVA1A CENTRO MEDICO"/>
    <s v="RIMAC"/>
    <x v="0"/>
    <s v="DNI"/>
    <n v="75682941"/>
    <s v="CAMILO ANGEL RENATO QUISPE ELGUERA"/>
    <m/>
    <n v="920713018"/>
    <m/>
    <m/>
    <m/>
    <x v="0"/>
    <x v="1"/>
    <s v="Buenas tardes estimados_x000a__x000a_Paciente se comunica a nuestra central, refiere que anteriormente acudieron a su domicilio para realizar toma de muestra para exámenes de laboratorio, en esa oportunidad le han indicado que no acudirán al domicilio sin brindarle información sobre el motivo del cambio para que puedan indicarle otra alternativa de solución, como agendar para otra fecha. Exige comunicación ya que está pendiente agendar cita para OM de laboratorio. _x000a_Solicito su gentil apoyo en revisión de caso y comunicación con paciente. Quedamos atentos, gracias. _x000a_"/>
    <x v="2"/>
    <s v="OEC"/>
    <x v="15"/>
    <d v="2026-02-12T00:00:00"/>
    <m/>
    <d v="2026-02-17T00:00:00"/>
    <x v="2"/>
    <n v="4"/>
    <x v="1"/>
    <x v="5"/>
    <x v="0"/>
    <x v="216"/>
    <e v="#N/A"/>
    <e v="#N/A"/>
    <e v="#N/A"/>
    <e v="#N/A"/>
    <m/>
    <m/>
    <s v="Acceso"/>
    <s v="SERVICIO"/>
  </r>
  <r>
    <x v="13"/>
    <s v="PERU"/>
    <s v="VIVA1A CENTRO MEDICO"/>
    <s v="RIMAC"/>
    <x v="0"/>
    <s v="DNI"/>
    <n v="8714637"/>
    <s v="CLAUDIA NATALIA CATTER COSSIO"/>
    <m/>
    <m/>
    <m/>
    <m/>
    <m/>
    <x v="0"/>
    <x v="1"/>
    <s v="La asegurada se encuentra bastante mortificada e insatisfecha con el servicio brindado por su nuevo proveedor, Viva, motivo por el cual consulta si existe la posibilidad de que se le asigne un proveedor alternativo para la atención de sus servicios ( hoy recién le llegaron sus medicamentos)_x000a__x000a_ _x000a__x000a_Adicionalmente, se nos ha informado que la demora en la entrega de los medicamentos se debe a la existencia de facturas pendientes de pago con Inkafarma, razón por la cual dicho proveedor no ha venido atendiendo las solicitudes de despacho de medicamentos de manera oportuna._x000a__x000a_ _x000a__x000a_Consideramos este hecho sumamente grave, ya que la falta de entrega oportuna de medicamentos puede afectar directamente la salud de los asegurados. Al tratarse de servicios médicos, resulta indispensable que este tipo de inconvenientes sea revisado y corregido con carácter urgente, a fin de no poner en riesgo el bienestar de los afiliados con el envío de medicamentos con prontitud._x000a__x000a_ _x000a__x000a_Agradeceremos puedan revisar este caso a la brevedad posible y brindar una solución a fin de no tener más inconvenientes con el servicio._x000a__x000a_ _x000a__x000a_Quedamos atentos a tu pronta respuesta._x000a__x000a_Gracias._x000a__x000a_ _x000a__x000a_Saludos,"/>
    <x v="28"/>
    <m/>
    <x v="19"/>
    <d v="2026-02-12T00:00:00"/>
    <m/>
    <d v="2026-02-17T00:00:00"/>
    <x v="2"/>
    <n v="4"/>
    <x v="1"/>
    <x v="5"/>
    <x v="0"/>
    <x v="216"/>
    <s v="PACIENTE DE PROGRAMA CUIDATE- URGENTE **PACIENTE CATTER COSSIO CLAUDIA NATALIA 04-85620 "/>
    <e v="#N/A"/>
    <e v="#N/A"/>
    <e v="#N/A"/>
    <m/>
    <m/>
    <s v="Atención Asistencial"/>
    <s v="CALIDAD"/>
  </r>
  <r>
    <x v="13"/>
    <s v="PERU"/>
    <s v="VIVA1A CENTRO MEDICO"/>
    <s v="RIMAC"/>
    <x v="0"/>
    <s v="DNI"/>
    <m/>
    <s v=" María Teresa Rodríguez Gil de Vargas"/>
    <m/>
    <m/>
    <m/>
    <m/>
    <m/>
    <x v="0"/>
    <x v="1"/>
    <s v="Buenos días señores de Viva 1A, apreciaré que corrijan el sistema de su libro de reclamaciones (página web). Hace meses formulé un reclamo y hasta la fecha no recibo respuesta ni el cargo de este._x000a__x000a_Por otro lado, el día de hoy (15/02/2026) remití mi reclamo por la misma vía y no recibí constancia ni cargo alguno. _x000a__x000a_En tal sentido, solicito que me brinden los cargos y/o constancias de ambos reclamos, el estado del primero y la fecha de atención del segundo reclamo formulado hoy (15/02/2026), el cual se funda en el escandaloso y elevado precio que pretenden aplicar a los medicamentos de la paciente y asegurada María Teresa Rodríguez Gil, según se detalla en la comunicación precedente._x000a__x000a_Para efectos de evidencia, adjunto la impresión web del reclamo de hoy (15/02/2025) referido a las medicinas de la paciente y la imposibilidad de continuar su tratamiento, bajo riesgo cardiovascular (aspirina, atorvastatina), convulsiones (levetiracetam), deterioro de rango articular por espasticidad (baclofeno), obstrucción intestinal (corrilax), entre otras comorbilidades que llevarían al colapso de la paciente y un inminente ingreso a hospitalización, bajo todas las complicaciones que este escenario conlleva, teniendo en cuenta la historia médica de la paciente._x000a__x000a_El suscrito se reserva las acciones administrativas, judiciales y de índole civil ante SUSALUD, INDECOPI, Defensoría del Pueblo, Ministerio Público, Poder Judicial, colectivos de defensa de los pacientes con enfermedades catastróficas y medios de comunicación, en vigor de los derechos que amparan a mi madre quien viene siendo afectada al no poder acceder a sus medicamentos._x000a__x000a_Estimadas señoras de RIMAC y Confianza Corredores, el 13/02/2016 he solicitado ayuda, sin embargo no tengo respuesta alguna, lo cual dejo como evidencia del trato que viene recibiendo la asegurada._x000a_ _x000a_Atentamente,"/>
    <x v="28"/>
    <m/>
    <x v="9"/>
    <d v="2026-02-15T00:00:00"/>
    <m/>
    <d v="2026-02-17T00:00:00"/>
    <x v="2"/>
    <n v="2"/>
    <x v="1"/>
    <x v="1"/>
    <x v="0"/>
    <x v="217"/>
    <e v="#N/A"/>
    <e v="#N/A"/>
    <e v="#N/A"/>
    <e v="#N/A"/>
    <m/>
    <m/>
    <s v="Atención Asistencial"/>
    <s v="CALIDAD"/>
  </r>
  <r>
    <x v="13"/>
    <s v="PERU"/>
    <s v="VIVA1A CENTRO MEDICO"/>
    <s v="RIMAC"/>
    <x v="0"/>
    <s v="DNI"/>
    <n v="41725790"/>
    <s v="Rosa Elvira Quintana Fujiu"/>
    <m/>
    <n v="963906583"/>
    <s v="rosa_quintana_fujiu@hotmail.com"/>
    <m/>
    <m/>
    <x v="0"/>
    <x v="1"/>
    <s v="La asegurada se comunica sumamente mortificada, indicando que es una paciente con discapacidad adscrita al Programa Diamante y que, con el proveedor VIVA 1A, no recibe atención en psicología ni psiquiatría desde hace aproximadamente 6 meses._x000a_Asimismo, refiere que no viene recibiendo las terapias desde hace 2 semanas, pese a que estas ya fueron pagadas. Señala que el médico se acercó, evaluó al paciente y, en base a ello, se indicaron las terapias correspondientes. Se envió el presupuesto, la asegurada realizó los pagos; sin embargo, posteriormente no obtuvo ninguna respuesta por parte del proveedor._x000a_Actualmente, la asegurada manifiesta que está realizando las terapias de manera particular, debido a la falta de atención y respuesta. Indica además que intenta comunicarse con el proveedor sin obtener respuesta._x000a_En ese sentido, la asegurada exige la devolución de los montos pagados y solicita el cambio de proveedor a la brevedad, dada la afectación continua en su atención._x000a_Agradeceremos su pronta intervención y comentarios para poder brindar una respuesta oportuna a la asegurada._x000a__x000a_Saludos,_x000a_"/>
    <x v="2"/>
    <s v="EPS"/>
    <x v="52"/>
    <d v="2026-02-16T00:00:00"/>
    <s v="Estimada Lic. Rosa, buen día:_x000a_Adjunto el informe solicitado y la trazabilidad de las comunicaciones._x000a__x000a_Nuestra mutua paciente corresponde a la cohorte Diamante, en cuanto a la programación de terapias la misma fue coordinada con la Sra. Rosa, quien aceptó en primera instancia al envío del cronograma, abonando el copago correspondiente al 15% que en soles es s/392.94 con fecha 26/01, luego al acudir el especialista no aceptó la atención indicando que los días no eran los correctos; a pesar, de haber aceptado el cronograma enviado, de acuerdo, a las conversaciones adjuntas._x000a__x000a_Al cambio de fechas solicita atención con Licenciada femenina, no acepta atención con personal masculino, lo que nos dificultó cuadrar horarios dentro del rango solicitado por la paciente._x000a__x000a_El día de ayer aceptó el agendamiento con la Lic Curo, los días miércoles y viernes en rango horario del medio día iniciando el día de hoy 25/2 y terapia ocupacional con la Lic. Antay iniciando el día viernes 27 del presente."/>
    <d v="2026-02-25T00:00:00"/>
    <x v="0"/>
    <n v="8"/>
    <x v="0"/>
    <x v="0"/>
    <x v="0"/>
    <x v="218"/>
    <e v="#N/A"/>
    <e v="#N/A"/>
    <e v="#N/A"/>
    <e v="#N/A"/>
    <m/>
    <m/>
    <s v="Acceso"/>
    <s v="SERVICIO"/>
  </r>
  <r>
    <x v="13"/>
    <s v="PERU"/>
    <s v="VIVA1A CENTRO MEDICO"/>
    <s v="RIMAC"/>
    <x v="0"/>
    <s v="DNI"/>
    <n v="8612544"/>
    <s v="GLORIA MARIA OBREGON CHAVEZ"/>
    <m/>
    <n v="998199664"/>
    <m/>
    <m/>
    <m/>
    <x v="0"/>
    <x v="1"/>
    <s v="Buenas tardes estimados_x000a__x000a_Paciente se comunica a nuestra central, refiere que hoy 16/02 tiene programada cita a las 3:45pm por su diagnóstico de Diabetes, hace unos minutos recibió un mensaje de WhatsApp para que confirme la cita de hoy a las 10pm. Paciente exige comunicación urgente para corregir ello, ya que reservo su cita para las 3:45pm y no para las 10pm. Respondió WhatsApp y no le responden. _x000a_Su gentil apoyo en revisión de caso y comunicación con paciente. "/>
    <x v="2"/>
    <s v="CUIDATE"/>
    <x v="14"/>
    <d v="2026-02-16T00:00:00"/>
    <s v="Estimados, buena tarde:_x000a_La atención médica con la Dra. Seijas estaba agendada para las 15:45hrs; lo cual se realizó en el horario elegido por nuestra mutua paciente._x000a_La cita de las 10:36am, es el seguimiento de enfermería, agendado para el día 18 del presente._x000a__x000a_Adjunto screen del agendamiento:"/>
    <d v="2026-02-17T00:00:00"/>
    <x v="0"/>
    <n v="2"/>
    <x v="0"/>
    <x v="1"/>
    <x v="0"/>
    <x v="218"/>
    <s v="Cliente sin medicinas - No entrega aún/GLORIA MARIA OBREGON CHAVEZ con DNI 08612544"/>
    <e v="#N/A"/>
    <e v="#N/A"/>
    <e v="#N/A"/>
    <m/>
    <m/>
    <s v="Acceso"/>
    <s v="SERVICIO"/>
  </r>
  <r>
    <x v="13"/>
    <s v="PERU"/>
    <s v="VIVA1A CENTRO MEDICO"/>
    <s v="RIMAC"/>
    <x v="0"/>
    <s v="DNI"/>
    <n v="7070361"/>
    <s v="RONALD VALERIANO TINOCO ALVAREZ"/>
    <m/>
    <n v="993287990"/>
    <m/>
    <m/>
    <m/>
    <x v="0"/>
    <x v="1"/>
    <s v="Buenos días estimadas_x000a__x000a_Paciente se comunica nuestra central, refiere que hasta el mes pasado se atendió con una cobertura al 100% por su cita de programa, recibió un mensaje de WhatsApp de prestador Viva 1A donde le indica que debe hacer un copago de S/.30 para agendar su cita. Paciente no está de acuerdo en ello ya que por su diagnóstico de hipertensión siempre tuvo cobertura al 100%. Debe reservar su cita el 20/02 y solicita solución inmediata ante su caso. _x000a_Solicito su gentil apoyo en revisión de caso y corroborar el copago respectivo para informar a prestador. Quedo atenta, gracias. _x000a_"/>
    <x v="43"/>
    <s v="OEC"/>
    <x v="9"/>
    <d v="2026-02-17T00:00:00"/>
    <m/>
    <d v="2026-02-17T00:00:00"/>
    <x v="2"/>
    <n v="1"/>
    <x v="1"/>
    <x v="3"/>
    <x v="0"/>
    <x v="219"/>
    <e v="#N/A"/>
    <e v="#N/A"/>
    <e v="#N/A"/>
    <e v="#N/A"/>
    <m/>
    <m/>
    <e v="#N/A"/>
    <e v="#N/A"/>
  </r>
  <r>
    <x v="13"/>
    <s v="PERU"/>
    <s v="VIVA1A CENTRO MEDICO"/>
    <s v="RIMAC"/>
    <x v="0"/>
    <s v="DNI"/>
    <s v="20098930 "/>
    <s v="ZENAIDA SOTO GALARZA   "/>
    <m/>
    <n v="995149873"/>
    <m/>
    <m/>
    <m/>
    <x v="0"/>
    <x v="1"/>
    <s v="Buenos días estimados_x000a__x000a_Paciente se comunica a nuestra central, refiere que paso su última cita de programa de OEC en el mes de noviembre 2025, paciente no cuenta con tratamiento, está llamando a la central de Viva 1A y no ingresan las llamadas para comunicarse con un asesor. Solicita seguimiento y agendar cita de programa urgente ya que no cuenta con tratamiento. _x000a_Solicito su gentil apoyo en revisión de caso y comunicación con paciente. _x000a_"/>
    <x v="2"/>
    <s v="OEC"/>
    <x v="14"/>
    <d v="2026-02-17T00:00:00"/>
    <s v="Buenas tardes_x000a__x000a_se coordino con el asegurado su cita para el:_x000a_18/02 con la Dr Karol Pereira por teleconsulta, asegurado conforme _x000a__x000a_Saludos"/>
    <d v="2026-02-17T00:00:00"/>
    <x v="0"/>
    <n v="1"/>
    <x v="0"/>
    <x v="3"/>
    <x v="2"/>
    <x v="219"/>
    <e v="#N/A"/>
    <e v="#N/A"/>
    <e v="#N/A"/>
    <e v="#N/A"/>
    <m/>
    <m/>
    <s v="Acceso"/>
    <s v="SERVICIO"/>
  </r>
  <r>
    <x v="13"/>
    <s v="PERU"/>
    <s v="VIVA1A CENTRO MEDICO"/>
    <s v="RIMAC"/>
    <x v="0"/>
    <s v="DNI"/>
    <n v="46327214"/>
    <s v="SHANERY NORMA GONZALES VARGAS"/>
    <m/>
    <s v="964884805_x000a_"/>
    <m/>
    <m/>
    <m/>
    <x v="0"/>
    <x v="1"/>
    <s v="Buenos días estimados_x000a__x000a_Paciente se comunica a nuestra muy incómoda, indica que tenía agendada cita el día viernes 13/02 a las 7am, luego le indicaron que tenían una falla en el sistema y se reprogramaba su cita para el mismo 13/02 pero en horario de 11am, luego volvieron hacer una reprogramación de horario para las 6pm y al final del día nunca paso cita de programa. No le informaron sobre alguna otra fecha de reprogramación y hasta la fecha lleva intentado comunicarse con prestador y no contestan llamadas. Exige solución a su caso y que no se repita esta situación ya que no se comunicaron para reagendar pese a que fue error de prestador._x000a_Su apoyo en revisión de caso y comunicación con paciente."/>
    <x v="2"/>
    <s v="OEC"/>
    <x v="19"/>
    <d v="2026-02-17T00:00:00"/>
    <s v="Buenas tardes_x000a__x000a_se coordino con asegurado atencion para el dia _x000a_26/02 con la Dra noriko por teleconsulta, asegurada conforme _x000a__x000a_saludos"/>
    <d v="2026-02-17T00:00:00"/>
    <x v="0"/>
    <n v="1"/>
    <x v="0"/>
    <x v="3"/>
    <x v="2"/>
    <x v="219"/>
    <e v="#N/A"/>
    <e v="#N/A"/>
    <e v="#N/A"/>
    <e v="#N/A"/>
    <m/>
    <m/>
    <s v="Acceso"/>
    <s v="SERVICIO"/>
  </r>
  <r>
    <x v="13"/>
    <s v="PERU"/>
    <s v="VIVA1A CENTRO MEDICO"/>
    <s v="RIMAC"/>
    <x v="0"/>
    <s v="DNI"/>
    <m/>
    <s v="KANASHIRO YAMAKAWA JORGE EDUARDO"/>
    <m/>
    <m/>
    <m/>
    <m/>
    <m/>
    <x v="1"/>
    <x v="1"/>
    <s v="Hola Dra. Stephania_x000a__x000a_ _x000a__x000a_Favor su apoyo con la revisión de este caso, asegurado esta inscrito en programa Cuidate con Viva 1A indica que le han estado cobrando copago por sus atenciones, los DX son Diabetes e hipertensión, nos confirma._x000a__x000a_ "/>
    <x v="25"/>
    <s v="CUIDATE"/>
    <x v="55"/>
    <d v="2026-02-18T00:00:00"/>
    <m/>
    <d v="2026-02-18T00:00:00"/>
    <x v="2"/>
    <n v="1"/>
    <x v="1"/>
    <x v="3"/>
    <x v="0"/>
    <x v="220"/>
    <e v="#N/A"/>
    <e v="#N/A"/>
    <e v="#N/A"/>
    <e v="#N/A"/>
    <m/>
    <m/>
    <s v="Solicitud"/>
    <s v="SOLICITUD"/>
  </r>
  <r>
    <x v="13"/>
    <s v="PERU"/>
    <s v="VIVA1A CENTRO MEDICO"/>
    <s v="RIMAC"/>
    <x v="0"/>
    <s v="DNI"/>
    <n v="40148575"/>
    <s v="SULE YANINNA GARCIA TRUJILLO "/>
    <m/>
    <n v="910744320"/>
    <m/>
    <m/>
    <m/>
    <x v="0"/>
    <x v="1"/>
    <s v="Buenas tardes estimados_x000a__x000a_Esposo de paciente se comunica a nuestra central realizando queja por programa OEC. Refiere que la Sra. Sule paso atención de programa en el mes de diciembre 2025 con prestador Viva 1A, por dx de Hipotiroidismo, y no se han vuelto a comunicar para brindar seguimiento a programa. Paciente viene pasando atenciones de forma ambulatoria ya que programa no es lo que indica y exige saber el motivo por el cual no se continuó realizando seguimiento. No le brindaron información sobre a que números debería escribir ante cualquier eventualidad, por ello lo reporta con su aseguradora. _x000a_Solicito su apoyo en revisión de caso, comunicación con paciente para brindar continuidad en programa y brindar el seguimiento respectivo._x000a_"/>
    <x v="2"/>
    <s v="OEC"/>
    <x v="19"/>
    <d v="2026-02-18T00:00:00"/>
    <m/>
    <d v="2026-02-18T00:00:00"/>
    <x v="2"/>
    <n v="1"/>
    <x v="1"/>
    <x v="3"/>
    <x v="0"/>
    <x v="220"/>
    <e v="#N/A"/>
    <e v="#N/A"/>
    <e v="#N/A"/>
    <e v="#N/A"/>
    <m/>
    <m/>
    <s v="Acceso"/>
    <s v="SERVICIO"/>
  </r>
  <r>
    <x v="13"/>
    <s v="PERU"/>
    <s v="VIVA1A CENTRO MEDICO"/>
    <s v="RIMAC"/>
    <x v="0"/>
    <s v="DNI"/>
    <n v="3182684"/>
    <s v="Leonardo Jose  Polo  González"/>
    <m/>
    <n v="996922714"/>
    <s v="leonardopolo.0123@gmail.com"/>
    <s v="ID: 11923"/>
    <m/>
    <x v="0"/>
    <x v="3"/>
    <s v="Mala atención, quieren cobrar medicamentos cubiertos en eps o sino hacen esperar y como es por eps dicen no cubre o no hay stock_x000a__x000a_"/>
    <x v="28"/>
    <s v="EPS"/>
    <x v="0"/>
    <d v="2026-02-18T00:00:00"/>
    <m/>
    <d v="2026-02-18T00:00:00"/>
    <x v="2"/>
    <n v="1"/>
    <x v="1"/>
    <x v="3"/>
    <x v="0"/>
    <x v="220"/>
    <e v="#N/A"/>
    <e v="#N/A"/>
    <e v="#N/A"/>
    <e v="#N/A"/>
    <m/>
    <m/>
    <s v="Atención Asistencial"/>
    <s v="CALIDAD"/>
  </r>
  <r>
    <x v="13"/>
    <s v="PERU"/>
    <s v="VIVA1A CENTRO MEDICO"/>
    <s v="RIMAC"/>
    <x v="0"/>
    <s v="DNI"/>
    <n v="40157495"/>
    <s v="LUCY YOVANI URIARTE CARRASCO"/>
    <m/>
    <n v="998357430"/>
    <m/>
    <m/>
    <m/>
    <x v="0"/>
    <x v="1"/>
    <s v="Buenos días estimados,_x000a__x000a_Paciente se contacta con la central y refiere que su atención médica fue el día 16/02; sin embargo, hasta el momento no la han contactado para la entrega de sus medicamentos. Se encuentra muy preocupada, ya que actualmente no cuenta con ellos._x000a_"/>
    <x v="0"/>
    <s v="OEC"/>
    <x v="0"/>
    <d v="2026-02-19T00:00:00"/>
    <m/>
    <d v="2026-02-19T00:00:00"/>
    <x v="2"/>
    <n v="1"/>
    <x v="1"/>
    <x v="3"/>
    <x v="0"/>
    <x v="221"/>
    <s v="CASO PX LUCY YOVANI URIARTE CARRASCO"/>
    <e v="#N/A"/>
    <e v="#N/A"/>
    <e v="#N/A"/>
    <m/>
    <m/>
    <s v="Medicamentos"/>
    <s v="SERVICIO"/>
  </r>
  <r>
    <x v="13"/>
    <s v="PERU"/>
    <s v="VIVA1A CENTRO MEDICO"/>
    <s v="RIMAC"/>
    <x v="0"/>
    <s v="DNI"/>
    <n v="8613656"/>
    <s v="FORTUNATA DEL CARMEN OBREGON CHAVEZ "/>
    <m/>
    <s v="993540580 (pcte) / 956314515 (hija)"/>
    <m/>
    <m/>
    <m/>
    <x v="1"/>
    <x v="1"/>
    <s v="Hija de paciente reporta que su madre no está llevando su seguimiento respectivo por diagnóstico de Hipotiroidismo, solicita comunicación para agendar cita, agrega también que a veces no le brindan el link para conectarse. Solicita agendar cita de programa para recibir tratamiento._x000a_Su gentil apoyo en revisión de caso y comunicación con paciente para agendar cita. "/>
    <x v="2"/>
    <s v="OEC"/>
    <x v="19"/>
    <d v="2026-02-19T00:00:00"/>
    <m/>
    <d v="2026-02-19T00:00:00"/>
    <x v="2"/>
    <n v="1"/>
    <x v="1"/>
    <x v="3"/>
    <x v="0"/>
    <x v="221"/>
    <e v="#N/A"/>
    <e v="#N/A"/>
    <e v="#N/A"/>
    <e v="#N/A"/>
    <m/>
    <m/>
    <s v="Acceso"/>
    <s v="SERVICIO"/>
  </r>
  <r>
    <x v="13"/>
    <s v="PERU"/>
    <s v="VIVA1A CENTRO MEDICO"/>
    <s v="RIMAC"/>
    <x v="0"/>
    <s v="DNI"/>
    <n v="7749474"/>
    <s v="DAVID ALBERTO ZEGARRA CASTRO"/>
    <m/>
    <n v="902831269"/>
    <m/>
    <m/>
    <m/>
    <x v="1"/>
    <x v="1"/>
    <s v="Buenas tardes estimados_x000a__x000a_Paciente se comunica a nuestra central, refiere que se inscribió al programa en el 2025, recibió llamada de prestador Viva 1A quien quedo en volver a contratarlo para agenda cita y hasta el momento no se volvieron a comunicar. Solicita de forma urgente comunicación para agendar cita de programa y recibir su tratamiento. Estará a la espera de comunicación o mensaje vía WhatsApp. _x000a_Solicito su apoyo en revisión de caso y comunicación con paciente lo antes posible. Quedamos atentos, gracias. _x000a_"/>
    <x v="2"/>
    <s v="OEC"/>
    <x v="57"/>
    <d v="2026-02-19T00:00:00"/>
    <m/>
    <d v="2026-02-19T00:00:00"/>
    <x v="2"/>
    <n v="1"/>
    <x v="1"/>
    <x v="3"/>
    <x v="0"/>
    <x v="221"/>
    <e v="#N/A"/>
    <e v="#N/A"/>
    <e v="#N/A"/>
    <e v="#N/A"/>
    <m/>
    <m/>
    <s v="Acceso"/>
    <s v="SERVICIO"/>
  </r>
  <r>
    <x v="13"/>
    <s v="PERU"/>
    <s v="VIVA1A CENTRO MEDICO"/>
    <s v="RIMAC"/>
    <x v="0"/>
    <s v="DNI"/>
    <n v="795889"/>
    <s v="María Luisa Velasquez"/>
    <m/>
    <m/>
    <m/>
    <m/>
    <m/>
    <x v="0"/>
    <x v="1"/>
    <s v="Estimados_x000a__x000a_Por favor su apoyo comunicándose con la asegurada quien no ha podido pasar su atención en el mes de febrero y tampoco le han entregado sus medicinas en el mes de enero. _x000a_✨Nutricionista y enfermería, sin atención..."/>
    <x v="28"/>
    <s v="CUIDATE"/>
    <x v="55"/>
    <d v="2026-02-19T00:00:00"/>
    <m/>
    <d v="2026-02-19T00:00:00"/>
    <x v="2"/>
    <n v="1"/>
    <x v="1"/>
    <x v="3"/>
    <x v="0"/>
    <x v="221"/>
    <e v="#N/A"/>
    <e v="#N/A"/>
    <e v="#N/A"/>
    <e v="#N/A"/>
    <m/>
    <m/>
    <s v="Atención Asistencial"/>
    <s v="CALIDAD"/>
  </r>
  <r>
    <x v="13"/>
    <s v="PERU"/>
    <s v="VIVA1A CENTRO MEDICO"/>
    <s v="RIMAC"/>
    <x v="0"/>
    <s v="DNI"/>
    <n v="25706362"/>
    <s v="MONICA BEATRIZ RIVERA HURTADO"/>
    <m/>
    <n v="996404844"/>
    <m/>
    <m/>
    <m/>
    <x v="0"/>
    <x v="1"/>
    <s v="Buenos días estimados_x000a__x000a_Paciente se comunica a nuestra central, refiere que el día martes 17/02 paso cita de programa donde médico le brindo receta, desde entonces, el personal de farmacia no se ha contactado hasta la fecha para realizar la coordinación respectiva para el envió de medicamento. Se encentra muy molesta ya que no es la primera vez que sucede ello, indica que siempre tienen retrasos en la coordinación de envió de tratamiento, en el envió del medicamento o se aparecen sin haber realizado coordinación previa. Realizara reclamo formal porque ya está cansada que siempre suceda lo mismo, exige comunicación urgente para envió de medicamentos. _x000a_Solicito su apoyo en revisión de caso y contacto con paciente. Quedamos atentos."/>
    <x v="0"/>
    <s v="OEC"/>
    <x v="0"/>
    <d v="2026-02-20T00:00:00"/>
    <m/>
    <d v="2026-02-20T00:00:00"/>
    <x v="2"/>
    <n v="1"/>
    <x v="1"/>
    <x v="3"/>
    <x v="0"/>
    <x v="222"/>
    <e v="#N/A"/>
    <e v="#N/A"/>
    <e v="#N/A"/>
    <e v="#N/A"/>
    <m/>
    <m/>
    <s v="Medicamentos"/>
    <s v="SERVICIO"/>
  </r>
  <r>
    <x v="13"/>
    <s v="PERU"/>
    <s v="VIVA1A CENTRO MEDICO"/>
    <s v="RIMAC"/>
    <x v="0"/>
    <s v="CC"/>
    <s v="1026301910  "/>
    <s v="SERGIO ALEJANDRO CALDERON"/>
    <m/>
    <m/>
    <m/>
    <m/>
    <m/>
    <x v="0"/>
    <x v="1"/>
    <s v="LUGAR DE LOS HECHOS:VIVA 1A IPS PRIMAVERA|  FECHA DE LO SUCEDIDO: 11/02/2026 MOTIVO POR EL CUAL RADICA LA QUEJA:  Disponibilidad de agenda  ESPECIALIDAD (SI ES PARA CONSULTA O AGENDAMIENTO SEGÚN APLIQUE): Consulta de primera vez con especialista en alergologia  RESUMEN DE LOS SUCEDIDO (PUNTUAL):  Se comunica usuario solicitando por favor se le ayude con la programación de cita de Consulta de primera vez con especialista en alergología  de manera urgente y pronta debido a que desde el 11/02/2026 esta consultando con la ips primaria VIVA 1A IPS PRIMAVERA| via presencial y telefónica  , pero la respuesta que le emiten es que no tiene disponibilidad de agenda para la especialidad , por tanto solicita a nueva eps y la ips primaria se le programe esta cita._x000a_ "/>
    <x v="2"/>
    <s v="EPS"/>
    <x v="9"/>
    <d v="2026-02-23T00:00:00"/>
    <m/>
    <d v="2026-02-23T00:00:00"/>
    <x v="2"/>
    <n v="1"/>
    <x v="1"/>
    <x v="3"/>
    <x v="0"/>
    <x v="223"/>
    <e v="#N/A"/>
    <e v="#N/A"/>
    <e v="#N/A"/>
    <e v="#N/A"/>
    <m/>
    <m/>
    <s v="Acceso"/>
    <s v="SERVICIO"/>
  </r>
  <r>
    <x v="13"/>
    <s v="PERU"/>
    <s v="VIVA1A CENTRO MEDICO"/>
    <s v="RIMAC"/>
    <x v="0"/>
    <s v="DNI"/>
    <n v="516957"/>
    <s v="_x000a_KAREN GUISELEE ROCHA OLAZABAL"/>
    <m/>
    <n v="980766576"/>
    <m/>
    <m/>
    <m/>
    <x v="0"/>
    <x v="1"/>
    <s v="Paciente se comunica a nuestra central muy molesta, refiere que se le está negando pasar atención de programa indicando que ya paso atención en el mes de febrero. Informa que anteriormente paso evaluación con médico del programa quien le cambio la dosis de la medicina lo cual le afecto y termino por emergencia. Luego de ese evento le cambiaron de médico y el 13/02 paso evaluación del programa donde no se le brindo receta médica con tratamiento tanto para la hipertensión como hipotiroidismo, para esto paciente había informado que pasaría en los próximos días atención por cardiología de forma particular y médico del programa le aseguro que la atendería posterior a esa cita para que pueda brindar el tratamiento indicado. Actualmente paciente no cuenta con tratamiento y exige que se cumpla lo indicado por medico en la cita del 13/02. _x000a_Su gentil apoyo en revisión de caso y contacto urgente con asegurada. Quedamos atentos. "/>
    <x v="2"/>
    <s v="OEC"/>
    <x v="19"/>
    <d v="2026-02-23T00:00:00"/>
    <s v="Estimados, buen día:_x000a_Se procede con la atención de la Dra. Tupayachi, se ha generado la receta el día de hoy._x000a__x000a_@Slhy Mariel Flores Noa @Farmacia Viva 1A por favor su apoyo en la gestión a la brevedad posible."/>
    <d v="2026-02-25T00:00:00"/>
    <x v="0"/>
    <n v="3"/>
    <x v="0"/>
    <x v="2"/>
    <x v="0"/>
    <x v="223"/>
    <e v="#N/A"/>
    <e v="#N/A"/>
    <e v="#N/A"/>
    <e v="#N/A"/>
    <m/>
    <m/>
    <s v="Acceso"/>
    <s v="SERVICIO"/>
  </r>
  <r>
    <x v="13"/>
    <s v="PERU"/>
    <s v="VIVA1A CENTRO MEDICO"/>
    <s v="RIMAC"/>
    <x v="0"/>
    <s v="DNI"/>
    <n v="7259611"/>
    <s v="CARLOS FERNANDO MOYA TERRONES"/>
    <m/>
    <m/>
    <m/>
    <m/>
    <m/>
    <x v="0"/>
    <x v="1"/>
    <s v="@Quejas y Reclamos Viva 1A, @Farmacia Viva 1A, @Brigitte Huaranca Lopez su apoyo urgente con la atención, nos reportan que ambos pacientes pasaron consulta el 19/02 y 20/02 respectivamente y aún no reciben su medicación. Pacientes están críticos."/>
    <x v="0"/>
    <s v="CUIDATE"/>
    <x v="0"/>
    <d v="2026-02-23T00:00:00"/>
    <m/>
    <d v="2026-02-23T00:00:00"/>
    <x v="2"/>
    <n v="1"/>
    <x v="1"/>
    <x v="3"/>
    <x v="0"/>
    <x v="223"/>
    <e v="#N/A"/>
    <e v="#N/A"/>
    <e v="#N/A"/>
    <e v="#N/A"/>
    <m/>
    <m/>
    <s v="Medicamentos"/>
    <s v="SERVICIO"/>
  </r>
  <r>
    <x v="13"/>
    <s v="PERU"/>
    <s v="VIVA1A CENTRO MEDICO"/>
    <s v="RIMAC"/>
    <x v="0"/>
    <s v="DNI"/>
    <n v="10586320"/>
    <s v=" GIULIANA EVELYN ARAMBULO CARRILLO"/>
    <m/>
    <m/>
    <m/>
    <m/>
    <m/>
    <x v="0"/>
    <x v="1"/>
    <s v="@Quejas y Reclamos Viva 1A, @Farmacia Viva 1A, @Brigitte Huaranca Lopez su apoyo urgente con la atención, nos reportan que ambos pacientes pasaron consulta el 20/02 respectivamente y aún no reciben su medicación. Pacientes están críticos."/>
    <x v="0"/>
    <s v="CUIDATE"/>
    <x v="0"/>
    <d v="2026-02-23T00:00:00"/>
    <m/>
    <d v="2026-02-23T00:00:00"/>
    <x v="2"/>
    <n v="1"/>
    <x v="1"/>
    <x v="3"/>
    <x v="0"/>
    <x v="223"/>
    <e v="#N/A"/>
    <e v="#N/A"/>
    <e v="#N/A"/>
    <e v="#N/A"/>
    <m/>
    <m/>
    <s v="Medicamentos"/>
    <s v="SERVICIO"/>
  </r>
  <r>
    <x v="13"/>
    <s v="PERU"/>
    <s v="VIVA1A CENTRO MEDICO"/>
    <s v="RIMAC"/>
    <x v="0"/>
    <s v="DNI"/>
    <m/>
    <s v="Valeria Delgado Zela."/>
    <m/>
    <m/>
    <m/>
    <m/>
    <m/>
    <x v="0"/>
    <x v="1"/>
    <s v="El miércoles tuve la teleconsulta y el médico me indicó que se estarían contactando conmigo para coordinar el envío de mis medicamentos. El jueves ya necesitaba la medicación porque no tenía más dosis disponibles, pero nadie se comunicó conmigo durante todo el día y terminé sin tomarla._x000a__x000a_ _x000a__x000a_Ese mismo jueves intenté, por mi cuenta, comunicarme con el centro y desde entonces sigo sin obtener respuesta. He escrito por WhatsApp, he llamado por teléfono (solo responde una grabadora automática), e incluso he intentado contactarlos por Instagram. No existe un canal efectivo de atención ni respuesta. A la fecha, nadie me ha llamado, pese a que expresamente se indicó que lo harían._x000a__x000a_ _x000a__x000a_Soy paciente crónica y no puedo suspender la medicación. Ayer no tomé la dosis esperando que me contactaran, pero hoy ya no puedo seguir postergándolo porque poner en riesgo mis niveles tiroideos no es una opción. Por eso, me estoy viendo en la obligación de comprar la medicación por mi cuenta."/>
    <x v="28"/>
    <s v="EPS"/>
    <x v="19"/>
    <d v="2026-02-23T00:00:00"/>
    <m/>
    <d v="2026-02-23T00:00:00"/>
    <x v="2"/>
    <n v="1"/>
    <x v="1"/>
    <x v="3"/>
    <x v="0"/>
    <x v="223"/>
    <e v="#N/A"/>
    <e v="#N/A"/>
    <e v="#N/A"/>
    <e v="#N/A"/>
    <m/>
    <m/>
    <s v="Atención Asistencial"/>
    <s v="CALIDAD"/>
  </r>
  <r>
    <x v="13"/>
    <s v="PERU"/>
    <s v="VIVA1A CENTRO MEDICO"/>
    <s v="RIMAC"/>
    <x v="0"/>
    <s v="DNI"/>
    <n v="40204963"/>
    <s v="OLGA TATIANA CUADROS BASIS"/>
    <m/>
    <m/>
    <m/>
    <m/>
    <m/>
    <x v="0"/>
    <x v="1"/>
    <s v="Estimados,_x000a__x000a_ _x000a__x000a_ _x000a__x000a_Su especial apoyo con requerimiento de asegurada OLGA TATIANA CUADROS BASIS - DNI: 40204963 que menciona el día jueves 19/02 fue atendida como usualmente lo hace desde que fue inscrita al programa diamante._x000a__x000a_ _x000a__x000a_Durante la atención le indicaron debía comunicarse con el proveedor VIVA A1 en relación a sus medicinas, se le solicitó la receta y al indicar que no cuenta con la receta porque en su atención no se la brindaron no se le puede coordinar la entrega._x000a__x000a_ _x000a__x000a_Su apoyo para validar receta emitida y si es posible la entrega de medicamentos, actualmente asegurada se encuentra muy mortificada y crítica mencionando que no recibió una buena atención._x000a__x000a_ _x000a__x000a_Si es posible se nos pueda compartir información de sus medicinas ya sea fecha de entrega o alguna respuesta para evitar que cliente ingrese algún reclamo._x000a__x000a_ _x000a__x000a_Quedo atenta._x000a__x000a_ _x000a__x000a_ _x000a__x000a_Saludos."/>
    <x v="0"/>
    <s v="PROGRAMA DIAMANTE"/>
    <x v="0"/>
    <d v="2026-02-24T00:00:00"/>
    <m/>
    <d v="2026-02-24T00:00:00"/>
    <x v="2"/>
    <n v="1"/>
    <x v="1"/>
    <x v="3"/>
    <x v="0"/>
    <x v="1"/>
    <s v="RIMAC VIP/ ENVÍO DE MEDICAMENTOS DE PROGRAMA CRÓNICO/ OLGA TATIANA CUADROS BASIS "/>
    <e v="#N/A"/>
    <e v="#N/A"/>
    <s v="SI"/>
    <m/>
    <m/>
    <s v="Medicamentos"/>
    <s v="SERVICIO"/>
  </r>
  <r>
    <x v="13"/>
    <s v="PERU"/>
    <s v="VIVA1A CENTRO MEDICO"/>
    <s v="RIMAC"/>
    <x v="0"/>
    <s v="DNI"/>
    <n v="7568177"/>
    <s v="JORGE ALFREDO MUÑOZ MADUEÑO"/>
    <m/>
    <n v="998446800"/>
    <m/>
    <m/>
    <m/>
    <x v="0"/>
    <x v="1"/>
    <s v="Buenos días estimados_x000a__x000a_Paciente se comunica a nuestra ya que desea reportar queja sobre el inicio del programa de otras enfermedades crónicas. Se encuentra bastante incomodo con la situación, no esperaba que se presentaran tantos eventos negativos de inicio en programa. Solicita comunicación de parte de prestador para explicar los motivos de todos estos inconvenientes y espera que no se repitan._x000a_Su gentil apoyo en revisión de caso y comunicación con paciente. Gracias._x000a__x000a__x000a_CITA: Refiere que tenia agendada cita para el sábado 21/02 y al ver que no llegaba el personal en el horario indicado empezó a comunicarse con prestador Viva 1A quien recién en ese momento le informo que medico no acudirá a la cita programada, presenta inconvenientes con la movilidad y no podrá acudir, por lo que se reprograma una nueva atención para el día lunes 23/02. No esta de acuerdo en el actuar del prestador, puesto que no busco solución y sobre todo que no lo contacto para informar._x000a__x000a_FARMACIA: Paso atención en domicilio el 23/02, medico no le brindo información sobre sus medicamentos, no le dejo ninguna receta o indicación, paciente actualmente no cuenta con tratamiento y no sabe cuál es el motivo. _x000a__x000a_LABORATORIO: Medico le indico tanto una interconsulta y toma de exámenes, sim embargo hasta la fecha no ha recibido alguna comunicación de parte de prestador para coordinar ello. _x000a_"/>
    <x v="43"/>
    <s v="OEC"/>
    <x v="15"/>
    <d v="2026-02-25T00:00:00"/>
    <m/>
    <d v="2026-02-25T00:00:00"/>
    <x v="2"/>
    <n v="1"/>
    <x v="1"/>
    <x v="3"/>
    <x v="0"/>
    <x v="224"/>
    <e v="#N/A"/>
    <e v="#N/A"/>
    <e v="#N/A"/>
    <e v="#N/A"/>
    <m/>
    <m/>
    <e v="#N/A"/>
    <e v="#N/A"/>
  </r>
  <r>
    <x v="13"/>
    <s v="PERU"/>
    <s v="VIVA1A CENTRO MEDICO"/>
    <s v="RIMAC"/>
    <x v="0"/>
    <s v="DNI"/>
    <n v="10612941"/>
    <s v="VERONICA JANET  PACHECO  NUÑEZ"/>
    <m/>
    <n v="988989239"/>
    <s v="veronica.pacheco@agremsa.pe"/>
    <s v="ID: 11923"/>
    <m/>
    <x v="0"/>
    <x v="3"/>
    <s v="FALTA DE ATENCION_x000a_Descripción del reclamo: Estoy en el programa CUIDATE por el diagnóstico de HIPOTIROIDISMO y hace más de un año que me atiende de manera virtual el Dr. Siura. La última cita fue el 09 de enero y contrariamente a lo que indica el programa CUIDATE, nadie se comunicó conmigo para la nueva cita que debió ser el 09 de febrero. El lunes me comuniqué con la oficina de VIVA 1 y me confirmaron la cita para ayer (24-02-2026) a las 9:00 p.m.; sin embargo, el médico no llamó. Hoy, me comuniqué con VIVA 1 y el Sr. Marco Ojeda, se disculpó y me dijo que seguramente es porque yo no había pagado el copago de S/ 30, situación que recién me entero que debo pagar, pero ese no es el problema, el asunto es la falta de seguimiento a sus pacientes._x000a__x000a_"/>
    <x v="2"/>
    <s v="CUIDATE"/>
    <x v="19"/>
    <d v="2026-02-25T00:00:00"/>
    <m/>
    <d v="2026-02-25T00:00:00"/>
    <x v="2"/>
    <n v="1"/>
    <x v="1"/>
    <x v="3"/>
    <x v="0"/>
    <x v="224"/>
    <e v="#N/A"/>
    <e v="#N/A"/>
    <e v="#N/A"/>
    <e v="#N/A"/>
    <m/>
    <m/>
    <s v="Acceso"/>
    <s v="SERVICIO"/>
  </r>
  <r>
    <x v="13"/>
    <s v="PERU"/>
    <s v="VIVA1A CENTRO MEDICO"/>
    <s v="RIMAC"/>
    <x v="0"/>
    <s v="DNI"/>
    <m/>
    <s v="UCCELLI RODRIGUEZ MIGUEL ALVARO"/>
    <m/>
    <s v=" 998 104 839"/>
    <m/>
    <m/>
    <m/>
    <x v="0"/>
    <x v="1"/>
    <s v="@Quejas y Reclamos Viva 1A, @Farmacia Viva 1A su apoyo urgente paciente indica que esta a la espera de la entrega de sus medicamentos._x000a__x000a_Saludos,"/>
    <x v="0"/>
    <s v="CUIDATE"/>
    <x v="0"/>
    <d v="2026-02-25T00:00:00"/>
    <m/>
    <d v="2026-02-25T00:00:00"/>
    <x v="2"/>
    <n v="1"/>
    <x v="1"/>
    <x v="3"/>
    <x v="2"/>
    <x v="224"/>
    <e v="#N/A"/>
    <e v="#N/A"/>
    <e v="#N/A"/>
    <e v="#N/A"/>
    <m/>
    <m/>
    <s v="Medicamentos"/>
    <s v="SERVICIO"/>
  </r>
  <r>
    <x v="13"/>
    <s v="PERU"/>
    <s v="VIVA1A CENTRO MEDICO"/>
    <s v="RIMAC"/>
    <x v="0"/>
    <s v="DNI"/>
    <n v="45302879"/>
    <s v="JACKELINE VANNESA MIÑANO PAREDES"/>
    <m/>
    <m/>
    <s v="vanne1407@gmail.com"/>
    <m/>
    <m/>
    <x v="0"/>
    <x v="1"/>
    <s v="Yo estoy inscrita en el programa de otras enfermedades crónicas y desde el inicio de atenciones de VIVA 1A no tengo una atención optima del área de farmacia y programación de citas, al poco tiempo de iniciar el programa para consultarme sobre el programa y mencione mis quejas, pensé que iba a mejorar mi gestión, pero peor aún después de mencionar mis quejas, el área de farmacia no le entregaron los medicamentos en la fecha y hora programada, lo que hicieron fue reprogramarlo para el día siguiente. No me informaron, recibí mensaje de texto de inkafarma que me iban a entregar pronto el medicamento, tuve que llamar a VIVA 1A para reprogramar porque no me encontraba en el domicilio, es la molestia que tengo dado que no hay seguimiento en las entregas. Peor aún que yo estuve informando que no me llegaban los medicamentos, entonces este mes me informaron que hay un nuevo proveedor y que las programaciones lo estoy realizando con ellos y hasta el momento ok no hay problema, pero espero que con este proveedor no haya inconvenientes por el tema de la entrega de medicamentos, que haya seguimiento de la entrega de medicamentos._x000a__x000a_Sobre el área de programación de citas, el mes pasado me programaron una cita en enero, pero resulta que a la hora de mi cita me dijeron que hubo un error de agendamiento y lo reprogramaron, este mes resulta que no me han avisado para programar mi cita para el 13 de febrero y estamos 24 de febrero, ayer lo recordé y lo solicite ya me lo reprogramaron, pero tuve que comunicarme yo sin darme las disculpas del caso y sin recibir respuesta del motivo por el cual no llamaron a coordinar mi cita, muchas veces he indicado mi molestia al proveedor pero no me responden, y como son programas de enfermedades crónicas, los controles deben de ser mensuales._x000a__x000a_No me encuentro satisfecha con la atención y mucho menos no recibir respuesta de las incomodidades, aun así ya me están llegando comunicaciones para la renovación del seguro de salud, y quiero saber quien me garantiza que si renuevo mi seguro no continuaré recibiendo estos malos tratos."/>
    <x v="28"/>
    <s v="OEC"/>
    <x v="0"/>
    <d v="2026-02-25T00:00:00"/>
    <m/>
    <d v="2026-02-26T00:00:00"/>
    <x v="2"/>
    <n v="2"/>
    <x v="1"/>
    <x v="1"/>
    <x v="2"/>
    <x v="224"/>
    <e v="#N/A"/>
    <e v="#N/A"/>
    <e v="#N/A"/>
    <e v="#N/A"/>
    <m/>
    <m/>
    <s v="Atención Asistencial"/>
    <s v="CALIDAD"/>
  </r>
  <r>
    <x v="13"/>
    <s v="PERU"/>
    <s v="VIVA1A CENTRO MEDICO"/>
    <s v="RIMAC"/>
    <x v="0"/>
    <s v="DNI"/>
    <n v="7760396"/>
    <s v="ROMANO NAJAR DIANA"/>
    <m/>
    <m/>
    <m/>
    <m/>
    <m/>
    <x v="0"/>
    <x v="1"/>
    <s v="@Gianina Jessica Sigueña Aldana, @Gestion Admisiones Viva 1A su apoyo con el descargo y atención, paciente indica que desde hace meses no se comunican con ella para atención._x000a__x000a_Saludos,"/>
    <x v="2"/>
    <s v="CUIDATE"/>
    <x v="14"/>
    <d v="2026-02-26T00:00:00"/>
    <m/>
    <d v="2026-02-26T00:00:00"/>
    <x v="2"/>
    <n v="1"/>
    <x v="1"/>
    <x v="3"/>
    <x v="2"/>
    <x v="2"/>
    <e v="#N/A"/>
    <e v="#N/A"/>
    <e v="#N/A"/>
    <e v="#N/A"/>
    <m/>
    <m/>
    <s v="Acceso"/>
    <s v="SERVICI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8">
  <r>
    <x v="0"/>
    <s v="PERÚ"/>
    <s v="VIVA1A CENTRO MEDICO"/>
    <s v="RIMAC"/>
    <s v="CRONICOS"/>
    <s v="DNI"/>
    <n v="8155039"/>
    <s v="ELVA EDITH MIRANDA FALCONI_x000a_"/>
    <m/>
    <m/>
    <m/>
    <x v="0"/>
    <n v="24209084"/>
    <x v="0"/>
    <s v="LIBRO DE RECLAMOS ASEGURADOR"/>
    <s v="&quot;Yo ELVA EDITH MIRANDA FALCONI con DNI: 08155039 presento mi reclamo hacia el proveedor VIVA 1A S.A.C., ya que es la segunda vez que me atienden y me informan que los medicamentos me los van a enviar después de 24 horas._x000a_Eso no ayuda en la mejora de mi salud. Solicito se tomen las medidas correspondientes.&quot;_x000a_"/>
    <x v="0"/>
    <s v="PRESTADOR EXTERNO"/>
    <s v="FARMACIA"/>
    <x v="0"/>
    <s v="Informe de Resultado del Reclamo_x000a_1. Canal de Ingreso del Reclamo:_x000a_Reclamo ingresado el 03 de enero de 2025, a través del Libro de Reclamaciones_x000a_Virtual (LRV) de RIMAC EPS, mediante la Hoja de Reclamación N°25- EPS001903;_x000a_el cual nos fue trasladado el 22 de enero del 2025 y registramos como Reclamo_x000a_N° LVR-25-000013._x000a_2. Identificación del usuario afectado y de quien presenta el reclamo:_x000a_El reclamo fue presentado por Elva Edith Miranda Falconi con DNI N° 08155039._x000a_3. Descripción y causa del reclamo:_x000a_“Yo ELVA EDITH MIRANDA FALCONI con DNI: 08155039 presento mi reclamo hacia_x000a_el proveedor VIVA 1ª S.A.C., ya que es la segunda vez que me atienden y me informan_x000a_que los medicamentos me los van a enviar después de 24 horas. Eso no ayuda en la_x000a_mejora de mi salud. Solicito se tomen las medidas correspondientes.”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no se realizó la entrega el mismo día de la atención la cual se_x000a_gestionó el despacho el día 3 de enero. No obstante, comprendemos su inquietud_x000a_respecto a la percepción de demora y por ello lamentamos lo sucedido.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Avenida Faustino Sánchez_x000a_Carrión 230._x000a_viva1a.com.pe (01)6183000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Mejorar la comunicación sobre rangos de entrega, especialmente en zonas_x000a_alejadas o con limitaciones logísticas._x000a_b) Seguimiento personalizado post atención, para verificar la satisfacción del usuario_x000a_con el servicio recibido._x000a_Quedamos atentos ante cualquier solicitud, prestos a servirle siempre._x000a_“EN VIVA 1A CUIDAMOS LA SALUD DE TU FAMILIA COMO SI FUERA LA NUESTRA”"/>
    <d v="2025-04-14T00:00:00"/>
    <x v="0"/>
    <n v="71"/>
    <s v="CERRADA"/>
    <s v="6 DIAS O MAS"/>
    <s v="ATRIBUIBLE"/>
    <s v="ene-06"/>
    <e v="#N/A"/>
    <e v="#N/A"/>
    <e v="#N/A"/>
    <e v="#N/A"/>
    <e v="#N/A"/>
    <e v="#N/A"/>
    <s v="Medicamentos"/>
    <x v="0"/>
  </r>
  <r>
    <x v="1"/>
    <s v="PERÚ"/>
    <s v="VIVA1A CENTRO MEDICO"/>
    <s v="RIMAC"/>
    <s v="CRONICOS"/>
    <s v="DNI"/>
    <n v="8160842"/>
    <s v="YOLANDA YESENIA MILAGROS YACILA CUYA DE VALDIVIA"/>
    <s v="Jr. Edmundo del Aguila S/N -Moyobamba"/>
    <n v="998722960"/>
    <m/>
    <x v="1"/>
    <m/>
    <x v="1"/>
    <s v="ASEGURADOR"/>
    <s v="Buenos días Guisela_x000a_Por favor su apoyo para el ingreso al programa de la asegurada:_x000a__x000a_Yolanda Yesenia Milagros Yacila Cuya de Valdivia_x000a_D.N.I. 08160842_x000a_Domicilio: Jr. Edmundo del Aguila S/N -Moyobamba_x000a_Celular: 998722960_x000a_ _x000a_Al haber mi entidad laboral realizado cambio de EPS en el presente año, habiéndome encontrado en el programa Siempre Sano de la EPS Pacifico, por tener enfermedad Crónica de Hipertensión, hiperlipidemia mixta y hiperuricemia, recibiendo mi atención en forma virtual, toda vez que radicó en la ciudad de Moyobamba, departamento de san Martín, localidad y departamento en el cual no se cuenta con dichos servicios, asimismo debo de manifestarle que soy paciente oncológica, al haber sido diagnosticada con cáncer de mama, solicito que por su intermedio se pueda realizar el ingreso correspondiente y pueda realizar mi control médico en forma virtual así como la recepción de mis medicinas en esta localidad, para tal efecto acompaño las documentales pertinentes."/>
    <x v="1"/>
    <s v="CRONICOS"/>
    <s v="DISLIPIDEMIA"/>
    <x v="1"/>
    <s v="Estimada Guissela, buena noche:_x000a_Previo cordial saludo y las disculpas del caso por la demora en responder se informa sobre paciente que, la atención fue efectiva el día 5 del presente, con entrega de farmacia conforme._x000a__x000a_Saludos Cordiales,"/>
    <d v="2025-03-19T00:00:00"/>
    <x v="0"/>
    <n v="18"/>
    <s v="CERRADA"/>
    <s v="6 DIAS O MAS"/>
    <s v="ATRIBUIBLE"/>
    <s v="feb-24"/>
    <s v="REMITO INFORMACION PARA SER CONSIDERADA EN EL PROGRAMA CUIDATE DE RIMAC EPS"/>
    <e v="#N/A"/>
    <e v="#N/A"/>
    <e v="#N/A"/>
    <e v="#N/A"/>
    <e v="#N/A"/>
    <s v="Solicitud"/>
    <x v="1"/>
  </r>
  <r>
    <x v="1"/>
    <s v="PERÚ"/>
    <s v="VIVA1A CENTRO MEDICO"/>
    <s v="RIMAC"/>
    <s v="CRONICOS"/>
    <s v="DNI"/>
    <n v="71003215"/>
    <s v="ABANTO CABANILLAS, DAVID ABELARDO"/>
    <m/>
    <s v="916425674 () 916425674"/>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11/04/2025 Antonio  David Moncada Catalan"/>
    <d v="2025-04-07T00:00:00"/>
    <x v="0"/>
    <n v="31"/>
    <s v="CERRADA"/>
    <s v="6 DIAS O MAS"/>
    <s v="ATRIBUIBLE"/>
    <s v="feb-24"/>
    <e v="#N/A"/>
    <e v="#N/A"/>
    <e v="#N/A"/>
    <e v="#N/A"/>
    <m/>
    <m/>
    <s v="Solicitud"/>
    <x v="1"/>
  </r>
  <r>
    <x v="1"/>
    <s v="PERÚ"/>
    <s v="VIVA1A CENTRO MEDICO"/>
    <s v="RIMAC"/>
    <s v="CRONICOS"/>
    <s v="DNI"/>
    <n v="71466728"/>
    <s v="ALARCÓN CHUFANDAMA, RAÚL RODRIGO"/>
    <m/>
    <s v=" 95885090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DESEA  ENTRAR PROGRAMA "/>
    <d v="2025-04-07T00:00:00"/>
    <x v="0"/>
    <n v="31"/>
    <s v="CERRADA"/>
    <s v="6 DIAS O MAS"/>
    <s v="ATRIBUIBLE"/>
    <s v="feb-24"/>
    <e v="#N/A"/>
    <e v="#N/A"/>
    <e v="#N/A"/>
    <e v="#N/A"/>
    <m/>
    <m/>
    <s v="Solicitud"/>
    <x v="1"/>
  </r>
  <r>
    <x v="1"/>
    <s v="PERÚ"/>
    <s v="VIVA1A CENTRO MEDICO"/>
    <s v="RIMAC"/>
    <s v="CRONICOS"/>
    <s v="DNI"/>
    <n v="41656878"/>
    <s v="AMORETTI SOTELO, ROSA ADRIANA"/>
    <m/>
    <s v="999941060 () 99994106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ABETES"/>
    <x v="1"/>
    <s v="NO DESEA  ENTRAR PROGRAMA "/>
    <d v="2025-04-07T00:00:00"/>
    <x v="0"/>
    <n v="31"/>
    <s v="CERRADA"/>
    <s v="6 DIAS O MAS"/>
    <s v="ATRIBUIBLE"/>
    <s v="feb-24"/>
    <e v="#N/A"/>
    <e v="#N/A"/>
    <e v="#N/A"/>
    <e v="#N/A"/>
    <m/>
    <m/>
    <s v="Solicitud"/>
    <x v="1"/>
  </r>
  <r>
    <x v="1"/>
    <s v="PERÚ"/>
    <s v="VIVA1A CENTRO MEDICO"/>
    <s v="RIMAC"/>
    <s v="CRONICOS"/>
    <s v="DNI"/>
    <n v="46815882"/>
    <s v="ARCE ALARCON, GUILLERMO JUAN PABLO"/>
    <m/>
    <n v="98635129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8775165"/>
    <s v="ARCE MENDOZA, GLADYS CAROLINA"/>
    <m/>
    <s v="2215736  98914025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1521815"/>
    <s v="ATUSPARIA CIERTO, MARÍA FE"/>
    <m/>
    <s v=" 95882267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6/04/2025Antonio  David Moncada Catalan MEDICA FAMILIAR - TELECONSULTA"/>
    <d v="2025-04-07T00:00:00"/>
    <x v="0"/>
    <n v="31"/>
    <s v="CERRADA"/>
    <s v="6 DIAS O MAS"/>
    <s v="ATRIBUIBLE"/>
    <s v="feb-24"/>
    <e v="#N/A"/>
    <e v="#N/A"/>
    <e v="#N/A"/>
    <e v="#N/A"/>
    <m/>
    <m/>
    <s v="Solicitud"/>
    <x v="1"/>
  </r>
  <r>
    <x v="1"/>
    <s v="PERÚ"/>
    <s v="VIVA1A CENTRO MEDICO"/>
    <s v="RIMAC"/>
    <s v="CRONICOS"/>
    <s v="DNI"/>
    <n v="75181231"/>
    <s v="BAZALAR URBINA, LUIS"/>
    <m/>
    <s v=" 98732096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5/04/2025 Antonio  David Moncada Catalan MEDICA FAMILIAR - TELECONSULTA"/>
    <d v="2025-04-07T00:00:00"/>
    <x v="0"/>
    <n v="31"/>
    <s v="CERRADA"/>
    <s v="6 DIAS O MAS"/>
    <s v="ATRIBUIBLE"/>
    <s v="feb-24"/>
    <e v="#N/A"/>
    <e v="#N/A"/>
    <e v="#N/A"/>
    <e v="#N/A"/>
    <m/>
    <m/>
    <s v="Solicitud"/>
    <x v="1"/>
  </r>
  <r>
    <x v="1"/>
    <s v="PERÚ"/>
    <s v="VIVA1A CENTRO MEDICO"/>
    <s v="RIMAC"/>
    <s v="CRONICOS"/>
    <s v="DNI"/>
    <n v="71878358"/>
    <s v="BELTRAN LAVADO, JANETTE YSABEL"/>
    <m/>
    <n v="95570958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15/04/2025 Janet Giovanna Quispe Vargas REUMATOLOGÍA - TELECONSULTA"/>
    <d v="2025-04-12T00:00:00"/>
    <x v="0"/>
    <n v="35"/>
    <s v="CERRADA"/>
    <s v="6 DIAS O MAS"/>
    <s v="ATRIBUIBLE"/>
    <s v="feb-24"/>
    <e v="#N/A"/>
    <e v="#N/A"/>
    <e v="#N/A"/>
    <e v="#N/A"/>
    <m/>
    <m/>
    <s v="Solicitud"/>
    <x v="1"/>
  </r>
  <r>
    <x v="1"/>
    <s v="PERÚ"/>
    <s v="VIVA1A CENTRO MEDICO"/>
    <s v="RIMAC"/>
    <s v="CRONICOS"/>
    <s v="DNI"/>
    <n v="40528265"/>
    <s v="CARRAN SÁNCHEZ, CÉSAR ROGELIO"/>
    <m/>
    <s v="3606602 98068623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8/04/2025 Antonio  David Moncada Catalan MEDICA FAMILIAR - TELECONSULTA"/>
    <d v="2025-04-10T00:00:00"/>
    <x v="0"/>
    <n v="34"/>
    <s v="CERRADA"/>
    <s v="6 DIAS O MAS"/>
    <s v="ATRIBUIBLE"/>
    <s v="feb-24"/>
    <e v="#N/A"/>
    <e v="#N/A"/>
    <e v="#N/A"/>
    <e v="#N/A"/>
    <m/>
    <m/>
    <s v="Solicitud"/>
    <x v="1"/>
  </r>
  <r>
    <x v="1"/>
    <s v="PERÚ"/>
    <s v="VIVA1A CENTRO MEDICO"/>
    <s v="RIMAC"/>
    <s v="CRONICOS"/>
    <s v="DNI"/>
    <n v="47619369"/>
    <s v="CARRAN SANCHEZ, CHRISTIAN ROGELIO"/>
    <m/>
    <n v="981427883"/>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ASISTIO A CITA 5/04/2025 Antonio  David Moncada Catalan MEDICA FAMILIAR - TELECONSULTA"/>
    <d v="2025-04-07T00:00:00"/>
    <x v="0"/>
    <n v="31"/>
    <s v="CERRADA"/>
    <s v="6 DIAS O MAS"/>
    <s v="ATRIBUIBLE"/>
    <s v="feb-24"/>
    <e v="#N/A"/>
    <e v="#N/A"/>
    <e v="#N/A"/>
    <e v="#N/A"/>
    <m/>
    <m/>
    <s v="Solicitud"/>
    <x v="1"/>
  </r>
  <r>
    <x v="1"/>
    <s v="PERÚ"/>
    <s v="VIVA1A CENTRO MEDICO"/>
    <s v="RIMAC"/>
    <s v="CRONICOS"/>
    <s v="DNI"/>
    <n v="71490247"/>
    <s v="CARRANZA AGUIRRE, FIORELLA"/>
    <m/>
    <n v="93664743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11/04/2025 Antonio  David Moncada Catalan MEDICA FAMILIAR - TELECONSULTA"/>
    <d v="2025-04-07T00:00:00"/>
    <x v="0"/>
    <n v="31"/>
    <s v="CERRADA"/>
    <s v="6 DIAS O MAS"/>
    <s v="ATRIBUIBLE"/>
    <s v="feb-24"/>
    <e v="#N/A"/>
    <e v="#N/A"/>
    <e v="#N/A"/>
    <e v="#N/A"/>
    <m/>
    <m/>
    <s v="Solicitud"/>
    <x v="1"/>
  </r>
  <r>
    <x v="1"/>
    <s v="PERÚ"/>
    <s v="VIVA1A CENTRO MEDICO"/>
    <s v="RIMAC"/>
    <s v="CRONICOS"/>
    <s v="DNI"/>
    <n v="6672892"/>
    <s v="CASTAÑEDA NEGRON, KARLA PATRICIA LILIANA"/>
    <m/>
    <s v="955888700 () 95588870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SLIPIDEMIA/DIABETES"/>
    <x v="1"/>
    <s v="NO ASISTIO A CITA 9/04/2025 Nilda  Noriko Kawamura  MurilloENDOCRINOLOGÍA - TELECONSULTA"/>
    <d v="2025-04-07T00:00:00"/>
    <x v="0"/>
    <n v="31"/>
    <s v="CERRADA"/>
    <s v="6 DIAS O MAS"/>
    <s v="ATRIBUIBLE"/>
    <s v="feb-24"/>
    <e v="#N/A"/>
    <e v="#N/A"/>
    <e v="#N/A"/>
    <e v="#N/A"/>
    <m/>
    <m/>
    <s v="Solicitud"/>
    <x v="1"/>
  </r>
  <r>
    <x v="1"/>
    <s v="PERÚ"/>
    <s v="VIVA1A CENTRO MEDICO"/>
    <s v="RIMAC"/>
    <s v="CRONICOS"/>
    <s v="DNI"/>
    <n v="9382887"/>
    <s v="CASTILLO SALINAS, MARIA"/>
    <m/>
    <s v="2609807 () 96968787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ABETES"/>
    <x v="1"/>
    <s v="ATENDIDO 11/04/2025 Hilton   D Jango  Cruz CARDIOLOGÍA - TELECONSULTA"/>
    <d v="2025-04-07T00:00:00"/>
    <x v="0"/>
    <n v="31"/>
    <s v="CERRADA"/>
    <s v="6 DIAS O MAS"/>
    <s v="ATRIBUIBLE"/>
    <s v="feb-24"/>
    <e v="#N/A"/>
    <e v="#N/A"/>
    <e v="#N/A"/>
    <e v="#N/A"/>
    <m/>
    <m/>
    <s v="Solicitud"/>
    <x v="1"/>
  </r>
  <r>
    <x v="1"/>
    <s v="PERÚ"/>
    <s v="VIVA1A CENTRO MEDICO"/>
    <s v="RIMAC"/>
    <s v="CRONICOS"/>
    <s v="DNI"/>
    <n v="7849850"/>
    <s v="CATERIANO VELA, JOSE FERNANDO"/>
    <m/>
    <s v="3999848 978464166"/>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ABETES"/>
    <x v="1"/>
    <s v="NO CONTESTA, SE DEJA WHATSAPP"/>
    <d v="2025-04-21T00:00:00"/>
    <x v="0"/>
    <n v="41"/>
    <s v="CERRADA"/>
    <s v="6 DIAS O MAS"/>
    <s v="ATRIBUIBLE"/>
    <s v="feb-24"/>
    <e v="#N/A"/>
    <e v="#N/A"/>
    <e v="#N/A"/>
    <e v="#N/A"/>
    <m/>
    <m/>
    <s v="Solicitud"/>
    <x v="1"/>
  </r>
  <r>
    <x v="1"/>
    <s v="PERÚ"/>
    <s v="VIVA1A CENTRO MEDICO"/>
    <s v="RIMAC"/>
    <s v="CRONICOS"/>
    <s v="DNI"/>
    <n v="7868429"/>
    <s v="MARIANA CERPA ESPINOSA "/>
    <m/>
    <n v="987975927"/>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DIABETES"/>
    <x v="1"/>
    <s v="NO CONTESTA, SE DEJA WHATSAPP"/>
    <d v="2025-04-21T00:00:00"/>
    <x v="0"/>
    <n v="41"/>
    <s v="CERRADA"/>
    <s v="6 DIAS O MAS"/>
    <s v="ATRIBUIBLE"/>
    <s v="feb-24"/>
    <e v="#N/A"/>
    <e v="#N/A"/>
    <e v="#N/A"/>
    <e v="#N/A"/>
    <m/>
    <m/>
    <s v="Solicitud"/>
    <x v="1"/>
  </r>
  <r>
    <x v="1"/>
    <s v="PERÚ"/>
    <s v="VIVA1A CENTRO MEDICO"/>
    <s v="RIMAC"/>
    <s v="CRONICOS"/>
    <s v="DNI"/>
    <n v="7664472"/>
    <s v="MARIA TERESA CHAVEZ MAYO"/>
    <m/>
    <s v="Niega 989140276"/>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NO CONTESTA, SE DEJA WHATSAPP"/>
    <d v="2025-04-21T00:00:00"/>
    <x v="0"/>
    <n v="41"/>
    <s v="CERRADA"/>
    <s v="6 DIAS O MAS"/>
    <s v="ATRIBUIBLE"/>
    <s v="feb-24"/>
    <e v="#N/A"/>
    <e v="#N/A"/>
    <e v="#N/A"/>
    <e v="#N/A"/>
    <m/>
    <m/>
    <s v="Solicitud"/>
    <x v="1"/>
  </r>
  <r>
    <x v="1"/>
    <s v="PERÚ"/>
    <s v="VIVA1A CENTRO MEDICO"/>
    <s v="RIMAC"/>
    <s v="CRONICOS"/>
    <s v="DNI"/>
    <n v="42572085"/>
    <s v="STEVEN ALEXANDER COCHACHEZ RODRIGUEZ"/>
    <m/>
    <s v=" 95362248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3282425"/>
    <s v="RICARDO COLONIA ESPINOZA"/>
    <m/>
    <n v="992906359"/>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DESEA  ENTRAR PROGRAMA "/>
    <d v="2025-04-07T00:00:00"/>
    <x v="0"/>
    <n v="31"/>
    <s v="CERRADA"/>
    <s v="6 DIAS O MAS"/>
    <s v="ATRIBUIBLE"/>
    <s v="feb-24"/>
    <e v="#N/A"/>
    <e v="#N/A"/>
    <e v="#N/A"/>
    <e v="#N/A"/>
    <m/>
    <m/>
    <s v="Solicitud"/>
    <x v="1"/>
  </r>
  <r>
    <x v="1"/>
    <s v="PERÚ"/>
    <s v="VIVA1A CENTRO MEDICO"/>
    <s v="RIMAC"/>
    <s v="CRONICOS"/>
    <s v="DNI"/>
    <n v="40182382"/>
    <s v="JOSE CORDANO COPELLO"/>
    <m/>
    <s v="993557216 () 993557216"/>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NO CONTESTA, SE DEJA WHATSAPP"/>
    <d v="2025-04-21T00:00:00"/>
    <x v="0"/>
    <n v="41"/>
    <s v="CERRADA"/>
    <s v="6 DIAS O MAS"/>
    <s v="ATRIBUIBLE"/>
    <s v="feb-24"/>
    <e v="#N/A"/>
    <e v="#N/A"/>
    <e v="#N/A"/>
    <e v="#N/A"/>
    <m/>
    <m/>
    <s v="Solicitud"/>
    <x v="1"/>
  </r>
  <r>
    <x v="1"/>
    <s v="PERÚ"/>
    <s v="VIVA1A CENTRO MEDICO"/>
    <s v="RIMAC"/>
    <s v="CRONICOS"/>
    <s v="DNI"/>
    <n v="73041988"/>
    <s v="CUBAS BRANDES, ILSE"/>
    <m/>
    <n v="922541189"/>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8/04/2025Antonio  David Moncada Catalan MEDICA FAMILIAR - TELECONSULTA"/>
    <d v="2025-04-07T00:00:00"/>
    <x v="0"/>
    <n v="31"/>
    <s v="CERRADA"/>
    <s v="6 DIAS O MAS"/>
    <s v="ATRIBUIBLE"/>
    <s v="feb-24"/>
    <e v="#N/A"/>
    <e v="#N/A"/>
    <e v="#N/A"/>
    <e v="#N/A"/>
    <m/>
    <m/>
    <s v="Solicitud"/>
    <x v="1"/>
  </r>
  <r>
    <x v="1"/>
    <s v="PERÚ"/>
    <s v="VIVA1A CENTRO MEDICO"/>
    <s v="RIMAC"/>
    <s v="CRONICOS"/>
    <s v="DNI"/>
    <n v="48007920"/>
    <s v="ROBERT REY DIAZ BAUTISTA"/>
    <m/>
    <n v="92202944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3212980"/>
    <s v="ANDRES DIAZ BAZAN"/>
    <m/>
    <n v="922330557"/>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3607023"/>
    <s v="JOSE FERNANDO ELESCANO SALAS"/>
    <m/>
    <s v=" 92219546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0341708"/>
    <s v="ESTRELLA CELESTE ERAZO SALAS"/>
    <m/>
    <n v="956988807"/>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759026"/>
    <s v="BERITH CAROL ESPINOZA DIAZ,"/>
    <m/>
    <n v="994440154"/>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RTRITIS REUMATOIDE"/>
    <x v="1"/>
    <s v="NUMERO INVALIDO"/>
    <d v="2025-04-21T00:00:00"/>
    <x v="0"/>
    <n v="41"/>
    <s v="CERRADA"/>
    <s v="6 DIAS O MAS"/>
    <s v="ATRIBUIBLE"/>
    <s v="feb-24"/>
    <e v="#N/A"/>
    <e v="#N/A"/>
    <e v="#N/A"/>
    <e v="#N/A"/>
    <m/>
    <m/>
    <s v="Solicitud"/>
    <x v="1"/>
  </r>
  <r>
    <x v="1"/>
    <s v="PERÚ"/>
    <s v="VIVA1A CENTRO MEDICO"/>
    <s v="RIMAC"/>
    <s v="CRONICOS"/>
    <s v="DNI"/>
    <n v="25737405"/>
    <s v="ROSARIO DEL CARMEN FLORIANO GONZALES"/>
    <m/>
    <n v="98901603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ABETES"/>
    <x v="1"/>
    <s v="NO CONTESTA, SE DEJA WHATSAPP"/>
    <d v="2025-04-21T00:00:00"/>
    <x v="0"/>
    <n v="41"/>
    <s v="CERRADA"/>
    <s v="6 DIAS O MAS"/>
    <s v="ATRIBUIBLE"/>
    <s v="feb-24"/>
    <e v="#N/A"/>
    <e v="#N/A"/>
    <e v="#N/A"/>
    <e v="#N/A"/>
    <m/>
    <m/>
    <s v="Solicitud"/>
    <x v="1"/>
  </r>
  <r>
    <x v="1"/>
    <s v="PERÚ"/>
    <s v="VIVA1A CENTRO MEDICO"/>
    <s v="RIMAC"/>
    <s v="CRONICOS"/>
    <s v="DNI"/>
    <n v="7938897"/>
    <s v="EMANUEL FERNANDO GARCIA GRANDJEAN"/>
    <m/>
    <n v="98901599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ABETES/ HIPERTENSION"/>
    <x v="1"/>
    <s v="NO ASISTIO A CITA 10/04/2025 Monica Marlene Proano Montalvo CARDIOLOGÍA - TELECONSULTA"/>
    <d v="2025-04-12T00:00:00"/>
    <x v="0"/>
    <n v="35"/>
    <s v="CERRADA"/>
    <s v="6 DIAS O MAS"/>
    <s v="ATRIBUIBLE"/>
    <s v="feb-24"/>
    <e v="#N/A"/>
    <e v="#N/A"/>
    <e v="#N/A"/>
    <e v="#N/A"/>
    <m/>
    <m/>
    <s v="Solicitud"/>
    <x v="1"/>
  </r>
  <r>
    <x v="1"/>
    <s v="PERÚ"/>
    <s v="VIVA1A CENTRO MEDICO"/>
    <s v="RIMAC"/>
    <s v="CRONICOS"/>
    <s v="DNI"/>
    <n v="72741849"/>
    <s v="MARTIN GONZALEZ COSSIO"/>
    <m/>
    <n v="92482210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3158590"/>
    <s v="HUMBERTO TEODORO LEON ALVAN"/>
    <m/>
    <s v=" 97144474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SLIPIDEMIA"/>
    <x v="1"/>
    <s v="NO ASISTIO A CITA 7/04/2025 Antonio  David Moncada Catalan MEDICA FAMILIAR - TELECONSULTA"/>
    <d v="2025-04-07T00:00:00"/>
    <x v="0"/>
    <n v="31"/>
    <s v="CERRADA"/>
    <s v="6 DIAS O MAS"/>
    <s v="ATRIBUIBLE"/>
    <s v="feb-24"/>
    <e v="#N/A"/>
    <e v="#N/A"/>
    <e v="#N/A"/>
    <e v="#N/A"/>
    <m/>
    <m/>
    <s v="Solicitud"/>
    <x v="1"/>
  </r>
  <r>
    <x v="1"/>
    <s v="PERÚ"/>
    <s v="VIVA1A CENTRO MEDICO"/>
    <s v="RIMAC"/>
    <s v="CRONICOS"/>
    <s v="DNI"/>
    <n v="9385305"/>
    <s v="CARMEN ELIZABETH LARIOS GRIMALDI"/>
    <m/>
    <n v="98876294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RTRITIS REUMATOIDE"/>
    <x v="1"/>
    <s v="ATENDIDO 5/04/2025 Antonio  David Moncada Catalan MEDICA FAMILIAR - TELECONSULTA"/>
    <d v="2025-04-07T00:00:00"/>
    <x v="0"/>
    <n v="31"/>
    <s v="CERRADA"/>
    <s v="6 DIAS O MAS"/>
    <s v="ATRIBUIBLE"/>
    <s v="feb-24"/>
    <e v="#N/A"/>
    <e v="#N/A"/>
    <e v="#N/A"/>
    <e v="#N/A"/>
    <m/>
    <m/>
    <s v="Solicitud"/>
    <x v="1"/>
  </r>
  <r>
    <x v="1"/>
    <s v="PERÚ"/>
    <s v="VIVA1A CENTRO MEDICO"/>
    <s v="RIMAC"/>
    <s v="CRONICOS"/>
    <s v="DNI"/>
    <n v="48341383"/>
    <s v="ALLISON EDITH LOC QUISPE"/>
    <m/>
    <s v=" 93204481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12/04/2025 Antonio  David Moncada Catalan MEDICA FAMILIAR - TELECONSULTA"/>
    <d v="2025-04-21T00:00:00"/>
    <x v="0"/>
    <n v="41"/>
    <s v="CERRADA"/>
    <s v="6 DIAS O MAS"/>
    <s v="ATRIBUIBLE"/>
    <s v="feb-24"/>
    <e v="#N/A"/>
    <e v="#N/A"/>
    <e v="#N/A"/>
    <e v="#N/A"/>
    <m/>
    <m/>
    <s v="Solicitud"/>
    <x v="1"/>
  </r>
  <r>
    <x v="1"/>
    <s v="PERÚ"/>
    <s v="VIVA1A CENTRO MEDICO"/>
    <s v="RIMAC"/>
    <s v="CRONICOS"/>
    <s v="DNI"/>
    <n v="7254605"/>
    <s v="LOPEZ CHAVEZ, OSCAR EDUARDO"/>
    <m/>
    <s v="3652313 98901594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DIABETES"/>
    <x v="1"/>
    <s v="ATENDIDO 9/04/2025 Antonio  David Moncada Catalan MEDICA FAMILIAR - TELECONSULTA"/>
    <d v="2025-04-12T00:00:00"/>
    <x v="0"/>
    <n v="35"/>
    <s v="CERRADA"/>
    <s v="6 DIAS O MAS"/>
    <s v="ATRIBUIBLE"/>
    <s v="feb-24"/>
    <e v="#N/A"/>
    <e v="#N/A"/>
    <e v="#N/A"/>
    <e v="#N/A"/>
    <m/>
    <m/>
    <s v="Solicitud"/>
    <x v="1"/>
  </r>
  <r>
    <x v="1"/>
    <s v="PERÚ"/>
    <s v="VIVA1A CENTRO MEDICO"/>
    <s v="RIMAC"/>
    <s v="CRONICOS"/>
    <s v="DNI"/>
    <n v="10088330"/>
    <s v="MARCILLA FELIX, LUIS"/>
    <m/>
    <n v="94920965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DESEA  ENTRAR PROGRAMA "/>
    <d v="2025-04-07T00:00:00"/>
    <x v="0"/>
    <n v="31"/>
    <s v="CERRADA"/>
    <s v="6 DIAS O MAS"/>
    <s v="ATRIBUIBLE"/>
    <s v="feb-24"/>
    <e v="#N/A"/>
    <e v="#N/A"/>
    <e v="#N/A"/>
    <e v="#N/A"/>
    <m/>
    <m/>
    <s v="Solicitud"/>
    <x v="1"/>
  </r>
  <r>
    <x v="1"/>
    <s v="PERÚ"/>
    <s v="VIVA1A CENTRO MEDICO"/>
    <s v="RIMAC"/>
    <s v="CRONICOS"/>
    <s v="DNI"/>
    <n v="76325018"/>
    <s v="MATTA DE LA CRUZ, PATRICIA"/>
    <m/>
    <s v=" 94110431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6/04/2025 Antonio  David Moncada Catalan MEDICA FAMILIAR - TELECONSULTA"/>
    <d v="2025-04-07T00:00:00"/>
    <x v="0"/>
    <n v="31"/>
    <s v="CERRADA"/>
    <s v="6 DIAS O MAS"/>
    <s v="ATRIBUIBLE"/>
    <s v="feb-24"/>
    <e v="#N/A"/>
    <e v="#N/A"/>
    <e v="#N/A"/>
    <e v="#N/A"/>
    <m/>
    <m/>
    <s v="Solicitud"/>
    <x v="1"/>
  </r>
  <r>
    <x v="1"/>
    <s v="PERÚ"/>
    <s v="VIVA1A CENTRO MEDICO"/>
    <s v="RIMAC"/>
    <s v="CRONICOS"/>
    <s v="DNI"/>
    <n v="46874053"/>
    <s v="MELENDEZ SALAS, ALVARO ENRIQUE"/>
    <m/>
    <s v="966518951 () 96651895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4255516"/>
    <s v="MAMANI PAJE, MONICA DAISY"/>
    <m/>
    <n v="93559685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ABETES"/>
    <x v="1"/>
    <s v="NO CONTESTA, SE DEJA WHATSAPP"/>
    <d v="2025-04-21T00:00:00"/>
    <x v="0"/>
    <n v="41"/>
    <s v="CERRADA"/>
    <s v="6 DIAS O MAS"/>
    <s v="ATRIBUIBLE"/>
    <s v="feb-24"/>
    <e v="#N/A"/>
    <e v="#N/A"/>
    <e v="#N/A"/>
    <e v="#N/A"/>
    <m/>
    <m/>
    <s v="Solicitud"/>
    <x v="1"/>
  </r>
  <r>
    <x v="1"/>
    <s v="PERÚ"/>
    <s v="VIVA1A CENTRO MEDICO"/>
    <s v="RIMAC"/>
    <s v="CRONICOS"/>
    <s v="DNI"/>
    <n v="41186259"/>
    <s v="MENDOZA PRADA, LUIS MIGUEL"/>
    <m/>
    <s v="2230421 997921109"/>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9/04/2025 Antonio  David Moncada Catalan MEDICA FAMILIAR - TELECONSULTA"/>
    <d v="2025-04-07T00:00:00"/>
    <x v="0"/>
    <n v="31"/>
    <s v="CERRADA"/>
    <s v="6 DIAS O MAS"/>
    <s v="ATRIBUIBLE"/>
    <s v="feb-24"/>
    <e v="#N/A"/>
    <e v="#N/A"/>
    <e v="#N/A"/>
    <e v="#N/A"/>
    <m/>
    <m/>
    <s v="Solicitud"/>
    <x v="1"/>
  </r>
  <r>
    <x v="1"/>
    <s v="PERÚ"/>
    <s v="VIVA1A CENTRO MEDICO"/>
    <s v="RIMAC"/>
    <s v="CRONICOS"/>
    <s v="DNI"/>
    <n v="72650995"/>
    <s v="MONTES BARRERA, FIORELLA NICOLLE"/>
    <m/>
    <s v=" 914488496"/>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07T00:00:00"/>
    <x v="0"/>
    <n v="31"/>
    <s v="CERRADA"/>
    <s v="6 DIAS O MAS"/>
    <s v="ATRIBUIBLE"/>
    <s v="feb-24"/>
    <e v="#N/A"/>
    <e v="#N/A"/>
    <e v="#N/A"/>
    <e v="#N/A"/>
    <m/>
    <m/>
    <s v="Solicitud"/>
    <x v="1"/>
  </r>
  <r>
    <x v="1"/>
    <s v="PERÚ"/>
    <s v="VIVA1A CENTRO MEDICO"/>
    <s v="RIMAC"/>
    <s v="CRONICOS"/>
    <s v="DNI"/>
    <n v="76143231"/>
    <s v="MONTOYA TEJADA, ADRIAN"/>
    <m/>
    <s v=" 99194635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3590587"/>
    <s v="MORALES MENDOZA, ISIS"/>
    <m/>
    <n v="98721403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9/04/2025 Antonio  David Moncada Catalan MEDICA FAMILIAR - TELECONSULTA"/>
    <d v="2025-04-12T00:00:00"/>
    <x v="0"/>
    <n v="35"/>
    <s v="CERRADA"/>
    <s v="6 DIAS O MAS"/>
    <s v="ATRIBUIBLE"/>
    <s v="feb-24"/>
    <e v="#N/A"/>
    <e v="#N/A"/>
    <e v="#N/A"/>
    <e v="#N/A"/>
    <m/>
    <m/>
    <s v="Solicitud"/>
    <x v="1"/>
  </r>
  <r>
    <x v="1"/>
    <s v="PERÚ"/>
    <s v="VIVA1A CENTRO MEDICO"/>
    <s v="RIMAC"/>
    <s v="CRONICOS"/>
    <s v="DNI"/>
    <n v="42187511"/>
    <s v="MORI YONG, MILAGRITOS PATRICIA"/>
    <m/>
    <s v=" 997375667"/>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0105213"/>
    <s v="NEYRA MERINO, CARLOS JOHAN"/>
    <m/>
    <n v="997442537"/>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8/04/2025 Jorge Velasco Benites NUTRICIÓN - TELECONSULTA"/>
    <d v="2025-04-12T00:00:00"/>
    <x v="0"/>
    <n v="35"/>
    <s v="CERRADA"/>
    <s v="6 DIAS O MAS"/>
    <s v="ATRIBUIBLE"/>
    <s v="feb-24"/>
    <e v="#N/A"/>
    <e v="#N/A"/>
    <e v="#N/A"/>
    <e v="#N/A"/>
    <m/>
    <m/>
    <s v="Solicitud"/>
    <x v="1"/>
  </r>
  <r>
    <x v="1"/>
    <s v="PERÚ"/>
    <s v="VIVA1A CENTRO MEDICO"/>
    <s v="RIMAC"/>
    <s v="CRONICOS"/>
    <s v="DNI"/>
    <n v="76397056"/>
    <s v="PACHECO HUARHUA, ANNEL YASMIN"/>
    <m/>
    <n v="94164475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2747151"/>
    <s v="NORIEGA HERRERA, JOHANNA"/>
    <m/>
    <s v="992338464 () 992338464"/>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NO CONTESTA, SE DEJA WHATSAPP"/>
    <d v="2025-04-21T00:00:00"/>
    <x v="0"/>
    <n v="41"/>
    <s v="CERRADA"/>
    <s v="6 DIAS O MAS"/>
    <s v="ATRIBUIBLE"/>
    <s v="feb-24"/>
    <e v="#N/A"/>
    <e v="#N/A"/>
    <e v="#N/A"/>
    <e v="#N/A"/>
    <m/>
    <m/>
    <s v="Solicitud"/>
    <x v="1"/>
  </r>
  <r>
    <x v="1"/>
    <s v="PERÚ"/>
    <s v="VIVA1A CENTRO MEDICO"/>
    <s v="RIMAC"/>
    <s v="CRONICOS"/>
    <s v="DNI"/>
    <n v="73189563"/>
    <s v="PASTOR IRIARTE, YAMILE"/>
    <m/>
    <n v="95574547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12/04/2025 Virginia  Cuevas Rivero MEDICA FAMILIAR - TELECONSULTA"/>
    <d v="2025-04-12T00:00:00"/>
    <x v="0"/>
    <n v="35"/>
    <s v="CERRADA"/>
    <s v="6 DIAS O MAS"/>
    <s v="ATRIBUIBLE"/>
    <s v="feb-24"/>
    <e v="#N/A"/>
    <e v="#N/A"/>
    <e v="#N/A"/>
    <e v="#N/A"/>
    <m/>
    <m/>
    <s v="Solicitud"/>
    <x v="1"/>
  </r>
  <r>
    <x v="1"/>
    <s v="PERÚ"/>
    <s v="VIVA1A CENTRO MEDICO"/>
    <s v="RIMAC"/>
    <s v="CRONICOS"/>
    <s v="DNI"/>
    <n v="10798540"/>
    <s v="PEREZ GARRIDO, LAURA ANTOINETT"/>
    <m/>
    <n v="98949083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DESEA  ENTRAR PROGRAMA "/>
    <d v="2025-04-07T00:00:00"/>
    <x v="0"/>
    <n v="31"/>
    <s v="CERRADA"/>
    <s v="6 DIAS O MAS"/>
    <s v="ATRIBUIBLE"/>
    <s v="feb-24"/>
    <e v="#N/A"/>
    <s v="SIN INFORMACION"/>
    <e v="#N/A"/>
    <e v="#N/A"/>
    <m/>
    <m/>
    <s v="Solicitud"/>
    <x v="1"/>
  </r>
  <r>
    <x v="1"/>
    <s v="PERÚ"/>
    <s v="VIVA1A CENTRO MEDICO"/>
    <s v="RIMAC"/>
    <s v="CRONICOS"/>
    <s v="DNI"/>
    <n v="73746628"/>
    <s v="PINZÓN JIMÉNEZ, DIEGO ALEJANDRO"/>
    <m/>
    <s v=" 98909026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8/04/2025 Antonio  David Moncada Catalan MEDICA FAMILIAR - TELECONSULTA"/>
    <d v="2025-04-07T00:00:00"/>
    <x v="0"/>
    <n v="31"/>
    <s v="CERRADA"/>
    <s v="6 DIAS O MAS"/>
    <s v="ATRIBUIBLE"/>
    <s v="feb-24"/>
    <e v="#N/A"/>
    <e v="#N/A"/>
    <e v="#N/A"/>
    <e v="#N/A"/>
    <m/>
    <m/>
    <s v="Solicitud"/>
    <x v="1"/>
  </r>
  <r>
    <x v="1"/>
    <s v="PERÚ"/>
    <s v="VIVA1A CENTRO MEDICO"/>
    <s v="RIMAC"/>
    <s v="CRONICOS"/>
    <s v="DNI"/>
    <n v="74650494"/>
    <s v="QUEVEDO LECHUGA, LUIS EINOR ANDRE"/>
    <m/>
    <s v=" 94013970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19/04/2025 anahi angelica seijas MEDICINA INTERNA - TELECONSULTA"/>
    <d v="2025-04-21T00:00:00"/>
    <x v="0"/>
    <n v="41"/>
    <s v="CERRADA"/>
    <s v="6 DIAS O MAS"/>
    <s v="ATRIBUIBLE"/>
    <s v="feb-24"/>
    <e v="#N/A"/>
    <e v="#N/A"/>
    <e v="#N/A"/>
    <e v="#N/A"/>
    <m/>
    <m/>
    <s v="Solicitud"/>
    <x v="1"/>
  </r>
  <r>
    <x v="1"/>
    <s v="PERÚ"/>
    <s v="VIVA1A CENTRO MEDICO"/>
    <s v="RIMAC"/>
    <s v="CRONICOS"/>
    <s v="DNI"/>
    <n v="43241354"/>
    <s v="PORTELLA LAZO, ALEJANDRO JEFFERSON"/>
    <m/>
    <n v="95943925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NO CONTESTA, SE DEJA WHATSAPP"/>
    <d v="2025-04-21T00:00:00"/>
    <x v="0"/>
    <n v="41"/>
    <s v="CERRADA"/>
    <s v="6 DIAS O MAS"/>
    <s v="ATRIBUIBLE"/>
    <s v="feb-24"/>
    <e v="#N/A"/>
    <e v="#N/A"/>
    <e v="#N/A"/>
    <e v="#N/A"/>
    <m/>
    <m/>
    <s v="Solicitud"/>
    <x v="1"/>
  </r>
  <r>
    <x v="1"/>
    <s v="PERÚ"/>
    <s v="VIVA1A CENTRO MEDICO"/>
    <s v="RIMAC"/>
    <s v="CRONICOS"/>
    <s v="DNI"/>
    <n v="71032611"/>
    <s v="RAYMUNDO QUINTANA, RENZO"/>
    <m/>
    <s v="4345105 () 93087958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5557643"/>
    <s v="REYES SHIMOSE, MARTHA ESTEFANIA"/>
    <m/>
    <n v="98176711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0715103"/>
    <s v="SANCHEZ GUTIERREZ, CHRISTIAN TEODORO"/>
    <m/>
    <n v="959717774"/>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6568053"/>
    <s v="SANCHEZ MOTTA, MARTIN"/>
    <m/>
    <s v="5923933 94454376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6256283"/>
    <s v="SANTOS ARCE, RAUL ALFREDO"/>
    <m/>
    <s v="3821642 991338154"/>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10553292"/>
    <s v="SALCEDO DE GAMARRA, CECILIA GIOVANA RITA"/>
    <m/>
    <s v=" 98914028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DISLIPIDEMIA"/>
    <x v="1"/>
    <s v="ATENDIDO 11/04/2025 Monica Marlene Proano Montalvo CARDIOLOGÍA - TELECONSULTA"/>
    <d v="2025-04-12T00:00:00"/>
    <x v="0"/>
    <n v="35"/>
    <s v="CERRADA"/>
    <s v="6 DIAS O MAS"/>
    <s v="ATRIBUIBLE"/>
    <s v="feb-24"/>
    <e v="#N/A"/>
    <e v="#N/A"/>
    <e v="#N/A"/>
    <e v="#N/A"/>
    <m/>
    <m/>
    <s v="Solicitud"/>
    <x v="1"/>
  </r>
  <r>
    <x v="1"/>
    <s v="PERÚ"/>
    <s v="VIVA1A CENTRO MEDICO"/>
    <s v="RIMAC"/>
    <s v="CRONICOS"/>
    <s v="DNI"/>
    <n v="70447430"/>
    <s v="SILVA SANCHEZ, TANIA EDITH"/>
    <m/>
    <n v="947244777"/>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74819748"/>
    <s v="TAYA ALTAMIRANO, LIZ"/>
    <m/>
    <s v=" 95731046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DESEA  ENTRAR PROGRAMA "/>
    <d v="2025-04-07T00:00:00"/>
    <x v="0"/>
    <n v="31"/>
    <s v="CERRADA"/>
    <s v="6 DIAS O MAS"/>
    <s v="ATRIBUIBLE"/>
    <s v="feb-24"/>
    <e v="#N/A"/>
    <e v="#N/A"/>
    <e v="#N/A"/>
    <e v="#N/A"/>
    <m/>
    <m/>
    <s v="Solicitud"/>
    <x v="1"/>
  </r>
  <r>
    <x v="1"/>
    <s v="PERÚ"/>
    <s v="VIVA1A CENTRO MEDICO"/>
    <s v="RIMAC"/>
    <s v="CRONICOS"/>
    <s v="DNI"/>
    <n v="72929652"/>
    <s v="TELLO SALAZAR, ADRIAN"/>
    <m/>
    <s v=" 93157455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SITED INACTIVO"/>
    <d v="2025-04-07T00:00:00"/>
    <x v="0"/>
    <n v="31"/>
    <s v="CERRADA"/>
    <s v="6 DIAS O MAS"/>
    <s v="ATRIBUIBLE"/>
    <s v="feb-24"/>
    <e v="#N/A"/>
    <e v="#N/A"/>
    <e v="#N/A"/>
    <e v="#N/A"/>
    <m/>
    <m/>
    <s v="Solicitud"/>
    <x v="1"/>
  </r>
  <r>
    <x v="1"/>
    <s v="PERÚ"/>
    <s v="VIVA1A CENTRO MEDICO"/>
    <s v="RIMAC"/>
    <s v="CRONICOS"/>
    <s v="DNI"/>
    <n v="5264931"/>
    <s v="TORRES ALVAN, CLARA LUISA"/>
    <m/>
    <s v="987848483 () 987484483"/>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NO CONTESTA, SE DEJA WHATSAPP"/>
    <d v="2025-04-21T00:00:00"/>
    <x v="0"/>
    <n v="41"/>
    <s v="CERRADA"/>
    <s v="6 DIAS O MAS"/>
    <s v="ATRIBUIBLE"/>
    <s v="feb-24"/>
    <e v="#N/A"/>
    <e v="#N/A"/>
    <e v="#N/A"/>
    <e v="#N/A"/>
    <m/>
    <m/>
    <s v="Solicitud"/>
    <x v="1"/>
  </r>
  <r>
    <x v="1"/>
    <s v="PERÚ"/>
    <s v="VIVA1A CENTRO MEDICO"/>
    <s v="RIMAC"/>
    <s v="CRONICOS"/>
    <s v="DNI"/>
    <n v="2441086"/>
    <s v="TORRES PEÑARRIETA, ANA CECILIA"/>
    <m/>
    <n v="965721410"/>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ATENDIDO 11/04/2025 Hilton   D Jango  Cruz CARDIOLOGÍA - TELECONSULTA "/>
    <d v="2025-04-12T00:00:00"/>
    <x v="0"/>
    <n v="35"/>
    <s v="CERRADA"/>
    <s v="6 DIAS O MAS"/>
    <s v="ATRIBUIBLE"/>
    <s v="feb-24"/>
    <e v="#N/A"/>
    <e v="#N/A"/>
    <e v="#N/A"/>
    <e v="#N/A"/>
    <m/>
    <m/>
    <s v="Solicitud"/>
    <x v="1"/>
  </r>
  <r>
    <x v="1"/>
    <s v="PERÚ"/>
    <s v="VIVA1A CENTRO MEDICO"/>
    <s v="RIMAC"/>
    <s v="CRONICOS"/>
    <s v="DNI"/>
    <n v="7853808"/>
    <s v="VALENCIA VOYSEST, MARCO ANTONIO"/>
    <m/>
    <s v="95524715 () 989015996"/>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HIPERTENSION"/>
    <x v="1"/>
    <s v="NO CONTESTA, SE DEJA WHATSAPP"/>
    <d v="2025-04-21T00:00:00"/>
    <x v="0"/>
    <n v="41"/>
    <s v="CERRADA"/>
    <s v="6 DIAS O MAS"/>
    <s v="ATRIBUIBLE"/>
    <s v="feb-24"/>
    <e v="#N/A"/>
    <e v="#N/A"/>
    <e v="#N/A"/>
    <e v="#N/A"/>
    <m/>
    <m/>
    <s v="Solicitud"/>
    <x v="1"/>
  </r>
  <r>
    <x v="1"/>
    <s v="PERÚ"/>
    <s v="VIVA1A CENTRO MEDICO"/>
    <s v="RIMAC"/>
    <s v="CRONICOS"/>
    <s v="DNI"/>
    <n v="72925279"/>
    <s v="VARGAS LUNA, YARELI"/>
    <m/>
    <s v=" 997822949"/>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5478125"/>
    <s v="VASQUEZ SORIA, EDUARDO"/>
    <m/>
    <s v="969386784 () 979386784"/>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UMERO INVALIDO"/>
    <d v="2025-04-21T00:00:00"/>
    <x v="0"/>
    <n v="41"/>
    <s v="CERRADA"/>
    <s v="6 DIAS O MAS"/>
    <s v="ATRIBUIBLE"/>
    <s v="feb-24"/>
    <e v="#N/A"/>
    <e v="#N/A"/>
    <e v="#N/A"/>
    <e v="#N/A"/>
    <m/>
    <m/>
    <s v="Solicitud"/>
    <x v="1"/>
  </r>
  <r>
    <x v="1"/>
    <s v="PERÚ"/>
    <s v="VIVA1A CENTRO MEDICO"/>
    <s v="RIMAC"/>
    <s v="CRONICOS"/>
    <s v="DNI"/>
    <n v="10810407"/>
    <s v="VELASQUEZ MIRANDA, GRISSEL"/>
    <m/>
    <n v="944571746"/>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ATENDIDO 8/04/2025 Antonio  David Moncada Catalan MEDICA FAMILIAR - TELECONSULTA"/>
    <d v="2025-04-07T00:00:00"/>
    <x v="0"/>
    <n v="31"/>
    <s v="CERRADA"/>
    <s v="6 DIAS O MAS"/>
    <s v="ATRIBUIBLE"/>
    <s v="feb-24"/>
    <e v="#N/A"/>
    <e v="#N/A"/>
    <e v="#N/A"/>
    <e v="#N/A"/>
    <m/>
    <m/>
    <s v="Solicitud"/>
    <x v="1"/>
  </r>
  <r>
    <x v="1"/>
    <s v="PERÚ"/>
    <s v="VIVA1A CENTRO MEDICO"/>
    <s v="RIMAC"/>
    <s v="CRONICOS"/>
    <s v="DNI"/>
    <n v="7756197"/>
    <s v="VILLALOBOS FARFAN, JORGE LUIS"/>
    <m/>
    <s v="4564628 986972592"/>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3764171"/>
    <s v="ZEGARRA REVOREDO, FRANK MICHAEL"/>
    <m/>
    <n v="965754731"/>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49058483"/>
    <s v="VARGAS MERCADO, MAYRA"/>
    <m/>
    <s v=" 988562605"/>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RTRITIS REUMATOIDE"/>
    <x v="1"/>
    <s v="NO ASISTIO A CITA 9/04/2025 Antonio  David Moncada Catalan MEDICA FAMILIAR - TELECONSULTA"/>
    <d v="2025-04-07T00:00:00"/>
    <x v="0"/>
    <n v="31"/>
    <s v="CERRADA"/>
    <s v="6 DIAS O MAS"/>
    <s v="ATRIBUIBLE"/>
    <s v="feb-24"/>
    <e v="#N/A"/>
    <e v="#N/A"/>
    <e v="#N/A"/>
    <e v="#N/A"/>
    <m/>
    <m/>
    <s v="Solicitud"/>
    <x v="1"/>
  </r>
  <r>
    <x v="1"/>
    <s v="PERÚ"/>
    <s v="VIVA1A CENTRO MEDICO"/>
    <s v="RIMAC"/>
    <s v="CRONICOS"/>
    <s v="DNI"/>
    <n v="73244869"/>
    <s v="BABICHE BOZA, MARIA CLAUDIA"/>
    <m/>
    <n v="987091298"/>
    <m/>
    <x v="1"/>
    <m/>
    <x v="1"/>
    <s v="ASEGURADOR"/>
    <s v="RE: POTENCIALES AL PROGRAMA CUIDATE Y OTROS CRONICOS-SURA /RIESGO_x000a_ _x000a_Estimada @gsiguenas@viva1a.com.pe_x000a__x000a_Se requiere el reporte de contactibilidad y ingresos._x000a_Estimados @gsiguenas@viva1a.com.pe@Julio Marco Inocencio Pereyra _x000a__x000a_Su gentil apoyo con el contacto de caracterización y de ingreso a programas crónicos usuarios identificados como potenciales por chequeo médico contratante Sura (68 usuarios)_x000a__x000a_Se adjunta el listado en el formato de plantilla para su gestión_x000a_Atentamente."/>
    <x v="1"/>
    <s v="CUIDATE"/>
    <s v="ASMA"/>
    <x v="1"/>
    <s v="NO CONTESTA, SE DEJA WHATSAPP"/>
    <d v="2025-04-21T00:00:00"/>
    <x v="0"/>
    <n v="41"/>
    <s v="CERRADA"/>
    <s v="6 DIAS O MAS"/>
    <s v="ATRIBUIBLE"/>
    <s v="feb-24"/>
    <e v="#N/A"/>
    <e v="#N/A"/>
    <e v="#N/A"/>
    <e v="#N/A"/>
    <m/>
    <m/>
    <s v="Solicitud"/>
    <x v="1"/>
  </r>
  <r>
    <x v="1"/>
    <s v="PERÚ"/>
    <s v="VIVA1A CENTRO MEDICO"/>
    <s v="RIMAC"/>
    <s v="CRONICOS"/>
    <s v="DNI"/>
    <n v="8146369"/>
    <s v="MARROQUIN DEZA IVOR PAUL"/>
    <m/>
    <m/>
    <m/>
    <x v="1"/>
    <m/>
    <x v="2"/>
    <s v="ASEGURADOR"/>
    <s v="PROGRAMA CUIDATE DEL PX MARROQUIN DEZA IVOR PAUL"/>
    <x v="2"/>
    <s v="CUIDATE"/>
    <s v="NO ESPECIFICA"/>
    <x v="2"/>
    <s v="Estimada Guisella, buena tarde:_x000a_Previo cordial saludo y las disculpas por la demora, se informa sobre el paciente que:_x000a_Para dar cierre a los casos, no se ubica la cabecera del correo en referencia; por lo que, procedemos a informar que el paciente ha sido contactado generando la cita para el día 21 del presente con nuestra especialista Dra. Virginia Cuevas."/>
    <d v="2025-03-19T00:00:00"/>
    <x v="0"/>
    <n v="16"/>
    <s v="CERRADA"/>
    <s v="6 DIAS O MAS"/>
    <s v="ATRIBUIBLE"/>
    <s v="feb-26"/>
    <s v="PROGRAMA CUIDATE DEL PX MARROQUIN DEZA IVOR PAUL"/>
    <e v="#N/A"/>
    <e v="#N/A"/>
    <e v="#N/A"/>
    <e v="#N/A"/>
    <e v="#N/A"/>
    <s v="Acceso"/>
    <x v="0"/>
  </r>
  <r>
    <x v="1"/>
    <s v="PERÚ"/>
    <s v="VIVA1A CENTRO MEDICO"/>
    <s v="RIMAC"/>
    <s v="CRONICOS"/>
    <s v="DNI"/>
    <n v="8243493"/>
    <s v="TALIA GIANINA MARTÍNEZ DE ARAUZO"/>
    <s v="Capullanas G5-502 Palmas del Golf, Victor Larco"/>
    <n v="949953153"/>
    <m/>
    <x v="1"/>
    <m/>
    <x v="1"/>
    <s v="ASEGURADOR"/>
    <s v="favor me podrías ayudar en incluir al programa Cuidate"/>
    <x v="1"/>
    <s v="CUIDATE"/>
    <s v="NO ESPECIFICA"/>
    <x v="3"/>
    <s v="Estimada Sra. Bedon Guissela,_x000a_Reciba un cordial saludo de parte de VIVA 1A Centro Médico. En relación con lo descrito en el comunicado, nos permitimos dar respuesta al agendamiento de cita para la Sra. Talia Gianina Martínez Bohl (DNI: 08243493). Su cita ha sido agendada para el día 3 de abril de 2025 a las 14:50 p.m. con el Dr. Gerson Jacob Siura Trevejo, en el servicio de Endocrinología - Teleconsulta, usuario agradece y queda Satisfecho con la gestión realizada._x000a_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23"/>
    <s v="CERRADA"/>
    <s v="6 DIAS O MAS"/>
    <s v="ATRIBUIBLE"/>
    <s v="feb-28"/>
    <e v="#N/A"/>
    <e v="#N/A"/>
    <e v="#N/A"/>
    <s v="SI"/>
    <e v="#N/A"/>
    <e v="#N/A"/>
    <s v="Solicitud"/>
    <x v="1"/>
  </r>
  <r>
    <x v="1"/>
    <s v="PERÚ"/>
    <s v="VIVA1A CENTRO MEDICO"/>
    <s v="RIMAC"/>
    <s v="CRONICOS"/>
    <s v="DNI"/>
    <n v="25791542"/>
    <s v="CARLOS ALBERTO CHIRICHIGNO MENA"/>
    <s v="calle venancio avila 1990  chacra ríos- LIMA"/>
    <n v="994339590"/>
    <s v="carlos.chirichigno@gmail.com"/>
    <x v="1"/>
    <m/>
    <x v="1"/>
    <s v="ASEGURADOR"/>
    <s v="Buenas tardes por favor su apoyo para tramitar el ingreso al programa Cuidate"/>
    <x v="1"/>
    <s v="CUIDATE"/>
    <s v="ENDOCRINOLOGIA"/>
    <x v="3"/>
    <s v="Estimada Guissela, buena noche:_x000a_Previo cordial saludo se informa que paciente en referencia quedó agendado para el día de mañana 20/3 con medicina interna._x000a__x000a_Saludos Cordiales,_x000a_Buenos días estimados _x000a_Reciba un cordial saludo por parte de VIVA 1A Centro médico, Referente al paciente Carlos Alberto Chirichigno Mena con DNI 25791542   paso atención el día 20 de mazo la cual efectivamente tiene orden de análisis de laboratorio, hemos realizado la coordinación respectiva con el servicio de laboratorio  Dayerlab la cual ya esta en contacto con el paciente._x000a__x000a_Lamentamos sinceramente los inconvenientes ocasionados, valoramos sus comentarios y estamos comprometidos con la mejora continua de nuestros servicios."/>
    <d v="2025-03-19T00:00:00"/>
    <x v="0"/>
    <n v="14"/>
    <s v="CERRADA"/>
    <s v="6 DIAS O MAS"/>
    <s v="ATRIBUIBLE"/>
    <s v="feb-28"/>
    <s v="URGENTE RIMAC VIP / INSCRIPCION PROGRMA CUIDATE / CARLOS ALBERTO CHIRICHIGNO MENA"/>
    <e v="#N/A"/>
    <e v="#N/A"/>
    <e v="#N/A"/>
    <e v="#N/A"/>
    <e v="#N/A"/>
    <s v="Solicitud"/>
    <x v="1"/>
  </r>
  <r>
    <x v="1"/>
    <s v="PERÚ"/>
    <s v="VIVA1A CENTRO MEDICO"/>
    <s v="RIMAC"/>
    <s v="CRONICOS"/>
    <s v="DNI"/>
    <n v="6927900"/>
    <s v="MARIA TERESA RODRIGUEZ GIL DE VARGAS"/>
    <m/>
    <m/>
    <m/>
    <x v="1"/>
    <m/>
    <x v="2"/>
    <s v="ASEGURADOR"/>
    <s v="Buenos días, la presente es para comentarle que el área de Convenios no ha informado que su señora madre ha venido recibiendo terapias a través de Proveedor Clinica Home (proveedor contratado por Experta por no contar con el servicio de Terapias)_x000a__x000a_ _x000a__x000a_Al realizar por el cambio de prestador Experta a VIVA1, las próximas terapias a realizar a partir de 01.03.2025, deberán ser a través del nuevo Prestador quienes cuenta con la especialidad. Agradeceré coordinar directamente con ellos las Terapias, las mismas que serán de acuerdo con disponibilidad y horarios de programación del Proveedor. Bajo las condiciones del Programa Paliativo._x000a__x000a_ _x000a__x000a_Paciente Rodriguez Gil, ha venido recibiendo atenciones por el Programa Paliativo no oncológico con el prestador Experta y solo por no contar con el servicio de terapia de lenguaje, coordinaron las terapias a través de Clinica Home, quien brinda atención a su Sra. Madre por terapia de deglución. La paciente seguirá recibiendo terapia hasta fin de este mes.  Posterior a la fecha se procederá a suspender las terapias por este proveedor._x000a__x000a_ _x000a__x000a_Prestador VIVA 1, cuentan con el servicio propio de Terapia de Lenguaje. Es importante indicar que los procesos de atención y coordinación lo realiza el paciente o tutor del paciente._x000a__x000a_ "/>
    <x v="2"/>
    <s v="TERAPIAS"/>
    <s v="TERAPIA DE LENGUAJE"/>
    <x v="3"/>
    <s v="Estimados _x000a__x000a_A la pcte se le realizo las programaciones ,correspondientes de las terapias   que se coordino con el hijo del pcte , se envia  screen  de las atenciones realizadas durante el mes "/>
    <d v="2025-03-26T00:00:00"/>
    <x v="0"/>
    <n v="19"/>
    <s v="CERRADA"/>
    <s v="6 DIAS O MAS"/>
    <s v="ATRIBUIBLE"/>
    <s v="feb-28"/>
    <e v="#N/A"/>
    <e v="#N/A"/>
    <e v="#N/A"/>
    <s v="SI"/>
    <e v="#N/A"/>
    <e v="#N/A"/>
    <s v="Acceso"/>
    <x v="0"/>
  </r>
  <r>
    <x v="1"/>
    <s v="PERÚ"/>
    <s v="VIVA1A CENTRO MEDICO"/>
    <s v="RIMAC"/>
    <s v="CRONICOS"/>
    <s v="DNI"/>
    <n v="7218366"/>
    <s v="GLADYS PATRICIA GUTIERREZ VELEZMORO"/>
    <m/>
    <m/>
    <m/>
    <x v="1"/>
    <m/>
    <x v="2"/>
    <s v="ASEGURADOR"/>
    <s v="RIMAC VIP//PROGRAMA CRONICOS REUMATOLOGIA//GLADYS PATRICIA GUTIERREZ VELEZMORO"/>
    <x v="2"/>
    <s v="CRONICOS"/>
    <s v="REUMATOLOGIA"/>
    <x v="3"/>
    <s v="Buenos días estimados,_x000a_Reciba un cordial saludo por parte de VIVA 1A Centro médico, en relación a lo descrito en el título del correo damos como respuesta que el paciente GLADYS PATRICIA GUTIERREZ VELEZMORO fue atendido:_x000a__x000a__x000a_Cabe resaltar que el medicamento biológico se gestiona a través de Cuidafarma._x000a_Adicional a ello no ubicamos el correo inicial de solicitud; por lo que, se brinda respuesta en el presente correo._x000a__x000a_Lamentamos sinceramente los inconvenientes ocasionados, valoramos sus comentarios y estamos comprometidos con la mejora continua de nuestros servicios._x000a__x000a_Saludos cordiales,"/>
    <d v="2025-04-02T00:00:00"/>
    <x v="0"/>
    <n v="24"/>
    <s v="CERRADA"/>
    <s v="6 DIAS O MAS"/>
    <s v="ATRIBUIBLE"/>
    <s v="feb-28"/>
    <s v="RIMAC VIP//PROGRAMA CRONICOS REUMATOLOGIA//GLADYS PATRICIA GUTIERREZ VELEZMORO"/>
    <e v="#N/A"/>
    <e v="#N/A"/>
    <s v="SI"/>
    <s v="PROGRAMA CRONICOS "/>
    <n v="0"/>
    <s v="Acceso"/>
    <x v="0"/>
  </r>
  <r>
    <x v="1"/>
    <s v="PERÚ"/>
    <s v="VIVA1A CENTRO MEDICO"/>
    <s v="RIMAC"/>
    <s v="CRONICOS"/>
    <s v="DNI"/>
    <n v="8287353"/>
    <s v="LEON MAGNO SANCHEZ QUINTANILLA"/>
    <m/>
    <m/>
    <m/>
    <x v="1"/>
    <m/>
    <x v="2"/>
    <s v="ASEGURADOR"/>
    <s v="programa cuídate / LEON MAGNO SANCHEZ QUINTANILLA"/>
    <x v="2"/>
    <s v="CUIDATE"/>
    <s v="NO ESPECIFICA"/>
    <x v="3"/>
    <s v="Buenos días estimados,_x000a_Reciba un cordial saludo por parte de VIVA 1A Centro médico, en relación a lo descrito en el correo damos como respuesta que el paciente LEON MAGNO SANCHEZ QUINTANILLA DNI 08287353 fue atendido el 22/02/2025 a las 17:00hrs con la Dra. Anahi Angelica Seijas Arvelaez de la especialidad de Medicina Interna, siendo la entrega de medicamentos con fecha 24/02/2025. Se realizaron las medidas correctivas con el flujo de atención de farmacia teniendo el compromido de atención oportuna en el mes de marzo, siendo atendido el 17/03/2025 a las 19:00 hrs con la Dra. Anahi Angelica Seijas Arvelaez de la especialidad de Medicina Interna, siendo la entrega de medicamentos con fecha 18/03/2025 en el rango horario indicado por el paciente._x000a__x000a_Cabe resaltar que no se ubica el correo inicial, es por ello que se responde desde el presente._x000a__x000a_Lamentamos sinceramente los inconvenientes ocasionados, valoramos sus comentarios y estamos comprometidos con la mejora continua de nuestros servicios._x000a__x000a_Saludos cordiales,"/>
    <d v="2025-04-02T00:00:00"/>
    <x v="0"/>
    <n v="24"/>
    <s v="CERRADA"/>
    <s v="6 DIAS O MAS"/>
    <s v="ATRIBUIBLE"/>
    <s v="feb-28"/>
    <s v="programa cuídate / LEON MAGNO SANCHEZ QUINTANILLA"/>
    <e v="#N/A"/>
    <e v="#N/A"/>
    <s v="SI"/>
    <s v="PROGRAMA CRONICOS "/>
    <n v="0"/>
    <s v="Acceso"/>
    <x v="0"/>
  </r>
  <r>
    <x v="1"/>
    <s v="PERÚ"/>
    <s v="VIVA1A CENTRO MEDICO"/>
    <s v="RIMAC"/>
    <s v="CRONICOS"/>
    <s v="DNI"/>
    <n v="3684166"/>
    <s v="DIEGO GUILLERMO VILLANUEVA RUIZ"/>
    <m/>
    <m/>
    <m/>
    <x v="1"/>
    <m/>
    <x v="1"/>
    <s v="ASEGURADOR"/>
    <s v="INSCRIPCION PARA EL PROGRAMA CUIDATE PX DIEGO VILLANUEVA RUIZ"/>
    <x v="1"/>
    <s v="CUIDATE"/>
    <s v="NO ESPECIFICA"/>
    <x v="3"/>
    <s v="Buenos días estimados,_x000a_Reciba un cordial saludo por parte de VIVA 1A Centro médico, mediante la presente informamos paciente DIEGO VILLANUEVA RUIZ fue agendado el 07-04-2025 a las 10:15 am para una TELECONSULTA - MEDICINA INTERNA con el Dr. Percy Arriaga Rodriguez._x000a__x000a_Saludos cordiales."/>
    <d v="2025-04-03T00:00:00"/>
    <x v="0"/>
    <n v="25"/>
    <s v="CERRADA"/>
    <s v="6 DIAS O MAS"/>
    <s v="ATRIBUIBLE"/>
    <s v="feb-28"/>
    <s v="INSCRIPCION PARA EL PROGRAMA CUIDATE PX DIEGO VILLANUEVA RUIZ"/>
    <e v="#N/A"/>
    <e v="#N/A"/>
    <s v="SI"/>
    <e v="#N/A"/>
    <e v="#N/A"/>
    <s v="Solicitud"/>
    <x v="1"/>
  </r>
  <r>
    <x v="1"/>
    <s v="PERÚ"/>
    <s v="VIVA1A CENTRO MEDICO"/>
    <s v="RIMAC"/>
    <s v="CRONICOS"/>
    <s v="DNI"/>
    <n v="44000062"/>
    <s v="LLAMOJA VICENTE DENNISE"/>
    <m/>
    <m/>
    <m/>
    <x v="1"/>
    <m/>
    <x v="2"/>
    <s v="ASEGURADOR"/>
    <s v="CUIDATE- PROGRAMA CRONICO"/>
    <x v="2"/>
    <s v="CUIDATE"/>
    <s v="NO ESPECIFICA"/>
    <x v="3"/>
    <s v="Buenas tardes estimados,_x000a_Reciba un cordial saludo por parte de VIVA 1A Centro médico, en relación a lo descrito en el correo damos como respuesta que el paciente  LLAMOJA VICENTE DENNISE fue atendido el 14/03/2025 a las 7:20 PM con la Dr. Gerson Jacob Siura Trevejo Trevejo de la especialidad de ENDOCRINOLOGÍA - TELECONSULTA. Así mismo mencionamos, que el paciente tiene prescripción de medicamentos, el cuál fue entregado el 15/03/2025._x000a_Lamentamos sinceramente los inconvenientes ocasionados, valoramos sus comentarios y estamos comprometidos con la mejora continua de nuestros servicios._x000a__x000a__x000a_Saludos cordiales"/>
    <d v="2025-04-07T00:00:00"/>
    <x v="0"/>
    <n v="27"/>
    <s v="CERRADA"/>
    <s v="6 DIAS O MAS"/>
    <s v="ATRIBUIBLE"/>
    <s v="feb-28"/>
    <e v="#N/A"/>
    <e v="#N/A"/>
    <e v="#N/A"/>
    <s v="SI"/>
    <s v="PROGRAMA CRONICOS "/>
    <n v="0"/>
    <s v="Acceso"/>
    <x v="0"/>
  </r>
  <r>
    <x v="1"/>
    <s v="PERÚ"/>
    <s v="VIVA1A CENTRO MEDICO"/>
    <s v="RIMAC"/>
    <s v="CRONICOS"/>
    <s v="DNI"/>
    <n v="9876517"/>
    <s v="Victor Edgar Solis Plaza"/>
    <m/>
    <m/>
    <m/>
    <x v="2"/>
    <m/>
    <x v="0"/>
    <s v="LIBRO DE RECLAMOS ASEGURADOR"/>
    <s v="REFINERIA LA PAMPILLA / EPS N° E0001009 / ASEGURADO: Victor Edgar Solis Plaza / RECLAMO URGENTE_x000a__x000a_Estimada Rosita:_x000a__x000a_Buenas noches, por favor agradezco su apoyo infinito con el caso en mención, la asegurada se está quejando por el cobro que le está realizando el proveedor; ya que refiere que anteriormente no le cobraban. Le hago llegar resaltado en amarillo, lo que me escribió por wsp:_x000a__x000a_ _x000a__x000a_Hoy recibí de parte de Vida + un mensaje con dos liquidaciones de noviembre y diciembre 2024_x000a__x000a_Dentro de estas liquidaciones hay un alquiler de equipo de oxígeno q no solicite ya q en casa cuento con todos los instrumentos para la atención de mi padre._x000a__x000a_Cuando fue la primera atención me trajeron un equipo y me indicaron q este era de VIVA + y no me indicaron que era en alquiler._x000a__x000a_Agradeceré lo retiren de las facturaciones enviadas ys que cuento con ese equipo en casa, esto no me parece serio ya que después de dos meses me quieren sorprender cobrando alquiler._x000a__x000a_Como referencia el año pasado x marzo si no me equivoco pregunte al otro operador Experts Salud y me indicaron q solo la cama Clinica eléctrica si tenía costo_x000a__x000a_Al inicio del servicio converse con una persona de facturación y me indicó q para facilitar la atención me enviarían el total a pagar a fin de mes pero previamente me indicarías los costos de cada atención. Todas las medicinas y análisis los pago cuando se realizan._x000a__x000a_Agradeceré puedas elevar mi reclamo a Rimac no reconozco el alwyuilrr del equipo de oxígeno._x000a__x000a_Muchas gracias x tu apoyo._x000a__x000a_ _x000a__x000a_Agradeceré su apoyo revisando el caso del paciente."/>
    <x v="3"/>
    <s v="NE"/>
    <s v="NO ESPECIFICA"/>
    <x v="3"/>
    <s v="_x000a_Freddy Garzón&lt;fgarzon@viva1a.com.pe&gt;_x000a_​_x000a_Gianina Jessica Sigueña Aldana_x000a_​_x000a_​_x000a_Antonio Torres Olivas;_x000a_​_x000a_Maximo Alfaro Andrade;_x000a_​_x000a_Chrismerly Abigail Huaranca López_x000a_​_x000a_saludos  _x000a_este correo  avala la entrega del concentrador  de oxigeno al paciente solis   _x000a_Gianina  sobre el correo  Principal  _x000a_demos respuesta  a la EPS para que ejecuten el pago _x000a__x000a_gracias _x000a__x000a__x000a_Buenas noches estimados._x000a__x000a_Reciban un cordial saludo de parte de VIVA 1A Centro Médico .En respuesta al correo relacionado con el paciente VICTOR EDGAR SOLIS PLAZA , queremos informarles que nos hemos contactado con su familiar, brindándole la información correspondiente sobre los copagos, los cuales fueron aceptados._x000a__x000a__x000a__x000a_Saludos cordiales. "/>
    <d v="2025-04-03T00:00:00"/>
    <x v="0"/>
    <n v="25"/>
    <s v="CERRADA"/>
    <s v="6 DIAS O MAS"/>
    <s v="ATRIBUIBLE"/>
    <s v="feb-28"/>
    <e v="#N/A"/>
    <e v="#N/A"/>
    <e v="#N/A"/>
    <s v="SI"/>
    <s v="PROGRAMA CRONICOS "/>
    <n v="0"/>
    <s v="Eps"/>
    <x v="2"/>
  </r>
  <r>
    <x v="2"/>
    <s v="PERÚ"/>
    <s v="VIVA1A CENTRO MEDICO"/>
    <s v="RIMAC"/>
    <s v="CRONICOS"/>
    <s v="DNI"/>
    <n v="46083004"/>
    <s v="NADIA NATALIE SOLANO DELGADO"/>
    <s v="PSJ CERRO AZUL 173"/>
    <m/>
    <s v="nadiasoldel_16@hotmail.com"/>
    <x v="1"/>
    <m/>
    <x v="1"/>
    <s v="ASEGURADOR"/>
    <s v="He llamado en 3 oportunidades a RIMAC teniendo contacto y en las 3 ocasiones quedaron en derivar mi solicitud al tercero con el que trabajan que ve el tema del programa CUIDATE pero este tercero hasta la fecha no me llama para programar consulta con ellos y poder continuar con mi control._x000a__x000a_Ya va a acabar el mes y aun no tengo la cita y me estoy por quedar sin medicamentos._x000a_Programa Cuidate_x000a__x000a_ "/>
    <x v="1"/>
    <s v="CUIDATE"/>
    <s v="NO ESPECIFICA"/>
    <x v="4"/>
    <s v="Estimada Guissela, buena tarde:_x000a_Previo cordial saludo y las disculpas del caso por la demora en responder, se procede a informar sobre la paciente que:_x000a_Ha sido atendida el día 3 del presente, medicamentos entregados el día 6 del presente._x000a_La demora se presentó al estar en consulta el tema de copagos por farmacia._x000a_Se valida respuesta de consulta, cobertura Dx cuidate al 100%, otros Dx al 85%._x000a__x000a_Saludos Cordiales,"/>
    <d v="2025-03-19T00:00:00"/>
    <x v="0"/>
    <n v="13"/>
    <s v="CERRADA"/>
    <s v="6 DIAS O MAS"/>
    <s v="ATRIBUIBLE"/>
    <s v="mar-03"/>
    <s v="URGENTE - RIMAC - PROGRAMA CUIDATE EPS "/>
    <e v="#N/A"/>
    <e v="#N/A"/>
    <e v="#N/A"/>
    <e v="#N/A"/>
    <e v="#N/A"/>
    <s v="Solicitud"/>
    <x v="1"/>
  </r>
  <r>
    <x v="2"/>
    <s v="PERÚ"/>
    <s v="VIVA1A CENTRO MEDICO"/>
    <s v="RIMAC"/>
    <s v="CRONICOS"/>
    <s v="DNI"/>
    <n v="8783626"/>
    <s v="GLORIA DURAND DE VALEGA"/>
    <m/>
    <m/>
    <m/>
    <x v="1"/>
    <m/>
    <x v="1"/>
    <s v="ASEGURADOR"/>
    <s v="Me comenta la hija de la asegurada del detalle que todos los meses ha sido atendida en casa por Estar Vital, Empresa que como sabemos trabajaba con Rimac; sin embargo, para las atenciones del mes pasado febrero, al llamar para la cita respectiva le han indicado que ya no tienen convenio, por favor podrían informarme que Empresa será ahora quien otorgue el servicio._x000a__x000a_ _x000a__x000a_Asegurada: Gloria Durand de Valega._x000a__x000a_DNI 08783626._x000a__x000a_ _x000a__x000a_Tener en cuenta que, hasta enero 2025, la asegurada ha sido atendida mensualmente por *Estar Vital* quien la visitaba en casa, ya sea por un geriatra, medicina general o cardiólogo para revisión general y le otorgaban la medicina para la presión y el anticoagulante coberturado al 100% y se pagaba por el Hardal que es para el Parkinson._x000a__x000a_ "/>
    <x v="4"/>
    <s v="ATENCION DOMICILIARIA"/>
    <s v="MEDICINA GENERAL"/>
    <x v="5"/>
    <s v="Estimada Guissela, buena tarde:_x000a_Previo cordial saludo y las disculpas por la demora en la respuesta, se informa sobre la paciente que:_x000a_Pertenece actualmente al Programa RCV, al ser  migración se considera el Dx cuidate al 100%, otros dx con copago al 15%._x000a_Entrega de medicamentos con fecha 10 del presente, con el copago correspodiente._x000a_Paciente conforme._x000a_"/>
    <d v="2025-03-21T00:00:00"/>
    <x v="0"/>
    <n v="14"/>
    <s v="CERRADA"/>
    <s v="6 DIAS O MAS"/>
    <s v="ATRIBUIBLE"/>
    <s v="mar-04"/>
    <s v="URGENTE /ATENCION ESTAR VITAL - GLORIA DURAND DE VALEGA - NESTLE JUBILADOS"/>
    <e v="#N/A"/>
    <e v="#N/A"/>
    <s v="SI"/>
    <s v="REPROGRAMACION, SE AGENDA CITA CORRESPONDIENTE AL MES POR PROGRAMA (QUIERE DOMICILIARIA PARA EL SIGUIENTE MES ) "/>
    <s v="SE AGENDA CITA CORRESPONDIENTE AL MES POR PROGRAMA (QUIERE DOMICILIARIA PARA EL SIGUIENTE MES ) "/>
    <s v="Solicitud"/>
    <x v="1"/>
  </r>
  <r>
    <x v="2"/>
    <s v="PERÚ"/>
    <s v="VIVA1A CENTRO MEDICO"/>
    <s v="RIMAC"/>
    <s v="CRONICOS"/>
    <s v="DNI"/>
    <n v="8249657"/>
    <s v="FARA NOEMI MIRANDA PACHECO DE CHOY"/>
    <m/>
    <n v="998000612"/>
    <s v="fara.choy@gmail.com"/>
    <x v="1"/>
    <m/>
    <x v="2"/>
    <s v="ASEGURADOR"/>
    <s v="Asegurada es paciente del programa cuídate por el diagnostico de diabetes y dislipidemia indica que el lunes 24/02 paso consulta virtual con el doctor moncada pero hasta el momento esta pendiente el envio de sus medicinas. Solicita que puedan ponerse en contacto para coordinar sus medicamentos"/>
    <x v="0"/>
    <s v="PRESTADOR EXTERNO"/>
    <s v="FARMACIA"/>
    <x v="5"/>
    <s v="Estimada Bedon Guissela,_x000a_Reciba un cordial saludo de parte de VIVA 1A Centro Médico. En relación con lo descrito en el comunicado, damos respuesta a la solicitud de envío de medicamentos de la Sra. Fara Noemí Miranda Pacheco de Choy (DNI: 08249657), con dirección en Calle Los Laureles 561, Dpto. A, San Isidro. Los medicamentos fueron entregados el día 17 de marzo de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3-31T00:00:00"/>
    <x v="0"/>
    <n v="20"/>
    <s v="CERRADA"/>
    <s v="6 DIAS O MAS"/>
    <s v="ATRIBUIBLE"/>
    <s v="mar-04"/>
    <s v="PACIENTE DEL PROGRAMA CUIDATE PENDIENTE ENTREGA DE SUS MEDICAMENTOS /FARA NOEMI MIRANDA PACHECO DE CHOY DNI :08249657"/>
    <e v="#N/A"/>
    <e v="#N/A"/>
    <s v="SI"/>
    <e v="#N/A"/>
    <e v="#N/A"/>
    <s v="Medicamentos"/>
    <x v="0"/>
  </r>
  <r>
    <x v="2"/>
    <s v="PERÚ"/>
    <s v="VIVA1A CENTRO MEDICO"/>
    <s v="RIMAC"/>
    <s v="CRONICOS"/>
    <s v="DNI"/>
    <n v="7777013"/>
    <s v="CINDY LEE CAMPBELL GIANELLA "/>
    <m/>
    <n v="991745207"/>
    <s v="cindyleec7@gmail.com"/>
    <x v="1"/>
    <m/>
    <x v="2"/>
    <s v="ASEGURADOR"/>
    <s v="El 28 de Enero tuve cita telefónica con el endocrinólogo Gerson Siura y me receto mis medicamentos, medicamentos que debía entregarme la firma Estar Vital, que trabajaba con Rimac.  Los remedios nunca me fueron entregados por Estar Vital a pesar de que los estuve llama y llama.  Ahora me dijo el Dr. Siura que ya no trabaja Rimac con Estar Vital y que Rimac ha contratado a una nueva empresa Viva1A y que ella me daría tanto la cita con él, me daría los remedios y análisis.   Ya pasó un mes de mi ultima cita con el Dr. Siura y no me llama VIVA1A para darme la cita, los llamo y no me responden ni devuelven la llamada.  Sigo sin remedios.  QUE PRETENDO?:  QUE VIVA1A me de la cita con Dr. Siura y atienda la receta  que el Dr. Siura me mande.   Quisiera un telefono donde poder comunicarme con VIVA1A o RIMAC cuando tenga problemas y que RIMAC se comunique a mi celular 991745207 o a mi correo cindyleec7@gmail.com. SEGUNDO RECLAMO: Queria hacerles una pregunta. Yo estoy en Rimac en un programa de enfermos crónicos con un endocrinólogo. El 28 de Enero me hizo una receta y esta jamás fue atendida. Me he pasado reclamándola a la empresa Estar Vital, que supuestamente era quien debía dármela, pero nunca lo hizo y Rimac dejo de trabajar con ellos a fines de Enero. Fueron reemplazados por la firma Viva1A quienes debian agendarme la cita medica y una vez recetada traerme mis remedios. Las citas medicas son a través del telefono. Pero esta firma hasta ahora no me agenda la cita y cuando los llamo no me responden. Menos obtengo mis medicinas. Y ya son 2 meses sin que me den mis medicinas. Me queje con mi bróker y ellos mintieron diciendo que yo no queria la cita (que es gratis) y que no les respondo el telefono y eso es mentira."/>
    <x v="5"/>
    <s v="CALL CENTER"/>
    <s v="CALL CENTER"/>
    <x v="5"/>
    <s v="Estimada Guissela, buena noche:_x000a_Previo cordial saludo y las disculpas por la demora en la respuesta, se informa que paciente fue atendida el dia 6 del presente con entrega de medicamentos conforme._x000a__x000a_Saludos Cordiales,"/>
    <d v="2025-03-19T00:00:00"/>
    <x v="0"/>
    <n v="12"/>
    <s v="CERRADA"/>
    <s v="6 DIAS O MAS"/>
    <s v="ATRIBUIBLE"/>
    <s v="mar-04"/>
    <s v="Campbell Gianella Cindy Lee // DNI 07777013 // Póliza Ami Salud De Oro Nro 07-5503 /Programa ENDOCRINO // URGENTE ATENCION "/>
    <e v="#N/A"/>
    <e v="#N/A"/>
    <e v="#N/A"/>
    <e v="#N/A"/>
    <e v="#N/A"/>
    <s v="Fallas TICS"/>
    <x v="3"/>
  </r>
  <r>
    <x v="2"/>
    <s v="PERÚ"/>
    <s v="VIVA1A CENTRO MEDICO"/>
    <s v="RIMAC"/>
    <s v="CRONICOS"/>
    <s v="DNI"/>
    <n v="10792704"/>
    <s v="TERESA MERCEDES ANGELES VEGA DE CASTRO"/>
    <m/>
    <n v="920038478"/>
    <m/>
    <x v="1"/>
    <m/>
    <x v="2"/>
    <s v="ASEGURADOR"/>
    <s v="Su gentil apoyo con el pronto contacto de la usuaria referida, usuaria indica que este en programa de Artritis refiriere el Dr. Moncada ha observado la emisión de recetas por diagnósticos de Cuídate."/>
    <x v="0"/>
    <s v="PRESTADOR EXTERNO"/>
    <s v="FARMACIA"/>
    <x v="5"/>
    <s v="Buenas tardes estimados,_x000a__x000a_Reciba un cordial saludo por parte de VIVA 1A Centro médico._x000a_Entendido Guisella, se atenderá al paciente TERESA MERCEDES ANGELES VEGA DE CASTRO bajo el programa ARTRITIS._x000a_Así mismo menciono que la paciente fue atendida el 06/03/2025 a las 8:15am con la Dra. Virginia Cuevas Rivero de la especialidad MEDICINA FAMILIA - ATENCIÓN DOMICILIARIA. El paciente tiene prescripción de medicamentos, el cuál fue entregado el 07/03/2025 bajo el programa ARTRITIS."/>
    <d v="2025-04-05T00:00:00"/>
    <x v="0"/>
    <n v="24"/>
    <s v="CERRADA"/>
    <s v="6 DIAS O MAS"/>
    <s v="ATRIBUIBLE"/>
    <s v="mar-04"/>
    <e v="#N/A"/>
    <e v="#N/A"/>
    <e v="#N/A"/>
    <e v="#N/A"/>
    <e v="#N/A"/>
    <e v="#N/A"/>
    <s v="Medicamentos"/>
    <x v="0"/>
  </r>
  <r>
    <x v="2"/>
    <s v="PERÚ"/>
    <s v="VIVA1A CENTRO MEDICO"/>
    <s v="RIMAC"/>
    <s v="CRONICOS"/>
    <s v="DNI"/>
    <n v="30849054"/>
    <s v="RICARDO ARTURO NUÑEZ RODRIGO"/>
    <m/>
    <n v="990324206"/>
    <s v="calanunezrodrigo@hotmail.com"/>
    <x v="1"/>
    <m/>
    <x v="1"/>
    <s v="ASEGURADOR"/>
    <s v="Buenos días Estimadas,_x000a__x000a_ _x000a__x000a_Por favor su apoyo con el caso, se comunica asegurado e indica está afiliada al Programa Cuídate, menciona que hace 2 meses no recibe sus medicamentos ni tampoco los análisis que le deberían de realizar, anteriormente lo atendían con Experta y ahora que cambian de proveedor no se preocupan por su Salud que está en juego._x000a__x000a_ _x000a__x000a_Cliente se encuentra critico y dese que se comuniquen a la brevedad posible._x000a__x000a_ _x000a__x000a_1. Nombres y Apellidos completos del paciente: RICARDO ARTURO NUÑEZ RODRIGO_x000a__x000a_2. Documento de Identidad: 30849054_x000a__x000a_3. Diagnóstico: Hipertenso - Diabético_x000a__x000a_4. Ciudad de Residencia: Arequipa_x000a__x000a_5. Teléfono (De preferencia Móvil): 990324206_x000a__x000a_6. Correo Electrónico (si lo refiere): calanunezrodrigo@hotmail.com"/>
    <x v="4"/>
    <s v="CRONICOS"/>
    <s v="HIPERTENSION"/>
    <x v="5"/>
    <s v="Estimados, buena tarde:_x000a_Se contacta con nuestro mutuo paciente, quien indica se encuentra veraneando en playa de Arequipa._x000a__x000a_Se agenda atención para hoy con el Dr. Moncada 19:40hrs, adjunto print._x000a_Paciente nos informará luego de la consulta la dirección en la cuidad de Arequipa, la receta se gestionará a través de Cuida._x000a__x000a_Saludos Cordiales,"/>
    <d v="2025-03-05T00:00:00"/>
    <x v="0"/>
    <n v="2"/>
    <s v="CERRADA"/>
    <s v="48 HORAS"/>
    <s v="ATRIBUIBLE"/>
    <s v="mar-04"/>
    <s v="URGENTE - PROGRAMA CUIDATE // RICARDO ARTURO NUÑEZ RODRIGO // E0001394"/>
    <e v="#N/A"/>
    <e v="#N/A"/>
    <s v="SI"/>
    <e v="#N/A"/>
    <e v="#N/A"/>
    <s v="Solicitud"/>
    <x v="1"/>
  </r>
  <r>
    <x v="2"/>
    <s v="PERÚ"/>
    <s v="VIVA1A CENTRO MEDICO"/>
    <s v="RIMAC"/>
    <s v="CRONICOS"/>
    <s v="DNI"/>
    <n v="7883739"/>
    <s v="ROBERTO CAMINO SOLIS"/>
    <m/>
    <n v="998788741"/>
    <m/>
    <x v="1"/>
    <m/>
    <x v="1"/>
    <s v="ASEGURADOR"/>
    <s v="Estimada Paola, buenas tardes, para informarte que llamé a la línea indicada para ingresar a nuestro gerente. _x000a_Me indican en primera llamada, que todo OK para registro y me llamarán en 72 horas viva 1a centro médico, donde pasará controles con el programa cuídate. Porque el área respectiva de clínica internacional está en restructuración y no puede ser inscrito para dicho lugar._x000a_Al no recibir comunicación hasta la 72 horas, llamo nuevamente, pero pido que pueda consultar a clínica internacional sobre el registro. Me indican qué área respectiva de clínica internacional ha aceptado de manera extraordinaria, pero demorarán en llamarme. Miércoles (espero llamada desde el 20 de febrero de 2025). Mañana insistiré._x000a_Línea fija si atiende (todo ok), pero el número de CEL no (ni Llamadas ni WhatsApp)._x000a_Te mantengo informada"/>
    <x v="1"/>
    <s v="CUIDATE"/>
    <s v="HIPERTENSION"/>
    <x v="5"/>
    <s v="Estimados buenas noches._x000a__x000a_Pudimos contactarnos con asegurado y se logra programar la atención con el Dr Antonio Moncada para el día 06/03 en el rango horario de las 7:45pm a 8:00pm._x000a__x000a_Paciente con Diagnóstico de HTA, conforme con la programación _x000a__x000a_Quedo atento a sus consultas_x000a__x000a_Saludos cordiales."/>
    <d v="2025-03-05T00:00:00"/>
    <x v="0"/>
    <n v="2"/>
    <s v="CERRADA"/>
    <s v="48 HORAS"/>
    <s v="ATRIBUIBLE"/>
    <s v="mar-04"/>
    <e v="#N/A"/>
    <e v="#N/A"/>
    <e v="#N/A"/>
    <e v="#N/A"/>
    <e v="#N/A"/>
    <e v="#N/A"/>
    <s v="Solicitud"/>
    <x v="1"/>
  </r>
  <r>
    <x v="2"/>
    <s v="PERÚ"/>
    <s v="VIVA1A CENTRO MEDICO"/>
    <s v="RIMAC"/>
    <s v="CRONICOS"/>
    <m/>
    <m/>
    <s v="DIEGO FERNANDO MONCADA BEJARANO"/>
    <m/>
    <n v="49000650"/>
    <m/>
    <x v="3"/>
    <m/>
    <x v="0"/>
    <s v="LIBRO DE RECLAMOS ASEGURADOR"/>
    <s v="Agradeceré su especial con el reclamo presentado por DIEGO FERNANDO MONCADA BEJARANO – DNI 49000650, paciente del programa crónicos DX hipotiroidismo menciona que no ha recibido medicamentos desde cita virtual con VIVA 1A el pasado 24 de enero._x000a__x000a_Por favor confirmar entrega de medicamentos y si cambiará de proveedor._x000a__x000a_ _x000a__x000a_RECLAMO: Paciente con dx hipotiroidismo no ha recibido sus medicamento desde su cita (VIRTUAL) el dia 24 de enero con el Dr. Moncada de la clínica Viva 1A . Luego el 28 de enero tiene cita con nutrición de la misma clínica ellos le enviar las indicaciones a seguir por el tratamiento nutricional, solicitándoles que si podrían interceder para que me fueran entregados la receta de Endocrino, pero tampoco ha tenido respuesta. posterior a ello el sábado 1ro de febrero se ha comunicado al teléfono 4111111 opc 4 y le informaron que solicitarían el cambio de clínica. lo cual nunca lo llamado._x000a_Hasta el momento no ha recibido sus medicamentos y la central telefónica de la clínica Viva 1A no contesta._x000a_Solicita sea atendido y entregado sus medicamentos del programa de enfermedades crónicas_x000a__x000a_ "/>
    <x v="0"/>
    <s v="PRESTADOR EXTERNO"/>
    <s v="FARMACIA"/>
    <x v="5"/>
    <s v="Estimada Carmen, previo cordial saludo te informamos lo siguiente:_x000a__x000a_El usuario paso consulta el 24 de enero de 2025, haciéndose la gestión de la receta para la entrega de medicación el 26 de enero de 2025._x000a_No obstante, por un error de nuestro personal se omitió consignar al correo propio de farmacia &quot;gestionfarmacia@propvida&quot;, lo cual hizo que no se dispensara la receta, no habiendo un seguimiento de la entrega._x000a__x000a_Posterior a ello, el usuario se comunicó con nosotros, advirtiendo el error, se le solicitó las disculpas del caso y se volvió a gestionar la receta el 12 de febrero, haciéndose la entrega efectiva el 13 de febrero._x000a__x000a_Lamentamos el error causado por nuestro personal de farmacia, y en virtud a evitar quiebres de servicio se tomaron las siguientes medidas correctivas:_x000a_Cambio de Director Técnico de Farmacia_x000a_Incorporación de personal adicional para que realice el seguimiento de las entregas de medicamentos._x000a__x000a_Quedamos atentos,"/>
    <d v="2025-03-06T00:00:00"/>
    <x v="0"/>
    <n v="3"/>
    <s v="CERRADA"/>
    <s v="72 HORAS"/>
    <s v="ATRIBUIBLE"/>
    <s v="mar-04"/>
    <e v="#N/A"/>
    <e v="#N/A"/>
    <e v="#N/A"/>
    <e v="#N/A"/>
    <e v="#N/A"/>
    <e v="#N/A"/>
    <s v="Medicamentos"/>
    <x v="0"/>
  </r>
  <r>
    <x v="2"/>
    <s v="PERÚ"/>
    <s v="VIVA1A CENTRO MEDICO"/>
    <s v="RIMAC"/>
    <s v="CRONICOS"/>
    <s v="DNI"/>
    <n v="7803703"/>
    <s v="SERGIO GONZALES VIGIL PINILLO"/>
    <m/>
    <m/>
    <m/>
    <x v="1"/>
    <m/>
    <x v="1"/>
    <s v="ASEGURADOR"/>
    <s v="Estimada Guissela,_x000a__x000a_ _x000a__x000a_Por favor tu poyo para indicarnos cual es el proveedor que llevara el programa Cuídate del asegurado._x000a__x000a_ _x000a__x000a_Sergio Gonzales Vigil Pinillo_x000a__x000a_ _x000a__x000a_Mensualmente estoy en comunicación con Estar Vital para atenderme por el Programa Preventivo de Salud de los cuales también recibo mis medicinas, es el caso que este mes, NO he sido contactado por ellos y además recibí una llamada de VIVA Salud???? Que realmente no estoy al tanto si ellos comenzaran atenderme o que?_x000a__x000a_ _x000a__x000a_Pongo en copia a Diana Ramos de HOWDEN-Contacto por si están al tanto de mi requerimiento._x000a__x000a_ _x000a__x000a_OJO, Mis medicinas se me están acabando._x000a__x000a_ "/>
    <x v="1"/>
    <s v="CUIDATE"/>
    <s v="NO ESPECIFICA"/>
    <x v="5"/>
    <s v="En relación a paciente en referencia, recientemente caracterizado del programa RCV, enviamos los Dx adicionales de los cuales el paciente tiene conocimiento y tratamiento previo para los mismos._x000a_En el histórico del correo se valida un subregistro de los diagnósticos._x000a_Adjunto screen de los diagnósticos y medicamentos indicados por nuestra especialista en la evaluación del presente mes._x000a_Se validó cobertura con equipo de back Rimac, Srta. Gabriela, indicando que efectivamente va con copago._x000a_Ante ello se gestionó el envío de medicamentos bajo los lineamientos de copago en base a las condiciones del programa._x000a__x000a_Adicional a ello, la esposa del paciente indicó no desear la atención cuando nuestra especialista culminó la atención con el Sr Pinillos, ante lo cual se procedió con la cancelación del servicio._x000a__x000a_Quedo a su disposición para cualquier consulta adicional._x000a_Saludos Cordiales,"/>
    <d v="2025-03-12T00:00:00"/>
    <x v="0"/>
    <n v="7"/>
    <s v="CERRADA"/>
    <s v="6 DIAS O MAS"/>
    <s v="ATRIBUIBLE"/>
    <s v="mar-04"/>
    <e v="#N/A"/>
    <e v="#N/A"/>
    <e v="#N/A"/>
    <e v="#N/A"/>
    <e v="#N/A"/>
    <e v="#N/A"/>
    <s v="Solicitud"/>
    <x v="1"/>
  </r>
  <r>
    <x v="2"/>
    <s v="PERÚ"/>
    <s v="VIVA1A CENTRO MEDICO"/>
    <s v="RIMAC"/>
    <s v="CRONICOS"/>
    <s v="DNI"/>
    <n v="6934099"/>
    <s v="JULIA DAMIANA MORENO TOSCANO"/>
    <m/>
    <n v="930873560"/>
    <m/>
    <x v="1"/>
    <m/>
    <x v="1"/>
    <s v="ASEGURADOR"/>
    <s v="Para informar que asegurada se encuentra dentro de programa crónicos y hasta el momento no se comunican para atención por endocrinología y le puedan hacer envió de medicinas  , solicita comunicación. "/>
    <x v="4"/>
    <s v="Medicina especializada"/>
    <s v="ENDOCRINOLOGIA"/>
    <x v="6"/>
    <s v="Estimada Guissela, buena tarde:_x000a_Previo cordial saludo y las disculpas del caso por la demora en la respuesta, se informa sobre la paciente que se logra comunicación con paciente agendando atención para el día 21 del presente._x000a__x000a_Saludos Cordiales,"/>
    <d v="2025-03-19T00:00:00"/>
    <x v="0"/>
    <n v="11"/>
    <s v="CERRADA"/>
    <s v="6 DIAS O MAS"/>
    <s v="ATRIBUIBLE"/>
    <s v="mar-05"/>
    <s v="Programa Crónicos - Julia Damiana Moreno Toscano// PENDIENTE CITA"/>
    <e v="#N/A"/>
    <e v="#N/A"/>
    <e v="#N/A"/>
    <s v="PROGRAMA CRONICOS "/>
    <n v="0"/>
    <s v="Solicitud"/>
    <x v="1"/>
  </r>
  <r>
    <x v="2"/>
    <s v="PERÚ"/>
    <s v="VIVA1A CENTRO MEDICO"/>
    <s v="RIMAC"/>
    <s v="CRONICOS"/>
    <s v="DNI"/>
    <n v="7135754"/>
    <s v="LUIS CARDENAS LUCERO"/>
    <m/>
    <m/>
    <m/>
    <x v="1"/>
    <m/>
    <x v="2"/>
    <s v="ASEGURADOR"/>
    <s v="Cliente en mención indica que a mediados de febrero del presente año se comunicaron del programa Cuidate para realizar su cita mensual programada, al termino de la misma le indicaron que se tenia que realizar unos exámenes de laboratorio, que se pondrían en contacto, pero hasta el momento no lo hacen._x000a__x000a__x000a_Agradeceré tu gentil apoyo para poder priorizar la atención del cliente."/>
    <x v="2"/>
    <s v="PRESTADOR EXTERNO"/>
    <s v="LABORATORIO"/>
    <x v="6"/>
    <s v="Estimada Guissela, buena noche:_x000a_Previo cordial saludo y las disculpas por la demora en la respuesta, se informa sobre el paciente que las muestras de laboratorio fueron tomadas con éxito._x000a_Estimados , _x000a_Status del pcte   atendido de manera correcta , se agendo prueba de laboratorio  con entrega de resultados  el dia sabado 15/03  adj screen _x000a_Saludos cordiales,"/>
    <d v="2025-03-19T00:00:00"/>
    <x v="0"/>
    <n v="11"/>
    <s v="CERRADA"/>
    <s v="6 DIAS O MAS"/>
    <s v="ATRIBUIBLE"/>
    <s v="mar-05"/>
    <s v="RIMAC VIP // CONSULTA EXAMEN DE LABORATORIO // LUIS CARDENAS LUCERO"/>
    <e v="#N/A"/>
    <e v="#N/A"/>
    <e v="#N/A"/>
    <e v="#N/A"/>
    <e v="#N/A"/>
    <s v="Acceso"/>
    <x v="0"/>
  </r>
  <r>
    <x v="2"/>
    <s v="PERÚ"/>
    <s v="VIVA1A CENTRO MEDICO"/>
    <s v="RIMAC"/>
    <s v="CRONICOS"/>
    <s v="DNI"/>
    <n v="8783626"/>
    <s v="GLORIA DURAND WOOLCOTT DE VALEGA"/>
    <m/>
    <n v="986616861"/>
    <m/>
    <x v="1"/>
    <m/>
    <x v="1"/>
    <s v="ASEGURADOR"/>
    <s v="Quisiera comentarte que la madre de una cliente VIP ha estado recibiendo atención durante varios años a través del programa Cuídate con el proveedor EXPERTA, quien ya no colabora con Rimac. La clienta está preocupada porque no fue informada del cambio de proveedor y ahora el proveedor es ESTAR VITAL_x000a_Mi consulta es si la paciente puede seguir recibiendo los medicamentos que siempre le proporcionaban(Losartan 50 mg, Xarelto). De no ser posible, la clienta quisiera saber qué programa podría cubrir dicha medicación, según su diagnóstico."/>
    <x v="4"/>
    <s v="CUIDATE"/>
    <s v="HIPERTENSION"/>
    <x v="6"/>
    <s v="Estimada Guissela, buena tarde:_x000a_Previo cordial saludo y las disculpas por la demora en la respuesta, se informa sobre la paciente que:_x000a_Pertenece actualmente al Programa RCV, al ser  migración se considera el Dx cuidate al 100%, otros dx con copago al 15%._x000a_Entrega de medicamentos con fecha 10 del presente, con el copago correspodiente._x000a_Paciente conforme._x000a_"/>
    <d v="2025-03-21T00:00:00"/>
    <x v="0"/>
    <n v="13"/>
    <s v="CERRADA"/>
    <s v="6 DIAS O MAS"/>
    <s v="ATRIBUIBLE"/>
    <s v="mar-05"/>
    <s v="URGENTE /ATENCION ESTAR VITAL - GLORIA DURAND DE VALEGA - NESTLE JUBILADOS"/>
    <e v="#N/A"/>
    <e v="#N/A"/>
    <s v="SI"/>
    <e v="#N/A"/>
    <e v="#N/A"/>
    <s v="Solicitud"/>
    <x v="1"/>
  </r>
  <r>
    <x v="2"/>
    <s v="PERÚ"/>
    <s v="VIVA1A CENTRO MEDICO"/>
    <s v="RIMAC"/>
    <s v="CRONICOS"/>
    <s v="DNI"/>
    <n v="7307988"/>
    <s v="CECILIA ESTHER CANALES ANICAMA"/>
    <m/>
    <m/>
    <m/>
    <x v="1"/>
    <m/>
    <x v="1"/>
    <s v="ASEGURADOR"/>
    <s v="Buenas tardes_x000a_Se está comunicando paciente en mención solicitando su programación de cita médica. _x000a_Agradeceremos el contacto con la asegurada para su atención, al 943920495"/>
    <x v="4"/>
    <s v="Medicina especializada"/>
    <s v="REUMATOLOGIA"/>
    <x v="6"/>
    <s v="Estimada Sra. Bedon Guissela,_x000a_Reciba un cordial saludo de parte de VIVA 1A Centro Médico. En respuesta al agendamiento de cita de la Sra. Cecilia Esther Canales Anicama (DNI: 07307988), con número de celular 943920495, le informamos que su cita ha sido agendada para el día de hoy, 01 de abril de 2025, a las 17:00 p.m., con la Dra. Janet Giovana Quispe Vargas, en el servicio de Reumatología – Teleconsulta._x000a_Lamentamos la demora y nos comprometemos a mejorar nuestros servicios y tiempos de respuesta._x000a_Agradecemos su comprensión y quedamos a su disposición para cualquier consulta adicional._x000a_Cordialmente,"/>
    <d v="2025-04-01T00:00:00"/>
    <x v="0"/>
    <n v="20"/>
    <s v="CERRADA"/>
    <s v="6 DIAS O MAS"/>
    <s v="ATRIBUIBLE"/>
    <s v="mar-05"/>
    <s v="PROGRAMA CRONICOS - Paciente - CECILIA ESTHER CANALES ANICAMA"/>
    <e v="#N/A"/>
    <e v="#N/A"/>
    <s v="SI"/>
    <s v="FUE ATENDIDA 05/03/2025 6:40 PM VIVA 1A CENTRO MEDICO PERU Antonio David Moncada Catalan MEDICA FAMILIAR - TELECONSULTA  PROCESADO 05/03/2025"/>
    <s v="05/03/2025 6:40 PM VIVA 1A CENTRO MEDICO PERU Antonio David Moncada Catalan MEDICA FAMILIAR - TELECONSULTA  PROCESADO 05/03/2025"/>
    <s v="Solicitud"/>
    <x v="1"/>
  </r>
  <r>
    <x v="2"/>
    <s v="PERÚ"/>
    <s v="VIVA1A CENTRO MEDICO"/>
    <s v="RIMAC"/>
    <s v="CRONICOS"/>
    <s v="DNI"/>
    <n v="6225297"/>
    <s v="RAUL EDUARDO JARAMILLO GOMEZ"/>
    <m/>
    <n v="942701006"/>
    <s v="raul.jaramillo52@outlook.com"/>
    <x v="1"/>
    <m/>
    <x v="2"/>
    <s v="ASEGURADOR"/>
    <s v="Buenas tardes_x000a__x000a_Estimados por favor su apoyo con el caso, cliente insatisfecho menciona que se atiende por el programa cuídate, el cual solicita la cita para al lectura de los resultados por los análisis de sangre que ya le realizaron, sin embargo, se comunica o llama al proveedor VIVA 1A, pero no le responden o si responden cortan llama y en el WhatsApp no responden; por lo tanto, solicita que el proveedor se comunique con prioridad para que coordinen la cita que debe ser hoy o mañana, ya que depende de las medicinas."/>
    <x v="5"/>
    <s v="CALL CENTER"/>
    <s v="CALL CENTER"/>
    <x v="6"/>
    <s v="Estimada Guisella, paciente ya pasó su consulta el día de ayer. Nos hemos comunicado el día de hoy, no mostrando insatisfacción con la atención, quedando pendiente la entrega de medicamentos, proceso que se comunicó al paciente. _x000a__x000a_Saludos,"/>
    <d v="2025-03-05T00:00:00"/>
    <x v="0"/>
    <n v="1"/>
    <s v="CERRADA"/>
    <s v="24 HORAS"/>
    <s v="ATRIBUIBLE"/>
    <s v="mar-05"/>
    <s v="URGENTE - PROGRAMA CUIDATE / RAUL EDUARDO JARAMILLO GOMEZ / DNI 06225297"/>
    <e v="#N/A"/>
    <e v="#N/A"/>
    <e v="#N/A"/>
    <e v="#N/A"/>
    <e v="#N/A"/>
    <s v="Fallas TICS"/>
    <x v="3"/>
  </r>
  <r>
    <x v="2"/>
    <s v="PERÚ"/>
    <s v="VIVA1A CENTRO MEDICO"/>
    <s v="RIMAC"/>
    <s v="CRONICOS"/>
    <s v="DNI"/>
    <n v="40157495"/>
    <s v="LUCY YOVANI URIARTE CARRASCO"/>
    <m/>
    <n v="998357430"/>
    <s v="yovisuriarte@gmail.com"/>
    <x v="1"/>
    <m/>
    <x v="2"/>
    <s v="ASEGURADOR"/>
    <s v="Por favor tu apoyo con clienta, ya que quedaron pendientes examenes de programa hipotiroidismo pues el proveedor le menciono que no llega la cobertura donde se encuentra su domicilio. Menciona que no tiene orden ya que la consulta fue via telefonica."/>
    <x v="2"/>
    <s v="PRESTADOR EXTERNO"/>
    <s v="LABORATORIO"/>
    <x v="6"/>
    <s v="Estimada Guissela, ya se contactó con la usuaria para la toma respectiva de los exámenes de laboratorio. _x000a__x000a_Saludos,"/>
    <d v="2025-03-05T00:00:00"/>
    <x v="0"/>
    <n v="1"/>
    <s v="CERRADA"/>
    <s v="24 HORAS"/>
    <s v="ATRIBUIBLE"/>
    <s v="mar-05"/>
    <s v="CASO PX LUCY YOVANI URIARTE CARRASCO"/>
    <e v="#N/A"/>
    <e v="#N/A"/>
    <e v="#N/A"/>
    <e v="#N/A"/>
    <e v="#N/A"/>
    <s v="Acceso"/>
    <x v="0"/>
  </r>
  <r>
    <x v="2"/>
    <s v="PERÚ"/>
    <s v="VIVA1A CENTRO MEDICO"/>
    <s v="RIMAC"/>
    <s v="CRONICOS"/>
    <s v="DNI"/>
    <n v="29561921"/>
    <s v="LELIA ALVAREZ MONGE"/>
    <m/>
    <m/>
    <m/>
    <x v="1"/>
    <m/>
    <x v="2"/>
    <s v="ASEGURADOR"/>
    <s v="Solicitamos su urgente apoyo con la atención del asegurado, refiere que no ha recibido sus medicinas desde fines de enero 24 y ya se le acabaron, por favor contactar al paciente al celular: 964 752 576 para poder coordinar la entrega."/>
    <x v="0"/>
    <s v="PRESTADOR EXTERNO"/>
    <s v="LABORATORIO"/>
    <x v="6"/>
    <s v="Estimada Bedon Guísela,_x000a_Reciba un cordial saludo de parte de VIVA 1A Centro Médico. En relación con lo descrito en el comunicado, damos respuesta al seguimiento del caso del SR. ÁLVAREZ MONGLE LELIA del agendamiento de cita   (DNI:25639731), con dirección en AV. manco Cápac 288 ,Carmen de la legua Reynoso callao. Los exámenes de laboratorio fueron tomados  el día 22 de marzo del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4-02T00:00:00"/>
    <x v="0"/>
    <n v="21"/>
    <s v="CERRADA"/>
    <s v="6 DIAS O MAS"/>
    <s v="ATRIBUIBLE"/>
    <s v="mar-05"/>
    <s v="REVISION ASEGURADO : ALVAREZ MONGE LELIA DNI : 29561921 - MINSUR "/>
    <e v="#N/A"/>
    <e v="#N/A"/>
    <s v="SI"/>
    <e v="#N/A"/>
    <e v="#N/A"/>
    <s v="Medicamentos"/>
    <x v="0"/>
  </r>
  <r>
    <x v="2"/>
    <s v="PERÚ"/>
    <s v="VIVA1A CENTRO MEDICO"/>
    <s v="RIMAC"/>
    <s v="CRONICOS"/>
    <s v="DNI"/>
    <n v="77742062"/>
    <s v="EDGAR IGNACIO DE LA TORRE RODRIGUEZ"/>
    <m/>
    <n v="994988665"/>
    <s v="jackelinrt2013@gmail.com"/>
    <x v="1"/>
    <m/>
    <x v="2"/>
    <s v="ASEGURADOR"/>
    <s v=" Madre del asegurado indica que hace un mes no se ponen en contacto para el seguimiento del programa CUIDATE por diagnóstico de asma y la gestión de envió de medicinas  para  su menor . Solicita que puedan llamarla en la brevedad posible "/>
    <x v="2"/>
    <s v="CUIDATE"/>
    <s v="ASMA"/>
    <x v="6"/>
    <s v="Estimada Sra. Bedon Guissela,_x000a_Reciba un cordial saludo de parte de VIVA 1A Centro Médico. En respuesta a lo solicitado respecto al asegurado Edgar Ignacio de la Torre (DNI: 77742062), le informamos que tuvo cita el día 05 de marzo de 2025 con la Dra. Virginia Cueva Rivero en Medicina Familiar - Teleconsulta. Además, su próxima cita está agendada para el día 04 de abril de 2025 a las 13:00 p.m. con la Dra. Virginia Cueva. Usuario agradece y queda Satisfecho con la gestión realizada._x000a_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20"/>
    <s v="CERRADA"/>
    <s v="6 DIAS O MAS"/>
    <s v="ATRIBUIBLE"/>
    <s v="mar-05"/>
    <s v="PACIENTE DEL PROGRAMA CUIDATE /EDGAR IGNACIO DE LA TORRE RODRIGUEZ DNI :77742062"/>
    <e v="#N/A"/>
    <e v="#N/A"/>
    <s v="SI"/>
    <n v="0"/>
    <n v="0"/>
    <s v="Acceso"/>
    <x v="0"/>
  </r>
  <r>
    <x v="2"/>
    <s v="PERÚ"/>
    <s v="VIVA1A CENTRO MEDICO"/>
    <s v="RIMAC"/>
    <s v="CRONICOS"/>
    <s v="DNI"/>
    <n v="46699558"/>
    <s v="YURIKO CORTES RODRIGUEZ "/>
    <m/>
    <n v="992375194"/>
    <s v="yuriko.cortes1890cr@gmail.com"/>
    <x v="1"/>
    <m/>
    <x v="1"/>
    <s v="ASEGURADOR"/>
    <s v="Buenos tardes, favor su apoyo con la solicitud de la paciente en mención para ingresar al programa cuídate por diagnóstico de  hiperlipidemia mixta. "/>
    <x v="1"/>
    <s v="CUIDATE"/>
    <s v="HIPERLIPIDEMIA"/>
    <x v="6"/>
    <s v="Buenos días, estimados _x000a__x000a_Referente al paciente Yuriko Cortes, hemos realizado múltiples llamadas al número 907403766 y no hemos logrado contactarnos, sin embargo hemos recibido respuesta vía WhatsApp donde la paciente refiere estar atendiéndose en clínica internacional._x000a__x000a_ saludos cordiales. "/>
    <d v="2025-04-07T00:00:00"/>
    <x v="1"/>
    <n v="24"/>
    <s v="CERRADA"/>
    <s v="6 DIAS O MAS"/>
    <s v="NO ATRIBUIBLE"/>
    <s v="mar-05"/>
    <s v="AFILIACION PROGRAMA CUIDATE // CI LIMA // YURIKO CORTES RODRIGUEZ 992375194"/>
    <e v="#N/A"/>
    <e v="#N/A"/>
    <e v="#N/A"/>
    <e v="#N/A"/>
    <e v="#N/A"/>
    <s v="Solicitud"/>
    <x v="1"/>
  </r>
  <r>
    <x v="2"/>
    <s v="PERÚ"/>
    <s v="VIVA1A CENTRO MEDICO"/>
    <s v="RIMAC"/>
    <s v="CRONICOS"/>
    <s v="DNI"/>
    <n v="9994334"/>
    <s v="ANA GABRIELA CHAVEZ VARGAS"/>
    <m/>
    <n v="989640563"/>
    <m/>
    <x v="1"/>
    <m/>
    <x v="2"/>
    <s v="ASEGURADOR"/>
    <s v="&quot;Hola Guissela, buenos días_x000a_Traté de comunicarme contigo por Teams, pero no obtuve respuesta._x000a_Tengo un casito de la asegurada CHAVEZ VARGAS, ANA GABRIELA con DNI: 09994334, quien indica que no está recibiendo los medicamentos por el programa de cuídate y que le han indicando que tiene que hablar con su aseguradora._x000a__x000a_ _x000a__x000a_Por favor tu apoyo para que se comuniquen hoy con ella, ya no tiene medicamentos y tampoco ha tenido la cita._x000a__x000a_ _x000a__x000a_TLF: 989 640 563&quot;_x000a__x000a_"/>
    <x v="0"/>
    <s v="PRESTADOR EXTERNO"/>
    <s v="FARMACIA"/>
    <x v="6"/>
    <s v="Estimada Guissela, buena noche:_x000a_Previo cordial saludo y las disculpas por la demora en responder, se informa que paciene fue atendida el día 6 del presente, se validan entrega de medicamentos conforme._x000a__x000a_Saludos Cordiales,_x000a_"/>
    <d v="2025-03-19T00:00:00"/>
    <x v="0"/>
    <n v="11"/>
    <s v="CERRADA"/>
    <s v="6 DIAS O MAS"/>
    <s v="ATRIBUIBLE"/>
    <s v="mar-05"/>
    <s v="cuidate// endocrinología//CHAVEZ VARGAS, ANA GABRIELA //ADMINISTRACION FOOD REGIONAL S.A.C."/>
    <e v="#N/A"/>
    <e v="#N/A"/>
    <e v="#N/A"/>
    <n v="0"/>
    <n v="0"/>
    <s v="Medicamentos"/>
    <x v="0"/>
  </r>
  <r>
    <x v="2"/>
    <s v="PERÚ"/>
    <s v="VIVA1A CENTRO MEDICO"/>
    <s v="RIMAC"/>
    <s v="CRONICOS"/>
    <s v="DNI"/>
    <n v="72182950"/>
    <s v="XIMENA SOFIA DELGADILLO CABRERA"/>
    <m/>
    <n v="942117531"/>
    <s v="ximenix95@hotmail.com"/>
    <x v="1"/>
    <m/>
    <x v="1"/>
    <s v="ASEGURADOR"/>
    <s v="Buenas tardes_x000a_Estimada Guísela, según lo conversado envio los datos de asegurada que cuenta con dos diagnósticos hipotiroidismo y asma en las cuales clienta se sienta incomoda ya que por tener dos diagnósticos por la enfermedad de asma tiene que pagar el mismo deducible de hipotiroidismo que es el 85% cuando por ser un paciente bajo el programa cuídate esta cobertura está cubierta al 100%._x000a_Clienta indica que cuenta con diagnóstico de Hipotiroidismo."/>
    <x v="1"/>
    <s v="CUIDATE"/>
    <s v="ENDOCRINOLOGIA"/>
    <x v="6"/>
    <s v="Estimados _x000a_Pcte   paso su consulta el día 07/03 con el Dra. Virginia , durante la consulta se ha manifestado  dx de asma y  el dx  Rinitis._x000a_ Saludos cordiales _x000a_Katherine Ochoa _x000a_Centro de experiencia "/>
    <d v="2025-03-30T00:00:00"/>
    <x v="0"/>
    <n v="18"/>
    <s v="CERRADA"/>
    <s v="6 DIAS O MAS"/>
    <s v="ATRIBUIBLE"/>
    <s v="mar-05"/>
    <s v="XIMENA SOFIA DELGADILLO CABRERA-77742062"/>
    <e v="#N/A"/>
    <e v="#N/A"/>
    <s v="SI"/>
    <e v="#N/A"/>
    <e v="#N/A"/>
    <s v="Solicitud"/>
    <x v="1"/>
  </r>
  <r>
    <x v="2"/>
    <s v="PERÚ"/>
    <s v="VIVA1A CENTRO MEDICO"/>
    <s v="RIMAC"/>
    <s v="CRONICOS"/>
    <s v="DNI"/>
    <n v="25443941"/>
    <s v="ANGEL HERMOZA SALAS "/>
    <m/>
    <m/>
    <m/>
    <x v="1"/>
    <m/>
    <x v="2"/>
    <s v="ASEGURADOR"/>
    <s v="Estimadas buenos días,_x000a__x000a_ _x000a__x000a_Agradeceré su apoyo con el reclamo presentado por asegurado ANGEL HERMOZA SALAS con DNI 25443941, en disconformidad con la falta de cita médica en el mes de febrero y entrega de medicamentos por parte de proveedor Estar Vital._x000a__x000a_ _x000a__x000a_Por favor confirmar con proveedor motivo de no atención e indicar la nueva programación._x000a__x000a_ _x000a__x000a_Quedo atenta a sus comentarios._x000a__x000a_ _x000a__x000a_Gracias._x000a__x000a_Saludos,"/>
    <x v="2"/>
    <s v="CRONICOS"/>
    <s v="NO ESPECIFICA"/>
    <x v="6"/>
    <s v="Estimada Guissela, buena tarde:_x000a_Paciente en referencia se encuentra en la base de migración Estar Vital._x000a_Se realizaron las llamadas correspondientes de captación; sin embargo no obtuvimos respuesta con respecto al agendamiento._x000a__x000a_Nos tratamos de comunicar vía ws sin éxito en su momento. Al responder el paciente se indica que llamaremos desde nuestra central, respondiendo y logrando agendamiento._x000a__x000a_Cabe resaltar que paciente refiere ha tenido el celular con fallas para responder llamadas._x000a__x000a_Cita: 11/3/25_x000a_Hora: 18:38_x000a_Médico: Dr. Moncada._x000a__x000a_Saludos Cordiales,"/>
    <d v="2025-03-11T00:00:00"/>
    <x v="0"/>
    <n v="5"/>
    <s v="CERRADA"/>
    <s v="120 HORAS"/>
    <s v="ATRIBUIBLE"/>
    <s v="mar-05"/>
    <s v="RECLAMO 25-EPS002246 // ANGEL HERMOZA SALAS"/>
    <e v="#N/A"/>
    <e v="#N/A"/>
    <e v="#N/A"/>
    <e v="#N/A"/>
    <e v="#N/A"/>
    <s v="Acceso"/>
    <x v="0"/>
  </r>
  <r>
    <x v="2"/>
    <s v="PERÚ"/>
    <s v="VIVA1A CENTRO MEDICO"/>
    <s v="RIMAC"/>
    <s v="CRONICOS"/>
    <s v="DNI"/>
    <n v="8268085"/>
    <s v="NORA EMMA GARCIA CASTILLO"/>
    <m/>
    <m/>
    <m/>
    <x v="1"/>
    <m/>
    <x v="2"/>
    <s v="ASEGURADOR"/>
    <s v="ola Gianina_x000a__x000a_Por favor tu apoyo la asegurada indica que se viene atendiendo por un programa de pacientes crónicos de RIMAC en donde todos los meses se recetan la Fluoxetina 20 mg. Me comenta que en su última atención la cual fue el mes pasado le dejaron una dosis para un mes, pero hasta el momento no se comunican con ella para su próxima cita y futuras dosis._x000a__x000a_ _x000a__x000a_Te brindo sus datos:_x000a__x000a_ _x000a__x000a_Nombre: GARCIA CASTILLO NORA EMMA_x000a__x000a_Dni: 08268085_x000a__x000a_Teléfono: 960466099_x000a__x000a_ _x000a__x000a_Te agradeceré pueda revisar el caso y confirmarnos a que se debe la demora. Gracias_x000a__x000a_ _x000a__x000a_Saludos,"/>
    <x v="2"/>
    <s v="CRONICOS"/>
    <s v="DISLIPIDEMIA"/>
    <x v="6"/>
    <s v="Estimada Guissela, previo cordial saludo para informarte que teníamos un número de contacto ya establecimos contacto con la usuaria, para programarle la cita correspondiente._x000a__x000a_Cabe adicionar que paciente indica estar en programa de dislipidemia, pero también nos solicita medicación de fluoxetina y clonazepam, indicando que los tomo por los diagnósticos de fibromialgia y ansiedad, manifestando que el antiguo proveedor brindaba su cobertura al 100%._x000a__x000a_De ser el caso, indicarnos bajo que programa la incluiríamos y el copago correspondiente por estos diagnósticos._x000a__x000a_Saludos,"/>
    <d v="2025-03-10T00:00:00"/>
    <x v="0"/>
    <n v="4"/>
    <s v="CERRADA"/>
    <s v="96 HORAS"/>
    <s v="ATRIBUIBLE"/>
    <s v="mar-05"/>
    <s v="TALMA - EPS - ATENCION MEDICA - ASEG: GARCIA CASTILLO NORA EMMA"/>
    <e v="#N/A"/>
    <e v="#N/A"/>
    <s v="SI"/>
    <e v="#N/A"/>
    <e v="#N/A"/>
    <s v="Acceso"/>
    <x v="0"/>
  </r>
  <r>
    <x v="2"/>
    <s v="PERÚ"/>
    <s v="VIVA1A CENTRO MEDICO"/>
    <s v="RIMAC"/>
    <s v="CRONICOS"/>
    <s v="DNI"/>
    <n v="7368311"/>
    <s v="JESSICA MILAGROS NALDOS BLANCO"/>
    <m/>
    <n v="949202327"/>
    <s v="jnaldos@gmail.com"/>
    <x v="1"/>
    <m/>
    <x v="1"/>
    <s v="ASEGURADOR"/>
    <s v="Por favor tu apoyo con este cliente, solicita afiliación al programa cuídate en Lima, _x000a_Ingresó su solicitud mediante a la APP pero aún no lo contactamos, considerar que es un cliente ALTO VALOR VIP. ¡Gracias!_x000a_ _x000a_Nombre de Contacto: JESSICA MILAGROS NALDOS BLANCO_x000a_Paciente: JESSICA MILAGROS NALDOS BLANCO_x000a_Contratante: JESSICA MILAGROS NALDOS BLANCO_x000a_Diagnóstico: HTA, disli´pidemia_x000a_Teléfono (De preferencia Móvil): +51949202327_x000a_Correo Electrónico (si lo refiere): jnaldos@gmail.com"/>
    <x v="6"/>
    <s v="ASEGURADOR"/>
    <s v="ASEGURADOR"/>
    <x v="7"/>
    <s v="Estimada Guissela, buena noche:_x000a_Se contacta con paciente en referencia quien indica que se atiende en clínica internacional y que la solicitud del ingreso a programa es para la misma clínica._x000a_Se declina gestión de ingreso a programa con Viva 1A._x000a__x000a_Saludos Cordiales,"/>
    <d v="2025-03-17T00:00:00"/>
    <x v="1"/>
    <n v="8"/>
    <s v="CERRADA"/>
    <s v="6 DIAS O MAS"/>
    <s v="NO ATRIBUIBLE"/>
    <s v="mar-06"/>
    <s v="RIMAC VIP // INSCRIPCION PROGRAMA CUIDATE // C: JESSICA MILAGROS NALDOS BLANCO"/>
    <e v="#N/A"/>
    <e v="#N/A"/>
    <e v="#N/A"/>
    <e v="#N/A"/>
    <e v="#N/A"/>
    <s v="Eps"/>
    <x v="2"/>
  </r>
  <r>
    <x v="2"/>
    <s v="PERÚ"/>
    <s v="VIVA1A CENTRO MEDICO"/>
    <s v="RIMAC"/>
    <s v="CRONICOS"/>
    <s v="DNI"/>
    <n v="7006744"/>
    <s v="MAURA ROSALINA PRADO SOTO"/>
    <m/>
    <n v="954086780"/>
    <m/>
    <x v="1"/>
    <m/>
    <x v="2"/>
    <s v="ASEGURADOR"/>
    <s v="Me podrías apoyar para que puedan comunicarse con la clienta, me comenta que su madre estuvo recibiendo atención por parte de Estar Vital hasta finales de enero, cuando le indicaron que ya no trabajaban con Rimac y que alguien de Rimac se pondría en contacto para informarle sobre el nuevo proveedor. Sin embargo, hasta ahora no han recibido ninguna comunicación, y su madre ya no cuenta con las medicinas necesarias, las cuales están siendo asumidas de forma particular._x000a__x000a_ _x000a__x000a_Solicita que se comuniquen con ella con prioridad y que se realice una reevaluación._x000a_Buenos días Guissela,_x000a__x000a_ _x000a__x000a_Me podrías apoyar para que puedan comunicarse con la clienta, me comenta que su madre estuvo recibiendo atención por parte de Estar Vital hasta finales de enero, cuando le indicaron que ya no trabajaban con Rimac y que alguien de Rimac se pondría en contacto para informarle sobre el nuevo proveedor. Sin embargo, hasta ahora no han recibido ninguna comunicación, y su madre ya no cuenta con las medicinas necesarias, las cuales están siendo asumidas de forma particular._x000a__x000a_ _x000a__x000a_Solicita que se comuniquen con ella con prioridad y que se realice una reevaluación._x000a__x000a_ _x000a__x000a_ _x000a__x000a_Datos_x000a__x000a_Contacto: ROSA LIZ YLLESCAS PRADO_x000a__x000a_DNI: 09830538_x000a__x000a_Asegurada: MAURA ROSALINA PRADO SOTO_x000a__x000a_DNI: 07006744_x000a__x000a_Póliza: 4001 - 14209_x000a__x000a_Celular: 954086780_x000a__x000a_ _x000a_ "/>
    <x v="0"/>
    <s v="PRESTADOR EXTERNO"/>
    <s v="FARMACIA"/>
    <x v="7"/>
    <s v="Estimada Guissela, buena noche:_x000a_Previo cordial saludo y las disculpas por la demora, se informa que paciente en referencia tuvo atención el día 8/3/25; siendo los medicamentos entregados el día 10/3/25._x000a_La demora de medicamentos se debió a que la pcte no respondía llamadas ni ws._x000a_Actualmente pcte conforme._x000a__x000a_Saludos Cordiales,"/>
    <d v="2025-03-17T00:00:00"/>
    <x v="0"/>
    <n v="8"/>
    <s v="CERRADA"/>
    <s v="6 DIAS O MAS"/>
    <s v="ATRIBUIBLE"/>
    <s v="mar-06"/>
    <s v="RIMAC VIP || PROGRAMA CRONICOS || MAURA ROSALINA PRADO SOTO"/>
    <e v="#N/A"/>
    <e v="#N/A"/>
    <e v="#N/A"/>
    <e v="#N/A"/>
    <e v="#N/A"/>
    <s v="Medicamentos"/>
    <x v="0"/>
  </r>
  <r>
    <x v="2"/>
    <s v="PERÚ"/>
    <s v="VIVA1A CENTRO MEDICO"/>
    <s v="RIMAC"/>
    <s v="CRONICOS"/>
    <s v="DNI"/>
    <n v="79971601"/>
    <s v="THIAGO PORTUGAL QUISPE"/>
    <m/>
    <n v="952309456"/>
    <s v="eliquispe102918@hotmail.com"/>
    <x v="1"/>
    <m/>
    <x v="1"/>
    <s v="ASEGURADOR"/>
    <s v="“Soy Eliza Quispe Cocchi, 70388361 y quisiera saber más sobre ese programa cuidate ya que mi niño tiene asma sus datos son Thiago Portugal Quispe 79971601_x000a_Correo: eliquispe102918@hotmail.com_x000a_Telefono: 952 309 456”_x000a_Hago esta solicitud debido a que cada vez que se contacta le cortan la llamada."/>
    <x v="6"/>
    <s v="ASEGURADOR"/>
    <s v="ASEGURADOR"/>
    <x v="7"/>
    <s v="Estimados, buenas tardes _x000a__x000a_Nos contactamos con mamá del paciente y nos indicó que por medio de Rimac solicitaba una atención por un Neumopediatra ya que adicional a su Dx crónico también tiene un tratamiento por la Leucopenia que lo estaba haciendo mediante la clínica Vallesur de Arequipa._x000a__x000a_Mamá indica que solo desea seguir pasando las atenciones por la clínica y con el neumólogo de dicha clínica y solicita que le den soporte para las citas que ella está solicitando en la clínica._x000a__x000a_Mamá de paciente conforme con la indicación, no acepta ingresar  ningún programa con Viva 1A._x000a__x000a_Quedo atento a sus comentarios._x000a__x000a_Saludos cordiales"/>
    <d v="2025-03-07T00:00:00"/>
    <x v="1"/>
    <n v="2"/>
    <s v="CERRADA"/>
    <s v="48 HORAS"/>
    <s v="NO ATRIBUIBLE"/>
    <s v="mar-06"/>
    <s v="SOLICITUD DE AFILIACION A PROGRAMA CUIDATE - TITULAR: Christian Portugal Sucapuca PACIENTE: Thiago Portugal Quispe DNI 79971601 - NO CONTESTAN EL TELEFONO "/>
    <e v="#N/A"/>
    <e v="#N/A"/>
    <e v="#N/A"/>
    <e v="#N/A"/>
    <e v="#N/A"/>
    <s v="Eps"/>
    <x v="2"/>
  </r>
  <r>
    <x v="2"/>
    <s v="PERÚ"/>
    <s v="VIVA1A CENTRO MEDICO"/>
    <s v="RIMAC"/>
    <s v="CRONICOS"/>
    <s v="DNI"/>
    <n v="3506981"/>
    <s v="JUAN MANUEL RIVAS CASTILLO"/>
    <m/>
    <n v="940148591"/>
    <s v="juanmanuel263@gmail.com"/>
    <x v="1"/>
    <m/>
    <x v="1"/>
    <s v="ASEGURADOR"/>
    <s v="Su gentil apoyo con el pronto contacto del usuario referido para el ingreso al programa Cuidate."/>
    <x v="1"/>
    <s v="CUIDATE"/>
    <s v="HIPERTENSION"/>
    <x v="7"/>
    <s v="Estimada Guissela, buena noche:_x000a_Se contacta con paciente Juan Manuel Rivas Castillo, quien no puede atender llamada y solicita nos contactemos el día de mañana._x000a_Se reintentará comunicación._x000a__x000a_Saludos Cordiales,"/>
    <d v="2025-03-17T00:00:00"/>
    <x v="0"/>
    <n v="8"/>
    <s v="CERRADA"/>
    <s v="6 DIAS O MAS"/>
    <s v="ATRIBUIBLE"/>
    <s v="mar-06"/>
    <s v="DERIVACION MDC A CUIDATE Juan Manuel Rivas Castillo"/>
    <e v="#N/A"/>
    <e v="#N/A"/>
    <s v="SI"/>
    <e v="#N/A"/>
    <e v="#N/A"/>
    <s v="Solicitud"/>
    <x v="1"/>
  </r>
  <r>
    <x v="2"/>
    <s v="PERÚ"/>
    <s v="VIVA1A CENTRO MEDICO"/>
    <s v="RIMAC"/>
    <s v="CRONICOS"/>
    <s v="DNI"/>
    <n v="73339945"/>
    <s v="FRANCIS ANN ROJAS BISMARCK"/>
    <m/>
    <n v="960400899"/>
    <s v="francisrojasbismarck@gmail.com"/>
    <x v="1"/>
    <m/>
    <x v="2"/>
    <s v="ASEGURADOR"/>
    <s v="Buenas, me inscribi al programa otras enfermeras cronicas de RIMAC, me hicieron un seguimiento por telefono con un dr. Y me enviaron medicamentos, sin embargo donde puedo ver todo ese seguimiento, ya que luego no se ha vuelvo a comunicar conmigo, asi mismo nunca me enviaron receta._x000a_Tambien se comunico el nutriologo conmigo y dijo que me iba a enviar el plan nutricional y de igual forma nunca me envió"/>
    <x v="7"/>
    <s v="CRONICOS"/>
    <s v="NO ESPECIFICA"/>
    <x v="8"/>
    <s v="Estimada Guissela, buena tarde:_x000a_Previo cordial saludo y las disculpas del caso por la demora en la respuesta, se informa sobre la paciente que:_x000a_Se realizó la atención correspondiente al programa e interconsulta con nutrición._x000a_Se valida que el plan nutricional y la receta no llegaron a la paciente, se atribuye a ello a un defecto informático el cual no fue detectado oportunamente por el personal a cargo._x000a_Se ha enviado la documentación pendiente a la paciente._x000a__x000a_Como medida correctiva hemos separado de la posición al personal que cometió el error y se ha reforzado a todo el personal acerca del seguimiento de los pacientes._x000a__x000a_Saludos Cordiales,"/>
    <d v="2025-03-19T00:00:00"/>
    <x v="0"/>
    <n v="9"/>
    <s v="CERRADA"/>
    <s v="6 DIAS O MAS"/>
    <s v="ATRIBUIBLE"/>
    <s v="mar-07"/>
    <s v="PACIENTE DEL PROGRAMA CUIDATE / FRANCIS ANN ROJAS BISMARCK / NO RECIBIO RECETAS MEDICAS"/>
    <e v="#N/A"/>
    <e v="#N/A"/>
    <e v="#N/A"/>
    <e v="#N/A"/>
    <e v="#N/A"/>
    <s v="Atención Asistencial"/>
    <x v="0"/>
  </r>
  <r>
    <x v="2"/>
    <s v="PERÚ"/>
    <s v="VIVA1A CENTRO MEDICO"/>
    <s v="RIMAC"/>
    <s v="CRONICOS"/>
    <s v="DNI"/>
    <n v="7843321"/>
    <s v="SANDRA MILAGROS RIVAROLA LIMONCHI"/>
    <m/>
    <n v="972732022"/>
    <m/>
    <x v="1"/>
    <m/>
    <x v="1"/>
    <s v="ASEGURADOR"/>
    <s v="Hola Kathy, buen día por favor tu apoyo para poder contactar a la jefa de bienestar de OECHSLE, para poder inscribirla en los programas de dislipidemia e hipotiroidismo._x000a__x000a_SANDRA MILAGROS RIVAROLA LIMONCHI_x000a_DNI: 07843321_x000a__x000a_TLFN: 972 732 022_x000a__x000a_ _x000a__x000a_ _x000a__x000a_Primero, escribirle por whatssap, informándole quienes son, ya que no contesta números desconocidos. Me confirman cuando se pongan en contacto con ella por favor"/>
    <x v="1"/>
    <s v="CRONICOS"/>
    <s v="DISLIPIDEMIA"/>
    <x v="8"/>
    <s v="Estimada Guissela, previo cordial saludo y con las disculpas de la reciente respuesta, te informo que el paciente paso su consulta el 6 de marzo de 2025._x000a_Asimismo, su medicación fue gestionada el 7 de marzo de 2025._x000a_Saludos  _x000a_la receta ya se gestiono para entrega el 11 abril  2025  _x000a_Saludos, "/>
    <d v="2025-03-19T00:00:00"/>
    <x v="0"/>
    <n v="9"/>
    <s v="CERRADA"/>
    <s v="6 DIAS O MAS"/>
    <s v="ATRIBUIBLE"/>
    <s v="mar-07"/>
    <s v="DISLIPIDEMIA E HIPOTIROISDISMO//SANDRA MILAGROS RIVAROLA LIMONCHI"/>
    <e v="#N/A"/>
    <e v="#N/A"/>
    <e v="#N/A"/>
    <e v="#N/A"/>
    <e v="#N/A"/>
    <s v="Solicitud"/>
    <x v="1"/>
  </r>
  <r>
    <x v="2"/>
    <s v="PERÚ"/>
    <s v="VIVA1A CENTRO MEDICO"/>
    <s v="RIMAC"/>
    <s v="CRONICOS"/>
    <s v="DNI"/>
    <n v="10220773"/>
    <s v="DANIEL PEDRO MARCELO INDACOCHEA NUGENT"/>
    <m/>
    <n v="992986082"/>
    <m/>
    <x v="1"/>
    <m/>
    <x v="2"/>
    <s v="ASEGURADOR"/>
    <s v="Paciente dentro del programa por diagnóstico de hipertensión arterial se comunica detallando que ha solicitado una atención por consulta, pero no ha tenido respuesta o confirmación hasta el momento, por favor su gentil apoyo para comunicarse lo más pronto posible ya que el asegurado señala que los medicamentos recibidos como tratamiento están por acabarse. Muchas gracias."/>
    <x v="2"/>
    <s v="CRONICOS"/>
    <s v="HIPERTENSION"/>
    <x v="8"/>
    <s v="Estimada Guissela, previas disculpas por la demora te informo que el paciente pasó su consulta con nosotros el 14 de marzo de 2025 por médico especialista. Se encuentra en cohorte de RCV._x000a__x000a_Las medicinas ya fueron gestionadas._x000a_"/>
    <d v="2025-03-19T00:00:00"/>
    <x v="0"/>
    <n v="9"/>
    <s v="CERRADA"/>
    <s v="6 DIAS O MAS"/>
    <s v="ATRIBUIBLE"/>
    <s v="mar-07"/>
    <s v="PROGRAMA CUIDATE // Paciente: DANIEL PEDRO MARCELO INDACOCHEA NUGENT"/>
    <e v="#N/A"/>
    <e v="#N/A"/>
    <e v="#N/A"/>
    <e v="#N/A"/>
    <e v="#N/A"/>
    <s v="Acceso"/>
    <x v="0"/>
  </r>
  <r>
    <x v="2"/>
    <s v="PERÚ"/>
    <s v="VIVA1A CENTRO MEDICO"/>
    <s v="RIMAC"/>
    <s v="CRONICOS"/>
    <s v="DNI"/>
    <s v="2009433."/>
    <s v="ESMEIDA ODILA SUBERO DE HERNANDEZ"/>
    <m/>
    <n v="980797569"/>
    <s v="anniekhernandez@gmail.con"/>
    <x v="1"/>
    <m/>
    <x v="2"/>
    <s v="ASEGURADOR"/>
    <s v="Se contacta hija Annie informa que el día 12 de febrero su mama paso atención vía telefónica con el Doctor Moncada de programa Cuidate le informaron que iban a realizar la revisión con relación al caso de paciente y dependiente de su evaluación iba a determinar los medicamentos, pero hasta la fecha no reciben respuesta y su madre necesita tomas sus medicinas._x000a__x000a_Se le informo que iba a emitir una orden de los medicamentos que requería el paciente._x000a__x000a_Estimada Gissela los datos correctos del paciente son ESMEIDA ODILA SUBERO DE HERNANDEZ por favor tu apoyo con el caso._x000a__x000a__x000a_DNI: 002009433_x000a_SUBERO DE HERNANDEZ ESMEIDA ODILA_x000a_Paciente: crónico_x000a_Póliza: E0001220_x000a_Celular: 980797569_x000a_Contacto: ANNIE KAROLINE HERNANDEZ SUBERO_x000a_Correo: anniekhernandez@gmail.con"/>
    <x v="7"/>
    <s v="CUIDATE"/>
    <s v="NO ESPECIFICA"/>
    <x v="8"/>
    <s v="Estimada Guissela, buen día:_x000a_En referencia a lo solicitado, se valida que efectivamente nuestra mutua paciente ha tenido consulta efectiva con el Dr. Moncada el día 17/2/24._x000a_Se valida con farmacia la dispensación conforme de los medicamentos indicados en RM._x000a_Cabe resaltar que la Sra. Subero indica en base de migración programa RCV; sin embargo, no cuenta con dx acorde al programa indicado._x000a__x000a_Para tranquilidad de cara a la experiencia del usuario, nuestro médico de piso realizará una llamada para validar los medicamentos que indican se encuentran faltantes._x000a__x000a_Se reportará luego de que la paciente responda._x000a__x000a_Saludos Cordiales,"/>
    <d v="2025-03-07T00:00:00"/>
    <x v="0"/>
    <n v="1"/>
    <s v="CERRADA"/>
    <s v="24 HORAS"/>
    <s v="ATRIBUIBLE"/>
    <s v="mar-07"/>
    <e v="#N/A"/>
    <e v="#N/A"/>
    <e v="#N/A"/>
    <e v="#N/A"/>
    <e v="#N/A"/>
    <e v="#N/A"/>
    <s v="Atención Asistencial"/>
    <x v="0"/>
  </r>
  <r>
    <x v="2"/>
    <s v="PERÚ"/>
    <s v="VIVA1A CENTRO MEDICO"/>
    <s v="RIMAC"/>
    <s v="CRONICOS"/>
    <s v="DNI"/>
    <n v="10091783"/>
    <s v="GISELLA ISABEL GALINDO CIEZA"/>
    <m/>
    <n v="963898715"/>
    <s v="gisekim@hotmail.com"/>
    <x v="1"/>
    <m/>
    <x v="1"/>
    <s v="ASEGURADOR"/>
    <s v="DERIVACIÓN MDC A CUIDATE"/>
    <x v="1"/>
    <s v="CUIDATE"/>
    <s v="NO ESPECIFICA"/>
    <x v="8"/>
    <s v="Buenas tardes estimados,_x000a__x000a_El paciente se encuentra agendado._x000a__x000a_Fecha de cita: 11-03-2025_x000a_Hora: 11:20 am_x000a__x000a__x000a__x000a_Saludos cordiales."/>
    <d v="2025-03-07T00:00:00"/>
    <x v="0"/>
    <n v="1"/>
    <s v="CERRADA"/>
    <s v="24 HORAS"/>
    <s v="ATRIBUIBLE"/>
    <s v="mar-07"/>
    <s v="DERIVACION MDC A CUIDATEGisella Isabel Galindo Cieza"/>
    <e v="#N/A"/>
    <e v="#N/A"/>
    <e v="#N/A"/>
    <e v="#N/A"/>
    <e v="#N/A"/>
    <s v="Solicitud"/>
    <x v="1"/>
  </r>
  <r>
    <x v="2"/>
    <s v="PERÚ"/>
    <s v="VIVA1A CENTRO MEDICO"/>
    <s v="RIMAC"/>
    <s v="CRONICOS"/>
    <s v="DNI"/>
    <n v="7819040"/>
    <s v="JULIA PATRICIA YOLANDA TEJEDA MOSCOSO"/>
    <m/>
    <n v="999708564"/>
    <m/>
    <x v="1"/>
    <m/>
    <x v="1"/>
    <s v="ASEGURADOR"/>
    <s v="Contactar usuaria para la continuidad de atención del programa Artritis Reumatoide"/>
    <x v="4"/>
    <s v="CRONICOS"/>
    <s v="ARTRITIS REUMATOIDE"/>
    <x v="8"/>
    <s v="Buenas tardes estimados,_x000a__x000a_Espero que se encuentren bien.  Con respecto al correo líneas abajo, el paciente fue atendido el 05 de marzo._x000a_En relación a sus medicamentos, la levotiroxina fue entregada el 06mar. La  tofacitinib fue derivada a Cuida."/>
    <d v="2025-03-10T00:00:00"/>
    <x v="0"/>
    <n v="2"/>
    <s v="CERRADA"/>
    <s v="48 HORAS"/>
    <s v="ATRIBUIBLE"/>
    <s v="mar-07"/>
    <s v="Asegurada Yolanda Patricia Tejeda Moscoso - Programa de Artritis Rematoidea // Contratante Obras de Ingenieria - Poliza E0003156// Rimac Seguros "/>
    <e v="#N/A"/>
    <e v="#N/A"/>
    <e v="#N/A"/>
    <e v="#N/A"/>
    <e v="#N/A"/>
    <s v="Solicitud"/>
    <x v="1"/>
  </r>
  <r>
    <x v="2"/>
    <s v="PERÚ"/>
    <s v="VIVA1A CENTRO MEDICO"/>
    <s v="RIMAC"/>
    <s v="CRONICOS"/>
    <s v="DNI"/>
    <n v="8804113"/>
    <s v="BERTHA TALLEDO EYZAGUIRRE DE ECHEGARAY"/>
    <m/>
    <m/>
    <m/>
    <x v="1"/>
    <m/>
    <x v="2"/>
    <s v="ASEGURADOR"/>
    <s v="Estimadas buenas tardes a la fecha  el personal de  VIVA 1A, no ha programado una atencion domiciliaria para la titular  BERTHA TALLEDO EYZAGUIRRE DE ECHEGARAY (92 ) CON DNI 08804113._x000a_ESTIMADOS BUENAS NOCHES, A LA PACIENTE SE LE ACABÓ SUS MEDICINAS HACE 10 DIAS Y SU HIJO EL SR LUIS ECHEGARAY TUVO QUE COMPRARLOS DE FORMA PARTICULAR. COMO  NUEVO PROVEEDOR DE ASISTENCIA Y SERVICIOS NOMBRADO POR RIMAC, (DESDE SU VISITA EL 21/02/2025), DEBIÓ TOMAR CONOCIMIENTO DE LA CANTIDAD DE MEDICINAS QUE TOMA LA PACIENTE Y VERIFICAR LA CANTIDAD QUE LE QUEDABAN, CON EL FIN DE PROVEER LO SUFICIENTE HASTA SU NUEVA VISITA DEL 22/03/2025,_x000a__x000a_AGRADECERE COORDINAR CON EL SR LUIS ECHEGARAY AL CELULAR 949073141, SOBRE LO INDICADO._x000a_SALUDOS,_x000a_hace mas de 13 dias que llamaron y preguntaron los datos de la paciente, diagnóstico, medicamentos que toma, y dijeron que vendrian a visitar ala paciente pero nunca mas llamaron._x000a__x000a_el hijo sr Luis Echegaray esta muy mortificado y desea que RIMAC presione a VIVA 1A, para que den una buena atencion  medica._x000a_favor responder a la brevedad._x000a_saludos."/>
    <x v="2"/>
    <s v="ATENCION DOMICILIARIA"/>
    <s v="MEDICINA GENERAL"/>
    <x v="8"/>
    <s v="Buenas tardes estimados,_x000a__x000a_Con respecto al caso mencionado, el paciente fue atendido el 21-02-2025.  De acuerdo a su protocolo de atención, su próxima visita es el  21-03-2025._x000a_Respecto a lo mencionado líneas abajo, la receta de sus medicamentos fue solicitada para 30 días (Adjunto receta médica). Adicional a ello, el paciente no estuvo conforme con el copago, indicando que no cancela por todos los medicamentos de la receta. Por lo cual, no acepto la dispensación de medicamentos. _x000a__x000a__x000a__x000a_Saludos cordiales."/>
    <d v="2025-03-07T00:00:00"/>
    <x v="0"/>
    <n v="1"/>
    <s v="CERRADA"/>
    <s v="24 HORAS"/>
    <s v="ATRIBUIBLE"/>
    <s v="mar-07"/>
    <s v="PACIENTE: BERTHA TALLEDO EYZAGUIRRE DE ECHEGARAY (92)"/>
    <e v="#N/A"/>
    <e v="#N/A"/>
    <e v="#N/A"/>
    <e v="#N/A"/>
    <e v="#N/A"/>
    <s v="Acceso"/>
    <x v="0"/>
  </r>
  <r>
    <x v="2"/>
    <s v="PERÚ"/>
    <s v="VIVA1A CENTRO MEDICO"/>
    <s v="RIMAC"/>
    <s v="CRONICOS"/>
    <s v="DNI"/>
    <n v="29599302"/>
    <s v="BETTY LILIAN VILLAVICENCIO DE PALZA"/>
    <m/>
    <n v="945049300"/>
    <m/>
    <x v="1"/>
    <m/>
    <x v="2"/>
    <s v="ASEGURADOR"/>
    <s v="Tu apoyo con absolver la consulta y evaluación del siguiente reclamo:_x000a__x000a_El inconveniente con la paciente Betty Villavicencio, es que el día de hoy 25.02.25 no le quisieron dar el medicamento: METFORMINA ya que el seguro refiere que ya no le cubre el medicamento, hace unos meses tenía el mismo problema con ese medicamento pero siempre le resolvieron, sin embargo el día de hoy ya no le quisieron dar, ya que le dijeron que ese medicamento solo dan cuando una persona tiene 2 enfermedades que es ovarios poliquísticos o diabetes pero la doctora está recetandole este medicamento para evitar la diabetes (para así evitar mucha grasa en la sangre)_x000a_ _x000a__x000a_El otro inconveniente es que la endocrinóloga, le da medicación para 3 meses, pero tampoco le entregan por qué el seguro no lo cubre y la sra. tiene que ir presencialmente mensual, pagar por la cita, para que la doctora solo le dé la receta del medicamento._x000a_ _x000a__x000a_Por los diagnósticos mencionados en la receta ¿no sería paciente del PROGRAMA CUIDATE?_x000a_Quedamos atentas, "/>
    <x v="0"/>
    <s v="PRESTADOR EXTERNO"/>
    <s v="FARMACIA"/>
    <x v="8"/>
    <s v="Buenas tardes Guisella:_x000a_Reciba un cordial saludo. Nos comunicamos con usted para reiterar la solicitud del número de contacto actualizado de la paciente. Hemos enviado correos anteriores con este requerimiento, pero hasta el momento no hemos recibido respuesta._x000a_Es importante mencionar que hemos intentado comunicarnos con la paciente, sin embargo, no contesta las llamadas y el número registrado no cuenta con acceso a WhatsApp, lo cual limita los canales disponibles para establecer contacto._x000a_Agradeceremos nos puedas brindar el número correspondiente a la brevedad posible, ya que estamos a la espera de esta información para continuar con el proceso correspondiente._x000a_Quedamos atentos a tu pronta respuesta. Buenos días, estimados._x000a_Se informa que el día de ayer se realizaron tres intentos de comunicación telefónica a cada uno de los números de celular brindados, sin obtener respuesta en ninguno de los casos._x000a_En vista de ello, y no habiendo logrado contacto con el usuario, se procede a dar por cerrado el caso._x000a_Saludos cordiales,"/>
    <d v="2025-04-24T00:00:00"/>
    <x v="0"/>
    <n v="35"/>
    <s v="CERRADA"/>
    <s v="6 DIAS O MAS"/>
    <s v="ATRIBUIBLE"/>
    <s v="mar-07"/>
    <s v="CASO VILLAVICENCIO DE PALZA BETTY LILIAN- CORPORACION ACEROS AREQUIPA SA- POLIZA EPS"/>
    <e v="#N/A"/>
    <e v="#N/A"/>
    <e v="#N/A"/>
    <e v="#N/A"/>
    <e v="#N/A"/>
    <s v="Medicamentos"/>
    <x v="0"/>
  </r>
  <r>
    <x v="2"/>
    <s v="PERÚ"/>
    <s v="VIVA1A CENTRO MEDICO"/>
    <s v="RIMAC"/>
    <s v="CRONICOS"/>
    <s v="DNI"/>
    <n v="8248299"/>
    <s v="FREDY GAMARRA ELIAS"/>
    <m/>
    <m/>
    <s v="fredygamarra@gmail.com"/>
    <x v="1"/>
    <m/>
    <x v="2"/>
    <s v="ASEGURADOR"/>
    <s v="Estimados se solicita que lo contacten, indica que hace 2 meses dejaron de comunicarse para sus controles:_x000a__x000a_Nombres y Apellidos completos del paciente: FREDY GAMARRA ELIAS_x000a_2. Documento de Identidad: DNI 08248299_x000a_3. Diagnóstico: HIPERTENSION-DIABETIS_x000a_4. Ciudad de Residencia: LIMA_x000a_5. Teléfono (De preferencia Móvil): 993859244_x000a_6. Correo Electrónico (si lo refiere): fredygamarra@gmail.com_x000a_Quedo atento a sus comentarios."/>
    <x v="2"/>
    <s v="CRONICOS"/>
    <s v="HIPERTENSION"/>
    <x v="9"/>
    <s v="Buenos días estimados, _x000a_paciente ya  paso atención correspondiente al mes de marzo _x000a__x000a_con el Dr. Antonio Moncada el día 18/03 a las 17:15_x000a__x000a_saludos_x000a__x000a_Pedro Bereche_x000a_asesor del centro de experiencia al usuario_x000a_Viva 1A"/>
    <d v="2025-03-28T00:00:00"/>
    <x v="0"/>
    <n v="15"/>
    <s v="CERRADA"/>
    <s v="6 DIAS O MAS"/>
    <s v="ATRIBUIBLE"/>
    <s v="mar-10"/>
    <e v="#N/A"/>
    <e v="#N/A"/>
    <e v="#N/A"/>
    <s v="SI"/>
    <e v="#N/A"/>
    <e v="#N/A"/>
    <s v="Acceso"/>
    <x v="0"/>
  </r>
  <r>
    <x v="2"/>
    <s v="PERÚ"/>
    <s v="VIVA1A CENTRO MEDICO"/>
    <s v="RIMAC"/>
    <s v="CRONICOS"/>
    <s v="DNI"/>
    <n v="7731756"/>
    <s v="LAURA LASERNA"/>
    <m/>
    <m/>
    <m/>
    <x v="1"/>
    <m/>
    <x v="2"/>
    <s v="ASEGURADOR"/>
    <s v="Hola Ivon, he tenido 2 insidentes:_x000a__x000a_1 En el chequeo preventivo, no me tomaron la muestra de orina ni la densitometría ósea, cuando enviaste informacion este año, me di cuenta, llame a la clinica y me dieron cita para la densitometría ósea, pero el examen de orina no se podia porque ya habia pasado mas de 7 dias._x000a__x000a_2 Estaba en el plan de otras enfermedades cronicas - hipotiroidismo, pero la reserva de cita y examenes, tenia que estar llamando al provedor, en diciembre se olvidaron y no llegaron a comunicarse conmigo. En febrero cambiaron de proveedor y tambien tuve que estar llamando por la cita medica porque se estaba terminando mi medicacion. Luego me llamaron y me indicaron que no podian darme la medicacion para el colesterol alto que mi plan no cubria, habiando estado llevando varios meses la misma medicacion, asi que me han cambiado de plan ahora estoy en deslipidemia. Este plan era muy bueno al principio, porque se tiene atencion medica, medicamentos y analisis de laboratorio, espero que el nuevo proveedor mejore_x000a__x000a_No son consultas propiamente dicha pero me ha pasado._x000a__x000a__x000a_Hola Pilar, desde el año pasado estoy en el programa cuidate - otras enfermedades cronicas, ingrese por mi hipotiroidismo y este año el nuevo proveedor Viva 1A, me ha cambiado a Riesgo cardiovascular para que me puedan dar el medicamento para el colesterol ( Atorvastatina) que el anterior proveedor me lo daba sin ningun problema por indicacion medica._x000a__x000a_ _x000a__x000a_La consulta es, en este programa la medicacion por el colesterol esta cubierto al 100% ? es decir no deberia de pagar nada. Los meses pasados no he pagado por este medicamento._x000a__x000a_Pero he notado en mi boleta que me han cobrado el 15%, ayer llame a Rimac y me indicaron que estaba en lo cierto y que se iban a comunicar con el proveedor. Hoy me llamo  el proveedor por otro tema y aproveche y le hice la misma consulta, me dijeron que estaban pasando mi observacion al area administrativa y nadie me llama. Por favor con quien debo de comunicarme para que vean mi caso._x000a__x000a_ _x000a__x000a_Como le manifeste anteriormente a Ivon, a este nuevo proveedor tengo que estar llamandolos para recordarles que puedan programar mi atencion medica porque me quedo sin medicamento, en este mes tuve que llamar a Rimac, porque no respondian las llamada ni WS._x000a__x000a_ _x000a__x000a_Este programa es muy bueno, porque tienes atencion medica, nutricion, laboratorio y medicamentos, es un paquete completo pero lamentablemente no esta funcionando como deberia de ser, al menos en mi caso._x000a__x000a_ _x000a__x000a_Adjunto los documentos que sustentan mi consulta._x000a__x000a_ _x000a__x000a_Saludos,"/>
    <x v="2"/>
    <s v="CRONICOS"/>
    <s v="DISLIPIDEMIA"/>
    <x v="9"/>
    <s v="Buenos días, estimados,_x000a_Reciban un cordial saludo de parte de VIVA 1A Centro Médico. En relación con lo descrito en el correo, damos respuesta informando que la paciente Laura Isabela Serna García (DNI: 07731756) tiene programada su cita con el Dr. Gerson Jacob Siura Trevejo de la especialidad de Endocrinología en modalidad Visita Domiciliaria para el día 02 de abril de 2025, en el rango de horario de 5:00 p.m. a 8:00 p.m.._x000a_Seguimos trabajando para ofrecer un servicio de excelencia, por lo que mantenemos nuestro compromiso de mejorar nuestros tiempos de respuesta._x000a_Saludos cordiales,_x000a__x000a_Buenas noches estimados,_x000a__x000a_Reciba un cordial saludo por parte de VIVA 1A Centro médico, en relación a lo descrito en el correo damos como respuesta que el paciente LAURA ISABEL LASERNA GARCIA recibio sus medicamentos el 03-04-2025. Todo conforme._x000a__x000a__x000a__x000a_Saludos cordiales."/>
    <d v="2025-04-02T00:00:00"/>
    <x v="0"/>
    <n v="18"/>
    <s v="CERRADA"/>
    <s v="6 DIAS O MAS"/>
    <s v="ATRIBUIBLE"/>
    <s v="mar-10"/>
    <e v="#N/A"/>
    <e v="#N/A"/>
    <e v="#N/A"/>
    <s v="SI"/>
    <n v="0"/>
    <n v="0"/>
    <s v="Acceso"/>
    <x v="0"/>
  </r>
  <r>
    <x v="2"/>
    <s v="PERÚ"/>
    <s v="VIVA1A CENTRO MEDICO"/>
    <s v="RIMAC"/>
    <s v="CRONICOS"/>
    <s v="DNI"/>
    <n v="6927900"/>
    <s v="MARIA TERESA RODRIGUEZ GIL DE VARGAS"/>
    <m/>
    <m/>
    <m/>
    <x v="4"/>
    <m/>
    <x v="0"/>
    <s v="LIBRO DE RECLAMOS ASEGURADOR"/>
    <s v="Hola Jessica,_x000a_Por favor tu apoyo con el reclamo presentado por hijo de MARIA TERESA RODRIGUEZ GIL DE VARGAS – DNI 06927900, paciente del programa hospitalización en casa bajo la póliza EPS N° E0001128._x000a_Menciona que venía recibiendo terapias de deglución con Clinica Home (proveedor contratado por Expertta); sin embargo, con el cambio de proveedor VIVA 1A, a la fecha no se programan las terapias pendientes._x000a_Agradeceré confirmar con el proveedor si brindaran el servicio, de lo contrario que opción podemos brindarle ya que desea escalar el reclamo._x000a_ _x000a_DETALLE RECLAMO: En lo que va del mes de marzo, la paciente María Teresa Rodríguez Gil de Vargas, madre del suscrito (titular de la póliza), no recibe sus terapias de deglución, lo cual la perjudica y agrava su proceso de deglución, incrementando el riesgo de aspiraciones y complicaciones en su salud. Estimada @Carmen Mendez Francia_x000a__x000a_Se ha validado que la usuaria en mención no se encuentra inscrita en el Programa de Cuidados Paliativos No Oncológicos._x000a_Actualmente, la usuaria se encuentra bajo el Programa Diamante, por lo que los servicios brindados por el prestador Viva 1A deben ajustarse a la pertinencia médica y a la cobertura vigente._x000a_Estimados @Chrismerly Abigail Huaranca López@quejasyreclamos@viva1a.com.pe_x000a__x000a_Solicitamos su urgente apoyo con el descargo correspondiente y con las medidas correctivas respecto a la atención brindada a la usuaria referida._x000a_Es fundamental contar con la conformidad de que la paciente está recibiendo el tratamiento adecuado, conforme a su condición clínica y alineado a los lineamientos del Programa Diamante._x000a_Quedamos atentos a la respuesta y a las acciones que correspondan."/>
    <x v="2"/>
    <s v="TERAPIAS"/>
    <s v="TERAPIA DE DEGLUCION"/>
    <x v="9"/>
    <s v="Buenos días, estimados:_x000a_Por medio del presente, se adjunta el informe médico correspondiente a las atenciones brindadas a la paciente MARIA TERESA RODRIGUEZ GIL DE VARGAS , quien forma parte del programa Paliativo No Oncológico con copago al 90%, derivado por Rimac desde noviembre del año pasado._x000a_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_x000a_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_x000a_Agradecemos su atención y quedamos atentos ante cualquier observación adicional._x000a__x000a_Saludos cordiales,"/>
    <d v="2025-04-15T00:00:00"/>
    <x v="0"/>
    <n v="27"/>
    <s v="CERRADA"/>
    <s v="6 DIAS O MAS"/>
    <s v="ATRIBUIBLE"/>
    <s v="mar-10"/>
    <e v="#N/A"/>
    <e v="#N/A"/>
    <e v="#N/A"/>
    <s v="SI"/>
    <e v="#N/A"/>
    <e v="#N/A"/>
    <s v="Acceso"/>
    <x v="0"/>
  </r>
  <r>
    <x v="2"/>
    <s v="PERÚ"/>
    <s v="VIVA1A CENTRO MEDICO"/>
    <s v="RIMAC"/>
    <s v="CRONICOS"/>
    <s v="DNI"/>
    <n v="41128671"/>
    <s v="ISABEL YAJAIRA BAZÁN FLORES"/>
    <m/>
    <m/>
    <m/>
    <x v="1"/>
    <m/>
    <x v="1"/>
    <s v="ASEGURADOR"/>
    <s v="Silvana, _x000a__x000a_ _x000a__x000a_Buenas tardes, te escribo para solicitar tu apoyo respecto a las atenciones recibidas en el programa Siempre Juntos:_x000a__x000a_ _x000a__x000a_En el mes de diciembre pase consulta con el médico endocrinólogo y me indicó unos análisis, días posteriores se comunicaron conmigo, me indicaron que se volvían a contactar y a la fecha no lo han hecho_x000a__x000a_ _x000a__x000a_Al tratarse de una enfermedad crónica, agendan las citas mensuales, la misma que debía realizarse los días 9 aprox, en el mes de febrero no recibí ninguna llamada para programar la cita, me comunique con la Srta de Viva 1A y me programaron la cita con el dr el día 17, nuevamente me dió orden de análisis, me llegó un mensaje por whassapt que en 72 horas se comunicaban para programar los análisis, pero hasta la fecha no recibo ninguna comunicación_x000a__x000a_ _x000a__x000a_Por lo que solicito tu apoyo para que puedan revisar mi caso y darme una respuesta _x000a__x000a_ _x000a__x000a_Saludos_x000a__x000a_ "/>
    <x v="1"/>
    <s v="CRONICOS"/>
    <s v="HIPOTIROIDISMO"/>
    <x v="9"/>
    <s v="Buenas noches _x000a_Estimados_x000a_Se valida correo enviado a CuidaFarma._x000a_Como es de mutuo conocimiento la gestión de CuidaFarma para provincia tiene un ANS de 3 días; por lo que, se sugiere coordinar con Cuida para gestión por cadena; a fin de, obtener una pronta entrega de la medicación._x000a_Saludos Cordiales_x000a_Edith Leandro"/>
    <d v="2025-03-21T00:00:00"/>
    <x v="0"/>
    <n v="10"/>
    <s v="CERRADA"/>
    <s v="6 DIAS O MAS"/>
    <s v="ATRIBUIBLE"/>
    <s v="mar-10"/>
    <e v="#N/A"/>
    <e v="#N/A"/>
    <e v="#N/A"/>
    <e v="#N/A"/>
    <e v="#N/A"/>
    <e v="#N/A"/>
    <s v="Solicitud"/>
    <x v="1"/>
  </r>
  <r>
    <x v="2"/>
    <s v="PERÚ"/>
    <s v="VIVA1A CENTRO MEDICO"/>
    <s v="RIMAC"/>
    <s v="CRONICOS"/>
    <s v="DNI"/>
    <n v="7135754"/>
    <s v="LUIS CARDENAS LUCERO"/>
    <m/>
    <m/>
    <m/>
    <x v="1"/>
    <m/>
    <x v="2"/>
    <s v="ASEGURADOR"/>
    <s v="Estimada Lic. Claudia Nazario_x000a_Le escribo estas breves líneas para presentarle un reclamo en referencia a mi atención en el programa &quot;Cuídate&quot;. E caso es que despues de mucha insistencia se cumplió con atenderme de manera virtual mi consulta y se me entregó la medicación correspondiente, dejando pendiente una orden médica para mis exámenes de laboratorio. Sin embargo, le informo que hasta la fecha no se comunican conmigo para indicarme el dia y la hora para hacerme dichas pruebas: motivo por el cual recurro a ustedes para indicarle dicha falta con este nuevo proveedor de salud, el cual deja muy mal parado a la EPS RIMAC y a nosotros (USMP) como clientes."/>
    <x v="2"/>
    <s v="PRESTADOR EXTERNO"/>
    <s v="LABORATORIO"/>
    <x v="9"/>
    <s v="Estimada Guissela, buena noche:_x000a_Previo cordial saludo y las disculpas por la demora en la respuesta, se informa sobre el paciente que las muestras de laboratorio fueron tomadas con éxito._x000a_Estimados , _x000a_Status del pcte   atendido de manera correcta , se agendo prueba de laboratorio  con entrega de resultados  el dia sabado 15/03  adj screen _x000a_Saludos cordiales, ​_x000a_xt10033@rimac.com.pe;_x000a_​_x000a_katherine.gomez@rimac.com.pe;_x000a_​y 2 más_x000a_​_x000a_​_x000a_Buenos dias_x000a__x000a_Estimados _x000a__x000a__x000a__x000a_Se procedió con la toma de laboratorios solicitados._x000a__x000a__x000a__x000a_Gracias_x000a__x000a__x000a__x000a_Saludos cordiales_x000a__x000a__x000a__x000a_Edith Leandro"/>
    <d v="2025-03-19T00:00:00"/>
    <x v="0"/>
    <n v="8"/>
    <s v="CERRADA"/>
    <s v="6 DIAS O MAS"/>
    <s v="ATRIBUIBLE"/>
    <s v="mar-10"/>
    <s v="RIMAC VIP // CONSULTA EXAMEN DE LABORATORIO // LUIS CARDENAS LUCERO"/>
    <e v="#N/A"/>
    <e v="#N/A"/>
    <e v="#N/A"/>
    <e v="#N/A"/>
    <e v="#N/A"/>
    <s v="Acceso"/>
    <x v="0"/>
  </r>
  <r>
    <x v="2"/>
    <s v="PERÚ"/>
    <s v="VIVA1A CENTRO MEDICO"/>
    <s v="RIMAC"/>
    <s v="CRONICOS"/>
    <s v="DNI"/>
    <n v="25639731"/>
    <s v="ROSARIO ALDA CONTRERAS SOLARI"/>
    <m/>
    <n v="989150018"/>
    <m/>
    <x v="1"/>
    <m/>
    <x v="2"/>
    <s v="ASEGURADOR"/>
    <s v="Giani buenas tardes / Estimados Sres del Programa CUIDATE_x000a__x000a_Favor su apoyo con lo indicado por el Sr. Sanchez ya que su esposa Katherine Ochoa está en el Programa Cuidate bajo varios diagnósticos; el tema está en que de acuerdo a la cronología del mail desde el 24.02 no la llaman para confirmar cuando se coordinadrá los análisis solicitado por el Dr. Moncada_x000a__x000a_ "/>
    <x v="2"/>
    <s v="PRESTADOR EXTERNO"/>
    <s v="LABORATORIO"/>
    <x v="9"/>
    <s v="Estimada Bedon Guissela,_x000a_Reciba un cordial saludo de parte de VIVA 1A Centro Médico. En relación con lo descrito en el comunicado, damos respuesta al seguimiento del caso de toma de  análisis de laboratorio de la Sra. ROSARIO ALDA CONTRERAS SOLARI (DNI:25639731), con dirección en AV. MANCO CAPAC 288 CARMEN DE LA LEGUA REYNOSO CALLAO. Los exámenes de laboratorio fueron tomados  el día 22 de marzo del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3-31T00:00:00"/>
    <x v="0"/>
    <n v="16"/>
    <s v="CERRADA"/>
    <s v="6 DIAS O MAS"/>
    <s v="ATRIBUIBLE"/>
    <s v="mar-10"/>
    <e v="#N/A"/>
    <e v="#N/A"/>
    <e v="#N/A"/>
    <s v="SI"/>
    <e v="#N/A"/>
    <e v="#N/A"/>
    <s v="Acceso"/>
    <x v="0"/>
  </r>
  <r>
    <x v="2"/>
    <s v="PERÚ"/>
    <s v="VIVA1A CENTRO MEDICO"/>
    <s v="RIMAC"/>
    <s v="CRONICOS"/>
    <s v="DNI"/>
    <n v="7718946"/>
    <s v="MARIO JESÚS ROJAS SALAS "/>
    <m/>
    <m/>
    <m/>
    <x v="1"/>
    <m/>
    <x v="1"/>
    <s v="ASEGURADOR"/>
    <s v="Estimada Denisse:_x000a__x000a_Buenas tardes, de acuerdo a lo coordinado por teléfono, agradeceré por favor su apoyo referente al caso del señor MARIO JESÚS ROJAS SALAS identificado con DNI N° 07718946, afiliado al Seguro Médico, Póliza de PROCIENCIA, quien está afiliado en el Programa de pacientes con enfermedades crónicas y mensualmente le programaban su cita médica. Así como, el envío de las medicinas que le suministran. Sin embargo, al transcurrir los días y no se comunicaban con el referido paciente, él se comunicó con STARVITAL, quienes le comunicaron que ya no trabaja con RÍMAC Seguros. _x000a__x000a_ _x000a__x000a_Por lo expuesto y con carácter de URGENTE, agradecemos por favor gestionar ante la aseguradora, la continuidad de la atención y tratamiento y quién va atender en adelante al señor Rojas, ya que no debe interrumpir su tratamiento médico como lo venía recibiendo y evitar poner en riesgo su salud._x000a__x000a_ _x000a__x000a_En espera de sus comentarios."/>
    <x v="4"/>
    <s v="CRONICOS"/>
    <s v="NO ESPECIFICA"/>
    <x v="9"/>
    <s v="Buenas tardes estimados,_x000a__x000a_Paciente paso atención el día _x000a_El dia 04/03 a las 5:40 PM con el Dr Antonio Moncada _x000a__x000a_saludos"/>
    <d v="2025-03-17T00:00:00"/>
    <x v="0"/>
    <n v="6"/>
    <s v="CERRADA"/>
    <s v="6 DIAS O MAS"/>
    <s v="ATRIBUIBLE"/>
    <s v="mar-10"/>
    <e v="#N/A"/>
    <e v="#N/A"/>
    <e v="#N/A"/>
    <e v="#N/A"/>
    <e v="#N/A"/>
    <e v="#N/A"/>
    <s v="Solicitud"/>
    <x v="1"/>
  </r>
  <r>
    <x v="2"/>
    <s v="PERÚ"/>
    <s v="VIVA1A CENTRO MEDICO"/>
    <s v="RIMAC"/>
    <s v="CRONICOS"/>
    <s v="DNI"/>
    <n v="90662499"/>
    <s v="PACHECO DAVILA SANTIAGO RAFAEL"/>
    <s v="TITULAR: DAVILA BERRU CINTHYA FIORELLA"/>
    <n v="997589698"/>
    <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ASMA"/>
    <x v="9"/>
    <s v="Pcte, indico que ya cuenta con un medico de cabezera y desea realizar sus atenciones en Clinica Internacional"/>
    <d v="2025-04-04T00:00:00"/>
    <x v="1"/>
    <n v="20"/>
    <s v="CERRADA"/>
    <s v="6 DIAS O MAS"/>
    <s v="NO ATRIBUIBLE"/>
    <s v="mar-10"/>
    <e v="#N/A"/>
    <e v="#N/A"/>
    <e v="#N/A"/>
    <e v="#N/A"/>
    <m/>
    <m/>
    <s v="Solicitud"/>
    <x v="1"/>
  </r>
  <r>
    <x v="2"/>
    <s v="PERÚ"/>
    <s v="VIVA1A CENTRO MEDICO"/>
    <s v="RIMAC"/>
    <s v="CRONICOS"/>
    <s v="DNI"/>
    <s v="06762836"/>
    <s v="MUÑOZ RUBIO PACO MERCEDES"/>
    <s v="AV JOSE LEGUIAS Y MELEMDES 1024 int 403 B Pueblo Libre Lima"/>
    <n v="970030979"/>
    <s v="pmunoz@carvaja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HIPERTENSION"/>
    <x v="9"/>
    <s v="ATENDIDO 2025-04-07 PERCY ARRIAGA RODRIGUEZ, MEDICINA INTERNA TELECONSULTA"/>
    <d v="2025-04-12T00:00:00"/>
    <x v="0"/>
    <n v="25"/>
    <s v="CERRADA"/>
    <s v="6 DIAS O MAS"/>
    <s v="ATRIBUIBLE"/>
    <s v="mar-10"/>
    <e v="#N/A"/>
    <e v="#N/A"/>
    <e v="#N/A"/>
    <e v="#N/A"/>
    <m/>
    <m/>
    <s v="Solicitud"/>
    <x v="1"/>
  </r>
  <r>
    <x v="2"/>
    <s v="PERÚ"/>
    <s v="VIVA1A CENTRO MEDICO"/>
    <s v="RIMAC"/>
    <s v="CRONICOS"/>
    <s v="DNI"/>
    <n v="10386627"/>
    <s v="BRAN CULCAS WUILMAR SANTOS"/>
    <s v="Los manantiales del pinar mz C lot14 - comas"/>
    <n v="990557844"/>
    <s v="branculcaswilmar@gmai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DIABETES"/>
    <x v="9"/>
    <s v="NO CONTESTA, SE DEJA WHATSAPP"/>
    <d v="2025-04-21T00:00:00"/>
    <x v="0"/>
    <n v="31"/>
    <s v="CERRADA"/>
    <s v="6 DIAS O MAS"/>
    <s v="ATRIBUIBLE"/>
    <s v="mar-10"/>
    <e v="#N/A"/>
    <e v="#N/A"/>
    <e v="#N/A"/>
    <e v="#N/A"/>
    <m/>
    <m/>
    <s v="Solicitud"/>
    <x v="1"/>
  </r>
  <r>
    <x v="2"/>
    <s v="PERÚ"/>
    <s v="VIVA1A CENTRO MEDICO"/>
    <s v="RIMAC"/>
    <s v="CRONICOS"/>
    <s v="DNI"/>
    <n v="41002143"/>
    <s v="RUIZ AHUANARI ROSA ALEJANDRINA"/>
    <s v="Jr cabo Blanco mza7 Lt 19 urb Villamar los cedros - chorrillos"/>
    <n v="994645147"/>
    <s v="rruiz@carvaja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ASMA"/>
    <x v="9"/>
    <s v="NO CONTESTA, SE DEJA WHATSAPP"/>
    <d v="2025-04-21T00:00:00"/>
    <x v="0"/>
    <n v="31"/>
    <s v="CERRADA"/>
    <s v="6 DIAS O MAS"/>
    <s v="ATRIBUIBLE"/>
    <s v="mar-10"/>
    <e v="#N/A"/>
    <e v="#N/A"/>
    <e v="#N/A"/>
    <e v="#N/A"/>
    <m/>
    <m/>
    <s v="Solicitud"/>
    <x v="1"/>
  </r>
  <r>
    <x v="2"/>
    <s v="PERÚ"/>
    <s v="VIVA1A CENTRO MEDICO"/>
    <s v="RIMAC"/>
    <s v="CRONICOS"/>
    <s v="DNI"/>
    <n v="40654722"/>
    <s v="NAVARRO ROSALES PATRICIA CLOTILDE"/>
    <s v="CALLE 114 ASENTH LOS OLIVOS DE PRO MZ J3 LT 28  - los olivos"/>
    <n v="923874174"/>
    <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DIABETES"/>
    <x v="9"/>
    <s v="NO CONTESTA, SE DEJA WHATSAPP"/>
    <d v="2025-04-21T00:00:00"/>
    <x v="0"/>
    <n v="31"/>
    <s v="CERRADA"/>
    <s v="6 DIAS O MAS"/>
    <s v="ATRIBUIBLE"/>
    <s v="mar-10"/>
    <e v="#N/A"/>
    <e v="#N/A"/>
    <e v="#N/A"/>
    <e v="#N/A"/>
    <m/>
    <m/>
    <s v="Solicitud"/>
    <x v="1"/>
  </r>
  <r>
    <x v="2"/>
    <s v="PERÚ"/>
    <s v="VIVA1A CENTRO MEDICO"/>
    <s v="RIMAC"/>
    <s v="CRONICOS"/>
    <s v="DNI"/>
    <n v="80392942"/>
    <s v="BARJA CASAS JOSE LUIS"/>
    <s v="AvLas Flores Mz K Lt 30 Primer sector de oasis - pachacutec"/>
    <n v="972796262"/>
    <s v="jbarja193@gmai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DIABETES"/>
    <x v="9"/>
    <s v="NO CONTESTA, SE DEJA WHATSAPP"/>
    <d v="2025-04-21T00:00:00"/>
    <x v="0"/>
    <n v="31"/>
    <s v="CERRADA"/>
    <s v="6 DIAS O MAS"/>
    <s v="ATRIBUIBLE"/>
    <s v="mar-10"/>
    <e v="#N/A"/>
    <e v="#N/A"/>
    <e v="#N/A"/>
    <e v="#N/A"/>
    <m/>
    <m/>
    <s v="Solicitud"/>
    <x v="1"/>
  </r>
  <r>
    <x v="2"/>
    <s v="PERÚ"/>
    <s v="VIVA1A CENTRO MEDICO"/>
    <s v="RIMAC"/>
    <s v="CRONICOS"/>
    <s v="DNI"/>
    <n v="25789059"/>
    <s v="DELGADO DAVILA JUAN"/>
    <s v="Mz J lote 20 Virgen de Guadalupe - mi peru"/>
    <n v="997141005"/>
    <s v="juandelgadodavila5@gmai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HIPERTENSION"/>
    <x v="9"/>
    <s v="NO CONTESTA, SE DEJA WHATSAPP"/>
    <d v="2025-04-21T00:00:00"/>
    <x v="0"/>
    <n v="31"/>
    <s v="CERRADA"/>
    <s v="6 DIAS O MAS"/>
    <s v="ATRIBUIBLE"/>
    <s v="mar-10"/>
    <e v="#N/A"/>
    <e v="#N/A"/>
    <e v="#N/A"/>
    <e v="#N/A"/>
    <m/>
    <m/>
    <s v="Solicitud"/>
    <x v="1"/>
  </r>
  <r>
    <x v="2"/>
    <s v="PERÚ"/>
    <s v="VIVA1A CENTRO MEDICO"/>
    <s v="RIMAC"/>
    <s v="CRONICOS"/>
    <s v="DNI"/>
    <n v="25439064"/>
    <s v="FIORI CORDOVA YLIDIO RENATTO"/>
    <s v="Calle 1 Mz A lote 2 ventanilla alta -ventanilla"/>
    <n v="930701651"/>
    <s v="ylidio.fiori@carvaja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HIPERTENSION"/>
    <x v="9"/>
    <s v="NO CONTESTA, SE DEJA WHATSAPP"/>
    <d v="2025-04-21T00:00:00"/>
    <x v="0"/>
    <n v="31"/>
    <s v="CERRADA"/>
    <s v="6 DIAS O MAS"/>
    <s v="ATRIBUIBLE"/>
    <s v="mar-10"/>
    <e v="#N/A"/>
    <e v="#N/A"/>
    <e v="#N/A"/>
    <e v="#N/A"/>
    <m/>
    <m/>
    <s v="Solicitud"/>
    <x v="1"/>
  </r>
  <r>
    <x v="2"/>
    <s v="PERÚ"/>
    <s v="VIVA1A CENTRO MEDICO"/>
    <s v="RIMAC"/>
    <s v="CRONICOS"/>
    <s v="DNI"/>
    <n v="40682130"/>
    <s v="PEREZ ANCHAHUA VERONICA LUCIA"/>
    <s v="MZ o lte 15 URB el álamo- callao"/>
    <n v="994660388"/>
    <s v="veronica.perez@carvaja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DIABETES"/>
    <x v="9"/>
    <s v="NO CONTESTA, SE DEJA WHATSAPP"/>
    <d v="2025-04-21T00:00:00"/>
    <x v="0"/>
    <n v="31"/>
    <s v="CERRADA"/>
    <s v="6 DIAS O MAS"/>
    <s v="ATRIBUIBLE"/>
    <s v="mar-10"/>
    <e v="#N/A"/>
    <e v="#N/A"/>
    <e v="#N/A"/>
    <e v="#N/A"/>
    <m/>
    <m/>
    <s v="Solicitud"/>
    <x v="1"/>
  </r>
  <r>
    <x v="2"/>
    <s v="PERÚ"/>
    <s v="VIVA1A CENTRO MEDICO"/>
    <s v="RIMAC"/>
    <s v="CRONICOS"/>
    <s v="DNI"/>
    <s v="07872266"/>
    <s v="CAMPOS COLFER JULIO CESAR"/>
    <s v="Calle Cabo Blanco 494 dpto C Urb Los Cedros de Villa - chorrillos"/>
    <n v="946506448"/>
    <s v="julio.campos@carvajal.com"/>
    <x v="1"/>
    <m/>
    <x v="1"/>
    <s v="ASEGURADOR"/>
    <s v="PACIENTES CRONICOS - GRUPO CARVAJAL - E0037430, E0037415, E0037416, E0037420 Estimados @gsiguenas@viva1a.com.pe@Julio Marco Inocencio Pereyra_x000a__x000a_ _x000a__x000a_Solicitamos su apoyo con el contacto e ingreso a los programas de crónicos, según corresponda, para los usuarios detallados en el listado adjunto._x000a__x000a_Agradecemos su pronta gestión y confirmación sobre el estado de cada caso."/>
    <x v="1"/>
    <s v="CRONICOS"/>
    <s v="HIPERTENSION"/>
    <x v="9"/>
    <s v="NO CONTESTA, SE DEJA WHATSAPP"/>
    <d v="2025-04-21T00:00:00"/>
    <x v="0"/>
    <n v="31"/>
    <s v="CERRADA"/>
    <s v="6 DIAS O MAS"/>
    <s v="ATRIBUIBLE"/>
    <s v="mar-10"/>
    <e v="#N/A"/>
    <e v="#N/A"/>
    <e v="#N/A"/>
    <e v="#N/A"/>
    <m/>
    <m/>
    <s v="Solicitud"/>
    <x v="1"/>
  </r>
  <r>
    <x v="2"/>
    <s v="PERÚ"/>
    <s v="VIVA1A CENTRO MEDICO"/>
    <s v="RIMAC"/>
    <s v="CRONICOS"/>
    <s v="DNI"/>
    <n v="73383026"/>
    <s v="GUILIANA GINOCCHIO BERNAL"/>
    <m/>
    <n v="925107865"/>
    <m/>
    <x v="1"/>
    <m/>
    <x v="2"/>
    <s v="ASEGURADOR"/>
    <s v="Buenas tardes  estimada Srta. Gomez_x000a_Para informar que asegurada se encuentra dentro de programa crónicos y hasta el momento no se comunican para atención por endocrinología, indica que tiene pendiente toma de exámenes de control. Solicita comunicación. _x000a_Paciente : GUILIANA GINOCCHIO BERNAL_x000a_edad: 29_x000a_DNI : 73383026_x000a_Cel: 925107865_x000a_Atte. Eliana Serrano. "/>
    <x v="2"/>
    <s v="Medicina especializada"/>
    <s v="ENDOCRINOLOGIA"/>
    <x v="10"/>
    <s v="Estimados _x000a_Pcte se encuentra en atencion mensual desde el mes de febrero , ha registrado las siguientes atenciones:_x000a_El dia 26 de Febrero a las 2:15 pm por el Endocrinologo. Gerson Siura Trevejo_x000a_El dia 27 de Febrero a las 2:15 pm por el Endocrinologo. Gerson Siura Trevejo_x000a_ Saludos corrdiales _x000a_Katherine Ochoa _x000a_ centro de experiencia _x000a__x000a_"/>
    <d v="2025-03-20T00:00:00"/>
    <x v="0"/>
    <n v="8"/>
    <s v="CERRADA"/>
    <s v="6 DIAS O MAS"/>
    <s v="ATRIBUIBLE"/>
    <s v="mar-11"/>
    <e v="#N/A"/>
    <e v="#N/A"/>
    <e v="#N/A"/>
    <e v="#N/A"/>
    <e v="#N/A"/>
    <e v="#N/A"/>
    <s v="Acceso"/>
    <x v="0"/>
  </r>
  <r>
    <x v="2"/>
    <s v="PERÚ"/>
    <s v="VIVA1A CENTRO MEDICO"/>
    <s v="RIMAC"/>
    <s v="CRONICOS"/>
    <s v="DNI"/>
    <n v="7874161"/>
    <s v="KAREM URRUTIA DE LA FLOR"/>
    <m/>
    <n v="998140288"/>
    <m/>
    <x v="1"/>
    <m/>
    <x v="2"/>
    <s v="ASEGURADOR"/>
    <s v="Buenas tardes_x000a__x000a_ _x000a__x000a_Estimados por favor su apoyo con el caso, cliente menciona que el 28/02/2024 se inscribió al Programa cuídate, y le indicaron que para el miércoles 05/03/2025 tendría su cita, pero nunca la llamaron, luego la llamaron el 08/03/2025 y le indicaron que la cita quedaba programada para el 09/03/2025 a las 19:30pm, sin embargo, nadie la ha llamado y no tiene ni una llamada perdida. Por lo tanto, cliente solicita que se comuniquen a la brevedad, ya que es urgente porque tiene una semana sin tomar los medicamentos, ya que viene de Pacifico seguros y le genera incomodidad por no recibir una buena atención. Adicional, solicita que la escriban al WhatsApp antes de llamarla, ya que no responde números desconocidos._x000a__x000a_ _x000a__x000a_1. Nombres y Apellidos completos del paciente : Karem Urrutia De la Flor_x000a__x000a_2. Documento de Identidad: 07874161_x000a__x000a_3. Diagnóstico: Colesterol Alto - dislipidemia_x000a__x000a_4. Ciudad de Residencia: La Molina_x000a__x000a_5. Teléfono (De preferencia Móvil): +51998140288_x000a__x000a_6. Correo Electrónico (si lo refiere): karemurrutia4@gmail.com_x000a__x000a_ "/>
    <x v="8"/>
    <s v="CUIDATE"/>
    <s v="CARDIOLOGIA"/>
    <x v="10"/>
    <s v="Estimados_x000a_Se logro atender a la pcte en fecha 11/3  a las  10:25 am en coordinacion por llamada por el Doc. Victor D Jango Saludos cordiales _x000a__x000a_Katherine Ochoa _x000a_ Centro de experiencia "/>
    <d v="2025-03-20T00:00:00"/>
    <x v="0"/>
    <n v="8"/>
    <s v="CERRADA"/>
    <s v="6 DIAS O MAS"/>
    <s v="ATRIBUIBLE"/>
    <s v="mar-11"/>
    <e v="#N/A"/>
    <e v="#N/A"/>
    <e v="#N/A"/>
    <e v="#N/A"/>
    <e v="#N/A"/>
    <e v="#N/A"/>
    <s v="Acceso"/>
    <x v="0"/>
  </r>
  <r>
    <x v="2"/>
    <s v="PERÚ"/>
    <s v="VIVA1A CENTRO MEDICO"/>
    <s v="RIMAC"/>
    <s v="CRONICOS"/>
    <s v="DNI"/>
    <n v="60189563"/>
    <s v="MELANIE AYLEEN VILLALOBOS FIDALGO"/>
    <m/>
    <n v="947558495"/>
    <m/>
    <x v="1"/>
    <m/>
    <x v="1"/>
    <s v="ASEGURADOR"/>
    <s v="Estimada Diana_x000a__x000a_ _x000a__x000a_Por favor tu apoyo para pedir prioridad al área correspondiente la afiliación al programa CUIDATE de la siguiente persona:_x000a__x000a_ _x000a__x000a_TITULAR: VILLALOBOS DIAZ EDISON_x000a__x000a_PACIENTE: MELANIE AYLEEN VILLALOBOS FIDALGO_x000a__x000a_DX. Diabetes Mellitus_x000a__x000a_EDAD : 17 años  _x000a__x000a_DNI 60189563_x000a__x000a_Teléfono del papá 947558495_x000a__x000a_ "/>
    <x v="1"/>
    <s v="CUIDATE"/>
    <s v="DIABETES"/>
    <x v="10"/>
    <s v="Estimados ,_x000a_Si realizamos el contacto con padre  de la pcte la segunda semana de marzo , sin embargo en esa oportunidad no  se obtuvo un horario de cita porque quedaba a confirmación de la misma señorita ,   motivo por la cual se volvió a contactar al señor esta semana quedando en una cita pactada para el día 20  en horario de la mañana por tele consulta ._x000a__x000a_Saludos coordiales _x000a_ Katherine Ochoa _x000a_Centro de experiencia"/>
    <d v="2025-03-19T00:00:00"/>
    <x v="0"/>
    <n v="7"/>
    <s v="CERRADA"/>
    <s v="6 DIAS O MAS"/>
    <s v="ATRIBUIBLE"/>
    <s v="mar-11"/>
    <e v="#N/A"/>
    <e v="#N/A"/>
    <e v="#N/A"/>
    <e v="#N/A"/>
    <e v="#N/A"/>
    <e v="#N/A"/>
    <s v="Solicitud"/>
    <x v="1"/>
  </r>
  <r>
    <x v="2"/>
    <s v="PERÚ"/>
    <s v="VIVA1A CENTRO MEDICO"/>
    <s v="RIMAC"/>
    <s v="CRONICOS"/>
    <s v="DNI"/>
    <n v="8185495"/>
    <s v="PATRICIA OCHOA LUBINOFF"/>
    <m/>
    <n v="969608702"/>
    <m/>
    <x v="1"/>
    <m/>
    <x v="2"/>
    <s v="ASEGURADOR"/>
    <s v="Vania buenas tardes._x000a__x000a_ _x000a__x000a_Hace dos meses me afilié al programa crónicos por hipotiroidismo._x000a__x000a_Me agendaron hace mes y medio la consulta médica y entregaron la medicina y nunca más se comunicaron conmigo hasta el sábado pasado que me llamaron del teléfono 6183000 (VIVA A1) indicándome que me estaban programando para esta semana y que me confirmarían, osea pasó un mes y medio._x000a__x000a_ _x000a__x000a_Supuestamente el compromiso era que las consultas son mensuales pues en mi caso, se olvidaron y como será con los afiliados que tenemos._x000a__x000a_ _x000a__x000a_Por lo expuesto y dado que me quieren programar sabe dios cuando, indicarme si puedo comprar la medicina (EUTIROX 74 MG) Y PASARLO POR REEMBOLSO bajo condiciones de este programa._x000a__x000a_ _x000a__x000a_Llamé a Rosa Baldeón de RIMAC que maneja este tema de crónicos pero no logré respuesta._x000a__x000a_ _x000a__x000a_Quedo atenta a sus noticias._x000a__x000a_ "/>
    <x v="2"/>
    <s v="CRONICOS"/>
    <s v="HIPOTIROIDISMO"/>
    <x v="10"/>
    <s v="Buenos días, estimados,_x000a_Reciban un cordial saludo de parte de VIVA 1A Centro Médico. En respuesta a su consulta, informamos que la Sra. Lucy Patricia Ochoa Lubinoff (DNI: 08185495) ha sido agendada para el día 10 de abril de 2025 a las 19:00 p.m. con el Dr. Antonio Moncada en el servicio de Medicina Familiar - Teleconsulta. La paciente se encuentra satisfecha con la atención recibida._x000a_Saludos cordiales,"/>
    <d v="2025-04-02T00:00:00"/>
    <x v="0"/>
    <n v="17"/>
    <s v="CERRADA"/>
    <s v="6 DIAS O MAS"/>
    <s v="ATRIBUIBLE"/>
    <s v="mar-11"/>
    <e v="#N/A"/>
    <e v="#N/A"/>
    <e v="#N/A"/>
    <s v="SI"/>
    <n v="0"/>
    <n v="0"/>
    <s v="Acceso"/>
    <x v="0"/>
  </r>
  <r>
    <x v="2"/>
    <s v="PERÚ"/>
    <s v="VIVA1A CENTRO MEDICO"/>
    <s v="RIMAC"/>
    <s v="CRONICOS"/>
    <s v="DNI"/>
    <n v="9338292"/>
    <s v="PEDRO FERNANDO CARDENAS CARRASCAL"/>
    <m/>
    <n v="964101985"/>
    <m/>
    <x v="1"/>
    <m/>
    <x v="1"/>
    <s v="ASEGURADOR"/>
    <s v="apoyo para que se puedan comunicar con el gerente y puedan inscribirlo al programa cuídate por HTA._x000a__x000a_ _x000a__x000a_Nombres: CARDENAS CARRASCAL PEDRO FERNANDO_x000a__x000a_DNI: 09338292_x000a__x000a_Teléfono: 964 101 985_x000a__x000a_ _x000a__x000a_Mil gracias."/>
    <x v="1"/>
    <s v="CUIDATE"/>
    <s v="HIPERTENSION"/>
    <x v="10"/>
    <s v="es para informar que si se llego a contactar con el pcte para su programacion de  cita por el area correspondiente  con la Dra  Monica Proano , para el dia 20 /3/2025 a horas 9 Am por teleconsulta, como se precisa en imagen  a continuacion ."/>
    <d v="2025-03-15T00:00:00"/>
    <x v="0"/>
    <n v="4"/>
    <s v="CERRADA"/>
    <s v="96 HORAS"/>
    <s v="ATRIBUIBLE"/>
    <s v="mar-11"/>
    <e v="#N/A"/>
    <e v="#N/A"/>
    <e v="#N/A"/>
    <e v="#N/A"/>
    <e v="#N/A"/>
    <e v="#N/A"/>
    <s v="Solicitud"/>
    <x v="1"/>
  </r>
  <r>
    <x v="2"/>
    <s v="PERÚ"/>
    <s v="VIVA1A CENTRO MEDICO"/>
    <s v="RIMAC"/>
    <s v="CRONICOS"/>
    <m/>
    <m/>
    <s v="MARIANA SALAVERRY LLOSA"/>
    <m/>
    <m/>
    <m/>
    <x v="1"/>
    <m/>
    <x v="2"/>
    <s v="ASEGURADOR"/>
    <s v="Hola Mirella:_x000a__x000a_ _x000a__x000a_Solicitamos tu apoyo para verificar porque demora la entrega de medicinas de la Sra. Salaverry con DNI 07274721 antes se la entregaba en proveedor Star Vital ahora le han indicado que es Viva 1A pero no la llaman hasta el momento._x000a__x000a_El 14-03 ya se le acaban las medicinas por lo que necesita agilicemos ello._x000a__x000a_ _x000a__x000a_Quedo a la espera de su confirmación."/>
    <x v="0"/>
    <s v="PRESTADOR EXTERNO"/>
    <s v="FARMACIA"/>
    <x v="10"/>
    <s v="Estimados, _x000a_Previo cordial saludo y las disculpas por la demora, se informa sobre paciente que:_x000a_La atención médica se brindó el día 14/3/25_x000a_De la receta indicada queda pendiente entrega de medicamento Pradaxa, el cual se encuentra agotado, nuestra área de farmacia se encuentra en la gestión, se reportará en cuanto tengamos la respuesta final."/>
    <d v="2025-03-17T00:00:00"/>
    <x v="0"/>
    <n v="5"/>
    <s v="CERRADA"/>
    <s v="120 HORAS"/>
    <s v="ATRIBUIBLE"/>
    <s v="mar-11"/>
    <e v="#N/A"/>
    <e v="#N/A"/>
    <e v="#N/A"/>
    <e v="#N/A"/>
    <e v="#N/A"/>
    <e v="#N/A"/>
    <s v="Medicamentos"/>
    <x v="0"/>
  </r>
  <r>
    <x v="2"/>
    <s v="PERÚ"/>
    <s v="VIVA1A CENTRO MEDICO"/>
    <s v="RIMAC"/>
    <s v="CRONICOS"/>
    <s v="DNI"/>
    <n v="72844745"/>
    <s v="DIEGO VASQUEZ IGLESIAS"/>
    <m/>
    <m/>
    <m/>
    <x v="1"/>
    <m/>
    <x v="2"/>
    <s v="ASEGURADOR"/>
    <s v="Hola Jenny Buen Dia :_x000a__x000a_ _x000a__x000a_Te saluda Diego trabajador del Jockey Plaza, te comento que ya más de 5 años he estado en el programa Cuidate de Rímac debido a Hipertensión Arterial. _x000a__x000a_Hace unas semanas están llamando , identificándose como nuevo proveedor para poder sacar cita médica, cuando yo no he autorizado ningún cambio de proveedor. Sin embargo, yo tengo un historial médico con medicinas que tomo ya hace varios años. Por favor confirmame si es necesario este cambio y adjunto la receta médica con las medicinas que yo tomo la cual en el mes de febrero aun no me las han enviado._x000a__x000a_ _x000a__x000a_Saludos, "/>
    <x v="0"/>
    <s v="PRESTADOR EXTERNO"/>
    <s v="FARMACIA"/>
    <x v="10"/>
    <s v="Estimados _x000a_ Pcte Diego Alejandro paso su consulta  con el cardiólogo el dia 26/3  a horas 6 pm ,   con entrega de medicamentos por el provedor ASTAH   como se puede apreciar en el siguiente screen _x000a__x000a_  Seguiremos brindando las atenciones correspondientes _x000a_Saludos cordiales _x000a_Katherine ochoa _x000a_Centro de experiencia "/>
    <d v="2025-03-31T00:00:00"/>
    <x v="0"/>
    <n v="15"/>
    <s v="CERRADA"/>
    <s v="6 DIAS O MAS"/>
    <s v="ATRIBUIBLE"/>
    <s v="mar-11"/>
    <e v="#N/A"/>
    <e v="#N/A"/>
    <e v="#N/A"/>
    <s v="SI"/>
    <s v="FUE ATENDIDA 26/03/2025 6:00 PM VIVA 1A CENTRO MEDICO PERU Hilton D Jango Cruz CARDIOLOGIA - ATENCIÓN DOMICILIARIA  PROCESADO 26/03/2025 GSIGUENAS INGRESO HTA MANTENER BETALOC | ILTUX"/>
    <s v="26/03/2025 6:00 PM VIVA 1A CENTRO MEDICO PERU Hilton D Jango Cruz CARDIOLOGIA - ATENCIÓN DOMICILIARIA  PROCESADO 26/03/2025 GSIGUENAS INGRESO HTA MANTENER BETALOC | ILTUX"/>
    <s v="Medicamentos"/>
    <x v="0"/>
  </r>
  <r>
    <x v="2"/>
    <s v="PERÚ"/>
    <s v="VIVA1A CENTRO MEDICO"/>
    <s v="RIMAC"/>
    <s v="CRONICOS"/>
    <s v="DNI"/>
    <n v="25616130"/>
    <s v="PAULA ZARELA MATTA VDA DE RAMOS"/>
    <m/>
    <m/>
    <m/>
    <x v="5"/>
    <n v="24723177"/>
    <x v="0"/>
    <s v="LIBRO DE RECLAMOS ASEGURADOR"/>
    <s v="Yo ROXANA ALEJANDRINA RAMOS MATTA deseo colocar el reclamo por la pésima administración y coordinación  de la clinica Aviva debido a que mi madre PAULA ZARELA MATTA VDA DE RAMOS  es parte del programa diamante  adulto mayor de 90 años y siempre los terapistas   llegan tarde o a veces no llegan y ni siquiera se comunican para informar el retraso  hacen pasar una mala experiencia a nosotros que somo sus cliente, no somos cliente de Aviva pero somos cliente y solicitamos un buen servicio porque pagamos un seguro. _x000a_Porfavor solicito que Rimac se contacte  con el director Antonio Torres  medico Aviva A 1  no con otra persona ni con las licenciadas porque no quiero que vuelva a suceder."/>
    <x v="9"/>
    <s v="TERAPIAS"/>
    <s v="TERAPIA FISICA"/>
    <x v="11"/>
    <s v="Pcte perteneciente al programa Diamante, con asignación de ocho (8) terapias físicas. Hija de paciente Srta Roxana solicita que la atención se realice con teapeuta mujer, personal no se encontraba dentro de la planilla, se contrata personal y se inicia atención de terapias dentro de las fechas y rango horario solicitado en coordinación con la Srta Roxana. Las fechas que no se dieron las atenciones es a razón de fuerza mayor por temas de salud del personal, teniendo como contingencia personal masculino que no es acorde al requerimiento de paciente; ya que, la preferencia de la paciente refiere que el personal terapeuta sea femenino. Se confirma que en este momento las terapias físicas se está dando la continuidad con la Lic. Kelly Dávila."/>
    <d v="2025-04-01T00:00:00"/>
    <x v="0"/>
    <n v="16"/>
    <s v="CERRADA"/>
    <s v="6 DIAS O MAS"/>
    <s v="ATRIBUIBLE"/>
    <s v="mar-11"/>
    <e v="#N/A"/>
    <e v="#N/A"/>
    <e v="#N/A"/>
    <s v="NO"/>
    <e v="#N/A"/>
    <e v="#N/A"/>
    <s v="Demora en atencion"/>
    <x v="0"/>
  </r>
  <r>
    <x v="2"/>
    <s v="PERÚ"/>
    <s v="VIVA1A CENTRO MEDICO"/>
    <s v="RIMAC"/>
    <s v="CRONICOS"/>
    <s v="DNI"/>
    <s v="25677282."/>
    <s v="ROXANA ESPERANZA TAVERA D ANGELO"/>
    <m/>
    <n v="991888565"/>
    <m/>
    <x v="1"/>
    <m/>
    <x v="2"/>
    <s v="ASEGURADOR"/>
    <s v="Estimada Guissela,_x000a__x000a_Tu apoyo revisando el problema que viene presentando cliente quien nos menciona que luego de la presentación y la atención que recibió del proveedor Viva 1A no tiene información sobre los exámenes y medicamentos que le recetaron, hasta el cierre de ayer lunes cliente no recibía comunicación._x000a__x000a_Cliente presenta malestar por ello dado que ya se le está acabando los medicamentos y necesita su medicación._x000a__x000a_Datos: _x000a__x000a_Nombres: ROXANA ESPERANZA TAVERA D ANGELO_x000a_DNI: 25677282_x000a_Telf. 991888565"/>
    <x v="7"/>
    <s v="CRONICOS"/>
    <s v="RIESGO CARDIOVASCULAR"/>
    <x v="12"/>
    <s v="Estimados tengan buen día _x000a_ La señorita Roxana paso consulta el dia 7 /3 con la Dra Virginia Cuevas ,pcte pertenece a programa de RCV  por los dx de HTA y HIPERURICEMIA , pasada la consulta el medico solicito pruebas de laboratorio , cuales se tendrían que tomar en el lapso antes de poder pasar la consulta del siguiente mes ,  según el protocolo el area de laboratorio se comunico con la señorita  el dia viernes 14/3 a horas 11:40 am mediante whattsapp para poder informar a la pcte respecto a su copago , por los laboratorios a realiza , (adj screenshot con la pcte), , que durante la conversación la pcte refiere que no pasara los exámenes de laboratorio porque nunca  había pagado  anteriormente , se le explico   , y se paso a dar información  correspondiente . (adj creen de whattsapp )._x000a_ Respecto al área de farmacia   , se realizo la gestión correspondiente con cuidafarma   el pcte recibió el medicamente el dia 11/03"/>
    <d v="2025-03-18T00:00:00"/>
    <x v="0"/>
    <n v="5"/>
    <s v="CERRADA"/>
    <s v="120 HORAS"/>
    <s v="ATRIBUIBLE"/>
    <s v="mar-12"/>
    <e v="#N/A"/>
    <e v="#N/A"/>
    <e v="#N/A"/>
    <e v="#N/A"/>
    <s v="CITA AGENDADA PARA 04/04/2025 8:00 AM VIVA 1A CENTRO MEDICO PERU Virginia Cuevas Rivero MEDICA FAMILIAR - TELECONSULTA  ACTIVO 01/04/2025- PTE SOLICITA LABORATORIOS PENDIENTES"/>
    <s v="04/04/2025 8:00 AM VIVA 1A CENTRO MEDICO PERU Virginia Cuevas Rivero MEDICA FAMILIAR - TELECONSULTA  ACTIVO 01/04/2025- PTE SOLICITA LABORATORIOS PENDIENTES"/>
    <s v="Atención Asistencial"/>
    <x v="0"/>
  </r>
  <r>
    <x v="2"/>
    <s v="PERÚ"/>
    <s v="VIVA1A CENTRO MEDICO"/>
    <s v="RIMAC"/>
    <s v="CRONICOS"/>
    <s v="DNI"/>
    <n v="10060304"/>
    <s v="GLICERIO CAMINO SILES"/>
    <m/>
    <m/>
    <m/>
    <x v="1"/>
    <m/>
    <x v="1"/>
    <s v="ASEGURADOR"/>
    <s v="Hola Marita cómo estás _x000a__x000a_ _x000a__x000a_Hace dos semanas llamé a Rímac para inscribirme en el programa cuídate porque tengo el diagnóstico de dislipidemia y HTA._x000a__x000a_ _x000a__x000a_Anotaron todos mis datos y quedaron en devolverme la llamada. _x000a__x000a_ _x000a__x000a_Pero hasta el momento no he recibido llamada. _x000a__x000a_ _x000a__x000a_Tú crees que me puedas ayudar por favor. "/>
    <x v="1"/>
    <s v="CUIDATE"/>
    <s v="DISLIPIDEMIA"/>
    <x v="12"/>
    <s v="Buenas días estimados,_x000a_Reciba un cordial saludo por parte de VIVA 1A Centro médico. Estamos  actualizando  información referente a la cita del Sr. GLICERIO CAMINO SILES ha sido reprogramado  para el día de hoy 04-04-2025 a las 18:40 am, con el Dr. Hilton D Jango Cruz ,  Teleconsulta _x000a__x000a_Saludos Cordiales."/>
    <d v="2025-04-04T00:00:00"/>
    <x v="0"/>
    <n v="18"/>
    <s v="CERRADA"/>
    <s v="6 DIAS O MAS"/>
    <s v="ATRIBUIBLE"/>
    <s v="mar-12"/>
    <e v="#N/A"/>
    <e v="#N/A"/>
    <e v="#N/A"/>
    <s v="SI"/>
    <e v="#N/A"/>
    <e v="#N/A"/>
    <s v="Solicitud"/>
    <x v="1"/>
  </r>
  <r>
    <x v="2"/>
    <s v="PERÚ"/>
    <s v="VIVA1A CENTRO MEDICO"/>
    <s v="RIMAC"/>
    <s v="CRONICOS"/>
    <s v="DNI"/>
    <n v="46674191"/>
    <s v="VERONICA ANDREA TAMARIZ VALENTIN"/>
    <m/>
    <n v="959354515"/>
    <m/>
    <x v="1"/>
    <m/>
    <x v="2"/>
    <s v="ASEGURADOR"/>
    <s v="Hola Guissela por favor un apoyo con este caso con la cliente que es paciente crónico de hipotiroidismo, el cual comenta que el nuevo proveedor que viene trabajando con aviva 1 A no esta siendo eficiente ya que ella es la que tiene que llamar, preguntar, preocuparse por todo y si no llaman no agilizan nada según comenta._x000a__x000a_ _x000a__x000a_Indica que debe tienen que sacarle cita para atención de laboratorio y una cita pendiente de su ultima atención._x000a__x000a_ _x000a__x000a_ _x000a__x000a_NOMBRES: VERONICA ANDREA TAMARIZ VALENTIN_x000a__x000a_DNI: 46674191_x000a__x000a_CELULAR: 959354515_x000a__x000a_POLIZA: E0002545"/>
    <x v="2"/>
    <s v="CRONICOS"/>
    <s v="HIPOTIROIDISMO"/>
    <x v="12"/>
    <s v="Buenos días, estimados,_x000a_Reciban un cordial saludo de parte de VIVA 1A Centro Médico. En respuesta a su consulta, informamos que la Sra. Verónica Andrea Tamariz Valentín (DNI: 46674191) fue atendida el día de ayer, 01 de abril de 2025, por el Dr. Gerson Jacob Siura Trevejo de la especialidad de Endocrinología - Teleconsulta.Asi mismo informar que los exámenes solicitados en su anterior consulta médica fueron realizados el día 27/03/2025. _x000a_Seguimos trabajando para ofrecer un servicio de excelencia, y por ello, mantenemos nuestro compromiso de mejorar nuestros tiempos de respuesta._x000a_Saludos cordiales,"/>
    <d v="2025-04-02T00:00:00"/>
    <x v="0"/>
    <n v="16"/>
    <s v="CERRADA"/>
    <s v="6 DIAS O MAS"/>
    <s v="ATRIBUIBLE"/>
    <s v="mar-12"/>
    <e v="#N/A"/>
    <e v="#N/A"/>
    <e v="#N/A"/>
    <s v="SI"/>
    <s v="27/03/2025 2:10 PM VIVA 1A CENTRO MEDICO PERU Gerson Jacob Siura Trevejo Trevejo ENDOCRINOLOGÍA - TELECONSULTA  FACTURADA 25/03/2025, NO FUE ATENDIDA "/>
    <s v="27/03/2025 2:10 PM VIVA 1A CENTRO MEDICO PERU Gerson Jacob Siura Trevejo Trevejo ENDOCRINOLOGÍA - TELECONSULTA  FACTURADA 25/03/2025"/>
    <s v="Acceso"/>
    <x v="0"/>
  </r>
  <r>
    <x v="2"/>
    <s v="PERÚ"/>
    <s v="VIVA1A CENTRO MEDICO"/>
    <s v="RIMAC"/>
    <s v="CRONICOS"/>
    <s v="DNI"/>
    <n v="6040784"/>
    <s v="JULIO RAFAEL MARTIN CAMPOS"/>
    <m/>
    <n v="997500213"/>
    <s v=" rafomartincampos@gmail.com"/>
    <x v="1"/>
    <m/>
    <x v="2"/>
    <s v="ASEGURADOR"/>
    <s v="Buenas tardes._x000a__x000a_ _x000a__x000a_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_x000a__x000a_ _x000a__x000a_Cliente usualmente tiene las citas los primeros días, sin embargo, hasta el momento no lo contactan y se encuentra crítico, porque siempre tiene que reportar para que se pueda agendar su cita y entrega de medicamentos._x000a__x000a_ 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CRONICOS"/>
    <s v="DISLIPIDEMIA"/>
    <x v="12"/>
    <s v="Buenos días, estimados,_x000a_Reciban un cordial saludo de parte de VIVA 1A Centro Médico. En respuesta a su consulta, informamos que el Sr. Julio Rafael Martín (DNI 06040784) y la Sra. Mariana Sole Vargas (DNI 08275667) fueron atendidos  el día 13 de marzo de 2025 con el médico Antonio David Moncada._x000a_Seguimos trabajando para ofrecer un servicio de excelencia, y por ello, mantenemos nuestro compromiso de mejorar nuestros tiempos de respuesta._x000a_Saludos cordiales,"/>
    <d v="2025-04-02T00:00:00"/>
    <x v="0"/>
    <n v="16"/>
    <s v="CERRADA"/>
    <s v="6 DIAS O MAS"/>
    <s v="ATRIBUIBLE"/>
    <s v="mar-12"/>
    <e v="#N/A"/>
    <e v="#N/A"/>
    <e v="#N/A"/>
    <s v="SI"/>
    <s v="13/03/2025 7:15 PM VIVA 1A CENTRO MEDICO PERU Antonio David Moncada Catalan MEDICA FAMILIAR - TELECONSULTA  PROCESADO, NO FUE ATENDIDA"/>
    <s v="13/03/2025 7:15 PM VIVA 1A CENTRO MEDICO PERU Antonio David Moncada Catalan MEDICA FAMILIAR - TELECONSULTA  PROCESADO"/>
    <s v="Acceso"/>
    <x v="0"/>
  </r>
  <r>
    <x v="2"/>
    <s v="PERÚ"/>
    <s v="VIVA1A CENTRO MEDICO"/>
    <s v="RIMAC"/>
    <s v="CRONICOS"/>
    <s v="DNI"/>
    <n v="8275667"/>
    <s v="MARIANA SOLE VARGAS"/>
    <m/>
    <n v="997500213"/>
    <s v=" rafomartincampos@gmail.com"/>
    <x v="1"/>
    <m/>
    <x v="2"/>
    <s v="ASEGURADOR"/>
    <s v="Buenas tardes._x000a__x000a_ _x000a__x000a_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_x000a__x000a_ _x000a__x000a_Cliente usualmente tiene las citas los primeros días, sin embargo, hasta el momento no lo contactan y se encuentra crítico, porque siempre tiene que reportar para que se pueda agendar su cita y entrega de medicamentos._x000a__x000a_ 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CRONICOS"/>
    <s v="HIPOTIROIDISMO"/>
    <x v="12"/>
    <s v="Buenos días, estimados,_x000a_Reciban un cordial saludo de parte de VIVA 1A Centro Médico. En respuesta a su consulta, informamos que el Sr. Julio Rafael Martín (DNI 06040784) y la Sra. Mariana Sole Vargas (DNI 08275667) fueron atendidos  el día 13 de marzo de 2025 con el médico Antonio David Moncada._x000a_Seguimos trabajando para ofrecer un servicio de excelencia, y por ello, mantenemos nuestro compromiso de mejorar nuestros tiempos de respuesta._x000a_Saludos cordiales,"/>
    <d v="2025-04-02T00:00:00"/>
    <x v="0"/>
    <n v="16"/>
    <s v="CERRADA"/>
    <s v="6 DIAS O MAS"/>
    <s v="ATRIBUIBLE"/>
    <s v="mar-12"/>
    <e v="#N/A"/>
    <e v="#N/A"/>
    <e v="#N/A"/>
    <e v="#N/A"/>
    <s v="FUE ATENDIDA  13/03/2025 7:00 PM VIVA 1A CENTRO MEDICO PERU Antonio David Moncada Catalan MEDICA FAMILIAR – TELECONSULTA"/>
    <s v="FUE ATENDIDA  13/03/2025 7:00 PM VIVA 1A CENTRO MEDICO PERU Antonio David Moncada Catalan MEDICA FAMILIAR – TELECONSULTA"/>
    <s v="Acceso"/>
    <x v="0"/>
  </r>
  <r>
    <x v="2"/>
    <s v="PERÚ"/>
    <s v="VIVA1A CENTRO MEDICO"/>
    <s v="RIMAC"/>
    <s v="CRONICOS"/>
    <s v="DNI"/>
    <n v="2009433"/>
    <s v="ESMEIDA ODILA SUBERO DE HERNANDEZ"/>
    <m/>
    <m/>
    <m/>
    <x v="1"/>
    <m/>
    <x v="2"/>
    <s v="ASEGURADOR"/>
    <s v="RIMAC VIP // CONSULTA ENVIO DE MEDICAMENTOS // PROGRAMA CRONICO // ESMEIDA ODILA SUBERO DE HERNANDEZ _x000a__x000a_Fue evaluada por el Dr. Moncada y no ha recibido la totalidad de sus medicinas a la fecha._x000a__x000a_El lunes 10/03/2025 recibió una parte de los medicamentos y el martes 11/03 le han indicado que el seguro se pondrá en contacto para coordinar la entrega del resto de los medicamentos._x000a__x000a_Adjunto mail recibido."/>
    <x v="0"/>
    <s v="PRESTADOR EXTERNO"/>
    <s v="FARMACIA"/>
    <x v="12"/>
    <s v="Buenas noches estimados,_x000a_Reciba un cordial saludo por parte de VIVA 1A Centro médico, en relación a lo descrito en el correo del paciente ESMEIDA ODILA SUBERO DE HERNANDEZ, se detalla lo siguiente:_x000a_El paciente fue atendido el 17-02-2025 a las 8:00 pm con la Dr. Antonio David Moncada Catalán de la especialidad de Medicina Familiar - Teleconsulta._x000a_El médico le prescribe los siguientes medicamentos: tramadol 50 mg tableta, betahistina 16 mg tableta y bromazepam 3mg  tableta, los cuáles fueron entregados el 18-02-2025. La paciente refiere que le falta los siguientes medicamentos:  Aci tip jarabe, pantoprazol y  simeticona.  _x000a_Médico se contacta con el paciente el 07-03-2025 y reformula receta con los siguientes medicamentos; acido acetilsalicilico 81 mg, pantoprazol 40 mg, simeticona 200 mg y magaldrato + simeitcona 800 mg + 60 mg/10 ml liquido oral._x000a_Farmacia se comunica con el paciente para la entrega de medicamentos el 08-03-2025 y paciente no responde. El 11-03-2025 nos contactamos con el paciente y se coordina la entrega de medicamentos el mismo día. Nuevamente la paciente refiere que le falta los siguientes medicamentos: microser 16mg, tramadol 50 mg y bromazepam 3mg._x000a_Paciente pasa atención el 21-03-2025 con la Dr. Antonio David Moncada Catalán de la especialidad de Medicina Familiar - Teleconsulta._x000a_ Farmacia se comunica con el paciente para la entrega de medicamentos el 21-03-2025 y paciente no responde. El 24-03-2025 nos contactamos con el paciente y se coordina la entrega de medicamentos el mismo día. Todo conforme."/>
    <d v="2025-04-03T00:00:00"/>
    <x v="0"/>
    <n v="17"/>
    <s v="CERRADA"/>
    <s v="6 DIAS O MAS"/>
    <s v="ATRIBUIBLE"/>
    <s v="mar-12"/>
    <e v="#N/A"/>
    <e v="#N/A"/>
    <e v="#N/A"/>
    <s v="SI"/>
    <e v="#N/A"/>
    <e v="#N/A"/>
    <s v="Medicamentos"/>
    <x v="0"/>
  </r>
  <r>
    <x v="2"/>
    <s v="PERÚ"/>
    <s v="VIVA1A CENTRO MEDICO"/>
    <s v="RIMAC"/>
    <s v="CRONICOS"/>
    <s v="DNI"/>
    <n v="8515037"/>
    <s v="ISMAEL BLAS MIRANDA"/>
    <m/>
    <n v="949317479"/>
    <m/>
    <x v="1"/>
    <m/>
    <x v="2"/>
    <s v="ASEGURADOR"/>
    <s v="La trabajadora reporta demora en la programación para atención de padres – pacientes crónicos: a la fecha, para este mes de marzo, aún no han recibido llamada para programar su atención médica._x000a__x000a_Cabe señalar que la última atención la recibieron el 11 de febrero, siendo este el resultado de un correo enviado el 10 de febrero porque de igual manera no los habían llamado con anticipación._x000a__x000a_Adjunto correo recibido donde se detalla el historial de los atrasos, y en particular con Viva 1A desde febrero 2025."/>
    <x v="2"/>
    <s v="CRONICOS"/>
    <s v="NO ESPECIFICA"/>
    <x v="12"/>
    <s v="AGENDADO 13/03 DR MONCADA"/>
    <d v="2025-03-13T00:00:00"/>
    <x v="0"/>
    <n v="2"/>
    <s v="CERRADA"/>
    <s v="48 HORAS"/>
    <s v="ATRIBUIBLE"/>
    <s v="mar-12"/>
    <e v="#N/A"/>
    <e v="#N/A"/>
    <e v="#N/A"/>
    <e v="#N/A"/>
    <e v="#N/A"/>
    <e v="#N/A"/>
    <s v="Acceso"/>
    <x v="0"/>
  </r>
  <r>
    <x v="2"/>
    <s v="PERÚ"/>
    <s v="VIVA1A CENTRO MEDICO"/>
    <s v="RIMAC"/>
    <s v="CRONICOS"/>
    <s v="DNI"/>
    <n v="8610196"/>
    <s v="JOSEFINA OLVIER ROSAS"/>
    <m/>
    <n v="939392604"/>
    <m/>
    <x v="1"/>
    <m/>
    <x v="2"/>
    <s v="ASEGURADOR"/>
    <s v="La trabajadora reporta demora en la programación para atención de padres – pacientes crónicos: a la fecha, para este mes de marzo, aún no han recibido llamada para programar su atención médica._x000a__x000a_Cabe señalar que la última atención la recibieron el 11 de febrero, siendo este el resultado de un correo enviado el 10 de febrero porque de igual manera no los habían llamado con anticipación._x000a__x000a_Adjunto correo recibido donde se detalla el historial de los atrasos, y en particular con Viva 1A desde febrero 2025."/>
    <x v="2"/>
    <s v="CRONICOS"/>
    <s v="NO ESPECIFICA"/>
    <x v="12"/>
    <s v="AGENDADO 13/03 DR MONCADA"/>
    <d v="2025-03-13T00:00:00"/>
    <x v="0"/>
    <n v="2"/>
    <s v="CERRADA"/>
    <s v="48 HORAS"/>
    <s v="ATRIBUIBLE"/>
    <s v="mar-12"/>
    <e v="#N/A"/>
    <e v="#N/A"/>
    <e v="#N/A"/>
    <e v="#N/A"/>
    <e v="#N/A"/>
    <e v="#N/A"/>
    <s v="Acceso"/>
    <x v="0"/>
  </r>
  <r>
    <x v="2"/>
    <s v="PERÚ"/>
    <s v="VIVA1A CENTRO MEDICO"/>
    <s v="RIMAC"/>
    <s v="CRONICOS"/>
    <s v="DNI"/>
    <n v="6976007"/>
    <s v="ISABEL SIFUENTES CABANA"/>
    <m/>
    <m/>
    <m/>
    <x v="1"/>
    <m/>
    <x v="2"/>
    <s v="ASEGURADOR"/>
    <s v="Estimada Erica, Susan,_x000a_Este es el caso de la afiliada Sifuentes Cabana Isabel Reyna de CNPC (padres), el titular se está tratando de comunicar con Viva A1 y en la llama no le permite comunicarse con ninguna opción, y le vuelve al inicio, este no es la primera vez que la afiliada se tiene que atender por la Clinica delgado, porque no tiene la programación de Pacientes Crónicos._x000a__x000a_ Reporta atrasos en la atención mensual y posterior entrega de medicinas para su madre que es parte del programa de crónicos. Mencionar que el mes pasado (febrero) tuvieron problemas con la entrega de medicinas, después de realizada la cita mensual, llegaron varios días después._x000a__x000a_El trabajador señala que este mes de marzo le está ocurriendo lo mismo respecto a la entrega de medicinas, pero lo ha reportado a Oscar Rojas._x000a__x000a_Finalmente, el trabajador señala que los tiempos de entrega de medicamentos de Viva 1A son mas largos en comparación al proveedor anterior._x000a__x000a_Adjunto correo recibido."/>
    <x v="0"/>
    <s v="PRESTADOR EXTERNO"/>
    <s v="FARMACIA"/>
    <x v="12"/>
    <s v="Segun el estado  de las atenciones a la pcte . Isabel Sifuentes  es para informar que dentro del mes de marzo la señorita en mencion pudo  ser atendida  en  manera de teleconsulta por la Dra Virginia Cuevas del area de Medicina Familiar  a horas 15:00, con seguimiento de  atencion de medicamentos .  "/>
    <d v="2025-03-15T00:00:00"/>
    <x v="0"/>
    <n v="3"/>
    <s v="CERRADA"/>
    <s v="72 HORAS"/>
    <s v="ATRIBUIBLE"/>
    <s v="mar-12"/>
    <e v="#N/A"/>
    <e v="#N/A"/>
    <e v="#N/A"/>
    <e v="#N/A"/>
    <e v="#N/A"/>
    <e v="#N/A"/>
    <s v="Medicamentos"/>
    <x v="0"/>
  </r>
  <r>
    <x v="2"/>
    <s v="PERÚ"/>
    <s v="VIVA1A CENTRO MEDICO"/>
    <s v="RIMAC"/>
    <s v="CRONICOS"/>
    <s v="DNI"/>
    <n v="3855774"/>
    <s v="BETTINA SOTO "/>
    <m/>
    <m/>
    <m/>
    <x v="1"/>
    <m/>
    <x v="2"/>
    <s v="ASEGURADOR"/>
    <s v="Hasta hoy 12 de marzo el proveedor no se había comunicado para coordinar la cita mensual (paciente crónico: dislipidemia e hipotiroidismo)._x000a__x000a_Normalmente la llaman a fin de mes para coordinar la cita del siguiente mes, la cual se programaba entre el 8 y 10 de cada mes y hasta el momento no lo hacían.  La trabajadora se comunicó directamente con la central de Viva 1A (Tlf: 6183000) y después de dos intentos presentó su reclamo. Comunicó además que ya no contaba con medicinas, y que las estaba comprando de forma particular._x000a__x000a_Aun con la información, le mencionaron que la cita sería para después del 18 de marzo, ante las nuevas quejas e insistencia le dieron la cita para hoy por la tarde._x000a__x000a_La trabajadora solicita hacer el reclamo ante la aseguradora con la finalidad que mejoren el servicio y no sea recurrente._x000a__x000a_Adjunto correo recibido."/>
    <x v="2"/>
    <s v="CRONICOS"/>
    <s v="DISLIPIDEMIA"/>
    <x v="12"/>
    <s v="ATENDIDO POR EL DR MONCADA EL 12/03"/>
    <d v="2025-03-13T00:00:00"/>
    <x v="0"/>
    <n v="2"/>
    <s v="CERRADA"/>
    <s v="48 HORAS"/>
    <s v="ATRIBUIBLE"/>
    <s v="mar-12"/>
    <e v="#N/A"/>
    <e v="#N/A"/>
    <e v="#N/A"/>
    <e v="#N/A"/>
    <e v="#N/A"/>
    <e v="#N/A"/>
    <s v="Acceso"/>
    <x v="0"/>
  </r>
  <r>
    <x v="2"/>
    <s v="PERÚ"/>
    <s v="VIVA1A CENTRO MEDICO"/>
    <s v="RIMAC"/>
    <s v="CRONICOS"/>
    <s v="DNI"/>
    <n v="42413293"/>
    <s v="Julissa Fabiola Gómez Paz"/>
    <m/>
    <m/>
    <m/>
    <x v="1"/>
    <m/>
    <x v="1"/>
    <s v="ASEGURADOR"/>
    <s v="PROGRAMA CUIDATE// EPS RIMAC//Julissa Fabiola Gómez Paz//Hipertensión arterial_x000a__x000a_Hola Guissela, que tal tu apoyo con este casito urgente._x000a__x000a_ _x000a__x000a_Paciente ha cambiado de residencia a la ciudad de Lima, antes trabajaba en Piura y se atendía en AUNA PIURA, pero por motivo laboral ha tenido que venir a lima y necesita sus medicamentos._x000a__x000a_ _x000a__x000a_Colaborador: Julissa Fabiola Gómez Paz_x000a__x000a_DNI: 42413293_x000a__x000a_Celular: 933120435_x000a__x000a_Dx: Hipertensión arterial"/>
    <x v="4"/>
    <s v="CUIDATE"/>
    <s v="HIPERTENSION"/>
    <x v="12"/>
    <s v="Buenos días estimados,_x000a_Reciba un cordial saludo por parte de VIVA 1A Centro médico, en relación a lo descrito en el correo damos como respuesta que el paciente Julissa Fabiola Gómez Paz fue atendido el 15-03-2025 a las 6:45pm con la Dr. Antonio David Moncada Catalan de la especialidad de Medicina Familiar - Teleconsulta . Así mismo mencionamos, que el paciente tiene prescripción de medicamentos, el cuál fue entregado el 17/03/2025."/>
    <d v="2025-04-04T00:00:00"/>
    <x v="0"/>
    <n v="18"/>
    <s v="CERRADA"/>
    <s v="6 DIAS O MAS"/>
    <s v="ATRIBUIBLE"/>
    <s v="mar-12"/>
    <e v="#N/A"/>
    <e v="#N/A"/>
    <e v="#N/A"/>
    <s v="SI"/>
    <s v="PROGRAMA CRONICOS "/>
    <n v="0"/>
    <s v="Solicitud"/>
    <x v="1"/>
  </r>
  <r>
    <x v="2"/>
    <s v="PERÚ"/>
    <s v="VIVA1A CENTRO MEDICO"/>
    <s v="RIMAC"/>
    <s v="CRONICOS"/>
    <s v="DNI"/>
    <s v="25677282."/>
    <s v="ROXANA ESPERANZA TAVERA D ANGELO"/>
    <m/>
    <n v="991888565"/>
    <m/>
    <x v="1"/>
    <m/>
    <x v="2"/>
    <s v="ASEGURADOR"/>
    <s v="Hola Bonny, por favor tu apoyo en trasladar a quien corresponda el malestar de la Sra por la mala atención del Programa – Proveedor VIVA 1ª después de muchas coordinaciones solo le entregaron las medicinas y sus análisis indicados no se lo han realizado._x000a__x000a_ _x000a__x000a_Por lo indicado la Sra. Desea de cambiarse de proveedor si es posible a San Judas Tadeo, por la cercanía a su centro de trabajo._x000a__x000a_ _x000a__x000a_TAVERA D ANGELO ROXANA - DNI 25677282 / Celular 9918-88565_x000a__x000a_ _x000a__x000a_Gracias atento a tus indicaciones."/>
    <x v="2"/>
    <s v="PRESTADOR EXTERNO"/>
    <s v="LABORATORIO"/>
    <x v="13"/>
    <s v="Saludos _x000a_Estimada Guisela _x000a_La paciente fue atendida por el especialista _x000a_Medicamentos entregados según la cobertura del programa RCV _x000a_Los exámenes del protocolo,  RCV se programaron con previa información a la paciente el cual no fue aceptado por el copago correspondiente. _x000a__x000a_cordialmente_x000a_"/>
    <d v="2025-03-19T00:00:00"/>
    <x v="0"/>
    <n v="5"/>
    <s v="CERRADA"/>
    <s v="120 HORAS"/>
    <s v="ATRIBUIBLE"/>
    <s v="mar-13"/>
    <e v="#N/A"/>
    <e v="#N/A"/>
    <e v="#N/A"/>
    <e v="#N/A"/>
    <s v="CITA AGENDADA PARA 04/04/2025 8:00 AM VIVA 1A CENTRO MEDICO PERU Virginia Cuevas Rivero MEDICA FAMILIAR - TELECONSULTA  ACTIVO 01/04/2025- PTE SOLICITA LABORATORIOS PENDIENTES"/>
    <s v="04/04/2025 8:00 AM VIVA 1A CENTRO MEDICO PERU Virginia Cuevas Rivero MEDICA FAMILIAR - TELECONSULTA  ACTIVO 01/04/2025- PTE SOLICITA LABORATORIOS PENDIENTES"/>
    <s v="Acceso"/>
    <x v="0"/>
  </r>
  <r>
    <x v="2"/>
    <s v="PERÚ"/>
    <s v="VIVA1A CENTRO MEDICO"/>
    <s v="RIMAC"/>
    <s v="CRONICOS"/>
    <s v="DNI"/>
    <n v="6698348"/>
    <s v="DANIEL AUGUSTO REYES HUERTA"/>
    <m/>
    <n v="992731147"/>
    <s v="danreyesh@gmail.com"/>
    <x v="1"/>
    <m/>
    <x v="1"/>
    <s v="ASEGURADOR"/>
    <s v="Estimada Guissela,_x000a__x000a_Espero que te encuentres bien de salud. Por otro lado, solicito tu apoyo para poder registrar a nuestro cliente en el programa cuídate._x000a__x000a_ _x000a__x000a_Datos_x000a__x000a_Nombres: DANIEL AUGUSTO REYES HUERTA_x000a__x000a_DNI: 06698348_x000a__x000a_Correo: danreyesh@gmail.com_x000a__x000a_Celular:  992731147_x000a__x000a_Póliza: 0212935_x000a__x000a_Diagnóstico: Hipertensión _x000a__x000a_ "/>
    <x v="1"/>
    <s v="CUIDATE"/>
    <s v="HIPERTENSION"/>
    <x v="13"/>
    <s v="Estimados, buen día:_x000a_Se contacta esposa de paciente indicando que ya cancelaron la deuda pendiente del seguro y que desea retornar a las atenciones de su esposo en Cl Internacional con el Dr Linares._x000a_Contacto esposa Carmela Juscamaita:  990398487_x000a__x000a_Saludos Cordiales,"/>
    <d v="2025-03-25T00:00:00"/>
    <x v="1"/>
    <n v="9"/>
    <s v="CERRADA"/>
    <s v="6 DIAS O MAS"/>
    <s v="NO ATRIBUIBLE"/>
    <s v="mar-13"/>
    <e v="#N/A"/>
    <e v="#N/A"/>
    <e v="#N/A"/>
    <s v="SI"/>
    <e v="#N/A"/>
    <e v="#N/A"/>
    <s v="Solicitud"/>
    <x v="1"/>
  </r>
  <r>
    <x v="2"/>
    <s v="PERÚ"/>
    <s v="VIVA1A CENTRO MEDICO"/>
    <s v="RIMAC"/>
    <s v="CRONICOS"/>
    <s v="DNI"/>
    <n v="44852752"/>
    <s v="Elizabeth Elena Santos Rudas"/>
    <m/>
    <m/>
    <m/>
    <x v="1"/>
    <m/>
    <x v="1"/>
    <s v="ASEGURADOR"/>
    <s v="Urgente solicitud de ingreso: Programa cuidate asma - Sra. Elizabeth Santos Rudas"/>
    <x v="1"/>
    <s v="CUIDATE"/>
    <s v="ASMA"/>
    <x v="13"/>
    <s v="Buenas noches estimados,_x000a_Reciba un cordial saludo por parte de VIVA 1A Centro médico. En relación a lo descrito en el correo, informamos que el paciente ELIZABETH ELENA SANTOS RUDAS ha sido agendado para el día 05-04-2025 a las 09:45 am, con la Dra. Virginia Cuevas Rivero , especialista en Medicina Familiar – Teleconsulta ._x000a__x000a__x000a__x000a_Saludos cordiales_x000a__x000a__x000a_Buenos días estimados,_x000a_Reciba un cordial saludo por parte de VIVA 1A Centro médico. Estamos actualizando información que el paciente ELIZABETH ELENA SANTOS RUDAS ha sido reprogramada para el día 07-04-2025 a las 15:30 pm, con el Dr Percy Arriaga Rodríguez.  – Teleconsulta ._x000a_"/>
    <d v="2025-04-04T00:00:00"/>
    <x v="0"/>
    <n v="17"/>
    <s v="CERRADA"/>
    <s v="6 DIAS O MAS"/>
    <s v="ATRIBUIBLE"/>
    <s v="mar-13"/>
    <e v="#N/A"/>
    <e v="#N/A"/>
    <e v="#N/A"/>
    <s v="SI"/>
    <e v="#N/A"/>
    <e v="#N/A"/>
    <s v="Solicitud"/>
    <x v="1"/>
  </r>
  <r>
    <x v="2"/>
    <s v="PERÚ"/>
    <s v="VIVA1A CENTRO MEDICO"/>
    <s v="RIMAC"/>
    <s v="CRONICOS"/>
    <m/>
    <m/>
    <s v="Zhu Lei"/>
    <m/>
    <m/>
    <m/>
    <x v="1"/>
    <m/>
    <x v="2"/>
    <s v="ASEGURADOR"/>
    <s v="URGENTE _ Proveedor Viva 1A y Pacientes Crónicos"/>
    <x v="2"/>
    <s v="CRONICOS"/>
    <s v="MEDICINA FAMILIAR"/>
    <x v="13"/>
    <s v="Buenas tardes estimados,_x000a_Reciba un cordial saludo por parte de VIVA 1A Centro médico, en relación a lo descrito en el correo damos como respuesta que el paciente  LEI ZHU fue atendido el 13/03/2025 a las 4:30 PM con la Dr. Antonio David Moncada Catalán de la especialidad de MEDICA FAMILIAR - TELECONSULTA. Así mismo mencionamos, que el paciente tiene prescripción de medicamentos. E l 14/03/2025 nos hemos intentado contactar con la paciente para la entrega de medicamentos, pero no hemos tenido éxito. El 17/03/2025 nos contactamos con la paciente y solicito el cambio de marca de sus medicamentos a Micardi. El 18/03/2025 se procedió con el cambio y entrega de los mismos. Se gestiona el extorno de su copago.  Todo conforme._x000a_Así mismo, como plan de mejora, estamos realizando las atenciones médicas el 07 y 14 de marzo a los pacientes del CNPC (En donde pertenece la paciente en cuestión) en su sede de trabajo. _x000a_La paciente tenía programado su cita para MEDICINA FAMILIA - ATENCIÓN DOMICILIARIA con el Dr. Antonio David Moncada Catalan y su seguimiento con ENFERMERIA - ATENCIÓN DOMICILIARIA. Sin embargo, nos mencionan que la paciente se encuentra de vacaciones. _x000a_Se programa cita presencial en su sede de trabajo el 14 del presente mes._x000a__x000a_Saludos cordiales"/>
    <d v="2025-04-07T00:00:00"/>
    <x v="0"/>
    <n v="18"/>
    <s v="CERRADA"/>
    <s v="6 DIAS O MAS"/>
    <s v="ATRIBUIBLE"/>
    <s v="mar-13"/>
    <e v="#N/A"/>
    <e v="#N/A"/>
    <e v="#N/A"/>
    <e v="#N/A"/>
    <n v="0"/>
    <n v="0"/>
    <s v="Acceso"/>
    <x v="0"/>
  </r>
  <r>
    <x v="2"/>
    <s v="PERÚ"/>
    <s v="VIVA1A CENTRO MEDICO"/>
    <s v="RIMAC"/>
    <s v="CRONICOS"/>
    <s v="DNI"/>
    <n v="7805048"/>
    <s v="JAVIER CARLOS SUAREZ HELFER"/>
    <m/>
    <m/>
    <m/>
    <x v="1"/>
    <m/>
    <x v="1"/>
    <s v="ASEGURADOR"/>
    <s v="Buen tardes estimados doctores, _x000a_Solicito su especial apoyo con la siguiente solicitud y validar si esta inscrito _x000a_Asegurado nos menciona que en enero se inscribió por el portal web al programa cuídate el cual lo llamaron y le indicaron que estaría agendado una segunda llamada para brindarle una cita, ya paso 2 meses y aun no recibe el asesoramiento médico. _x000a__x000a_Asegurada: JAVIER CARLOS SUAREZ HELFER_x000a_DNI: 07805048_x000a_Póliza: E0021185_x000a_diagnóstico : Hipertensión arterial _x000a_correo: jsuarezh66@hotmail.com_x000a_celular: 956825436"/>
    <x v="1"/>
    <s v="CUIDATE"/>
    <s v="HIPERTENSION"/>
    <x v="14"/>
    <s v="Estimada Sra. Bedon Guissela,_x000a_Reciba un cordial saludo de parte de VIVA 1A Centro Médico. En relación con lo señalado en el comunicado, nos permitimos dar respuesta al seguimiento del caso y confirmar las atenciones recibidas por el Sr. Javier Carlos Suárez Helfer (DNI: 46094728)._x000a_El Sr. Suárez recibió atención el 19 de marzo de 2025 por el Dr. Antonio David Moncada Catalán en el servicio de Medicina Familiar - Teleconsulta. Durante la consulta, se solicitó la realización de exámenes de laboratorio, los cuales han sido agendados para el jueves 03 de abril de 2025, a las 8:00 a.m., por el proveedor Multilab._x000a_Lamentamos la demora en la respuesta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
    <d v="2025-04-01T00:00:00"/>
    <x v="0"/>
    <n v="13"/>
    <s v="CERRADA"/>
    <s v="6 DIAS O MAS"/>
    <s v="ATRIBUIBLE"/>
    <s v="mar-14"/>
    <e v="#N/A"/>
    <e v="#N/A"/>
    <e v="#N/A"/>
    <s v="SI"/>
    <e v="#N/A"/>
    <e v="#N/A"/>
    <s v="Solicitud"/>
    <x v="1"/>
  </r>
  <r>
    <x v="2"/>
    <s v="PERÚ"/>
    <s v="VIVA1A CENTRO MEDICO"/>
    <s v="RIMAC"/>
    <s v="CRONICOS"/>
    <s v="DNI"/>
    <n v="74244021"/>
    <s v="LUIS RIVERA PINO"/>
    <m/>
    <n v="946549712"/>
    <m/>
    <x v="1"/>
    <m/>
    <x v="2"/>
    <s v="ASEGURADOR"/>
    <s v="Buen día, por favor su apoyo con lo mencionado pro el cliente y nos urge una pronta respuesta._x000a__x000a_ _x000a__x000a_El trabajador que necesita atención por parte del programa Cuídate en donde él ya ha solicitado su afiliación y hasta la fecha no ha podido pasar cita con el médico._x000a__x000a_ _x000a__x000a_Brindo los datos del trabajador para que se puedan contactar con él:_x000a__x000a_ _x000a__x000a_Luis Rivera Pino celular: 946549712_x000a__x000a_ _x000a__x000a_Líneas abajo se adjunta el manifiesto e incomodidad del trabajador:_x000a__x000a_la presente es para manifestarle que hasta el momento no he recibido atención alguna por parte del programa CUIDATE._x000a__x000a_La primera llamada la realicé el 06/02 con el fin de que me inscribieran al programa mencionado debido a una enfermedad crónica (hipertensión no controlada). Me confirmaron que ingrese al programa y que la ´''clínica'' se pondrá en contacto conmigo para mis controles, yo paso por control los 27 de cada mes. Sin embargo, hasta el dia 24 no se comunicaban conmigo y preocupado por mi proximo control realice una llamada donde me dijeron que no estaba inscrito en el programa, a los minutos volví a llamar y me comentaron que sí estaba inscrito y que la clínica se pondría en contacto conmigo, lo cual nunca sucedió. El día de hoy recibí un mensaje vía WhatsApp donde me mencionan que tendría una teleconsulta a las 2pm y nuevamente esperé en vano. Por favor les pido más seriedad con estas programaciones y puedan confirmar mi inscripción así como mi próximo control."/>
    <x v="8"/>
    <s v="CRONICOS"/>
    <s v="HIPERTENSION"/>
    <x v="14"/>
    <s v="Saludos_x000a__x000a_El asegurado Luis Rivera Pino  DNI 74244021_x000a__x000a_Fue valorado por Cardiología  Der Hilton  13 marzo 2025   _x000a_Dx de Ingreso_x000a_HTA controlada  _x000a_Hiperlipidemia  _x000a__x000a_Tratamiento _x000a_Amlodipino _x000a_Atorvastatina _x000a__x000a_se pacto entrega de medicamentos con el paciente para el día de hoy en las horas de la tarde. _x000a_Hoy ya fue  valorado para seguimiento del programa   _x000a__x000a_Durante la atención se solicito prueba de esfuerzo  que ya esta en gestión para asignación de cita y proveedor. _x000a_se programara control con resultados de la prueba de esfuerzo._x000a__x000a_Estimada._x000a__x000a_Se adjunta la respuesta del prestador usuario atendido el 11.03 ya cuenta con coordinación del estudio de prueba de esfuerzo."/>
    <d v="2025-03-17T00:00:00"/>
    <x v="0"/>
    <n v="2"/>
    <s v="CERRADA"/>
    <s v="48 HORAS"/>
    <s v="ATRIBUIBLE"/>
    <s v="mar-14"/>
    <e v="#N/A"/>
    <e v="#N/A"/>
    <e v="#N/A"/>
    <e v="#N/A"/>
    <e v="#N/A"/>
    <e v="#N/A"/>
    <s v="Acceso"/>
    <x v="0"/>
  </r>
  <r>
    <x v="2"/>
    <s v="PERÚ"/>
    <s v="VIVA1A CENTRO MEDICO"/>
    <s v="RIMAC"/>
    <s v="CRONICOS"/>
    <s v="DNI"/>
    <n v="72845505"/>
    <s v="FABRICIO ANDRE MORALES HERNANDEZ "/>
    <m/>
    <m/>
    <m/>
    <x v="1"/>
    <m/>
    <x v="2"/>
    <s v="ASEGURADOR"/>
    <s v="URGENTE !!!CONFIRMACIÓN DE ATENCIÓN DE USUARIO MORALES HERNANDEZ FABRICIO ANDRE DNI 72845505-REDONDOS_x000a__x000a_Estimados @gsiguenas@viva1a.com.pe@Julio Marco Inocencio Pereyra_x000a__x000a_Su urgente apoyo con el usuario referido quien indica que no ha recibido contacto para la atención bajo el programas crónicos._x000a__x000a_Usuario: MORALES HERNANDEZ FABRICIO ANDRE_x000a_Dni:72845505_x000a__x000a_Teléfono: Vanessa Hernandez - Cel 999970686_x000a__x000a_**CORREO REENVIADO POR GIANNINA 03.04.2025**"/>
    <x v="2"/>
    <s v="ATENCION DOMICILIARIA"/>
    <s v="MEDICINA INTERNA"/>
    <x v="14"/>
    <s v="Buenos días estimados,_x000a_Reciba un cordial saludo por parte de VIVA 1A Centro médico. Estamos actualizando información que el paciente FABRICIO ANDRE MORALES HERNANDEZ ha sido programado para el día 07-04-2025 a las 11:00 Am, con la Dra  Anahi Angelica Seijas Arvelaez.  – MEDICINA INTERNA - ATENCIÓN DOMICILIARIA_x000a_"/>
    <d v="2025-04-04T00:00:00"/>
    <x v="0"/>
    <n v="16"/>
    <s v="CERRADA"/>
    <s v="6 DIAS O MAS"/>
    <s v="ATRIBUIBLE"/>
    <s v="mar-14"/>
    <e v="#N/A"/>
    <e v="#N/A"/>
    <e v="#N/A"/>
    <s v="SI"/>
    <s v="PROGRAMA CRONICOS "/>
    <n v="0"/>
    <s v="Acceso"/>
    <x v="0"/>
  </r>
  <r>
    <x v="2"/>
    <s v="PERÚ"/>
    <s v="VIVA1A CENTRO MEDICO"/>
    <s v="RIMAC"/>
    <s v="CRONICOS"/>
    <s v="DNI"/>
    <n v="46921366"/>
    <s v="GLORIA KEREN ORELLANA ROJAS"/>
    <m/>
    <n v="979172658"/>
    <m/>
    <x v="1"/>
    <m/>
    <x v="1"/>
    <s v="ASEGURADOR"/>
    <s v="Hola Guissela, que tal tu apoyo para ingresar a la siguiente paciente al programa cuidate._x000a__x000a_ _x000a__x000a_Colaborador: ORELLANA ROJAS GLORIA KEREN_x000a__x000a_DNI: 46921366_x000a__x000a_Celular: 979 172 658_x000a__x000a_Dx: DIABETES MELLITUS TIPO 2_x000a__x000a_ _x000a__x000a_Slds"/>
    <x v="1"/>
    <s v="CUIDATE"/>
    <s v="DIABETES"/>
    <x v="15"/>
    <s v="Buenas tardes estimados,_x000a__x000a_Se agenda cita con el paciente  _x000a_El día 21/03 a las 08:00 AM con el Dra Virginia Cueva_x000a__x000a_saludos"/>
    <d v="2025-03-17T00:00:00"/>
    <x v="0"/>
    <n v="1"/>
    <s v="CERRADA"/>
    <s v="24 HORAS"/>
    <s v="ATRIBUIBLE"/>
    <s v="mar-17"/>
    <e v="#N/A"/>
    <e v="#N/A"/>
    <e v="#N/A"/>
    <e v="#N/A"/>
    <e v="#N/A"/>
    <e v="#N/A"/>
    <s v="Solicitud"/>
    <x v="1"/>
  </r>
  <r>
    <x v="2"/>
    <s v="PERÚ"/>
    <s v="VIVA1A CENTRO MEDICO"/>
    <s v="RIMAC"/>
    <s v="CRONICOS"/>
    <s v="DNI"/>
    <n v="43989642"/>
    <s v="JACKELINE YETZUKO LAVADO BECERRA"/>
    <m/>
    <n v="949202327"/>
    <s v="jetsuko23@gmail.com"/>
    <x v="1"/>
    <m/>
    <x v="2"/>
    <s v="ASEGURADOR"/>
    <s v="Buenos días_x000a_Guissela_x000a_ _x000a_Por favor tu apoyo con este cliente, solicita afiliación al programa cuídate en Lima._x000a_El proveedor Viva 1A se ha comunicado hace 3 semanas aproximadamente, se coordino cita con el doctor (la cual nunca se dio) y hasta el momento no se concluye la inscripción al programa._x000a_Considerar que es un cliente ALTO VALOR VIP. ¡Gracias!_x000a_ _x000a_Nombre de Contacto: JACKELINE YETZUKO LAVADO BECERRA_x000a_Paciente: JACKELINE YETZUKO LAVADO BECERRA_x000a_Contratante: CNPC PERU S.A._x000a_Diagnóstico: Hipotiroidismo_x000a_Teléfono (De preferencia Móvil): +51949202327_x000a_Correo Electrónico (si lo refiere):  jetsuko23@gmail.com"/>
    <x v="2"/>
    <s v="CRONICOS"/>
    <s v="HIPOTIROIDISMO"/>
    <x v="15"/>
    <s v="Buenas tardes estimados,_x000a__x000a_Se agenda cita con el paciente  _x000a_El día 19/03 a las 10:30 AM con el Dr  Nilda Noriko Kawamura _x000a__x000a_saludos Buenos días estimados,_x000a_ Referente al paciente JACKELINE YETZUKO LAVADO BECERRA (DNI: 43989642)se confirma que se realizaron exámenes de laboratorio el 28 /03/2025, se procedió a llamar al paciente para agendamiento de su cita, pero no responde, se deja mensaje de WhatsApp, estaremos actualizando el caso._x000a_saludos cordiales."/>
    <d v="2025-04-07T00:00:00"/>
    <x v="0"/>
    <n v="16"/>
    <s v="CERRADA"/>
    <s v="6 DIAS O MAS"/>
    <s v="ATRIBUIBLE"/>
    <s v="mar-17"/>
    <e v="#N/A"/>
    <e v="#N/A"/>
    <e v="#N/A"/>
    <e v="#N/A"/>
    <e v="#N/A"/>
    <e v="#N/A"/>
    <s v="Acceso"/>
    <x v="0"/>
  </r>
  <r>
    <x v="2"/>
    <s v="PERÚ"/>
    <s v="VIVA1A CENTRO MEDICO"/>
    <s v="RIMAC"/>
    <s v="CRONICOS"/>
    <s v="DNI"/>
    <n v="10796964"/>
    <s v="WALTER RONALD GARCIA BECERRA"/>
    <m/>
    <n v="992757135"/>
    <m/>
    <x v="1"/>
    <m/>
    <x v="1"/>
    <s v="ASEGURADOR"/>
    <s v="Estimada @CUI_Guissela Bedon Espinoza, buenas tardes._x000a__x000a_ _x000a__x000a_Solicito tu apoyo derivando a proveedor la solicitud de inscripción de asegurado a programa CUIDATE, ya que no le contestan la llamada en la Central Telefónica de RIMAC._x000a__x000a_ _x000a__x000a_Paciente:           Walter Ronald García Becerra_x000a__x000a_DNI:                    10796964_x000a__x000a_Telf:                     992757135 / 993598414_x000a__x000a_Diagnóstico:    HIPERCOLESTEROLEMIA_x000a__x000a_ _x000a__x000a_Agradecida por tu apoyo, quedo atenta a tus comentarios._x000a__x000a_Saludos,_x000a__x000a_Estimados, buenas tardes._x000a__x000a_Su gentil apoyo confirmando la fecha en la que contactarán a paciente, ya que indica hasta el momento no tiene confirmación ni contacto._x000a__x000a_Correo de paciente: walter.garcia@claro.com.pe_x000a__x000a_Agradecida de antemano, quedo atenta a su respuesta._x000a__x000a_Saludos cordiales."/>
    <x v="1"/>
    <s v="CUIDATE"/>
    <s v="DISLIPIDEMIA"/>
    <x v="15"/>
    <s v="Buenas tardes estimados,_x000a__x000a_Reciba un cordial saludo por parte de VIVA 1A Centro médico, en relación a lo descrito en el correo damos como respuesta que el paciente WALTER RONALD GARCIA BECERRA fue atendido el 25/03/2025 a las 9:45 am con la Dra. Virginia Cueva Riveros de la especialidad de Medicina Familiar. Así mismo mencionamos, que el paciente tiene prescripción de medicamentos, el cuál fue entregado el 26/03/2025._x000a__x000a_Todo conforme. _x000a_"/>
    <d v="2025-03-31T00:00:00"/>
    <x v="0"/>
    <n v="11"/>
    <s v="CERRADA"/>
    <s v="6 DIAS O MAS"/>
    <s v="ATRIBUIBLE"/>
    <s v="mar-17"/>
    <e v="#N/A"/>
    <e v="#N/A"/>
    <e v="#N/A"/>
    <s v="SI"/>
    <e v="#N/A"/>
    <e v="#N/A"/>
    <s v="Solicitud"/>
    <x v="1"/>
  </r>
  <r>
    <x v="2"/>
    <s v="PERÚ"/>
    <s v="VIVA1A CENTRO MEDICO"/>
    <s v="RIMAC"/>
    <s v="CRONICOS"/>
    <s v="DNI"/>
    <n v="72154157"/>
    <s v="FIORELLA CRISEL VERGARA OLIVO"/>
    <m/>
    <m/>
    <m/>
    <x v="1"/>
    <m/>
    <x v="2"/>
    <s v="ASEGURADOR"/>
    <s v="CONDICIONES DE CONTRATO CON EL PRESTADOR PARA ATENCION A PACIENTE EN MENCION_x000a__x000a_Buenos dias estimada Guissela,_x000a__x000a_ _x000a__x000a_ _x000a__x000a_Se comunica a la central de programas, paciente de migración anteriormente con el prestador de Viva 1A por el programa de Riesgo Cardiovascular, indicando que todas las atenciones eran bajo la modalidad de domiciliarias, el nuevo prestador viva 1A se comunica con la paciente, pero indicando que las atenciones domiciliarias son (4) veces al año y se realizan también de modalidad por teleconsulta, a lo cual la paciente no desea recibir atenciones bajo esa modalidad. Tu apoyo en consultarlo con Alicia del area de convenios para validar las condiciones del contrato con el prestador. _x000a__x000a_ _x000a__x000a_ "/>
    <x v="2"/>
    <s v="Medicina especializada"/>
    <s v="ENDOCRINOLOGIA"/>
    <x v="15"/>
    <s v="Buenas noches estimados,_x000a_Reciba un cordial saludo por parte de VIVA 1A Centro médico, en relación con lo indicado en el correo, informamos que las atenciones de la paciente FIORELLA CRISEL VERGARA OLIVO se vienen realizando de manera domiciliaria , según el siguiente detalle:_x000a__x000a_12/03/2025 a las 3:00 pm – Atendida por el Dr. Gerson Jacob Siura Trevejo en la especialidad: Endocrinología – Atención Domiciliaria._x000a__x000a_23/03/2025 a las 2:30 pm – Atendida por el Lic. Jorge Velasco Benites en la especialidad: Nutrición – Atención Domiciliaria."/>
    <d v="2025-04-04T00:00:00"/>
    <x v="0"/>
    <n v="15"/>
    <s v="CERRADA"/>
    <s v="6 DIAS O MAS"/>
    <s v="ATRIBUIBLE"/>
    <s v="mar-17"/>
    <e v="#N/A"/>
    <e v="#N/A"/>
    <e v="#N/A"/>
    <s v="SI"/>
    <s v="PROGRAMA CRONICOS "/>
    <n v="0"/>
    <s v="Acceso"/>
    <x v="0"/>
  </r>
  <r>
    <x v="2"/>
    <s v="PERÚ"/>
    <s v="VIVA1A CENTRO MEDICO"/>
    <s v="RIMAC"/>
    <s v="CRONICOS"/>
    <s v="DNI"/>
    <n v="8714637"/>
    <s v="CLAUDIA NATALIA COSSIO CATTER"/>
    <m/>
    <m/>
    <m/>
    <x v="1"/>
    <m/>
    <x v="2"/>
    <s v="ASEGURADOR"/>
    <s v="Buen día Guissela,_x000a_Por favor tu ayuda con el caso en referencia, el bróker nos refiere asegurada menciona que nadie se ha puesto en contacto con ella, no tienen ninguna cita agendada, también refiere ha estado llamando reiteradas veces al proveedor pero nadie le contesta la llamadas._x000a__x000a_ _x000a__x000a_Por favor tu apoyo de manera urgente._x000a__x000a_ _x000a__x000a_Quedo atenta a tu respuesta._x000a__x000a_Saludos cordiales."/>
    <x v="5"/>
    <s v="CALL CENTER"/>
    <s v="CALL CENTER"/>
    <x v="16"/>
    <s v="Buenas  días  estimados,_x000a__x000a_Nos comunicamos con paciente para realizar la programación de exámenes correspondiente_x000a__x000a_saludos. Buenos días, estimados:_x000a_Reciban un cordial saludo por parte de VIVA 1A Centro Médico._x000a_En relación con el paciente Cossio Córdova de Catter Marta (DNI: 09273082), informamos que no la tenemos registrada como paciente en Centro Viva 1A, ya que la paciente ha estado recibiendo atención en la Clínica Internacional durante más de 20 años. La paciente también mencionó que el personal de la Clínica Internacional acudió a su domicilio en febrero para realizarle exámenes de laboratorio, y que estaba a la espera de los resultados. Esta información la obtuvimos del personal de laboratorio cuando realizo la llamada correspondiente a la programación para la toma de muestras de la paciente Claudia Natalia Catter, quien es su hija y nuestra paciente en cuestión._x000a_La paciente Claudia Natalia Catter Cossio (DNI: 08714637), se encuentra en nuestro Programa Crónico Hipertensión. Su primera atención fue el 27 de febrero a las 2:00 pm con el Dr. Antonio David Moncada Catalan en la especialidad MEDICA FAMILIAR - TELECONSULTA. Así mismo, la paciente tuvo prescripción de laboratorio el cual fue realizado y entregado el 19 de marzo._x000a_Su última atención fue el 26 de marzo, con el Dr. Antonio David Moncada Catalan en la especialidad MEDICA FAMILIAR - TELECONSULTA._x000a_Quedamos a su disposición para cualquier consulta adicional."/>
    <d v="2025-03-18T00:00:00"/>
    <x v="0"/>
    <n v="1"/>
    <s v="CERRADA"/>
    <s v="24 HORAS"/>
    <s v="ATRIBUIBLE"/>
    <s v="mar-18"/>
    <s v="PACIENTE DE PROGRAMA CUIDATE- URGENTE **PACIENTE CATTER COSSIO CLAUDIA NATALIA 04-85620 "/>
    <e v="#N/A"/>
    <e v="#N/A"/>
    <e v="#N/A"/>
    <e v="#N/A"/>
    <e v="#N/A"/>
    <s v="Fallas TICS"/>
    <x v="3"/>
  </r>
  <r>
    <x v="2"/>
    <s v="PERÚ"/>
    <s v="VIVA1A CENTRO MEDICO"/>
    <s v="RIMAC"/>
    <s v="CRONICOS"/>
    <s v="DNI"/>
    <n v="10001118"/>
    <s v="IVAN ERNESTO PALACIOS RODRIGUEZ"/>
    <m/>
    <m/>
    <m/>
    <x v="1"/>
    <m/>
    <x v="1"/>
    <s v="ASEGURADOR"/>
    <s v="Agradecemos su gentil apoyo para el seguimiento del próximo control de cita del usuario referido._x000a__x000a_Es importante considerar que este usuario ha presentado constantes observaciones respecto al servicio brindado, en particular sobre la cobertura de medicamentos._x000a__x000a_Se confirma que la cobertura de su medicación se mantendrá conforme a la receta emitida en el mes de enero, sin modificaciones."/>
    <x v="4"/>
    <s v="CRONICOS"/>
    <s v="NO ESPECIFICA"/>
    <x v="16"/>
    <s v="Buenas tardes estimados,_x000a__x000a_Se agenda cita con el paciente  _x000a_El día 18/03 a las 14:00 PM con el Dr Antonio Moncada_x000a_paciente conforme con el agendamiento_x000a__x000a_saludos_x000a__x000a_Pedro Bereche _x000a_Gestor de atención de experiencia al usuario"/>
    <d v="2025-03-18T00:00:00"/>
    <x v="0"/>
    <n v="1"/>
    <s v="CERRADA"/>
    <s v="24 HORAS"/>
    <s v="ATRIBUIBLE"/>
    <s v="mar-18"/>
    <e v="#N/A"/>
    <e v="#N/A"/>
    <e v="#N/A"/>
    <e v="#N/A"/>
    <e v="#N/A"/>
    <e v="#N/A"/>
    <s v="Solicitud"/>
    <x v="1"/>
  </r>
  <r>
    <x v="2"/>
    <s v="PERÚ"/>
    <s v="VIVA1A CENTRO MEDICO"/>
    <s v="RIMAC"/>
    <s v="CRONICOS"/>
    <s v="DNI"/>
    <n v="9273082"/>
    <s v="MARTA COSSIO CORDOVA DE CATTER"/>
    <m/>
    <m/>
    <m/>
    <x v="1"/>
    <m/>
    <x v="2"/>
    <s v="ASEGURADOR"/>
    <s v="Estimados señores:_x000a__x000a_ _x000a__x000a_Referente a la asegurada en referencia le realizaron unos exámenes el 19/02/2025 y hasta la fecha no le envían sus resultados ni le informan al respecto, por favor de atender a la brevedad posible, el cliente está bastante mortificada por la demora del mismo._x000a__x000a_Gracias._x000a__x000a_ _x000a__x000a_Saludos,"/>
    <x v="10"/>
    <s v="PRESTADOR EXTERNO"/>
    <s v="LABORATORIO"/>
    <x v="16"/>
    <s v="Buenas tardes Estimados,_x000a_Confirmo que ya  se gestiono  la programacion de examenes de la paciente_x000a_Cossio Córdova de Catter Marta, se le ha indicado  la hora estimada de toma de muestra._x000a_Estamos tomando las medidas necesarias para asegurar una adecuada gestión del servicio y evitar futuros reclamos._x000a_Saludos cordiales,_x000a__x000a_Pedro Bereche _x000a_Gestor de atención de experiencia al usuario _x000a_Centro Medico Viva 1A. Buenos días, estimados:_x000a_Reciban un cordial saludo por parte de VIVA 1A Centro Médico._x000a_En relación con el paciente Cossio Córdova de Catter Marta (DNI: 09273082), informamos que no la tenemos registrada como paciente en Centro Viva 1A, ya que la paciente ha estado recibiendo atención en la Clínica Internacional durante más de 20 años. La paciente también mencionó que el personal de la Clínica Internacional acudió a su domicilio en febrero para realizarle exámenes de laboratorio, y que estaba a la espera de los resultados. Esta información la obtuvimos del personal de laboratorio cuando realizo la llamada correspondiente a la programación para la toma de muestras de la paciente Claudia Natalia Catter, quien es su hija y nuestra paciente en cuestión._x000a_La paciente Claudia Natalia Catter Cossio (DNI: 08714637), se encuentra en nuestro Programa Crónico Hipertensión. Su primera atención fue el 27 de febrero a las 2:00 pm con el Dr. Antonio David Moncada Catalan en la especialidad MEDICA FAMILIAR - TELECONSULTA. Así mismo, la paciente tuvo prescripción de laboratorio el cual fue realizado y entregado el 19 de marzo._x000a_Su última atención fue el 26 de marzo, con el Dr. Antonio David Moncada Catalan en la especialidad MEDICA FAMILIAR - TELECONSULTA._x000a_Quedamos a su disposición para cualquier consulta adicional."/>
    <d v="2025-03-18T00:00:00"/>
    <x v="0"/>
    <n v="1"/>
    <s v="CERRADA"/>
    <s v="24 HORAS"/>
    <s v="ATRIBUIBLE"/>
    <s v="mar-18"/>
    <e v="#N/A"/>
    <e v="#N/A"/>
    <e v="#N/A"/>
    <e v="#N/A"/>
    <e v="#N/A"/>
    <e v="#N/A"/>
    <s v="Demora en atencion"/>
    <x v="3"/>
  </r>
  <r>
    <x v="2"/>
    <s v="PERÚ"/>
    <s v="VIVA1A CENTRO MEDICO"/>
    <s v="RIMAC"/>
    <s v="CRONICOS"/>
    <s v="DNI"/>
    <n v="40874229"/>
    <s v="JOSE MIGUEL BALLON MENACHO"/>
    <m/>
    <m/>
    <m/>
    <x v="1"/>
    <m/>
    <x v="1"/>
    <s v="ASEGURADOR"/>
    <s v="Estimados @gsiguenas@viva1a.com.pe@quejasyreclamos@viva1a.com.pe_x000a__x000a_Con respecto al siguiente caso el usuario referido ha sido ingresado como RCV continuador, Sin embargo, la normativa establece que los nuevos ingresos deben ser clasificados como RCV regular, lo que implica un copago del 85% por la totalidad de diagnósticos._x000a__x000a_Dado que el usuario ha solicitado una ampliación de receta médica por motivo de viaje, es importante que rectifiquen la cobertura vigente para evitar reclamos en cuanto la aplicación de copagos._x000a__x000a_Estimada Xiommara @Programas de Salud Rimac_x000a__x000a_Realizar el seguimiento con el usuario. _x000a__x000a_✔Contactar al usuario para recordarle el envío de sus boletos de viaje._x000a_✔Verificar que los boletos sean legibles y contengan fechas claras (Fecha de Salida y Fecha de Retorno)_x000a_✔ Derivar el requerimiento a Cuida Farma._x000a_"/>
    <x v="3"/>
    <s v="NE"/>
    <s v="NO ESPECIFICA"/>
    <x v="16"/>
    <s v="Estimada Guissela, buena tarde:_x000a_Paciente en referencia indica que se comunicó a la central de Rimac en la cual le indicaron que la cobertura para sus diagnósticos de HTA|DLP es al 100%._x000a_Se valida en correo de derivación que efectivamente paciente fue captado por la Troncal, con lo cual, concuerda el tema de que se le informara la cobertura._x000a_En ese escenario, luego de la atención médica se identifica que cuenta con Dx adicional de hipotiroidismo, siendo caracterizado como RCV; sin embargo, consideramos que por un tema de servicio al tener la información directamente de Rimac, se considere en esta oporunidad la cobertura como RCV continuador, salvo mejor parecer._x000a__x000a_Adjunto screen de derivación."/>
    <d v="2025-03-18T00:00:00"/>
    <x v="1"/>
    <n v="1"/>
    <s v="CERRADA"/>
    <s v="24 HORAS"/>
    <s v="NO ATRIBUIBLE"/>
    <s v="mar-18"/>
    <e v="#N/A"/>
    <e v="#N/A"/>
    <e v="#N/A"/>
    <e v="#N/A"/>
    <e v="#N/A"/>
    <e v="#N/A"/>
    <s v="Eps"/>
    <x v="2"/>
  </r>
  <r>
    <x v="2"/>
    <s v="PERÚ"/>
    <s v="VIVA1A CENTRO MEDICO"/>
    <s v="RIMAC"/>
    <s v="CRONICOS"/>
    <s v="DNI"/>
    <n v="29222292"/>
    <s v="JORGE ADALBERTO PACHECO TEJADA"/>
    <m/>
    <m/>
    <m/>
    <x v="1"/>
    <m/>
    <x v="2"/>
    <s v="ASEGURADOR"/>
    <s v="Estimada Kristel:_x000a__x000a_Se solicita su apoyo con  la revision del caso del señor en mención, se encuentra en el programa cuidate y no ha recibido sus medicamentos  correspondientes al mes de febrero y marzo._x000a__x000a__x000a_29222292 PACHECO TEJADA JORGE ADALBERTO_x000a__x000a_ _x000a__x000a_Saludos cordiales."/>
    <x v="0"/>
    <s v="PRESTADOR EXTERNO"/>
    <s v="FARMACIA"/>
    <x v="16"/>
    <s v="Estimada Sra. Bedon Guissela,_x000a_Reciba un cordial saludo de parte de VIVA 1A Centro Médico. En relación con la información sobre la recepción de medicamentos del Sr. Jorge Pacheco Tejeda (DNI: 29222292), con dirección en Urb. La Melgariana A12, Arequipa, le informamos que los medicamentos fueron entregados._x000a_A través de una llamada telefónica realizada el día 01 de abril de 2025., el paciente confirmó la recepción de los mismos y expresó su conformidad con el proceso._x000a_Cordialmente,"/>
    <d v="2025-04-03T00:00:00"/>
    <x v="0"/>
    <n v="13"/>
    <s v="CERRADA"/>
    <s v="6 DIAS O MAS"/>
    <s v="ATRIBUIBLE"/>
    <s v="mar-18"/>
    <e v="#N/A"/>
    <e v="#N/A"/>
    <e v="#N/A"/>
    <s v="SI"/>
    <e v="#N/A"/>
    <e v="#N/A"/>
    <s v="Medicamentos"/>
    <x v="0"/>
  </r>
  <r>
    <x v="2"/>
    <s v="PERÚ"/>
    <s v="VIVA1A CENTRO MEDICO"/>
    <s v="RIMAC"/>
    <s v="CRONICOS"/>
    <s v="DNI"/>
    <n v="7573012"/>
    <s v="Cristóbal Alejandro Rivadeneyra"/>
    <m/>
    <m/>
    <m/>
    <x v="1"/>
    <m/>
    <x v="1"/>
    <s v="ASEGURADOR"/>
    <s v="Urgente: Inscripción a Programa de Tratamientos Complejos | Alejandro Rivadeneyra | Grupo Electrodata"/>
    <x v="1"/>
    <s v="CRONICOS"/>
    <s v="MEDICINA FAMILIAR"/>
    <x v="16"/>
    <s v="Buenas tardes estimados._x000a__x000a_Reciba un cordial saludo del Centro Médico Viva 1A._x000a__x000a_Referente al paciente Cristóbal Alejandro Rivadeneyra Reategui (DNI 07573012) no se encontró correo de origen sin embargo se da respuesta a la solicitud._x000a_Paciente fue atendido el día 21 de marzo por la Dra. Virginia Cuevas Rivero servicio de Medica familiar-Teleconsulta._x000a__x000a_Saludos cordiales."/>
    <d v="2025-04-21T00:00:00"/>
    <x v="0"/>
    <n v="25"/>
    <s v="CERRADA"/>
    <s v="6 DIAS O MAS"/>
    <s v="ATRIBUIBLE"/>
    <s v="mar-18"/>
    <e v="#N/A"/>
    <e v="#N/A"/>
    <e v="#N/A"/>
    <e v="#N/A"/>
    <e v="#N/A"/>
    <e v="#N/A"/>
    <s v="Solicitud"/>
    <x v="1"/>
  </r>
  <r>
    <x v="2"/>
    <s v="PERÚ"/>
    <s v="VIVA1A CENTRO MEDICO"/>
    <s v="RIMAC"/>
    <s v="CRONICOS"/>
    <s v="DNI"/>
    <n v="41612470"/>
    <s v="KARLA KNIZE ESTRADA"/>
    <m/>
    <m/>
    <m/>
    <x v="1"/>
    <m/>
    <x v="2"/>
    <s v="ASEGURADOR"/>
    <s v="Estimada Ivette / Milena:_x000a__x000a_Su apoyo con poder gestionar ante el proveedor VIVA la entrega de medicamentos de nuestra integrante descrita en el cuadro, fue atendida vía virtual y hasta la fecha no le fue entregado sus medicinas._x000a__x000a_ "/>
    <x v="0"/>
    <s v="PRESTADOR EXTERNO"/>
    <s v="FARMACIA"/>
    <x v="17"/>
    <s v="Buenas tardes Estimados,_x000a_Confirmo que ya se esta gestionando con el area de farmacia, la entrega de los medicamentos._x000a_a su vez se le agendo cita  cone le Dr Siura para el 27/03, paciente conforme _x000a_Saludos cordiales,"/>
    <d v="2025-03-19T00:00:00"/>
    <x v="0"/>
    <n v="1"/>
    <s v="CERRADA"/>
    <s v="24 HORAS"/>
    <s v="ATRIBUIBLE"/>
    <s v="mar-19"/>
    <e v="#N/A"/>
    <e v="#N/A"/>
    <e v="#N/A"/>
    <e v="#N/A"/>
    <e v="#N/A"/>
    <e v="#N/A"/>
    <s v="Medicamentos"/>
    <x v="0"/>
  </r>
  <r>
    <x v="2"/>
    <s v="PERÚ"/>
    <s v="VIVA1A CENTRO MEDICO"/>
    <s v="RIMAC"/>
    <s v="CRONICOS"/>
    <s v="DNI"/>
    <n v="44841514"/>
    <s v="CARINA MIRANDA LAZO"/>
    <m/>
    <m/>
    <m/>
    <x v="1"/>
    <m/>
    <x v="2"/>
    <s v="ASEGURADOR"/>
    <s v="Buenas tardes  Kenny / Kaila _x000a_Solicito su gentil apoyo, cliente en mención cuenta con diabetes , se atiende en el programa CUIDATE, que era con STARVITAL, le informaron que lo contactarían para poder coordinar la cita médica programada, y la entrega de su medicina con el nuevo proveedor. Sin embargo, al momento no recibe comunicación, ni confirmación de la nueva cita. Indica necesitar sus medicinas de manera urgente por los diagnósticos que presenta .Adicional a ello indica que por favor se comuniquen vía WhatsApp ya que no responde teléfonos no registrados "/>
    <x v="2"/>
    <s v="CUIDATE"/>
    <s v="NO ESPECIFICA"/>
    <x v="17"/>
    <s v="Estimada Sra. Bedon Guissela,_x000a_Reciba un cordial saludo de parte de VIVA 1A Centro Médico. En respuesta a lo solicitado respecto al asegurado Carina Miranda Lazo (DNI: 44841514), le informamos que tuvo cita el día 20 de marzo de 2025 con el Dr. Gerson Jacob Siura Trevejo en el servicio de Endocrinología - Teleconsulta. Además, estaremos al pendiente del agendamiento de su próxima cita correspondiente al mes._x000a_Lamentamos la demora en responder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10"/>
    <s v="CERRADA"/>
    <s v="6 DIAS O MAS"/>
    <s v="ATRIBUIBLE"/>
    <s v="mar-19"/>
    <e v="#N/A"/>
    <e v="#N/A"/>
    <e v="#N/A"/>
    <s v="SI"/>
    <s v="NO FUE ATENDIDA"/>
    <s v=" FUE ATENDIDA 20/03/2025 7:45 PM VIVA 1A CENTRO MEDICO PERU Gerson Jacob Siura Trevejo Trevejo ENDOCRINOLOGÍA - TELECONSULTA  PROCESADO 17/03/2025 GADIAZHUAJAN CONFIRMACION DE CITA"/>
    <s v="Acceso"/>
    <x v="0"/>
  </r>
  <r>
    <x v="2"/>
    <s v="PERÚ"/>
    <s v="VIVA1A CENTRO MEDICO"/>
    <s v="RIMAC"/>
    <s v="CRONICOS"/>
    <s v="DNI"/>
    <n v="10808635"/>
    <s v="SANDRA URBINA PEREZ"/>
    <m/>
    <n v="945277012"/>
    <m/>
    <x v="1"/>
    <m/>
    <x v="2"/>
    <s v="ASEGURADOR"/>
    <s v="Estimada Guissela_x000a__x000a_De acuerdo a lo informado, la paciente en mención se encuentra en atención con Viva 1A, en el cual recibe el tratamiento CONCERTA (bajo receta controlada) y entregada por boticas y salud a través de cuida farmacia._x000a_Adicionalmente en la atención le emiten una receta por otros medicamentos que deberían ser entregados por el prestador, sin embargo, me escribe por wsp indicando que dichos medicamentos no han sido entregados hasta la fecha. Tener en cuenta que consulté con viva pero no he tenido respuesta._x000a_Porfavor tu apoyo en la consulta al prestador y brindar respuesta a asegurada quien se encuentra disconforme con la demora._x000a_Te dejo el contacto de paciente: 945 277 012"/>
    <x v="0"/>
    <s v="PRESTADOR EXTERNO"/>
    <s v="FARMACIA"/>
    <x v="18"/>
    <s v="Estimada Sra. Bedon Guissela,_x000a_Reciba un cordial saludo de parte de VIVA 1A Centro Médico. En relación con el envío de la receta médica, le informamos que este fue realizado el 31 de marzo de 2025. Además, la entrega del medicamento se concretará el día de hoy._x000a_Se estableció comunicación telefónica con la Sra. Sandra Urbina Pérez (DNI: 10808635) al número de teléfono 945 277 012, quien ha confirmado que se acercará al establecimiento en el transcurso del día para recoger el medicamento._x000a_Lamentamos la demora en la respuesta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
    <d v="2025-04-01T00:00:00"/>
    <x v="0"/>
    <n v="9"/>
    <s v="CERRADA"/>
    <s v="6 DIAS O MAS"/>
    <s v="ATRIBUIBLE"/>
    <s v="mar-20"/>
    <e v="#N/A"/>
    <e v="#N/A"/>
    <e v="#N/A"/>
    <s v="SI"/>
    <e v="#N/A"/>
    <e v="#N/A"/>
    <s v="Medicamentos"/>
    <x v="0"/>
  </r>
  <r>
    <x v="2"/>
    <s v="PERÚ"/>
    <s v="VIVA1A CENTRO MEDICO"/>
    <s v="RIMAC"/>
    <s v="CRONICOS"/>
    <m/>
    <m/>
    <s v="MARIA GRAZIA BASSINO BELLACIO DE VELI"/>
    <m/>
    <m/>
    <m/>
    <x v="1"/>
    <m/>
    <x v="1"/>
    <s v="ASEGURADOR"/>
    <s v="Btds_x000a__x000a_Para informar que paciente acude el día Miércoles 5/3 a Sede Lima, preocupada informando que recibió llamada de un proveedor de RIMAC VIVA A1 para invitarla a pertenecer al Programa de Cronicos a lo que paciente indico que ya estaba inscrita desde Febrero y no deseaba cambiar de proveedor._x000a__x000a_Se le informa que efectivamente está inscrita desde Febrero y vigente para continuidad de sus atenciones_x000a_queda conforme._x000a_"/>
    <x v="1"/>
    <s v="CRONICOS"/>
    <s v="HIPOTIROIDISMO"/>
    <x v="18"/>
    <s v="Buenas tardes estimados _x000a__x000a_Se contacto a paciente ya que este vino dentro de la base de paciente del 25/02_x000a__x000a_De todas formas, se informará al área respectiva que no se contacten con paciente_x000a__x000a_Saludos cordiales,_x000a_"/>
    <d v="2025-03-20T00:00:00"/>
    <x v="0"/>
    <n v="1"/>
    <s v="CERRADA"/>
    <s v="24 HORAS"/>
    <s v="ATRIBUIBLE"/>
    <s v="mar-20"/>
    <e v="#N/A"/>
    <e v="#N/A"/>
    <e v="#N/A"/>
    <e v="#N/A"/>
    <e v="#N/A"/>
    <e v="#N/A"/>
    <s v="Solicitud"/>
    <x v="1"/>
  </r>
  <r>
    <x v="2"/>
    <s v="PERÚ"/>
    <s v="VIVA1A CENTRO MEDICO"/>
    <s v="RIMAC"/>
    <s v="CRONICOS"/>
    <s v="DNI"/>
    <s v="40204963."/>
    <s v="OLGA TATIANA CUADROS BASIS "/>
    <m/>
    <n v="999203060"/>
    <m/>
    <x v="1"/>
    <m/>
    <x v="1"/>
    <s v="ASEGURADOR"/>
    <s v="Estimadas,_x000a__x000a_Su gentil apoyo por favor cliente DNI 40204963 OLGA TATIANA CUADROS BASIS es paciente del programa crónico y el día de lunes pasó cita con el médico y hasta el momento no le hacen entrega del medicamento que lo necesita con suma urgencia ya que sus dolores son muy fuertes, le pedí la receta pero me indica que no se la envían, su gentil apoyo por favor para poder contactarse con ella 999203060._x000a__x000a_ _x000a__x000a_Adicionalmente la cliente ha visualizado en el app la opción al programa diamante ya que informa le brinda mayores beneficios del que tiene actualmente y está interesada en inscribirse, no le permite realizar ello por el app._x000a__x000a_ _x000a__x000a_Quedo atenta a sus comentarios por favor_x000a__x000a_Pfv su urgente apoyo, este caso tiene bastante tiempo y si la asegurada sigue reclamando es porque no ha entendido en que consiste el programa y si ya se encuentra en él._x000a__x000a_ _x000a__x000a_Necesitamos contacto inmediato con la paciente para evitar un reclamo formal a la compañía._x000a__x000a_ _x000a__x000a_Saludos,"/>
    <x v="1"/>
    <s v="DIAMANTE"/>
    <s v="NO ESPECIFICA"/>
    <x v="18"/>
    <s v="Estimada guissela, las disculpas por la reciente respuesta. La paciente ya se encuentra en el programa diamante. Saludos._x000a_Antonio Torres Director Medico"/>
    <d v="2025-03-25T00:00:00"/>
    <x v="0"/>
    <n v="4"/>
    <s v="CERRADA"/>
    <s v="96 HORAS"/>
    <s v="ATRIBUIBLE"/>
    <s v="mar-20"/>
    <e v="#N/A"/>
    <e v="#N/A"/>
    <e v="#N/A"/>
    <e v="#N/A"/>
    <s v="PROGRAMA CRONICOS "/>
    <n v="0"/>
    <s v="Solicitud"/>
    <x v="1"/>
  </r>
  <r>
    <x v="2"/>
    <s v="PERÚ"/>
    <s v="VIVA1A CENTRO MEDICO"/>
    <s v="RIMAC"/>
    <s v="CRONICOS"/>
    <s v="DNI"/>
    <n v="7806297"/>
    <s v="BARUA ALZAMORA FERNANDO VICTOR"/>
    <m/>
    <m/>
    <m/>
    <x v="1"/>
    <m/>
    <x v="2"/>
    <s v="ASEGURADOR"/>
    <s v="Estimada Guissela_x000a__x000a_ _x000a__x000a_El 14 Feb 25 los señores de Viva A1 le brindaron la atencion medica al Sr. Fernando Barua Alzamora otorgando la medicación prescrita por el medico tratante por 30 dias._x000a__x000a_ _x000a__x000a_Es el caso que el control del mes Marzo debió ser el 15/03 hasta el día de hoy no se le ha brindado la atencion medica correspondiente por consiguiente no cuenta con medicación._x000a__x000a_ _x000a__x000a_El día de hoy he conversado con la Lic. Gianina Cigueñas quien me  manifestó que la Dra. Anahis Seigas no le confirmaba la consulta, ya que ella estaba laborando en otro lugar._x000a__x000a_ _x000a__x000a_Que hacemos, por el estado de salud del Sr. Barua el no puede dejas de tomar su medicación, por eso requiero su apoyo a fin de que el día de hoy se le haga entrega de sus medicamentos._x000a__x000a_ _x000a__x000a_Esta situación no puede volver a repetirse, no pueden perjudicar de esta manera al asegurado, por lo que le solicito conversar con los señores de Viva A1 para que  lleven un mejor control de las atenciones de los asegurados_x000a__x000a_ _x000a__x000a_Quedo a la espera de su respuesta a lo solicitado._x000a__x000a_ _x000a__x000a_Saludos cordiales"/>
    <x v="2"/>
    <s v="CRONICOS"/>
    <s v="NO ESPECIFICA"/>
    <x v="18"/>
    <s v="Buenos días, estimados,_x000a_Reciban un cordial saludo de parte de VIVA 1A Centro Médico. En respuesta a su consulta, informamos que el Sr. Fernando Víctor Barúa Alzamora (DNI: 07806297) pasó consulta el día 19 de marzo de 2025 a las 16:00 p.m. con la Dra. Anahí Angélica Seijas Arveláez._x000a_Estamos al pendiente del próximo agendamiento de su cita correspondiente al mes._x000a_Seguimos trabajando para ofrecer un servicio de excelencia, y por ello, mantenemos nuestro compromiso de mejorar nuestros tiempos de respuesta._x000a_Saludos cordiales,"/>
    <d v="2025-04-02T00:00:00"/>
    <x v="0"/>
    <n v="10"/>
    <s v="CERRADA"/>
    <s v="6 DIAS O MAS"/>
    <s v="ATRIBUIBLE"/>
    <s v="mar-20"/>
    <e v="#N/A"/>
    <e v="#N/A"/>
    <e v="#N/A"/>
    <s v="SI"/>
    <n v="0"/>
    <n v="0"/>
    <s v="Acceso"/>
    <x v="0"/>
  </r>
  <r>
    <x v="2"/>
    <s v="PERÚ"/>
    <s v="VIVA1A CENTRO MEDICO"/>
    <s v="RIMAC"/>
    <s v="CRONICOS"/>
    <s v="DNI"/>
    <n v="9449815"/>
    <s v="MARIELA CELESTINA MARQUEZ NINALAYA"/>
    <m/>
    <m/>
    <m/>
    <x v="1"/>
    <m/>
    <x v="2"/>
    <s v="ASEGURADOR"/>
    <s v="estimadas, _x000a__x000a_Su gentil apoyo para poder canalizar requerimiento de la asegurada en mención quien se ha puesto en contacto con nuestra central de emergencias indicando:_x000a__x000a_CLIENTE: MARIELA CELESTINA MARQUEZ NINALAYA_x000a_DNI: 09449815_x000a_TELÉFONO: 998741246_x000a_pertenece al Programa de Artristis Reumatoide y Programa de Hipotiroidismo, tuvo la cita y le dieron la orden médica para análisis de sangre y ecografía a la tiroides, sin embargo no le dijeron como se realizará dichas pruebas ni donde_x000a__x000a_Saludos, _x000a__x000a_Dra. Andrea Vargas_x000a_Médico Consultor_x000a__x000a_Saludos, _x000a__x000a_Dra. Andrea Vargas_x000a_Médico Consultor_x000a_"/>
    <x v="2"/>
    <s v="PRESTADOR EXTERNO"/>
    <s v="LABORATORIO"/>
    <x v="19"/>
    <s v="Buenas noches  estimados,_x000a_se programa atención para examen de toroide_x000a_con la Radióloga  Jackeliine Atencia para el día 25/03 a las 18:15PM,_x000a_paciente conforme._x000a_Saludos cordiales,_x000a_Buenos días estimados,_x000a_Reciba un cordial saludo por parte de VIVA 1A Centro médico, Referente al paciente MARIELA CELESTINA MARQUEZ NINALAYA_x000a_DNI: 09449815, Se realizo los exámenes de laboratorio el día 25 de marzo   y el examen de ecografía de tiroides el 26 de marzo. _x000a_Lamentamos sinceramente los inconvenientes ocasionados, valoramos sus comentarios y estamos comprometidos con la mejora continua de nuestros servicios._x000a_saludo cordiales._x000a_Pedro Bereche "/>
    <d v="2025-03-22T00:00:00"/>
    <x v="0"/>
    <n v="1"/>
    <s v="CERRADA"/>
    <s v="24 HORAS"/>
    <s v="ATRIBUIBLE"/>
    <s v="mar-21"/>
    <e v="#N/A"/>
    <e v="#N/A"/>
    <e v="#N/A"/>
    <e v="#N/A"/>
    <e v="#N/A"/>
    <e v="#N/A"/>
    <s v="Acceso"/>
    <x v="0"/>
  </r>
  <r>
    <x v="2"/>
    <s v="PERÚ"/>
    <s v="VIVA1A CENTRO MEDICO"/>
    <s v="RIMAC"/>
    <s v="CRONICOS"/>
    <s v="DNI"/>
    <n v="9875344"/>
    <s v=" SILVANA ESTHER ESPINOZA MORALES"/>
    <m/>
    <n v="943511757"/>
    <m/>
    <x v="1"/>
    <m/>
    <x v="1"/>
    <s v="ASEGURADOR"/>
    <s v="Estimada Guissela, buen día._x000a__x000a_ _x000a__x000a_Solicito tu apoyo contactando a paciente, para su ingreso al programa CUIDATE:_x000a__x000a__x000a_Paciente:           Silvana Esther Espinoza Morales_x000a_DNI:                    09875344_x000a_TELF:                  943 511 757_x000a_Diagnóstico:    Dislipidemia_x000a_Cliente:              HOWDEN PERU CORREDORES DE SEGUROS SAC_x000a_PÓLIZA:             E0001463_x000a__x000a_ "/>
    <x v="1"/>
    <s v="CRONICOS"/>
    <s v="DISLIPIDEMIA"/>
    <x v="19"/>
    <s v="Estimados _x000a_ Pcte contactado  y agendado para el dia de hoy  21 / 3  con el Dr.  Siura _x000a_ Saludos cordiales _x000a_ Katherine Ochoa "/>
    <d v="2025-03-21T00:00:00"/>
    <x v="0"/>
    <n v="1"/>
    <s v="CERRADA"/>
    <s v="24 HORAS"/>
    <s v="ATRIBUIBLE"/>
    <s v="mar-21"/>
    <e v="#N/A"/>
    <e v="#N/A"/>
    <e v="#N/A"/>
    <e v="#N/A"/>
    <e v="#N/A"/>
    <e v="#N/A"/>
    <s v="Solicitud"/>
    <x v="1"/>
  </r>
  <r>
    <x v="2"/>
    <s v="PERÚ"/>
    <s v="VIVA1A CENTRO MEDICO"/>
    <s v="RIMAC"/>
    <s v="CRONICOS"/>
    <s v="DNI"/>
    <n v="71625444"/>
    <s v="ALLISON CAROLINA BENITES LUDEÑA"/>
    <m/>
    <n v="937548572"/>
    <m/>
    <x v="1"/>
    <m/>
    <x v="1"/>
    <s v="ASEGURADOR"/>
    <s v="Estimadas, _x000a__x000a_Buenos días, favor su apoyo con la solicitud de la paciente en mención para ingresar al programa cuídate por diagnóstico de ASMA. _x000a__x000a_Nombre: BENITES LUDEÑA ALLISON CAROLINA_x000a_DNI: 71625444_x000a_Tlf:  937548572_x000a_Programa crónicos: ASMA"/>
    <x v="1"/>
    <s v="CUIDATE"/>
    <s v="ASMA"/>
    <x v="19"/>
    <s v="Buenas tardes Estimados,_x000a_se agenda cita con el Dr Moncada _x000a_para el dia 22/03 13:00PM, paciente conforme _x000a_Saludos cordiales,_x000a_"/>
    <d v="2025-03-21T00:00:00"/>
    <x v="0"/>
    <n v="1"/>
    <s v="CERRADA"/>
    <s v="24 HORAS"/>
    <s v="ATRIBUIBLE"/>
    <s v="mar-21"/>
    <e v="#N/A"/>
    <e v="#N/A"/>
    <e v="#N/A"/>
    <e v="#N/A"/>
    <e v="#N/A"/>
    <e v="#N/A"/>
    <s v="Solicitud"/>
    <x v="1"/>
  </r>
  <r>
    <x v="2"/>
    <s v="PERÚ"/>
    <s v="VIVA1A CENTRO MEDICO"/>
    <s v="RIMAC"/>
    <s v="CRONICOS"/>
    <m/>
    <n v="6686347"/>
    <s v="DAVID BALLARTA GUEVARA"/>
    <m/>
    <n v="996591237"/>
    <s v="david_ballarta30@hotmail.com"/>
    <x v="1"/>
    <m/>
    <x v="1"/>
    <s v="ASEGURADOR"/>
    <s v="Buenas tardes_x000a_Guissela_x000a_ _x000a_Por favor tu apoyo con este cliente, solicita afiliación al programa cuídate en Lima._x000a_Es una persona no tecnológica, considerar que es un cliente ALTO VALOR VIP. ¡Gracias!_x000a_ _x000a_Nombre de Contacto: DAVID BALLARTA GUEVARA_x000a_Paciente: DAVID BALLARTA GUEVARA_x000a_Contratante: DAVID BALLARTA GUEVARA_x000a_Diagnóstico: HTA, diabetes_x000a_Teléfono (De preferencia Móvil): +51996591237_x000a_Correo Electrónico (si lo refiere): david_ballarta30@hotmail.com_x000a__x000a_Saludos Cordiales"/>
    <x v="1"/>
    <s v="CUIDATE"/>
    <s v="DIABETES"/>
    <x v="19"/>
    <s v="Estimada_x000a_Bedon Guissela_x000a_Reciba un cordial saludo por parte de VIVA 1A Centro médico, con relación a lo descrito en el comunicado damos respuesta a la solicitud de la inscripción al programa CUIDATE al afiliado DAVID BALLARTA GUEVARA con Nro. de DNI 06686347 con gran éxito._x000a_Por lo tanto, se agenda cita correspondiente al día 02/04/2025 a las 14:30pm con el profesional Dra. Virginia Cuevas Rivero en modalidad  TELECONSULTA-MEDICA FAMILIAR , usuario acepta cita, agradece y queda Satisfecho con la gestión realizada._x000a_Agradecemos sus comentarios, los cuales son muy importantes para la mejora continua de nuestros procesos y la calidad en la prestación de nuestros servicios._x000a_ _x000a_ _x000a_Saludos Cordiales_x000a_Maribel Zamora_x000a_Centro de experiencia"/>
    <d v="2025-03-29T00:00:00"/>
    <x v="0"/>
    <n v="6"/>
    <s v="CERRADA"/>
    <s v="6 DIAS O MAS"/>
    <s v="ATRIBUIBLE"/>
    <s v="mar-21"/>
    <e v="#N/A"/>
    <e v="#N/A"/>
    <e v="#N/A"/>
    <s v="SI"/>
    <e v="#N/A"/>
    <e v="#N/A"/>
    <s v="Solicitud"/>
    <x v="1"/>
  </r>
  <r>
    <x v="2"/>
    <s v="PERÚ"/>
    <s v="VIVA1A CENTRO MEDICO"/>
    <s v="RIMAC"/>
    <s v="CENTRO MEDICO VIRTUAL"/>
    <s v="DNI"/>
    <n v="71528818"/>
    <s v="VALERIA XIMENA AGUIRRE VALER"/>
    <m/>
    <m/>
    <m/>
    <x v="6"/>
    <n v="24808085"/>
    <x v="0"/>
    <s v="LIBRO DE RECLAMOS ASEGURADOR"/>
    <s v="&quot;Asegura manifiesta su incomodidad debido a que lleva ya 7 llamadas en las cuales solicita un médico virtual y hasta el momento no tiene respuesta alguna. Recipen el proveedor menciona que a partir de las 2 pm van a poder atenderla._x000a_Adicional a ello, no esta conforme con el proveedor aviva para proximas atenciones requiere a la clínica internacional.&quot;_x000a_"/>
    <x v="2"/>
    <s v="CENTRO MEDICO VIRTUAL"/>
    <s v="MEDICINA GENERAL"/>
    <x v="19"/>
    <s v="Informe de Resultado del Reclamo_x000a_1. Canal de Ingreso del Reclamo:_x000a_Reclamo ingresado el 21 de marzo de 2025, a través del Libro de Reclamaciones_x000a_Virtual (LRV) de RIMAC SBS, mediante la Hoja de Reclamación N°25- SBS013956;_x000a_el cual nos fue trasladado el 02 de abril del 2025 y registramos como Reclamo_x000a_N° LVR-25-000018._x000a_2. Identificación del usuario afectado y de quien presenta el reclamo:_x000a_El reclamo fue presentado por Valeria Ximena Aguirre Valer con DNI N° 71528818._x000a_3. Descripción y causa del reclamo:_x000a_“Asegurada manifiesta su incomodidad debido a que lleva ya 7 llamadas en las_x000a_cuales solicita un médico virtual y hasta el momento no tiene respuesta alguna._x000a_Recipen el proveedor menciona que a partir de las 2pm van a poder atenderla._x000a_adicional a ella, no esta conforme con el proveedor aviva para proximas atenciones_x000a_requiere a la clinica internacional._x000a_4. Análisis de los hechos que sustentan el reclamo:_x000a_Habiendo solicitado el descargo respectivo a las áreas involucradas en su atención,_x000a_como parte de las diligencias realizadas para atender su reclamo, cordialmente le_x000a_informamos lo siguiente:_x000a_Luego de revisar el caso y realizar las verificaciones correspondientes, se constató_x000a_que el paciente fue programado para la atención médica a las 2:00 pm, según los_x000a_procedimientos establecidos en nuestra plataforma de agendamiento, dicha hora fue_x000a_efectuada, cumpliendose la atención en la hora programada._x000a_Lamentamos profundamente que su experiencia no haya sido satisfactoria, nuestro_x000a_compromiso es mejorar cada día y sus comentarios son valiosos para lograrlo. Nos_x000a_gustaría invitarla a brindarnos una nueva oportunidad para atenderla con el respeto,_x000a_la calidez y la calidad que caracterizan a nuestra institución. Estamos a su_x000a_disposición para escuchar, acompañar y trabajar en conjunto para recuperar su_x000a_confianz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_x000a_nuestro personal de Plataforma de Atención al Usuario en Salud (PAUS) por los_x000a_siguientes canales: quejasyreclamos@viva1a.com.pe_x000a_6. Medidas a adoptar o adoptadas:_x000a_Finalmente, es oportuno informarle que hemos adoptado las siguiente medida:_x000a_Revisión y fortalecimiento del sistema logístico: Se está evaluando e_x000a_implementando un plan de mejora para optimizar la asignación y cumplimiento_x000a_de horarios de citas médicas_x000a_Quedamos atentos ante cualquier solicitud, prestos a servirle siempre._x000a_“EN VIVA 1A CUIDAMOS LA SALUD DE TU FAMILIA COMO SI FUERA LA_x000a_NUESTRA”_x000a_"/>
    <d v="2025-04-23T00:00:00"/>
    <x v="0"/>
    <n v="24"/>
    <s v="CERRADA"/>
    <s v="6 DIAS O MAS"/>
    <s v="ATRIBUIBLE"/>
    <s v="mar-21"/>
    <e v="#N/A"/>
    <s v="SIN INFORMACION"/>
    <e v="#N/A"/>
    <e v="#N/A"/>
    <n v="0"/>
    <n v="0"/>
    <s v="Acceso"/>
    <x v="0"/>
  </r>
  <r>
    <x v="2"/>
    <s v="PERÚ"/>
    <s v="VIVA1A CENTRO MEDICO"/>
    <s v="RIMAC"/>
    <s v="CRONICOS"/>
    <s v="DNI"/>
    <n v="6204981"/>
    <s v="FELIPE ALBERTO BARRAZA SUAREZ"/>
    <m/>
    <m/>
    <m/>
    <x v="1"/>
    <m/>
    <x v="2"/>
    <s v="ASEGURADOR"/>
    <s v="Estimada Gisella buenas tardes, he recibido algunas solicitudes verbales y otras por mensajes:_x000a__x000a_1.- Sr. Felipe Barraza, esposo de Sra. Janeth Rodríguez manifiesta que hasta el momento no le entregan la medicina, hace 2 semanas tuvo cita con el médico y le extendieron receta._x000a__x000a_2.- A otros trabajadores les manifestaron que les enviarían orden para tomar análisis de laboratorio pero aún no les envían ni se comunican, ya pasaron bastantes días._x000a__x000a_- Comunicarles también que en SANNA les están atendiendo bien._x000a__x000a_- Hay un Centro que se llama Grupo Médico Empresarial en donde también se sacaban muestras de laboratorio y pasaban algunas especialidades, quizás puedan evaluar también esta opción para atenciones en Talara._x000a__x000a_Gracias por su atención,"/>
    <x v="0"/>
    <s v="PRESTADOR EXTERNO"/>
    <s v="FARMACIA"/>
    <x v="19"/>
    <s v="Estimada_x000a_Bedon Guissela_x000a_ _x000a_Reciba un cordial saludo por parte de VIVA 1A Centro médico, con relación a lo descrito en el comunicado damos respuesta a la solicitud referente al Sr FELIPE ALBERTO BARRAZA SUAREZ con DNI 06204981. En la atención prestada el día 12/002/2025 con la fecha de entrega de medicamentos el día 27/02/2025, el servicio realizado el 26/03/2025 los medicamentos fueron entregados en la fecha 28/03/2025, exámenes de laboratorio realizado el día 04/03/2025._x000a_Servicios brindados  :_x000a_12/02/2025  servicio de endocrinología – teleconsulta_x000a_14/02/2025 servicio de nutrición- teleconsulta_x000a_04/03/2025 servicio de análisis de laboratorio_x000a_14/03/2025 medicina general-teleconsulta_x000a_26/03/2025  servicio de endocrinología – teleconsulta_x000a_ _x000a_ _x000a_ _x000a_ _x000a_Agradecemos sus comentarios, los cuales son muy importantes para la mejora continua de nuestros procesos y la calidad en la prestación de nuestros servicios._x000a_Saludos cordiales_x000a_Maribel Zamora_x000a_Experiencia al Usuario"/>
    <d v="2025-03-29T00:00:00"/>
    <x v="0"/>
    <n v="6"/>
    <s v="CERRADA"/>
    <s v="6 DIAS O MAS"/>
    <s v="ATRIBUIBLE"/>
    <s v="mar-21"/>
    <e v="#N/A"/>
    <e v="#N/A"/>
    <e v="#N/A"/>
    <s v="SI"/>
    <e v="#N/A"/>
    <e v="#N/A"/>
    <s v="Medicamentos"/>
    <x v="0"/>
  </r>
  <r>
    <x v="2"/>
    <s v="PERÚ"/>
    <s v="VIVA1A CENTRO MEDICO"/>
    <s v="RIMAC"/>
    <s v="CRONICOS"/>
    <s v="DNI"/>
    <s v="03859755"/>
    <s v="GUERRERO  CHIRA  ENRIQUE"/>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Atendido_x000a_Fecha de última atención: 2025-03-18_x000a_Prescripción de laboratorio: NO_x000a_Fecha de realización Lab: No aplica"/>
    <d v="2025-04-04T00:00:00"/>
    <x v="0"/>
    <n v="11"/>
    <s v="CERRADA"/>
    <s v="6 DIAS O MAS"/>
    <s v="ATRIBUIBLE"/>
    <s v="mar-21"/>
    <e v="#N/A"/>
    <e v="#N/A"/>
    <e v="#N/A"/>
    <e v="#N/A"/>
    <m/>
    <m/>
    <s v="Acceso"/>
    <x v="0"/>
  </r>
  <r>
    <x v="2"/>
    <s v="PERÚ"/>
    <s v="VIVA1A CENTRO MEDICO"/>
    <s v="RIMAC"/>
    <s v="CRONICOS"/>
    <s v="DNI"/>
    <n v="3889684"/>
    <s v="HERRADA  GALVEZ  GINA"/>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Atendido_x000a_Fecha de última atención: 2025-03-20_x000a_Prescripción de laboratorio: SI_x000a_Fecha de realización Lab: Pendiente_x000a_Se envia correo para  atencion en Piura - Srta Fanny Estebes (Asistente de Gerencia - Centro Medico Belen El Alto)"/>
    <d v="2025-04-04T00:00:00"/>
    <x v="0"/>
    <n v="11"/>
    <s v="CERRADA"/>
    <s v="6 DIAS O MAS"/>
    <s v="ATRIBUIBLE"/>
    <s v="mar-21"/>
    <e v="#N/A"/>
    <e v="#N/A"/>
    <e v="#N/A"/>
    <e v="#N/A"/>
    <m/>
    <m/>
    <s v="Acceso"/>
    <x v="0"/>
  </r>
  <r>
    <x v="2"/>
    <s v="PERÚ"/>
    <s v="VIVA1A CENTRO MEDICO"/>
    <s v="RIMAC"/>
    <s v="CRONICOS"/>
    <s v="DNI"/>
    <s v="06103897"/>
    <s v="AGURTO  MOGOLLON  ELBERT"/>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Atendido_x000a_Fecha de última atención: 2025-03-20_x000a_Prescripción de laboratorio: SI_x000a_Fecha de realización Lab: 19/03/2025"/>
    <d v="2025-04-04T00:00:00"/>
    <x v="0"/>
    <n v="11"/>
    <s v="CERRADA"/>
    <s v="6 DIAS O MAS"/>
    <s v="ATRIBUIBLE"/>
    <s v="mar-21"/>
    <e v="#N/A"/>
    <e v="#N/A"/>
    <e v="#N/A"/>
    <e v="#N/A"/>
    <m/>
    <m/>
    <s v="Acceso"/>
    <x v="0"/>
  </r>
  <r>
    <x v="2"/>
    <s v="PERÚ"/>
    <s v="VIVA1A CENTRO MEDICO"/>
    <s v="RIMAC"/>
    <s v="CRONICOS"/>
    <s v="DNI"/>
    <s v="40195295"/>
    <s v="ALVARADO  VALDIVIEZO  MALCON WALDEMAR"/>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Atendido_x000a_Fecha de última atención: 2025-03-24_x000a_Prescripción de laboratorio: SI_x000a_Fecha de realización Lab: Pendiente_x000a_Se envia correo para  atencion en Piura - Srta Fanny Estebes (Asistente de Gerencia - Centro Medico Belen El Alto)"/>
    <d v="2025-04-04T00:00:00"/>
    <x v="0"/>
    <n v="11"/>
    <s v="CERRADA"/>
    <s v="6 DIAS O MAS"/>
    <s v="ATRIBUIBLE"/>
    <s v="mar-21"/>
    <e v="#N/A"/>
    <e v="#N/A"/>
    <e v="#N/A"/>
    <e v="#N/A"/>
    <m/>
    <m/>
    <s v="Acceso"/>
    <x v="0"/>
  </r>
  <r>
    <x v="2"/>
    <s v="PERÚ"/>
    <s v="VIVA1A CENTRO MEDICO"/>
    <s v="RIMAC"/>
    <s v="CRONICOS"/>
    <s v="DNI"/>
    <s v="72681460"/>
    <s v="CALLE  FLORES  STEPHANY FIORELLA"/>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Atendido_x000a_Fecha de última atención: 2025-03-27_x000a_Prescripción de laboratorio: SI_x000a_Fecha de realización Lab: Pendiente"/>
    <d v="2025-04-04T00:00:00"/>
    <x v="0"/>
    <n v="11"/>
    <s v="CERRADA"/>
    <s v="6 DIAS O MAS"/>
    <s v="ATRIBUIBLE"/>
    <s v="mar-21"/>
    <e v="#N/A"/>
    <e v="#N/A"/>
    <e v="#N/A"/>
    <e v="#N/A"/>
    <m/>
    <m/>
    <s v="Acceso"/>
    <x v="0"/>
  </r>
  <r>
    <x v="2"/>
    <s v="PERÚ"/>
    <s v="VIVA1A CENTRO MEDICO"/>
    <s v="RIMAC"/>
    <s v="CRONICOS"/>
    <s v="DNI"/>
    <n v="2869403"/>
    <s v="GARCIA SANCHEZ  RAFAEL GUSTAVO"/>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Atendido 15/04/2025 Buenas tardes, estimada:_x000a_Me permito informarle que el paciente Rafael Gustavo García (DNI 02869403) fue atendido el día 15/04/2025 por el Dr. Hilton D. Jango Cruz, en el servicio de Cardiología – Teleconsulta._x000a_Asimismo, mediante la llamada telefónica realizada el día de hoy, el paciente manifestó que  cuenta con sus medicamentos completos y no presenta ningún pendiente._x000a_El paciente se encuentra conforme con la atención brindada._x000a_Saludos cordiales,"/>
    <d v="2025-04-21T00:00:00"/>
    <x v="0"/>
    <n v="22"/>
    <s v="CERRADA"/>
    <s v="6 DIAS O MAS"/>
    <s v="ATRIBUIBLE"/>
    <s v="mar-21"/>
    <e v="#N/A"/>
    <e v="#N/A"/>
    <e v="#N/A"/>
    <e v="#N/A"/>
    <m/>
    <m/>
    <s v="Acceso"/>
    <x v="0"/>
  </r>
  <r>
    <x v="2"/>
    <s v="PERÚ"/>
    <s v="VIVA1A CENTRO MEDICO"/>
    <s v="RIMAC"/>
    <s v="CRONICOS"/>
    <s v="DNI"/>
    <s v="03850922"/>
    <s v="BECERRA ZAVALA SANTOS"/>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Atendido_x000a_Fecha de última atención: 2025-02-28_x000a_Prescripción de laboratorio: SI_x000a_Fecha de realización Lab: Programado_x000a_Se envia correo para  atencion en Piura - Srta Fanny Estebes (Asistente de Gerencia - Centro Medico Belen El Alto)"/>
    <d v="2025-04-04T00:00:00"/>
    <x v="0"/>
    <n v="11"/>
    <s v="CERRADA"/>
    <s v="6 DIAS O MAS"/>
    <s v="ATRIBUIBLE"/>
    <s v="mar-21"/>
    <e v="#N/A"/>
    <e v="#N/A"/>
    <e v="#N/A"/>
    <e v="#N/A"/>
    <m/>
    <m/>
    <s v="Acceso"/>
    <x v="0"/>
  </r>
  <r>
    <x v="2"/>
    <s v="PERÚ"/>
    <s v="VIVA1A CENTRO MEDICO"/>
    <s v="RIMAC"/>
    <s v="CRONICOS"/>
    <s v="DNI"/>
    <s v="03859756"/>
    <s v="VILLAR PALACIOS DE GUERRERO ARACELIA"/>
    <m/>
    <m/>
    <m/>
    <x v="1"/>
    <m/>
    <x v="1"/>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No contesto"/>
    <d v="2025-04-22T00:00:00"/>
    <x v="0"/>
    <n v="23"/>
    <s v="CERRADA"/>
    <s v="6 DIAS O MAS"/>
    <s v="ATRIBUIBLE"/>
    <s v="mar-21"/>
    <e v="#N/A"/>
    <e v="#N/A"/>
    <e v="#N/A"/>
    <e v="#N/A"/>
    <m/>
    <m/>
    <s v="Acceso"/>
    <x v="0"/>
  </r>
  <r>
    <x v="2"/>
    <s v="PERÚ"/>
    <s v="VIVA1A CENTRO MEDICO"/>
    <s v="RIMAC"/>
    <s v="CRONICOS"/>
    <s v="DNI"/>
    <s v="03888146"/>
    <s v="FLORES HERRERA  MARIA LOURDES"/>
    <m/>
    <m/>
    <m/>
    <x v="1"/>
    <m/>
    <x v="2"/>
    <s v="ASEGURADOR"/>
    <s v="URGENTE : Programa PPC / URGENTE / EMPRESA SAPET / ACTUALIZACION, Estimado Freddy,_x000a__x000a_ _x000a__x000a_Lo que venimos solicitando es el listado de afiliados de pacientes crónicos con los cuales ya han coordinado las órdenes para exámenes de laboratorio y los que están pendientes de programación o fecha siguiente de consulta agendada."/>
    <x v="2"/>
    <s v="PRESTADOR EXTERNO"/>
    <s v="LABORATORIO"/>
    <x v="19"/>
    <s v="Estado: No contesto"/>
    <d v="2025-04-22T00:00:00"/>
    <x v="0"/>
    <n v="23"/>
    <s v="CERRADA"/>
    <s v="6 DIAS O MAS"/>
    <s v="ATRIBUIBLE"/>
    <s v="mar-21"/>
    <e v="#N/A"/>
    <e v="#N/A"/>
    <e v="#N/A"/>
    <e v="#N/A"/>
    <m/>
    <m/>
    <s v="Acceso"/>
    <x v="0"/>
  </r>
  <r>
    <x v="2"/>
    <s v="PERÚ"/>
    <s v="VIVA1A CENTRO MEDICO"/>
    <s v="RIMAC"/>
    <s v="CRONICOS"/>
    <s v="DNI"/>
    <n v="8743921"/>
    <s v="YOLANDA MOSCOL AREVALO"/>
    <m/>
    <n v="993353690"/>
    <m/>
    <x v="1"/>
    <m/>
    <x v="2"/>
    <s v="ASEGURADOR"/>
    <s v="Buenas tardes, por favor su apoyo para coordinar la entrega de medicamentos para la paciente YOLANDA MOSCOL AREVALO, quien se atiende en el Programa VIVA A. menciona que no le han recetado la dosis completa llamo a Viva y no le dan respuesta, además no la han llamado a coordinar sus terapias físicas _x000a__x000a_ _x000a__x000a_Paciente: YOLANDA MOSCOL AREVALO_x000a__x000a_DNI: 08743921_x000a__x000a_EPS: E0001042_x000a__x000a_Persona de contacto: JESSICA YOLANDA CORDOVA MOSCOL_x000a__x000a_Celular: 993353690"/>
    <x v="0"/>
    <s v="PRESTADOR EXTERNO"/>
    <s v="FARMACIA"/>
    <x v="20"/>
    <s v="Buenas tardes estimados,_x000a_ _x000a_Reciba un cordial saludo por parte de VIVA 1A Centro médico, en relación a lo descrito en el correo damos como respuesta que el paciente YOLANDA MOSCOL AREVALO recibió sus medicamentos restantes el 28-03-2025._x000a_En relación a sus terapias físicas, nos comunicaremos con la paciente para su programación. Saludos_x000a__x000a_Paciente: YOLANDA MOSCOL AREVALO_x000a_DNI: 08743921_x000a__x000a_En relación a la solicitud, ya fue valorada por la especialidad de rehabilitación en el mes de abril ya se informó a la paciente la programación de las terapias física, el 12 de abril._x000a__x000a_cordialmente _x000a__x000a_Jhon Fredy Garzon _x000a_GG "/>
    <d v="2025-04-11T00:00:00"/>
    <x v="0"/>
    <n v="15"/>
    <s v="CERRADA"/>
    <s v="6 DIAS O MAS"/>
    <s v="ATRIBUIBLE"/>
    <s v="mar-22"/>
    <e v="#N/A"/>
    <e v="#N/A"/>
    <e v="#N/A"/>
    <s v="SI"/>
    <e v="#N/A"/>
    <e v="#N/A"/>
    <s v="Medicamentos"/>
    <x v="0"/>
  </r>
  <r>
    <x v="2"/>
    <s v="PERÚ"/>
    <s v="VIVA1A CENTRO MEDICO"/>
    <s v="RIMAC"/>
    <s v="CRONICOS"/>
    <s v="DNI"/>
    <n v="78776891"/>
    <s v="FRANCO SEBASTIAN ROMAN MARTINEZ_x000a_"/>
    <m/>
    <m/>
    <m/>
    <x v="7"/>
    <s v="0024816377"/>
    <x v="0"/>
    <s v="LIBRO DE RECLAMOS ASEGURADOR"/>
    <s v="El proveedor de Salud Viva A1, me indica que no tienen cobertura de entrega de las medicinas a mi distrito Ate, y por ello me indican que yo debo de conseguirlas por mi cuenta, las mismas no deben de ser de marca, sino genéricas, pues caso contrario no procederán con mi reembolso. Estoy en desacuerdo, pues mi zona es urbana, céntrica, accesible, segura, no es barriada, es urbanización, hay luz, y no tendria porque no entregarme las medicinas como parte de la cobertura del segueo de salud. A la fecha no he comprado las medicinas ni tampoco las compraré, esperando que Rimac me de una solución._x000a_"/>
    <x v="0"/>
    <s v="PRESTADOR EXTERNO"/>
    <s v="FARMACIA"/>
    <x v="20"/>
    <s v="Informe de Resultado del Reclamo_x000a_1. Canal de Ingreso del Reclamo:_x000a_Reclamo ingresado el 22 de marzo de 2025, a través del Libro de Reclamaciones_x000a_Virtual (LRV) de RIMAC EPS, mediante la Hoja de Reclamación N°25- EPS002410; el_x000a_cual nos fue trasladado el 24 de marzo del 2025 y registramos como Reclamo_x000a_N° LVR-25-000005._x000a_2. Identificación del usuario afectado y de quien presenta el reclamo:_x000a_El reclamo fue presentado por Miluska Roxana Martínez Rose con DNI Nº 42041235,_x000a_en representación del paciente Franco Sebastián Román con DNI N° 78776891._x000a_3. Descripción y causa del reclamo:_x000a_“El proveedor de Salud Viva A1, me indica que no tienen cobertura de entrega de las_x000a_medicinas a mi distrito Ate, y por ello me indican que yo debo de conseguirlas por mi_x000a_cuenta, las mismas no deben de ser de marca, sino genéricas, pues caso contrario no_x000a_procederán con mi reembolso. Estoy en desacuerdo, pues mi zona es urbana, céntrica,_x000a_accesible, segura, no es barriada, es urbanización, hay luz, y no tendria porque no_x000a_entregarme las medicinas como parte de la cobertura del segueo de salud. A la fecha_x000a_no he comprado las medicinas ni tampoco las compraré, esperando que Rimac me de_x000a_una solución.”_x000a_4. Análisis de los hechos que sustentan el reclamo:_x000a_Habiendo solicitado el descargo respectivo a las áreas involucradas en su atención,_x000a_como parte de las diligencias para atender su reclamo, cordialmente, le informamos lo_x000a_siguiente:_x000a_Tras la revisión de los hechos, informamos que se realizaron todas las gestiones_x000a_administrativas correspondientes relacionadas con la coordinación y entrega de sus_x000a_medicamentos._x000a_No obstante, en un primer momento se le comunicó que, debido a la ubicación de su_x000a_domicilio, este se encontraba fuera del área de cobertura del proveedor asignado. Por_x000a_tal motivo, se le ofreció la alternativa de reembolso para garantizar una atención_x000a_oportuna. Al no aceptar dicha opción, se llevaron a cabo gestiones adicionales con el_x000a_fin de cumplir con el servicio de entrega comprometido._x000a_Avenida Faustino Sánchez_x000a_Carrión 230._x000a_viva1a.com.pe (01)6183000_x000a_Como resultado de estas acciones, la entrega de sus medicamentos se realizó de forma_x000a_efectiva el día 25/03/2025._x000a_Sentimos los inconvenientes ocasionados y manifestamos que la salud de nuestros_x000a_pacientes es nuestra prioridad. En este punto, le extendemos nuestras más sinceras_x000a_disculpa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ontratación de un proveedor de medicamentos alterno_x000a_b) Reforzar el monitoreo continuo al sistema logístico de nuestros proveedores._x000a_Quedamos atentos ante cualquier solicitud, prestos a servirle siempre._x000a_“EN VIVA 1A CUIDAMOS LA SALUD DE TU FAMILIA COMO SI FUERA LA NUESTRA_x000a_"/>
    <d v="2025-04-11T00:00:00"/>
    <x v="0"/>
    <n v="15"/>
    <s v="CERRADA"/>
    <s v="6 DIAS O MAS"/>
    <s v="ATRIBUIBLE"/>
    <s v="mar-22"/>
    <e v="#N/A"/>
    <s v="SIN INFORMACION"/>
    <e v="#N/A"/>
    <e v="#N/A"/>
    <e v="#N/A"/>
    <e v="#N/A"/>
    <s v="Medicamentos"/>
    <x v="0"/>
  </r>
  <r>
    <x v="2"/>
    <s v="PERÚ"/>
    <s v="VIVA1A CENTRO MEDICO"/>
    <s v="RIMAC"/>
    <s v="CRONICOS"/>
    <s v="DNI"/>
    <n v="48523992"/>
    <s v="JANET DEL PILAR COVEÑAS LOPEZ"/>
    <m/>
    <m/>
    <m/>
    <x v="8"/>
    <s v="0024815831"/>
    <x v="0"/>
    <s v="LIBRO DE RECLAMOS ASEGURADOR"/>
    <s v="Ayer me atendí y hasta ahora no me entregan mis medicamentos, solo me llaman y no acuerdan mandarme mis medicamentos"/>
    <x v="0"/>
    <s v="PRESTADOR EXTERNO"/>
    <s v="FARMACIA"/>
    <x v="21"/>
    <s v="Informe de Resultado del Reclamo_x000a_1. Canal de Ingreso del Reclamo:_x000a_Reclamo ingresado el 22 de marzo de 2025, a través del Libro de Reclamaciones_x000a_Virtual (LRV) de RIMAC EPS, mediante la Hoja de Reclamación N°25- EPS002409; el_x000a_cual nos fue trasladado el 03 de abril del 2025 y registramos como Reclamo_x000a_N° LRV-25-000002._x000a_2. Identificación del usuario afectado y de quien presenta el reclamo:_x000a_El reclamo fue presentado por Janet Del Pilar Coveñas Lopez con DNI N° 48523992._x000a_3. Descripción y causa del reclamo:_x000a_“Ayer me atendí y hasta ahora no me entregan mis medicamentos, solo me llaman y no_x000a_acuerdan mandarme mis medicamentos.”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que escaparon de nuestras manos, verificamos que no se realizó la_x000a_entrega de sus medicamentos programada para el día 22 de marzo de 2025. En este_x000a_punto, le extendemos nuestras más sinceras disculpas._x000a_Sin perjuicio de ello, hemos verificado también que, tan pronto tuvimos conocimiento de_x000a_la no entrega de sus medicamentos, procedimos a reprogramar el envío el día 25 de_x000a_marzo del 2025. No obstante, la paciente manifestó que no desea recibir dicha entrega,_x000a_razón por la cual no se concretó la entrega programada._x000a_5. Conclusiones_x000a_En consecuencia, de acuerdo con los fundamentos expuestos, nuestra institución_x000a_declara parcialmente fundado su reclamo._x000a_Viva 1A agradece su reclamo pues nos permite tener el debido conocimiento de las_x000a_eventualidades y deficiencias que puedan producirse durante la atención, tomar_x000a_Avenida Faustino Sánchez_x000a_Carrión 230._x000a_viva1a.com.pe (01)6183000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eedback a nuestro proveedor responsable de la entrega de sus medicamentos._x000a_b) Reforzar el monitoreo continuo al sistema logístico de nuestros proveedores._x000a_Quedamos atentos ante cualquier solicitud, prestos a servirle siempre._x000a_“EN VIVA 1A CUIDAMOS LA SALUD DE TU FAMILIA COMO SI FUERA LA NUESTRA"/>
    <d v="2025-04-11T00:00:00"/>
    <x v="0"/>
    <n v="15"/>
    <s v="CERRADA"/>
    <s v="72 HORAS"/>
    <s v="ATRIBUIBLE"/>
    <s v="mar-22"/>
    <e v="#N/A"/>
    <s v="ENTREGADO"/>
    <e v="#N/A"/>
    <e v="#N/A"/>
    <e v="#N/A"/>
    <e v="#N/A"/>
    <s v="Medicamentos"/>
    <x v="0"/>
  </r>
  <r>
    <x v="2"/>
    <s v="PERÚ"/>
    <s v="VIVA1A CENTRO MEDICO"/>
    <s v="RIMAC"/>
    <s v="CRONICOS"/>
    <s v="DNI"/>
    <n v="79306316"/>
    <s v="FABIANA NICOLE ARELLANO GUTIERREZ"/>
    <s v="GRANADA 464 PUEBLO LIBRE -"/>
    <m/>
    <n v="948431046"/>
    <x v="9"/>
    <s v="0024817648"/>
    <x v="0"/>
    <s v="LIBRO DE RECLAMOS ASEGURADOR"/>
    <s v="&quot;Han pasado 12 horas después que la dra hiso la receta para mi menor hija y hasta el momento el proveedor de farmacia no trae los medicamentos._x000a_He llamado 2 veces a Rimac y lo q responden la señoritas es q van hacer el reclamo, pero no dan. Intima solución._x000a_En febrero con mi persona fue igual nunca me proporcionaron los resultados de unos análisis clínicos._x000a_Es la segunda vez que la atención es muy mala._x000a_Por favor, ahora se trata de la salud de mi menor hija&quot;_x000a_"/>
    <x v="0"/>
    <s v="PRESTADOR EXTERNO"/>
    <s v="FARMACIA"/>
    <x v="22"/>
    <s v="Medicamentos entregado 25/3/25"/>
    <d v="2025-03-25T00:00:00"/>
    <x v="0"/>
    <n v="2"/>
    <s v="CERRADA"/>
    <s v="48 HORAS"/>
    <s v="ATRIBUIBLE"/>
    <s v="mar-23"/>
    <e v="#N/A"/>
    <s v="ENTREGADO"/>
    <e v="#N/A"/>
    <e v="#N/A"/>
    <e v="#N/A"/>
    <e v="#N/A"/>
    <s v="Medicamentos"/>
    <x v="0"/>
  </r>
  <r>
    <x v="2"/>
    <s v="PERÚ"/>
    <s v="VIVA1A CENTRO MEDICO"/>
    <s v="RIMAC"/>
    <s v="CRONICOS"/>
    <s v="DNI"/>
    <n v="23993607"/>
    <s v="ALDO REINOSO RIVALDO"/>
    <m/>
    <m/>
    <m/>
    <x v="1"/>
    <m/>
    <x v="1"/>
    <s v="ASEGURADOR"/>
    <s v="Estimada buenos días,_x000a__x000a_Por favor tu apoyo con el siguiente caso, el Sr. Aldo Reinoso Rivas con DNI. 23993607 con Dx. hipotiroidismo, requiere pastillas (levotiroxina) todos los meses, en la ultima atención que tuvo, la médico de la clínica internacional le refirió que ya no podría darle la receta puesto que le dijeron que al ser médico general no puede recetar medicamentos de especialidad; los contacto con la EPS y lo llamaron de un programa de pacientes crónicos pero le dijeron que al ser de provincia no le iban a poder dar el soporte._x000a__x000a_Tu apoyo para el seguimiento del caso y pronta solución ya que el paciente se esta quedando sin pastillas; antes el médico le expedía la receta y lo llamaban de la farmacia, no es la primera vez que sucede esto, ya anteriormente auditoría médica evaluó el caso y determinó que sí le cubren los medicamentos, gracias"/>
    <x v="1"/>
    <s v="CRONICOS"/>
    <s v="HIPOTIROIDISMO"/>
    <x v="23"/>
    <s v="Estimada_x000a_Bedon Guissela_x000a_ _x000a_Reciba un cordial saludo por parte de VIVA 1A Centro médico, con relación a lo descrito en el comunicado damos respuesta a la solicitud del Sr Aldo Reinoso Rivas con Nro. DNI 23993607, cita programada para el día 01/04/2025 en horario de 17:10pm con el Dr. Gerson Jacob Siura Trevejo Trevejoen el servicio de ENDOCRINOLOGÍA - TELECONSULTA._x000a_Usuario agradece y queda Satisfecho con la gestión realizada._x000a__x000a_Cordialmente_x000a_Saludos."/>
    <d v="2025-03-31T00:00:00"/>
    <x v="0"/>
    <n v="6"/>
    <s v="CERRADA"/>
    <s v="6 DIAS O MAS"/>
    <s v="ATRIBUIBLE"/>
    <s v="mar-24"/>
    <e v="#N/A"/>
    <e v="#N/A"/>
    <e v="#N/A"/>
    <e v="#N/A"/>
    <e v="#N/A"/>
    <e v="#N/A"/>
    <s v="Solicitud"/>
    <x v="1"/>
  </r>
  <r>
    <x v="2"/>
    <s v="PERÚ"/>
    <s v="VIVA1A CENTRO MEDICO"/>
    <s v="RIMAC"/>
    <s v="CRONICOS"/>
    <s v="DNI"/>
    <n v="42764761"/>
    <s v="HENRY WILLIAM CASTILLO JARA"/>
    <m/>
    <m/>
    <m/>
    <x v="1"/>
    <m/>
    <x v="2"/>
    <s v="ASEGURADOR"/>
    <s v="Buenas tardes estimados,_x000a__x000a_ _x000a__x000a_Paciente de nuestro programa de enfermedades crónicas refiere que médico envió orden de lab. Anti TPO hace 2 meses, pero hasta el momento no le han realizado el examen, su gentil apoyo en cobertura de ese examen solicitado por el Dr. Gerson Siura, y así pueda ser evaluado con los resultados en su próxima consulta médica, su gentil apoyo en revisión del caso, por favor._x000a__x000a_ _x000a__x000a_PX: HENRY WILLIAM CASTILLO JARA_x000a__x000a_DNI: 42764761_x000a__x000a_DX: Hipotiroidismo_x000a__x000a_ _x000a__x000a_Quedamos pendientes"/>
    <x v="2"/>
    <s v="PRESTADOR EXTERNO"/>
    <s v="LABORATORIO"/>
    <x v="23"/>
    <s v="Buenos días, estimados,_x000a_Reciban un cordial saludo de parte de VIVA 1A Centro Médico. En respuesta a su consulta, informamos que el Sr. HENRY WILLIAM CASTILLO JARA (DNI:42764761 ) fue atendido por el servicio de laboratorio el día 26 de marzo de 2025 con envió de resultados el día 01 de abril del 2025_x000a_Seguimos trabajando para ofrecer un servicio de excelencia, y por ello, mantenemos nuestro compromiso de mejorar nuestros tiempos de respuesta._x000a_CONSIDERAR ESTE CORREO._x000a_Saludos cordiales,"/>
    <d v="2025-04-02T00:00:00"/>
    <x v="0"/>
    <n v="8"/>
    <s v="CERRADA"/>
    <s v="6 DIAS O MAS"/>
    <s v="ATRIBUIBLE"/>
    <s v="mar-24"/>
    <e v="#N/A"/>
    <e v="#N/A"/>
    <e v="#N/A"/>
    <e v="#N/A"/>
    <n v="0"/>
    <s v="NO SE CUENTA CON INFORMACIÓN"/>
    <s v="Acceso"/>
    <x v="0"/>
  </r>
  <r>
    <x v="2"/>
    <s v="PERÚ"/>
    <s v="VIVA1A CENTRO MEDICO"/>
    <s v="RIMAC"/>
    <s v="CRONICOS"/>
    <s v="DNI"/>
    <n v="16174582"/>
    <s v="JAVIER FRANCISCO VILCAS PAREDES "/>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s v="CERRADA"/>
    <s v="6 DIAS O MAS"/>
    <s v="ATRIBUIBLE"/>
    <s v="mar-24"/>
    <e v="#N/A"/>
    <e v="#N/A"/>
    <e v="#N/A"/>
    <e v="#N/A"/>
    <e v="#N/A"/>
    <e v="#N/A"/>
    <s v="Solicitud"/>
    <x v="1"/>
  </r>
  <r>
    <x v="2"/>
    <s v="PERÚ"/>
    <s v="VIVA1A CENTRO MEDICO"/>
    <s v="RIMAC"/>
    <s v="CRONICOS"/>
    <s v="DNI"/>
    <n v="15735597"/>
    <s v="NILA LOAYDA GRANADOS CLAROS "/>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Estimada:_x000a_Buenas tardes._x000a_Se informa que se ha realizado la llamada correspondiente; sin embargo, no se logró establecer comunicación directa con los pacientes. En su defecto, se ha dejado un mensaje a través de la aplicación WhatsApp para informar y coordinar lo necesario._x000a_·                Nila Loayda Granados Claros (DNI: 15735597)_x000a__x000a_·                Javier Nicolás Vilcas Granados (DNI: 73167013)_x000a__x000a_·                Janie Abigail Vilcas Granados (DNI: 73327752)_x000a__x000a__x000a_Quedamos atentos a cualquier novedad o indicación adicional._x000a_Saludos cordiales,"/>
    <d v="2025-04-23T00:00:00"/>
    <x v="0"/>
    <n v="23"/>
    <s v="CERRADA"/>
    <s v="6 DIAS O MAS"/>
    <s v="ATRIBUIBLE"/>
    <s v="mar-24"/>
    <e v="#N/A"/>
    <e v="#N/A"/>
    <e v="#N/A"/>
    <e v="#N/A"/>
    <e v="#N/A"/>
    <e v="#N/A"/>
    <s v="Solicitud"/>
    <x v="1"/>
  </r>
  <r>
    <x v="2"/>
    <s v="PERÚ"/>
    <s v="VIVA1A CENTRO MEDICO"/>
    <s v="RIMAC"/>
    <s v="CRONICOS"/>
    <s v="DNI"/>
    <n v="73167013"/>
    <s v="JAVIER NICOLAS VILCAS GRANADOS"/>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Estimada:_x000a_Buenas tardes._x000a_Se informa que se ha realizado la llamada correspondiente; sin embargo, no se logró establecer comunicación directa con los pacientes. En su defecto, se ha dejado un mensaje a través de la aplicación WhatsApp para informar y coordinar lo necesario._x000a_·                Nila Loayda Granados Claros (DNI: 15735597)_x000a__x000a_·                Javier Nicolás Vilcas Granados (DNI: 73167013)_x000a__x000a_·                Janie Abigail Vilcas Granados (DNI: 73327752)_x000a__x000a__x000a_Quedamos atentos a cualquier novedad o indicación adicional._x000a_Saludos cordiales,"/>
    <d v="2025-04-23T00:00:00"/>
    <x v="0"/>
    <n v="23"/>
    <s v="CERRADA"/>
    <s v="6 DIAS O MAS"/>
    <s v="ATRIBUIBLE"/>
    <s v="mar-24"/>
    <e v="#N/A"/>
    <e v="#N/A"/>
    <e v="#N/A"/>
    <e v="#N/A"/>
    <e v="#N/A"/>
    <e v="#N/A"/>
    <s v="Solicitud"/>
    <x v="1"/>
  </r>
  <r>
    <x v="2"/>
    <s v="PERÚ"/>
    <s v="VIVA1A CENTRO MEDICO"/>
    <s v="RIMAC"/>
    <s v="CRONICOS"/>
    <s v="DNI"/>
    <n v="73327752"/>
    <s v="JANIE ABIGAIL VILCAS GRANADOS "/>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Estimada:_x000a_Buenas tardes._x000a_Se informa que se ha realizado la llamada correspondiente; sin embargo, no se logró establecer comunicación directa con los pacientes. En su defecto, se ha dejado un mensaje a través de la aplicación WhatsApp para informar y coordinar lo necesario._x000a_·                Nila Loayda Granados Claros (DNI: 15735597)_x000a__x000a_·                Javier Nicolás Vilcas Granados (DNI: 73167013)_x000a__x000a_·                Janie Abigail Vilcas Granados (DNI: 73327752)_x000a__x000a__x000a_Quedamos atentos a cualquier novedad o indicación adicional._x000a_Saludos cordiales,"/>
    <d v="2025-04-23T00:00:00"/>
    <x v="0"/>
    <n v="23"/>
    <s v="CERRADA"/>
    <s v="6 DIAS O MAS"/>
    <s v="ATRIBUIBLE"/>
    <s v="mar-24"/>
    <e v="#N/A"/>
    <e v="#N/A"/>
    <e v="#N/A"/>
    <e v="#N/A"/>
    <e v="#N/A"/>
    <e v="#N/A"/>
    <s v="Solicitud"/>
    <x v="1"/>
  </r>
  <r>
    <x v="2"/>
    <s v="PERÚ"/>
    <s v="VIVA1A CENTRO MEDICO"/>
    <s v="RIMAC"/>
    <s v="CRONICOS"/>
    <s v="DNI"/>
    <n v="1157636"/>
    <s v="NOE ANTONIO MOGOLLON INFANTE"/>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s v="CERRADA"/>
    <s v="6 DIAS O MAS"/>
    <s v="ATRIBUIBLE"/>
    <s v="mar-24"/>
    <e v="#N/A"/>
    <e v="#N/A"/>
    <e v="#N/A"/>
    <e v="#N/A"/>
    <e v="#N/A"/>
    <e v="#N/A"/>
    <s v="Solicitud"/>
    <x v="1"/>
  </r>
  <r>
    <x v="2"/>
    <s v="PERÚ"/>
    <s v="VIVA1A CENTRO MEDICO"/>
    <s v="RIMAC"/>
    <s v="CRONICOS"/>
    <s v="DNI"/>
    <n v="1157635"/>
    <s v="CECILIA ROSARIO RAMIREZ DE MOGOLLON "/>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s v="CERRADA"/>
    <s v="6 DIAS O MAS"/>
    <s v="ATRIBUIBLE"/>
    <s v="mar-24"/>
    <e v="#N/A"/>
    <e v="#N/A"/>
    <e v="#N/A"/>
    <e v="#N/A"/>
    <e v="#N/A"/>
    <e v="#N/A"/>
    <s v="Solicitud"/>
    <x v="1"/>
  </r>
  <r>
    <x v="2"/>
    <s v="PERÚ"/>
    <s v="VIVA1A CENTRO MEDICO"/>
    <s v="RIMAC"/>
    <s v="CRONICOS"/>
    <s v="DNI"/>
    <n v="74913321"/>
    <s v="GEOFFREY NOE MOGOLLON RAMIREZ "/>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s v="CERRADA"/>
    <s v="6 DIAS O MAS"/>
    <s v="ATRIBUIBLE"/>
    <s v="mar-24"/>
    <e v="#N/A"/>
    <e v="#N/A"/>
    <e v="#N/A"/>
    <e v="#N/A"/>
    <e v="#N/A"/>
    <e v="#N/A"/>
    <s v="Solicitud"/>
    <x v="1"/>
  </r>
  <r>
    <x v="2"/>
    <s v="PERÚ"/>
    <s v="VIVA1A CENTRO MEDICO"/>
    <s v="RIMAC"/>
    <s v="CRONICOS"/>
    <s v="DNI"/>
    <n v="72479331"/>
    <s v="LESLY ALONDRA MOGOLLON RAMIREZ "/>
    <m/>
    <m/>
    <m/>
    <x v="1"/>
    <m/>
    <x v="1"/>
    <s v="ASEGURADOR"/>
    <s v="PROGRAMA CUIDATE: PROGRAMA DE CONTROL DE ENFERMEDADES CRÓNICAS - ASEACES RUC 20342985646 Buenos días Daniel. Adjunto relación de Obreros con enfermedades crónicas para que puedan ingresar al PROGRAMA CUIDATE que brinda RIMAC, para la gestión respectiva._x000a__x000a_ASOCIACION EDUCATIVA ADVENTISTA CENTRAL SUR - RUC: 20342985646. A la espera de la respuesta._x000a__x000a_ _x000a__x000a_Atte;_x000a__x000a_ "/>
    <x v="1"/>
    <s v="CRONICOS"/>
    <s v="NO ESPECIFICA"/>
    <x v="23"/>
    <s v="Buenos días, estimados,_x000a_Reciban un cordial saludo de parte de VIVA 1A Centro Médico. En respuesta a su solicitud para la caracterización de los pacientes, les informamos que estos fueron contactados e incluidos en los programas correspondientes según su patología, recibiendo atención el día 31 de marzo de 2025 con el Dr. Greduin Alexander Romero Bompart._x000a_Los pacientes atendidos son:_x000a_Javier Francisco Vilcas (DNI: 16174582)_x000a_Noé Antonio Mogollón Infante (DNI: 01157636)_x000a_Cecilia Rosario Ramírez de Mogollón (DNI: 01157635)_x000a_Geoffrey Noé Mogollón Ramírez (DNI: 74913321)_x000a_Lesly Alondra Mogollón Ramírez (DNI: 72479331)"/>
    <d v="2025-04-02T00:00:00"/>
    <x v="0"/>
    <n v="8"/>
    <s v="CERRADA"/>
    <s v="6 DIAS O MAS"/>
    <s v="ATRIBUIBLE"/>
    <s v="mar-24"/>
    <e v="#N/A"/>
    <e v="#N/A"/>
    <e v="#N/A"/>
    <e v="#N/A"/>
    <e v="#N/A"/>
    <e v="#N/A"/>
    <s v="Solicitud"/>
    <x v="1"/>
  </r>
  <r>
    <x v="2"/>
    <s v="PERÚ"/>
    <s v="VIVA1A CENTRO MEDICO"/>
    <s v="RIMAC"/>
    <s v="CRONICOS"/>
    <s v="DNI"/>
    <n v="7274259"/>
    <s v="ADOLFO MANUEL GONZALES SANCHEZ"/>
    <m/>
    <m/>
    <m/>
    <x v="1"/>
    <m/>
    <x v="1"/>
    <s v="ASEGURADOR"/>
    <s v="Buenas tardes estimados,_x000a__x000a_Se envía el listado de paciente captados para ingreso al programa Cuídate y otras enf. del día 24.03.2025 su gentil apoyo en comunicación, muchas gracias._x000a__x000a_ _x000a__x000a_Saludos cordiales,_x000a__x000a_ "/>
    <x v="1"/>
    <s v="CUIDATE"/>
    <s v="DISLIPIDEMIA"/>
    <x v="23"/>
    <s v="Buenos tardes, estimados,_x000a_Reciban un cordial saludo de parte de VIVA 1A Centro Médico._x000a_A continuación, les compartimos la información de ingreso al Programa de los siguientes pacientes y el agendamiento correspondiente,_x000a_ADOLFO MANUEL GONZALE SANCHEZ    (DNI: 07274259)_x000a_ Fecha: 22/04/2025_x000a_ Hora: 11:00am_x000a_JUAN DELGADO DAVILA   (DNI: 25789059)_x000a_ Fecha: 04/04/2025_x000a_ Hora: 8:45am_x000a_MARIA SUSAN DEL ROSARIO AGUAYO CERNA (DNI: 45372699)_x000a_ Fecha: 04/04/2025_x000a_ Hora: 11:30am"/>
    <d v="2025-04-03T00:00:00"/>
    <x v="0"/>
    <n v="9"/>
    <s v="CERRADA"/>
    <s v="6 DIAS O MAS"/>
    <s v="ATRIBUIBLE"/>
    <s v="mar-24"/>
    <e v="#N/A"/>
    <e v="#N/A"/>
    <e v="#N/A"/>
    <e v="#N/A"/>
    <e v="#N/A"/>
    <e v="#N/A"/>
    <s v="Solicitud"/>
    <x v="1"/>
  </r>
  <r>
    <x v="2"/>
    <s v="PERÚ"/>
    <s v="VIVA1A CENTRO MEDICO"/>
    <s v="RIMAC"/>
    <s v="CRONICOS"/>
    <s v="DNI"/>
    <n v="25789059"/>
    <s v="JUAN DELGADO DAVILA"/>
    <m/>
    <m/>
    <m/>
    <x v="1"/>
    <m/>
    <x v="1"/>
    <s v="ASEGURADOR"/>
    <s v="Buenas tardes estimados,_x000a__x000a_Se envía el listado de paciente captados para ingreso al programa Cuídate y otras enf. del día 24.03.2025 su gentil apoyo en comunicación, muchas gracias._x000a__x000a_ _x000a__x000a_Saludos cordiales,_x000a__x000a_ "/>
    <x v="1"/>
    <s v="CUIDATE"/>
    <s v="DISLIPIDEMIA"/>
    <x v="23"/>
    <s v="Buenos tardes, estimados,_x000a_Reciban un cordial saludo de parte de VIVA 1A Centro Médico._x000a_A continuación, les compartimos la información de ingreso al Programa de los siguientes pacientes y el agendamiento correspondiente,_x000a_ADOLFO MANUEL GONZALE SANCHEZ    (DNI: 07274259)_x000a_ Fecha: 22/04/2025_x000a_ Hora: 11:00am_x000a_JUAN DELGADO DAVILA   (DNI: 25789059)_x000a_ Fecha: 04/04/2025_x000a_ Hora: 8:45am_x000a_MARIA SUSAN DEL ROSARIO AGUAYO CERNA (DNI: 45372699)_x000a_ Fecha: 04/04/2025_x000a_ Hora: 11:30am"/>
    <d v="2025-04-03T00:00:00"/>
    <x v="0"/>
    <n v="9"/>
    <s v="CERRADA"/>
    <s v="6 DIAS O MAS"/>
    <s v="ATRIBUIBLE"/>
    <s v="mar-24"/>
    <e v="#N/A"/>
    <e v="#N/A"/>
    <e v="#N/A"/>
    <e v="#N/A"/>
    <e v="#N/A"/>
    <e v="#N/A"/>
    <s v="Solicitud"/>
    <x v="1"/>
  </r>
  <r>
    <x v="2"/>
    <s v="PERÚ"/>
    <s v="VIVA1A CENTRO MEDICO"/>
    <s v="RIMAC"/>
    <s v="CRONICOS"/>
    <s v="DNI"/>
    <n v="45372699"/>
    <s v="MARIA SUSAN DEL ROSARIO AGUAYO CERNA"/>
    <m/>
    <m/>
    <m/>
    <x v="1"/>
    <m/>
    <x v="1"/>
    <s v="ASEGURADOR"/>
    <s v="Buenas tardes estimados,_x000a__x000a_Se envía el listado de paciente captados para ingreso al programa Cuídate y otras enf. del día 24.03.2025 su gentil apoyo en comunicación, muchas gracias._x000a__x000a_ _x000a__x000a_Saludos cordiales,_x000a__x000a_ "/>
    <x v="1"/>
    <s v="CUIDATE"/>
    <s v="HIPOTIROIDISMO"/>
    <x v="23"/>
    <s v="Buenos tardes, estimados,_x000a_Reciban un cordial saludo de parte de VIVA 1A Centro Médico._x000a_A continuación, les compartimos la información de ingreso al Programa de los siguientes pacientes y el agendamiento correspondiente,_x000a_ADOLFO MANUEL GONZALE SANCHEZ    (DNI: 07274259)_x000a_ Fecha: 22/04/2025_x000a_ Hora: 11:00am_x000a_JUAN DELGADO DAVILA   (DNI: 25789059)_x000a_ Fecha: 04/04/2025_x000a_ Hora: 8:45am_x000a_MARIA SUSAN DEL ROSARIO AGUAYO CERNA (DNI: 45372699)_x000a_ Fecha: 04/04/2025_x000a_ Hora: 11:30am"/>
    <d v="2025-04-03T00:00:00"/>
    <x v="0"/>
    <n v="9"/>
    <s v="CERRADA"/>
    <s v="6 DIAS O MAS"/>
    <s v="ATRIBUIBLE"/>
    <s v="mar-24"/>
    <e v="#N/A"/>
    <e v="#N/A"/>
    <e v="#N/A"/>
    <e v="#N/A"/>
    <e v="#N/A"/>
    <e v="#N/A"/>
    <s v="Solicitud"/>
    <x v="1"/>
  </r>
  <r>
    <x v="2"/>
    <s v="PERÚ"/>
    <s v="VIVA1A CENTRO MEDICO"/>
    <s v="RIMAC"/>
    <s v="CRONICOS"/>
    <s v="DNI"/>
    <n v="81652973"/>
    <s v="ADRIAN EDUARDO HUAYAMIS MARTINEZ"/>
    <m/>
    <m/>
    <m/>
    <x v="10"/>
    <s v="0024825347"/>
    <x v="0"/>
    <s v="LIBRO DE RECLAMOS ASEGURADOR"/>
    <s v="&quot;Paciente: ADRIAN EDUARDO HUAYAMIS MARTINEZ_x000a_Fecha de atención: 23/03 _x000a_El motivo del reclamo es la falta de entrega de medicamentos, han transcurrido mas de 24 horas desde la cita y hasta el momento no se le ha hecho entrega de los medicamentos._x000a_La atención ha sido pésima. No ha recibido ninguna llamada&quot;_x000a_"/>
    <x v="0"/>
    <s v="PRESTADOR EXTERNO"/>
    <s v="FARMACIA"/>
    <x v="23"/>
    <s v="Informe de Resultado del Reclamo_x000a_1. Canal de Ingreso del Reclamo:_x000a_Reclamo ingresado el 24 de marzo de 2025, a través del Libro de Reclamaciones Virtual_x000a_(LRV) de RIMAC EPS, mediante la Hoja de Reclamación N°25-SBS014026; el cual nos_x000a_fue trasladado el 25 de marzo del 2025 y registramos como Reclamo N° LVR5-000006_x000a_2. Identificación del usuario afectado y de quien presenta el reclamo:_x000a_El reclamo fue presentado por Eduardo Alcides Huayamis Malpartida DNI N°10687479_x000a_en representación de ADRIAN EDUARDO HUAYAMIS MARTÍNEZ con DNI_x000a_N°81652973._x000a_3. Descripción y causa del reclamo:_x000a_“Paciente: ADRIAN EDUARDO HUAYAMIS MARTÍNEZ Fecha de atención: 23/03 El_x000a_motivo del reclamo es la falta de entrega de medicamentos, han transcurrido más de 24_x000a_horas desde la cita y hasta el momento no se le ha hecho entrega de los medicamentos._x000a_La atención ha sido pésima. No ha recibido ninguna llamada.”_x000a_4. Análisis de los hechos que sustentan el reclamo:_x000a_Habiendo solicitado el descargo respectivo a las áreas involucradas en su atención,_x000a_como parte de las diligencias para esclarecer su reclamo, cordialmente, le informamos lo_x000a_siguiente:_x000a_Tras la revisión de los hechos, mencionar que se realizó todas las gestiones_x000a_administrativas correspondiente referente a la coordinación y entrega de sus_x000a_medicamentos. Sin embargo, mencionar que inicialmente se realizaron las llamadas al_x000a_número de celular 994 373 188 con el fin de llegar a un acuerdo referente al envío del_x000a_medicamento. A pesar de los intentos de comunicación, no se logró establecer contacto_x000a_efectivo en ese momento._x000a_Posterior a ello nos contactamos con la aseguradora Rímac para reportar la no_x000a_comunicación efectiva, quien brindó nuevamente el mismo número telefónico_x000a_proporcionado. Finalmente, se logró establecer la comunicación el día 25/03/2025,_x000a_momento en el cual el solicitante declinó el envío de los medicamentos debido al tiempo_x000a_transcurrido._x000a_Lamentamos los inconvenientes ocasionados y reiteramos nuestro compromiso con_x000a_brindar un servicio de calidad y atención oportuna a todos nuestros usuarios._x000a_5. Conclusiones_x000a_Avenida Faustino Sánchez_x000a_Carrión 230._x000a_viva1a.com.pe (01)6183000_x000a_En consecuencia, de acuerdo con los fundamentos expuestos, nuestra institución declara_x000a_fundado su reclamo._x000a_Viva 1A agradece su reclamo pues nos permite tener el debido conocimiento de las_x000a_eventualidades y deficiencias que puedan producirse durante la atención, tomar medidas_x000a_correctivas evitando a futuro alguna otra disconformidad que refleja insatisfacción en_x000a_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ortalecer nuestros canales de coordinación con las áreas correspondientes._x000a_b) Reforzar el monitoreo continuo al sistema logístico de nuestros proveedores._x000a_Quedamos atentos ante cualquier solicitud, prestos a servirle siempre._x000a_“EN VIVA 1A CUIDAMOS LA SALUD DE TU FAMILIA COMO SI FUERA LA NUESTRA”"/>
    <d v="2025-04-11T00:00:00"/>
    <x v="0"/>
    <n v="15"/>
    <s v="CERRADA"/>
    <s v="6 DIAS O MAS"/>
    <s v="ATRIBUIBLE"/>
    <s v="mar-24"/>
    <e v="#N/A"/>
    <s v="CANCELADO POR PACIENTE"/>
    <e v="#N/A"/>
    <e v="#N/A"/>
    <e v="#N/A"/>
    <e v="#N/A"/>
    <s v="Medicamentos"/>
    <x v="0"/>
  </r>
  <r>
    <x v="2"/>
    <s v="PERÚ"/>
    <s v="VIVA1A CENTRO MEDICO"/>
    <s v="RIMAC"/>
    <s v="CENTRO MEDICO VIRTUAL"/>
    <s v="DNI"/>
    <n v="90396572"/>
    <s v="MAIA AMALIA CARPIO RODRIGUEZ"/>
    <m/>
    <m/>
    <m/>
    <x v="11"/>
    <s v="0024820175"/>
    <x v="0"/>
    <s v="LIBRO DE RECLAMOS ASEGURADOR"/>
    <s v="VICTOR JACINTO CARPIO VIGIL presento mi reclamo ya el mi menor hija MAIA AMALIA CARPIO RODRIGUEZ paso una atención medica virtual el sábado 22/03 con el proveedor Viva1a una vez pasada la atención al momento de la entrega de medicamentos el proveedor le indico que no tenían cobertura para despacho y le solicita el que realice la compra de los medicamentos y que genere una factura con el ruc del proveedor para que ellos se lo reembolsen lo cual no le parece aceptable ya que al encontrarse solo con sus menores no le era posible salir y realizar la compra y al final no tuvo una atención inmediata de entrega de medicamentos por parte del proveedor y posterior  el tuvo que realizar la compra de manera particular."/>
    <x v="0"/>
    <s v="PRESTADOR EXTERNO"/>
    <s v="FARMACIA"/>
    <x v="23"/>
    <s v="Informe de Resultado del Reclamo_x000a_1. Canal de Ingreso del Reclamo:_x000a_Reclamo ingresado el 24 de marzo de 2025, a través del Libro de Reclamaciones_x000a_Virtual (LRV) de RIMAC EPS, mediante la Hoja de Reclamación N°25-EPS002416;_x000a_el cual nos fue trasladado el 03 de abril del 2025 y registramos como Reclamo_x000a_N° LVR-5-000004_x000a_2. Identificación del usuario afectado y de quien presenta el reclamo:_x000a_El reclamo fue presentado por VICTOR JACINTO CARPIO VIGIL DNI N° 25449052 en_x000a_representación de Maia Amalia Carpio Rodriguez con DNI N°90396572._x000a_3. Descripción y causa del reclamo:_x000a_“VICTOR JACINTO CARPIO VIGIL presento mi reclamo ya el mi menor hija MAIA_x000a_AMALIA CARPIO RODRIGUEZ paso una atención medica virtual el sábado 22/03 con_x000a_el proveedor Viva1a una vez pasada la atención al momento de la entrega de_x000a_medicamentos el proveedor le indico que no tenían cobertura para despacho y le_x000a_solicita el que realice la compra de los medicamentos y que genere una factura con el_x000a_ruc del proveedor para que ellos se lo reembolsen lo cual no le parece aceptable ya_x000a_que al encontrarse solo con sus menores no le era posible salir y realizar la compra y_x000a_al final no tuvo una atención inmediata de entrega de medicamentos por parte del_x000a_proveedor y posterior el tuvo que realizar la compra de manera particular .”_x000a_4. Análisis de los hechos que sustentan el reclamo:_x000a_Habiendo solicitado el descargo respectivo a las áreas involucradas en su atención,_x000a_como parte de las diligencias para atender su reclamo, cordialmente, le informamos lo_x000a_siguiente:_x000a_Tras la revisión de los hechos, informamos que se realizaron todas las gestiones_x000a_administrativas correspondientes relacionadas con la coordinación y entrega de sus_x000a_medicamentos._x000a_No obstante, en un primer momento se le comunicó que, debido a la ubicación de su_x000a_domicilio, este se encontraba fuera del área de cobertura del proveedor asignado. Por_x000a_tal motivo, se le ofreció la alternativa de reembolso para garantizar una atención_x000a_oportuna. Al no aceptar dicha opción, se llevaron a cabo gestiones adicionales con el_x000a_fin de cumplir con el servicio de entrega comprometido._x000a_Como resultado de estas acciones, la entrega de sus medicamentos se realizó de_x000a_forma efectiva el día 25/03/2025._x000a_Sentimos los inconvenientes ocasionados y manifestamos que la salud de nuestros_x000a_pacientes es nuestra prioridad. En este punto, le extendemos nuestras más sinceras_x000a_disculpa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Contratación de un proveedor de medicamentos alterno_x000a_b) Reforzar el monitoreo continuo al sistema logístico de nuestros proveedores._x000a_Quedamos atentos ante cualquier solicitud, prestos a servirle siempre._x000a_“EN VIVA 1A CUIDAMOS LA SALUD DE TU FAMILIA COMO SI FUERA LA NUESTRA”_x000a_"/>
    <d v="2025-04-11T00:00:00"/>
    <x v="0"/>
    <n v="15"/>
    <s v="CERRADA"/>
    <s v="6 DIAS O MAS"/>
    <s v="ATRIBUIBLE"/>
    <s v="mar-24"/>
    <e v="#N/A"/>
    <s v="ENTREGADO"/>
    <e v="#N/A"/>
    <e v="#N/A"/>
    <e v="#N/A"/>
    <e v="#N/A"/>
    <s v="Medicamentos"/>
    <x v="0"/>
  </r>
  <r>
    <x v="2"/>
    <s v="PERÚ"/>
    <s v="VIVA1A CENTRO MEDICO"/>
    <s v="RIMAC"/>
    <s v="CENTRO MEDICO VIRTUAL"/>
    <s v="DNI"/>
    <n v="41942502"/>
    <s v="CARMEN DEL ROSARIO ESPINOZA CANAL_x000a_"/>
    <m/>
    <m/>
    <m/>
    <x v="12"/>
    <s v="0024824170"/>
    <x v="0"/>
    <s v="LIBRO DE RECLAMOS ASEGURADOR"/>
    <s v="CARMEN DEL ROSARIO ESPINOZA CANAL, presento mi reclamo ya que el ayer a las 10:20 am tuvo atención medica virtual por que estaba muy mal de la garganta le pedí al doctor de la atención que me dejara algo que me aliviara y le explique mis alergias , me envió Levofloxacino , paracetamol, cetirizina, en ninguna momento me enviaron algo para la garanta , a las 2 me llamaron para ver como seguía ya que nunca me mandaron el medicamento, indique que no me enviaron nada para la garganta, me programaron  otra consulta con el doctor Fredy Garzón y me dice que no me puede dar mas nada por que tenia alergia así que solo le solicite un spray y el medico empezó a cuestionar mis síntomas y termine la atención virtual desde ahí no se volvieron a comunicar conmigo y tuvo que irme a tender a otro hospital donde me dieron algo ya que no podía pasar nada y tenia mucho dolor en la garganta, no puedan brindar ese tipo de servicio._x000a_"/>
    <x v="11"/>
    <s v="CENTRO MEDICO VIRTUAL"/>
    <s v="MEDICINA GENERAL"/>
    <x v="23"/>
    <s v="Se realiza contacto con el usuario el dia 26/3  para validar entrega de medicamentos, refiere que no le fueron entregados. Se ofrece envío el día hoy en un rango de 2 a 3horas o gestión de reembolso, paciente manifiesta que ya no requiere el medicamento._x000a_"/>
    <d v="2025-03-26T00:00:00"/>
    <x v="0"/>
    <n v="3"/>
    <s v="CERRADA"/>
    <s v="72 HORAS"/>
    <s v="ATRIBUIBLE"/>
    <s v="mar-24"/>
    <e v="#N/A"/>
    <s v="SIN INFORMACION"/>
    <e v="#N/A"/>
    <e v="#N/A"/>
    <e v="#N/A"/>
    <e v="#N/A"/>
    <s v="Atencion Asistencial"/>
    <x v="0"/>
  </r>
  <r>
    <x v="2"/>
    <s v="PERÚ"/>
    <s v="VIVA1A CENTRO MEDICO"/>
    <s v="RIMAC"/>
    <s v="CENTRO MEDICO VIRTUAL"/>
    <s v="DNI"/>
    <n v="43672701"/>
    <s v="MAYRA ESPERANZA RODRIGUEZ DE LA ROSA RAMIREZ_x000a_"/>
    <m/>
    <m/>
    <m/>
    <x v="13"/>
    <s v="0024825250"/>
    <x v="0"/>
    <s v="LIBRO DE RECLAMOS ASEGURADOR"/>
    <s v="&quot;El sábado 22.03.25 pase consulta virtual 8:20pm en la cual me diagnosticaron infección estomacal, me pidieron mi dirección a fin de que me envíen los medicamentos recetados por la dra. Hasta la fecha 24.03.25 los medicamentos no llegan, llame a RIMAC y me informaron que a la hr de mi atención virtual ya se encontraban fuera de servicio. _x000a__x000a_Me parece de muy mal gusto que me lo digan recién el día de hoy y que no hayan tenido la delicadeza ni siquiera de enviar la receta para poder por lo menos hacer las compras en una farmacia.&quot;_x000a_"/>
    <x v="0"/>
    <s v="PRESTADOR EXTERNO"/>
    <s v="FARMACIA"/>
    <x v="23"/>
    <s v="Informe de Resultado del Reclamo_x000a_1. Canal de Ingreso del Reclamo:_x000a_Reclamo ingresado el 24 de marzo de 2025, a través del Libro de Reclamaciones_x000a_Virtual (LRV) de RIMAC EPS, mediante la Hoja de Reclamación N°25- EPS002427; el_x000a_cual nos fue trasladado el 25 de marzo del 2025 y registramos como Reclamo_x000a_N° LVR-25-000014._x000a_2. Identificación del usuario afectado y de quien presenta el reclamo:_x000a_El reclamo fue presentado por Mayra Esperanza Rodriguez De La Rosa Ramirez con_x000a_DNI N° 43672701._x000a_3. Descripción y causa del reclamo:_x000a_“El sábado 22.03.25 pase consulta virtual 8:20pm en la cual me diagnosticaron infección_x000a_estomacal, me pidieron mi dirección a fin de que me envíen los medicamentos_x000a_recetados por la dra. Hasta la fecha 24.03.25 los medicamentos no llegan, llame a_x000a_RIMAC y me informaron que a la hr de mi atención virtual ya se encontraban fuera de_x000a_servicio Me parece de muy mal gusto que me lo digan recién el día de hoy y que no_x000a_hayan tenido la delicadeza ni siquiera de enviar la receta para poder por lo menos hacer_x000a_las compras en una farmacia.”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ajenas a nuestra voluntad, verificamos que no se realizó la entrega_x000a_de sus medicamentos programada para el día 22 de marzo de 2025. En este punto, le_x000a_extendemos nuestras más sinceras disculpas._x000a_Sin perjuicio de ello, hemos verificado también que, tan pronto tuvimos conocimiento de_x000a_la no entrega de sus medicamentos, procedimos a reprogramar el envío, logrando_x000a_concretar la entrega correspondiente el día 25 de marzo de 2025._x000a_Avenida Faustino Sánchez_x000a_Carrión 230._x000a_viva1a.com.pe (01)6183000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eedback a nuestro proveedor responsable de la entrega de sus medicamentos._x000a_b) Reforzar el monitoreo continuo al sistema logístico de nuestros proveedores._x000a_Quedamos atentos ante cualquier solicitud, prestos a servirle siempre._x000a_“EN VIVA 1A CUIDAMOS LA SALUD DE TU FAMILIA COMO SI FUERA LA NUESTRA”"/>
    <d v="2025-04-12T00:00:00"/>
    <x v="0"/>
    <n v="15"/>
    <s v="CERRADA"/>
    <s v="6 DIAS O MAS"/>
    <s v="ATRIBUIBLE"/>
    <s v="mar-24"/>
    <e v="#N/A"/>
    <s v="ENTREGADO"/>
    <e v="#N/A"/>
    <e v="#N/A"/>
    <e v="#N/A"/>
    <e v="#N/A"/>
    <s v="Medicamentos"/>
    <x v="0"/>
  </r>
  <r>
    <x v="2"/>
    <s v="PERÚ"/>
    <s v="VIVA1A CENTRO MEDICO"/>
    <s v="RIMAC"/>
    <s v="CRONICOS"/>
    <s v="DNI"/>
    <n v="7811038"/>
    <s v="MARIA MERCEDES HOPKINS RODRIGUEZ"/>
    <m/>
    <m/>
    <m/>
    <x v="1"/>
    <m/>
    <x v="2"/>
    <s v="ASEGURADOR"/>
    <s v="Caso: 0024824398_x000a_Datos: MARIA MERCEDES HOPKINS RODRIGUEZ_x000a_Fecha: 24/03_x000a_Observación: &quot;...refiere solicito el MV, inicialmente se programó para las 3pm sin embargo luego le notificaron que cita seria reprogramada para las 4pm, a las 3pm recibe llamada de medico consultando por qué no se conecta, paciente le indica que cita fue reprogramada, médico le solicitó conectarse en ese momento, sin embargo link no funcionaba, paciente refiere pasa consulta a través de teléfono personal de médico, quien le indico que en media hora se contactarían para coordinar la entrega de medicinas, paciente muy molesta indica hasta el momento no se contactan, solicita envío urgente de medicinas, potencial reclamo_x000a__x000a_Sobre lo expuesto:_x000a_Se agenda el servicio 14:14pm, brindaron atención entre las 15 a 15:10pm, marcaron inicio de atención 15:39pm_x000a_A la fecha, el delivery se encuentra pendiente_x000a_Validar si se realizó atención a través de video llamada o telefónica, esto es de suma relevancia."/>
    <x v="0"/>
    <s v="PRESTADOR EXTERNO"/>
    <s v="FARMACIA"/>
    <x v="23"/>
    <s v="Buenas tardes estimados._x000a_En relación con el caso de atención de la paciente María Mercedes Hopkins Rodríguez, nos permitimos informar lo siguiente:_x000a_La consulta médica estaba programada para las 4:00 p.m., iniciándose efectivamente a las 3:49:18 p.m. y finalizando a las 4:02:32 p.m., de acuerdo con los registros del sistema, los cuales pueden ser validados mediante las capturas adjuntas._x000a_Debido a inconvenientes de conexión durante la videollamada, el médico tratante procedió a comunicarse mediante el teléfono corporativo a fin de asegurar la atención oportuna y continua a la paciente._x000a_Asimismo, se confirma que los medicamentos fueron entregados el día 25 en la primeras horas de la mañana en cuanto tuvimos conocimiento del caso._x000a_Lamentamos los inconvenientes presentados durante esta atención y reconocemos que no se brindó la experiencia esperada por parte del paciente. En respuesta, se han tomado medidas correctivas orientadas a mejorar la calidad del servicio en casos similares._x000a_Agradecemos su comprensión y reiteramos nuestro compromiso con brindar una atención médica de calidad._x000a_Saludos cordiales,"/>
    <d v="2025-04-24T00:00:00"/>
    <x v="0"/>
    <n v="24"/>
    <s v="CERRADA"/>
    <s v="6 DIAS O MAS"/>
    <s v="ATRIBUIBLE"/>
    <s v="mar-24"/>
    <e v="#N/A"/>
    <s v="SIN INFORMACION"/>
    <e v="#N/A"/>
    <e v="#N/A"/>
    <e v="#N/A"/>
    <e v="#N/A"/>
    <s v="Medicamentos"/>
    <x v="0"/>
  </r>
  <r>
    <x v="2"/>
    <s v="PERÚ"/>
    <s v="VIVA1A CENTRO MEDICO"/>
    <s v="RIMAC"/>
    <s v="CRONICOS"/>
    <s v="DNI"/>
    <n v="10004424"/>
    <s v="José Hernán Latorre Díaz"/>
    <m/>
    <m/>
    <m/>
    <x v="1"/>
    <m/>
    <x v="1"/>
    <s v="ASEGURADOR"/>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s v="TERAPIA FISICA"/>
    <x v="23"/>
    <s v="1. JOSE HERNAN LATORRE DIAZ: Paciente tenía una cita programada el 02/04/2025 a las 05:00 pm con la Dra. Laura Betty Vigo Araujo de la especialidad de MEDICINA FISICA Y REHABILITACION - ATENCIÓN DOMICILIARIA.  Sin embargo, tras varios intentos de contacto, el paciente no respondió a las llamadas ni al llamado en puerta, por lo que no se pudo proceder con la atención."/>
    <d v="2025-04-04T00:00:00"/>
    <x v="0"/>
    <n v="10"/>
    <s v="CERRADA"/>
    <s v="6 DIAS O MAS"/>
    <s v="ATRIBUIBLE"/>
    <s v="mar-24"/>
    <e v="#N/A"/>
    <e v="#N/A"/>
    <e v="#N/A"/>
    <e v="#N/A"/>
    <m/>
    <m/>
    <s v="Solicitud"/>
    <x v="1"/>
  </r>
  <r>
    <x v="2"/>
    <s v="PERÚ"/>
    <s v="VIVA1A CENTRO MEDICO"/>
    <s v="RIMAC"/>
    <s v="CRONICOS"/>
    <s v="DNI"/>
    <n v="2520695"/>
    <s v="Octavio Fernández Nogueiras"/>
    <m/>
    <m/>
    <m/>
    <x v="1"/>
    <m/>
    <x v="1"/>
    <s v="ASEGURADOR"/>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s v="TERAPIA FISICA"/>
    <x v="23"/>
    <s v="Buenos días, estimados:_x000a_Me permito actualizar el caso del paciente Octavio Fernández Nogueiras (CE 002520695)._x000a_El paciente ya fue contactado y recibió atención médica el día 16 de abril, a las 10:00 a.m., a través del servicio de Medicina Interna – Teleconsulta, siendo atendido por el Dr. Percy Arriaga Rodríguez._x000a_Con respecto al agendamiento de la especialidad de Medicina Física y Rehabilitación – Atención Domiciliaria, informamos que se realizó el contacto correspondiente para coordinar la visita de la doctora el día de hoy. Sin embargo, el paciente indicó que tiene una cita odontológica programada, por lo que estaremos a la espera de su disponibilidad para reprogramar la atención._x000a_Quedamos atentos a cualquier consulta adicional."/>
    <d v="2025-04-22T00:00:00"/>
    <x v="0"/>
    <n v="22"/>
    <s v="CERRADA"/>
    <s v="6 DIAS O MAS"/>
    <s v="ATRIBUIBLE"/>
    <s v="mar-24"/>
    <e v="#N/A"/>
    <e v="#N/A"/>
    <e v="#N/A"/>
    <e v="#N/A"/>
    <m/>
    <m/>
    <s v="Solicitud"/>
    <x v="1"/>
  </r>
  <r>
    <x v="2"/>
    <s v="PERÚ"/>
    <s v="VIVA1A CENTRO MEDICO"/>
    <s v="RIMAC"/>
    <s v="CRONICOS"/>
    <s v="DNI"/>
    <n v="8804113"/>
    <s v="BERTHA TALLEDO EYZAGUIRRE DE ECHEGARAY"/>
    <m/>
    <m/>
    <m/>
    <x v="1"/>
    <m/>
    <x v="1"/>
    <s v="ASEGURADOR"/>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s v="TERAPIA FISICA"/>
    <x v="23"/>
    <s v="Buenas tardes, estimados:_x000a_Reciban un cordial saludo por parte de VIVA 1A Centro Médico._x000a_En relación con las atenciones realizadas a la paciente Bertha Talledo Eyzaguirre de Echegaray (DNI: 08804113), informamos que se ha realizado contacto telefónico con el familiar, el Sr. Luis Echegaray (hijo), quien amablemente nos informó que no existe ningún pendiente relacionado con entrega de  medicamentos. Sin embargo, el día 05/04/2025, la paciente recibió atención de la Dra. Laura Betty Vigo Araujo en el Servicio de Medicina Física y Rehabilitación - Atención Domiciliaria, quien indicó la realización de 8 terapias físicas. Este proceso ya se está gestionando y se proporcionará el cronograma de atenciones correspondiente. Asimismo, estaremos pendientes de la programación de la próxima cita para su control mensual._x000a_Quedamos a su disposición para cualquier consulta adicional._x000a_Atentamente,"/>
    <d v="2025-04-08T00:00:00"/>
    <x v="0"/>
    <n v="12"/>
    <s v="CERRADA"/>
    <s v="6 DIAS O MAS"/>
    <s v="ATRIBUIBLE"/>
    <s v="mar-24"/>
    <s v="PACIENTE: BERTHA TALLEDO EYZAGUIRRE DE ECHEGARAY (92)"/>
    <e v="#N/A"/>
    <e v="#N/A"/>
    <e v="#N/A"/>
    <m/>
    <m/>
    <s v="Solicitud"/>
    <x v="1"/>
  </r>
  <r>
    <x v="2"/>
    <s v="PERÚ"/>
    <s v="VIVA1A CENTRO MEDICO"/>
    <s v="RIMAC"/>
    <s v="CRONICOS"/>
    <s v="DNI"/>
    <n v="8743921"/>
    <s v="YOLANDA MOSCOL AREVALO"/>
    <m/>
    <m/>
    <m/>
    <x v="1"/>
    <m/>
    <x v="1"/>
    <s v="ASEGURADOR"/>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s v="TERAPIA FISICA"/>
    <x v="23"/>
    <s v=" Paciente fue atendido el 02/04/2025 a las 04:00 pm con la Dra. Laura Betty Vigo Araujo de la especialidad de MEDICINA FISICA Y REHABILITACION - ATENCIÓN DOMICILIARIA. Así mismo mencionamos, que el médico ordenó 08 terapias físicas a domicilio. Nos encontramos gestionando la coordinación de las terapias correspondientes. Saludos_x000a__x000a_Paciente: YOLANDA MOSCOL AREVALO_x000a_DNI: 08743921_x000a__x000a_En relación a la solicitud, ya fue valorada por la especialidad de rehabilitación en el mes de abril ya se informó a la paciente la programación de las terapias física, el 12 de abril._x000a__x000a_cordialmente _x000a__x000a_Jhon Fredy Garzon _x000a_GG "/>
    <d v="2025-04-11T00:00:00"/>
    <x v="0"/>
    <n v="15"/>
    <s v="CERRADA"/>
    <s v="6 DIAS O MAS"/>
    <s v="ATRIBUIBLE"/>
    <s v="mar-24"/>
    <e v="#N/A"/>
    <e v="#N/A"/>
    <e v="#N/A"/>
    <s v="SI"/>
    <m/>
    <m/>
    <s v="Solicitud"/>
    <x v="1"/>
  </r>
  <r>
    <x v="2"/>
    <s v="PERÚ"/>
    <s v="VIVA1A CENTRO MEDICO"/>
    <s v="RIMAC"/>
    <s v="CRONICOS"/>
    <s v="DNI"/>
    <n v="8170776"/>
    <s v="NILTON HERMAN JIMENEZ ROSALES"/>
    <m/>
    <m/>
    <m/>
    <x v="1"/>
    <m/>
    <x v="1"/>
    <s v="ASEGURADOR"/>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s v="TERAPIA FISICA"/>
    <x v="23"/>
    <s v="Paciente fue atendido el 25/03/2025 a las 11:30 pm con la Dra. Laura Betty Vigo Araujo de la especialidad de MEDICINA FISICA Y REHABILITACION - ATENCIÓN DOMICILIARIA. Así mismo mencionamos, que el médico ordenó 16 terapias físicas a domicilio y 12 rehabilitación de terapia ocupacional. Nos encontramos gestionando la coordinación de las terapias correspondientes."/>
    <d v="2025-04-04T00:00:00"/>
    <x v="0"/>
    <n v="10"/>
    <s v="CERRADA"/>
    <s v="6 DIAS O MAS"/>
    <s v="ATRIBUIBLE"/>
    <s v="mar-24"/>
    <e v="#N/A"/>
    <e v="#N/A"/>
    <e v="#N/A"/>
    <s v="SI"/>
    <m/>
    <m/>
    <s v="Solicitud"/>
    <x v="1"/>
  </r>
  <r>
    <x v="2"/>
    <s v="PERÚ"/>
    <s v="VIVA1A CENTRO MEDICO"/>
    <s v="RIMAC"/>
    <s v="CRONICOS"/>
    <s v="DNI"/>
    <n v="6783935"/>
    <s v="Giuseppe Sifuentes"/>
    <m/>
    <m/>
    <m/>
    <x v="1"/>
    <m/>
    <x v="1"/>
    <s v="ASEGURADOR"/>
    <s v="CONTINUIDAD DE TERAPIAS FISICAS/REFERIDOS HOL SALUD Estimados @fgarzon@viva1a.com.pe@Antonio Torres Olivas@gsiguenas@viva1a.com.pe_x000a__x000a_Su gentil apoyo en el pronto contacto para la continuidad de atenciones del servicio de terapias físicas usuarios pertenece al programa Diamante._x000a_El prestador Hold Salud indico termino de atenciones._x000a__x000a_Estaus _x000a_N°dni _x000a_Migrar_x000a_10004424_x000a_1. José Hernán Latorre Díaz: Culminó sus 16 sesiones el 30 de enero. _x000a_Migrar_x000a_002520695_x000a_2. Octavio Fernández Nogueiras: Tuvo evaluación por el médico fisiatra en diciembre (13-12-24), con un plan de trabajo de 2 sesiones por semana durante 2 meses, las cuales los culmino el 6 diciembre 2024. _x000a_Migrar _x000a_08804113_x000a_3. Berta Talledo: Estaba pendiente la reevaluación por parte de medicina física, culmino sus sesiones el 15 diciembre. Cuando nos comunicamos con el hijo de la paciente nos informó que su mamá se encontraba delicada de salud y que le volviéramos a llamar en el mes de febrero. _x000a_Migrar _x000a_08743921_x000a_4. Yolanda Moscol: Culminó sus 16 sesiones el 23 de enero. _x000a_Migrar _x000a_08170776_x000a_5. Nilton Jiménez:  Culminó sus 24 sesiones el 9 marzo. _x000a_Migrar _x000a_06783935_x000a_6. Giuseppe Sifuentes: Tuvo evaluación por el médico fisiatra en diciembre (12-12(24), culminó sus sesiones de terapia el 8 diciembre.  "/>
    <x v="4"/>
    <s v="TERAPIAS"/>
    <s v="TERAPIA FISICA"/>
    <x v="23"/>
    <s v="Pendiente cita de confirmación con la Dra. Laura Betty Vigo Araujo de la especialidad de MEDICINA FISICA Y REHABILITACION - ATENCIÓN DOMICILIARIA."/>
    <d v="2025-04-04T00:00:00"/>
    <x v="0"/>
    <n v="10"/>
    <s v="CERRADA"/>
    <s v="6 DIAS O MAS"/>
    <s v="ATRIBUIBLE"/>
    <s v="mar-24"/>
    <e v="#N/A"/>
    <e v="#N/A"/>
    <e v="#N/A"/>
    <e v="#N/A"/>
    <m/>
    <m/>
    <s v="Solicitud"/>
    <x v="1"/>
  </r>
  <r>
    <x v="2"/>
    <s v="PERÚ"/>
    <s v="VIVA1A CENTRO MEDICO"/>
    <s v="RIMAC"/>
    <s v="CENTRO MEDICO VIRTUAL"/>
    <s v="DNI"/>
    <n v="45543595"/>
    <s v="HUGO ELVIS FAVIO CASTILLO TACILLA"/>
    <m/>
    <m/>
    <m/>
    <x v="14"/>
    <n v="24821366"/>
    <x v="0"/>
    <s v="LIBRO DE RECLAMOS ASEGURADOR"/>
    <s v="HUGO ELVIS FAVIO CASTILLO TACILLA identificado con DNI 45543595 ingresa su reclamo formal debido a la demora de entrega de medicamentos, paso una atención virtual el día sábado en al tarde y el indicaron que se contactarían para la entrega de medicina, siendo hoy lunes 24 de marzo 10: 45 am no se han comunicado para la entrega de medicinas por lo que no ha podido tomar sus medicinas y mejorar los síntomas por lo que he tenido que acercarme a la clinica internacional sede Surco pagar por su consulta, medicamentos , exámenes. Solicitio que se entreguen los medicamentos."/>
    <x v="0"/>
    <s v="PRESTADOR EXTERNO"/>
    <s v="FARMACIA"/>
    <x v="24"/>
    <s v="Medicamentos entregado 25/3/25"/>
    <d v="2025-03-26T00:00:00"/>
    <x v="0"/>
    <n v="3"/>
    <s v="CERRADA"/>
    <s v="24 HORAS"/>
    <s v="ATRIBUIBLE"/>
    <s v="mar-24"/>
    <e v="#N/A"/>
    <s v="ENTREGADO"/>
    <e v="#N/A"/>
    <e v="#N/A"/>
    <e v="#N/A"/>
    <e v="#N/A"/>
    <s v="Medicamentos"/>
    <x v="0"/>
  </r>
  <r>
    <x v="2"/>
    <s v="PERÚ"/>
    <s v="VIVA1A CENTRO MEDICO"/>
    <s v="RIMAC"/>
    <s v="CRONICOS"/>
    <s v="DNI"/>
    <n v="48523992"/>
    <s v="JANET DEL PILAR COVEÑAS LOPEZ"/>
    <m/>
    <m/>
    <m/>
    <x v="1"/>
    <m/>
    <x v="2"/>
    <s v="ASEGURADOR"/>
    <s v="MV MG 21/03 - Pendiente entrega de Medicamentos"/>
    <x v="0"/>
    <s v="PRESTADOR EXTERNO"/>
    <s v="FARMACIA"/>
    <x v="25"/>
    <s v="Medicamentos entregado 25/3/25_x000a_"/>
    <d v="2025-03-25T00:00:00"/>
    <x v="0"/>
    <n v="1"/>
    <s v="CERRADA"/>
    <s v="24 HORAS"/>
    <s v="ATRIBUIBLE"/>
    <s v="mar-25"/>
    <e v="#N/A"/>
    <s v="ENTREGADO"/>
    <e v="#N/A"/>
    <e v="#N/A"/>
    <e v="#N/A"/>
    <e v="#N/A"/>
    <s v="Medicamentos"/>
    <x v="0"/>
  </r>
  <r>
    <x v="2"/>
    <s v="PERÚ"/>
    <s v="VIVA1A CENTRO MEDICO"/>
    <s v="RIMAC"/>
    <s v="CRONICOS"/>
    <s v="DNI"/>
    <n v="9764276"/>
    <s v="ELIANA ROCÍO SORIA LIVIA"/>
    <m/>
    <s v="999113909_x000a_"/>
    <m/>
    <x v="15"/>
    <s v="0024816585"/>
    <x v="0"/>
    <s v="LIBRO DE RECLAMOS ASEGURADOR"/>
    <s v="Hasta las 9:35 PM no me envían las medicinas de mi atención médica de las 6:40 PM ni se hna comunicado con mi persona._x000a_"/>
    <x v="0"/>
    <s v="PRESTADOR EXTERNO"/>
    <s v="FARMACIA"/>
    <x v="25"/>
    <s v="Informe de Resultado del Reclamo_x000a_1. Canal de Ingreso del Reclamo:_x000a_Reclamo ingresado el 22 de marzo de 2025, a través del Libro de Reclamaciones_x000a_Virtual (LRV) de RIMAC EPS, mediante la Hoja de Reclamación N°25-EPS002411; el_x000a_cual nos fue trasladado el 03 de abril del 2025 y registramos como Reclamo_x000a_N° LVR-5-000001_x000a_2. Identificación del usuario afectado y de quien presenta el reclamo:_x000a_El reclamo fue presentado por Eliana Rocío Soria Livia con DNI N°09764276._x000a_3. Descripción y causa del reclamo:_x000a_“Hasta las 9:35 PM no me envían las medicinas de mi atención médica de las 6:40 PM_x000a_ni se hna comunicado con mi persona.”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que escaparon de nuestras manos, verificamos que no se realizó la_x000a_entrega de sus medicamentos programada para el día 22 de marzo de 2025. En este_x000a_punto, le extendemos nuestras más sinceras disculpas._x000a_Sin perjuicio de ello, hemos verificado también que, tan pronto tuvimos conocimiento de_x000a_la no entrega de sus medicamentos, procedimos a reprogramar el envío, logrando_x000a_concretar la entrega correspondiente el día 25 de marzo de 2025.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Avenida Faustino Sánchez_x000a_Carrión 230._x000a_viva1a.com.pe (01)6183000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eedback a nuestro proveedor responsable de la entrega de sus medicamentos._x000a_b) Reforzar el monitoreo continuo al sistema logístico de nuestros proveedores._x000a_Quedamos atentos ante cualquier solicitud, prestos a servirle siempre._x000a_“EN VIVA 1A CUIDAMOS LA SALUD DE TU FAMILIA COMO SI FUERA LA NUESTRA”"/>
    <d v="2025-04-11T00:00:00"/>
    <x v="0"/>
    <n v="14"/>
    <s v="CERRADA"/>
    <s v="6 DIAS O MAS"/>
    <s v="ATRIBUIBLE"/>
    <s v="mar-25"/>
    <e v="#N/A"/>
    <s v="ENTREGADO"/>
    <s v="3/25/2025 11:37:13 PM"/>
    <e v="#N/A"/>
    <e v="#N/A"/>
    <e v="#N/A"/>
    <s v="Medicamentos"/>
    <x v="0"/>
  </r>
  <r>
    <x v="2"/>
    <s v="PERÚ"/>
    <s v="VIVA1A CENTRO MEDICO"/>
    <s v="RIMAC"/>
    <s v="CENTRO MEDICO VIRTUAL"/>
    <s v="DNI"/>
    <n v="79412498"/>
    <s v="ISABELLA VILLANUEVA AREVALO"/>
    <m/>
    <m/>
    <m/>
    <x v="16"/>
    <s v="0024833236"/>
    <x v="0"/>
    <s v="LIBRO DE RECLAMOS ASEGURADOR"/>
    <s v="El día de hoy mi hija Isabella Villanueva Arévalo con DNI 79412498 tuvo una atención médica virtual a las 07:00 pm._x000a_La doctora me envió la receta médica pero hasta el momento 2horas y media después no han llegado las medicinas, no tengo que medicinas darle a mi hija."/>
    <x v="0"/>
    <s v="PRESTADOR EXTERNO"/>
    <s v="FARMACIA"/>
    <x v="25"/>
    <s v="Medicamentos entregado 25/3/25_x000a_"/>
    <d v="2025-03-25T00:00:00"/>
    <x v="0"/>
    <n v="1"/>
    <s v="CERRADA"/>
    <s v="24 HORAS"/>
    <s v="ATRIBUIBLE"/>
    <s v="mar-25"/>
    <e v="#N/A"/>
    <s v="ENTREGADO"/>
    <e v="#N/A"/>
    <e v="#N/A"/>
    <e v="#N/A"/>
    <e v="#N/A"/>
    <s v="Medicamentos"/>
    <x v="0"/>
  </r>
  <r>
    <x v="2"/>
    <s v="PERÚ"/>
    <s v="VIVA1A CENTRO MEDICO"/>
    <s v="RIMAC"/>
    <s v="CRONICOS"/>
    <s v="DNI"/>
    <n v="40742999"/>
    <s v="WILLIAM ALFONSO RENTERIA VILLAR"/>
    <m/>
    <m/>
    <m/>
    <x v="17"/>
    <s v="0024827247"/>
    <x v="0"/>
    <s v="LIBRO DE RECLAMOS ASEGURADOR"/>
    <s v="Quiero reclamar, sobre la no entrega de las medicinas que requiero y me receto el médico. No puede ser posible que una compañía tan grande, no pueda entregar unas medicinas recetadas, como anterior mente lo venían haciendo en un distrito más importante de la capital, cercado de lima, como enfermo no sé cómo voy a hacer para adquirir los medicamentos, necesito una respuesta a la brevedad posible, si no hay una respuesta a la brevedad se hará la denuncia correspondiente ante Indecopi (administrativa) y su salud con respecto a la prestadora de salud que me atendió."/>
    <x v="0"/>
    <s v="PRESTADOR EXTERNO"/>
    <s v="FARMACIA"/>
    <x v="25"/>
    <s v="Medicamentos entregado 25/3/25_x000a_"/>
    <d v="2025-03-27T00:00:00"/>
    <x v="0"/>
    <n v="3"/>
    <s v="CERRADA"/>
    <s v="72 HORAS"/>
    <s v="ATRIBUIBLE"/>
    <s v="mar-25"/>
    <e v="#N/A"/>
    <s v="ENTREGADO"/>
    <e v="#N/A"/>
    <e v="#N/A"/>
    <e v="#N/A"/>
    <e v="#N/A"/>
    <s v="Medicamentos"/>
    <x v="0"/>
  </r>
  <r>
    <x v="2"/>
    <s v="PERÚ"/>
    <s v="VIVA1A CENTRO MEDICO"/>
    <s v="RIMAC"/>
    <s v="CRONICOS"/>
    <s v="DNI"/>
    <n v="10492096"/>
    <s v="DAGMAR LEONOR PETERSEN RAMIREZ"/>
    <m/>
    <n v="998716661"/>
    <m/>
    <x v="1"/>
    <m/>
    <x v="1"/>
    <s v="ASEGURADOR"/>
    <s v="Estimados señores, buenas tardes._x000a__x000a_Asegurada de la referencia con diagnóstico de Hipercolesterolemia tiene indicación de Lipitor de 10mg y desea ingresar al Programa CUIDATE, agradeceremos indicarnos si es factible._x000a__x000a_Adjuntamos hoja de beneficios con diagnóstico._x000a__x000a_ _x000a__x000a_Quedamos a la espera de sus noticias_x000a__x000a_Gracias por su atención_x000a__x000a_ "/>
    <x v="1"/>
    <s v="CUIDATE"/>
    <s v="HIPERCOLESTEROLEMIA"/>
    <x v="25"/>
    <s v="Buenos días, estimados:_x000a_Reciban un cordial saludo de parte de VIVA 1A Centro Médico._x000a_En relación con la solicitud de ingreso al programa por parte de la paciente Dagmar Leonor Petersen Ramírez (DNI N.° 10492096), les informamos que ya se ha establecido contacto con la paciente y se está gestionando su atención para el día 09 de abril de 2025 a las 16:00 horas, con la Dra. Nilda Noriko Kawamura Murillo, a través del servicio de Endocrinología – Teleconsulta._x000a_Quedamos atentos y a disposición para cualquier otra consulta adicional._x000a_Saludos cordiales,"/>
    <d v="2025-04-05T00:00:00"/>
    <x v="0"/>
    <n v="9"/>
    <s v="CERRADA"/>
    <s v="6 DIAS O MAS"/>
    <s v="ATRIBUIBLE"/>
    <s v="mar-25"/>
    <e v="#N/A"/>
    <e v="#N/A"/>
    <e v="#N/A"/>
    <e v="#N/A"/>
    <e v="#N/A"/>
    <e v="#N/A"/>
    <s v="Solicitud"/>
    <x v="1"/>
  </r>
  <r>
    <x v="2"/>
    <s v="PERÚ"/>
    <s v="VIVA1A CENTRO MEDICO"/>
    <s v="RIMAC"/>
    <s v="CRONICOS"/>
    <s v="DNI"/>
    <n v="7823787"/>
    <s v="DINA RAQUEL QUIROZ VELASQUEZ"/>
    <m/>
    <m/>
    <m/>
    <x v="1"/>
    <m/>
    <x v="2"/>
    <s v="ASEGURADOR"/>
    <s v="Katherine buenas tardes,_x000a__x000a_Cliente se comunica porque quedaron en llamarle entre ayer y hoy para coordinar su cita (porque se inscribió el jueves de la semana pasada) y le indicaron que en 72 horas le llamarían, pero no se comunican con ella aún. Solicita apoyo para que le llamen y separar su cita._x000a__x000a_DINA RAQUEL QUIROZ VELASQUEZ_x000a_DNI 07823787_x000a_DIAGNOSITO Dislipidemia -  Hipertensión_x000a_PÓLIZA E0002545_x000a_TELEFONO 988243995_x000a__x000a_Sls,"/>
    <x v="2"/>
    <s v="CRONICOS"/>
    <s v="DISLIPIDEMIA / HIPERTENSION"/>
    <x v="25"/>
    <s v="Buenos días, estimados,_x000a_Reciban un cordial saludo de parte de VIVA 1A Centro Médico._x000a_En relación con lo descrito en el correo, la Sra. . Dina Raquel Quiroz Velásquez (DNI: 07823787) paciente fue contactada y atendida el 02 de abril de 2025 a las 9:30 a.m. por la Dra. Virginia Cuevas, del servicio de Medicina Familiar - Teleconsulta así mismo informarle que estaremos pendiente de sus próximos controles,_x000a_Quedamos a su disposición para cualquier consulta adicional._x000a_Saludos cordiales,"/>
    <d v="2025-04-04T00:00:00"/>
    <x v="0"/>
    <n v="9"/>
    <s v="CERRADA"/>
    <s v="6 DIAS O MAS"/>
    <s v="ATRIBUIBLE"/>
    <s v="mar-25"/>
    <e v="#N/A"/>
    <e v="#N/A"/>
    <e v="#N/A"/>
    <e v="#N/A"/>
    <s v="02/04/2025 9:30 AM VIVA 1A CENTRO MEDICO PERU Virginia Cuevas Rivero MEDICA FAMILIAR - TELECONSULTA  PROCESADO 01/04/2025, NO FUE ATENDIDA"/>
    <s v="02/04/2025 9:30 AM VIVA 1A CENTRO MEDICO PERU Virginia Cuevas Rivero MEDICA FAMILIAR - TELECONSULTA  PROCESADO 01/04/2025"/>
    <s v="Acceso"/>
    <x v="0"/>
  </r>
  <r>
    <x v="2"/>
    <s v="PERÚ"/>
    <s v="VIVA1A CENTRO MEDICO"/>
    <s v="RIMAC"/>
    <s v="CRONICOS"/>
    <s v="DNI"/>
    <n v="74839971"/>
    <s v="ALEJANDRO MIGUEL FIELD HERRERA"/>
    <m/>
    <m/>
    <m/>
    <x v="1"/>
    <m/>
    <x v="1"/>
    <s v="ASEGURADOR"/>
    <s v="Buenos días,_x000a__x000a_Para solicitar ingreso de paciente a programa Cuidate, quien presenta diagnostico de Asma Bronquial, se verifica paciente continuador de servicios por mismo cuadro clínico, al momento en tratamiento con salbutamol + seretide, por favor su apoyo para evaluación de paciente para continuidad de tratamiento. Muchas gracias_x000a__x000a_Nombre: ALEJANDRO MIGUEL FIELD HERRERA_x000a_DNI: 74839971_x000a_Poliza: AMI SALUD RED MEDICA_x000a_Dx: Asma bronquial_x000a_Ciudad de referencia: Lima, San isidro_x000a_telf: 951675388_x000a__x000a__x000a_Saludos,"/>
    <x v="1"/>
    <s v="CUIDATE"/>
    <s v="ASMA"/>
    <x v="25"/>
    <s v="Estimada Sra. Bedon Guissela,_x000a_Reciba un cordial saludo de parte de VIVA 1A Centro Médico. En relación con lo descrito en el comunicado, nos permitimos dar respuesta al ingreso del Sr. Alejandro Miguel Field Herrera (DNI: 74839971) al programa. Su cita ha sido agendada para el día 02 de abril de 2025 a las 8:45 a.m., con la Dra. Virginia Cueva, en el servicio de Medicina Familiar – Teleconsulta._x000a_Lamentamos la demora en la respuesta a sus correos electrónicos, los cuales son de gran importancia para la mejora continua de nuestros procesos y la calidad en la prestación de nuestros servicios. Agradecemos su comprensión y le pedimos disculpas por cualquier inconveniente que esto haya podido ocasionar._x000a_Cordialmente,"/>
    <d v="2025-04-01T00:00:00"/>
    <x v="0"/>
    <n v="6"/>
    <s v="CERRADA"/>
    <s v="6 DIAS O MAS"/>
    <s v="ATRIBUIBLE"/>
    <s v="mar-25"/>
    <e v="#N/A"/>
    <e v="#N/A"/>
    <e v="#N/A"/>
    <s v="SI"/>
    <e v="#N/A"/>
    <e v="#N/A"/>
    <s v="Solicitud"/>
    <x v="1"/>
  </r>
  <r>
    <x v="2"/>
    <s v="PERÚ"/>
    <s v="VIVA1A CENTRO MEDICO"/>
    <s v="RIMAC"/>
    <s v="CRONICOS"/>
    <s v="DNI"/>
    <n v="25677282"/>
    <s v="ROXANA ESPERANZA TAVERA D ANGELO"/>
    <m/>
    <n v="991888565"/>
    <m/>
    <x v="1"/>
    <m/>
    <x v="2"/>
    <s v="ASEGURADOR"/>
    <s v="Hola Andrés, gracias por tu llamada._x000a__x000a_ _x000a__x000a_Paso a comentarte lo sucedido con mi atención como Paciente del Programa Cuídate de Rimac._x000a__x000a_ _x000a__x000a_Me llamó la atención que no me llamaran para darme cita con el doctor, como todos los meses, y dijeron que ya no trabajaban con Rimac._x000a_Me contacté con ustedes y me asignaron a “Viva 1A”._x000a_Me dieron cita para el viernes 7 de marzo pasado.  Me mandaron por mail mi receta de medicamentos y me mandaron hacer unos análisis._x000a_Hasta el lunes 10 nadie se había comunicado conmigo para coordinar entrega de mis medicinas ni toma de análisis._x000a_Los teléfonos que tenía de “Viva 1A”, me contesta un  Robot, tanto por teléfono como por WhatsApp, y como mi pregunta no estaba dentro de sus alternativas, colgaban._x000a_Luego que los molesté a ustedes, me llamaron y recién ayer miércoles, me entregaron mis medicamentos.  Pero para los análisis aún no se contactan conmigo._x000a_ _x000a__x000a_Pongo estos comentarios para tomen la mejor decisión, en vista que no puedo estar sin tomar esas medicinas._x000a__x000a_ _x000a__x000a_Saludos,"/>
    <x v="2"/>
    <s v="PRESTADOR EXTERNO"/>
    <s v="LABORATORIO"/>
    <x v="25"/>
    <s v="Buenos días, estimados,_x000a_Reciban un cordial saludo de parte de VIVA 1A Centro Médico. En respuesta a su consulta, informamos que la Sra. Roxana Esperanza Tavera fue contactada a través del número de WhatsApp el día 14 de marzo de 2025 para coordinar la toma de los exámenes, informándole sobre el copago correspondiente debido a que el programa no cobre todos los exámenes solicitados, el cual la paciente no aceptó._x000a_El día de ayer, 01 de abril, el personal de Call Center se comunicó nuevamente con la paciente para coordinar la toma de los exámenes y realizar los pagos, pero nuevamente la paciente no aceptó. Adjuntamos captura de la conversación."/>
    <d v="2025-04-02T00:00:00"/>
    <x v="0"/>
    <n v="7"/>
    <s v="CERRADA"/>
    <s v="6 DIAS O MAS"/>
    <s v="ATRIBUIBLE"/>
    <s v="mar-25"/>
    <e v="#N/A"/>
    <e v="#N/A"/>
    <e v="#N/A"/>
    <s v="SI"/>
    <s v="CITA PENDIENTE"/>
    <s v="04/04/2025 8:00 AM VIVA 1A CENTRO MEDICO PERU Virginia Cuevas Rivero MEDICA FAMILIAR - TELECONSULTA  ACTIVO 01/04/2025- PTE SOLICITA LABORATORIOS PENDIENTES"/>
    <s v="Acceso"/>
    <x v="0"/>
  </r>
  <r>
    <x v="2"/>
    <s v="PERÚ"/>
    <s v="VIVA1A CENTRO MEDICO"/>
    <s v="RIMAC"/>
    <s v="CRONICOS"/>
    <s v="DNI"/>
    <n v="29561921"/>
    <s v="LELIA ALVAREZ MONGE"/>
    <m/>
    <m/>
    <m/>
    <x v="1"/>
    <m/>
    <x v="2"/>
    <s v="ASEGURADOR"/>
    <s v="Estimada Guissela_x000a__x000a_ _x000a__x000a_Por favor tu ayuda con el descargo de estos dos casos y tu apoyo para que no se vuelva a repetir los problemas que se suscitaron:_x000a__x000a_ _x000a__x000a_ _x000a__x000a_En el caso de Lelia Monje, es reiterativo la demora en la entrega de sus medicinas o agendamiento de citas, les adjunto correo con historial. Estimada Leslie._x000a__x000a_Con respecto al presente caso, se ha validado que el asegurado actualmente se encuentra inscrito en dos programas diferentes, bajo dos prestadores distintos:_x000a_Programa Cuídate por Diabetes Mellitus tipo 2, atendido de forma presencial en Clínica Valle Sur._x000a_Programa de Hipotiroidismo, atendido en modalidad virtual por Viva 1A._x000a_Desde el enfoque clínico-operativo, lo adecuado (deber ser) es que esta condición sea atendida bajo un solo prestador que garantice una atención integral y continua  lo cual en este caso correspondería a la migración al Programa de Riesgo Cardiovascular (RCV) bajo la modalidad virtual de Viva 1A (ubicación Lima)._x000a_Esto debido a que mantener al usuario en dos programas separados genera una fragmentación en el seguimiento clínico lo cual podría afectar la calidad del control y tratamiento._x000a_Mientras se gestiona el proceso de unificación de programas, los servicios se mantendrán como están actualmente._x000a__x000a_Estimado @fgarzon@viva1a.com.pe_x000a__x000a_Solicitamos su urgente intervención para realizar la pronta atención del usuario referido, quien se encuentra incluido en la data de pacientes migrados de estar Vital._x000a_Quedamos atentos a su pronta gestión._x000a_Atentamente."/>
    <x v="0"/>
    <s v="PRESTADOR EXTERNO"/>
    <s v="FARMACIA"/>
    <x v="25"/>
    <s v="Estimada Bedon Guísela,_x000a_Reciba un cordial saludo de parte de VIVA 1A Centro Médico. En relación con lo descrito en el comunicado, damos respuesta al seguimiento del caso del SR. ÁLVAREZ MONGLE LELIA del agendamiento de cita   (DNI:25639731), con dirección en AV. manco Cápac 288 ,Carmen de la legua Reynoso callao. Los exámenes de laboratorio fueron tomados  el día 22 de marzo del 2025._x000a_Lamentamos la demora en responder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Saludos"/>
    <d v="2025-04-02T00:00:00"/>
    <x v="0"/>
    <n v="7"/>
    <s v="CERRADA"/>
    <s v="6 DIAS O MAS"/>
    <s v="ATRIBUIBLE"/>
    <s v="mar-25"/>
    <s v="REVISION ASEGURADO : ALVAREZ MONGE LELIA DNI : 29561921 - MINSUR "/>
    <e v="#N/A"/>
    <e v="#N/A"/>
    <s v="SI"/>
    <e v="#N/A"/>
    <e v="#N/A"/>
    <s v="Medicamentos"/>
    <x v="0"/>
  </r>
  <r>
    <x v="2"/>
    <s v="PERÚ"/>
    <s v="VIVA1A CENTRO MEDICO"/>
    <s v="RIMAC"/>
    <s v="CRONICOS"/>
    <s v="DNI"/>
    <n v="6769599"/>
    <s v="RAUL ELADIO ALCOCER SANZ"/>
    <m/>
    <m/>
    <m/>
    <x v="1"/>
    <m/>
    <x v="2"/>
    <s v="ASEGURADOR"/>
    <s v="En el caso de los padres de Luis Alcocer, nos refirieron que estuvieron llamando sin éxito, al parecer llamaron directamente a los asegurados cuando desde el inicio se había brindado el contacto del hijo como referencia. Asimismo, los padres refieren que tuvieron que volver de la playa para poder recibir las medicinas a su casa en Lima sin embargo el día que habían indicado que vendrían no llegaron."/>
    <x v="0"/>
    <s v="PRESTADOR EXTERNO"/>
    <s v="FARMACIA"/>
    <x v="25"/>
    <s v="Buenas tardes estimados,_x000a__x000a_ _x000a__x000a_Reciba un cordial saludo por parte de VIVA 1A Centro médico._x000a__x000a_ _x000a__x000a_Con relación a la notificación frente al señor Maria Mercedes Emilia Torres Santos, se realiza la respectiva revisión del caso donde se evidencia entrega de medicamentos el día 4 de marzo del presente año. Se realiza llamada telefónica al numero mencionado en traza de correo y se habla con el hijo, el señor Alejandro Alcocer Torres, quien refiere que recibió a conformidad los medicamentos y no tener pendientes a la fecha._x000a__x000a_ _x000a__x000a_Agradezco la atención prestada a la situación reportada, entendemos que se presentaron imprevistos en el proceso logístico, los cuales ya quedaron subsanados; por lo cual, continuaremos trabajando para asegurar un mejor servicio en futuras ocasiones._x000a__x000a_ _x000a__x000a_ _x000a__x000a_Saludos cordiales._x000a__x000a_ _x000a__x000a_ _x000a__x000a_CAROL ROCIO GONZALEZ CARDENAS_x000a__x000a_Líder Administrativa_x000a__x000a_Viva 1ª"/>
    <d v="2025-04-07T00:00:00"/>
    <x v="0"/>
    <n v="10"/>
    <s v="CERRADA"/>
    <s v="6 DIAS O MAS"/>
    <s v="ATRIBUIBLE"/>
    <s v="mar-25"/>
    <e v="#N/A"/>
    <e v="#N/A"/>
    <e v="#N/A"/>
    <e v="#N/A"/>
    <e v="#N/A"/>
    <e v="#N/A"/>
    <s v="Medicamentos"/>
    <x v="0"/>
  </r>
  <r>
    <x v="2"/>
    <s v="PERÚ"/>
    <s v="VIVA1A CENTRO MEDICO"/>
    <s v="RIMAC"/>
    <s v="CRONICOS"/>
    <s v="DNI"/>
    <n v="6750936"/>
    <s v="MARIA MERCEDES EMELIA TORRES SANTOS"/>
    <m/>
    <m/>
    <m/>
    <x v="1"/>
    <m/>
    <x v="2"/>
    <s v="ASEGURADOR"/>
    <s v="En el caso de los padres de Luis Alcocer, nos refirieron que estuvieron llamando sin éxito, al parecer llamaron directamente a los asegurados cuando desde el inicio se había brindado el contacto del hijo como referencia. Asimismo, los padres refieren que tuvieron que volver de la playa para poder recibir las medicinas a su casa en Lima sin embargo el día que habían indicado que vendrían no llegaron."/>
    <x v="0"/>
    <s v="PRESTADOR EXTERNO"/>
    <s v="FARMACIA"/>
    <x v="25"/>
    <s v="Buenas tardes estimados,_x000a__x000a_ _x000a__x000a_Reciba un cordial saludo por parte de VIVA 1A Centro médico._x000a__x000a_ _x000a__x000a_Con relación a la notificación frente al señor Maria Mercedes Emilia Torres Santos, se realiza la respectiva revisión del caso donde se evidencia entrega de medicamentos el día 4 de marzo del presente año. Se realiza llamada telefónica al numero mencionado en traza de correo y se habla con el hijo, el señor Alejandro Alcocer Torres, quien refiere que recibió a conformidad los medicamentos y no tener pendientes a la fecha._x000a__x000a_ _x000a__x000a_Agradezco la atención prestada a la situación reportada, entendemos que se presentaron imprevistos en el proceso logístico, los cuales ya quedaron subsanados; por lo cual, continuaremos trabajando para asegurar un mejor servicio en futuras ocasiones._x000a__x000a_ _x000a__x000a_ _x000a__x000a_Saludos cordiales."/>
    <d v="2025-04-07T00:00:00"/>
    <x v="0"/>
    <n v="10"/>
    <s v="CERRADA"/>
    <s v="6 DIAS O MAS"/>
    <s v="ATRIBUIBLE"/>
    <s v="mar-25"/>
    <e v="#N/A"/>
    <e v="#N/A"/>
    <e v="#N/A"/>
    <e v="#N/A"/>
    <e v="#N/A"/>
    <e v="#N/A"/>
    <s v="Medicamentos"/>
    <x v="0"/>
  </r>
  <r>
    <x v="2"/>
    <s v="PERÚ"/>
    <s v="VIVA1A CENTRO MEDICO"/>
    <s v="RIMAC"/>
    <s v="CRONICOS"/>
    <s v="DNI"/>
    <n v="6134812"/>
    <s v="MARK ANTHONY SILVA DELLAHA"/>
    <m/>
    <m/>
    <m/>
    <x v="1"/>
    <m/>
    <x v="1"/>
    <s v="ASEGURADOR"/>
    <s v="Hola Itala,_x000a__x000a_ _x000a__x000a_Tu valioso apoyo._x000a__x000a_ _x000a__x000a_Se trata de SILVA DELLAHA MARK ANTHONY quien solicito incluirlo al programa cuídate por DIABETES, sin embargo le llego un msj via WhatsApp, la misma que no desea responder por temor  ya que indica que le escriben de VIVA PERU, lo cual lo pone en duda._x000a__x000a_ _x000a__x000a_Podrías indicarnos si el proveedor trabaja para RIMAC?_x000a__x000a_ _x000a__x000a_Quedo atenta. Gracias!_x000a__x000a_ _x000a__x000a_Saludos,"/>
    <x v="1"/>
    <s v="CUIDATE"/>
    <s v="DIABETES"/>
    <x v="25"/>
    <s v="Buenas tardes estimados, _x000a_Buenos días, estimados:_x000a_Reciban un cordial saludo de parte de VIVA 1A Centro Médico._x000a_Lamentamos la demora en la atención correspondiente al paciente Mark Anthony Silva Dellaha (DNI  06134812). Nos permitimos informar que ya el día de hoy hemos tomado contacto con el paciente, quien ha confirmado su dirección. Asimismo, el área de laboratorio (Dayerlab) se encuentra realizando la coordinación respectiva para la toma de muestra._x000a_Cabe señalar que el paciente ha indicado no contar con disponibilidad los días lunes para la realización del examen de laboratorio, por lo que se está ajustando la programación de acuerdo con su disponibilidad._x000a_Lamentamos sinceramente los inconvenientes ocasionados y reiteramos nuestro compromiso con la mejora continua del servicio._x000a_Saludos cordiales,_x000a_ Reciban un cordial saludo de parte de VIVA 1A Centro Médico._x000a__x000a_ Se actualiza información referente a los exámenes de laboratorio del paciente Mark Anthony Silva Dellaha las cuales fueron realizados el día 07/04/2025 en horario de 7am a 8am , los resultados fueron enviados al paciente, Todo conforme con la gestión._x000a__x000a__x000a_saludos cordiales."/>
    <d v="2025-04-15T00:00:00"/>
    <x v="0"/>
    <n v="16"/>
    <s v="CERRADA"/>
    <s v="6 DIAS O MAS"/>
    <s v="ATRIBUIBLE"/>
    <s v="mar-25"/>
    <e v="#N/A"/>
    <e v="#N/A"/>
    <e v="#N/A"/>
    <e v="#N/A"/>
    <e v="#N/A"/>
    <e v="#N/A"/>
    <s v="Solicitud"/>
    <x v="1"/>
  </r>
  <r>
    <x v="2"/>
    <s v="PERÚ"/>
    <s v="VIVA1A CENTRO MEDICO"/>
    <s v="RIMAC"/>
    <s v="CRONICOS"/>
    <s v="DNI"/>
    <n v="8801044"/>
    <s v="BASILIO ALFONSO CESARO STROBBE"/>
    <m/>
    <m/>
    <m/>
    <x v="1"/>
    <m/>
    <x v="2"/>
    <s v="ASEGURADOR"/>
    <s v="Buenas tardes: _x000a_Por favor, para su atención._x000a_ _x000a__x000a_1. Contacto (Apellidos y Nombres) : CONSUELO ROCIO LORA DESCALZO DE CESARO_x000a__x000a_2. Número de Póliza y Certificado:  E0028656_x000a__x000a_3. Mail : rocio.lora@gmail.com   telefono: 990265336_x000a__x000a_4. Observación: paciente BASILIO ALFONSO CESARO STROBBE se atendio por ultima vez hace mas de un mes y quedo pendiente su evaluacion cardiologica"/>
    <x v="2"/>
    <s v="CRONICOS"/>
    <s v="RIESGO CARDIOVASCULAR"/>
    <x v="25"/>
    <s v="Buenas tardes estimado. _x000a__x000a__x000a_Reciba un cordial saludo del Centro Médico Viva 1A_x000a__x000a_Actualización del caso del paciente BASILIO ALFONSO CESARO STROBBE (DNI 08801044) se logró contactar y recibió atención al día 15/04/2025 a las 6:00pm.  En la cual se prescribió la recta médica, todo conforme con la atención._x000a__x000a_Saludos cordiales."/>
    <d v="2025-04-21T00:00:00"/>
    <x v="0"/>
    <n v="20"/>
    <s v="CERRADA"/>
    <s v="6 DIAS O MAS"/>
    <s v="ATRIBUIBLE"/>
    <s v="mar-25"/>
    <e v="#N/A"/>
    <e v="#N/A"/>
    <e v="#N/A"/>
    <e v="#N/A"/>
    <n v="0"/>
    <n v="0"/>
    <s v="Acceso"/>
    <x v="0"/>
  </r>
  <r>
    <x v="2"/>
    <s v="PERÚ"/>
    <s v="VIVA1A CENTRO MEDICO"/>
    <s v="RIMAC"/>
    <s v="CRONICOS"/>
    <s v="DNI"/>
    <n v="76276026"/>
    <s v="DIEGO MAURICIO CANEPA WEYRAUCH_x000a_"/>
    <m/>
    <m/>
    <m/>
    <x v="18"/>
    <s v="0024834216"/>
    <x v="0"/>
    <s v="LIBRO DE RECLAMOS ASEGURADOR"/>
    <s v="Asegurado reclama haber pasado por una tele consulta el día de hoy 24/03/2025, a lo cual tuvo inicialmente inconvenientes para conectarse, debido a que ningún médico se conectó a la hora establecida, y tuvo que reportarlo para recibir nuevamente una atención, luego le recetaron unos medicamentos, los cuales no han llegado, lo ha venido reportando, y le mencionaron que ese era el rango de entrega y que tenía que esperar por su atención, la consulta ha terminado a las 9:00am, ya pasaron 5 horas y nadie lo contacta para la entrega de las medicinas que requiere para la mejora de su salud, cliente considera una falta de profesionalismo y de respeto sobre la atención que viene recibiendo, por lo que pide se cumpla con la entrega de medicinas recetadas en la atención de hoy._x000a_"/>
    <x v="0"/>
    <s v="PRESTADOR EXTERNO"/>
    <s v="FARMACIA"/>
    <x v="25"/>
    <s v="Medicamentos entregado 25/3/25_x000a_"/>
    <d v="2025-03-25T00:00:00"/>
    <x v="0"/>
    <n v="1"/>
    <s v="CERRADA"/>
    <s v="24 HORAS"/>
    <s v="ATRIBUIBLE"/>
    <s v="mar-25"/>
    <e v="#N/A"/>
    <s v="ENTREGADO"/>
    <e v="#N/A"/>
    <e v="#N/A"/>
    <e v="#N/A"/>
    <e v="#N/A"/>
    <s v="Medicamentos"/>
    <x v="0"/>
  </r>
  <r>
    <x v="2"/>
    <s v="PERÚ"/>
    <s v="VIVA1A CENTRO MEDICO"/>
    <s v="RIMAC"/>
    <s v="CENTRO MEDICO VIRTUAL"/>
    <s v="DNI"/>
    <n v="79185534"/>
    <s v="SOFIA DA CUNHA ZEGARRA BALLON_x000a_"/>
    <m/>
    <m/>
    <m/>
    <x v="19"/>
    <s v="0024834468"/>
    <x v="0"/>
    <s v="LIBRO DE RECLAMOS ASEGURADOR"/>
    <s v="&quot;El día de hoy la asegurada SOFIA DA CUNHA ZEGARRA BALLON paso una cita virtual fue a las 8.37am. Me indicaron que en medio hora me llamaban para coordinar la entrega de los medicamentos._x000a_Llame a las 12.47pm porque no me habían llamado y ahora nuevamente siendo casi las 3pm tengo que volver a reclamar porque nadie me llama y no me dan los medicamentos.&quot;_x000a_"/>
    <x v="0"/>
    <s v="PRESTADOR EXTERNO"/>
    <s v="FARMACIA"/>
    <x v="25"/>
    <s v="Informe de Resultado del Reclamo_x000a_1. Canal de Ingreso del Reclamo:_x000a_Reclamo ingresado el 25 de marzo de 2025, a través del Libro de Reclamaciones_x000a_Virtual (LRV) de RIMAC EPS, mediante la Hoja de Reclamación N°25- EPS002441; el_x000a_cual nos fue trasladado el 03 de abril del 2025 y registramos como Reclamo_x000a_N° LVR-25-000003._x000a_2. Identificación del usuario afectado y de quien presenta el reclamo:_x000a_El reclamo fue presentado por Sofia Da Cunha Zegarra Ballon con DNI N°79185534._x000a_3. Descripción y causa del reclamo:_x000a_“El día de hoy la asegurada SOFIA DA CUNHA ZEGARRA BALLON paso una cita virtual_x000a_fue a las 8.37am. Me indicaron que en medio hora me llamaban para coordinar la_x000a_entrega de los medicamentos. Llame a las 12.47pm porque no me habían llamado y_x000a_ahora nuevamente siendo casi las 3pm tengo que volver a reclamar porque nadie me_x000a_llama y no me dan los medicamentos.”_x000a_4. Análisis de los hechos que sustentan el reclamo:_x000a_Habiendo solicitado el descargo respectivo a las áreas involucradas en su atención,_x000a_como parte de las diligencias para esclarecer su reclamo, cordialmente, le informamos_x000a_lo siguiente:_x000a_Tras la revisión de los hechos, mencionar que se realizó todas las gestiones_x000a_administrativas correspondiente referente a la coordinación y entrega de sus_x000a_medicamentos. Sin embargo, mencionar que inicialmente se realizó las gestiones al_x000a_número de contacto 984124304._x000a_A pesar de que hubo varios intentos de comunicación no se concretó la llamada,_x000a_posterior a ello nos contactamos con la aseguradora Rímac para reportar la no_x000a_comunicación efectiva proporcionándolo así el número de contacto 965381299,_x000a_logrando así poder realizar las coordinaciones y dispensación de los medicamentos con_x000a_éxito el día 25 de marzo de 2025._x000a_5. Conclusiones_x000a_En consecuencia, de acuerdo con los fundamentos expuestos, nuestra institución_x000a_declara infundado su reclamo._x000a_Avenida Faustino Sánchez_x000a_Carrión 230._x000a_viva1a.com.pe (01)6183000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Fortalecer nuestros canales de coordinación con las áreas correspondientes._x000a_b) Reforzar el monitoreo continuo al sistema logístico de nuestros proveedores._x000a_Quedamos atentos ante cualquier solicitud, prestos a servirle siempre._x000a_“EN VIVA 1A CUIDAMOS LA SALUD DE TU FAMILIA COMO SI FUERA LA NUESTRA”"/>
    <d v="2025-04-11T00:00:00"/>
    <x v="0"/>
    <n v="14"/>
    <s v="CERRADA"/>
    <s v="6 DIAS O MAS"/>
    <s v="ATRIBUIBLE"/>
    <s v="mar-25"/>
    <e v="#N/A"/>
    <s v="ENTREGADO"/>
    <e v="#N/A"/>
    <e v="#N/A"/>
    <e v="#N/A"/>
    <e v="#N/A"/>
    <s v="Medicamentos"/>
    <x v="0"/>
  </r>
  <r>
    <x v="2"/>
    <s v="PERÚ"/>
    <s v="VIVA1A CENTRO MEDICO"/>
    <s v="RIMAC"/>
    <s v="CRONICOS"/>
    <s v="DNI"/>
    <n v="48586898"/>
    <s v="GUADALUPE TERESA LIP CURO"/>
    <m/>
    <m/>
    <m/>
    <x v="1"/>
    <m/>
    <x v="1"/>
    <s v="ASEGURADOR"/>
    <s v="Buenas tardes posible ingreso a programa cuidate._x000a__x000a_1.-Nombres y Apellidos: GUADALUPE TERESA LIP CURO Edad: 30 AÑOS_x000a_2.-Documento de Identidad: 48586898_x000a_3.-Diagnostico: ASMA _x000a_4. Ciudad de preferencia: Lima_x000a_5.- Teléfono: 978439314_x000a__x000a_Saludos cordiales, _x000a__x000a__x000a_Mariella Tello Huanca _x000a_Back Salud RIMAC _x000a_"/>
    <x v="1"/>
    <s v="CUIDATE"/>
    <s v="ASMA"/>
    <x v="26"/>
    <s v="Buenas dias estimados,_x000a_se programa atención con co el Dr Moncada _x000a_para el día 31/03 a las 20:00PM,paciente conforme._x000a_Saludos cordiales,_x000a__x000a_Pedro Bereche _x000a_Gestor de atención de experiencia al usuario _x000a_Centro Medico Viva 1A"/>
    <d v="2025-03-26T00:00:00"/>
    <x v="0"/>
    <n v="1"/>
    <s v="CERRADA"/>
    <s v="24 HORAS"/>
    <s v="ATRIBUIBLE"/>
    <s v="mar-26"/>
    <e v="#N/A"/>
    <e v="#N/A"/>
    <e v="#N/A"/>
    <e v="#N/A"/>
    <e v="#N/A"/>
    <e v="#N/A"/>
    <s v="Solicitud"/>
    <x v="1"/>
  </r>
  <r>
    <x v="2"/>
    <s v="PERÚ"/>
    <s v="VIVA1A CENTRO MEDICO"/>
    <s v="RIMAC"/>
    <s v="CRONICOS"/>
    <s v="DNI"/>
    <n v="73195424"/>
    <s v="CHRISTY KAROLIE ANDRADE HERNANDEZ"/>
    <m/>
    <m/>
    <m/>
    <x v="1"/>
    <m/>
    <x v="1"/>
    <s v="ASEGURADOR"/>
    <s v="Estimados @admisionrimac@viva1a.com.pe@quejasyreclamos@viva1a.com.pe_x000a__x000a_Su gentil apoyo con el pronto contacto de la usaría referida para el ingreso al programa de Hipotiroidismo ._x000a__x000a_Teñéfono de contacto: 989762007_x000a__x000a_Hola Sandra,_x000a__x000a_ _x000a__x000a_Te envió los datos del caso que se comento en la charla de DELL del Dx de Hipotiroidismo, por favor tu apoyo con la verificación:_x000a__x000a_ _x000a__x000a_ _x000a__x000a_Los datos de mi esposa_x000a__x000a_Christy Karolie Andrade Hernandez_x000a_DNI 73195424_x000a_ _x000a__x000a_Se atiende en Clinica Internacional por consulta externa por diagnóstico Hipotiroidismo._x000a__x000a_ _x000a__x000a__x000a_"/>
    <x v="1"/>
    <s v="CUIDATE"/>
    <s v="HIPOTIROIDISMO"/>
    <x v="26"/>
    <s v="Buenas tardes estimados,_x000a_En relación con la actualización del seguimiento del paciente Christy Karolie Andrade Hernández (DNI: 73195424) del programa CUIDATE, informamos que hemos logrado establecer contacto con la paciente. La atención está programada para el día 10/04/2025 a las 17:00 horas, con el Dr. Gerson Jacob Siura Trevejo, especialista en Endocrinología, mediante teleconsulta._x000a_Saludos cordiales,"/>
    <d v="2025-04-09T00:00:00"/>
    <x v="0"/>
    <n v="11"/>
    <s v="CERRADA"/>
    <s v="6 DIAS O MAS"/>
    <s v="ATRIBUIBLE"/>
    <s v="mar-26"/>
    <e v="#N/A"/>
    <e v="#N/A"/>
    <e v="#N/A"/>
    <e v="#N/A"/>
    <e v="#N/A"/>
    <e v="#N/A"/>
    <s v="Solicitud"/>
    <x v="1"/>
  </r>
  <r>
    <x v="2"/>
    <s v="PERÚ"/>
    <s v="VIVA1A CENTRO MEDICO"/>
    <s v="RIMAC"/>
    <s v="CRONICOS"/>
    <s v="DNI"/>
    <s v="72844745."/>
    <s v="DIEGO VASQUEZ IGLESIAS"/>
    <m/>
    <m/>
    <m/>
    <x v="1"/>
    <m/>
    <x v="1"/>
    <s v="ASEGURADOR"/>
    <s v="Estimados @quejasyreclamos@viva1a.com.pe@admisionrimac@viva1a.com.pe_x000a__x000a_Por favor se requiere el descargo y la pronta atención del usuario referido._x000a__x000a_Buenos días:_x000a__x000a_Por favor paciente pertenece al programa CUIDATE diagnóstico HIPERTENSION ARTERIAL y nos informa que no le envían sus medicinas desde hace dos meses._x000a__x000a_DNI:72844745_x000a_DIEGO ALEJANDRO VASQUEZ IGLESIAS_x000a_TELEFONO: 954775445_x000a_CORREO: diegoiglesiasvasquez@gmail.com_x000a_Póliza : EPS_x000a__x000a_Atte._x000a_31/03/2025 Lo que se encuentra pendiente de atención  es:_x000a__x000a_La programación de la cita de control médico presencial._x000a_La coordinación para la toma de exámenes de laboratorio de seguimiento."/>
    <x v="4"/>
    <s v="CUIDATE"/>
    <s v="HIPERTENSION"/>
    <x v="26"/>
    <s v="Buenos días, estimados_x000a__x000a_paciente paso atención_x000a_con el Dr Hilton D Jango el día 26/03_x000a_paciente conforme_x000a__x000a_saludos_x000a__x000a_Pedro Bereche_x000a_Asesor del centro de experiencia al usuario_x000a_Viva 1A"/>
    <d v="2025-03-29T00:00:00"/>
    <x v="0"/>
    <n v="3"/>
    <s v="CERRADA"/>
    <s v="72 HORAS"/>
    <s v="ATRIBUIBLE"/>
    <s v="mar-26"/>
    <e v="#N/A"/>
    <e v="#N/A"/>
    <e v="#N/A"/>
    <e v="#N/A"/>
    <s v="FUE ATENDIDA 26/03/2025 6:00 PM VIVA 1A CENTRO MEDICO PERU Hilton D Jango Cruz CARDIOLOGIA - ATENCIÓN DOMICILIARIA  PROCESADO 26/03/2025 GSIGUENAS INGRESO HTA MANTENER BETALOC | ILTUX"/>
    <s v="26/03/2025 6:00 PM VIVA 1A CENTRO MEDICO PERU Hilton D Jango Cruz CARDIOLOGIA - ATENCIÓN DOMICILIARIA  PROCESADO 26/03/2025 GSIGUENAS INGRESO HTA MANTENER BETALOC | ILTUX"/>
    <s v="Solicitud"/>
    <x v="1"/>
  </r>
  <r>
    <x v="2"/>
    <s v="PERÚ"/>
    <s v="VIVA1A CENTRO MEDICO"/>
    <s v="RIMAC"/>
    <s v="CRONICOS"/>
    <s v="DNI"/>
    <n v="6769425"/>
    <s v="LUZ VELASQUEZ MUÑOZ"/>
    <m/>
    <n v="982491420"/>
    <m/>
    <x v="1"/>
    <m/>
    <x v="1"/>
    <s v="ASEGURADOR"/>
    <s v="Hola Gissela,_x000a__x000a_ _x000a__x000a_Agradeceré tu apoyo con el presente reclamo, paciente Luz Velasquez Muñoz indica que hasta el momento no puede atenderse a través del programa Cuidate. Por favor tu apoyo a fin de contactarse con la asegurada y puedan brindarle la información del programa._x000a__x000a_ _x000a__x000a_DATOS:_x000a__x000a_Luz Angelica Velasquez Muñoz_x000a__x000a_Celular: 982491420_x000a__x000a_ _x000a__x000a_ _x000a__x000a_Quedo atenta a tu pronta respuesta._x000a__x000a_ _x000a__x000a_Saludos,"/>
    <x v="4"/>
    <s v="CUIDATE"/>
    <s v="NO ESPECIFICA"/>
    <x v="26"/>
    <s v="Buenas tardes, estimados:_x000a_Reciban un cordial saludo de parte del Centro Médico Viva 1A._x000a_En atención al requerimiento relacionado con la paciente Luz Velásquez Muñoz (06769425), informamos que fue atendida el día 04 de abril de 2025 por el Dr. Antonio David Moncada Catalán, en el servicio de Medicina Familiar – Teleconsulta._x000a_Nos mantendremos atentos a su próximo agendamiento mensual, y estaremos a disposición para brindar el seguimiento correspondiente._x000a_Saludos cordiales,"/>
    <d v="2025-04-15T00:00:00"/>
    <x v="0"/>
    <n v="15"/>
    <s v="CERRADA"/>
    <s v="6 DIAS O MAS"/>
    <s v="ATRIBUIBLE"/>
    <s v="mar-26"/>
    <e v="#N/A"/>
    <e v="#N/A"/>
    <e v="#N/A"/>
    <e v="#N/A"/>
    <n v="0"/>
    <n v="0"/>
    <s v="Solicitud"/>
    <x v="1"/>
  </r>
  <r>
    <x v="2"/>
    <s v="PERÚ"/>
    <s v="VIVA1A CENTRO MEDICO"/>
    <s v="RIMAC"/>
    <s v="CRONICOS"/>
    <s v="DNI"/>
    <n v="7179015"/>
    <s v="MARIA CAROLINA QUISPEZ ASIN ROSAS"/>
    <m/>
    <n v="949937571"/>
    <m/>
    <x v="1"/>
    <m/>
    <x v="1"/>
    <s v="ASEGURADOR"/>
    <s v="Solicitamos su gentil apoyo para realizar el pronto contacto con la usuaria referida, quien presenta diagnóstico de hipotiroidismo y ha sido derivada para la consulta de caracterización._x000a_Se ha validado que la usuaria cuenta con antecedente de cáncer de tiroides, aunque actualmente no se encuentra con tratamiento activo telefono de conatcto: 949937571._x000a_Durante la consulta de control, se requiere:_x000a_Validar si el plan de trabajo propuesto por el médico tratante se adecúa al protocolo de servicio vigente._x000a_Con ello, determinar si corresponde su ingreso o declinación al programa._x000a_La usuaria ya ha sido informada sobre esta condición y el proceso de evaluación correspondiente._x000a_Quedamos atentos a la confirmación de contacto y gestión del caso."/>
    <x v="1"/>
    <s v="CRONICOS"/>
    <s v="RIESGO CARDIOVASCULAR"/>
    <x v="26"/>
    <s v="Estimada Guissela, buen día:_x000a_Adjunto informe de caracterizacion solicitado._x000a_Cabe resaltar que paciente solicita toda su atención con cobertura al 100%, ello incluye análisis de TSH, T3, T4 bimestrales, medicamento Eutirox y todo lo relacionado a los controles mensuales por Endocrino._x000a_Adicional a ello refiere que su broker le ha indicado que la cobertura del programa Hipotiroidismo es todo al 100% no solo en la consulta mensual, sino en todo el protocolo del programa, en ese orden de ideas, solicita que personal directo de RIMAC se comunique con ella para validar la información brindada._x000a__x000a_Quedamos atentos a la confirmación de ingreso al programa Hipotiroidismo en caso de que la pcte acepte luego de conversar con uds. Estimada @CUI_Sofia Miguel Vargas_x000a__x000a_Con respecto, al presente caso referenciado para inscripción. Se declina el ingreso motivo: la usuaria no acepta las condiciones de Copagos establecidos para el programa de Rcv. _x000a_En caso de que la usaría reconsidere su ingreso deberá realiza una nueva solicitud."/>
    <d v="2025-04-08T00:00:00"/>
    <x v="1"/>
    <n v="10"/>
    <s v="CERRADA"/>
    <s v="6 DIAS O MAS"/>
    <s v="NO ATRIBUIBLE"/>
    <s v="mar-26"/>
    <e v="#N/A"/>
    <e v="#N/A"/>
    <e v="#N/A"/>
    <e v="#N/A"/>
    <e v="#N/A"/>
    <e v="#N/A"/>
    <s v="Solicitud"/>
    <x v="1"/>
  </r>
  <r>
    <x v="2"/>
    <s v="PERÚ"/>
    <s v="VIVA1A CENTRO MEDICO"/>
    <s v="RIMAC"/>
    <s v="CENTRO MEDICO VIRTUAL"/>
    <s v="DNI"/>
    <n v="40182966"/>
    <s v="JORGE YURI ZAMBRANO MEJIA"/>
    <m/>
    <m/>
    <m/>
    <x v="20"/>
    <m/>
    <x v="0"/>
    <s v="LIBRO DE RECLAMOS ASEGURADOR"/>
    <s v="el dia domingo 23 de marzo, aprox a las 9 pm me atendí con un medico virtual del proveedor Viva1a, la medicina indicada_x000a_no llegó, el lunes llampe 3 veces a Rimac y me indicaban que &quot;elevará la queja&quot;, hoy martes tuve que llamar de nuevo. Por_x000a_ser mi caso uno de deshidratación tuve que comprar los medicamentos ya que no llegaban, por lo tanto solicito el reembolso_x000a_por la demora ocasionada."/>
    <x v="0"/>
    <s v="PRESTADOR EXTERNO"/>
    <s v="FARMACIA"/>
    <x v="26"/>
    <s v="Informe de Resultado del Reclamo_x000a_1. Canal de Ingreso del Reclamo:_x000a_Reclamo ingresado el 25 de marzo de 2025, a través del Libro de Reclamaciones_x000a_Virtual (LRV) de RIMAC EPS, mediante la Hoja de Reclamación N°25- EPS002434; el_x000a_cual nos fue trasladado el 26 de marzo del 2025 y registramos como Reclamo_x000a_N° LVR-25-000002._x000a_2. Identificación del usuario afectado y de quien presenta el reclamo:_x000a_El reclamo fue presentado por Jorge Yuri Zambrano Mejia con DNI N° 40182966._x000a_3. Descripción y causa del reclamo:_x000a_“el dia domingo 23 de marzo, aprox a las 9 pm me atendí con un medico virtual del_x000a_proveedor Viva1a, la medicina indicada no llegó, el lunes llampe 3 veces a Rimac y me_x000a_indicaban que &quot;elevará la queja&quot;, hoy martes tuve que llamar de nuevo. Por ser mi caso_x000a_uno de deshidratación tuve que comprar los medicamentos ya que no llegaban, por lo_x000a_tanto solicito el reembolso por la demora ocasionada.”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fallas del sistema logístico de_x000a_nuestro proveedor ajenas a nuestra voluntad, verificamos que no se realizó la entrega_x000a_oportuna de sus medicamentos, siendo entregadas fuera de fecha, de acuerdo a lo_x000a_conversado con el paciente el día 11 de abril de 2025, ante ello recalcamos nuestras_x000a_más sinceras disculp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Avenida Faustino Sánchez_x000a_Carrión 230._x000a_viva1a.com.pe (01)6183000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ontratación de un proveedor de medicamentos alterno._x000a_b) Reforzar el monitoreo continuo al sistema logístico de nuestros proveedores._x000a_Quedamos atentos ante cualquier solicitud, prestos a servirle siempre._x000a_“EN VIVA 1A CUIDAMOS LA SALUD DE TU FAMILIA COMO SI FUERA LA NUESTRA”"/>
    <d v="2025-04-11T00:00:00"/>
    <x v="0"/>
    <n v="13"/>
    <s v="CERRADA"/>
    <s v="6 DIAS O MAS"/>
    <s v="ATRIBUIBLE"/>
    <s v="mar-26"/>
    <e v="#N/A"/>
    <s v="ENTREGADO"/>
    <e v="#N/A"/>
    <e v="#N/A"/>
    <e v="#N/A"/>
    <e v="#N/A"/>
    <s v="Medicamentos"/>
    <x v="0"/>
  </r>
  <r>
    <x v="2"/>
    <s v="PERÚ"/>
    <s v="VIVA1A CENTRO MEDICO"/>
    <s v="RIMAC"/>
    <s v="CENTRO MEDICO VIRTUAL"/>
    <s v="DNI"/>
    <n v="41266927"/>
    <s v="Pamela Ruby Navarrete Bastidas"/>
    <s v="Av. Garcilaso de la Vega 955 - Lima"/>
    <m/>
    <m/>
    <x v="21"/>
    <m/>
    <x v="0"/>
    <s v="LIBRO DE RECLAMOS ASEGURADOR"/>
    <s v="Hoy me atendieron a las 5 por llamada y siendo las 10:31 no recibo la receta médica ni mi descanso Medico"/>
    <x v="7"/>
    <s v="CENTRO MEDICO VIRTUAL"/>
    <s v="MEDICINA GENERAL"/>
    <x v="26"/>
    <s v="Informe de Resultado del Reclamo_x000a_1. Canal de Ingreso del Reclamo:_x000a_Reclamo ingresado el 26 de marzo de 2025, a través del Libro de Reclamaciones_x000a_Virtual (LRV) de RIMAC SEGURO Y REASEGUROS, mediante la Hoja de_x000a_Reclamación N°25- SBS014129; el cual nos fue trasladado el 27 de marzo del 2025 y_x000a_registramos como Reclamo N° LVR-25-000007._x000a_2. Identificación del usuario afectado y de quien presenta el reclamo:_x000a_El reclamo fue presentado por Pamela Ruby Navarrete Bastidas con DNI N° 41266927._x000a_3. Descripción y causa del reclamo:_x000a_“Hoy me atendieron a las 5 por llamada y siendo las 10:31 no recibo la receta médica_x000a_ni mi descanso Medico.”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verificamos que no se realizó la_x000a_entrega oportuna de su receta médica y descanso médica el día de su atención 25 de_x000a_marzo del 2025, siendo entregadas al día siguiente, de acuerdo a lo conversado con el_x000a_paciente el día 11 de abril de 2025, ante ello recalcamos nuestras más sinceras_x000a_disculp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Avenida Faustino Sánchez_x000a_Carrión 230._x000a_viva1a.com.pe (01)6183000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Reforzamiento del protocolo de verificación posterior a cada atención médica,_x000a_asegurando que la emisión y envío de documentos médicos (como recetas y_x000a_descansos médicos) se realicen dentro de los plazos establecidos._x000a_b) Monitoreo continuo y auditoría periódica de los procesos administrativos relacionados_x000a_con la entrega de documentos médicos._x000a_Quedamos atentos ante cualquier solicitud, prestos a servirle siempre._x000a_“EN VIVA 1A CUIDAMOS LA SALUD DE TU FAMILIA COMO SI FUERA LA NUESTRA”"/>
    <d v="2025-04-11T00:00:00"/>
    <x v="0"/>
    <n v="13"/>
    <s v="CERRADA"/>
    <s v="6 DIAS O MAS"/>
    <s v="ATRIBUIBLE"/>
    <s v="mar-26"/>
    <e v="#N/A"/>
    <s v="EN COORDINACION"/>
    <e v="#N/A"/>
    <e v="#N/A"/>
    <e v="#N/A"/>
    <e v="#N/A"/>
    <s v="Atención Asistencial"/>
    <x v="0"/>
  </r>
  <r>
    <x v="2"/>
    <s v="PERÚ"/>
    <s v="VIVA1A CENTRO MEDICO"/>
    <s v="RIMAC"/>
    <s v="CENTRO MEDICO VIRTUAL"/>
    <s v="DNI"/>
    <n v="72651654"/>
    <s v="Milagros Victoria Amaya Valladolid_x000d_"/>
    <m/>
    <m/>
    <m/>
    <x v="22"/>
    <m/>
    <x v="0"/>
    <s v="LIBRO DE RECLAMOS ASEGURADOR"/>
    <s v="Hola Maria, buenas noches_x000a_Te comento que hoy he tenido una lamentable atención por parte de Rimac para atención de teleconsulta._x000a_Llamé a Seguros Rimac las 9.11 am para agendar la consulta virtual y me programaron para 11.20, desde ahí me llamó la_x000a_atención el largo tiempo de espera para la cita cuando antes ya he usado este servicio y me agendaban a los pocos minutos._x000a_Luego me conecté al enlace de cita desde las 11.15 pero nadie se unía, esperé y nada incluso escribí y llamé al mismo_x000a_número de whatsapp donde enviaron el enlace pero no respondieron, aprox. a las 11.30 apareció un mensaje en pantalla_x000a_que la cita estaba vencida._x000a_Volví a llamar a Seguros Rimac indicando lo sucedido y me volvieron a agendar a la 1.10pm, me conecté minutos antes y_x000a_esta vez sí se dio la atención sin problemas. El Dr. Me indicó que dentro de 30 min, me llamarían para coordinar el envío de_x000a_medicina._x000a_No me llamaron para la medicina, escribí nuevamente al whatsapp aprox. a las 3pm pero no respondieron._x000a_Llamé nuevamente a Seguros Rimac a las 4pm aprox para indicar lo sucedido e indicaron que me iban a generar un reporte_x000a_para la programación y atención y que llamarían dentro de 15 min._x000a_Me llamaron desde farmacia en ese plazo e indicaron que la medicina llegaría entre 5.30 y 7.30pm, consulté si podía ser_x000a_antes considerando que estoy desde la mañana con la solicitud pero indicaron que no era posible._x000a_Me volvieron a llamar desde farmacia a las 6.25pm indicando que el envío no era posible para hoy por la ubicación (San_x000a_Miguel) y que sería al día de mañana. Pedí que por favor sea hoy pero indicaron que consultarían y me volverían a llamar._x000a_No se volvieron a llamar ni escribir._x000a_Finalmente tuve que contactar a un familiar para que me trajera la medicina porque desde el seguro nunca finalizaron mi_x000a_atención. Todo lo comentado ha sido con el proveedor de Rimac VIVA 1A, realmente ha sido lamentable su atención y como_x000a_indicaba al inicio yo ya había usado este servicio antes y me atendieron muy bien, me parece que era otro proveedor, pero_x000a_ahora fue pésimo._x000a_Lo comento porque me parece importante que hagas llegar el mensaje y queja a tu contacto en Rímac sobre todo porque_x000a_estamos hablando de temas de salud. Te agradezco de antemano._x000a_Saludos,_x000a_Milagros Amaya"/>
    <x v="0"/>
    <s v="PRESTADOR EXTERNO"/>
    <s v="FARMACIA"/>
    <x v="26"/>
    <s v="Informe de Resultado del Reclamo_x000a_1. Canal de Ingreso del Reclamo:_x000a_Reclamo ingresado el 26 de marzo de 2025, a través del Libro de Reclamaciones_x000a_Virtual (LRV) de RIMAC EPS, mediante la Hoja de Reclamación N°25-EPS002453;_x000a_el cual nos fue trasladado el 27 de marzo del 2025 y registramos como Reclamo_x000a_N° LVR-25-000019._x000a_2. Identificación del usuario afectado y de quien presenta el reclamo:_x000a_El reclamo fue presentado por Milagros Victoria Amaya Valladolid con DNI N°_x000a_72651654._x000a_3. Descripción y causa del reclamo:_x000a_Hola Maria, buenas noches Detalle del Reclamo / Pedido: Queja1 / Reclamo2 :_x000a_Nombre del usuario/Razón Enel Generacion Peru S.a.a. Tipo de Documento_x000a_Identidad: Número Documento de Identidad: 2. DATOS DEL CLIENTE Te comento_x000a_que hoy he tenido una lamentable atención por parte de Rimac para atención de_x000a_teleconsulta. Llamé a Seguros Rimac las 9.11 am para agendar la consulta virtual y_x000a_me programaron para 11.20, desde ahí me llamó la atención el largo tiempo de espera_x000a_para la cita cuando antes ya he usado este servicio y me agendaban a los pocos_x000a_minutos. Luego me conecté al enlace de cita desde las 11.15 pero nadie se unía,_x000a_esperé y nada incluso escribí y llamé al mismo número de whatsapp donde enviaron_x000a_el enlace pero no respondieron, aprox. a las 11.30 apareció un mensaje en pantalla_x000a_que la cita estaba vencida. Volví a llamar a Seguros Rimac indicando lo sucedido y me_x000a_volvieron a agendar a la 1.10pm, me conecté minutos antes y esta vez sí se dio la_x000a_atención sin problemas. El Dr. Me indicó que dentro de 30 min, me llamarían para_x000a_coordinar el envío de medicina. No me llamaron para la medicina, escribí nuevamente_x000a_al whatsapp aprox. a las 3pm pero no respondieron. Llamé nuevamente a Seguros_x000a_Rimac a las 4pm aprox para indicar lo sucedido e indicaron que me iban a generar un_x000a_reporte para la programación y atención y que llamarían dentro de 15 min. Me_x000a_llamaron desde farmacia en ese plazo e indicaron que la medicina llegaría entre 5.30 y_x000a_7.30pm, consulté si podía ser antes considerando que estoy desde la mañana con la_x000a_solicitud pero indicaron que no era posible. Me volvieron a llamar desde farmacia a las_x000a_6.25pm indicando que el envío no era posible para hoy por la ubicación (San Miguel) y_x000a_que sería al día de mañana. Pedí que por favor sea hoy pero indicaron que_x000a_consultarían y me volverían a llamar. No se volvieron a llamar ni escribir. Finalmente_x000a_tuve que contactar a un familiar para que me trajera la medicina porque desde el_x000a_seguro nunca finalizaron mi atención. Todo lo comentado ha sido con el proveedor de_x000a_Rimac VIVA 1A, realmente ha sido lamentable su atención y como indicaba al inicio yo_x000a_ya había usado este servicio antes y me atendieron muy bien, me parece que era otro_x000a_proveedor, pero ahora fue pésimo. Lo comento porque me parece importante que_x000a_hagas llegar el mensaje y queja a tu contacto en Rímac sobre todo porque estamos_x000a_hablando de temas de salud. Te agradezco de antemano. Saludos, Milagros Amaya_x000a_4. Análisis de los hechos que sustentan el reclamo:_x000a_Habiendo solicitado el descargo respectivo a las áreas involucradas en su atención,_x000a_como parte de las diligencias para atender su reclamo, cordialmente, le informamos lo_x000a_siguiente:_x000a_Luego de hacer las diligencias respectivas con relación a su atención, lamentamos_x000a_sinceramente los inconvenientes ocasionados durante su experiencia. Debido a una_x000a_falla operativa, nuestro sistema clínico virtual sufrió una caída. No obstante,_x000a_gestionamos la rehabilitación del sistema rápidamente, lo cual permitió que se le_x000a_brindara la atención médica el 24/03/2025 a la 1:10 pm._x000a_Por otro lado, tras revisar su caso con las áreas involucradas, confirmamos que_x000a_lamentablemente, por fallas del sistema logístico de nuestro proveedor, hubo una_x000a_demora en el proceso de entrega del medicamento. Sin perjuicio de ello, hemos_x000a_verificado también que, tan pronto tuvimos conocimiento de la no entrega de sus_x000a_medicamentos, procedimos a reprogramar el envío el día 26 de marzo del 2025 ._x000a_Sentimos los inconvenientes ocasionados y manifestamos que la salud de nuestros_x000a_pacientes es nuestra prioridad. En este punto, le extendemos nuestras más sinceras_x000a_disculp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Se reforzarán oportunidades de mejora para las áreas de atención médica virtual y_x000a_farmacia para evitar quiebres en la cadena de atención y entrega de_x000a_medicamentos._x000a_b) Reforzar el monitoreo continuo al sistema logístico de nuestros proveedores._x000a_Quedamos atentos ante cualquier solicitud, prestos a servirle siempre._x000a_“EN VIVA 1A CUIDAMOS LA SALUD DE TU FAMILIA COMO SI FUERA LA NUESTRA”"/>
    <d v="2025-04-21T00:00:00"/>
    <x v="0"/>
    <n v="19"/>
    <s v="CERRADA"/>
    <s v="6 DIAS O MAS"/>
    <s v="ATRIBUIBLE"/>
    <s v="mar-26"/>
    <e v="#N/A"/>
    <s v="ENTREGADO"/>
    <e v="#N/A"/>
    <e v="#N/A"/>
    <e v="#N/A"/>
    <e v="#N/A"/>
    <s v="Medicamentos"/>
    <x v="0"/>
  </r>
  <r>
    <x v="2"/>
    <s v="PERÚ"/>
    <s v="VIVA1A CENTRO MEDICO"/>
    <s v="RIMAC"/>
    <s v="CENTRO MEDICO VIRTUAL"/>
    <s v="DNI"/>
    <n v="43592303"/>
    <s v="Stefany Sara Tejeda Cuzcano"/>
    <m/>
    <m/>
    <s v="stefy152000@gmail.com"/>
    <x v="23"/>
    <m/>
    <x v="0"/>
    <s v="LIBRO DE RECLAMOS ASEGURADOR"/>
    <s v="El día de ayer recibí una atención de forma virtual para mi menor hija por la clínica VIVA A1, lo cual doc. no tenia buena_x000a_conexión a internet, me indico que no contaba con el medicamento ( RINOMAX Y EL OTRO MEDICAMENTO ES PARA LA_x000a_RINITIS) , doc. ingreso tarde a la consulta y apresuraba la atención porque tenia otro paciente por atender, a la vez llamo a_x000a_Rimac y asesora le indica que menor no contaba bajo su póliza por atención virtual, luego se rectifico indicándole &quot; que sugiere&quot; que no sea por atención virtual._x000a_La primera cita era a las 4 pm, le reprogramaron para las 6pm sin previo aviso, mi molestia es que si doctora no escuchaba_x000a_bien, que medicamentos me estará mandando, que hasta ahora no me llega."/>
    <x v="9"/>
    <s v="CENTRO MEDICO VIRTUAL"/>
    <s v="MEDICINA GENERAL"/>
    <x v="26"/>
    <s v="Informe de Resultado del Reclamo_x000a_1. Canal de Ingreso del Reclamo:_x000a_Reclamo ingresado el 26 de marzo de 2025, a través del Libro de ReclamacionesVirtual (LRV) de RIMAC EPS, mediante la Hoja de Reclamación N°25-SBS014109;_x000a_el cual nos fue trasladado el 02 de abril del 2025 y registramos como ReclamoN° LVR-5-000009_x000a_2. Identificación del usuario afectado y de quien presenta el reclamo:_x000a_El reclamo fue presentado por Stefany Sara Tejeda Cuzcano DNI N° 43592303enrepresentación de ALMUDENA SARA MASCCO TEJEDA DNI N° 90940497_x000a_3. Descripción y causa del reclamo:_x000a_“El día de ayer recibí una atención de forma virtual para mi menor hija por la clínicaVIVA A1, lo cual doc. no tenia buena conexión a internet, me indico que no contabacon el medicamento ( RINOMAX Y EL OTRO MEDICAMENTO ES PARA LARINITIS) , doc. ingreso tarde a la consulta y apresuraba la atención porque tenia otro pacientepor atender, a la vez llamo a Rimac y asesora le indica que menor no contaba bajosupóliza por atención virtual, luego se rectifico indicándole &quot; que sugiere&quot; que no seapor_x000a_atención virtual. La primera cita era a las 4 pm, le reprogramaron para las 6pmsinprevio aviso, mi molestia es que si doctora no escuchaba bien, que medicamentos meestará mandando, que hasta ahora no me llega. .” 4. Análisis de los hechos que sustentan el reclamo:_x000a_Habiendo solicitado el descargo respectivo a las áreas involucradas en su atención, como parte de las diligencias realizadas para atender su reclamo, le informamoslosiguiente:_x000a_La atención médica fue brindada inicialmente por videollamada; sin embargo, debidoafallas de conexión, se presentó un retraso en el inicio. Ante esta situación, se continuóla atención a través de la plataforma Zoyper5 , donde se logró concluir_x000a_satisfactoriamente la consulta con la paciente, sin nuevas interferencias. En relación con los medicamentos prescritos según diagnóstico se evidencialaprescripción de los siguientes medicamentos:LORATADINA5MGJARABE,PREDNISONA 5MG/5ML JARABE,RHINO BB X 15ML, se confirma queel_x000a_despacho se efectuó el día 26 de marzo de 2025, a las 11:40 a.m. Con respectoalosmedicamentos solicitados por la madre de la menor ( Avamys) esto no estáenrelación con el diagnóstico validado en la consulta médica._x000a_Avenida Faustino Sánchez_x000a_Carrión 230. viva1a.com.pe (01)618300Lamentamos los inconvenientes que esta situación pudo haberle causadoyreiteramos que la salud de nuestros pacientes es nuestra principal prioridad. 5. Conclusiones_x000a_En consecuencia, de acuerdo con los fundamentos expuestos, nuestra institucióndeclara parcialmente fundado su reclamo. Viva 1A agradece su reclamo pues nos permite tener el debido conocimiento delaseventualidades y deficiencias que puedan producirse durante la atención, tomar_x000a_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_x000a_6. Medidas a adoptar o adoptadas:_x000a_Finalmente, es oportuno informarle que hemos adoptado las siguientes medidas:_x000a_a) Feedback a nuestro proveedor responsable de la entrega de sus medicamentos. b) Reforzar el monitoreo continuo al sistema logístico de nuestros proveedores. c) Mejorar la estabilidad y respaldo de las plataformas de videollamada. Quedamos atentos ante cualquier solicitud, prestos a servirle siempre. “EN VIVA 1A CUIDAMOS LA SALUD DE TU FAMILIA COMO SI FUERA LA NUESTRA”"/>
    <d v="2025-04-11T00:00:00"/>
    <x v="0"/>
    <n v="13"/>
    <s v="CERRADA"/>
    <s v="6 DIAS O MAS"/>
    <s v="ATRIBUIBLE"/>
    <s v="mar-26"/>
    <e v="#N/A"/>
    <e v="#N/A"/>
    <e v="#N/A"/>
    <e v="#N/A"/>
    <e v="#N/A"/>
    <e v="#N/A"/>
    <s v="Demora en atencion"/>
    <x v="0"/>
  </r>
  <r>
    <x v="2"/>
    <s v="PERÚ"/>
    <s v="VIVA1A CENTRO MEDICO"/>
    <s v="RIMAC"/>
    <s v="CRONICOS"/>
    <s v="DNI"/>
    <n v="79351259"/>
    <s v="ANAHI ALESSANDRA DA COSTA SABA"/>
    <m/>
    <n v="907441348"/>
    <s v="rossanysaba1924@gmail.com"/>
    <x v="24"/>
    <m/>
    <x v="0"/>
    <s v="LIBRO DE RECLAMOS ASEGURADOR"/>
    <s v="Cliente refiere queja de proveedor de salud VIVA 1A S.A.C. ya que el 24 de marzo solicitó médico a domicilio con la_x000a_especialidad de pediatría en el cual el médico tratante le envío en receta PARACETAMOL, sin embargo, el medicamento_x000a_que le fue entregado por error es SIMETICONA de 80mg. Este hecho le ha generado malestar ya que de no haberse_x000a_percatado le hubiese dado a su menor un medicamento que pudo ocasionar inconvenientes en su salud. Asimismo, cliente manifiesta su incomodidad por la demora en la entrega del medicamento ya_x000a_que fue entregado al día siguiente alrededor de las 10pm. Cliente señala que es la primera vez que ocurre incidentes como_x000a_estos en el cual le genera desconfianza porque la veces anteriores que ha solicitado servicio médica siempre la han_x000a_atendido como corresponde, es más cuando faltaba algún medicamento, se lo mencionaban y se lo enviaban después. Ante_x000a_estos hechos, deja constancia de lo ocurrido a fin de que se tome cartas en el asunto. Cliente refiere que ya no necesita que_x000a_se le envié el medicamento correcto."/>
    <x v="0"/>
    <s v="PRESTADOR EXTERNO"/>
    <s v="FARMACIA"/>
    <x v="27"/>
    <s v="Informe de Resultado del Reclamo_x000a_1. Canal de Ingreso del Reclamo:_x000a_Reclamo ingresado el 27 de marzo de 2025, a través del Libro de ReclamacionesVirtual (LRV) de RIMAC EPS, mediante la Hoja de Reclamación N° 25-EPS002460;_x000a_el cual nos fue trasladado el 28 de marzo del 2025 y registramos como ReclamoN° LVR-5-0000010_x000a_2. Identificación del usuario afectado y de quien presenta el reclamo:_x000a_El reclamo fue presentado por Rossany Del Pilar Saba Sernaque con DNI_x000a_N°42396905 en representación de ANAHI ALESSANDRA DA COSTA SABADNI N° 79351259_x000a_3. Descripción y causa del reclamo:_x000a_“ Cliente refiere queja de proveedor de salud VIVA 1A S.A.C. ya que el 24 de marzosolicitó médico a domicilio con la especialidad de pediatría en el cual el médicotratante le envío en receta PARACETAMOL, sin embargo, el medicamento que lefueentregado por error es SIMETICONA de 80mg. Este hecho le ha generado malestar_x000a_ya que de no haberse percatado le hubiese dado a su menor un medicamentoquepudo ocasionar inconvenientes en su salud. Asimismo, cliente manifiestasuincomodidad por la demora en la entrega del medicamento ya que fue entregadoal_x000a_día siguiente alrededor de las 10pm. Cliente señala que es la primera vez que ocurreincidentes como estos en el cual le genera desconfianza porque la veces anterioresque ha solicitado servicio médica siempre la han atendido como corresponde, es máscuando faltaba algún medicamento, se lo mencionaban y se lo enviaban después. Ante estos hechos, deja constancia de lo ocurrido a fin de que se tome cartas enel_x000a_asunto. Cliente refiere que ya no necesita que se le envié el medicamento correcto.” 4. Análisis de los hechos que sustentan el reclamo:_x000a_Habiendo solicitado el descargo respectivo a las áreas involucradas en su atención, como parte de las diligencias para atender su reclamo, cordialmente, le informamoslosiguiente:_x000a_Luego de realizar la verificación correspondiente, se ha identificado que, efectivamente, nuestro proveedor asignó un medicamento por otro y dicha entregafue realizada al día siguiente ,superando el tiempo habitual para este tipodesolicitudes. Lamentamos sinceramente la preocupación y malestar generados. Valoramos la confianza que ha depositado anteriormente en nuestros serviciosylamentamos profundamente que esta situación haya afectado esa percepción._x000a_Avenida Faustino Sánchez_x000a_Carrión 230. viva1a.com.pe (01)6183005. Conclusiones_x000a_En consecuencia, de acuerdo con los fundamentos expuestos, nuestra institucióndeclara fundado su reclamo. Viva 1A agradece su reclamo pues nos permite tener el debido conocimiento delaseventualidades y deficiencias que puedan producirse durante la atención, tomar_x000a_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_x000a_6. Medidas a adoptar o adoptadas:_x000a_Finalmente, es oportuno informarle que hemos adoptado las siguientes medidas:_x000a_a) Se han reforzado los controles de validación en la preparación y entregademedicamentos, así como los protocolos de revisión por parte de farmacia. b) Se están implementando mejoras en la coordinación logística para asegurar_x000a_entregas dentro de los plazos establecidos por los proveedores. Quedamos atentos ante cualquier solicitud, prestos a servirle siempre. “EN VIVA 1A CUIDAMOS LA SALUD DE TU FAMILIA COMO SI FUERA LA NUESTRA”"/>
    <d v="2025-04-12T00:00:00"/>
    <x v="0"/>
    <n v="12"/>
    <s v="CERRADA"/>
    <s v="6 DIAS O MAS"/>
    <s v="ATRIBUIBLE"/>
    <s v="mar-27"/>
    <e v="#N/A"/>
    <s v="ENTREGADO"/>
    <e v="#N/A"/>
    <e v="#N/A"/>
    <e v="#N/A"/>
    <e v="#N/A"/>
    <s v="Medicamentos"/>
    <x v="0"/>
  </r>
  <r>
    <x v="2"/>
    <s v="PERÚ"/>
    <s v="VIVA1A CENTRO MEDICO"/>
    <s v="RIMAC"/>
    <s v="CRONICOS"/>
    <s v="DNI"/>
    <m/>
    <s v="UCSM // PROGRAMA OTRAS ENFERMEDADES/ PROVEEDOR: VIVA A1"/>
    <m/>
    <m/>
    <m/>
    <x v="1"/>
    <m/>
    <x v="2"/>
    <s v="ASEGURADOR"/>
    <s v="UCSM // PROGRAMA OTRAS ENFERMEDADES/ PROVEEDOR: VIVA A1"/>
    <x v="2"/>
    <s v="CRONICOS"/>
    <s v="NO ESPECIFICA"/>
    <x v="27"/>
    <s v="Buenas tardes Guisella:_x000a_En relación al correo sobre el paciente CASTELO VARGAS JOAQUÍN, se informa que la consulta fue respondida a través de otros correos. De igual manera, se comparte el siguiente resumen:_x000a_Los exámenes de laboratorio fueron realizados el 11 de abril en la Clínica San Juan de Dios._x000a_Las tiras reactivas fueron enviadas por Cuidafarma el 17 de marzo de 2025._x000a_Hasta la fecha, las coordinaciones relacionadas con las atenciones del paciente han sido comunicadas directamente tanto al paciente como a su madre._x000a_Actualmente, las citas médicas se gestionan por teleconsulta de manera mensual, programándose con una semana de anticipación en relación a su última consulta, a fin de asegurar la entrega oportuna de su medicación._x000a__x000a_Quedamos atentos ante cualquier consulta adicional._x000a__x000a__x000a_Saludos cordiales._x000a_"/>
    <d v="2025-07-09T00:00:00"/>
    <x v="0"/>
    <n v="75"/>
    <s v="CERRADA"/>
    <s v="6 DIAS O MAS"/>
    <s v="ATRIBUIBLE"/>
    <s v="mar-27"/>
    <e v="#N/A"/>
    <e v="#N/A"/>
    <e v="#N/A"/>
    <e v="#N/A"/>
    <m/>
    <m/>
    <s v="Acceso"/>
    <x v="0"/>
  </r>
  <r>
    <x v="2"/>
    <s v="PERÚ"/>
    <s v="VIVA1A CENTRO MEDICO"/>
    <s v="RIMAC"/>
    <s v="CRONICOS"/>
    <s v="DNI"/>
    <n v="9155132"/>
    <s v="Giulio Valz Gen Rivera"/>
    <m/>
    <n v="999654195"/>
    <m/>
    <x v="1"/>
    <m/>
    <x v="1"/>
    <s v="ASEGURADOR"/>
    <s v="Hola Rosita,_x000a__x000a_Tenemos a nuestro Gerente General interesado en entrar al Programa de Pacientes crónicos por hipertensión, detallo sus datos para que puedan contactarse con él y coordinar el ingreso:_x000a__x000a_ _x000a__x000a_Giulio Valz Gen Rivera_x000a__x000a_DNI 09155132_x000a__x000a_hipertensión_x000a__x000a_Cel 999654195_x000a__x000a_ _x000a__x000a_Gracias_x000a__x000a_ "/>
    <x v="1"/>
    <s v="CRONICOS"/>
    <s v="HIPERTENSION"/>
    <x v="28"/>
    <s v="Buenas tardes estimados_x000a__x000a_Se agenda cita con el  Dr moncada_x000a_para el día 14/03, paciente conforme _x000a__x000a_saludos_x000a__x000a_Pedro Bereche_x000a_asesor del centro de experiencia al usuario_x000a_Centro Medico Viva 1A. Buenas tardes, estimados:_x000a_Reciban un cordial saludo por parte de VIVA 1A Centro Médico._x000a_En relación con el ingreso al programa del paciente Giulio Valz Gen Rivera (DNI 09155132), les informamos que hemos realizado nuevamente la comunicación correspondiente y, por lo tanto, la cita ha sido programada para el 08/04/2025 a las 13:30 horas con el Dr. Antonio David Moncada Catalán, del Servicio de Medica familiar  - Teleconsulta._x000a_Quedamos a su disposición para cualquier consulta adicional._x000a_Atentamente,"/>
    <d v="2025-03-28T00:00:00"/>
    <x v="0"/>
    <n v="1"/>
    <s v="CERRADA"/>
    <s v="24 HORAS"/>
    <s v="ATRIBUIBLE"/>
    <s v="mar-28"/>
    <e v="#N/A"/>
    <e v="#N/A"/>
    <e v="#N/A"/>
    <e v="#N/A"/>
    <e v="#N/A"/>
    <e v="#N/A"/>
    <s v="Solicitud"/>
    <x v="1"/>
  </r>
  <r>
    <x v="2"/>
    <s v="PERÚ"/>
    <s v="VIVA1A CENTRO MEDICO"/>
    <s v="RIMAC"/>
    <s v="CRONICOS"/>
    <s v="DNI"/>
    <n v="43526403"/>
    <s v="ELIZABETH CRISTINA HERMOZA MORALES "/>
    <m/>
    <m/>
    <m/>
    <x v="1"/>
    <n v="24854895"/>
    <x v="2"/>
    <s v="ASEGURADOR"/>
    <s v="Estimados @quejasyreclamos@viva1a.com.pe_x000a__x000a_Su urgente apoyo con el descargo y la medidas correctivas en referencia al presente reclamo._x000a__x000a_Hola Guissela,_x000a__x000a_Buenas tardes, por favor tu gentil apoyo con lo indicado por el paciente que ha presentado un reclamo formal por la atención del proveedor VIVA 1A y la entrega de sus medicinas, pasó atención el 18/03 de manera virtual por endocrinología ya que tiene diagnóstico de diabetes, el medico no le entregó receta e indicó que ya lo había ingresado al sistema, sin receta no puede comprar sus medicamentos en la farmacia, le recetaron 5 lapiceros de Victoza y MaltoFER._x000a__x000a_Mencionar también que antes de finalizar la comunicación le llamaron para solicitarle un examen lo cual la fastidió bastante, ya que indica que ellos llevan el control y deben contar con esa información._x000a__x000a_Se ofreció autonomía pero no quiso aceptarlo porque no puede comprar las medicinas y espera le solucionen a la brevedad._x000a__x000a_Datos de contacto:_x000a_correo: elizabeth.hermoza@yahoo.com.pe_x000a_Teléfono: 993377154_x000a_"/>
    <x v="0"/>
    <s v="PRESTADOR EXTERNO"/>
    <s v="FARMACIA"/>
    <x v="28"/>
    <s v="Buenas tardes, estimados:_x000a__x000a_Reciban un cordial saludo por parte del Centro Médico Viva 1A._x000a_En relación con la notificación presentada respecto a la paciente Elizabeth Cristina Hermoza Morales (DNI: 43526403), se realizó la revisión correspondiente del caso, en la cual se evidenció lo siguiente:_x000a_El día 18 de marzo, el médico endocrinólogo emitió una formulación médica, con su respectiva programación de despacho._x000a_Los medicamentos fueron entregados a la paciente el día 19 de marzo por el proveedor CuidaFarma._x000a_Los medicamentos despachados fueron:_x000a_Liraglutida 6 mg/ml (inyectable) – 5 jeringas_x000a_Hierro Polimaltosa 100 mg (tabletas) – 30 tabletas_x000a_Respecto al reclamo presentado por la paciente, informamos que se han tomado las medidas correctivas correspondientes con el área involucrada, lo que ha permitido asegurar la continuidad de la atención._x000a_Actualmente, la paciente ya cuenta con su cita correspondiente al mes de abril, la cual fue programada para el 15/04, con el Dr. Gerson Jacob Siura Trevejo, en el servicio de Endocrinología._x000a_Agradecemos la atención prestada a la situación reportada. Entendemos que se presentaron imprevistos logísticos, los cuales ya han sido subsanados. Reafirmamos nuestro compromiso con la mejora continua, y seguiremos trabajando para brindar una atención oportuna, segura y de calidad._x000a_Saludos cordiales,"/>
    <d v="2025-04-26T00:00:00"/>
    <x v="0"/>
    <n v="21"/>
    <s v="CERRADA"/>
    <s v="6 DIAS O MAS"/>
    <s v="ATRIBUIBLE"/>
    <s v="mar-28"/>
    <e v="#N/A"/>
    <e v="#N/A"/>
    <e v="#N/A"/>
    <e v="#N/A"/>
    <e v="#N/A"/>
    <e v="#N/A"/>
    <s v="Medicamentos"/>
    <x v="0"/>
  </r>
  <r>
    <x v="2"/>
    <s v="PERÚ"/>
    <s v="VIVA1A CENTRO MEDICO"/>
    <s v="RIMAC"/>
    <s v="CRONICOS"/>
    <s v="DNI"/>
    <n v="46603235"/>
    <s v=" JOANA CRISTINA RAYGADA RISCO"/>
    <m/>
    <m/>
    <m/>
    <x v="1"/>
    <m/>
    <x v="1"/>
    <s v="ASEGURADOR"/>
    <s v="Su urgente apoyo con atender el requerimiento de la usuaria._x000a__x000a_Buenas tardes estimados,_x000a__x000a_ _x000a__x000a_Se verifica que la paciente tuvo consulta el 10/03 con el Dr. Moncada. No obstante, recientemente ha sido informada de su embarazo. Siguiendo la recomendación de su ginecóloga, se ha indicado que consulte con su médico tratante del programa Cuídate, debido a su diagnóstico de hipertensión arterial (HTA), con el fin de evaluar la continuidad de su tratamiento farmacológico. Por lo que se brinda el visto bueno para proceder con la reevaluación del médico tratante del programa a la brevedad posible de manera excepcional, de antemano gracias por el apoyo."/>
    <x v="4"/>
    <s v="CRONICOS"/>
    <s v="HIPERTENSION"/>
    <x v="28"/>
    <s v="Buenas tardes, estimados:_x000a_Con respecto al estado actual del paciente JOANA CRISTINA RAYGADA RISCO, se informa que se ha procedido a establecer contacto y se está agendando la visita domiciliaria para el día de hoy 10/04, en el rango de horario  8:00 p.m. a 9:00 p.m., con el Dr. Moncada, del servicio de Médico Familiar - Atención Domiciliaria._x000a_Quedamos atentos ante cualquier consulta adicional._x000a_Saludos cordiales."/>
    <d v="2025-04-10T00:00:00"/>
    <x v="0"/>
    <n v="10"/>
    <s v="CERRADA"/>
    <s v="6 DIAS O MAS"/>
    <s v="ATRIBUIBLE"/>
    <s v="mar-28"/>
    <e v="#N/A"/>
    <e v="#N/A"/>
    <e v="#N/A"/>
    <e v="#N/A"/>
    <s v="NO FUE ATENDIDA"/>
    <s v="NO FUE ATENDIDA "/>
    <s v="Solicitud"/>
    <x v="1"/>
  </r>
  <r>
    <x v="2"/>
    <s v="PERÚ"/>
    <s v="VIVA1A CENTRO MEDICO"/>
    <s v="RIMAC"/>
    <s v="CRONICOS"/>
    <s v="DNI"/>
    <n v="8800991"/>
    <s v="CARMEN LIDIA NODA KOZONO DE TSUMURA"/>
    <m/>
    <n v="959357212"/>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HIPERTENSION"/>
    <x v="28"/>
    <s v="CANCELADO, POR SOLICITUD DE RIMAC PASARAN ATENCION EN CLINICA INTERNACIONAL"/>
    <d v="2025-04-03T00:00:00"/>
    <x v="1"/>
    <n v="5"/>
    <s v="CERRADA"/>
    <s v="120 HORAS"/>
    <s v="NO ATRIBUIBLE"/>
    <s v="mar-28"/>
    <e v="#N/A"/>
    <e v="#N/A"/>
    <e v="#N/A"/>
    <e v="#N/A"/>
    <e v="#N/A"/>
    <e v="#N/A"/>
    <s v="Solicitud"/>
    <x v="1"/>
  </r>
  <r>
    <x v="2"/>
    <s v="PERÚ"/>
    <s v="VIVA1A CENTRO MEDICO"/>
    <s v="RIMAC"/>
    <s v="CRONICOS"/>
    <s v="CE"/>
    <n v="122028"/>
    <s v="TSUMURA SHIMIZU MITSUYUKI"/>
    <m/>
    <n v="959357212"/>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HIPERTENSION"/>
    <x v="28"/>
    <s v="CANCELADO, POR SOLICITUD DE RIMAC PASARAN ATENCION EN CLINICA INTERNACIONAL"/>
    <d v="2025-04-03T00:00:00"/>
    <x v="1"/>
    <n v="5"/>
    <s v="CERRADA"/>
    <s v="120 HORAS"/>
    <s v="NO ATRIBUIBLE"/>
    <s v="mar-28"/>
    <e v="#N/A"/>
    <e v="#N/A"/>
    <e v="#N/A"/>
    <e v="#N/A"/>
    <e v="#N/A"/>
    <e v="#N/A"/>
    <s v="Solicitud"/>
    <x v="1"/>
  </r>
  <r>
    <x v="2"/>
    <s v="PERÚ"/>
    <s v="VIVA1A CENTRO MEDICO"/>
    <s v="RIMAC"/>
    <s v="CRONICOS"/>
    <s v="DNI"/>
    <n v="9309622"/>
    <s v="RAUL ANTONIO MEJIA RAMIREZ"/>
    <m/>
    <n v="995961508"/>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HIPERTENSION/DISLIPIDEMIA"/>
    <x v="28"/>
    <s v="ASIGNADO 2025-04-11 Hilton   D Jango  Cruz CARDIOLOGIA - TELECONSULTA"/>
    <d v="2025-04-07T00:00:00"/>
    <x v="0"/>
    <n v="7"/>
    <s v="CERRADA"/>
    <s v="6 DIAS O MAS"/>
    <s v="ATRIBUIBLE"/>
    <s v="mar-28"/>
    <e v="#N/A"/>
    <e v="#N/A"/>
    <e v="#N/A"/>
    <e v="#N/A"/>
    <e v="#N/A"/>
    <e v="#N/A"/>
    <s v="Solicitud"/>
    <x v="1"/>
  </r>
  <r>
    <x v="2"/>
    <s v="PERÚ"/>
    <s v="VIVA1A CENTRO MEDICO"/>
    <s v="RIMAC"/>
    <s v="CRONICOS"/>
    <s v="DNI"/>
    <n v="9999283"/>
    <s v="ANA SOFIA LOPEZ RAMIREZ (PCTE VIP)"/>
    <m/>
    <n v="985058944"/>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DISLIPIDEMIA"/>
    <x v="28"/>
    <s v="ATENDIDO 2025-04-02 Virginia  Cuevas Rivero MEDICA FAMILIAR - TELECONSULTA"/>
    <d v="2025-04-07T00:00:00"/>
    <x v="0"/>
    <n v="7"/>
    <s v="CERRADA"/>
    <s v="6 DIAS O MAS"/>
    <s v="ATRIBUIBLE"/>
    <s v="mar-28"/>
    <e v="#N/A"/>
    <e v="#N/A"/>
    <e v="#N/A"/>
    <e v="#N/A"/>
    <e v="#N/A"/>
    <e v="#N/A"/>
    <s v="Solicitud"/>
    <x v="1"/>
  </r>
  <r>
    <x v="2"/>
    <s v="PERÚ"/>
    <s v="VIVA1A CENTRO MEDICO"/>
    <s v="RIMAC"/>
    <s v="CRONICOS"/>
    <s v="DNI"/>
    <n v="8188185"/>
    <s v="ROSARIO FORTUNATA BIMBI TUDELA"/>
    <m/>
    <n v="950419888"/>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DISLIPIDEMIA"/>
    <x v="28"/>
    <s v="ASIGNADO 2025-04-08 DR SIURA ENDOCRINOLOGIA - TELECONSULTA"/>
    <d v="2025-04-07T00:00:00"/>
    <x v="0"/>
    <n v="7"/>
    <s v="CERRADA"/>
    <s v="6 DIAS O MAS"/>
    <s v="ATRIBUIBLE"/>
    <s v="mar-28"/>
    <e v="#N/A"/>
    <e v="#N/A"/>
    <e v="#N/A"/>
    <e v="#N/A"/>
    <e v="#N/A"/>
    <e v="#N/A"/>
    <s v="Solicitud"/>
    <x v="1"/>
  </r>
  <r>
    <x v="2"/>
    <s v="PERÚ"/>
    <s v="VIVA1A CENTRO MEDICO"/>
    <s v="RIMAC"/>
    <s v="CRONICOS"/>
    <s v="DNI"/>
    <n v="7525635"/>
    <s v="JOSSY SHEYLA MIO RIOS"/>
    <m/>
    <n v="970373145"/>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HIPERTENSION/DISLIPIDEMIA"/>
    <x v="28"/>
    <s v="NO CONTESTA, SE DEJA WHATSAPP"/>
    <d v="2025-04-22T00:00:00"/>
    <x v="0"/>
    <n v="18"/>
    <s v="CERRADA"/>
    <s v="6 DIAS O MAS"/>
    <s v="ATRIBUIBLE"/>
    <s v="mar-28"/>
    <e v="#N/A"/>
    <e v="#N/A"/>
    <e v="#N/A"/>
    <e v="#N/A"/>
    <e v="#N/A"/>
    <e v="#N/A"/>
    <s v="Solicitud"/>
    <x v="1"/>
  </r>
  <r>
    <x v="2"/>
    <s v="PERÚ"/>
    <s v="VIVA1A CENTRO MEDICO"/>
    <s v="RIMAC"/>
    <s v="CRONICOS"/>
    <s v="DNI"/>
    <n v="7975440"/>
    <s v="ENRIQUE RICARDO SANTAYA ZAPATA"/>
    <m/>
    <n v="979706522"/>
    <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HIPERTENSION/DISLIPIDEMIA"/>
    <x v="28"/>
    <s v="ATENDIDO 2025-04-02 Virginia  Cuevas Rivero MEDICA FAMILIAR - TELECONSULTA"/>
    <d v="2025-04-07T00:00:00"/>
    <x v="0"/>
    <n v="7"/>
    <s v="CERRADA"/>
    <s v="6 DIAS O MAS"/>
    <s v="ATRIBUIBLE"/>
    <s v="mar-28"/>
    <e v="#N/A"/>
    <e v="#N/A"/>
    <e v="#N/A"/>
    <e v="#N/A"/>
    <e v="#N/A"/>
    <e v="#N/A"/>
    <s v="Solicitud"/>
    <x v="1"/>
  </r>
  <r>
    <x v="2"/>
    <s v="PERÚ"/>
    <s v="VIVA1A CENTRO MEDICO"/>
    <s v="RIMAC"/>
    <s v="CRONICOS"/>
    <s v="DNI"/>
    <n v="9895080"/>
    <s v="RAFAEL ALEXANDER RAMIREZ ESPINOZA"/>
    <m/>
    <n v="947978712"/>
    <s v="rafael.ramirez@pe.nestle.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DIABETES"/>
    <x v="28"/>
    <s v="ATENDIDO 2025-04-07 Antonio  David Moncada Catalan MEDICA FAMILIAR - TELECONSULTA"/>
    <d v="2025-04-12T00:00:00"/>
    <x v="0"/>
    <n v="11"/>
    <s v="CERRADA"/>
    <s v="6 DIAS O MAS"/>
    <s v="ATRIBUIBLE"/>
    <s v="mar-28"/>
    <e v="#N/A"/>
    <e v="#N/A"/>
    <e v="#N/A"/>
    <e v="#N/A"/>
    <e v="#N/A"/>
    <e v="#N/A"/>
    <s v="Solicitud"/>
    <x v="1"/>
  </r>
  <r>
    <x v="2"/>
    <s v="PERÚ"/>
    <s v="VIVA1A CENTRO MEDICO"/>
    <s v="RIMAC"/>
    <s v="CRONICOS"/>
    <s v="DNI"/>
    <n v="10319657"/>
    <s v="GABY REBECA PEREZ FUNES"/>
    <m/>
    <n v="983612057"/>
    <s v="GABY_REBECA@HOTMAIL.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RONICOS"/>
    <s v="HIPOTIROIDISMO"/>
    <x v="28"/>
    <s v="ATENDIDO 2025-04-03 Gerson  Jacob Siura  Trevejo Trevejo ENDOCRINOLOGÍA - TELECONSULTA"/>
    <d v="2025-04-12T00:00:00"/>
    <x v="0"/>
    <n v="11"/>
    <s v="CERRADA"/>
    <s v="6 DIAS O MAS"/>
    <s v="ATRIBUIBLE"/>
    <s v="mar-28"/>
    <e v="#N/A"/>
    <e v="#N/A"/>
    <e v="#N/A"/>
    <e v="#N/A"/>
    <e v="#N/A"/>
    <e v="#N/A"/>
    <s v="Solicitud"/>
    <x v="1"/>
  </r>
  <r>
    <x v="2"/>
    <s v="PERÚ"/>
    <s v="VIVA1A CENTRO MEDICO"/>
    <s v="RIMAC"/>
    <s v="CRONICOS"/>
    <s v="DNI"/>
    <n v="9339439"/>
    <s v="BERNARDO JOSE FERNANDEZ HAAKER"/>
    <m/>
    <n v="976222819"/>
    <s v="BFERNANDEZHAAKER@GMAIL.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DISLIPIDEMIA"/>
    <x v="28"/>
    <s v="NO CONTESTA, SE DEJA WHATSAPP"/>
    <d v="2025-04-21T00:00:00"/>
    <x v="0"/>
    <n v="17"/>
    <s v="CERRADA"/>
    <s v="6 DIAS O MAS"/>
    <s v="ATRIBUIBLE"/>
    <s v="mar-28"/>
    <e v="#N/A"/>
    <e v="#N/A"/>
    <e v="#N/A"/>
    <e v="#N/A"/>
    <e v="#N/A"/>
    <e v="#N/A"/>
    <s v="Solicitud"/>
    <x v="1"/>
  </r>
  <r>
    <x v="2"/>
    <s v="PERÚ"/>
    <s v="VIVA1A CENTRO MEDICO"/>
    <s v="RIMAC"/>
    <s v="CRONICOS"/>
    <s v="DNI"/>
    <n v="41442510"/>
    <s v="GIULIANA DEL CARMEN LIZARRAGA CAYCHO"/>
    <m/>
    <n v="958919210"/>
    <s v="giulidelc@hotmail.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RONICOS"/>
    <s v="HIPOTIROIDISMO"/>
    <x v="28"/>
    <s v="NO ASISTIO A SU CITA 29/03/2025 Virginia  Cuevas Rivero MEDICA FAMILIAR - TELECONSULTA"/>
    <d v="2025-04-12T00:00:00"/>
    <x v="0"/>
    <n v="11"/>
    <s v="CERRADA"/>
    <s v="6 DIAS O MAS"/>
    <s v="ATRIBUIBLE"/>
    <s v="mar-28"/>
    <e v="#N/A"/>
    <e v="#N/A"/>
    <e v="#N/A"/>
    <e v="#N/A"/>
    <e v="#N/A"/>
    <e v="#N/A"/>
    <s v="Solicitud"/>
    <x v="1"/>
  </r>
  <r>
    <x v="2"/>
    <s v="PERÚ"/>
    <s v="VIVA1A CENTRO MEDICO"/>
    <s v="RIMAC"/>
    <s v="CRONICOS"/>
    <s v="DNI"/>
    <n v="42345325"/>
    <s v="MARIELZAVALA MIMATA"/>
    <m/>
    <n v="993456074"/>
    <s v="marielzm@gmail.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HIPERTENSION"/>
    <x v="28"/>
    <s v="NO ASISTIO A SU CITA 2025-04-06 Hilton   D Jango  Cruz CARDIOLOGÍA - TELECONSULTA"/>
    <d v="2025-04-12T00:00:00"/>
    <x v="0"/>
    <n v="11"/>
    <s v="CERRADA"/>
    <s v="6 DIAS O MAS"/>
    <s v="ATRIBUIBLE"/>
    <s v="mar-28"/>
    <e v="#N/A"/>
    <e v="#N/A"/>
    <e v="#N/A"/>
    <e v="#N/A"/>
    <e v="#N/A"/>
    <e v="#N/A"/>
    <s v="Solicitud"/>
    <x v="1"/>
  </r>
  <r>
    <x v="2"/>
    <s v="PERÚ"/>
    <s v="VIVA1A CENTRO MEDICO"/>
    <s v="RIMAC"/>
    <s v="CRONICOS"/>
    <s v="DNI"/>
    <n v="40351427"/>
    <s v="PATRICIA DEL PILAR MOTTA LONGO"/>
    <m/>
    <n v="996914030"/>
    <s v="pmottalongo79@gmail.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ASMA"/>
    <x v="28"/>
    <s v="NO CONTESTA, SE DEJA WHATSAPP"/>
    <d v="2025-04-21T00:00:00"/>
    <x v="0"/>
    <n v="17"/>
    <s v="CERRADA"/>
    <s v="6 DIAS O MAS"/>
    <s v="ATRIBUIBLE"/>
    <s v="mar-28"/>
    <e v="#N/A"/>
    <e v="#N/A"/>
    <e v="#N/A"/>
    <e v="#N/A"/>
    <e v="#N/A"/>
    <e v="#N/A"/>
    <s v="Solicitud"/>
    <x v="1"/>
  </r>
  <r>
    <x v="2"/>
    <s v="PERÚ"/>
    <s v="VIVA1A CENTRO MEDICO"/>
    <s v="RIMAC"/>
    <s v="CRONICOS"/>
    <s v="DNI"/>
    <n v="6209028"/>
    <s v="ERICK CARLOS STAROST GUTIERREZ"/>
    <m/>
    <n v="989624053"/>
    <s v="ERICKSTAROST@STAROSTCOMPANY.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RONICOS"/>
    <s v="RIESGO CARDIOVASCULAR"/>
    <x v="28"/>
    <s v="ATENDIDO 2025-04-12 Hilton   D Jango  CruzCARDIOLOGÍA - TELECONSULTA"/>
    <d v="2025-04-21T00:00:00"/>
    <x v="0"/>
    <n v="17"/>
    <s v="CERRADA"/>
    <s v="6 DIAS O MAS"/>
    <s v="ATRIBUIBLE"/>
    <s v="mar-28"/>
    <e v="#N/A"/>
    <e v="#N/A"/>
    <e v="#N/A"/>
    <e v="#N/A"/>
    <e v="#N/A"/>
    <e v="#N/A"/>
    <s v="Solicitud"/>
    <x v="1"/>
  </r>
  <r>
    <x v="2"/>
    <s v="PERÚ"/>
    <s v="VIVA1A CENTRO MEDICO"/>
    <s v="RIMAC"/>
    <s v="CRONICOS"/>
    <s v="DNI"/>
    <n v="47189097"/>
    <s v="WALTER AUGUSTO ESPIRITU ARANDA"/>
    <m/>
    <n v="906352104"/>
    <s v="walesp90@outlook.com"/>
    <x v="1"/>
    <m/>
    <x v="1"/>
    <s v="ASEGURADOR"/>
    <s v="Buenas tardes estimados,_x000a__x000a_ _x000a__x000a_Se envía el listado de paciente captados para ingreso al programa Cuídate del día 28.03.2025 su gentil apoyo en comunicación, muchas gracias._x000a__x000a_Saludos cordiales,_x000a__x000a_Xiomara Pacasi_x000a__x000a_Central de programas Rimac"/>
    <x v="1"/>
    <s v="CUIDATE"/>
    <s v="ASMA"/>
    <x v="28"/>
    <s v="NO CONTESTA, SE DEJA WHATSAPP"/>
    <d v="2025-04-21T00:00:00"/>
    <x v="0"/>
    <n v="17"/>
    <s v="CERRADA"/>
    <s v="6 DIAS O MAS"/>
    <s v="ATRIBUIBLE"/>
    <s v="mar-28"/>
    <e v="#N/A"/>
    <e v="#N/A"/>
    <e v="#N/A"/>
    <e v="#N/A"/>
    <e v="#N/A"/>
    <e v="#N/A"/>
    <s v="Solicitud"/>
    <x v="1"/>
  </r>
  <r>
    <x v="2"/>
    <s v="PERÚ"/>
    <s v="VIVA1A CENTRO MEDICO"/>
    <s v="RIMAC"/>
    <s v="CRONICOS"/>
    <s v="DNI"/>
    <n v="73028278"/>
    <s v="JOAQUIN ALONSO CASTELO VARGAS"/>
    <m/>
    <m/>
    <m/>
    <x v="1"/>
    <m/>
    <x v="2"/>
    <s v="ASEGURADOR"/>
    <s v="Estimada @Denisse Salazar Gonzales_x000a__x000a_El prestador informó la entrega de medicamentos del mes de Febrero (estas en copia)_x000a__x000a_Estimado @fgarzon@viva1a.com.pe@gsiguenas@viva1a.com.pe@quejasyreclamos@viva1a.com.pe_x000a__x000a__x000a_Su urgente apoyo en validar si se ha cumplido con el correcto servicio del usuario referido. Agradeceré tu urgente y especial apoyo con el paciente JOAQUIN ALONSO CASTELO VARGAS, hijo de REGINA VARGAS ARAGON, quien pasó consulta a través del programa de pacientes crónicos “otras enfermedades” el 12.02.2025, indica que le recetaron una dotación mensual de 02 insulinas rápidas (también recibe insulina periódica) y que le resulta insuficiente, por lo que requiere que se contacten nuevamente con ellos para una evaluación al paciente y determinar una dosis mayor de insulina rápida."/>
    <x v="11"/>
    <s v="CRONICOS"/>
    <s v="DIABETES"/>
    <x v="28"/>
    <s v="Buenos días, estimados,_x000a_Reciban un cordial saludo de parte de VIVA 1A Centro Médico._x000a_En relación con el envío de la receta médica, les informamos que no tenemos ningún pendiente con él paciente al respecto._x000a_Se realizó una llamada al paciente el día 04/04/2025, quien únicamente solicitó el agendamiento de su cita mensual. En respuesta a su solicitud, se ha procedido a agendar la cita para el mismo día, a las 15:00 horas, con el Dr. Gerson Jacob Siura Travejo._x000a_ En relación a los cargos, se ha solicitado la información al proveedor CUIDAFARMA, sin embargo no hemos tenido repuesta hasta el momento. _x000a_Se adjunta recetas emitidas al paciente._x000a_Quedamos atentos a cualquier otra consulta o requerimiento._x000a_"/>
    <d v="2025-04-07T00:00:00"/>
    <x v="0"/>
    <n v="7"/>
    <s v="CERRADA"/>
    <s v="6 DIAS O MAS"/>
    <s v="ATRIBUIBLE"/>
    <s v="mar-28"/>
    <s v="URGENTE / UCSP / AMC / PACIENTE: CASTELO VARGAS, JOAQUIN ALONSO (DNI 73028278) - TITULAR: REGINA VARGAS / SOLICITO ATENCIÓN PROGRAMA &quot;OTRAS ENFERMEDADES&quot;"/>
    <e v="#N/A"/>
    <e v="#N/A"/>
    <e v="#N/A"/>
    <e v="#N/A"/>
    <e v="#N/A"/>
    <s v="Atencion Asistencial"/>
    <x v="0"/>
  </r>
  <r>
    <x v="2"/>
    <s v="PERÚ"/>
    <s v="VIVA1A CENTRO MEDICO"/>
    <s v="RIMAC"/>
    <s v="CRONICOS"/>
    <s v="DNI"/>
    <m/>
    <s v="JOSE LUIS MARRUFFO MENDOZA"/>
    <m/>
    <n v="986674359"/>
    <m/>
    <x v="1"/>
    <m/>
    <x v="2"/>
    <s v="ASEGURADOR"/>
    <s v="Su gentil apoyo con el pronto contacto del usuario referido para nuevo ingreso._x000a__x000a_Estimada Licenciada,_x000a__x000a_ _x000a__x000a_Por favor su apoyo para que puedan contactarse con el asegurado, indica que no logra contactarse con el programa Cuídate._x000a__x000a_ _x000a__x000a_JOSE LUIS MARRUFFO MENDOZA_x000a__x000a_ _x000a__x000a_El número es 986674359."/>
    <x v="5"/>
    <s v="CALL CENTER"/>
    <s v="CALL CENTER"/>
    <x v="28"/>
    <s v="Estimados _x000a_Se procedio  ah contacto con el pcte , quien pudo pasar su  consulta el dia  28/3 horas 6 :15 pm con el Dr Moncada ._x000a__x000a_Saludos cordiales _x000a_katherine ochoa_x000a_Centro de experiencia"/>
    <d v="2025-03-30T00:00:00"/>
    <x v="0"/>
    <n v="1"/>
    <s v="CERRADA"/>
    <s v="24 HORAS"/>
    <s v="ATRIBUIBLE"/>
    <s v="mar-28"/>
    <e v="#N/A"/>
    <e v="#N/A"/>
    <e v="#N/A"/>
    <e v="#N/A"/>
    <e v="#N/A"/>
    <e v="#N/A"/>
    <s v="Fallas TICS"/>
    <x v="3"/>
  </r>
  <r>
    <x v="2"/>
    <s v="PERÚ"/>
    <s v="VIVA1A CENTRO MEDICO"/>
    <s v="RIMAC"/>
    <s v="CRONICOS"/>
    <s v="DNI"/>
    <n v="76467408"/>
    <s v="FIORELLA MARIEL HUARINGA LEON"/>
    <s v="Calle 33 Chorrillos"/>
    <n v="991859198"/>
    <s v="fiorellahl16@gmail.com"/>
    <x v="25"/>
    <m/>
    <x v="0"/>
    <s v="LIBRO DE RECLAMOS ASEGURADOR"/>
    <s v="La doctora MARCIRLA ESPINOZA de CENTRO VIVA 1 A no desea entregarme los medicamentos, indica que debo_x000a_comprarlos en farmacia porque no tienen en el stock, sin importarle mi estado de salud actual. Tampoco realiza la gestión_x000a_para que otro proveedor me envíe los medicamentos."/>
    <x v="11"/>
    <s v="CRONICOS"/>
    <s v="NO ESPECIFICA"/>
    <x v="28"/>
    <s v="Informe de Resultado del Reclamo_x000a_1. Canal de Ingreso del Reclamo:_x000a_Reclamo ingresado el 28 de marzo de 2025, a través del Libro de ReclamacionesVirtual (LRV) de RIMAC EPS, mediante la Hoja de Reclamación N°25- EPS002475;_x000a_el cual nos fue trasladado el 28 de marzo del 2025 y registramos como ReclamoN° LVR-25-000011. 2. Identificación del usuario afectado y de quien presenta el reclamo:_x000a_El reclamo fue presentado por Fiorella Mariel Huaringa Leon con DNI N° 76467408. 3. Descripción y causa del reclamo:_x000a_“La doctora MARCIRLA ESPINOZA de CENTRO VIVA 1 A no desea entregarmelosmedicamentos, indica que debo comprarlos en farmacia porque no tienen en el stock, sin importarle mi estado de salud actual. Tampoco realiza la gestión para queotroproveedor me envíe los medicamentos.” 4. Análisis de los hechos que sustentan el reclamo:_x000a_En atención a su reclamo relacionado con la consulta médica de seguimiento recibidaatravés de la modalidad de teleconsulta el día 28/03/2025, nos permitimos informarlequehemos revisado su caso junto con el área médica correspondiente, a fin de brindarleunarespuesta clara y objetiva. De acuerdo con el reporte emitido por la profesional tratante, la Dra. Marciel Espinoza, laatención médica fue realizada bajo modalidad virtual, como parte de un seguimientoposterior a la consulta recibida el 27/03/2025 por persistencia de síntomas. Durantelaatención, usted manifestó síntomas de dolor de garganta persistente, congestión nasal ymalestar general; sin presencia de fiebre, tos, ni signos de alarma. Tras la entrevista, la médica determinó que el cuadro correspondía a una rinofaringitisaguda de origen viral, sin criterios que justificaran el uso de antibióticos u otrosmedicamentos no indicados en las Guías de Práctica Clínica vigentes. En ese sentido, el_x000a_tratamiento recomendado fue sintomático, con uso de antiinflamatorios y antihistamínicos,_x000a_los cuales ya habían sido indicados en la atención inicial del día anterior._x000a_Avenida Faustino Sánchez_x000a_Carrión 230. viva1a.com.pe (01)6183005. Conclusiones_x000a_En consecuencia, de acuerdo con los fundamentos expuestos, nuestra institucióndeclara infundado su reclamo. Viva 1A agradece su reclamo pues nos permite tener el debido conocimiento delaseventualidades y deficiencias que puedan producirse durante la atención, tomar_x000a_medidas correctivas evitando a futuro alguna otra disconformidad que reflejainsatisfacción en situaciones similares. Lamentamos que la percepción de la atención brindada no haya sido desusatisfacción, no obstante, le reiteramos nuestro compromiso de seguir trabajandoenpro de la mejora de los procesos establecidos en nuestra institución; asimismoleinformamos que, ante cualquier consulta o duda futura, puede contactarse con nuestropersonal de Plataforma de Atención al Usuario en Salud (PAUS) por los siguientescanales: quejasyreclamos@viva1a.com.pe_x000a_6. Medidas a adoptar o adoptadas:_x000a_Finalmente, es oportuno informarle que hemos adoptado las siguientes medidas:_x000a_a) Mejora en la comunicación Médico-Paciente. b) Brindar espacios de retroalimentación inmediata tras cada consulta. Quedamos atentos ante cualquier solicitud, prestos a servirle siempre. “EN VIVA 1A CUIDAMOS LA SALUD DE TU FAMILIA COMO SI FUERA LA NUESTRA”"/>
    <d v="2025-04-12T00:00:00"/>
    <x v="0"/>
    <n v="11"/>
    <s v="CERRADA"/>
    <s v="6 DIAS O MAS"/>
    <s v="ATRIBUIBLE"/>
    <s v="mar-28"/>
    <e v="#N/A"/>
    <s v="CANCELADO"/>
    <e v="#N/A"/>
    <e v="#N/A"/>
    <e v="#N/A"/>
    <e v="#N/A"/>
    <s v="Atencion Asistencial"/>
    <x v="0"/>
  </r>
  <r>
    <x v="2"/>
    <s v="PERÚ"/>
    <s v="VIVA1A CENTRO MEDICO"/>
    <s v="RIMAC"/>
    <s v="CRONICOS"/>
    <s v="DNI"/>
    <n v="7718338"/>
    <s v="Cecilia Durango Salazar"/>
    <m/>
    <n v="980672096"/>
    <m/>
    <x v="1"/>
    <m/>
    <x v="2"/>
    <s v="ASEGURADOR"/>
    <s v="Transmito la solicitud de dos aseguradas (madre e hija) que fueron ingresadas al programa con VIVA 1ª en febrero. Aunque ha pasado más de un mes desde su último control, aún no han logrado la programación de su cita correspondiente para marzo._x000a__x000a_Adjunto los datos necesarios para que puedan canalizar la solicitud con el proveedor y gestionar sus citas en el plazo más breve posible, ya que actualmente no cuentan con tratamiento._x000a__x000a_Asimismo, cabe mencionar que las aseguradas han intentado comunicarse con el proveedor a través del número de WhatsApp (sin recibir respuesta) y mediante la opción de programas del IVR Rimac.. Pendiente cita del presente mes ya no tiene medicina"/>
    <x v="2"/>
    <s v="CRONICOS"/>
    <s v="HIPOTIROIDISMO"/>
    <x v="28"/>
    <s v="Buenas tardes estimados _x000a__x000a_pacientes en mención pasaron atención con_x000a_el Dr Gerson Siura el día 28/03, pacientes conformes_x000a__x000a_saludos _x000a__x000a_Pedro Bereche_x000a_Asesor de Experiencia al Usuario _x000a_Viva 1A"/>
    <d v="2025-03-31T00:00:00"/>
    <x v="0"/>
    <n v="2"/>
    <s v="CERRADA"/>
    <s v="48 HORAS"/>
    <s v="ATRIBUIBLE"/>
    <s v="mar-28"/>
    <e v="#N/A"/>
    <e v="#N/A"/>
    <e v="#N/A"/>
    <e v="#N/A"/>
    <e v="#N/A"/>
    <e v="#N/A"/>
    <s v="Acceso"/>
    <x v="0"/>
  </r>
  <r>
    <x v="2"/>
    <s v="PERÚ"/>
    <s v="VIVA1A CENTRO MEDICO"/>
    <s v="RIMAC"/>
    <s v="CRONICOS"/>
    <s v="DNI"/>
    <n v="70432964"/>
    <s v="MAGALI FLORES DURANGO"/>
    <m/>
    <n v="980672096"/>
    <m/>
    <x v="1"/>
    <m/>
    <x v="2"/>
    <s v="ASEGURADOR"/>
    <s v="Transmito la solicitud de dos aseguradas (madre e hija) que fueron ingresadas al programa con VIVA 1ª en febrero. Aunque ha pasado más de un mes desde su último control, aún no han logrado la programación de su cita correspondiente para marzo._x000a__x000a_Adjunto los datos necesarios para que puedan canalizar la solicitud con el proveedor y gestionar sus citas en el plazo más breve posible, ya que actualmente no cuentan con tratamiento._x000a__x000a_Asimismo, cabe mencionar que las aseguradas han intentado comunicarse con el proveedor a través del número de WhatsApp (sin recibir respuesta) y mediante la opción de programas del IVR Rimac. Hasta el momento no me han agendado la cita del mes de marzo, ya no tengo medicina, no me han mandado resultados de análisis y tampoco de ecografía."/>
    <x v="2"/>
    <s v="CRONICOS"/>
    <s v="HIPOTIROIDISMO"/>
    <x v="28"/>
    <s v="Buenas tardes estimados _x000a__x000a_pacientes en mención pasaron atención con_x000a_el Dr Gerson Siura el día 28/03, pacientes conformes_x000a__x000a_saludos _x000a__x000a_Pedro Bereche_x000a_Asesor de Experiencia al Usuario _x000a_Viva 1A"/>
    <d v="2025-03-31T00:00:00"/>
    <x v="0"/>
    <n v="2"/>
    <s v="CERRADA"/>
    <s v="48 HORAS"/>
    <s v="ATRIBUIBLE"/>
    <s v="mar-28"/>
    <e v="#N/A"/>
    <e v="#N/A"/>
    <e v="#N/A"/>
    <e v="#N/A"/>
    <e v="#N/A"/>
    <e v="#N/A"/>
    <s v="Acceso"/>
    <x v="0"/>
  </r>
  <r>
    <x v="2"/>
    <s v="PERÚ"/>
    <s v="VIVA1A CENTRO MEDICO"/>
    <s v="RIMAC"/>
    <s v="CENTRO MEDICO VIRTUAL"/>
    <s v="DNI"/>
    <m/>
    <s v="MITZY YAMILÉ ESCOBAR UTCAÑE"/>
    <m/>
    <m/>
    <m/>
    <x v="1"/>
    <m/>
    <x v="2"/>
    <s v="ASEGURADOR"/>
    <s v="@CUI_Vilma Yanet Ortiz Duran_x000a__x000a_Según lo conversado, mañana que vas a Viva 1ª, necesitamos saber qué pasó con la atencion de: MITZY YAMILÉ, ESCOBAR UTCAÑE._x000a__x000a_Ella es de la COE Rimac y agendó una atención como cliente incógnito para evaluar el servicio._x000a__x000a_ _x000a__x000a_Incidente: A pesar de que no se presentó en la consulta porque era una prueba, le llegó por WSP la receta con diagnóstico de Rinofaringitis, 3 medicamentos y finalmente los productos llegaron a casa, todo ello sin haber pasado una consulta con el médico!, esto es gravísimo de cara a los controles que se deben tener en la operación._x000a__x000a_ _x000a__x000a_Mitzy reportó este hecho por el canal de Wsp pero no obtuvo una respuesta por el lado de Viva. Todo está en los print de pantalla del adjunto._x000a__x000a_ _x000a__x000a_@Martha Grosso Sandoval @CUI_Liliana Patricia Blanco Rodriguez_x000a__x000a_Este caso nos lo van a sacar el día de la reunión, asi que debemos preparar el descargo de lo ocurrido y el plan de mejora para evitar incidentes similares."/>
    <x v="12"/>
    <s v="CENTRO MEDICO VIRTUAL"/>
    <s v="MEDICINA GENERAL"/>
    <x v="28"/>
    <s v="Lima, 01 de abril de 2025_x000a_Estimados señores de Rimac EPS_x000a_De nuestra mayor consideración,_x000a_Por medio de la presente, deseamos expresar nuestro compromiso con la transparencia, la _x000a_calidad de atención y la mejora continua en nuestros procesos._x000a_Con relación a los hechos ocurridos recientemente, en el marco de la prestación del servicio del _x000a_día 26 de marzo de 2025, los cuales han generado inquietud y preocupación, cordialmente nos _x000a_permitimos poner a su conocimiento lo siguiente:_x000a_a) Descripción de los hechos_x000a_El incidente que ha originado esta comunicación se refiere al presunto registro indebido de _x000a_una atención médica en la Historia Clínica (HC) de la paciente Mitzy Yamile Escobar Utcañe, _x000a_por parte del médico tratante, sin que supuestamente haya realizado efectivamente dicha_x000a_atención médica._x000a_Una vez tuvimos conocimiento de esta situación, procedimos a realizar una auditoría interna _x000a_con el fin de esclarecer las circunstancias que llevaron a la situación descrita. A continuación, _x000a_detallamos los hallazgos obtenidos en el curso de dicha investigación:_x000a_1. El 26 de marzo de 2025, a las 9:26 a.m., se asignó la subasta del caso de la Sra. Mitzy _x000a_Yamile Escobar Utcañe a VIVA 1A._x000a_2. El 26 de marzo de 2025, a las 9:59 a.m., la Sra. Mitzy Yamile Escobar Utcañe fue _x000a_registrada en nuestro sistema, y se le citó para una consulta a las 10:40 a.m. del mismo _x000a_día._x000a_3. En ese mismo momento, la Sra. Mitzy Yamile Escobar Utcañe recibió un recordatorio de _x000a_su cita por parte de Gabriella, nuestro bot de atención al cliente, ello, en cumplimiento de _x000a_nuestro flujo de atención. La Sra. Mitzy Yamile Escobar Utcañe confirmó su asistencia a _x000a_la cita programada:_x000a_4. El médico tratante inició la videollamada para la realización de la consulta en la hora _x000a_programada, cumpliendo con ello nuestro flujo de atención, sin embargo, la Sra. Mitzy _x000a_Yamile Escobar Utcañe no se conectó._x000a_5. Ahora bien, según nuestras investigaciones, la doctora tuvo una consulta con otra _x000a_paciente, momentos antes de su cita programada con la Sra. Mitzy Yamile Escobar _x000a_Utcañe. Así, producto de un error humano, registró dicha atención y receta médica a _x000a_nombre de la Sra. Mitzy Yamile Escobar Utcañe._x000a_6. Sin perjuicio de ello, se verificó también que la doctora registró correctamente la atención _x000a_de la paciente anterior a la Sra. Mitzy Yamile Escobar Utcañe y que, por ese extremo, no _x000a_tenemos ningún inconveniente._x000a_7. Sin embargo, debido a aquel error humano de la doctora, el registro de atención de la _x000a_Sra. Mitzy Yamile Escobar Utcañe y la posterior entrega de los medicamentos no pudo _x000a_subsanarse oportunamente. En ese extremo, lamentamos lo ocurrido y extendemos _x000a_nuestras disculpas y compromiso de mejora._x000a_8. Cabe mencionar que, minutos después, el médico intentó comunicarse con la Sra. Mitzy _x000a_Yamile Escobar Utcañe para recordarle su cita programada, y la paciente devolvió esa_x000a_llamada._x000a_9. Sin perjuicio de todo lo mencionado, hemos corroborado que con fecha 26 de marzo de _x000a_2025, a las 14:03 a.m., la farmacia se comunicó telefónicamente con la Sra. Mitzy Yamile _x000a_Escobar Utcañe para coordinar la entrega de los medicamentos, lo cual aceptó sin _x000a_manifestar mayores observaciones._x000a_10. Finalmente, el mismo 26 de marzo de 2025, a las 02:28 p.m., la paciente recibió sus_x000a_medicamentos y firmó el cargo de entrega correspondiente._x000a_Lamentablemente, debido al tiempo transcurrido y al tipo de atención, la médica tratante no _x000a_recuerda mayores detalles específicos del caso, por lo que no hemos podido validar con _x000a_mayor precisión el incidente en cuestión. No obstante, por parte de nuestra empresa hicimos _x000a_las validaciones correspondientes y verificamos que se cumplió con el flujo respectivo y, _x000a_asimismo, hemos reportado ya la oportunidad de mejora a fin de poder subsanar ese tipo de _x000a_errores humanos con inmediatez en caso vuelva a ocurrir._x000a_En ese sentido, en nombre de nuestra institución, ofrecemos nuestras más sinceras disculpas _x000a_por cualquier inconveniente que esta situación haya podido ocasionar._x000a_b) Medidas correctivas inmediatas_x000a_Con el propósito de abordar esta situación con la debida seriedad y transparencia, hemos _x000a_implementado las siguientes medidas correctivas inmediatas:_x000a_1. Retroalimentación al profesional involucrado: Se ha procedido con la _x000a_retroalimentación de la médico profesional involucrada para la atención de sus afiliados._x000a_2. Comunicado formal al resto del equipo de profesionales médicos: Se emitió una _x000a_notificación formal al resto del equipo de profesionales de salud, enfatizando que _x000a_cualquier conducta irregular en el registro de atenciones médicas será sancionada, _x000a_pudiendo llegar hasta la exclusión del profesional y la retención del pago por servicios no_x000a_efectivamente prestados_x000a_c) Acciones de Mejora y Prevención_x000a_Con el objetivo de garantizar que situaciones de esta índole no se repitan en el futuro, venimos _x000a_implementando las siguientes acciones de mejora y prevención:_x000a_1. Controles de verificación de identidad del paciente atendido:_x000a_Estableceremos un sistema de confirmación de la identidad del paciente en cada una de _x000a_nuestras atenciones médicas por Teleconsulta._x000a_Esta validación se efectuará a través de la presentación del DNI o documento de _x000a_identidad en tiempo real, el cual será mostrado al médico tratante antes de iniciar la _x000a_consulta, siendo la captura de pantalla del paciente mostrando dicho documento _x000a_archivada en nuestros registros a efectos de confirmar su identidad y asistencia a las _x000a_citas programadas._x000a_2. Auditorías Internas Periódicas:_x000a_Realizaremos revisiones aleatorias, con el objetivo de reforzar nuestra supervisión de la _x000a_calidad y efectiva realización de las atenciones médicas y se implementarán controles _x000a_cruzados con los registros de conexión a la plataforma de Teleconsulta._x000a_3. Capacitación continua_x000a_Reforzaremos a todo nivel nuestros protocolos y lineamientos, haciendo especial énfasis _x000a_en la debida diligencia que deben tener los profesionales de salud contratados._x000a_4. Reporte y Seguimiento_x000a_Con relación al presente evento, procuraremos el mayor seguimiento y brindaremos_x000a_reportes constantes de nuestras acciones de mejora implementadas._x000a_Finalmente, reiteramos que nuestro compromiso de mantener los más altos estándares en la _x000a_prestación de servicios y a colaborar estrechamente con su representada para asegurar que _x000a_estos hechos sean casos aislados y no afecten la confianza depositada en nuestros procesos._x000a_Agradecemos la oportunidad de exponer las medidas implementadas y quedamos a su _x000a_disposición para cualquier consulta o reunión que consideren pertinente._x000a_Sin otro particular, agradecemos su comprensión y reiteramos nuestro compromiso de mejora _x000a_continua, en beneficio de la atención de sus afiliados._x000a_Cordialmente,_x000a______________________________x000a_Dr. Jhon Fredy Garzon Martine"/>
    <d v="2025-04-01T00:00:00"/>
    <x v="0"/>
    <n v="3"/>
    <s v="CERRADA"/>
    <s v="72 HORAS"/>
    <s v="ATRIBUIBLE"/>
    <s v="mar-28"/>
    <e v="#N/A"/>
    <e v="#N/A"/>
    <e v="#N/A"/>
    <e v="#N/A"/>
    <e v="#N/A"/>
    <e v="#N/A"/>
    <s v="Eps"/>
    <x v="3"/>
  </r>
  <r>
    <x v="2"/>
    <s v="PERÚ"/>
    <s v="VIVA1A CENTRO MEDICO"/>
    <s v="RIMAC"/>
    <s v="CRONICOS"/>
    <s v="DNI"/>
    <n v="46094728"/>
    <s v="ANGELA MARIA INDACOCHEA BELTRAN"/>
    <m/>
    <m/>
    <m/>
    <x v="1"/>
    <m/>
    <x v="2"/>
    <s v="ASEGURADOR"/>
    <s v="Su urgente apoyo con el descargo y medidas correctivas del presente reclamo._x000a__x000a__x000a_Por favor tu apoyo con el caso de la asegurada de la referencia._x000a_ _x000a_ _x000a_Hemos recibido el reclamo de la asegurada ANGELA MARIA INDACOCHEA BELTRÁN, DNI 46094728, quien indica que el pasado 13.03.2025 tuvo cita mediante el programa de pacientes crónicos y quedaron en llamarla para coordinar la toma de sus análisis, sin embargo, han transcurrido casi 15 días y aún no se han contactado con ella._x000a_ _x000a_Por favor, es urgente revisar el caso, ya que no es la primera vez, la asegurada ya presentó reclamo anterior por la demora en la entrega de medicación._x000a_ _x000a_ _x000a_ _x000a_Quedo a su disposición para cualquier requerimiento adicional."/>
    <x v="2"/>
    <s v="PRESTADOR EXTERNO"/>
    <s v="LABORATORIO"/>
    <x v="28"/>
    <s v="Estimada Sra. Bedon Guissela,_x000a_Reciba un cordial saludo de parte de VIVA 1A Centro Médico. En atención a lo indicado en el comunicado, nos permitimos dar respuesta al seguimiento del caso y confirmar la toma de análisis de la Sra. Ángela María Indacochea Beltrán (DNI: 46094728), con dirección en Urb. La Arboleda D18, Vallecito, Arequipa._x000a_La Clínica San Juan de Dios de Arequipa ya ha tenido contacto con la paciente, quien se realizó los análisis el día de hoy, 01 de abril de 2025, en el horario de 7:00 a.m. a 9:00 a.m.._x000a_Lamentamos la demora en la respuesta a sus correos electrónicos, los cuales son de gran importancia para la mejora continua de nuestros procesos y la calidad en la prestación de nuestros servicios._x000a_Agradecemos su comprensión y le pedimos disculpas por cualquier inconveniente que esto haya podido ocasionar._x000a_Cordialmente,_x000a_"/>
    <d v="2025-03-29T00:00:00"/>
    <x v="0"/>
    <n v="1"/>
    <s v="CERRADA"/>
    <s v="24 HORAS"/>
    <s v="ATRIBUIBLE"/>
    <s v="mar-28"/>
    <e v="#N/A"/>
    <e v="#N/A"/>
    <e v="#N/A"/>
    <e v="#N/A"/>
    <e v="#N/A"/>
    <e v="#N/A"/>
    <s v="Acceso"/>
    <x v="0"/>
  </r>
  <r>
    <x v="2"/>
    <s v="PERÚ"/>
    <s v="VIVA1A CENTRO MEDICO"/>
    <s v="RIMAC"/>
    <s v="CRONICOS"/>
    <s v="DNI"/>
    <n v="44969176"/>
    <s v="Karina Milagros Vargas Collantes"/>
    <m/>
    <n v="968762497"/>
    <m/>
    <x v="1"/>
    <m/>
    <x v="1"/>
    <s v="ASEGURADOR"/>
    <s v="Estimados @admisionrimac@viva1a.com.pe_x000a__x000a_ _x000a__x000a_Solicitamos su gentil apoyo con el pronto contacto a la usuaria referida, quien ya ha sido contactada previamente y ha confirmado su ingreso al Programa Cuídate con diagnóstico de Hipertensión Arterial (HTA)._x000a__x000a_ _x000a__x000a_Contactar al teléfono personal: 968762497"/>
    <x v="1"/>
    <s v="CRONICOS"/>
    <s v="HIPERTENSION"/>
    <x v="28"/>
    <s v="Buenas tardes, estimada:_x000a_Me permito informarle que se ha logrado establecer contacto y se ha procedido con el agendamiento correspondiente para la paciente Karina Milagros Vargas Collantes (DNI: 44969176)._x000a_La cita ha sido programada para el día 28/04 a la 1:45 p.m., con el Dr. Antonio David Moncada Catalán, en el servicio de Medicina Familiar - Teleconsulta._x000a_Quedamos atentos a cualquier requerimiento adicional._x000a_Saludos cordiales,"/>
    <d v="2025-04-26T00:00:00"/>
    <x v="0"/>
    <n v="21"/>
    <s v="CERRADA"/>
    <s v="6 DIAS O MAS"/>
    <s v="ATRIBUIBLE"/>
    <s v="mar-28"/>
    <e v="#N/A"/>
    <e v="#N/A"/>
    <e v="#N/A"/>
    <e v="#N/A"/>
    <m/>
    <m/>
    <s v="Solicitud"/>
    <x v="1"/>
  </r>
  <r>
    <x v="2"/>
    <s v="PERÚ"/>
    <s v="VIVA1A CENTRO MEDICO"/>
    <s v="RIMAC"/>
    <s v="CRONICOS"/>
    <s v="DNI"/>
    <n v="9994334"/>
    <s v="ANA GABRIELA CHAVEZ VARGAS"/>
    <m/>
    <n v="989640563"/>
    <m/>
    <x v="1"/>
    <m/>
    <x v="2"/>
    <s v="ASEGURADOR"/>
    <s v="Estimados buenos días, se acaba de comunicar conmigo la señora ANA CHAVEZ, quien indica que hasta ahorita no la llaman para poder generar sus exámenes de laboratorio y que cuando escribe al número de whatssap solo le responde una bot._x000a__x000a_ _x000a__x000a_Por favor su apoyo para poder llamara lo antes posible._x000a__x000a_ _x000a__x000a_TLF: 989 640 563"/>
    <x v="2"/>
    <s v="PRESTADOR EXTERNO"/>
    <s v="LABORATORIO"/>
    <x v="29"/>
    <s v="Buenos tardes, estimados:_x000a_Reciban un cordial saludo de parte del Centro Médico Viva 1A._x000a_En atención a la paciente Chávez Vargas, Ana Gabriela, informamos lo siguiente:_x000a_Los exámenes de laboratorio fueron realizados el día 03 de abril de 2025, en el horario de 6:00 a.m. a 7:00 a.m._x000a_Asimismo, la paciente recibió atención médica el día 04 de abril de 2025, con el Dr. Gerson Jacob Siura Trevejo, del servicio de Endocrinología – Teleconsulta._x000a_Quedamos atentos a cualquier consulta adicional que se requiera._x000a_Saludos cordiales,"/>
    <d v="2025-04-15T00:00:00"/>
    <x v="0"/>
    <n v="12"/>
    <s v="CERRADA"/>
    <s v="6 DIAS O MAS"/>
    <s v="ATRIBUIBLE"/>
    <s v="mar-31"/>
    <s v="cuidate// endocrinología//CHAVEZ VARGAS, ANA GABRIELA //ADMINISTRACION FOOD REGIONAL S.A.C."/>
    <e v="#N/A"/>
    <e v="#N/A"/>
    <e v="#N/A"/>
    <n v="0"/>
    <n v="0"/>
    <s v="Acceso"/>
    <x v="0"/>
  </r>
  <r>
    <x v="2"/>
    <s v="PERÚ"/>
    <s v="VIVA1A CENTRO MEDICO"/>
    <s v="RIMAC"/>
    <s v="CRONICOS"/>
    <s v="DNI"/>
    <n v="8201744"/>
    <s v="CARLOS ALBERTO LORENZO WONG LU"/>
    <m/>
    <m/>
    <m/>
    <x v="1"/>
    <m/>
    <x v="2"/>
    <s v="ASEGURADOR"/>
    <s v="Su gentil apoyo con la pronta respuesta del presente reclamo._x000a__x000a__x000a_Hola @CUI_Guissela Bedon Espinoza,_x000a__x000a_ _x000a__x000a_Por favor con lo siguiente, cliente pertenece a programa Cuídate y nos informa que el día 28/03 tuvo una tele consulta con su médico El Dr. Moncada y le recetó LOSACOR D 100\25 con Hidroclorotiazida que es para controlar la retención de líquidos pero le enviaron solo LOSACOR de 100 mg, su apoyo urgente para que puedan coordinar con el proveedor el envío de medicamentos correcto._x000a__x000a_ _x000a__x000a_ _x000a__x000a_Atenta a sus comentarios._x000a__x000a_ _x000a__x000a_Saludos cordiales,"/>
    <x v="0"/>
    <s v="PRESTADOR EXTERNO"/>
    <s v="FARMACIA"/>
    <x v="29"/>
    <s v="Buenos días, estimados,_x000a_Reciban un cordial saludo de parte de VIVA 1A Centro Médico._x000a_Nos dirigimos a ustedes en relación con la entrega del medicamento correspondiente al Sr. Carlos Alberto Lorenzo Wong Lu (DNI: 08201744). Deseamos confirmar que dicho medicamento fue entregado el día sábado 29 de marzo de 2025. Además, hemos realizado una llamada de confirmación al paciente el día de hoy para verificar la recepción._x000a_Lamentamos sinceramente los inconvenientes ocasionados y valoramos sus comentarios. Reiteramos nuestro compromiso con la mejora continua de nuestros servicios._x000a_Quedamos a su disposición para cualquier consulta adicional._x000a_Saludos cordiales,"/>
    <d v="2025-04-03T00:00:00"/>
    <x v="0"/>
    <n v="4"/>
    <s v="CERRADA"/>
    <s v="96 HORAS"/>
    <s v="ATRIBUIBLE"/>
    <s v="mar-31"/>
    <e v="#N/A"/>
    <e v="#N/A"/>
    <e v="#N/A"/>
    <e v="#N/A"/>
    <e v="#N/A"/>
    <e v="#N/A"/>
    <s v="Medicamentos"/>
    <x v="0"/>
  </r>
  <r>
    <x v="2"/>
    <s v="PERÚ"/>
    <s v="VIVA1A CENTRO MEDICO"/>
    <s v="RIMAC"/>
    <s v="CRONICOS"/>
    <s v="DNI"/>
    <n v="7636877"/>
    <s v="MARIA DEL CARMEN CARRASCO PANTA"/>
    <m/>
    <m/>
    <m/>
    <x v="26"/>
    <m/>
    <x v="0"/>
    <s v="LIBRO DE RECLAMOS ASEGURADOR"/>
    <s v="Estimada Carmen_x000a__x000a__x000a_Se ha validado que la usuaria se encuentra inscrita actualmente en el Programa de Artritis, pero no está registrada en el Programa Cuídate por diagnóstico de Asma._x000a__x000a__x000a_Estimados @quejasyreclamos@viva1a.com.pe@admisionrimac@viva1a.com.pe@gsiguenas@viva1a.com.pe_x000a__x000a_Solicitamos su urgente apoyo con el pronto contacto a la usuaria referida, quien se encuentra pendiente de atención por el diagnóstico de Artritis._x000a__x000a_Durante la próxima atención médica, el profesional tratante deberá realizar la caracterización clínica para el diagnóstico de Asma._x000a__x000a_En caso de que se confirme dicho diagnóstico, se deberá ejecutar la cobertura bajo el esquema de RCV Continuador, conforme a lo siguiente:_x000a__x000a_Asma: cobertura al 100%_x000a__x000a_Artritis: cobertura al 85% ----Buenos días Guissela,_x000a__x000a_ _x000a__x000a_Tenemos el reclamo presentado por MARIA DEL CARMEN CARRASCO PANTA – DNI 07636877, paciente del programa crónico y hasta la fecha no recibe programación de cita con VIVA 1A. Asimismo, tiene pendiente cita del programa cuidate por asma._x000a__x000a_ _x000a__x000a_Por favor tu apoyo para notificarlo al proveedor y se concreten las citas._x000a__x000a_ _x000a__x000a_RECLAMO: Soy paciente de programa crónico por artritis, a la fecha via uno no me programa la cita, no voy a tener medicación del mes. Les he escrito al cell 942772650 que es el robot para programar citas y me dice que no puede procesar mi solicitud. He escrito al 942772654 que es de Gianina Sigueñas de Viva Uno y tampoco me contestan. Quiero interponer un reclamo porque me estoy quedando sin cita del mes, no tendré pastillas y soy paciente crónica, también me tienen pendiente la cita del programa cuidate por asma. cel 954645306._x000a__x000a_ _x000a__x000a_Gracias de antemano._x000a__x000a_ _x000a__x000a_Saludos,"/>
    <x v="2"/>
    <s v="CRONICOS"/>
    <s v="ARTRITIS REUMATOIDE"/>
    <x v="29"/>
    <s v="Buenos días, estimados:_x000a_Reciban un cordial saludo de parte del Centro Médico Viva 1A._x000a_En respuesta al reclamo presentado por la paciente María del Carmen Carrasco Panta (DNI 07636877), quien actualmente se encuentra recibiendo atenciones dentro del programa RCV, informamos que dichas atenciones están siendo gestionadas de manera continua por el médico tratante, Dr. Antonio David Moncada Catalán._x000a_Adjuntamos a la presente la información correspondiente a la medicación prescrita y citas atendidas a la paciente. Nos mantendremos atentos al agendamiento correspondiente al presente mes de abril._x000a__x000a__x000a__x000a_Quedamos a disposición para cualquier consulta adicional que pudiera surgir."/>
    <d v="2025-04-21T00:00:00"/>
    <x v="0"/>
    <n v="16"/>
    <s v="CERRADA"/>
    <s v="6 DIAS O MAS"/>
    <s v="ATRIBUIBLE"/>
    <s v="mar-31"/>
    <e v="#N/A"/>
    <e v="#N/A"/>
    <e v="#N/A"/>
    <e v="#N/A"/>
    <s v="PROGRAMA CRONICOS "/>
    <n v="0"/>
    <s v="Acceso"/>
    <x v="0"/>
  </r>
  <r>
    <x v="2"/>
    <s v="PERÚ"/>
    <s v="VIVA1A CENTRO MEDICO"/>
    <s v="RIMAC"/>
    <s v="CRONICOS"/>
    <m/>
    <m/>
    <s v="CONNIE ELIZABETH TORRES"/>
    <m/>
    <m/>
    <m/>
    <x v="1"/>
    <m/>
    <x v="2"/>
    <s v="ASEGURADOR"/>
    <s v="Buenas tardes Guissela_x000a__x000a_Por favor, cliente en asunto indica que el día lunes su doctora psiquíatra le indico que le enviarían unos medicamentos a través de cuida farmacia, sin embargo, la cliente no ha tenido contacto hasta el momento._x000a__x000a_Por favor, su gentil apoyo contactándola a la brevedad."/>
    <x v="0"/>
    <s v="PRESTADOR EXTERNO"/>
    <s v="FARMACIA"/>
    <x v="29"/>
    <s v="Buenas tardes estimados, _x000a_ hemos realizado la verificación correspondiente de la paciente CONNIE ELIZABETH TORRES CARRERA (DNI 70416224) y por la cual no hemos realizado ninguna atención, no se encuentra registrada en nuestra base de datos, favor de indicar si requieren que ingrese al programa con nosotros. _x000a_CUI_Guissela Bedon Espinoza&lt;xt10033@rimac.com.pe&gt;_x000a_Estimados._x000a__x000a_Hacer caso omiso a la presente solicitud, se valida que el servicio corresponde al programa &quot;Yo Decido&quot;."/>
    <d v="2025-04-15T00:00:00"/>
    <x v="1"/>
    <n v="12"/>
    <s v="CERRADA"/>
    <s v="6 DIAS O MAS"/>
    <s v="NO ATRIBUIBLE"/>
    <s v="mar-31"/>
    <e v="#N/A"/>
    <e v="#N/A"/>
    <e v="#N/A"/>
    <e v="#N/A"/>
    <e v="#N/A"/>
    <e v="#N/A"/>
    <s v="Medicamentos"/>
    <x v="0"/>
  </r>
  <r>
    <x v="2"/>
    <s v="PERÚ"/>
    <s v="VIVA1A CENTRO MEDICO"/>
    <s v="RIMAC"/>
    <s v="CRONICOS"/>
    <s v="DNI"/>
    <n v="9338607"/>
    <s v="ENRIQUE MARTIN CARRANZA GONZALES"/>
    <m/>
    <n v="903381131"/>
    <m/>
    <x v="1"/>
    <m/>
    <x v="2"/>
    <s v="ASEGURADOR"/>
    <s v="Estimados por favor el apoyo con el cliente ya que el día 20/03/2025 se contactó para poder realizar su proceso de trámite del programa Cuidate donde se facilitó la comunicación con Central Telefónica Viva 1A: (01) 618 3000 donde se indicó que se contactarían en 72 horas hábiles.  Hasta la fecha no hay ningún tipo de contacto y el cliente esta mortificado por que viene de pacífico y solo le queda para 7 días sus medicamentos. El sufre con:_x000a_ _x000a_hipertensión arterial_x000a_diabetes_x000a_dislipidemia_x000a_ _x000a_Necesita que se pongan en contacto para coordinar y no llevarse una mala experiencia del servicio._x000a_ _x000a_DNI: 09338607_x000a_ENRIQUE MARTIN CARRANZA GONZALES_x000a_EPS_ E0037362_x000a_Celular: 903381131_x000a_Correo: enrique.carranza@yahoo.com_x000a_ _x000a_ _x000a_Saludos."/>
    <x v="2"/>
    <s v="CRONICOS"/>
    <s v="HIPERTENSION"/>
    <x v="29"/>
    <s v="Estimada_x000a_Bedon Guissela_x000a_ _x000a_Reciba un cordial saludo por parte de VIVA 1A Centro médico, con relación a lo descrito en el comunicado damos respuesta a la solicitud del ingreso   al programa Cuidate al   SR. ENRIQUE MARTIN CARRANZA GONZALES con Nro. DNI 09338607 a través del contacto de llamada al  Celular Nro.  903381131 queda programada la cita para el día 02/04/2025 en horario de 9:00am con la Dra. Virginia Cuevas Rivero al servicio de MEDICA FAMILIAR -TELECONSULTA._x000a_Usuario agradece y queda Satisfecho con la gestión realizada"/>
    <d v="2025-03-31T00:00:00"/>
    <x v="0"/>
    <n v="1"/>
    <s v="CERRADA"/>
    <s v="24 HORAS"/>
    <s v="ATRIBUIBLE"/>
    <s v="mar-31"/>
    <e v="#N/A"/>
    <e v="#N/A"/>
    <e v="#N/A"/>
    <e v="#N/A"/>
    <e v="#N/A"/>
    <e v="#N/A"/>
    <s v="Acceso"/>
    <x v="0"/>
  </r>
  <r>
    <x v="2"/>
    <s v="PERÚ"/>
    <s v="VIVA1A CENTRO MEDICO"/>
    <s v="RIMAC"/>
    <s v="CRONICOS"/>
    <s v="DNI"/>
    <n v="3834986"/>
    <s v="PEDRO RUPERTO GUERRERO  GONZALES"/>
    <s v="Av. H - 84 Talara"/>
    <n v="939326023"/>
    <m/>
    <x v="1"/>
    <m/>
    <x v="2"/>
    <s v="ASEGURADOR"/>
    <s v="Hola Susan,_x000a__x000a_ _x000a__x000a_Tenemos la queda de Antonieta por su esposo que es paciente crónico._x000a__x000a_ _x000a__x000a_Para comunicarles que el 8 de marzo, llamaron a mi esposo del programa de crónicos, para indicarle que tenía que pagar un deducible para la realización de un examen de laboratorio, (Perfil Lipídico) ese mismo día procedió al pago._x000a__x000a_ _x000a__x000a_Ayer, 19 de marzo, le envían un mensaje que los exámenes de laboratorio, para el seguimiento de pacientes crónicos no se realiza en provincias, solo en Lima._x000a__x000a_ _x000a__x000a_La primera pregunta es, cómo verifican el avance de los casos crónicos sin análisis de laboratorio y la segunda molestia es cómo es posible que ni siquiera tengan claro la dirección del paciente, por que generan la expectativa, recién luego de 11 días se comunican._x000a__x000a_ _x000a__x000a_Su apoyo con la revisión con el proveedor._x000a__x000a_ _x000a__x000a_Quedo atento a sus indicacaciones._x000a__x000a_ "/>
    <x v="2"/>
    <s v="PRESTADOR EXTERNO"/>
    <s v="LABORATORIO"/>
    <x v="29"/>
    <s v="saludos _x000a_anexo programación de los laboratorios del afiliado  _x000a__x000a__x000a__x000a_se hara seguimiento al paciente para la realización de los examenes _x000a__x000a_cordialmente "/>
    <d v="2025-03-31T00:00:00"/>
    <x v="0"/>
    <n v="1"/>
    <s v="CERRADA"/>
    <s v="24 HORAS"/>
    <s v="ATRIBUIBLE"/>
    <s v="mar-31"/>
    <e v="#N/A"/>
    <e v="#N/A"/>
    <e v="#N/A"/>
    <e v="#N/A"/>
    <e v="#N/A"/>
    <e v="#N/A"/>
    <s v="Acceso"/>
    <x v="0"/>
  </r>
  <r>
    <x v="2"/>
    <s v="PERÚ"/>
    <s v="VIVA1A CENTRO MEDICO"/>
    <s v="RIMAC"/>
    <s v="CRONICOS"/>
    <s v="DNI"/>
    <n v="8025970"/>
    <s v="GARCIA QUIÑONEZ CARLOS ENRIQUE"/>
    <m/>
    <n v="994602182"/>
    <s v="cgarcia@hortus.com.pe"/>
    <x v="1"/>
    <m/>
    <x v="1"/>
    <s v="ASEGURADOR"/>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s v="HIPERTENSION"/>
    <x v="29"/>
    <s v="Actualización del caso:_x000a_Carlos Enrique García Quiñónez (DNI: 08025970) fue atendido el día 12/04 por el Dr. Hilton D. Jango Cruz, en el servicio de Cardiología - Teleconsulta._x000a_Betty Susana Dulanto Veliz (DNI: 16007378) tiene cita agendada para hoy a las 4:00 p.m. con el Dr. Gerson Jacob Siura Trevejo, en el servicio de Endocrinología - Teleconsulta._x000a_Eduardo Rómulo Izquierdo Adrianzen (DNI: 02674244): Aún no hemos logrado establecer contacto. Se dejó un mensaje vía WhatsApp, sin recibir respuesta hasta el momento. Solicitamos un número de contacto alternativo y estaremos atentos a su confirmación._x000a_Quedamos atentos a cualquier consulta adicional._x000a_Saludos cordiales,"/>
    <d v="2025-04-21T00:00:00"/>
    <x v="0"/>
    <n v="16"/>
    <s v="CERRADA"/>
    <s v="6 DIAS O MAS"/>
    <s v="ATRIBUIBLE"/>
    <s v="mar-31"/>
    <e v="#N/A"/>
    <e v="#N/A"/>
    <e v="#N/A"/>
    <e v="#N/A"/>
    <e v="#N/A"/>
    <e v="#N/A"/>
    <s v="Solicitud"/>
    <x v="1"/>
  </r>
  <r>
    <x v="2"/>
    <s v="PERÚ"/>
    <s v="VIVA1A CENTRO MEDICO"/>
    <s v="RIMAC"/>
    <s v="CRONICOS"/>
    <s v="DNI"/>
    <n v="29738772"/>
    <s v="HERNANDEZ ORTIZ LUISA SILVANA"/>
    <m/>
    <n v="942946844"/>
    <s v="shernandez@hortus.com.pe"/>
    <x v="1"/>
    <m/>
    <x v="1"/>
    <s v="ASEGURADOR"/>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s v="HIPERTENSION"/>
    <x v="29"/>
    <s v="Buenos días, estimados,_x000a_Reciban un cordial saludo de parte de VIVA 1A Centro Médico. En respuesta a su solicitud de ingreso al programa , le informamos que fueron contactados y agendados:_x000a_Pacientes contactados y agendados._x000a_LUISA SILVANA HERNANDEZ ORTIZ LUISA SILVANA HERNÁNDEZ ORTÍZ (DNI: 29738772)_x000a_Fecha: 06/04/2025_x000a_Hora: 15:00"/>
    <d v="2025-04-03T00:00:00"/>
    <x v="0"/>
    <n v="4"/>
    <s v="CERRADA"/>
    <s v="96 HORAS"/>
    <s v="ATRIBUIBLE"/>
    <s v="mar-31"/>
    <e v="#N/A"/>
    <e v="#N/A"/>
    <e v="#N/A"/>
    <e v="#N/A"/>
    <e v="#N/A"/>
    <e v="#N/A"/>
    <s v="Solicitud"/>
    <x v="1"/>
  </r>
  <r>
    <x v="2"/>
    <s v="PERÚ"/>
    <s v="VIVA1A CENTRO MEDICO"/>
    <s v="RIMAC"/>
    <s v="CRONICOS"/>
    <s v="DNI"/>
    <n v="42161130"/>
    <s v="GUEVARA DELGADO LETICIA"/>
    <m/>
    <n v="943893584"/>
    <s v="lguevara@hortus.com.pe"/>
    <x v="1"/>
    <m/>
    <x v="1"/>
    <s v="ASEGURADOR"/>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s v="HIPOTIROIDISMO"/>
    <x v="29"/>
    <s v="Buenos días, estimados,_x000a_Reciban un cordial saludo de parte de VIVA 1A Centro Médico. En respuesta a su solicitud de ingreso al programa , le informamos que fueron contactados y agendados:_x000a_Pacientes contactados y agendados._x000a_LETICIA GUEVARA DELGADO (DNI: 42161130)_x000a_Fecha de Atención: 28/03/2025_x000a_Hora: 10:00 (Atención realizada)"/>
    <d v="2025-04-03T00:00:00"/>
    <x v="0"/>
    <n v="4"/>
    <s v="CERRADA"/>
    <s v="96 HORAS"/>
    <s v="ATRIBUIBLE"/>
    <s v="mar-31"/>
    <e v="#N/A"/>
    <e v="#N/A"/>
    <e v="#N/A"/>
    <e v="#N/A"/>
    <e v="#N/A"/>
    <e v="#N/A"/>
    <s v="Solicitud"/>
    <x v="1"/>
  </r>
  <r>
    <x v="2"/>
    <s v="PERÚ"/>
    <s v="VIVA1A CENTRO MEDICO"/>
    <s v="RIMAC"/>
    <s v="CRONICOS"/>
    <s v="DNI"/>
    <n v="2674244"/>
    <s v="IZQUIERDO ADRIANZEN, EDUARDO ROMULO"/>
    <m/>
    <n v="943656067"/>
    <s v="eizquierdo@hortus.com.pe"/>
    <x v="1"/>
    <m/>
    <x v="1"/>
    <s v="ASEGURADOR"/>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s v="DIABETES"/>
    <x v="29"/>
    <s v="Actualización del caso:_x000a_Carlos Enrique García Quiñónez (DNI: 08025970) fue atendido el día 12/04 por el Dr. Hilton D. Jango Cruz, en el servicio de Cardiología - Teleconsulta._x000a_Betty Susana Dulanto Veliz (DNI: 16007378) tiene cita agendada para hoy a las 4:00 p.m. con el Dr. Gerson Jacob Siura Trevejo, en el servicio de Endocrinología - Teleconsulta._x000a_Eduardo Rómulo Izquierdo Adrianzen (DNI: 02674244): Aún no hemos logrado establecer contacto. Se dejó un mensaje vía WhatsApp, sin recibir respuesta hasta el momento. Solicitamos un número de contacto alternativo y estaremos atentos a su confirmación._x000a_Quedamos atentos a cualquier consulta adicional._x000a_Saludos cordiales,"/>
    <d v="2025-04-21T00:00:00"/>
    <x v="0"/>
    <n v="16"/>
    <s v="CERRADA"/>
    <s v="6 DIAS O MAS"/>
    <s v="ATRIBUIBLE"/>
    <s v="mar-31"/>
    <e v="#N/A"/>
    <e v="#N/A"/>
    <e v="#N/A"/>
    <e v="#N/A"/>
    <e v="#N/A"/>
    <e v="#N/A"/>
    <s v="Solicitud"/>
    <x v="1"/>
  </r>
  <r>
    <x v="2"/>
    <s v="PERÚ"/>
    <s v="VIVA1A CENTRO MEDICO"/>
    <s v="RIMAC"/>
    <s v="CRONICOS"/>
    <s v="DNI"/>
    <n v="16724511"/>
    <s v="SANCHEZ ESTELA HECTOR ALFREDO"/>
    <m/>
    <n v="982704113"/>
    <s v="hsanchez@hortus.com.pe"/>
    <x v="1"/>
    <m/>
    <x v="1"/>
    <s v="ASEGURADOR"/>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s v="DISLIPIDEMIA"/>
    <x v="29"/>
    <s v="Buenos días, estimados,_x000a_Reciban un cordial saludo de parte de VIVA 1A Centro Médico. En respuesta a su solicitud de ingreso al programa , le informamos que fueron contactados y agendados:_x000a_Pacientes contactados y agendados._x000a_HÉCTOR ALFREDO SÁNCHEZ ESTELA (DNI: 16724511)_x000a_Fecha: 11/04/2025_x000a_Hora: 16:00"/>
    <d v="2025-04-03T00:00:00"/>
    <x v="0"/>
    <n v="4"/>
    <s v="CERRADA"/>
    <s v="96 HORAS"/>
    <s v="ATRIBUIBLE"/>
    <s v="mar-31"/>
    <e v="#N/A"/>
    <e v="#N/A"/>
    <e v="#N/A"/>
    <e v="#N/A"/>
    <e v="#N/A"/>
    <e v="#N/A"/>
    <s v="Solicitud"/>
    <x v="1"/>
  </r>
  <r>
    <x v="2"/>
    <s v="PERÚ"/>
    <s v="VIVA1A CENTRO MEDICO"/>
    <s v="RIMAC"/>
    <s v="CRONICOS"/>
    <s v="DNI"/>
    <n v="29278513"/>
    <s v="VILLENA FARFAN PEDRO FERDINAD"/>
    <m/>
    <n v="959356710"/>
    <s v="pvillena@hortus.com.pe"/>
    <x v="1"/>
    <m/>
    <x v="1"/>
    <s v="ASEGURADOR"/>
    <s v="HORTUS Pacientos Programa Enfermedades Cronicas (2).xlsx_x000a_22 KB_x000a__x000a_Estimados @gsiguenas@viva1a.com.pe@Julio Marco Inocencio Pereyra_x000a_ _x000a_Se valida que los usuarios actualmente se encuentran en condición activa. Por favor proceder con el contacto "/>
    <x v="1"/>
    <s v="CRONICOS"/>
    <s v="RIESGO CARDIOVASCULAR"/>
    <x v="29"/>
    <s v="Buenos días, estimados,_x000a_Reciban un cordial saludo de parte de VIVA 1A Centro Médico. En respuesta a su solicitud de ingreso al programa , le informamos que fueron contactados y agendados:_x000a_Pacientes contactados y agendados._x000a_PEDRO FERNINAND VILLENA FARFÁN (DNI: 29278513)_x000a_Fecha: 04/04/2025_x000a_Hora: 16:00"/>
    <d v="2025-04-03T00:00:00"/>
    <x v="0"/>
    <n v="4"/>
    <s v="CERRADA"/>
    <s v="96 HORAS"/>
    <s v="ATRIBUIBLE"/>
    <s v="mar-31"/>
    <e v="#N/A"/>
    <e v="#N/A"/>
    <e v="#N/A"/>
    <e v="#N/A"/>
    <e v="#N/A"/>
    <e v="#N/A"/>
    <s v="Solicitud"/>
    <x v="1"/>
  </r>
  <r>
    <x v="2"/>
    <s v="PERÚ"/>
    <s v="VIVA1A CENTRO MEDICO"/>
    <s v="RIMAC"/>
    <s v="CRONICOS"/>
    <s v="DNI"/>
    <s v="19182849 "/>
    <s v="Cecilia mercedes carrera de Gutiérrez"/>
    <m/>
    <n v="956923666"/>
    <s v="ceciliacarrera40@gmail.com"/>
    <x v="1"/>
    <m/>
    <x v="2"/>
    <s v="ASEGURADOR"/>
    <s v="Buenas tardes, Doctor Freddy_x000a__x000a_ _x000a__x000a_Favor su apoyo, nos reporta este caso la Gerente del BK Lockton. La paciente es su mamá Cecilia Mercedes Carrera de Gutiérrez , esta a la espera de la programación de sus exámenes, indica que se está tratando de contactar sin éxito_x000a__x000a_ _x000a__x000a_Paciente : Cecilia mercedes carrera de Gutiérre_x000a__x000a_Medico que brindo la atención: Dr. Hilton Hango_x000a__x000a_ _x000a__x000a_@Erica Espinoza @CUI_Guissela Bedon Espinoza, favor su soporte urgente,  necesitamos brindar respuesta el día de hoy  se trata de la mamá de la GG del BK Lockton- con quien manejamos muchas cuentas entre ellas CNPC_x000a__x000a_ _x000a__x000a_Favor su apoyo urgente_x000a__x000a_ _x000a__x000a_Gracias"/>
    <x v="2"/>
    <s v="PRESTADOR EXTERNO"/>
    <s v="LABORATORIO"/>
    <x v="29"/>
    <s v="Buenas tardes, estimados:_x000a_Me permito informar lo siguiente con respecto a la paciente Cecilia Mercedes Carrera de Gutiérrez (DNI 19182849):_x000a_La paciente fue atendida el día 14/03/2025 por el Dr. Hilton D. Jango Cruz, quien indicó la realización de los siguientes exámenes: ecocardiograma y electrocardiograma Holter de 24 horas. Dichos estudios se realizaron el 03/04/2025._x000a_Posteriormente, la paciente tuvo consulta con la Dra. Mónica Marlene Proaño Montalvo, del servicio de Cardiología - Teleconsulta, el día 08/04/2025 en la cual presentó los resultados de los exámenes mencionados._x000a_Estamos atentos a cualquier otra consulta adicional _x000a_ Saludos Cordiales,_x000a_cordialmente,"/>
    <d v="2025-04-09T00:00:00"/>
    <x v="0"/>
    <n v="8"/>
    <s v="CERRADA"/>
    <s v="6 DIAS O MAS"/>
    <s v="ATRIBUIBLE"/>
    <s v="mar-31"/>
    <e v="#N/A"/>
    <e v="#N/A"/>
    <e v="#N/A"/>
    <e v="#N/A"/>
    <s v="PROGRAMA CRONICOS "/>
    <n v="0"/>
    <s v="Acceso"/>
    <x v="0"/>
  </r>
  <r>
    <x v="2"/>
    <s v="PERÚ"/>
    <s v="VIVA1A CENTRO MEDICO"/>
    <s v="RIMAC"/>
    <s v="CRONICOS"/>
    <s v="DNI"/>
    <n v="25677282"/>
    <s v="ROXANA ESPERANZA TAVERA D ANGELO"/>
    <m/>
    <m/>
    <m/>
    <x v="1"/>
    <m/>
    <x v="2"/>
    <s v="ASEGURADOR"/>
    <s v="Estimados @fgarzon@viva1a.com.pe@gsiguenas@viva1a.com.pe_x000a__x000a_Solicitamos su urgente apoyo con la gestión del presente reclamo._x000a__x000a_Se ha validado que la usuaria se encuentra inscrita en el Programa de RCV Continuador, por lo que  de acuerdo al histórico clínico y de atención  corresponde mantener la cobertura al 100% de los siguientes:_x000a__x000a_Estudios auxiliares previamente autorizados._x000a__x000a__x000a_ACIDO URICO_x000a_ANTI-MICROSOMALES_x000a_COLESTEROL_x000a_CORTISOL_x000a_CPK - MB_x000a_CREATININA_x000a_CREATININFOSFOQUINASA_x000a_DOSAJE AGLUTININAS ANTI-B_x000a_EXAMEN COMPLETO DE ORINA_x000a_FACTOR REUMATOIDEO (PRUEBA DE LATEX CUANTITATIVA)_x000a_GLUCOSA_x000a_HDL COLESTEROL_x000a_HEMOGLOBINA GLUCOSILADA_x000a_HEMOGRAMA_x000a_HORMONA ESTIMULANTE DE LA HIPOFISIS (GNRH)_x000a_INSULINA BASAL;60 MINUTOS;120 MINUTOS_x000a_LDL COLESTEROL_x000a_MICROALBUMINURIA_x000a_PROTEINA C REACTIVA CUANTITATIVA_x000a_PSA TOTAL_x000a_T4 LIBRE (TIROXINA LIBRE)_x000a_TRANSAMINASA OXALACETICA_x000a_TRANSAMINASA PIRUVICA_x000a_TRIGLICERIDOS_x000a_TROPONINA I_x000a_TSH ULTRASENSIBLE_x000a_UREA_x000a_UROCULTIVO      -INCLUYE EXAMEN DIRECTO Y ANTIBIOGRAMA-_x000a_VELOCIDAD DE SEDIMENTACION_x000a_VLDL-COLESTEROL_x000a__x000a__x000a_Medicamentos vinculados al tratamiento base del programa._x000a__x000a__x000a__x000a_cod_medicamento_x000a_des_medicamento_x000a_des_presentacion_x000a_des_composicion_x000a_des_fabricante_x000a_Suma de copagos_x000a_7702605151004_x000a_FUROSEMIDA_x000a_CAJA TAB_x000a_40 mg_x000a_SANOFI AVENTIS_x000a_0_x000a_7705959880958_x000a_LOSARTAN_x000a_CAJA COMP_x000a_50 mg_x000a_SANOFI AVENTIS_x000a_0_x000a_7750304000154_x000a_ALOPURINOL_x000a_CAJA TAB_x000a_100 mg_x000a_FARMINDUSTRIA_x000a_0_x000a_7750304006279_x000a_FUROSEMIDA_x000a_CAJA TAB_x000a_40 mg_x000a_FARMINDUSTRIA_x000a_0_x000a_7750936005244_x000a_LOSARTAN_x000a_CAJA TAB_x000a_50 mg_x000a_AC FARMA_x000a_0_x000a_7750942001438_x000a_ALOPURINOL_x000a_CAJA TAB_x000a_100 mg_x000a_IQFARMA_x000a_0_x000a_7750942530020_x000a_FUROSEMIDA_x000a_CAJA TAB_x000a_40 mg_x000a_IQFARMA_x000a_0_x000a_7891058009038_x000a_LASIX_x000a_CAJA COMP_x000a_40 mg_x000a_SANOFI AVENTIS_x000a_0_x000a_Total general_x000a_0_x000a__x000a__x000a_Agradeceremos nos confirmen una vez resuelto el caso directamente con la usuaria, a fin de cerrar el seguimiento respectivo_x000a__x000a__x000a__x000a_Estimada @Janet Ina Sanchez Remicio_x000a__x000a_Como complemento a la validación realizada, se precisa que:_x000a__x000a_Cualquier estudio o medicamento que se encuentre fuera del listado previamente autorizado en el marco del Programa RCV Continuador, se encontrará sujeto a copago, de acuerdo con las condiciones vigentes del plan de salud._x000a__x000a_Se aclara que la cobertura al 100% aplica únicamente para la continuidad de atenciones y tratamientos ya prestados y registrados previamente._x000a__x000a_Esta condición no aplica para nuevos requerimientos, los cuales deberán seguir el procedimiento regular de evaluación clínica y validación de cobertura._x000a_"/>
    <x v="11"/>
    <s v="CRONICOS"/>
    <s v="RIESGO CARDIOVASCULAR"/>
    <x v="29"/>
    <s v="Buenas tardes, estimados:_x000a_Reciban un cordial saludo por parte de VIVA 1A Centro Médico._x000a_En relación con el paciente Toxana Tavera Dángelo (DNI: 25677282), informamos que se ha realizado la gestión el día de hoy correspondiente con el servicio de laboratorio ( DayerLab) para la toma de dichos análisis. _x000a_Quedamos a su disposición para cualquier consulta adicional._x000a_Atentamente,"/>
    <d v="2025-04-08T00:00:00"/>
    <x v="0"/>
    <n v="7"/>
    <s v="CERRADA"/>
    <s v="6 DIAS O MAS"/>
    <s v="ATRIBUIBLE"/>
    <s v="mar-31"/>
    <e v="#N/A"/>
    <e v="#N/A"/>
    <e v="#N/A"/>
    <s v="SI"/>
    <e v="#N/A"/>
    <e v="#N/A"/>
    <s v="Atencion Asistencial"/>
    <x v="0"/>
  </r>
  <r>
    <x v="2"/>
    <s v="PERÚ"/>
    <s v="VIVA1A CENTRO MEDICO"/>
    <s v="RIMAC"/>
    <s v="CENTRO MEDICO VIRTUAL"/>
    <s v="DNI"/>
    <n v="10424161"/>
    <s v="STEPHANO LUCIANO MORALES ASCUE"/>
    <m/>
    <m/>
    <m/>
    <x v="27"/>
    <m/>
    <x v="0"/>
    <s v="LIBRO DE RECLAMOS ASEGURADOR"/>
    <s v="Se comunica clienta indicando que solicito una cita el día 21-03 solicito cita virtual (pediatría) para su hijo con nombre_x000a_Stefano Luciano Morales Ascues, la cita estuvo programada para las 3pm, pese a varias llamadas para solicitar el link le_x000a_hicieron una programación para las 5:40 pm, en la cual el medico brindo una receta lo cual llego al día siguiente (1pm). El_x000a_envió de la medicina fue a persistentes reclamos ya que no llegaba la_x000a_Detalle del Reclamo / Pedido:_x000a_Queja1_x000a_ / Reclamo2_x000a_:_x000a_Nombre del usuario/Razón Concyssa S A_x000a_Tipo de Documento Identidad: Número Documento de_x000a_Identidad:_x000a_2. DATOS DEL CLIENTE_x000a_medicina ya que era para su menor hijo y era menor de edad, el día de ayer 27-03 recibió una llamada telefónica del_x000a_proveedor Viva que quería coordinar la entrega de medicamentos cuyo hecho sorprendió a clienta ya que han pasado 7 días_x000a_de la atención y recién se ponen en contacto para la entrega, solicita una respuesta formal de que manera trabaja Rimac con_x000a_proveedor Viva por el tardío de la entrega de medicamentos. Adicional a ello comenta que los proveedores no están llevando_x000a_el control de manera correcta, ya que en una anterior atención le dieron el medicamento y quisieron gestionar una doble_x000a_entrega. Para finalizar clienta desea saber si este tipo de atenciones duplicadas afecta a su póliza con aumento en los_x000a_planes de pago o coberturas._x000d_"/>
    <x v="0"/>
    <s v="PRESTADOR EXTERNO"/>
    <s v="FARMACIA"/>
    <x v="29"/>
    <s v="Informe de Resultado del Reclamo_x000a_1. Canal de Ingreso del Reclamo:_x000a_Reclamo ingresado el 31 de marzo de 2025, a través del Libro de Reclamaciones_x000a_Virtual (LRV) de RIMAC EPS, mediante la Hoja de Reclamación N°25- EPS002494;_x000a_el cual nos fue trasladado el 31 de marzo del 2025 y registramos como Reclamo_x000a_N° LVR-25-000012._x000a_2. Identificación del usuario afectado y de quien presenta el reclamo:_x000a_El reclamo fue presentado por Giovanna Ascue Cajamarca con DNI N° 10424161 en_x000a_representación del paciente Stephano Luciano Morales Ascue con DNI N°90471462._x000a_3. Descripción y causa del reclamo:_x000a_“Se comunica clienta indicando que solicito una cita el día 21-03 solicito cita virtual_x000a_(pediatría) para su hijo con nombre Stefano Luciano Morales Ascues, la cita estuvo_x000a_programada para las 3pm, pese a varias llamadas para solicitar el link le hicieron una_x000a_programación para las 5:40 pm, en la cual el medico brindo una receta lo cual llego al_x000a_día siguiente (1pm). El envió de la medicina fue a persistentes reclamos ya que no_x000a_llegaba la medicina ya que era para su menor hijo y era menor de edad, el día de ayer_x000a_27-03 recibió una llamada telefónica del proveedor Viva que quería coordinar la entrega_x000a_de medicamentos cuyo hecho sorprendió a clienta ya que han pasado 7 días de la_x000a_atención y recién se ponen en contacto para la entrega, solicita una respuesta formal_x000a_de que manera trabaja Rimac con proveedor Viva por el tardío de la entrega de_x000a_medicamentos. Adicional a ello comenta que los proveedores no están llevando el_x000a_control de manera correcta, ya que en una anterior atención le dieron el medicamento_x000a_y quisieron gestionar una doble entrega. Para finalizar clienta desea saber si este tipo_x000a_de atenciones duplicadas afecta a su póliza con aumento en los planes de pago o_x000a_coberturas._x000a_4. Análisis de los hechos que sustentan el reclamo:_x000a_Habiendo solicitado el descargo respectivo a las áreas involucradas en su atención,_x000a_como parte de las diligencias para atender su reclamo, cordialmente, le informamos lo_x000a_siguiente:_x000a_Luego de hacer las diligencias respectivas en relación con su atención, lamentamos_x000a_profundamente lo acontecido y nuestro compromiso con ustedes es que de ninguna_x000a_manera se vea afectada su salud. Lamentablemente por causas ajenas a nosotros,_x000a_nuestro sistema clínico sufrió una caída del sistema, del cual los ingenieros actuaron_x000a_de manera inmediata para brindarle solución al inconveniente. Se restablece el sistema_x000a_logrando recuperar la operatividad del sistema clínico e inmediatamente se realizan las_x000a_atenciones de los pacientes culminando con normalidad las atenciones._x000a_Avenida Faustino Sánchez_x000a_Carrión 230._x000a_viva1a.com.pe (01)6183000_x000a_Referente a la entrega de medicamentos, se confirmó que hubo una demora en la_x000a_dispensación debido a la logística de nuestro proveedor , generando en algunos casos_x000a_demoras y duplicidad en la entrega de dichos medicamentos . VIVA 1A está reforzando_x000a_el proceso de dispensación con nuestro proveedor, Así mismo mencionarle que la doble_x000a_dispensación no impacta ni modifica su póliza, ni genera costos adicionales o aumento_x000a_en las prima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ronograma de mantenimiento preventivo del sistema clínica_x000a_b) Contratación de un proveedor de medicamentos alterno._x000a_c) Reforzar el monitoreo continuo al sistema logístico de nuestros proveedores._x000a_Quedamos atentos ante cualquier solicitud, prestos a servirle siempre._x000a_“EN VIVA 1A CUIDAMOS LA SALUD DE TU FAMILIA COMO SI FUERA LA NUESTRA”"/>
    <d v="2025-04-14T00:00:00"/>
    <x v="0"/>
    <n v="11"/>
    <s v="CERRADA"/>
    <s v="6 DIAS O MAS"/>
    <s v="ATRIBUIBLE"/>
    <s v="mar-31"/>
    <e v="#N/A"/>
    <e v="#N/A"/>
    <e v="#N/A"/>
    <e v="#N/A"/>
    <e v="#N/A"/>
    <e v="#N/A"/>
    <s v="Medicamentos"/>
    <x v="0"/>
  </r>
  <r>
    <x v="2"/>
    <s v="PERÚ"/>
    <s v="VIVA1A CENTRO MEDICO"/>
    <s v="RIMAC"/>
    <s v="CRONICOS"/>
    <s v="DNI"/>
    <n v="45754659"/>
    <s v="CINTHIA PAMELA VEGA SANCHEZ"/>
    <m/>
    <n v="936061010"/>
    <m/>
    <x v="1"/>
    <m/>
    <x v="1"/>
    <s v="ASEGURADOR"/>
    <s v="Buen día_x000a__x000a_Buen día, estimados. Por favor, solicito su apoyo para validar si el paciente en mención puede ser incluido en un programa para enfermedades crónicas debido al dolor persistente como consecuencia de un diagnóstico oncológico._x000a__x000a_Datos: _x000a_Nombre: CINTHIA PAMELA VEGA SANCHEZ_x000a_Dni: 45754659_x000a_Telf.: 936061010_x000a_Póliza: 4038-0000073670_x000a_Producto: AMI SALUD RED PREFERENTE_x000a_Diagnostico: Dolor crónico a consecuencia de diagnostico oncológico._x000a__x000a_Un cordial saludo, _x000a__x000a_Pilar Saboya Montoya"/>
    <x v="1"/>
    <s v="CRONICOS"/>
    <s v="ONCOLOGIA"/>
    <x v="29"/>
    <s v="Saludos._x000a_ _x000a_Estimada Gisella_x000a__x000a_Se realizo revisión del caso basados en la historia clínica y previos escenarios de atención con varios proveedores domiciliarios. _x000a__x000a_Dx. Dolor crónico recurrente_x000a_antecedente de resección quirúrgica por antecedente descrito _x000a_antecedente de patología Psiquiátrica_x000a_Polifarmacia (Opioides)_x000a__x000a_Problemas para la atención domiciliaria_x000a_alto requerimiento de asistencias para manejo de dolor _x000a_hetero agresividad con personal de salud descrito en la historia clínica _x000a_no adherencia farmacológica _x000a_sobre uso de medicamentos para control de dolor _x000a_no adherencia a conceptos técnicos por parte de los especialistas que dificultan la continuidad en el plan de control de los síntomas y manejo de las patologías de base._x000a__x000a_Ante las consideraciones anteriores._x000a__x000a_Recomendamos que la paciente se mantenga en un plan de atención ambulatoria para manejo por especialidades como Psiquiatría, terapia física ambulatoria según la historia clínica no se reporta limitación para la movilidad o desplazamiento._x000a__x000a_Cordialmente _x000a__x000a_Jhon Fredy Garzon _x000a_Med Interna GG "/>
    <d v="2025-04-05T00:00:00"/>
    <x v="0"/>
    <n v="5"/>
    <s v="CERRADA"/>
    <s v="120 HORAS"/>
    <s v="ATRIBUIBLE"/>
    <s v="mar-31"/>
    <e v="#N/A"/>
    <e v="#N/A"/>
    <e v="#N/A"/>
    <e v="#N/A"/>
    <e v="#N/A"/>
    <e v="#N/A"/>
    <s v="Solicitud"/>
    <x v="1"/>
  </r>
  <r>
    <x v="2"/>
    <s v="PERÚ"/>
    <s v="VIVA1A CENTRO MEDICO"/>
    <s v="RIMAC"/>
    <s v="CRONICOS"/>
    <s v="DNI"/>
    <n v="73028278"/>
    <s v="JOAQUIN ALONSO CASTELO VARGAS"/>
    <m/>
    <m/>
    <m/>
    <x v="1"/>
    <m/>
    <x v="2"/>
    <s v="ASEGURADOR"/>
    <s v="Ok , por favor revisar el caso de_x000a__x000a_CASTELO VARGAS, JOAQUIN ALONSO (DNI 73028278)_x000a__x000a_Reportan que desde que ingreso al programa en enero, no ha pasado exámenes de laboratorio_x000a__x000a_Gracias"/>
    <x v="2"/>
    <s v="PRESTADOR EXTERNO"/>
    <s v="LABORATORIO"/>
    <x v="29"/>
    <s v="Buenos días Guissela,_x000a__x000a_Espero que te encuentres bien. De acuerdo a lo conversado, te envío la coordinación de los exámenes de laboratorio del PX. JOAQUIN ALONSO CASTELO VARGAS.  _x000a__x000a_Como te comenté, el paciente fue atendido el 04 de abril 2025 a las 3.00pm por el Dr. Gerson Jacob Siura Trevejo Trevejo de la especialidad ENDOCRINOLOGÍA - TELECONSULTA. Durante la atención, el médico le prescribió exámenes de laboratorio, los cuales ya se encuentran coordinados con la Clínica San Juan de Dios. Según nos informan, el paciente tiene previsto asistir este jueves para la toma de dichos exámenes. Se reenvía correo._x000a__x000a__x000a_Quedo atenta ante cualquier consulta adicional._x000a__x000a__x000a_Saludso cordiales"/>
    <d v="2025-04-08T00:00:00"/>
    <x v="0"/>
    <n v="7"/>
    <s v="CERRADA"/>
    <s v="6 DIAS O MAS"/>
    <s v="ATRIBUIBLE"/>
    <s v="mar-31"/>
    <e v="#REF!"/>
    <e v="#N/A"/>
    <e v="#N/A"/>
    <e v="#N/A"/>
    <m/>
    <m/>
    <s v="Acceso"/>
    <x v="0"/>
  </r>
  <r>
    <x v="3"/>
    <s v="PERÚ"/>
    <s v="VIVA1A CENTRO MEDICO"/>
    <s v="RIMAC"/>
    <s v="CRONICOS"/>
    <s v="DNI"/>
    <s v="19182849 "/>
    <s v="Cecilia mercedes carrera de Gutiérrez"/>
    <m/>
    <n v="956923666"/>
    <s v="ceciliacarrera40@gmail.com"/>
    <x v="1"/>
    <m/>
    <x v="1"/>
    <s v="ASEGURADOR"/>
    <s v="Estimadas, buen día:_x000a_Por favor su especial apoyo con asegurada en referencia._x000a_Se requiere contactar a paciente para agendamiento de ECO - ECOCARDIOGRAMA y Holter._x000a_Adjunto datos de paciente:_x000a_Paciente: CARRERA DE GUTIERREZ CECILIA MERCEDES_x000a_DNI: 19182849 _x000a_Celular: 956923666_x000a_Correo: ceciliacarrera40@gmail.com_x000a_Cobertura: con copago del 15%_x000a__x000a_Por favor remitir resultados en respuesta del presente correo._x000a_Saludos Cordiales,"/>
    <x v="4"/>
    <s v="PROCEDIMIENTO"/>
    <s v="CARDIOLOGIA"/>
    <x v="30"/>
    <s v="Saludos_x000a_Estimada Susana._x000a__x000a_La cita ya fue asignada Para Clínica Vesalio. El Dr Jose Calderon Director Medico confirma la cita._x000a__x000a_Cita es el viernes a las 10:00am en el consultorio 207 Dr. Cabrera_x000a_se realizará Ecocardiograma y Holter de 24 horas _x000a__x000a_La paciente ya fue informada de la fecha del examen  _x000a__x000a_Estaré haciéndole seguimiento permanente ante cualquier solicitud _x000a__x000a_cordialmente "/>
    <d v="2025-04-02T00:00:00"/>
    <x v="0"/>
    <n v="2"/>
    <s v="CERRADA"/>
    <s v="48 HORAS"/>
    <s v="ATRIBUIBLE"/>
    <s v="abr-01"/>
    <e v="#N/A"/>
    <e v="#N/A"/>
    <e v="#N/A"/>
    <e v="#N/A"/>
    <s v="PROGRAMA CRONICOS "/>
    <n v="0"/>
    <s v="Solicitud"/>
    <x v="1"/>
  </r>
  <r>
    <x v="3"/>
    <s v="PERÚ"/>
    <s v="VIVA1A CENTRO MEDICO"/>
    <s v="RIMAC"/>
    <s v="CRONICOS"/>
    <s v="DNI"/>
    <n v="40204963"/>
    <s v="OLGA TATIANA CUADROS BASIS "/>
    <m/>
    <n v="999203060"/>
    <m/>
    <x v="1"/>
    <m/>
    <x v="1"/>
    <s v="ASEGURADOR"/>
    <s v="Solicitamos su urgente apoyo con el caso de la usuaria referida, quien a pesar de haber manifestado conformidad con el servicio prestado  ha solicitado terapia de dolor posterior a la consulta médica ya atendida._x000a_Agradeceremos nos puedan confirmar lo siguiente:_x000a_Si durante la consulta efectuada se abordó o se hizo mención al requerimiento de manejo de dolor._x000a_Si los requerimientos expresados por la usuaria (respecto a terapia de dolor) pueden ser gestionados y atendidos  dentro del alcance del programa y cobertura vigente._x000a_Que se proceda con el recontacto a la usuaria con el fin de clarificar su condición actual y validar la pertinencia clínica de su solicitud, asegurando que reciba la orientación adecuada._x000a_Quedamos atentos a su pronta respuesta para continuar con el seguimiento del caso._x000a__x000a__x000a_Atentamente.pia del dolor._x000a__x000a_Atte._x000a__x000a__x000a_GUISSELA M. BEDÓN ESPINOZA"/>
    <x v="4"/>
    <s v="TERAPIAS"/>
    <s v="NO ESPECIFICA"/>
    <x v="30"/>
    <s v="Saludos _x000a__x000a__x000a__x000a_En relación al caso  _x000a__x000a_ _x000a__x000a_La  revisión del caso fue la siguiente:_x000a__x000a_ _x000a__x000a_Paciente de 45 años con Dx: LES, Artritis, vasculitis reumatoide y Sx túnel carpiano. Fue valorada el 25 marzo por tele consulta por Médico Tratante Dr. Antonio Moncada quien formula medicamentos del mes y ordena interconsulta con psiquiatra. _x000a__x000a_Para él envió de medicamentos inicialmente la paciente reporto la presentación de tabletas de tapentadol por   50 mg   por lo cual se generó la receta, el 25 de marzo la paciente refirió que el Tapentadol que tomaba  era de 100 mg ,  con esto se procedió a verificar el ordenamiento (día 26 de marzo) con el Dr. Moncada quien se comunicó con la paciente y le ratifico el ordenamiento con tapentadol x 100mg,  y posterior confirmación de la  entrega de medicamentos completos a la paciente el día 27 de marzo._x000a__x000a_ _x000a__x000a_El día de hoy, nos comunicamos con la señora Olga, quien refiere que la dificultad que presenta es para la atención por la especialidad de Rehabilitación la cual esta agendada para el viernes presencial en el domicilio, posterior a la valoración se definirá plan de manejo y programación de las atenciones y valoración por psiquiatría._x000a__x000a__x000a__x000a_cordialmente _x000a__x000a_"/>
    <d v="2025-04-02T00:00:00"/>
    <x v="0"/>
    <n v="2"/>
    <s v="CERRADA"/>
    <s v="48 HORAS"/>
    <s v="ATRIBUIBLE"/>
    <s v="abr-01"/>
    <s v="RIMAC VIP/ ENVÍO DE MEDICAMENTOS DE PROGRAMA CRÓNICO/ OLGA TATIANA CUADROS BASIS "/>
    <e v="#N/A"/>
    <e v="#N/A"/>
    <s v="SI"/>
    <s v="PROGRAMA CRONICOS "/>
    <n v="0"/>
    <s v="Solicitud"/>
    <x v="1"/>
  </r>
  <r>
    <x v="3"/>
    <s v="PERÚ"/>
    <s v="VIVA1A CENTRO MEDICO"/>
    <s v="RIMAC"/>
    <s v="CRONICOS"/>
    <s v="DNI"/>
    <n v="73383026"/>
    <s v="GUILIANA GINOCCHIO BERNAL"/>
    <m/>
    <n v="925107865"/>
    <m/>
    <x v="1"/>
    <m/>
    <x v="2"/>
    <s v="ASEGURADOR"/>
    <s v="Hola Evelyn_x000a__x000a_ _x000a__x000a_Por favor, tu apoyo para gestionar un reclamo a Rimac. Te comento mi caso:_x000a__x000a_ _x000a__x000a_Me inscribí en el programa de OTRAS ENFERMEDADES CRÓNICAS – HIPOTIROIDISMO y, algunos meses varios meses posterior a mi registro, recibí un buen seguimiento por parte del proveedor ESTAR VITAL, quienes siempre fueron puntuales y atentos con la programación de mis citas y análisis médicos._x000a__x000a_ _x000a__x000a_Sin embargo, hace aproximadamente dos meses, se cambió al proveedor cambió a VIVA 1A, y desde entonces no he recibido el mismo nivel de atención. El mes pasado debían programarme unos análisis de sangre, pero hasta el jueves 27/03 no tuve ninguna comunicación al respecto. Ese día me llamaron para agendar mi próxima consulta y aproveché en mencionarles que mis análisis aún no habían sido programados, solicitándoles su apoyo para coordinarlos. Me indicaron que lo gestionarían y me devolverían la llamada, pero hasta hoy, 01/04, no he recibido respuesta._x000a__x000a_ _x000a__x000a_He intentado comunicarme con la central 618-3000, pero no he logrado contacto. Me preocupa que el servicio continúe de esta manera, ya que estoy por terminar mis pastillas y necesito asegurar la continuidad de mi tratamiento._x000a__x000a_Agradezco tu apoyo para escalar esta situación y encontrar una solución lo antes posible._x000a__x000a_ _x000a__x000a_Te dejo mis datos:"/>
    <x v="2"/>
    <s v="PRESTADOR EXTERNO"/>
    <s v="LABORATORIO"/>
    <x v="30"/>
    <s v="Estimada Sra. Bedon Guissela,_x000a_Reciba un cordial saludo de parte de VIVA 1A Centro Médico. En relación con el reclamo realizado por la Sra. Guiliana Ginocchio Bernal (DNI: 73383026) dirección PLAZA MARQUITA 331 DTPO 502 –San Borja sobre la toma de análisis de laboratorio, le informamos que se ha coordinado la realización de los mismos para el día de mañana, 02 de abril de 2025, a través del número de WhatsApp 925107865._x000a_Lamentamos la demora y nos comprometemos a mejorar nuestros servicios y tiempo de respuesta._x000a_Cordialmente,_x000a_"/>
    <d v="2025-04-02T00:00:00"/>
    <x v="0"/>
    <n v="2"/>
    <s v="CERRADA"/>
    <s v="48 HORAS"/>
    <s v="ATRIBUIBLE"/>
    <s v="abr-01"/>
    <e v="#N/A"/>
    <e v="#N/A"/>
    <e v="#N/A"/>
    <e v="#N/A"/>
    <e v="#N/A"/>
    <e v="#N/A"/>
    <s v="Acceso"/>
    <x v="0"/>
  </r>
  <r>
    <x v="3"/>
    <s v="PERÚ"/>
    <s v="VIVA1A CENTRO MEDICO"/>
    <s v="RIMAC"/>
    <s v="CRONICOS"/>
    <s v="DNI"/>
    <n v="6934099"/>
    <s v="JULIA DAMIANA MORENO TOSCANO"/>
    <m/>
    <n v="930873560"/>
    <m/>
    <x v="1"/>
    <m/>
    <x v="2"/>
    <s v="ASEGURADOR"/>
    <s v="Buenas tardes  estimada Srta. Gomez_x000a__x000a_Para informar que asegurada se encuentra dentro de programa crónicos refiere que le han solicitado exámenes de laboratorio el 25 /03 proveedor viva 1a pero hasta el momento no se han comunicado  , solicita comunicación._x000a__x000a_Paciente : Julia Damiana Moreno Toscano_x000a_edad: 63 años_x000a_DNI : 06934099_x000a_Cel: 930873560_x000a__x000a_Atte._x000a__x000a__x000a_Yesenia Malca"/>
    <x v="2"/>
    <s v="PRESTADOR EXTERNO"/>
    <s v="LABORATORIO"/>
    <x v="30"/>
    <s v="Estimados _x000a_Reciban un cordial saludo de parte de VIVA 1A Centro Médico. En relación con lo descrito en el correo, informamos que la paciente Julia Damiana Moreno Toscano fue contactada a través de WhatsApp para el agendamiento de la toma de muestra, según el protocolo del área de laboratorio, el día 1 de abril. Las muestras fueron tomadas el día 2 de abril del 2025, Los resultados serán leídos, explicados e indicados durante su próxima consulta  para el 20 de abril 2025._x000a_Lamentamos sinceramente los inconvenientes ocasionados. Valoramos sus comentarios y estamos comprometidos con la mejora continua de nuestros servicios, incluyendo la optimización de nuestros tiempos de respuesta._x000a__x000a_Saludos cordiales,_x000a_Katherine Ochoa_x000a_Centro de experiencia "/>
    <d v="2025-04-02T00:00:00"/>
    <x v="0"/>
    <n v="2"/>
    <s v="CERRADA"/>
    <s v="48 HORAS"/>
    <s v="ATRIBUIBLE"/>
    <s v="abr-01"/>
    <s v="Programa Crónicos - Julia Damiana Moreno Toscano// PENDIENTE CITA"/>
    <e v="#N/A"/>
    <e v="#N/A"/>
    <e v="#N/A"/>
    <s v="PROGRAMA CRONICOS "/>
    <n v="0"/>
    <s v="Acceso"/>
    <x v="0"/>
  </r>
  <r>
    <x v="3"/>
    <s v="PERÚ"/>
    <s v="VIVA1A CENTRO MEDICO"/>
    <s v="RIMAC"/>
    <s v="CRONICOS"/>
    <s v="DNI"/>
    <n v="7664480"/>
    <s v="ACEVEDO HOLGUIN LUIS ARMANDO"/>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3834790"/>
    <s v="ARANDA OKAMOTO LEONARDO DANIEL"/>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3901655"/>
    <s v="AYALA VALIENTE JOAN YASSER"/>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5407276"/>
    <s v="BEDON ANCANI ITALO FRANCISCO"/>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2958082"/>
    <s v="HERNANDEZ SUBERO ANA ANGELINA"/>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2453015"/>
    <s v="HERNANDEZ SUBERO ANNIE KAROLINE"/>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2760176"/>
    <s v="LEI ZHU"/>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Buenas tardes estimados,_x000a_Reciba un cordial saludo por parte de VIVA 1A Centro médico, en relación a lo descrito en el correo damos como respuesta que el paciente  LEI ZHU fue atendido el 13/03/2025 a las 4:30 PM con la Dr. Antonio David Moncada Catalán de la especialidad de MEDICA FAMILIAR - TELECONSULTA. Así mismo mencionamos, que el paciente tiene prescripción de medicamentos. E l 14/03/2025 nos hemos intentado contactar con la paciente para la entrega de medicamentos, pero no hemos tenido éxito. El 17/03/2025 nos contactamos con la paciente y solicito el cambio de marca de sus medicamentos a Micardi. El 18/03/2025 se procedió con el cambio y entrega de los mismos. Se gestiona el extorno de su copago.  Todo conforme._x000a_Así mismo, como plan de mejora, estamos realizando las atenciones médicas el 07 y 14 de marzo a los pacientes del CNPC (En donde pertenece la paciente en cuestión) en su sede de trabajo. _x000a_La paciente tenía programado su cita para MEDICINA FAMILIA - ATENCIÓN DOMICILIARIA con el Dr. Antonio David Moncada Catalan y su seguimiento con ENFERMERIA - ATENCIÓN DOMICILIARIA. Sin embargo, nos mencionan que la paciente se encuentra de vacaciones. _x000a_Se programa cita presencial en su sede de trabajo el 14 del presente mes._x000a__x000a_Saludos cordiales"/>
    <d v="2025-04-07T00:00:00"/>
    <x v="0"/>
    <n v="5"/>
    <s v="CERRADA"/>
    <s v="120 HORAS"/>
    <s v="ATRIBUIBLE"/>
    <s v="abr-01"/>
    <e v="#N/A"/>
    <e v="#N/A"/>
    <e v="#N/A"/>
    <s v="SI"/>
    <m/>
    <m/>
    <s v="Solicitud"/>
    <x v="1"/>
  </r>
  <r>
    <x v="3"/>
    <s v="PERÚ"/>
    <s v="VIVA1A CENTRO MEDICO"/>
    <s v="RIMAC"/>
    <s v="CRONICOS"/>
    <s v="DNI"/>
    <n v="2841220"/>
    <s v="RAMOS BARRETO FRANCISCO JAVIER"/>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41518238"/>
    <s v="RENGIFO RODRIGUEZ CARLOS JOSIAS"/>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8763272"/>
    <s v="RUIZ NORIEGA OMER"/>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3822574"/>
    <s v="SOTO PINTADO BETTINA"/>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1491893"/>
    <s v="TIAN LEI ."/>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1456860"/>
    <s v="WANG SHEYING"/>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1302350"/>
    <s v="XU JIANGUO"/>
    <m/>
    <m/>
    <m/>
    <x v="1"/>
    <m/>
    <x v="1"/>
    <s v="ASEGURADOR"/>
    <s v="Lista de Colaboradores CNPC -  Pacientes Crónicos - Control Presencial en Sede Lima. Estimada Gianina,_x000a__x000a_ _x000a__x000a_Buenas tardes._x000a__x000a_ _x000a__x000a_Tal como acordamos la semana pasada durante su visita, adjunto la lista consolidada de colaboradores que han solicitado ser considerados en el grupo de pacientes crónicos que desean ser controlados en nuestra sede de Lima._x000a__x000a_No._x000a__x000a_NOMBRE Y APELLIDOS_x000a__x000a_DNI / CE_x000a__x000a_PARENTESCO_x000a__x000a_1_x000a__x000a_ACEVEDO HOLGUIN LUIS ARMANDO_x000a__x000a_7664480_x000a__x000a_TITULAR_x000a__x000a_2_x000a__x000a_ARANDA OKAMOTO LEONARDO DANIEL_x000a__x000a_3834790_x000a__x000a_TITULAR_x000a__x000a_9_x000a__x000a_AYALA VALIENTE JOAN YASSER_x000a__x000a_3901655_x000a__x000a_TITULAR_x000a__x000a_10_x000a__x000a_BEDON ANCANI ITALO FRANCISCO_x000a__x000a_5407276_x000a__x000a_TITULAR_x000a__x000a_6_x000a__x000a_HERNANDEZ SUBERO ANA ANGELINA_x000a__x000a_002958082_x000a__x000a_TITULAR_x000a__x000a_5_x000a__x000a_HERNANDEZ SUBERO ANNIE KAROLINE_x000a__x000a_002453015_x000a__x000a_TITULAR_x000a__x000a_13_x000a__x000a_LEI ZHU_x000a__x000a_002760176_x000a__x000a_TITULAR_x000a__x000a_7_x000a__x000a_RAMOS BARRETO FRANCISCO JAVIER_x000a__x000a_2841220_x000a__x000a_TITULAR_x000a__x000a_12_x000a__x000a_RENGIFO RODRIGUEZ CARLOS JOSIAS_x000a__x000a_41518238_x000a__x000a_TITULAR_x000a__x000a_11_x000a__x000a_RUIZ NORIEGA OMER_x000a__x000a_8763272_x000a__x000a_TITULAR_x000a__x000a_8_x000a__x000a_SOTO PINTADO BETTINA_x000a__x000a_3822574_x000a__x000a_TITULAR_x000a__x000a_4_x000a__x000a_TIAN LEI ._x000a__x000a_001491893_x000a__x000a_TITULAR_x000a__x000a_3_x000a__x000a_WANG SHEYING_x000a__x000a_001456860_x000a__x000a_TITULAR_x000a__x000a_14_x000a__x000a_XU JIANGUO_x000a__x000a_001302350_x000a__x000a_TITULAR_x000a__x000a_ _x000a__x000a_Cabe la posibilidad que puedan agregarse 2 o 3 personas más, pero no nos han confirmado a la fecha, igualmente se les ha dejado la posibilidad de unirse en el momento que crean conveniente._x000a__x000a_ _x000a__x000a_Quedo atento a tus coordinaciones y a la fecha en que podríamos iniciar el programa en nuestra sede, para su respectiva difusión entre los interesados._x000a__x000a_ _x000a__x000a_Saludos cordiales,"/>
    <x v="1"/>
    <s v="CRONICOS"/>
    <s v="MEDICINA FAMILIAR"/>
    <x v="30"/>
    <s v="Estimado Dr Rengifo , buena noche: _x000a_Según lo conversado las fechas de atención serán el 7 y 14 del presente mes , teniendo en cuenta el cuadro enviado se ha determinado los pacientes a atender en dichas fechas. _x000a_Adjunto datos del personal asistencial que acudirá a la atención: _x000a_Personal médico _x000a_Dr. Antonio David Moncada catalán _x000a_DNI 41592635_x000a_Personal de enfermería _x000a_Lic. Briggith Johana Cabezas López _x000a_DNI 70332084_x000a__x000a_Ambos llegarán a las instalaciones de la empresa a las 9 a.m _x000a_Gracias por su gentil apoyo y las observaciones para implementar las oportunidades de mejora. _x000a__x000a_Saludos cordiales_x000a_Lic. Katherine Ochoa "/>
    <d v="2025-04-06T00:00:00"/>
    <x v="0"/>
    <n v="4"/>
    <s v="CERRADA"/>
    <s v="96 HORAS"/>
    <s v="ATRIBUIBLE"/>
    <s v="abr-01"/>
    <e v="#N/A"/>
    <e v="#N/A"/>
    <e v="#N/A"/>
    <e v="#N/A"/>
    <m/>
    <m/>
    <s v="Solicitud"/>
    <x v="1"/>
  </r>
  <r>
    <x v="3"/>
    <s v="PERÚ"/>
    <s v="VIVA1A CENTRO MEDICO"/>
    <s v="RIMAC"/>
    <s v="CRONICOS"/>
    <s v="DNI"/>
    <n v="73834086"/>
    <s v="VALERIA ALESSANDRA ULLOA ALVAREZ"/>
    <m/>
    <n v="947833232"/>
    <m/>
    <x v="1"/>
    <m/>
    <x v="1"/>
    <s v="ASEGURADOR"/>
    <s v="Buenas tardes_x000a__x000a_Estimados, por favor su gentil apoyo, asegurada estaba en el programa cuídate, pero hizo un cambio de póliza, de EPS a AMI RED MEDICA. - Se requiere que continue con el programa cuidate. _x000a__x000a_1. Nombres y Apellidos completos del paciente : VALERIA ALESSANDRA ULLOA ALVAREZ_x000a__x000a_2. Documento de Identidad: 73834086_x000a__x000a_3. Diagnóstico: diabetes _x000a__x000a_4. Ciudad de Residencia: Lima._x000a__x000a_5. Teléfono (De preferencia Móvil): 947833232_x000a__x000a_6. Correo Electrónico (si lo refiere): julloacadenas@gmail.com_x000a__x000a_Saludos Cordiales"/>
    <x v="1"/>
    <s v="CUIDATE"/>
    <s v="DIABETES"/>
    <x v="30"/>
    <s v="Buenas tardes estimados, _x000a__x000a_Informar que la paciente VALERIA ALESSANDRA ULLOA ALVAREZ ya recibió atención el día 01/04/2025 a las 3:30pm con el Dr, Gerson Jacob Siura Trevejo Trevejo  en el cual se realizó ordenamiento de laboratorio y prescripción de medicamentos. No contamos con ningún pendiente._x000a__x000a_Saludos cordiales."/>
    <d v="2025-04-15T00:00:00"/>
    <x v="0"/>
    <n v="11"/>
    <s v="CERRADA"/>
    <s v="6 DIAS O MAS"/>
    <s v="ATRIBUIBLE"/>
    <s v="abr-01"/>
    <e v="#N/A"/>
    <e v="#N/A"/>
    <e v="#N/A"/>
    <e v="#N/A"/>
    <m/>
    <m/>
    <s v="Solicitud"/>
    <x v="1"/>
  </r>
  <r>
    <x v="3"/>
    <s v="PERÚ"/>
    <s v="VIVA1A CENTRO MEDICO"/>
    <s v="RIMAC"/>
    <s v="CRONICOS"/>
    <s v="DNI"/>
    <n v="23993607"/>
    <s v="ALDO REINOSO RIVALDO"/>
    <m/>
    <m/>
    <m/>
    <x v="1"/>
    <m/>
    <x v="2"/>
    <s v="ASEGURADOR"/>
    <s v="Buenas tardes,_x000a__x000a_ _x000a__x000a_Por favor su apoyo ya que la asistente de bienestar nos indica lo siguiente:_x000a__x000a_ _x000a__x000a_Buenas tardes Nataly/Indira_x000a__x000a_El Sr. Aldo refiere que no le llegó ningun link para acceder a la teleconsulta o si sería por llamada, sí recibió un mensaje indicando el día y hora de atención pero la información no está clara, así mismo, revisó su correo incluyendo la bandeja de spam, llamé a Indira dos veces sin obtener respuesta, esto genera malestar en el colaborador, lamentablemente el perderá esta cita esperada por tantos días._x000a__x000a_Se adjunta captura de pantalla de la comunicación:_x000a__x000a_ _x000a__x000a__x000a__x000a_ _x000a__x000a_Por favor contactar nuevamente al asegurado._x000a__x000a_ "/>
    <x v="13"/>
    <s v="Medicina especializada"/>
    <s v="ENDOCRINOLOGIA"/>
    <x v="31"/>
    <s v="Estimados,_x000a_Con respecto a la consulta mencionada líneas abajo, se informa que el paciente Aldo Reynoso Rivas (DNI 23993607) se encuentra en el programa de hipotiroidismo. _x000a_Con respecto a su teleconsulta, nuestra área de call center envía el recordatorio el mismo día de su agendamiento, y la atención se realiza vía telefónica, no requiere Link.  Cabe mencionar, que el paciente recibió la atención el día 01/04/2025 a las 18:16 horas por parte del Dr. Gerson Jacob Siura Trevejo, especialista en Endocrinología-teleconsulta._x000a_El médico prescribió la receta médica, la cual fue derivada a nuestro proveedor Cuidafarma. El proveedor menciona que el recojo de los medicamentos fue coordinado con el paciente en la farmacia Inkafarma. Están a la espera de que el paciente pase por ellos._x000a_Como parte del plan de mejora, se revisará con el área correspondiente los mensajes de recordatorio de las citas, a fin de brindar una información más clara y concisa. Esta acción contribuirá a mejorar la experiencia del paciente, reduciendo posibles confusiones o malentendidos, y garantizando una comunicación más eficiente y efectiva."/>
    <d v="2025-04-09T00:00:00"/>
    <x v="0"/>
    <n v="6"/>
    <s v="CERRADA"/>
    <s v="6 DIAS O MAS"/>
    <s v="ATRIBUIBLE"/>
    <s v="abr-02"/>
    <e v="#N/A"/>
    <e v="#N/A"/>
    <e v="#N/A"/>
    <e v="#N/A"/>
    <e v="#N/A"/>
    <e v="#N/A"/>
    <s v="Atención Asistencial"/>
    <x v="0"/>
  </r>
  <r>
    <x v="3"/>
    <s v="PERÚ"/>
    <s v="VIVA1A CENTRO MEDICO"/>
    <s v="RIMAC"/>
    <s v="CRONICOS"/>
    <s v="DNI"/>
    <n v="78642647"/>
    <s v="MARCELO ALONSO LOREDO RAMIREZ"/>
    <m/>
    <m/>
    <m/>
    <x v="1"/>
    <m/>
    <x v="2"/>
    <s v="ASEGURADOR"/>
    <s v="Buenas tardes_x000a__x000a_ _x000a__x000a_El mes pasado atendieron a mi menor hijo, Marcelo Loredo Ramirez, y no nos han enviado la receta. La necesito urgente ya que debo pedir medicamentos a Rimac._x000a__x000a_ _x000a__x000a_MARCELO ALONSO LOREDO RAMIREZ_x000a__x000a_DNI 78642647_x000a__x000a_ _x000a__x000a_Gracias_x000a__x000a_ _x000a__x000a_GERMAN LOREDO_x000a__x000a_RIMAC EPS"/>
    <x v="0"/>
    <s v="PRESTADOR EXTERNO"/>
    <s v="FARMACIA"/>
    <x v="31"/>
    <s v="Buenas tardes estimado, _x000a__x000a_Reciba un cordial saludo de parte del Centro Médico VIVA 1A._x000a_Con relación a la información detallada líneas abajo, le informamos que el paciente Marcelo Loredo Ramírez fue atendido el 29 de marzo de 2025 a las 7:50 am mediante el Centro Médico Virtual , en la especialidad de Pediatría - Teleconsulta , y el 03 de abril de 2025 a las 5:30 pm por la especialidad de Endocrinología - Teleconsulta ._x000a_En ambas atenciones se recetaron medicamentos, los cuales fueron derivados a CUIDA para su respectiva dispensación. El proveedor nos indica que el paciente no respondió las llamadas realizadas, por lo que se le envió un mensaje vía WhatsApp. Finalmente, os medicamentos fueron entregados el 07 de abril de 2025 ._x000a_Se adjuntan las recetas médicas correspondientes. _x000a_Quedamos atentos ante cualquier consulta adicional."/>
    <d v="2025-04-14T00:00:00"/>
    <x v="0"/>
    <n v="9"/>
    <s v="CERRADA"/>
    <s v="6 DIAS O MAS"/>
    <s v="ATRIBUIBLE"/>
    <s v="abr-02"/>
    <s v="Consulta atencion Pcte: MARCELO ALONSO LOREDO RAMIREZ"/>
    <s v="SIN INFORMACION"/>
    <e v="#N/A"/>
    <e v="#N/A"/>
    <e v="#N/A"/>
    <e v="#N/A"/>
    <s v="Medicamentos"/>
    <x v="0"/>
  </r>
  <r>
    <x v="3"/>
    <s v="PERÚ"/>
    <s v="VIVA1A CENTRO MEDICO"/>
    <s v="RIMAC"/>
    <s v="CRONICOS"/>
    <s v="DNI"/>
    <n v="23656818"/>
    <s v="MENESES SERPA ANGELINO FORTUNATO"/>
    <m/>
    <m/>
    <m/>
    <x v="1"/>
    <m/>
    <x v="1"/>
    <s v="ASEGURADOR"/>
    <s v="RIMAC VIP//INSCRIPCIÓN PROGRAMA CUIDATE// ANGELINO FORTUNATO MENESES SERPA"/>
    <x v="1"/>
    <s v="CUIDATE"/>
    <s v="NO ESPECIFICA"/>
    <x v="31"/>
    <s v="Buenas tardes estimados,_x000a_Lamento mucho el inconveniente ocasionado respecto a la cita para la toma de muestras del asegurado Angélico Fortunato Meneses Serpa._x000a_Te confirmo que la nueva cita está agendada para el 25 de julio, en el rango de 06:30 AM a 07:00 AM._x000a_Si tienes alguna pregunta o necesitas más detalles, no dudes en escribirme. Estoy a tu disposición para cualquier consulta adicional._x000a_Saludos cordiales,_x000a__x000a__x000a_Julio Ricardo Paz Rodriguez. _x000a_Gestor de quejas y reclamos "/>
    <d v="2025-07-24T00:00:00"/>
    <x v="0"/>
    <n v="82"/>
    <s v="CERRADA"/>
    <s v="6 DIAS O MAS"/>
    <s v="ATRIBUIBLE"/>
    <s v="abr-02"/>
    <e v="#N/A"/>
    <e v="#N/A"/>
    <e v="#N/A"/>
    <e v="#N/A"/>
    <m/>
    <m/>
    <s v="Solicitud"/>
    <x v="1"/>
  </r>
  <r>
    <x v="3"/>
    <s v="PERÚ"/>
    <s v="VIVA1A CENTRO MEDICO"/>
    <s v="RIMAC"/>
    <s v="CRONICOS"/>
    <s v="DNI"/>
    <n v="78015940"/>
    <s v=" Franco Pizarro Yepes"/>
    <m/>
    <m/>
    <m/>
    <x v="1"/>
    <m/>
    <x v="2"/>
    <s v="ASEGURADOR"/>
    <s v="Buenas tardes señores Rímac EPS_x000a__x000a_Estimada Karina,_x000a__x000a_Me dirijo a fin de solicitar su apoyo para la atención urgente del paciente :  Franco Pizarro Yepes, DNI 78015940,  se registró en febrero en el Programa de Enfermedades Crónicas, paciente crónico con Diabetes tipo 1, con Plan de Salud 20131370645 – MEF RIMAC EPS_x000a__x000a_En este Programa tuvo una primera consulta médica en febrero y le entregaron sus medicamentos con normalidad._x000a__x000a_Durante todo el mes de marzo ha tratado de comunicarse al teléfono del  proveedor de este servicio sin éxito.  El teléfono suena permanentemente ocupado. _x000a__x000a_También se ha comunicado  directamente con Rímac para solicitar una cita con el programa de enfermedades crónicas (el 28.03.2025).  Quedaron en que ellos coordinarían con el proveedor para que le devuelvan el llamado, lo cual no ha ocurrido aún._x000a__x000a_Franco es un enfermo crónico, es insulino dependiente y necesita control y fármacos.  No puede esperar indefinidamente."/>
    <x v="5"/>
    <s v="CALL CENTER"/>
    <s v="CALL CENTER"/>
    <x v="32"/>
    <s v="Buenos días, estimados:_x000a_En relación con el paciente Franco Pizarro Yepes (DNI: 78015940), informamos que su última atención fue realizada el 03 de abril de 2025 a las 17:00 horas con el Dr. Gerson Jacob Siura Trevejo en el Servicio de Endocrinología - Teleconsulta, donde el médico prescribió un examen de laboratorio y medicamentos._x000a_Los medicamentos fueron entregados por Cuidafarma el 05 de abril. En cuanto a los exámenes de laboratorio, el personal encargado ya se encuentra en coordinación según la disponibilidad del paciente._x000a_Quedamos a su disposición para cualquier consulta adicional._x000a_Atentamente, Buenas tardes, estimada:_x000a_Reciba un cordial saludo de parte del Centro Médico Viva 1A._x000a_En relación con el paciente Franco Pizarro Yepes (DNI: 78015940), le informamos lo siguiente:_x000a_Su última atención fue realizada el 03 de abril de 2025 a las 17:00 horas con el Dr. Gerson Jacob Siura Trevejo, en el servicio de Endocrinología - Teleconsulta, donde se le prescribieron exámenes de laboratorio y tratamiento médico._x000a_Los medicamentos fueron entregados por Cuidafarma el 05 de abril._x000a_Los exámenes de laboratorio fueron realizados el 12 de abril de 2025, según la disponibilidad del paciente._x000a_El día de hoy se intentó contactar al paciente para programar su próxima atención correspondiente al mes de mayo. Sin embargo, el número celular registrado no cuenta con cobertura, por lo que se procedió a dejar un mensaje a través de WhatsApp._x000a_Recordamos que el proceso de agendamiento se realiza vía telefónica, con el objetivo de confirmar la disponibilidad del paciente. En caso de no lograr contacto directo, se utiliza el canal de WhatsApp como vía alterna de notificación._x000a_Adjuntamos el flayer con los números de contacto disponibles para una mejor coordinación._x000a_Quedamos atentos a cualquier requerimiento adicional._x000a_Saludos cordiales,"/>
    <d v="2025-04-08T00:00:00"/>
    <x v="0"/>
    <n v="4"/>
    <s v="CERRADA"/>
    <s v="96 HORAS"/>
    <s v="ATRIBUIBLE"/>
    <s v="abr-03"/>
    <e v="#N/A"/>
    <e v="#N/A"/>
    <e v="#N/A"/>
    <e v="#N/A"/>
    <e v="#N/A"/>
    <e v="#N/A"/>
    <s v="Fallas TICS"/>
    <x v="3"/>
  </r>
  <r>
    <x v="3"/>
    <s v="PERÚ"/>
    <s v="VIVA1A CENTRO MEDICO"/>
    <s v="RIMAC"/>
    <s v="CRONICOS"/>
    <s v="DNI"/>
    <n v="29602613"/>
    <s v="Claudia Lucia Quiroz Pacheco"/>
    <m/>
    <m/>
    <m/>
    <x v="1"/>
    <m/>
    <x v="2"/>
    <s v="ASEGURADOR"/>
    <s v="El lunes 07 de marzo la asegurada se comunica con RIMAC, para acceder al programa pacientes crónicos, pero no la llamaban para coordinar la cita, se realizo el reclamo y el día 14 de marzo recién la contactan."/>
    <x v="2"/>
    <s v="CRONICOS"/>
    <s v="NO ESPECIFICA"/>
    <x v="32"/>
    <s v="Paciente no esta recibiendo atenciones en VIVA 1A ."/>
    <d v="2025-04-15T00:00:00"/>
    <x v="1"/>
    <n v="9"/>
    <s v="CERRADA"/>
    <s v="6 DIAS O MAS"/>
    <s v="NO ATRIBUIBLE"/>
    <s v="abr-03"/>
    <e v="#N/A"/>
    <e v="#N/A"/>
    <e v="#N/A"/>
    <e v="#N/A"/>
    <e v="#N/A"/>
    <e v="#N/A"/>
    <s v="Acceso"/>
    <x v="0"/>
  </r>
  <r>
    <x v="3"/>
    <s v="PERÚ"/>
    <s v="VIVA1A CENTRO MEDICO"/>
    <s v="RIMAC"/>
    <s v="CRONICOS"/>
    <s v="DNI"/>
    <n v="29521113"/>
    <s v="Martha Rosario Bustios Bolaños"/>
    <m/>
    <m/>
    <m/>
    <x v="1"/>
    <m/>
    <x v="2"/>
    <s v="ASEGURADOR"/>
    <s v="La semana de 06 de enero paso atención en el programa pacientes crónicos, el médico le solicito exámenes de laboratorio, pero no se contactaron con ella hasta el 20 de enero."/>
    <x v="2"/>
    <s v="PRESTADOR EXTERNO"/>
    <s v="LABORATORIO"/>
    <x v="32"/>
    <s v="Paciente paso consulta el 08 de enero y efectivamente se contactaron el 20 del mes, hubo una demora en contactar al paciente. Por la cual somos consciente del hecho y estamos trabajando en el seguimiento oportuno. Informacion adicional paciente viene cumpliendo sus  atenciones como corresponde cada mes.  Se ha Incorporado  de un recurso humano adicional en el equipo de laboratorio, lo que permitirá agilizar la atención y respuesta a los requerimientos de los pacientes . Reforzamiento en el seguimiento de los ordenamientos. "/>
    <d v="2025-04-15T00:00:00"/>
    <x v="0"/>
    <n v="9"/>
    <s v="CERRADA"/>
    <s v="6 DIAS O MAS"/>
    <s v="ATRIBUIBLE"/>
    <s v="abr-03"/>
    <e v="#N/A"/>
    <e v="#N/A"/>
    <e v="#N/A"/>
    <e v="#N/A"/>
    <e v="#N/A"/>
    <e v="#N/A"/>
    <s v="Acceso"/>
    <x v="0"/>
  </r>
  <r>
    <x v="3"/>
    <s v="PERÚ"/>
    <s v="VIVA1A CENTRO MEDICO"/>
    <s v="RIMAC"/>
    <s v="CRONICOS"/>
    <s v="DNI"/>
    <m/>
    <s v="MICAELA JANY PEVE VICENTE "/>
    <m/>
    <n v="994673521"/>
    <m/>
    <x v="1"/>
    <m/>
    <x v="2"/>
    <s v="ASEGURADOR"/>
    <s v="Asegurado se comunica y refiere que se atendió bajo el programa CUIDATE y ya le enviaron sus medicinas , pero no le ha llegado la receta médica hasta la fecha, desea la receta lo antes posible, ya que la atención fue a fines de marzo"/>
    <x v="7"/>
    <s v="CUIDATE"/>
    <s v="MEDICINA FAMILIAR"/>
    <x v="32"/>
    <s v="Buenas tardes, estimados:_x000a_Por medio del presente, les informamos que ya se ha establecido comunicación con la Sra. Norma Vicente, madre de la paciente MICAELA JANY PEVE VICENTE. En dicha interacción se procedió al envío de su receta médica a través del número de WhatsApp 994673521previamente registrado._x000a_Asimismo, se realizó el agendamiento de su cita mensual para el día 11 de abril de 2025 a las 9:30 a.m., con el Dr. Moncada, correspondiente al servicio de Médica Familiar - Teleconsulta._x000a_La clienta manifestó su satisfacción con la atención recibida._x000a_Quedamos atentos a cualquier consulta adicional que puedan tener._x000a_Saludos cordiales,"/>
    <d v="2025-04-10T00:00:00"/>
    <x v="0"/>
    <n v="6"/>
    <s v="CERRADA"/>
    <s v="6 DIAS O MAS"/>
    <s v="ATRIBUIBLE"/>
    <s v="abr-03"/>
    <e v="#N/A"/>
    <e v="#N/A"/>
    <e v="#N/A"/>
    <e v="#N/A"/>
    <e v="#N/A"/>
    <e v="#N/A"/>
    <s v="Atención Asistencial"/>
    <x v="0"/>
  </r>
  <r>
    <x v="3"/>
    <s v="PERÚ"/>
    <s v="VIVA1A CENTRO MEDICO"/>
    <s v="RIMAC"/>
    <s v="CRONICOS"/>
    <s v="DNI"/>
    <s v="8243493."/>
    <s v="TALIA GIANINA MARTÍNEZ DE ARAUZO"/>
    <s v="Capullanas G5-502 Palmas del Golf, Victor Larco"/>
    <n v="949953153"/>
    <m/>
    <x v="1"/>
    <m/>
    <x v="2"/>
    <s v="ASEGURADOR"/>
    <s v="Hola, como están? Espero que bien , la afiliada está esperando la llamada para su cita._x000a__x000a_ _x000a__x000a_Su cita ha sido agendada para el día 3 de abril de 2025 a las 14:50 p.m. con el Dr. Gerson Jacob Siura Trevejo, en el servicio de Endocrinología - Teleconsulta, usuario agradece y queda Satisfecho con la gestión realizada. la Sra. Talia Gianina Martínez Bohl (DNI: 08243493)_x000a__x000a_ _x000a__x000a_ _x000a__x000a_Como podemos proceder._x000a__x000a_ _x000a__x000a_Espero su respuesta,_x000a__x000a_ "/>
    <x v="8"/>
    <s v="Medicina especializada"/>
    <s v="ENDOCRINOLOGIA"/>
    <x v="32"/>
    <s v="Buenas tardes, estimada,_x000a_Nos permitimos informarle que el Dr. Siura Travejo ha presentado un imprevisto, lo cual ha ocasionado un retraso en las atenciones programadas._x000a_Hemos realizado la comunicación correspondiente con la paciente afectada, explicándole la situación y ofreciéndole nuestras disculpas por los inconvenientes ocasionados. La paciente se ha mostrado conforme y permanecerá a la espera de la atención por parte del médico._x000a_Reiteramos nuestro compromiso con la mejora continua de nuestros servicios y agradecemos su comprensión._x000a_"/>
    <d v="2025-04-03T00:00:00"/>
    <x v="0"/>
    <n v="1"/>
    <s v="CERRADA"/>
    <s v="24 HORAS"/>
    <s v="ATRIBUIBLE"/>
    <s v="abr-03"/>
    <e v="#N/A"/>
    <e v="#N/A"/>
    <e v="#N/A"/>
    <e v="#N/A"/>
    <m/>
    <m/>
    <s v="Acceso"/>
    <x v="0"/>
  </r>
  <r>
    <x v="3"/>
    <s v="PERÚ"/>
    <s v="VIVA1A CENTRO MEDICO"/>
    <s v="RIMAC"/>
    <s v="CRONICOS"/>
    <s v="DNI"/>
    <n v="8434840"/>
    <s v="CELSO VEGA BERAUN"/>
    <m/>
    <n v="992743238"/>
    <s v="praconsa@gmail.com"/>
    <x v="1"/>
    <m/>
    <x v="2"/>
    <s v="ASEGURADOR"/>
    <s v="Katherine buenas tardes,_x000a__x000a_Cliente se comunica para reportar que no está recibiendo su medicación conforme con el programa Cuídate. Menciona que normalmente le enviaban sus medicinas () pero con el cambio de proveedor a VIVA A1, tiene mala atención. El mes pasado solo le dieron la insulina y la medicina restante le dijeron que no tenía cobertura, pero lo consultarán y le avisarían. Y ahora le informan que no cuenta con cobertura para la insulina._x000a__x000a_CELSO VEGA BERAUN_x000a_DNI 08434840_x000a_POLIZA 4054 - 0000050830_x000a_DIAGNOSTICO Diabetes_x000a_TELEFONO 992743238_x000a_CORREO praconsa@gmail.com_x000a__x000a__x000a_Sls,"/>
    <x v="0"/>
    <s v="PRESTADOR EXTERNO"/>
    <s v="FARMACIA"/>
    <x v="32"/>
    <s v="Buenas noches estimados,_x000a__x000a_Reciba un cordial saludo del Centro Médico Viva 1A._x000a_A solicitud del paciente, procederemos con la derivación de la receta médica a Cuida Farma para su respectiva dispensación._x000a_Cabe mencionar que las insulinas, aguja para insulina y tiras reactivas ya fueron enviadas por Cuida Farma y entregadas el 02 de abril de 2025 . Los demás medicamentos han sido derivados a Cuida Farma, a fin de que puedan realizar la entrega correspondiente el día de mañana._x000a_Quedamos atentos ante cualquier coordinación adicional._x000a__x000a__x000a_Saludo cordiales."/>
    <d v="2025-04-14T00:00:00"/>
    <x v="0"/>
    <n v="8"/>
    <s v="CERRADA"/>
    <s v="6 DIAS O MAS"/>
    <s v="ATRIBUIBLE"/>
    <s v="abr-03"/>
    <e v="#N/A"/>
    <e v="#N/A"/>
    <e v="#N/A"/>
    <e v="#N/A"/>
    <m/>
    <m/>
    <s v="Medicamentos"/>
    <x v="0"/>
  </r>
  <r>
    <x v="3"/>
    <s v="PERÚ"/>
    <s v="VIVA1A CENTRO MEDICO"/>
    <s v="RIMAC"/>
    <s v="CRONICOS"/>
    <s v="DNI"/>
    <n v="29328356"/>
    <s v="EMARIA DEL CARMEN BURGA NUÑEZ DE ZEA"/>
    <m/>
    <n v="980295331"/>
    <m/>
    <x v="1"/>
    <m/>
    <x v="2"/>
    <s v="ASEGURADOR"/>
    <s v="Su gentil apoyo con el descargo y las medidas correctivas del presente reclamo._x000a__x000a__x000a_Buenas tardes_x000a__x000a_La presente es para informar sobre el caso del paciente EMARIA DEL CARMEN BURGA NUÑEZ DE ZEA. Paciente refiere, hasta el momento, no le han brindado la medicación por programa de crónicos: &quot;AR&quot;.  _x000a__x000a_Por favor, su apoyo con la solicitud del paciente. Se adjunta la información de contacto del paciente:_x000a__x000a_Paciente: MARIA DEL CARMEN BURGA NUÑEZ DE ZEA_x000a_DNI 29328356_x000a_Teléfono: 980295331_x000a_Tipo de Póliza:  FULL SALUD_x000a_Contratante: ZEA RUIZ JUAN CARLOS_x000a_N° de Póliza: 0000043989_x000a_DX ARTRITIS REUMATOIDE_x000a__x000a_Atte. Lic. Katherine Olivera"/>
    <x v="0"/>
    <s v="PRESTADOR EXTERNO"/>
    <s v="FARMACIA"/>
    <x v="32"/>
    <s v="Buenos días, estimados,_x000a_Reciban un cordial saludo de parte de VIVA 1A Centro Médico._x000a_En relación a la Sra. María del Carmen Burga Núñez de Zea (DNI: 29328356), confirmamos que la paciente asistió a consulta el 03 de abril de 2025 a las 18:30 horas con la Dra. Janet Giovanna Quispe, del servicio de Reumatología - Teleconsulta._x000a_Además, se realizó una llamada telefónica a la paciente, quien informó que, según lo acordado previamente, los medicamentos serán entregados el día de mañana. La paciente expresó estar conforme con la atención recibida.  _x000a_Haremos el seguimiento respectivo para la recepción de los mismos._x000a_Quedamos a su disposición para cualquier consulta adicional._x000a_Saludos cordiales,"/>
    <d v="2025-04-04T00:00:00"/>
    <x v="0"/>
    <n v="2"/>
    <s v="CERRADA"/>
    <s v="48 HORAS"/>
    <s v="ATRIBUIBLE"/>
    <s v="abr-03"/>
    <e v="#N/A"/>
    <e v="#N/A"/>
    <e v="#N/A"/>
    <e v="#N/A"/>
    <m/>
    <m/>
    <s v="Medicamentos"/>
    <x v="0"/>
  </r>
  <r>
    <x v="3"/>
    <s v="PERÚ"/>
    <s v="VIVA1A CENTRO MEDICO"/>
    <s v="RIMAC"/>
    <s v="CRONICOS"/>
    <s v="DNI"/>
    <n v="43395557"/>
    <s v="TORRE MUÑOZ MANUEL"/>
    <m/>
    <m/>
    <m/>
    <x v="1"/>
    <m/>
    <x v="1"/>
    <s v="ASEGURADOR"/>
    <s v="INGRESO A PROGRAMA HIPOTIROIDISMO - TORRE MUÑOZ MANUEL"/>
    <x v="1"/>
    <s v="CRONICOS"/>
    <s v="HIPOTIROIDISMO"/>
    <x v="32"/>
    <s v="Buenas dias, estimada:_x000a_Me permito informarle que el paciente Manuel Torre Muñoz ya fue contactado y atendido el día 25/04/2025 por la Dra. Anahí Angélica Seijas Arvelaez, en el servicio de Medicina Interna - Teleconsulta._x000a_Quedamos atentos a cualquier requerimiento adicional._x000a_Saludos cordiales,"/>
    <d v="2025-04-28T00:00:00"/>
    <x v="0"/>
    <n v="18"/>
    <s v="CERRADA"/>
    <s v="6 DIAS O MAS"/>
    <s v="ATRIBUIBLE"/>
    <s v="abr-03"/>
    <e v="#N/A"/>
    <e v="#N/A"/>
    <e v="#N/A"/>
    <e v="#N/A"/>
    <m/>
    <m/>
    <s v="Solicitud"/>
    <x v="1"/>
  </r>
  <r>
    <x v="3"/>
    <s v="PERÚ"/>
    <s v="VIVA1A CENTRO MEDICO"/>
    <s v="RIMAC"/>
    <s v="CRONICOS"/>
    <s v="DNI"/>
    <n v="9437292"/>
    <s v="ALFREDO CARLOS VALDIVIA DEL ALCAZAR"/>
    <m/>
    <m/>
    <m/>
    <x v="1"/>
    <m/>
    <x v="2"/>
    <s v="ASEGURADOR"/>
    <s v="Estimados @quejasyreclamos@viva1a.com.pe@Chrismerly Abigail Huaranca López_x000a__x000a__x000a_Su urgente apoyo con el descargo y medidas correctivas en  referencia al presente reclamo._x000a__x000a_Estimados._x000a__x000a_ _x000a__x000a_El asegurado  tuvo cita el 20.03, nos ha llamado e indica que no le llegaron a enviar la receta, sin embargo de lo que pudo conversar con el meéico en la consulta no llegaron a enviarle Concor 5mg/genzibrocilo 600mlg/Aldomet 500mlg), sólo tiene comprobante inkafarma adjunto._x000a__x000a_ Quedaron en enviarle Aldomet y hasta el momento no y tiene comunicación._x000a__x000a_ _x000a__x000a_ _x000a__x000a_Saludos Cordiales_x000a__x000a_ _x000a__x000a_Karla D. Chumpitaz Quispe_x000a__x000a_Cel: 967368984_x000a__x000a_Representante en Cliente Poder Judicial Lima Norte _x000a__x000a_D. Calle Begonias 650 Piso 8, San Isidro _x000a__x000a_ "/>
    <x v="7"/>
    <s v="CRONICOS"/>
    <s v="MEDICINA INTERNA"/>
    <x v="33"/>
    <s v="Buenas tardes estimados,_x000a__x000a_Reciba un cordial saludo del Centro Médico Viva 1A._x000a_ En respuesta al caso del paciente ALFREDO CARLOS VALDIVIA DEL ALCAZAR se estableció una comunicación telefónica donde detallo el inconveniente con los medicamentos prescritos, el concort ( bisoprolol) no fue prescritos en su receta del mes de marzo, el aldomet (metildopa) si está indicado dentro de su recta médica. por ello se gestionó agendamiento con el medico Antonio David Moncada Catalan servicio de Medicina interna - Teleconsulta para el día de hoy a las 2:00pm._x000a__x000a_Saludos cordiales."/>
    <d v="2025-04-15T00:00:00"/>
    <x v="0"/>
    <n v="8"/>
    <s v="CERRADA"/>
    <s v="6 DIAS O MAS"/>
    <s v="ATRIBUIBLE"/>
    <s v="abr-04"/>
    <e v="#N/A"/>
    <e v="#N/A"/>
    <e v="#N/A"/>
    <e v="#N/A"/>
    <m/>
    <m/>
    <s v="Atención Asistencial"/>
    <x v="0"/>
  </r>
  <r>
    <x v="3"/>
    <s v="PERÚ"/>
    <s v="VIVA1A CENTRO MEDICO"/>
    <s v="RIMAC"/>
    <s v="CRONICOS"/>
    <s v="DNI"/>
    <n v="7756092"/>
    <s v=" ERNESTO BENITES ALVAREZ"/>
    <m/>
    <n v="989801723"/>
    <s v=" ERNESTOBENITES2502@GMAIL.COM"/>
    <x v="1"/>
    <m/>
    <x v="2"/>
    <s v="ASEGURADOR"/>
    <s v="Buenas tardes, estimados _x000a__x000a_por favor apoyo con caso de asegurado, indica solo tuvo una atención con ustedes en el cual indicaron se comunicarían para generar atención, pero hasta el momento no se han comunicado y no sabe como contactarse refiere no tener medicación. _x000a__x000a_Paciente: ERNESTO BENITES ALVAREZ_x000a_DNI 07756092_x000a_Teléfono: 989801723_x000a_Tipo de Póliza:  EPS_x000a_Contratante: GRUPO ENEL_x000a_N° de Póliza: E0002545_x000a_DX HIPOTIRODISMO HASHIMOTO_x000a_EMAIL. ERNESTOBENITES2502@GMAIL.COM_x000a__x000a_Saludos "/>
    <x v="2"/>
    <s v="Medicina especializada"/>
    <s v="ENDOCRINOLOGIA"/>
    <x v="33"/>
    <s v="Buenos días, estimados,_x000a_Reciban un cordial saludo de parte de VIVA 1A Centro Médico._x000a_Nos hemos contactado con el Sr. Ernesto Benites Álvarez (DNI 07756092) a través de la línea telefónica para el agendamiento de su cita. Conforme a su solicitud, se ha programado la cita para el día 09 de abril de 2025._x000a_La atención será brindada por el Dr. Gerson Jacob Siura Trevejo, del servicio de Endocrinología – Atención Domiciliaria. El cliente expresó estar conforme con la atención recibida._x000a_Quedamos a su disposición para cualquier consulta adicional._x000a_Saludos cordiales,"/>
    <d v="2025-04-04T00:00:00"/>
    <x v="0"/>
    <n v="1"/>
    <s v="CERRADA"/>
    <s v="24 HORAS"/>
    <s v="ATRIBUIBLE"/>
    <s v="abr-04"/>
    <e v="#N/A"/>
    <e v="#N/A"/>
    <e v="#N/A"/>
    <e v="#N/A"/>
    <m/>
    <m/>
    <s v="Acceso"/>
    <x v="0"/>
  </r>
  <r>
    <x v="3"/>
    <s v="PERÚ"/>
    <s v="VIVA1A CENTRO MEDICO"/>
    <s v="RIMAC"/>
    <s v="CRONICOS"/>
    <s v="DNI"/>
    <n v="6134812"/>
    <s v="NURIA ZAVALETA LUJAN"/>
    <m/>
    <n v="972027531"/>
    <m/>
    <x v="1"/>
    <m/>
    <x v="2"/>
    <s v="ASEGURADOR"/>
    <s v="Estimados @quejasyreclamos@viva1a.com.pe@Chrismerly Abigail Huaranca López_x000a__x000a_Su urgente apoyo con el descargo y medidas correctivas. El usuario referido indica que hace meses que no cuenta con el servicio. _x000a__x000a_Enviado desde Outlook para Android_x000a_De: Miriam Beatriz Perez Aparicio &lt;miriam.perez@rimac.com.pe&gt;_x000a_Enviado: viernes, abril 4, 2025 2:39:26 p. m._x000a_Para: CUI_Guissela Bedon Espinoza &lt;xt10033@rimac.com.pe&gt;_x000a_CC: Vanessa Flores Olivos &lt;vanessa.flores@rimac.com.pe&gt;_x000a_Asunto: RIMAC VIP//CITA CON STAR VITAL URGENTE//PACIENTE NURIA ZAVALETA LUJAN_x000a__x000a_No suele recibir correo electrónico de miriam.perez@rimac.com.pe. Por qué es esto importante_x000a_Buenas tardes_x000a__x000a_Por favor su apoyo ya que se necesita urgente atención para sacar cita a través de STAR VITAL. Cliente VIP critico indica que hace un mes lo está solicitando y hasta el momento nadie le confirma o se comunica. Atención es para su esposa_x000a__x000a__x000a_Titular: SANTIAGO PORRAS PUELLES_x000a_Paciente: NURIA ZAVALETA LUJAN_x000a_DNI: 06134812_x000a_DIAGNOSTICO: Hipotiroidismo_x000a_póliza: AMI SALUD RED MEDICA 0000096931_x000a_celular:972027531_x000a__x000a_A la espera de su urgente contacto."/>
    <x v="2"/>
    <s v="CRONICOS"/>
    <s v="HIPOTIROIDISMO"/>
    <x v="33"/>
    <s v="Buenos días, estimados:_x000a_Reciban un cordial saludo de parte de VIVA 1A Centro Médico._x000a_En relación con la atención de la paciente Nuria Zavaleta Luján (DNI N.° 06134812), les informamos que se ha procedido con el agendamiento de su cita médica con la Dra. Nilda Noriko Kawamura Murillo, especialista en Endocrinología – Teleconsulta, programada para el día 08 de abril de 2025._x000a_Lamentamos sinceramente los inconvenientes que hayan podido generarse y agradecemos sus comentarios, los cuales son valiosos para nosotros. Reiteramos nuestro compromiso con la mejora continua de nuestros servicios, incluyendo la optimización de nuestros tiempos de respuesta._x000a_Saludos cordiales,"/>
    <d v="2025-04-05T00:00:00"/>
    <x v="0"/>
    <n v="1"/>
    <s v="CERRADA"/>
    <s v="24 HORAS"/>
    <s v="ATRIBUIBLE"/>
    <s v="abr-04"/>
    <e v="#N/A"/>
    <e v="#N/A"/>
    <e v="#N/A"/>
    <e v="#N/A"/>
    <m/>
    <m/>
    <s v="Acceso"/>
    <x v="0"/>
  </r>
  <r>
    <x v="3"/>
    <s v="PERÚ"/>
    <s v="VIVA1A CENTRO MEDICO"/>
    <s v="RIMAC"/>
    <s v="CRONICOS"/>
    <s v="DNI"/>
    <n v="6927900"/>
    <s v="MARIA TERESA RODRIGUEZ GIL DE VARGAS"/>
    <m/>
    <m/>
    <m/>
    <x v="28"/>
    <m/>
    <x v="0"/>
    <s v="LIBRO DE RECLAMOS ASEGURADOR"/>
    <s v="Estimada @Carmen Mendez Francia_x000a__x000a_Se ha validado que la usuaria en mención no se encuentra inscrita en el Programa de Cuidados Paliativos No Oncológicos._x000a_Actualmente, la usuaria se encuentra bajo el Programa Diamante, por lo que los servicios brindados por el prestador Viva 1A deben ajustarse a la pertinencia médica y a la cobertura vigente._x000a_Estimados @Chrismerly Abigail Huaranca López@quejasyreclamos@viva1a.com.pe_x000a__x000a_Solicitamos su urgente apoyo con el descargo correspondiente y con las medidas correctivas respecto a la atención brindada a la usuaria referida._x000a_Es fundamental contar con la conformidad de que la paciente está recibiendo el tratamiento adecuado, conforme a su condición clínica y alineado a los lineamientos del Programa Diamante._x000a_Quedamos atentos a la respuesta y a las acciones que correspondan. Buenos días Guissela,_x000a__x000a_ _x000a__x000a_Te comento que hemos recibido un nuevo reclamo por parte de familiar de asegurada MARIA TERESA RODRIGUEZ GIL DE VARGAS._x000a__x000a_Señala que desde el 25/03 viene solicitando a VIVA 1A programación de terapias para el mes de abril._x000a__x000a_ _x000a__x000a_Solicita:_x000a__x000a_ _x000a__x000a_Pronta solución para que la salud de la paciente no se siga perjudicando, considerando que es un caso neurológico y de postración. Urge las terapias de lenguaje, física, ocupacional en los horarios que la paciente necesita y el proveedor conoce hace más de 4 meses._x000a_La ejecución de los demás servicios del programa paliativo no oncológico._x000a_ _x000a__x000a_Por favor tu apoyo para confirmar con proveedor la programación (1) y señalar que servicios adicionales se deben programar (2)._x000a__x000a_ _x000a__x000a_Quedo atenta."/>
    <x v="1"/>
    <s v="CRONICOS"/>
    <s v="CUIDADOS PALIATIVOS"/>
    <x v="33"/>
    <s v="Buenos días, estimados:_x000a_Por medio del presente, se adjunta el informe médico correspondiente a las atenciones brindadas a la paciente MARIA TERESA RODRIGUEZ GIL DE VARGAS , quien forma parte del programa Paliativo No Oncológico con copago al 90%, derivado por Rimac desde noviembre del año pasado._x000a_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_x000a_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_x000a_Agradecemos su atención y quedamos atentos ante cualquier observación adicional._x000a__x000a_Saludos cordiales,"/>
    <d v="2025-04-15T00:00:00"/>
    <x v="0"/>
    <n v="8"/>
    <s v="CERRADA"/>
    <s v="6 DIAS O MAS"/>
    <s v="ATRIBUIBLE"/>
    <s v="abr-04"/>
    <e v="#N/A"/>
    <e v="#N/A"/>
    <e v="#N/A"/>
    <s v="SI"/>
    <m/>
    <m/>
    <s v="Solicitud"/>
    <x v="1"/>
  </r>
  <r>
    <x v="3"/>
    <s v="PERÚ"/>
    <s v="VIVA1A CENTRO MEDICO"/>
    <s v="RIMAC"/>
    <s v="CRONICOS"/>
    <s v="DNI"/>
    <n v="7368114"/>
    <s v="MENDO ROMERO DE BELTRAN DORIS LUCILA"/>
    <m/>
    <m/>
    <m/>
    <x v="1"/>
    <m/>
    <x v="1"/>
    <s v="ASEGURADOR"/>
    <s v="INGRESO RCV ANGLO AMERICANA MENDO ROMERO DE BELTRAN DORIS LUCILA DNI 07368114"/>
    <x v="1"/>
    <s v="CRONICOS"/>
    <s v="RIESGO CARDIOVASCULAR"/>
    <x v="33"/>
    <s v="Buenos días, estimados:_x000a_Reciban un cordial saludo del Centro Médico Viva 1A._x000a_En atención a su solicitud de ingreso al programa para la paciente Doris Lucila Mendo Romero de Beltrán (DNI 07368114), informamos que se realizó la llamada correspondiente, en la cual el familiar indicó que la paciente actualmente viene realizando sus atenciones en la Clínica Internacional._x000a_Quedamos a disposición para cualquier consulta adicional que puedan tener._x000a_Saludos cordiales,"/>
    <d v="2025-04-26T00:00:00"/>
    <x v="0"/>
    <n v="16"/>
    <s v="CERRADA"/>
    <s v="6 DIAS O MAS"/>
    <s v="ATRIBUIBLE"/>
    <s v="abr-04"/>
    <e v="#N/A"/>
    <e v="#N/A"/>
    <e v="#N/A"/>
    <e v="#N/A"/>
    <m/>
    <m/>
    <s v="Solicitud"/>
    <x v="1"/>
  </r>
  <r>
    <x v="3"/>
    <s v="PERÚ"/>
    <s v="VIVA1A CENTRO MEDICO"/>
    <s v="RIMAC"/>
    <s v="CRONICOS"/>
    <s v="DNI"/>
    <n v="29702122"/>
    <s v="CÁCERES CHALCO HIPOLITO."/>
    <m/>
    <m/>
    <m/>
    <x v="1"/>
    <m/>
    <x v="1"/>
    <s v="ASEGURADOR"/>
    <s v="INGRESO RCV CONTINUADOR ANGLO AMERICAM CACERES CHALCO HIPOLITO DNI: 29702122"/>
    <x v="1"/>
    <s v="CRONICOS"/>
    <s v="RIESGO CARDIOVASCULAR"/>
    <x v="33"/>
    <s v="Estimada:_x000a_Buenas tardes._x000a_Por medio del presente, se informa que no se encontró registro de correo de inicio de los pacientes Hipólito Cáceres Chalco (DNI: 29702122) y Anderson Salvatierra Melgarejo (DNI: 46036087)._x000a_Sin embargo, se confirma que ambos pacientes fueron atendidos el día 16 de abril de 2025. El Sr. Cáceres Chalco fue atendido por el Dr. Percy Arriaga Rodríguez, del servicio de Medicina Interna, mientras que el Sr. Salvatierra Melgarejo fue atendido por el Dr. Antonio David Moncada Catalán, del servicio de Medicina Familiar._x000a_Quedamos atentos ante cualquier consulta o requerimiento adicional._x000a_Saludos cordiales,"/>
    <d v="2025-04-23T00:00:00"/>
    <x v="0"/>
    <n v="14"/>
    <s v="CERRADA"/>
    <s v="6 DIAS O MAS"/>
    <s v="ATRIBUIBLE"/>
    <s v="abr-04"/>
    <e v="#N/A"/>
    <e v="#N/A"/>
    <e v="#N/A"/>
    <e v="#N/A"/>
    <m/>
    <m/>
    <s v="Solicitud"/>
    <x v="1"/>
  </r>
  <r>
    <x v="3"/>
    <s v="PERÚ"/>
    <s v="VIVA1A CENTRO MEDICO"/>
    <s v="RIMAC"/>
    <s v="CRONICOS"/>
    <s v="DNI"/>
    <n v="8170776"/>
    <s v="NILTON HERMAN JIMENEZ ROSALES"/>
    <m/>
    <m/>
    <m/>
    <x v="1"/>
    <m/>
    <x v="2"/>
    <s v="ASEGURADOR"/>
    <s v="Estimados @quejasyreclamos@viva1a.com.pe@Chrismerly Abigail Huaranca López_x000a__x000a_Su urgente apoyo con el descargo y medidas correctivas del presente reclamo. _x000a__x000a__x000a__x000a__x000a_ _x000a__x000a_Asegurado NILTON HERNAN JIMENEZ ROSALES – DNI 08170776 pertenece al programa de Columna y presenta inconvenientes con la programación de citas a través del proveedor VIVA 1A. Por favor tu apoyo para notificarlo al proveedor, confirmar la programación. Asimismo, señalar si se encuentra sujeto al cobro del 15%._x000a__x000a_ _x000a__x000a_RECLAMO: Cliente reclama que desde el 23 de febrero 2025 no recibe atenciones médicas de terapia física ya que es un paciente que se encuentra inscrito en el PROGRAMA DE LA COLUMNA a pesar de haber recibido correo por parte del proveedor VIVA 1 A indicándole que su cita era el lunes 31 de marzo el cual nunca acudieron asimismo menciona haberse comunicado con ellos en reiteradas oportunidades el martes 01 y miércoles 02 de abril afirmándole que asistirían a su casa para poder atenderlo pero hasta el momento no se han acercado ni comunicado con él. Cliente detalla además que es la primera vez que tiene este tipo de inconvenientes con el proveedor de salud cuando con los proveedores anteriores que también lo han asistido como HOLE SALUD, ESTAR VITAL siempre han cumplido con su atención. Cliente refiere que paga puntual con sus pagos con RIMAC y no puede ser posible que a pesar de que es diagnosticado como paciente crónico no es atendido como corresponde. Asimismo señala que durante las atenciones anteriores nunca le han cobrado estando cubierto al 100% pero ahora le quieren cobrar 15% como copago._x000a_Cliente solicita que RIMAC tome cartas en el asunto y le cambien de proveedor y se comuniquen a la brevedad posible ya que es necesario que cumpla con sus terapias por su bienestar._x000a__x000a_ _x000a__x000a_Quedo atenta a tus comentarios._x000a__x000a_Gracias de antemano._x000a__x000a_Saludos,"/>
    <x v="2"/>
    <s v="Medicina especializada"/>
    <s v="MEDICINA FISICA Y REHABILITACION"/>
    <x v="33"/>
    <s v="Buenos días, estimada,_x000a_En relación con el paciente Nilton Hernán Jiménez Rosales (DNI: 08170776), informamos que fue atendido el 25 de marzo de 2025 a las 23:30 horas. por la Dra. Laura Betty Vigo Araujo, especialista en Medicina Física y Rehabilitación, en modalidad de atención domiciliaria Así mismo mencionamos, que el médico ordenó 16 terapias físicas a domicilio y 12 rehabilitación de terapia ocupacional. A continuación, el detalle de las atenciones que va recibiendo el paciente."/>
    <d v="2025-04-21T00:00:00"/>
    <x v="0"/>
    <n v="12"/>
    <s v="CERRADA"/>
    <s v="6 DIAS O MAS"/>
    <s v="ATRIBUIBLE"/>
    <s v="abr-04"/>
    <e v="#N/A"/>
    <e v="#N/A"/>
    <e v="#N/A"/>
    <s v="SI"/>
    <m/>
    <m/>
    <s v="Acceso"/>
    <x v="0"/>
  </r>
  <r>
    <x v="3"/>
    <s v="PERÚ"/>
    <s v="VIVA1A CENTRO MEDICO"/>
    <s v="RIMAC"/>
    <s v="CRONICOS"/>
    <s v="DNI"/>
    <n v="72154157"/>
    <s v="FIORELLA CRISEL VERGARA OLIVO"/>
    <m/>
    <m/>
    <m/>
    <x v="1"/>
    <m/>
    <x v="2"/>
    <s v="ASEGURADOR"/>
    <s v="Buenas tardes estimados,_x000a__x000a_ _x000a__x000a_Paciente se contacta a la central de programas, quien informa que en Estar Vital pasaba cita con endocrinología y con reumatología por los siguientes dx: DM tipo 2, hipotiroidismo y artritis reumatoide, sin embargo, paciente pertenece a nuestro programa RCV, por lo que correspondería pasar con un médico de cabecera de la especialidad de medicina interna por ser una paciente pluripatológica. Comenta que paso cita el 12/03 con el Dr. Siura médico de endocrinología, quien le menciono que no debe pasar consulta con un médico internista sino con un médico de reumatología, por lo que derivo una IC con reumatología, misma que todavía no ha sido gestionada por el Centro Médico VIVA 1A, asimismo, se le informa a paciente que correspondería cita con médico internista y de acuerdo a pertinencia médica las IC correspondientes, a pesar de ello, asegurada solicita pasar cita todos los meses con dos especialidades (endocrinología y reumatología), por favor su gentil apoyo para que médico se contacte con paciente para brindar la explicación del protocolo del programa y pueda orientar a nuestra paciente del programa RCV._x000a__x000a_ _x000a__x000a_PX: FIORELLA CRISEL VERGARA OLIVO_x000a__x000a_DNI: 72154157_x000a__x000a_ _x000a__x000a_Quedamos pendientes_x000a__x000a_ _x000a__x000a_Saludos cordiales,_x000a__x000a_Central de programas Rimac"/>
    <x v="2"/>
    <s v="Medicina especializada"/>
    <s v="REUMATOLOGIA"/>
    <x v="34"/>
    <s v="Buenas tardes Guisella,_x000a__x000a_Con respecto al correo descrito líneas abajo del paciente FIORELLA CRISEL VERGARA OLIVO,  tiene programadas las siguientes atenciones para el día 15 de abril de 2025 :_x000a__x000a_5:00 PM con la Dra. Janet Giovanna Quispe Vargas de la especialidad de Reumatología - Atención a domicilio._x000a_6:00 PM con el Dr. Gerson Jacob Siura Trevejo de la especialidad de Endocrinología - Teleconsulta._x000a__x000a__x000a_Cabe precisar que la atención por Reumatología no forma parte del protocolo del programa de Artritis Reumatoidea , dado que el diagnóstico del paciente es Artritis Psoriásica . Sin embargo, ante la solicitud de la usuaria se procede a programar la atención por la especialidad de Reumatología, por lo cual solicitamos autorización para la atención programada en el domicilio de la paciente del día de mañana._x000a__x000a_En conversación con la paciente en cuestión, informa que se encuentra conforme con la atención brindada por el servicio de Endocrinología de VIVA 1A (Hasta la fecha una sola atención). En relación con las atenciones referidas por el servicio de medicina interna, se deja constancia de que este caso no corresponde a una atención brindada por VIVA 1A._x000a__x000a_La paciente ingresa al programa con VIVA 1A el 12 de marzo del 2025. Todas las atenciones previas a esta fecha, corresponden a atenciones brindadas según referido por la paciente, con el antiguo proveedor que gestionaba su programa de salud._x000a__x000a__x000a__x000a_Saludos cordiales"/>
    <d v="2025-04-14T00:00:00"/>
    <x v="0"/>
    <n v="6"/>
    <s v="CERRADA"/>
    <s v="6 DIAS O MAS"/>
    <s v="ATRIBUIBLE"/>
    <s v="abr-07"/>
    <e v="#N/A"/>
    <e v="#N/A"/>
    <e v="#N/A"/>
    <s v="SI"/>
    <m/>
    <m/>
    <s v="Acceso"/>
    <x v="0"/>
  </r>
  <r>
    <x v="3"/>
    <s v="PERÚ"/>
    <s v="VIVA1A CENTRO MEDICO"/>
    <s v="RIMAC"/>
    <s v="CRONICOS"/>
    <s v="DNI"/>
    <n v="8715362"/>
    <s v="GIULIANA MARLENE NOVOA REYES DE VERA"/>
    <m/>
    <n v="999397933"/>
    <s v="gnovoar62@hotmail.com"/>
    <x v="1"/>
    <m/>
    <x v="2"/>
    <s v="ASEGURADOR"/>
    <s v="Buenas tardes._x000a__x000a_ _x000a__x000a_Por favor su apoyo en coordinación de cita de clientes VIP que se encuentran en programa ESTAR VITAL. Favor de enviar mensaje por WhatsApp antes de llamar para que pueda contestar llamada, cliente tiene bloqueo SPAM y tiene que agregar a sus contactos para que le permita la recepción de llamadas._x000a__x000a_ _x000a__x000a_Cliente usualmente tiene las citas los 20 de cada, sin embargo, hasta el momento no lo contactan y ya no cuenta con medicamentos._x000a__x000a_ _x000a__x000a_Nombre: GIULIANA MARLENE NOVOA REYES DE VERA_x000a__x000a_DNI: 08715362_x000a__x000a_CEL CONTACTO:  999397933_x000a__x000a_CORREO: gnovoar62@hotmail.com_x000a__x000a_DIAGNOSTICO: HIPOTIROIDISMO              _x000a__x000a_ _x000a__x000a_Gracias por su apoyo._x000a__x000a_ _x000a__x000a_Adriana Ayala Diaz_x000a__x000a_Asesor Preferente VIP_x000a__x000a_Contáctame por WhatsApp 937071164 "/>
    <x v="2"/>
    <s v="CRONICOS"/>
    <s v="HIPOTIROIDISMO"/>
    <x v="35"/>
    <s v="Buenos días, estimados:_x000a_Reciban un cordial saludo por parte de VIVA 1A Centro Médico._x000a_En relación con el paciente Giuliana Marlene Novoa Reyes de Vera (DNI: 08715362), informamos que recibió la atención correspondiente al mes de marzo el día 28 con el DR Gerson Jacob Siura Trevejo Trevejo SERVICIO DE ENDOCRINOLOGIA - TELECONSULTA. Hasta el momento, no tenemos ningún pendiente con el paciente. Su próxima cita será programada antes de finalizar el mes, y realizaremos la llamada correspondiente para agendarla._x000a_Quedamos a su disposición para cualquier consulta adicional._x000a_Atentamente,"/>
    <d v="2025-04-08T00:00:00"/>
    <x v="0"/>
    <n v="1"/>
    <s v="CERRADA"/>
    <s v="24 HORAS"/>
    <s v="ATRIBUIBLE"/>
    <s v="abr-08"/>
    <e v="#N/A"/>
    <e v="#N/A"/>
    <e v="#N/A"/>
    <e v="#N/A"/>
    <m/>
    <m/>
    <s v="Acceso"/>
    <x v="0"/>
  </r>
  <r>
    <x v="3"/>
    <s v="PERÚ"/>
    <s v="VIVA1A CENTRO MEDICO"/>
    <s v="RIMAC"/>
    <s v="CRONICOS"/>
    <s v="DNI"/>
    <n v="42748447"/>
    <s v="JIMMY DANIEL AYALA ARIAS"/>
    <m/>
    <m/>
    <m/>
    <x v="1"/>
    <m/>
    <x v="2"/>
    <s v="ASEGURADOR"/>
    <s v="Estimados por favor el apoyo con el cliente ya que el día 26/03/2025 se atendió a través del programa Cuidate donde lo atendió por atención virtual su doctor mandándole una orden a una atención por laboratorio y también sus medicinas para su tratamiento. Estas dos semanas que han pasado, absolutamente nadie se ha contactado con el asegurado. Cliente crítico._x000a__x000a_ _x000a__x000a_ _x000a__x000a_Hasta la fecha no hay ningún tipo de contacto y su Dx es:_x000a__x000a_ _x000a__x000a_diabetes_x000a_ _x000a__x000a_Necesita que se pongan en contacto para coordinar y no llevarse una mala experiencia del servicio._x000a__x000a_ _x000a__x000a_DNI: 42748447_x000a__x000a_EPS_ E0029964_x000a__x000a_JIMMY DANIEL AYALA ARIAS_x000a__x000a_Celular:   987738426_x000a__x000a_Correo: jimmy2701mevc@gmail.com"/>
    <x v="0"/>
    <s v="PRESTADOR EXTERNO"/>
    <s v="FARMACIA"/>
    <x v="35"/>
    <s v="Buenos días, estimados:_x000a__x000a_Reciban un cordial saludo de parte del Centro Médico Viva 1A._x000a__x000a_En atención al reclamo presentado por el paciente Jimmy Daniel Ayala Arias, nos permitimos informar lo siguiente:_x000a__x000a_Los medicamentos ya fueron entregados, situación que fue confirmada a través de una llamada telefónica realizada el día de hoy por uno de nuestros asesores del Call Center._x000a__x000a_En cuanto a los exámenes de laboratorio, estos aún se encuentran en proceso, a la espera de que el paciente realice el respectivo copago._x000a__x000a_Adjuntamos a la presente una captura de la conversación sostenida con el paciente, como soporte de la gestión realizada._x000a__x000a_Estaremos atentos a la evolución del caso y brindaremos actualizaciones oportunamente._x000a__x000a__x000a__x000a_Saludos cordiales,"/>
    <d v="2025-04-14T00:00:00"/>
    <x v="0"/>
    <n v="5"/>
    <s v="CERRADA"/>
    <s v="120 HORAS"/>
    <s v="ATRIBUIBLE"/>
    <s v="abr-08"/>
    <e v="#N/A"/>
    <e v="#N/A"/>
    <e v="#N/A"/>
    <e v="#N/A"/>
    <m/>
    <m/>
    <s v="Medicamentos"/>
    <x v="0"/>
  </r>
  <r>
    <x v="3"/>
    <s v="PERÚ"/>
    <s v="VIVA1A CENTRO MEDICO"/>
    <s v="RIMAC"/>
    <s v="CRONICOS"/>
    <s v="DNI"/>
    <n v="40204963"/>
    <s v="OLGA TATIANA CUADROS BASIS "/>
    <m/>
    <n v="999203060"/>
    <m/>
    <x v="1"/>
    <m/>
    <x v="2"/>
    <s v="ASEGURADOR"/>
    <s v="Estimados,_x000a__x000a_ _x000a__x000a_@Freddy Garzón @CUI_Guissela Bedon Espinoza @Lorena Ygnacio Quiroz_x000a__x000a_Su gentil apoyo por favor, asegurada indica que le van a realizar la terapia a las 7:30pm de la noche de hoy, sin embargo no le han enviado el link de pago y tampoco le han realizado la interconsulta con dermatología para lo de mis quemaduras ni con psiquiatría, cliente está a la espera de ello._x000a__x000a_ _x000a__x000a_Su gentil apoyo por favor cliente es crítica."/>
    <x v="2"/>
    <s v="Medicina especializada"/>
    <s v="DERMATOLOGIA"/>
    <x v="35"/>
    <s v="Gianina Jessica Sigueña Aldana_x000a_​_x000a_Estimada Guissela, buena tarde:_x000a_Nos hemos contactado con nuestra mutua paciente, teniendo las terapias físicas agendadas en el rango horario que ha solicitado, martes, jueves a las 15:00hrs | sábados: 12:30pm_x000a_En cuanto a la terapia de dolor solicitada tendrá cita con nuestra especialista Dra Seijas el día hoy por la tarde._x000a_En cuanto a las interconsultas de Psiquiatría y Dermatología se gestionarán con Cl Vesalio para que brinden las citas a la brevedad posible._x000a__x000a_Quedo a su disposición para cualquier duda adicional._x000a_Saludos Cordiales , Buenos días, estimada:_x000a_Me permito actualizar la información respecto a la atención de la paciente. Actualmente, tiene una cita programada para el 05/05/2025 a las 10:45 a.m., en la especialidad de Dermatología, en la Clínica Vesalio._x000a_Por otro lado, la Clínica Vesalio ha informado que la paciente no cuenta con cobertura para atenciones en la especialidad de Psiquiatría en dicha clínica, ya que este servicio corresponde a otro proveedor. Ante ello, el área de admisión de Viva 1A ha procedido a solicitar la información correspondiente con los responsables de brindar dicha atención._x000a_Quedamos atentos a cualquier consulta adicional._x000a_Saludos cordiales,"/>
    <d v="2025-04-30T00:00:00"/>
    <x v="0"/>
    <n v="17"/>
    <s v="CERRADA"/>
    <s v="6 DIAS O MAS"/>
    <s v="ATRIBUIBLE"/>
    <s v="abr-08"/>
    <s v="RIMAC VIP/ ENVÍO DE MEDICAMENTOS DE PROGRAMA CRÓNICO/ OLGA TATIANA CUADROS BASIS "/>
    <e v="#N/A"/>
    <e v="#N/A"/>
    <s v="SI"/>
    <m/>
    <m/>
    <s v="Acceso"/>
    <x v="0"/>
  </r>
  <r>
    <x v="3"/>
    <s v="PERÚ"/>
    <s v="VIVA1A CENTRO MEDICO"/>
    <s v="RIMAC"/>
    <s v="CRONICOS"/>
    <s v="DNI"/>
    <n v="6927900"/>
    <s v="MARIA TERESA RODRIGUEZ GIL DE VARGAS"/>
    <m/>
    <m/>
    <m/>
    <x v="1"/>
    <m/>
    <x v="2"/>
    <s v="ASEGURADOR"/>
    <s v="Buenos días señores de Rimac y Viva, debo reiterar mis reclamos y molestias, dado que hace dos semanas la paciente María Teresa Rodríguez Gil no recibe terapias física ni ocupacional y más de 100 días que Viva 1A no brinda el servicio de terapia del lenguaje._x000a__x000a_Debo indicar que hoy mi familia se contactó con el licenciado que Viva 1A supuestamente programó para que hoy se reanuden las terapias físicas y ocupacionales. Sin embargo dicho licenciado señala que no tiene vínculo con Viva 1A y que hoy no trabajará._x000a__x000a_Señoras Karina Pinto e Isabel Coloma, con todo el aprecio que les tengo, deseo saber: _x000a_¡Hasta cuándo mi madre debe seguir mendigando un servicio!_x000a_¡Hasta cuándo debemos soportar este maltrato!_x000a_¡Hasta cuándo voy a esperar a que Karina Pinto me conceda una cita o que me atienda el teléfono!_x000a__x000a_¡Hasta cuándo seguirán trabajando con proveedores que lastiman familias y solo generan dolor físico (falta de terapias) y espiritual en sus pacientes._x000a__x000a_Mi madre está abandonada por su proveedor (Viva 1A) a vista y paciencia de la aseguradora RIMAC y el broquer Confianza Corredores que jamás me llamó al menos para ofrecerme alguna ayuda o soporte legal._x000a__x000a_Luis Enrique Vargas Rodríguez"/>
    <x v="2"/>
    <s v="TERAPIAS"/>
    <s v="TERAPIA OCUPACIONAL / TERAPIA DE LENGUAJE"/>
    <x v="35"/>
    <s v="Buenos días, estimados:_x000a_Por medio del presente, se adjunta el informe médico correspondiente a las atenciones brindadas a la paciente MARIA TERESA RODRIGUEZ GIL DE VARGAS , quien forma parte del programa Paliativo No Oncológico con copago al 90%, derivado por Rimac desde noviembre del año pasado._x000a_Cabe señalar que durante el mes de abril se presentó un silencio en la programación de terapias, debido a un caso fortuito ajeno a nuestro control que afectó la disponibilidad del único terapeuta aceptado por la familia de la paciente. Esta situación generó una interrupción temporal en la atención, la cual estamos gestionando para su próxima regularización, respetando los criterios y rangos horarios establecidos por los familiares._x000a_Actualmente, el servicio de terapias físicas y ocupacional está siendo restaurado y se adjunta la programación correspondiente al mes de abril. Asimismo, respecto a sus terapias de deglución, queremos informar que estamos haciendo lo posible para programarlas a la brevedad, considerando la disponibilidad profesional y las preferencias de la familia._x000a_Agradecemos su atención y quedamos atentos ante cualquier observación adicional._x000a__x000a_Saludos cordiales,"/>
    <d v="2025-04-15T00:00:00"/>
    <x v="0"/>
    <n v="6"/>
    <s v="CERRADA"/>
    <s v="6 DIAS O MAS"/>
    <s v="ATRIBUIBLE"/>
    <s v="abr-08"/>
    <e v="#N/A"/>
    <e v="#N/A"/>
    <e v="#N/A"/>
    <s v="SI"/>
    <m/>
    <m/>
    <s v="Acceso"/>
    <x v="0"/>
  </r>
  <r>
    <x v="3"/>
    <s v="PERÚ"/>
    <s v="VIVA1A CENTRO MEDICO"/>
    <s v="RIMAC"/>
    <s v="CRONICOS"/>
    <s v="DNI"/>
    <n v="40027009"/>
    <s v="GANOZA RODRIGUEZ CESAR"/>
    <m/>
    <m/>
    <m/>
    <x v="1"/>
    <m/>
    <x v="2"/>
    <s v="ASEGURADOR"/>
    <s v="Estimados @quejasyreclamos@viva1a.com.pe@Chrismerly Abigail Huaranca López_x000a__x000a_Su gentil apoyo con el descargo y medidas correctivas del presente reclamo._x000a__x000a_Hola Giani._x000a__x000a_ _x000a__x000a_Por favor tu apoyo, el asegurado está tratando de comunicarse con el proveedor Viva 1A sin éxito ya que no lo han llamado para su cita de control mensual._x000a__x000a_ _x000a__x000a_Ha ingresado a las opciones del WS y sólo le indican que no se procesó la solicitud (adjunto print)._x000a__x000a_ _x000a__x000a_Agradeceré tu pronta intervención._x000a__x000a__x000a_Saludos,_x000a__x000a_ "/>
    <x v="2"/>
    <s v="Medicina especializada"/>
    <s v="ENDOCRINOLOGIA"/>
    <x v="35"/>
    <s v="Buenos días, estimados:_x000a_Reciban un cordial saludo de  VIVA 1A Centro Médico._x000a_Nos dirigimos a ustedes para informar que la cita del paciente Ganoza Rodríguez, César (DNI N.° 40027009) ya fue gestionada y se llevó a cabo el día 10 de abril a las 17:40 horas, con el Dr. Siura Trevejo, en el servicio de Endocrinología - Teleconsulta._x000a_Asimismo, se informa que la cita correspondiente al mes de marzo se realizó el día 13 de marzo, tal como estaba programado._x000a_Quedamos atentos ante cualquier duda o información adicional que requieran._x000a_Saludos Cordiales."/>
    <d v="2025-04-12T00:00:00"/>
    <x v="0"/>
    <n v="4"/>
    <s v="CERRADA"/>
    <s v="96 HORAS"/>
    <s v="ATRIBUIBLE"/>
    <s v="abr-08"/>
    <e v="#N/A"/>
    <e v="#N/A"/>
    <e v="#N/A"/>
    <e v="#N/A"/>
    <m/>
    <m/>
    <s v="Acceso"/>
    <x v="0"/>
  </r>
  <r>
    <x v="3"/>
    <s v="PERÚ"/>
    <s v="VIVA1A CENTRO MEDICO"/>
    <s v="RIMAC"/>
    <s v="CRONICOS"/>
    <s v="DNI"/>
    <n v="46746077"/>
    <s v="ANTAMINA CJUMO SOLIS JULIO EDUARDO"/>
    <m/>
    <m/>
    <m/>
    <x v="1"/>
    <m/>
    <x v="2"/>
    <s v="ASEGURADOR"/>
    <s v="Estimada @quejasyreclamos@viva1a.com.pe@Chrismerly Abigail Huaranca López_x000a__x000a__x000a_Su gentil apoyo el usuario referido indica que tiene pendiente pasar su cita con Nutrición y la entrega de medicamentos por favor realizar el contacto por Whats App._x000a__x000a_Atentemente."/>
    <x v="0"/>
    <s v="PRESTADOR EXTERNO"/>
    <s v="FARMACIA"/>
    <x v="36"/>
    <s v="Buenas tardes, estimadas:_x000a_Reciban un cordial saludo de parte del Centro Médico Viva 1A._x000a_En relación con el paciente Cjumo Solís Julio Eduardo, con DNI 41705124, informamos lo siguiente:_x000a_El paciente recibió su medicación el día 09 de abril de 2025, conforme a lo indicado._x000a_En cuanto a su cita de nutrición, ya ha sido programada para el día 15 de abril de 2025 a las 3:20 p.m., con el Dr. Jorge Velasco Benites, a través del servicio de Nutrición – Teleconsulta._x000a_Quedamos atentos ante cualquier consulta adicional._x000a_Saludos cordiales,  Lamentamos informar que el Medico encargado de la atención no pudo asistir a la cita programada debido a una situación personal de carácter de urgencia e imprevisto relacionado con asuntos familiares, no fue posible notificar con antelación al paciente afectado, pedimos la disculpa del caso y gradecemos su comprensión._x000a__x000a_Así mismo procedimos a comunicarnos con el paciente y reprogramar la atención para el día 25/04 con el Dr. Jorge Velasco Benites, servicio de NUTRICIÓN - TELECONSULTA._x000a__x000a_ Saludos Cordiales."/>
    <d v="2025-04-14T00:00:00"/>
    <x v="0"/>
    <n v="4"/>
    <s v="CERRADA"/>
    <s v="96 HORAS"/>
    <s v="ATRIBUIBLE"/>
    <s v="abr-09"/>
    <e v="#N/A"/>
    <e v="#N/A"/>
    <e v="#N/A"/>
    <e v="#N/A"/>
    <m/>
    <m/>
    <s v="Medicamentos"/>
    <x v="0"/>
  </r>
  <r>
    <x v="3"/>
    <s v="PERÚ"/>
    <s v="VIVA1A CENTRO MEDICO"/>
    <s v="RIMAC"/>
    <s v="CRONICOS"/>
    <s v="DNI"/>
    <n v="45610055"/>
    <s v="ANGGELY ESTEFANIA SOTELO CASTAÑEDA"/>
    <m/>
    <n v="912218775"/>
    <s v="anggely14@hotmail.com"/>
    <x v="1"/>
    <m/>
    <x v="2"/>
    <s v="ASEGURADOR"/>
    <s v="Cliente es paciente con diagnóstico HIPOTIROIDISMO y menciona que desde enero 2025 no tiene evaluaciones ni entrega de medicamentos."/>
    <x v="2"/>
    <s v="CRONICOS"/>
    <s v="HIPOTIROIDISMO"/>
    <x v="36"/>
    <s v="Buenas tardes, estimados:_x000a_En relación con la paciente Anggely Estefanía Sotelo Castañeda (DNI: 45610055), se informa lo siguiente:_x000a_La paciente tenía una cita programada para el día 28/03/2024; sin embargo, por razones que desconocemos, no pudo atender la llamada, solicitando la reprogramación de la misma a través de un mensaje de WhatsApp._x000a_Posteriormente, se coordinó una nueva cita para el día 08/04/2025 a las 16:00 horas, con la Dra. Nilda Noriko Kawamura Murillo, del servicio de Endocrinología - Teleconsulta, la cual fue atendida con normalidad._x000a_Durante la consulta, se prescribió receta médica y se indicaron exámenes de laboratorio._x000a_Los medicamentos fueron entregados el día 09/04 por CUIDAFARMA. En cuanto a la toma de análisis, el auxiliar de laboratorio de nuestro call center ya se comunicó con la paciente mediante WhatsApp, y actualmente nos encontramos a la espera del copago para proceder con la atención._x000a_Quedamos atentos a cualquier consulta adicional._x000a_Saludos cordiales."/>
    <d v="2025-04-10T00:00:00"/>
    <x v="0"/>
    <n v="2"/>
    <s v="CERRADA"/>
    <s v="48 HORAS"/>
    <s v="ATRIBUIBLE"/>
    <s v="abr-09"/>
    <e v="#N/A"/>
    <e v="#N/A"/>
    <e v="#N/A"/>
    <e v="#N/A"/>
    <m/>
    <m/>
    <s v="Acceso"/>
    <x v="0"/>
  </r>
  <r>
    <x v="3"/>
    <s v="PERÚ"/>
    <s v="VIVA1A CENTRO MEDICO"/>
    <s v="RIMAC"/>
    <s v="CRONICOS"/>
    <s v="DNI"/>
    <n v="74334143"/>
    <s v="MICHAEL ANDERSON URIARTE LEON"/>
    <m/>
    <m/>
    <m/>
    <x v="1"/>
    <m/>
    <x v="2"/>
    <s v="ASEGURADOR"/>
    <s v="MEDICINAS PENDIENTES - MICHAEL ANDERSON URIARTE LEON - dni 74334143"/>
    <x v="0"/>
    <s v="PRESTADOR EXTERNO"/>
    <s v="FARMACIA"/>
    <x v="36"/>
    <s v="Buenas tardes, estimados:_x000a_Se brinda información detallada respecto a la atención del paciente Michael Anderson Uriarte León:_x000a_El paciente recibió atención a través del servicio CMV. Al verificar su dirección, se constató que reside en el departamento de Lambayeque – Chiclayo, zona que se encuentra fuera de nuestra cobertura. Por tal motivo, se realizó la comunicación con un familiar, a quien se le informó que, debido a esta condición, se le ofrece la opción de reembolso por la medicación que deberá adquirir, tal como se gestionó en la primera atención._x000a_Sin embargo, el paciente no ha brindado respuesta. El día de hoy se intentó nuevamente establecer contacto telefónico, pero no se obtuvo respuesta._x000a_Quedamos atentos a cualquier comunicación por parte del paciente o su familiar y así concluir con el reembolso, se le dejo nuevamente un mensaje en WhatsApp._x000a_Saludos cordiales,"/>
    <d v="2025-04-22T00:00:00"/>
    <x v="0"/>
    <n v="10"/>
    <s v="CERRADA"/>
    <s v="6 DIAS O MAS"/>
    <s v="ATRIBUIBLE"/>
    <s v="abr-09"/>
    <e v="#N/A"/>
    <s v="ANULADO"/>
    <e v="#N/A"/>
    <e v="#N/A"/>
    <m/>
    <m/>
    <s v="Medicamentos"/>
    <x v="0"/>
  </r>
  <r>
    <x v="3"/>
    <s v="PERÚ"/>
    <s v="VIVA1A CENTRO MEDICO"/>
    <s v="RIMAC"/>
    <s v="CRONICOS"/>
    <s v="DNI"/>
    <n v="9876517"/>
    <s v="Victor Edgar Solis Plaza"/>
    <m/>
    <m/>
    <m/>
    <x v="1"/>
    <m/>
    <x v="2"/>
    <s v="ASEGURADOR"/>
    <s v="Estimados @quejasyreclamos@viva1a.com.pe@Chrismerly Abigail Huaranca López_x000a__x000a_Su urgente apoyo con el pronto contacto del usuario referido, ya conocido por el servicio por ser critico._x000a_Familiar refiere que no cuenta con atenciones a pesar que llama al call de Viva 1 A no obtiene respuesta."/>
    <x v="5"/>
    <s v="CALL CENTER"/>
    <s v="CALL CENTER"/>
    <x v="37"/>
    <s v="Buenos días, estimados:_x000a_Reciban un cordial saludo de parte de VIVA 1A Centro Médico._x000a_En relación con el reclamo presentado, les informamos que ya se ha realizado la coordinación respectiva con el agendamiento de la cita con la Sra. Ana Solís (hija), la cual se llevó a cabo el día de ayer. La cita ha sido programada para el día 11/04/2025, en el servicio de Medicina Interna - Atención Domiciliaria, con la Dra. Seijas  Arvelaez Anahi Angelica _x000a_Quedamos atentos ante cualquier consulta adicional."/>
    <d v="2025-04-10T00:00:00"/>
    <x v="0"/>
    <n v="1"/>
    <s v="CERRADA"/>
    <s v="24 HORAS"/>
    <s v="ATRIBUIBLE"/>
    <s v="abr-10"/>
    <e v="#N/A"/>
    <e v="#N/A"/>
    <e v="#N/A"/>
    <s v="SI"/>
    <m/>
    <m/>
    <s v="Fallas TICS"/>
    <x v="3"/>
  </r>
  <r>
    <x v="3"/>
    <s v="PERÚ"/>
    <s v="VIVA1A CENTRO MEDICO"/>
    <s v="RIMAC"/>
    <s v="CRONICOS"/>
    <s v="DNI"/>
    <n v="73028278"/>
    <s v="JOAQUIN ALONSO CASTELO VARGAS"/>
    <m/>
    <m/>
    <m/>
    <x v="1"/>
    <m/>
    <x v="1"/>
    <s v="ASEGURADOR"/>
    <s v="Estimados @fgarzon@viva1a.com.pe@Chrismerly Abigail Huaranca López_x000a__x000a_Solicitamos su urgente apoyo en la emisión de un informe detallado sobre la trazabilidad de atenciones del usuario referido, quien ya es conocido por el servicio debido a su condición de caso crítico, caracterizado por quiebres recurrentes en el servicio y manifestaciones constantes de insatisfacción._x000a_En este caso particular, se destaca que la madre del paciente ha solicitado ser incluida de manera formal en la comunicación con el prestador, por lo que este aspecto deberá estar considerado en el seguimiento del caso._x000a_El informe deberá incluir:_x000a_Trazabilidad completa de las atenciones brindadas al usuario._x000a_Sustento de los intentos de contacto y comunicaciones realizadas tanto con el usuario como con su familiar._x000a_Acciones correctivas implementadas hasta la fecha._x000a_Plan estratégico propuesto para mitigar la insatisfacción y asegurar la continuidad del tratamiento bajo parámetros de calidad y oportunidad._x000a_Este requerimiento se realiza en el marco de la visita programada del equipo ejecutivo y administrativo de RIMAC a la ciudad de Arequipa el día 23 de Abril, y responde directamente a una de las observaciones señaladas por el contratante Universidad San Pablo respecto a la calidad del servicio en este caso específico._x000a_Es imprescindible contar con el informe completo antes de la fecha indicada, a fin de dar respuesta oportuna al contratante y fortalecer la gestión con usuarios críticos._x000a_Agradecemos de antemano su pronta atención a este requerimiento._x000a_Atentamente,"/>
    <x v="14"/>
    <s v="NE"/>
    <s v="NO ESPECIFICA"/>
    <x v="37"/>
    <s v="Buenas tardes estimados._x000a__x000a_Reciba un cordial saludo del Centro Médico Viva 1A._x000a__x000a_A continuación se adjuntos los documentos solicitados del paciente JOAQUIN ALONSO CASTELO VARGAS._x000a__x000a_Estaremos a la espera de cualquier otra consulta adicional._x000a_Saludos cordiales."/>
    <d v="2025-04-22T00:00:00"/>
    <x v="0"/>
    <n v="9"/>
    <s v="CERRADA"/>
    <s v="6 DIAS O MAS"/>
    <s v="ATRIBUIBLE"/>
    <s v="abr-10"/>
    <s v="URGENTE / UCSP / AMC / PACIENTE: CASTELO VARGAS, JOAQUIN ALONSO (DNI 73028278) - TITULAR: REGINA VARGAS / SOLICITO ATENCIÓN PROGRAMA &quot;OTRAS ENFERMEDADES&quot;"/>
    <e v="#N/A"/>
    <e v="#N/A"/>
    <e v="#N/A"/>
    <m/>
    <m/>
    <s v="Solicitud"/>
    <x v="1"/>
  </r>
  <r>
    <x v="3"/>
    <s v="PERÚ"/>
    <s v="VIVA1A CENTRO MEDICO"/>
    <s v="RIMAC"/>
    <s v="CRONICOS"/>
    <s v="DNI"/>
    <n v="73028278"/>
    <s v="JOAQUIN ALONSO CASTELO VARGAS"/>
    <m/>
    <m/>
    <m/>
    <x v="1"/>
    <m/>
    <x v="2"/>
    <s v="ASEGURADOR"/>
    <s v="Estimados @fgarzon@viva1a.com.pe@Chrismerly Abigail Huaranca López_x000a__x000a_Su urgente apoyo con el presente caso ya conocido, según refiere el usuario no ha tenido la comunicación al respecto sobre la coordinación de toma de analisis y tampoco le han emitido la orden.tambien  indica que se apersono a clínica San Juan de Dios el día de Ayer y También hoy pero no le dan razón de la coordinación._x000a__x000a_Actualmente se encuentra en Clínica a la espera de vuestra intervención."/>
    <x v="2"/>
    <s v="PRESTADOR EXTERNO"/>
    <s v="LABORATORIO"/>
    <x v="37"/>
    <s v="Buenos días, estimados:_x000a_En relación con el paciente Joaquín Alonso Castelo Vargas, se informa lo siguiente:_x000a_El día 05 de abril, se envió un correo a la Clínica San Juan de Dios de Arequipa para coordinar con el paciente la toma de los análisis correspondientes. El 08 de abril, recibimos respuesta confirmando la coordinación con el paciente e indicando como fecha programada para la toma de exámenes el día 10/04/2025._x000a_Sin embargo, el día de hoy, al presentarse en la clínica, el paciente fue informado de que no existía ninguna coordinación registrada para la realización de dichos exámenes. Ante esta situación, nos comunicamos nuevamente con la Clínica San Juan de Dios, siendo atendidos por el ejecutivo Gonzalo Quevedo, quien indicó que la coordinación no se había gestionado correctamente._x000a_Con el fin de brindar una solución inmediata, se intentó realizar la toma de los exámenes en ese momento; sin embargo, el paciente ya no se encontraba en ayunas, condición necesaria para algunos de los análisis. Por tal motivo, se ha reagendado la toma de exámenes para el día viernes 11 de abril._x000a_Debido a esta situación, se realizó una llamada al paciente, quien confirmó haber tenido comunicación con el ejecutivo Gonzalo Quevedo._x000a_Lamentamos los inconvenientes ocasionados y estaremos dando seguimiento al caso para garantizar la correcta atención._x000a_Saludos cordiales."/>
    <d v="2025-04-10T00:00:00"/>
    <x v="0"/>
    <n v="1"/>
    <s v="CERRADA"/>
    <s v="24 HORAS"/>
    <s v="ATRIBUIBLE"/>
    <s v="abr-10"/>
    <s v="URGENTE / UCSP / AMC / PACIENTE: CASTELO VARGAS, JOAQUIN ALONSO (DNI 73028278) - TITULAR: REGINA VARGAS / SOLICITO ATENCIÓN PROGRAMA &quot;OTRAS ENFERMEDADES&quot;"/>
    <e v="#N/A"/>
    <e v="#N/A"/>
    <e v="#N/A"/>
    <m/>
    <m/>
    <s v="Acceso"/>
    <x v="0"/>
  </r>
  <r>
    <x v="3"/>
    <s v="PERÚ"/>
    <s v="VIVA1A CENTRO MEDICO"/>
    <s v="RIMAC"/>
    <s v="CRONICOS"/>
    <s v="DNI"/>
    <n v="10492096"/>
    <s v="DAGMAR LEONOR PETERSEN RAMIREZ"/>
    <m/>
    <m/>
    <m/>
    <x v="1"/>
    <m/>
    <x v="2"/>
    <s v="ASEGURADOR"/>
    <s v="Maribel Buenas Noches,_x000a__x000a_Fv tu apoyo con el caso de la asegurada DAGMAR LEONOR PETERSEN RAMIREZ, en correo infra presenta reclamo por una atención programada._x000a_A la espera de tu pronta respuesta._x000a_"/>
    <x v="8"/>
    <s v="Medicina especializada"/>
    <s v="ENDOCRINOLOGIA"/>
    <x v="37"/>
    <s v="Buenos días, estimados:_x000a_Por medio del presente, se informa que se ha realizado la verificación correspondiente respecto a la cita de la paciente Dagmar Leonor Petersen Ramírez, confirmando que tenía una cita programada para el día 09 de abril a las 16:00 horas, la cual no se llevó a cabo._x000a_No obstante, el día 10 de abril se concretó exitosamente la atención médica con el Dr. Gerson Jacob Siura Trevejo, correspondiente al servicio de Endocrinología – Teleconsulta._x000a_En relación con la asignación de citas, el personal del Call Center realiza la comunicación respectiva con el paciente y brinda los horarios disponibles. Es el paciente quien debe confirmar la disponibilidad de su tiempo. No obstante, se está reforzando esta información con el área correspondiente, a fin de garantizar que el paciente esté conforme con el horario asignado._x000a_Quedamos atentos ante cualquier requerimiento adicional._x000a_Saludos cordiales,"/>
    <d v="2025-04-11T00:00:00"/>
    <x v="0"/>
    <n v="2"/>
    <s v="CERRADA"/>
    <s v="48 HORAS"/>
    <s v="ATRIBUIBLE"/>
    <s v="abr-10"/>
    <e v="#N/A"/>
    <e v="#N/A"/>
    <e v="#N/A"/>
    <e v="#N/A"/>
    <m/>
    <m/>
    <s v="Acceso"/>
    <x v="0"/>
  </r>
  <r>
    <x v="3"/>
    <s v="PERÚ"/>
    <s v="VIVA1A CENTRO MEDICO"/>
    <s v="RIMAC"/>
    <s v="CRONICOS"/>
    <s v="DNI"/>
    <n v="6927900"/>
    <s v="MARIA TERESA RODRIGUEZ GIL DE VARGAS"/>
    <m/>
    <m/>
    <m/>
    <x v="1"/>
    <m/>
    <x v="1"/>
    <s v="ASEGURADOR"/>
    <s v="Estimados @Freddy Garzón@gsiguenas@viva1a.com.pe_x000a__x000a_Solicitamos su gentil apoyo con el envío del informe médico actualizado del usuario referido, con el fin de proceder con la validación de cobertura del suplemento nutricional Ensure._x000a_Según lo indicado por la Dra. Katherine, la entrega de este producto fue autorizada de manera excepcional en el mes de noviembre. Por lo tanto, se requiere sustento médico vigente que respalde la continuidad del requerimiento nutricional, conforme a criterios de pertinencia clínica._x000a_Agradecemos su pronta atención para dar continuidad al caso."/>
    <x v="4"/>
    <s v="PARAMEDICAS"/>
    <s v="NUTRICION"/>
    <x v="38"/>
    <s v="Estimados, adjunto informe de valoración nutricional de la paciente María Teresa Rodríguez Gil de Vargas (DNI 06927900). Cabe recalcar que la paciente se encuentra en el programa Paliativo No Oncológico - Fase II, y es portadora de sonda nasogástrica, por lo que su alimentación se basa exclusivamente en alimentos licuados y suplementación varia._x000a__x000a_Atentamente,"/>
    <d v="2025-04-14T00:00:00"/>
    <x v="0"/>
    <n v="2"/>
    <s v="CERRADA"/>
    <s v="48 HORAS"/>
    <s v="ATRIBUIBLE"/>
    <s v="abr-11"/>
    <e v="#N/A"/>
    <e v="#N/A"/>
    <e v="#N/A"/>
    <s v="SI"/>
    <m/>
    <m/>
    <s v="Solicitud"/>
    <x v="1"/>
  </r>
  <r>
    <x v="3"/>
    <s v="PERÚ"/>
    <s v="VIVA1A CENTRO MEDICO"/>
    <s v="RIMAC"/>
    <s v="CRONICOS"/>
    <s v="DNI"/>
    <n v="3684166"/>
    <s v="Diego Guillermo Villanueva Ruiz"/>
    <m/>
    <n v="985658017"/>
    <m/>
    <x v="1"/>
    <m/>
    <x v="2"/>
    <s v="ASEGURADOR"/>
    <s v="Estimados @quejasyreclamos@viva1a.com.pe@Chrismerly Abigail Huaranca López_x000a__x000a_Su gentil apoyo con el descargo y medidas correctivas del presente reclamo. Buen día estimadas:_x000a__x000a_Agradeceré su apoyo, afiliado me indica que el día de ayer fue programado para una cita mediante el &quot;Programa Cuídate&quot; y el médico nunca se conectó._x000a__x000a_Adjunto evidencia_x000a__x000a_Afiliado: Diego Guillermo Villanueva Ruiz_x000a_DNI: 03684166_x000a_Cel: 985 658 017_x000a__x000a_Quedo atenta a sus indicaciones _x000a__x000a_Saludos,"/>
    <x v="8"/>
    <s v="Medicina especializada"/>
    <s v="CARDIOLOGIA"/>
    <x v="38"/>
    <s v="Buenas tardes, estimados:_x000a_Reciba un cordial saludo por parte de VIVA 1A Centro Médico, En relación con el caso del paciente Diego Guillermo Villanueva Ruiz (DNI: 03684166), les informamos que fue contactado con éxito y atendido el día de hoy, 12 de abril, a las 4:40 p.m. por el Dr. Hilton D. Jango Cruz, en el servicio de Cardiología – Teleconsulta._x000a_Quedamos atentos ante cualquier requerimiento adicional."/>
    <d v="2025-04-12T00:00:00"/>
    <x v="0"/>
    <n v="1"/>
    <s v="CERRADA"/>
    <s v="24 HORAS"/>
    <s v="ATRIBUIBLE"/>
    <s v="abr-11"/>
    <s v="INSCRIPCION PARA EL PROGRAMA CUIDATE PX DIEGO VILLANUEVA RUIZ"/>
    <e v="#N/A"/>
    <e v="#N/A"/>
    <s v="SI"/>
    <m/>
    <m/>
    <s v="Acceso"/>
    <x v="0"/>
  </r>
  <r>
    <x v="3"/>
    <s v="PERÚ"/>
    <s v="VIVA1A CENTRO MEDICO"/>
    <s v="RIMAC"/>
    <s v="CRONICOS"/>
    <s v="DNI"/>
    <n v="61258541"/>
    <s v="NATALIA ALEJANDRA VALZ MAYHUIRE"/>
    <m/>
    <m/>
    <m/>
    <x v="1"/>
    <m/>
    <x v="2"/>
    <s v="ASEGURADOR"/>
    <s v="Buenos días_x000a__x000a_ _x000a__x000a_Dra. Guissela, su apoyo con la revisión del caso NATALIA ALEJANDRA VALZ MAYHUIRE, DNI 61258541, ya que el BK nos informa que desde el 27.02.2025 está esperando que se contacten con la madre de la menor para coordinar exámenes auxiliares a través del programa CIUDATE y hasta el momento no lo han hecho._x000a__x000a_Habiendo transcurrido más de un mes, agradeceremos su pronto apoyo a fin de dar solución a este caso y evitar más quejas de la UCSP._x000a__x000a_ _x000a__x000a_TITULAR: Sandy Vanessa Mayhuire Ampuero_x000a__x000a_PACIENTE: NATALIA ALEJANDRA VALZ MAYHUIRE_x000a__x000a_DNI 61258541_x000a__x000a_ _x000a__x000a_Quedo atenta a sus comentarios._x000a__x000a_Saludos cordiales,"/>
    <x v="2"/>
    <s v="PRESTADOR EXTERNO"/>
    <s v="LABORATORIO"/>
    <x v="38"/>
    <s v="Buenas tardes estimada._x000a__x000a_Se ha programado la cita correspondiente al presente mes para el día 22/04/2025, con el Dr. Gerson Jacob Siura Trevejo, en el servicio de Endocrinología - Teleconsulta._x000a_En relación con los exámenes de laboratorio, el día de hoy se estableció contacto con el familiar del paciente. Como resultado, ya se envió la solicitud a la Clínica San Juan de Dios de Arequipa para la programación de los exámenes correspondientes. Estaremos al pendiente de que estos se realicen según lo previsto._x000a_Lamentamos la demora en la respuesta y agradecemos su comprensión._x000a_Saludos cordiales,"/>
    <d v="2025-04-16T00:00:00"/>
    <x v="0"/>
    <n v="4"/>
    <s v="CERRADA"/>
    <s v="96 HORAS"/>
    <s v="ATRIBUIBLE"/>
    <s v="abr-11"/>
    <e v="#N/A"/>
    <e v="#N/A"/>
    <e v="#N/A"/>
    <e v="#N/A"/>
    <m/>
    <m/>
    <s v="Acceso"/>
    <x v="0"/>
  </r>
  <r>
    <x v="3"/>
    <s v="PERÚ"/>
    <s v="VIVA1A CENTRO MEDICO"/>
    <s v="RIMAC"/>
    <s v="CRONICOS"/>
    <s v="DNI"/>
    <n v="46261052"/>
    <s v="GLADYS COTACALLAPA COLQUEHUANCA"/>
    <m/>
    <m/>
    <m/>
    <x v="1"/>
    <m/>
    <x v="1"/>
    <s v="ASEGURADOR"/>
    <s v="Buenos días Guissela,_x000a__x000a_ _x000a__x000a_Agradeceré tu especial apoyo con el reclamo presentado por asegurada GLADYS COTACALLAPA COLQUEHUANCA – DNI 46261052, menciona lo siguiente: pertenece a uno de los programas de enfermedades crónico bajo diagnóstico de artritis. Menciona que bajo cobertura de programa habrían cambiado de proveedor y no le han notificado ello por lo que al requerir sacar una cita le informan que no cuentan con un médico especialista. Asimismo, que no cuenta con un canal directo para gestionar las citas. Además, informa que el programa no cuenta con un reumatólogo desde hace un tiempo, previo al cambio de proveedor."/>
    <x v="4"/>
    <s v="CRONICOS"/>
    <s v="ARTRITIS REUMATOIDE"/>
    <x v="38"/>
    <s v="Buenas tardes estimada,_x000a__x000a_Reciba un cordial saludo de Centro Médico Virtual Viva 1A._x000a_En relación a lo indicado líneas abajo, informamos lo siguiente:_x000a_La paciente Gladys Cotacallapa Colquehuanca tuvo una cita programada para el  11 de abril del 2025 a las 11:00 am con la Dra. Janet Giovanna Quispe Vargas, en la especialidad de Reumatología - Teleconsulta . Sin embargo, no asistió a dicha atención._x000a_Posteriormente, fue reprogramada para el 13 de abril de 2025 a las 9:00 am., consulta que fue atendida con normalidad._x000a_Durante esta atención, se le recetaron medicamentos y exámenes de laboratorio . Los medicamentos fueron programados el mismo día; sin embargo, al momento de contactarla, la paciente informó que se encontró en Cusco , por lo cual hoy se coordinó con Cuida Farma la entrega correspondiente en dicha ciudad. Respecto a los exámenes de laboratorio, estos se encuentran en proceso de coordinación._x000a_Lamentamos los inconvenientes ocasionados y, en ese sentido, le reiteramos nuestro compromiso de seguir trabajando en pro de la mejora continua de los procesos establecidos en nuestra institución, con el objetivo de ofrecer un servicio de mayor calidad._x000a_Para facilitar la atención a nuestro pacientes y resolver cualquier inquietud, les brindamos los canales de comunicación disponibles :_x000a_Central telefónica : (01) 618-3000_x000a_WhatsApp : 942 772 650"/>
    <d v="2025-04-14T00:00:00"/>
    <x v="0"/>
    <n v="2"/>
    <s v="CERRADA"/>
    <s v="48 HORAS"/>
    <s v="ATRIBUIBLE"/>
    <s v="abr-11"/>
    <e v="#N/A"/>
    <e v="#N/A"/>
    <e v="#N/A"/>
    <e v="#N/A"/>
    <m/>
    <m/>
    <s v="Solicitud"/>
    <x v="1"/>
  </r>
  <r>
    <x v="3"/>
    <s v="PERÚ"/>
    <s v="VIVA1A CENTRO MEDICO"/>
    <s v="RIMAC"/>
    <s v="CRONICOS"/>
    <s v="DNI"/>
    <n v="8171179"/>
    <s v="ERICK MARCELO MALPARTIDA CHANG"/>
    <m/>
    <m/>
    <m/>
    <x v="1"/>
    <m/>
    <x v="2"/>
    <s v="ASEGURADOR"/>
    <s v="Su gentil apoyo con lo indicado por el usuario._x000a_Buenas tardes  estimada Srta. Gomez_x000a_Para informar que asegurado se encuentra dentro de Programa Crónicos y hasta el momento no se comunican para hacer envío de medicamentos derivado por cita con Cardiología el día 31/03/2025, solicita comunicación a la brevedad._x000a_Paciente: ERICK MARCELO MALPARTIDA CHANG_x000a_Edad: 48 años_x000a_DNI : 08171179_x000a_Cel: 986186400_x000a_Atte._x000a_Aida Paola Diaz Cardenas_x000a_Back Salud Rimac"/>
    <x v="0"/>
    <s v="PRESTADOR EXTERNO"/>
    <s v="FARMACIA"/>
    <x v="38"/>
    <s v="Buenos tardes, estimados:_x000a_Reciban un cordial saludo de parte del Centro Médico Viva 1A._x000a_Con relación al paciente Rick Marcelo Malpartida Chang, nos permitimos informar que efectivamente recibió atención en el servicio de Cardiología el día 31 de marzo de 2025._x000a_El día de hoy se realizó una llamada telefónica al paciente, quien manifestó que los medicamentos prescritos fueron dispensados por la farmacia de la Clínica Internacional la semana pasada._x000a_Lamentamos lo sucedido y los inconvenientes que esta situación haya podido ocasionar._x000a_Saludos cordiales,"/>
    <d v="2025-04-14T00:00:00"/>
    <x v="0"/>
    <n v="2"/>
    <s v="CERRADA"/>
    <s v="48 HORAS"/>
    <s v="ATRIBUIBLE"/>
    <s v="abr-11"/>
    <e v="#N/A"/>
    <e v="#N/A"/>
    <e v="#N/A"/>
    <e v="#N/A"/>
    <m/>
    <m/>
    <s v="Medicamentos"/>
    <x v="0"/>
  </r>
  <r>
    <x v="3"/>
    <s v="PERÚ"/>
    <s v="VIVA1A CENTRO MEDICO"/>
    <s v="RIMAC"/>
    <s v="CRONICOS"/>
    <s v="DNI"/>
    <n v="48722095"/>
    <s v="JOSE MARIA VIÑOLES GARCIA"/>
    <m/>
    <n v="999983600"/>
    <m/>
    <x v="1"/>
    <m/>
    <x v="1"/>
    <s v="ASEGURADOR"/>
    <s v="Estimada @CUI_Guissela Bedon Espinoza, buen día._x000a__x000a_ _x000a__x000a_Solicito tu especial apoyo derivando a contacto a paciente, para el programa de Otros Crónicos:_x000a__x000a_ _x000a__x000a_PACIENTE:        JOSE MARIA VIÑOLES GARCIA_x000a__x000a_DNI:                    48722095_x000a__x000a_Telf. Contacto: 999983600_x000a__x000a_Diagnóstico:     Cardiovascular_x000a__x000a_ "/>
    <x v="1"/>
    <s v="CRONICOS"/>
    <s v="RIESGO CARDIOVASCULAR"/>
    <x v="38"/>
    <s v="Buenos días, estimados:_x000a_Reciban un cordial saludo de parte del Centro Médico Viva 1A._x000a_Por medio del presente, informamos que el paciente José María Viñoles García (DNI N.° 48722095) fue contactado y su cita fue agendada para el día 13 de abril a las 14:00 horas, con el Dr. Hilton D. Jango Cruz, en el servicio de Cardiología - Teleconsulta._x000a_Quedamos atentos a cualquier consulta o requerimiento adicional. Buenos días, estimados:_x000a_Reciban un cordial saludo de parte del Centro Médico Viva 1A._x000a_Nos dirigimos a ustedes para informar que se ha realizado la gestión correspondiente con el médico tratante, procediendo con la actualización del ordenamiento, en el cual se incluye la evaluación de ácido úrico solicitada._x000a_Asimismo, informamos que el contacto con el paciente se realizó exitosamente el día de hoy, y que el personal del laboratorio Dayerlab realizara la programación correspondiente._x000a_Quedamos atentos a cualquier información adicional que requieran._x000a_Atentamente,_x000a_Atentamente,"/>
    <d v="2025-04-12T00:00:00"/>
    <x v="0"/>
    <n v="1"/>
    <s v="CERRADA"/>
    <s v="24 HORAS"/>
    <s v="ATRIBUIBLE"/>
    <s v="abr-11"/>
    <e v="#N/A"/>
    <e v="#N/A"/>
    <e v="#N/A"/>
    <e v="#N/A"/>
    <m/>
    <m/>
    <s v="Solicitud"/>
    <x v="1"/>
  </r>
  <r>
    <x v="3"/>
    <s v="PERÚ"/>
    <s v="VIVA1A CENTRO MEDICO"/>
    <s v="RIMAC"/>
    <s v="CRONICOS"/>
    <s v="DNI"/>
    <n v="46036087"/>
    <s v="SALVATIERRA MELGAREJO JOHN ANDERSSON"/>
    <m/>
    <m/>
    <m/>
    <x v="1"/>
    <m/>
    <x v="1"/>
    <s v="ASEGURADOR"/>
    <s v="INGRESO AL PROGRAMA CUIDATE - SALVATIERRA MELGAREJO JOHN ANDERSSON - EPS CUIDA DIGITAL S.A.C E0028227"/>
    <x v="1"/>
    <s v="CUIDATE"/>
    <s v="MEDICINA FAMILIAR"/>
    <x v="38"/>
    <s v="Estimada:_x000a_Buenas tardes._x000a_Por medio del presente, se informa que no se encontró registro de correo de inicio de los pacientes Hipólito Cáceres Chalco (DNI: 29702122) y Anderson Salvatierra Melgarejo (DNI: 46036087)._x000a_Sin embargo, se confirma que ambos pacientes fueron atendidos el día 16 de abril de 2025. El Sr. Cáceres Chalco fue atendido por el Dr. Percy Arriaga Rodríguez, del servicio de Medicina Interna, mientras que el Sr. Salvatierra Melgarejo fue atendido por el Dr. Antonio David Moncada Catalán, del servicio de Medicina Familiar._x000a_Quedamos atentos ante cualquier consulta o requerimiento adicional._x000a_Saludos cordiales,"/>
    <d v="2025-04-23T00:00:00"/>
    <x v="0"/>
    <n v="9"/>
    <s v="CERRADA"/>
    <s v="6 DIAS O MAS"/>
    <s v="ATRIBUIBLE"/>
    <s v="abr-11"/>
    <e v="#N/A"/>
    <e v="#N/A"/>
    <e v="#N/A"/>
    <e v="#N/A"/>
    <m/>
    <m/>
    <s v="Solicitud"/>
    <x v="1"/>
  </r>
  <r>
    <x v="3"/>
    <s v="PERÚ"/>
    <s v="VIVA1A CENTRO MEDICO"/>
    <s v="RIMAC"/>
    <s v="CRONICOS"/>
    <s v="DNI"/>
    <n v="25675611"/>
    <s v="ESCUZA LORA EDUARDO OCTAVIO"/>
    <m/>
    <m/>
    <m/>
    <x v="1"/>
    <m/>
    <x v="1"/>
    <s v="ASEGURADOR"/>
    <s v="INGRESO PROGRAMA DIAMANTE USUARIO: ESCUZA LORA EDUARDO OCTAVIO DNI : 25675611"/>
    <x v="1"/>
    <s v="DIAMANTE"/>
    <s v="NO ESPECIFICA"/>
    <x v="38"/>
    <s v="Buenos días estimada._x000a__x000a_Reciba un cordial saludo del Centro Médico Viva 1A._x000a_Me permito actualizar el estado del caso del paciente Eduardo Octavio Escuza Lora (DNI: 25675611)._x000a_Se ha logrado establecer contacto con el familiar, por lo que se ha procedido con el agendamiento de la cita de caracterización del programa, así como la generación del informe de ingreso correspondiente. La cita se ha programado para el día de hoy con el Dr. Greduin Alexander Romero, en modalidad domiciliaria._x000a_Adicionalmente, informamos que el paciente aún no se encuentra parametrizado en el sistema SITED,  reportada para su regularización._x000a_Quedamos atentos a cualquier requerimiento adicional._x000a_Saludos cordiales,"/>
    <d v="2025-04-26T00:00:00"/>
    <x v="0"/>
    <n v="11"/>
    <s v="CERRADA"/>
    <s v="6 DIAS O MAS"/>
    <s v="ATRIBUIBLE"/>
    <s v="abr-11"/>
    <e v="#N/A"/>
    <e v="#N/A"/>
    <e v="#N/A"/>
    <e v="#N/A"/>
    <m/>
    <m/>
    <s v="Solicitud"/>
    <x v="1"/>
  </r>
  <r>
    <x v="3"/>
    <s v="PERÚ"/>
    <s v="VIVA1A CENTRO MEDICO"/>
    <s v="RIMAC"/>
    <s v="CRONICOS"/>
    <s v="DNI"/>
    <n v="41585446"/>
    <s v="ROBERTO SAVERI OLERZI"/>
    <m/>
    <m/>
    <m/>
    <x v="1"/>
    <m/>
    <x v="2"/>
    <s v="ASEGURADOR"/>
    <s v="Buenos días estimados,_x000a__x000a__x000a_Se comunican a la Central de Programas de Salud, pacientes incómodos notificándonos acerca de la falta de comunicación y seguimiento por parte de las atenciones por sus distintos diagnósticos, indican el intento de comunicación a la línea Viva 1A , sin éxito o que quedan en espera y cortan la llamada, porfavor su gentil apoyo en realizar el seguimiento adecuado y la programación de la cita mensual antes de que culminen la medicación ya que exigen por nuestra línea se les brinde la cita, cuando nuestra area es de ingresos a los pacientes , más no contamos con las programaciones ni brindamos citas mensuales para los programas. "/>
    <x v="5"/>
    <s v="CALL CENTER"/>
    <s v="CALL CENTER"/>
    <x v="39"/>
    <s v="Buenas tardes, estimados:_x000a_Reciban un cordial saludo de parte del Centro Médico Viva 1A._x000a_En referencia a la consulta relacionada con los pacientes mencionados, nos permitimos informar lo siguiente:_x000a_Roberto Saveri Olerzi cuenta con cita programada para el día 14 de abril a las 8:45 p.m. con el Dr. Moncada.  Se realiza llamada telefónica en    el cual paciente manifestó su preocupación respecto a los días feriados próximos ya que su cita del mes  anterior fue el 18 de marzo. Queda todo conforme con la gestión._x000a_Ingrid Cecilia Kemper Bulnes cuenta con una cita programada para el día 14 de abril a las 7:30 p.m., también con el Dr. Moncada._x000a_Quedamos atentos a cualquier información adicional que se requiera y a disposición para brindar el seguimiento correspondiente._x000a__x000a_Saludos cordiales."/>
    <d v="2025-04-14T00:00:00"/>
    <x v="0"/>
    <n v="1"/>
    <s v="CERRADA"/>
    <s v="24 HORAS"/>
    <s v="ATRIBUIBLE"/>
    <s v="abr-14"/>
    <e v="#N/A"/>
    <e v="#N/A"/>
    <e v="#N/A"/>
    <e v="#N/A"/>
    <m/>
    <m/>
    <s v="Fallas TICS"/>
    <x v="3"/>
  </r>
  <r>
    <x v="3"/>
    <s v="PERÚ"/>
    <s v="VIVA1A CENTRO MEDICO"/>
    <s v="RIMAC"/>
    <s v="CRONICOS"/>
    <s v="DNI"/>
    <n v="9845681"/>
    <s v="INGRID CECILIA KEMPER BULNES"/>
    <m/>
    <m/>
    <m/>
    <x v="1"/>
    <m/>
    <x v="2"/>
    <s v="ASEGURADOR"/>
    <s v="Buenos días estimados,_x000a__x000a__x000a_Se comunican a la Central de Programas de Salud, pacientes incómodos notificándonos acerca de la falta de comunicación y seguimiento por parte de las atenciones por sus distintos diagnósticos, indican el intento de comunicación a la línea Viva 1A , sin éxito o que quedan en espera y cortan la llamada, porfavor su gentil apoyo en realizar el seguimiento adecuado y la programación de la cita mensual antes de que culminen la medicación ya que exigen por nuestra línea se les brinde la cita, cuando nuestra area es de ingresos a los pacientes , más no contamos con las programaciones ni brindamos citas mensuales para los programas. "/>
    <x v="5"/>
    <s v="CALL CENTER"/>
    <s v="CALL CENTER"/>
    <x v="39"/>
    <s v="Buenas tardes, estimados:_x000a_Reciban un cordial saludo de parte del Centro Médico Viva 1A._x000a_En referencia a la consulta relacionada con los pacientes mencionados, nos permitimos informar lo siguiente:_x000a_Roberto Saveri Olerzi cuenta con cita programada para el día 14 de abril a las 8:45 p.m. con el Dr. Moncada.  Se realiza llamada telefónica en    el cual paciente manifestó su preocupación respecto a los días feriados próximos ya que su cita del mes  anterior fue el 18 de marzo. Queda todo conforme con la gestión._x000a_Ingrid Cecilia Kemper Bulnes cuenta con una cita programada para el día 14 de abril a las 7:30 p.m., también con el Dr. Moncada._x000a_Quedamos atentos a cualquier información adicional que se requiera y a disposición para brindar el seguimiento correspondiente._x000a__x000a_Saludos cordiales."/>
    <d v="2025-04-14T00:00:00"/>
    <x v="0"/>
    <n v="1"/>
    <s v="CERRADA"/>
    <s v="24 HORAS"/>
    <s v="ATRIBUIBLE"/>
    <s v="abr-14"/>
    <e v="#N/A"/>
    <e v="#N/A"/>
    <e v="#N/A"/>
    <e v="#N/A"/>
    <m/>
    <m/>
    <s v="Fallas TICS"/>
    <x v="3"/>
  </r>
  <r>
    <x v="3"/>
    <s v="PERÚ"/>
    <s v="VIVA1A CENTRO MEDICO"/>
    <s v="RIMAC"/>
    <s v="CRONICOS"/>
    <s v="DNI"/>
    <n v="10803100"/>
    <s v="BEGOÑA SANCHEZ VELARDE"/>
    <m/>
    <n v="985053903"/>
    <m/>
    <x v="1"/>
    <m/>
    <x v="2"/>
    <s v="ASEGURADOR"/>
    <s v="Estimada @Chrismerly Abigail Huaranca López@quejasyreclamos@viva1a.com.pe_x000a__x000a_Su urgente apoyo con el descargo y medidas correctivas del preste reclamo._x000a_Esta usuaria es reincidente en cuanto los quiebres de servicios._x000a__x000a_Asegurada nos informa que a la fecha no se comunican para la atención de cita del mes por medicación. Por favor su apoyo para la atención._x000a__x000a_ _x000a__x000a_Datos:_x000a__x000a_BEGOÑA SANCHEZ VELARDE_x000a__x000a_DNI. 10803100_x000a__x000a_Tlf: 985053903"/>
    <x v="2"/>
    <s v="CUIDATE"/>
    <s v="ENDOCRINOLOGIA"/>
    <x v="39"/>
    <s v="Buenas tardes Guissela,_x000a__x000a_Buenas tardes Guissela,_x000a__x000a_Reciba un cordial saludo de Centro Medico Viva 1A._x000a_Con relación a lo indicado en el correo líneas abajo, se informa que la paciente Begoña Sánchez Velarde acude a consulta médica los días 20 de cada mes, siendo su última atención registrada el 20 de marzo de 2025 ._x000a_A solicitud de la paciente, se le programó una cita para el 14 de abril de 2025 a la 1:20 pm con la Dra. Mari Alexandra Uribe Caveduque . Sin embargo, dicha cita fue cancelada por la paciente , quien expresó su preferencia por ser atendida por el Dr. Gerson Jacob Siura Trevejo ._x000a_En ese sentido, la paciente fue reagendada para el 15 de abril de 2025 a las 7:10 pm con el médico solicitado._x000a__x000a__x000a__x000a_Quedamos atentos ante cualquier consulta o coordinación adicional._x000a__x000a__x000a_Saludos cordiales."/>
    <d v="2025-04-14T00:00:00"/>
    <x v="0"/>
    <n v="1"/>
    <s v="CERRADA"/>
    <s v="24 HORAS"/>
    <s v="ATRIBUIBLE"/>
    <s v="abr-14"/>
    <e v="#N/A"/>
    <e v="#N/A"/>
    <e v="#N/A"/>
    <e v="#N/A"/>
    <m/>
    <m/>
    <s v="Acceso"/>
    <x v="0"/>
  </r>
  <r>
    <x v="3"/>
    <s v="PERÚ"/>
    <s v="VIVA1A CENTRO MEDICO"/>
    <s v="RIMAC"/>
    <s v="CRONICOS"/>
    <s v="DNI"/>
    <n v="40157495"/>
    <s v="LUCY YOVANI URIARTE CARRASCO"/>
    <m/>
    <n v="998357430"/>
    <s v="yovisuriarte@gmail.com"/>
    <x v="1"/>
    <m/>
    <x v="2"/>
    <s v="ASEGURADOR"/>
    <s v="Estimados @Chrismerly Abigail Huaranca López@quejasyreclamos@viva1a.com.pe_x000a__x000a_Su gentil apoyo con el descargo y medidas correctiva en referencia al presente reclamo. Estimada Doctora, _x000a__x000a__x000a_Su apoyo para la coordinación del envió de los medicamentos de la paciente quien tuvo una consulta de pacientes crónicos Diagnostico hipotiroidismo _x000a_fecha de su cita el 10/04._x000a__x000a_ASEG : LUCY YOVANI URIARTE CARRASCO_x000a_DNI: 40157495_x000a_telef: 998357430_x000a_CORREO: yovisuriarte@gmail.com_x000a_proveedor : viva 1 A_x000a__x000a_Gracias"/>
    <x v="0"/>
    <s v="PRESTADOR EXTERNO"/>
    <s v="FARMACIA"/>
    <x v="39"/>
    <s v="Buenos días, estimados:_x000a_Reciban un cordial saludo de parte del Centro Médico Viva 1A._x000a_En relación con la entrega de medicamentos correspondientes a la atención de la paciente Lucy Yovani Uriarte Carrasco, realizada el día 10 de abril, informamos que esta fue derivada al servicio de Cuidafarma._x000a_Dicho servicio nos ha confirmado que la entrega se realizará el día de hoy, dentro del rango horario de 2:00 p.m. a 7:00 p.m. Asimismo, informamos que ya se ha realizado la comunicación directa con la paciente para notificarle esta información._x000a_Quedamos atentos a cualquier novedad o requerimiento adicional._x000a_Saludos cordiales,"/>
    <d v="2025-04-15T00:00:00"/>
    <x v="0"/>
    <n v="2"/>
    <s v="CERRADA"/>
    <s v="48 HORAS"/>
    <s v="ATRIBUIBLE"/>
    <s v="abr-14"/>
    <s v="CASO PX LUCY YOVANI URIARTE CARRASCO"/>
    <e v="#N/A"/>
    <e v="#N/A"/>
    <e v="#N/A"/>
    <m/>
    <m/>
    <s v="Medicamentos"/>
    <x v="0"/>
  </r>
  <r>
    <x v="3"/>
    <s v="PERÚ"/>
    <s v="VIVA1A CENTRO MEDICO"/>
    <s v="RIMAC"/>
    <s v="CRONICOS"/>
    <s v="DNI"/>
    <n v="7756092"/>
    <s v="ERNESTO BENITES"/>
    <m/>
    <m/>
    <m/>
    <x v="1"/>
    <m/>
    <x v="2"/>
    <s v="ASEGURADOR"/>
    <s v="Estimadas Dra. Blanco / Guissela_x000a__x000a_ _x000a__x000a_Nuevamente tenemos problemas con la entrega del proveedor sobre el medicamento SANDEXA para el Sr. Ernesto Benites, inclusive el mes pasado ya entregaron la misma medicina._x000a__x000a_Por favor su apoyo con este tema, para que no vuelve a ocurrir ya que es una medicina recurrente. Gracias._x000a__x000a_ "/>
    <x v="0"/>
    <s v="PRESTADOR EXTERNO"/>
    <s v="FARMACIA"/>
    <x v="39"/>
    <s v="Saludos   _x000a__x000a_Estimada Dra. Liliana _x000a_anexo análisis del caso del asegurado  Ernesto Benites _x000a__x000a_Paciente con Dx Hipotiroidismo autoinmune, según paciente porque &quot;no tiene glándula tiroides&quot; según ecografía, tiene asimismo AcTPO, y en últimos análisis presenta TSH en aumento y T4L en aumento, pero paciente presenta mas sueño en comparación a otros meses, con aumento de 10 kg de peso, implica que amerita mayor dosis, se sube a 175 ug diarios. _x000a_2) Dx RI, por aumento de 5 kg de peso en los últimos 18 meses, a pesar de ejercicios constantes, y además en tto por Psiquiatría, con esto ultimo HOMAiR se duplica, por lo que se aumenta tto a MTF 3 veces al día, desde el 06/06/2024 presenta esporádicamente deposiciones liquidas, momentos en los cuales SUSPENDE tto, tras ello intentó reinicia a misma dosis, pero le genera deposiciones  liquidas, actualmente con MTF 2000 mg diarios, con alguna molestia GI. _x000a_3) Dx Dislipidemia (probable familiar), se brinda tto por especialidad. _x000a__x000a_EN CONCLUSION: Se mantiene tto por especialidad. En próxima cita SS Ecografía tiroidea, y AcTG en próximo análisis si ecografía no es concluyente. _x000a_NOTA: Por deposiciones liquidas por uso de Metformina, se receta SAXENDA por aumento de peso sostenido y aumento de hiperinsulinemia, actualmente con 1.8 mg diarios._x000a_el medicamento pertenece al grupo de entrega por parte de CUIDA FARMA _x000a_El cual  ya fue entregado  y ya se realizo seguimiento post entrega  _x000a__x000a_cordialmente "/>
    <d v="2025-04-14T00:00:00"/>
    <x v="0"/>
    <n v="1"/>
    <s v="CERRADA"/>
    <s v="24 HORAS"/>
    <s v="ATRIBUIBLE"/>
    <s v="abr-14"/>
    <e v="#N/A"/>
    <e v="#N/A"/>
    <e v="#N/A"/>
    <e v="#N/A"/>
    <m/>
    <m/>
    <s v="Medicamentos"/>
    <x v="0"/>
  </r>
  <r>
    <x v="3"/>
    <s v="PERÚ"/>
    <s v="VIVA1A CENTRO MEDICO"/>
    <s v="RIMAC"/>
    <s v="CRONICOS"/>
    <s v="DNI"/>
    <n v="40536518"/>
    <s v="IVONNE LICET NAVARRO ABAD"/>
    <m/>
    <m/>
    <m/>
    <x v="29"/>
    <m/>
    <x v="0"/>
    <s v="LIBRO DE RECLAMOS ASEGURADOR"/>
    <s v="Hola Gisella,_x000a__x000a_ _x000a__x000a_Por favor tu apoyo con el reclamo del paciente IVONNE LICET NAVARRO ABAD, indica que aun no la han llamado para su atención de paciente crónico por Hipotiroidismo, indica que le faltan 2 días para que se le acaben las pastillas. Por favor tus gestiones a fin de que se puedan contactar con el cliente._x000a__x000a_ _x000a__x000a_Quedo atenta a tu respuesta._x000a__x000a_ _x000a__x000a_Saludos,"/>
    <x v="2"/>
    <s v="CRONICOS"/>
    <s v="HIPOTIROIDISMO"/>
    <x v="39"/>
    <s v="Buenos días, estimados:_x000a_Reciban un cordial saludo de parte del Centro Médico Viva 1A._x000a_En atención a la solicitud realizada por la paciente Ivonne Licet Navarro Abad (DNI 40536518), informamos que el día de ayer se estableció comunicación directa con la paciente, y como resultado se agendó una cita para el día de hoy 15 de abril a las 5:20 p.m., con el Dr. Gerson Jacob Siura Trevejo, del servicio de Endocrinología – Teleconsulta._x000a_Quedamos atentos ante cualquier requerimiento adicional._x000a_Saludos cordiales,"/>
    <d v="2025-04-15T00:00:00"/>
    <x v="0"/>
    <n v="2"/>
    <s v="CERRADA"/>
    <s v="48 HORAS"/>
    <s v="ATRIBUIBLE"/>
    <s v="abr-14"/>
    <e v="#N/A"/>
    <e v="#N/A"/>
    <e v="#N/A"/>
    <e v="#N/A"/>
    <m/>
    <m/>
    <s v="Acceso"/>
    <x v="0"/>
  </r>
  <r>
    <x v="3"/>
    <s v="PERÚ"/>
    <s v="VIVA1A CENTRO MEDICO"/>
    <s v="RIMAC"/>
    <s v="CRONICOS"/>
    <s v="DNI"/>
    <n v="70313134"/>
    <s v="Ibrahim Alonso Barrientos Egas"/>
    <m/>
    <n v="986664333"/>
    <m/>
    <x v="30"/>
    <m/>
    <x v="0"/>
    <s v="LIBRO DE RECLAMOS ASEGURADOR"/>
    <s v="El jueves 10 de abril pasé por consulta médica en Endocrinología, Centro Médico Viva 1A, como parte del Programa de_x000a_Enfermedades Crónicas. No solo la consulta fue fuera de fecha (más de un mes después de la última cita) sino que, por_x000a_segundo mes consecutivo, Viva 1A demora en enviarme las medicinas. Han pasado 4 días y, hasta el momento, no me_x000a_contactan para entregarme los medicamentos para mi tratamiento. El mes pasado se registró la misma demora tanto para entrega de medicamentos como para toma de muestras de sangre. Con su_x000a_proveedor anterior, Expertta, no sucedían estas cosas."/>
    <x v="0"/>
    <s v="PRESTADOR EXTERNO"/>
    <s v="FARMACIA"/>
    <x v="39"/>
    <s v="Informe de Resultado del Reclamo_x000a_1. Canal de Ingreso del Reclamo:_x000a_Reclamo ingresado el 14 de abril de 2025, a través del Libro de Reclamaciones_x000a_Virtual (LRV) de RIMAC EPS, mediante la Hoja de Reclamación N°25-EPS002607;_x000a_el cual nos fue trasladado el 15 de abril del 2025 y registramos como Reclamo_x000a_N° LVR-25-000030._x000a_2. Identificación del usuario afectado y de quien presenta el reclamo:_x000a_El reclamo fue presentado por Ibrahim Alonso Barrientos Egascon DNI N° 70313134_x000a_3. Descripción y causa del reclamo:_x000a_“ El jueves 10 de abril pasé por consulta médica en Endocrinología, Centro Médico_x000a_Viva 1A, como parte del Programa de Enfermedades Crónicas. No solo la consulta fue_x000a_fuera de fecha (más de un mes después de la última cita) sino que, por segundo mes_x000a_consecutivo, Viva 1A demora en enviarme las medicinas. Han pasado 4 días y, hasta_x000a_el momento, no me contactan para entregarme los medicamentos para mi tratamiento._x000a_El mes pasado se registró la misma demora tanto para entrega de medicamentos_x000a_como para toma de muestras de sangre. Con su proveedor anterior, Expertta, no_x000a_sucedían estas cosas”._x000a_4. Análisis de los hechos que sustentan el reclamo:_x000a_Habiendo solicitado el descargo respectivo a las áreas involucradas en su atención y_x000a_como parte de nuestras diligencias para atender su reclamo, queremos expresarle lo_x000a_siguiente:_x000a_En primer lugar, lamentamos sinceramente los inconvenientes ocasionados durante el_x000a_proceso de entrega de sus medicamentos. Somos plenamente conscientes de que_x000a_una atención oportuna y continua es fundamental para su bienestar, y le pedimos_x000a_disculpas por cualquier preocupación o molestia que esta situación haya podido_x000a_causarle._x000a_Tras la revisión correspondiente, se identificó que la demora en la dispensación fue_x000a_producto de una falla logística por parte de nuestro proveedor externo. Una vez que_x000a_tomamos conocimiento del incidente, se realizaron las gestiones necesarias para_x000a_regularizar la entrega, la cual se concretó el día 15 de abril._x000a_Desde Viva 1A reafirmamos nuestro compromiso con su salud y bienestar, y le_x000a_aseguramos que hemos tomado medidas internas con el proveedor involucrado para_x000a_que este tipo de situaciones no se repitan.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Feedback a nuestro proveedor responsable de la entrega de sus medicamentos._x000a_b) b) Reforzar el monitoreo continuo al sistema logístico de nuestros proveedores._x000a_Quedamos atentos ante cualquier solicitud, prestos a servirle siempre._x000a_“EN VIVA 1A CUIDAMOS LA SALUD DE TU FAMILIA COMO SI FUERA LA NUESTRA”"/>
    <d v="2025-04-29T00:00:00"/>
    <x v="0"/>
    <n v="12"/>
    <s v="CERRADA"/>
    <s v="6 DIAS O MAS"/>
    <s v="ATRIBUIBLE"/>
    <s v="abr-14"/>
    <e v="#N/A"/>
    <e v="#N/A"/>
    <e v="#N/A"/>
    <e v="#N/A"/>
    <m/>
    <m/>
    <s v="Medicamentos"/>
    <x v="0"/>
  </r>
  <r>
    <x v="3"/>
    <s v="PERÚ"/>
    <s v="VIVA1A CENTRO MEDICO"/>
    <s v="RIMAC"/>
    <s v="CRONICOS"/>
    <s v="DNI"/>
    <n v="6167823"/>
    <s v="DIAZ DE AVILES LUZ ANGELICA"/>
    <m/>
    <m/>
    <m/>
    <x v="1"/>
    <m/>
    <x v="1"/>
    <s v="ASEGURADOR"/>
    <s v="ESTATUS CLINICO USUARIA: DIAZ DE AVILES LUZ ANGELICA DNI 06167823_x000a_Estimados @Gestor Medico_x000a__x000a__x000a_Solicitamos su gentil apoyo con el presente caso del usuario en mención, cuyo familiar refiere que fue derivado previamente para evaluación de ingreso al Programa de Riesgo Cardiovascular (RCV). Sin embargo, no se habría recibido confirmación formal de su inscripción._x000a__x000a_Adicionalmente, se nos informa que el día de ayer el usuario sufrió un accidente, presentando actualmente dolor y enrojecimiento en miembros inferiores lo cual requiere valoración clínica urgente._x000a__x000a_Por lo tanto, se solicita lo siguiente:_x000a__x000a_Confirmar si el usuario fue finalmente inscrito en alguno de los programas crónicos (RCV o Diamante)._x000a__x000a_Evaluar, en función de su estado de salud actual, si cumple criterios para ingreso a algún programa crónico o si corresponde su atención por otro tipo de servicio (ej. hospitalización domiciliaria o atención ambulatoria especializada)._x000a__x000a_De ser el caso, derivar al área correspondiente para activar la atención médica necesaria, según protocolos y cobertura vigente._x000a__x000a_Agradecemos su pronta respuesta para asegurar la atención oportuna del usuario._x000a__x000a_Atentamente. "/>
    <x v="3"/>
    <s v="INTERNO IPRESS"/>
    <s v="INTERNO IPRESS"/>
    <x v="39"/>
    <s v="Estimados,_x000a_Reciban un cordial saludo del Centro Médico Viva 1A._x000a_En relación a la trazabilidad de atención solicitada de nuestra mutua paciente, se valida que:_x000a_El accidente referido en correo inicial no se nos fue informado, adicional a ello, al ser un accidente corresponde la atención a emergencia de la clínica más cercana, luego de lo cual, si podríamos intervenir con atención por SHEC._x000a__x000a_Actualmente se encuentra en la cohorte de RCV, habiendo tenido su última atención con la Dra. Esteban de cardiología el día 6 del presente_x000a__x000a__x000a_06/07/2025_x000a_9:45 AM_x000a_VIVA 1A CENTRO MEDICO PERU_x000a_Lizbel Esteban Milla_x000a_CARDIOLOGÍA - TELECONSULTA_x000a_RIMAC EPS RIESGO CARDIOVASCULAR_x000a__x000a_Se está agendando una caracterización para validación de escalas con lo cual evaluará la solicitud de ingreso a Diamante, enviaremos el informe a la brevedad posible._x000a__x000a_Saludos Cordiales,"/>
    <d v="2025-07-22T00:00:00"/>
    <x v="0"/>
    <n v="72"/>
    <s v="CERRADA"/>
    <s v="6 DIAS O MAS"/>
    <s v="ATRIBUIBLE"/>
    <s v="abr-14"/>
    <e v="#N/A"/>
    <s v="ENTREGADO"/>
    <s v="3/28/2025 1:45:00 PM"/>
    <e v="#N/A"/>
    <m/>
    <m/>
    <s v="Eps"/>
    <x v="2"/>
  </r>
  <r>
    <x v="3"/>
    <s v="PERÚ"/>
    <s v="VIVA1A CENTRO MEDICO"/>
    <s v="RIMAC"/>
    <s v="CRONICOS"/>
    <s v="DNI"/>
    <n v="9878019"/>
    <s v="YULIANA MERCEDES MICHILOT ABRIL"/>
    <m/>
    <m/>
    <m/>
    <x v="1"/>
    <m/>
    <x v="2"/>
    <s v="ASEGURADOR"/>
    <s v="Estimada buenas tardes, _x000a__x000a_Por favor su apoyo, asegurada indica que se encuentra afiliada al programa otras enfermedades crónicas por diagnóstico artritis reumatoide, menciona que debe recibir sus medicamentos pero hasta el momento no la han contactado. Así mismo informar que cuando marca al 411 1111 (Opción 2 - Subopción 4) esta brindando el mensaje &quot;el número no existe&quot;. _x000a__x000a_Cliente: YULIANA MERCEDES MICHILOT ABRIL_x000a_DNI: 09878019_x000a_Cel: 966402529_x000a_Correo: calijimenez3330@outlook.com_x000a_Póliza: E0025982"/>
    <x v="2"/>
    <s v="CRONICOS"/>
    <s v="ARTRITIS REUMATOIDE"/>
    <x v="40"/>
    <s v="Buenas tardes estimados,_x000a_ _x000a_ Informar que hemos realizado comunicación con la paciente YULIANA MERCEDES MICHILOT ABRIL (DNI 09878019) en la cual se realizó atención el día de hoy a las 5:30pm con la Dra. Janet Giovanna Quispe Vargas"/>
    <d v="2025-04-15T00:00:00"/>
    <x v="0"/>
    <n v="1"/>
    <s v="CERRADA"/>
    <s v="24 HORAS"/>
    <s v="ATRIBUIBLE"/>
    <s v="abr-15"/>
    <e v="#N/A"/>
    <e v="#N/A"/>
    <e v="#N/A"/>
    <e v="#N/A"/>
    <m/>
    <m/>
    <s v="Acceso"/>
    <x v="0"/>
  </r>
  <r>
    <x v="3"/>
    <s v="PERÚ"/>
    <s v="VIVA1A CENTRO MEDICO"/>
    <s v="RIMAC"/>
    <s v="CRONICOS"/>
    <s v="DNI"/>
    <n v="9671846"/>
    <s v="ROSSANA DALILA MURGA PALAVICINI"/>
    <m/>
    <m/>
    <m/>
    <x v="1"/>
    <m/>
    <x v="2"/>
    <s v="ASEGURADOR"/>
    <s v="Buenas tardes estimados,_x000a__x000a_ _x000a__x000a_Paciente en mención refiere que hace 10 días está en espera de la programación de sus exámenes de laboratorio, se ha intentado comunicar con su central, pero no le comunica con un asesor, este caso fue reportado el miércoles por el grupo de whatsapp, y hasta el momento no ha recibido alguna comunicación por parte de ustedes, por lo que paciente está muy fastidiada por ello, su gentil apoyo en realizar la programación del mismo, por favor._x000a__x000a_ _x000a__x000a_PX: ROSSANA DALILA MURGA PALAVICINI_x000a__x000a_DNI: 09671846_x000a__x000a_ _x000a__x000a_Quedamos pendientes_x000a__x000a_ _x000a__x000a_Saludos cordiales,_x000a__x000a_Central de programas Rimac"/>
    <x v="2"/>
    <s v="PRESTADOR EXTERNO"/>
    <s v="LABORATORIO"/>
    <x v="40"/>
    <s v="Buenos días, estimados:_x000a_Reciban un cordial saludo de parte del Centro Médico Viva 1A._x000a_En referencia a la paciente Rossana Dalila Murga Palavicini, nos permitimos informar que ya fue contactada por nuestro personal del call center, quien le brindó detalles sobre el valor del copago correspondiente._x000a_Actualmente, nos encontramos a la espera de la confirmación del pago para proceder con la realización del examen solicitado. Estaremos atentos y actualizaremos la información oportunamente._x000a_Quedamos atentos a cualquier inquietud adicional._x000a_Cordialmente,"/>
    <d v="2025-04-21T00:00:00"/>
    <x v="0"/>
    <n v="5"/>
    <s v="CERRADA"/>
    <s v="120 HORAS"/>
    <s v="ATRIBUIBLE"/>
    <s v="abr-15"/>
    <e v="#N/A"/>
    <e v="#N/A"/>
    <e v="#N/A"/>
    <e v="#N/A"/>
    <m/>
    <m/>
    <s v="Acceso"/>
    <x v="0"/>
  </r>
  <r>
    <x v="3"/>
    <s v="PERÚ"/>
    <s v="VIVA1A CENTRO MEDICO"/>
    <s v="RIMAC"/>
    <s v="CRONICOS"/>
    <s v="DNI"/>
    <n v="10001118"/>
    <s v="IVAN ERNESTO PALACIOS RODRIGUEZ"/>
    <m/>
    <m/>
    <m/>
    <x v="1"/>
    <m/>
    <x v="2"/>
    <s v="ASEGURADOR"/>
    <s v="Estimada @Kathya Gianina Jurado Gil_x000a__x000a_Se informa que el usuario Iván Palacios ha rechazado programaciones previas; por lo tanto, en caso el usuario continúe presentando observaciones respecto a la demora en la toma de muestras, es importante precisar que este tipo de situaciones responde a un tema personal y no operativo, ya que se ha ofrecido el servicio dentro de los plazos establecidos._x000a_Estimadas @Chrismerly Abigail Huaranca López@quejasyreclamos@viva1a.com.pe_x000a__x000a_Agradeceremos su urgente apoyo con el descargo correspondiente respecto a lo señalado por el usuario, considerando el historial previo de rechazos en la programación._x000a__x000a__x000a__x000a__x000a_Giani hola_x000a__x000a_ _x000a__x000a_Un favor, asegurado IVAN PALACIOS tiene una cita programada para este viernes 18, sin embargo, no se han comunicado con él para reprogramarla ya que es feriado._x000a__x000a_ _x000a__x000a_Tu ayuda para reprogramarla para el sábado 219 y que por favor se contacten con paciente e indicar la programación de la cita._x000a__x000a_ _x000a__x000a_Gracias_x000a__x000a_ _x000a__x000a_Saludos,_x000a__x000a__x000a_Atte"/>
    <x v="2"/>
    <s v="PRESTADOR EXTERNO"/>
    <s v="LABORATORIO"/>
    <x v="41"/>
    <s v="Buenas tardes, estimada:_x000a_Reciba un cordial saludo de parte del Centro Médico Viva 1A._x000a_En referencia al paciente Iván Ernesto Palacios Rodríguez (DNI 10001118), le informamos que recibió atención médica el día 19 de abril de 2025 a las 9:00 p.m., mediante el servicio de Medicina Familiar – Teleconsulta, siendo atendido por el Dr. Antonio David Moncada Catalán._x000a_Asimismo, informamos que el paciente fue contactado el día 18 de abril y se agendó la cita para el 19 de abril, por lo que no fue necesario realizar una reprogramación._x000a_En respuesta a la solicitud de validación de citas reprogramadas por parte del paciente, no figura ninguna reprogramación registrada, ya que las atenciones que ha recibido son las siguientes:_x000a__x000a__x000a__x000a__x000a_Quedamos atentos a cualquier consulta adicional."/>
    <d v="2025-04-21T00:00:00"/>
    <x v="0"/>
    <n v="4"/>
    <s v="CERRADA"/>
    <s v="96 HORAS"/>
    <s v="ATRIBUIBLE"/>
    <s v="abr-16"/>
    <e v="#N/A"/>
    <e v="#N/A"/>
    <e v="#N/A"/>
    <e v="#N/A"/>
    <m/>
    <m/>
    <s v="Acceso"/>
    <x v="0"/>
  </r>
  <r>
    <x v="3"/>
    <s v="PERÚ"/>
    <s v="VIVA1A CENTRO MEDICO"/>
    <s v="RIMAC"/>
    <s v="CRONICOS"/>
    <s v="DNI"/>
    <n v="10542960"/>
    <s v="CARLA IVETTE VIDAL VARGAS"/>
    <m/>
    <m/>
    <m/>
    <x v="1"/>
    <m/>
    <x v="2"/>
    <s v="ASEGURADOR"/>
    <s v="Buenos días estimados,_x000a__x000a_Se comunica a la Central de Programas paciente indicando que le corresponde su cita mensual los 15 de cada mes y no se comunican con ella, tiene exámenes de laboratorios pendientes que a la fecha tampoco ha recibido la llamada para la coordinación, se encuentra muy incómoda con el prestador ya que no recibe un seguimiento ni llamada para las programaciones de atención y exámenes, por favor su gentil apoyo en el caso, ya que de continuar con inconvenientes solicita un cambio de prestador _x000a__x000a__x000a_PACIENTE: CARLA IVETTE VIDAL VARGAS_x000a_DNI: 10542960_x000a_DIAGNOSTICO: HIPOTIROIDISMO E HTA._x000a__x000a__x000a__x000a_Quedamos atentos a sus comentarios_x000a__x000a_Central de Programas "/>
    <x v="2"/>
    <s v="CRONICOS"/>
    <s v="HIPOTIROIDISMO / HTA"/>
    <x v="41"/>
    <s v="Buenos días, estimados:_x000a_Reciban un cordial saludo de parte del Centro Médico Viva 1A._x000a_En atención a la solicitud relacionada con la paciente Carla Ivette Vidal Vargas (DNI: 10542960), se informa lo siguiente:_x000a_Respecto a los exámenes de laboratorio, se realizó el contacto el día 16 de abril y la toma de muestras se efectuó el 17 de abril conforme a lo programado._x000a_En relación con la cita médica mensual, esta ha sido agendada para el día 22 de abril a las 8:30 p.m., con el Dr. Antonio David Moncada, del servicio de Medicina Familiar - Teleconsulta._x000a_Quedamos atentos ante cualquier consulta adicional._x000a_Saludos Cordiales."/>
    <d v="2025-04-19T00:00:00"/>
    <x v="0"/>
    <n v="3"/>
    <s v="CERRADA"/>
    <s v="72 HORAS"/>
    <s v="ATRIBUIBLE"/>
    <s v="abr-16"/>
    <e v="#N/A"/>
    <e v="#N/A"/>
    <e v="#N/A"/>
    <e v="#N/A"/>
    <m/>
    <m/>
    <s v="Acceso"/>
    <x v="0"/>
  </r>
  <r>
    <x v="3"/>
    <s v="PERÚ"/>
    <s v="VIVA1A CENTRO MEDICO"/>
    <s v="RIMAC"/>
    <s v="CRONICOS"/>
    <s v="DNI"/>
    <n v="9174800"/>
    <s v="MARCO ANTONIO PANDZIC SABA"/>
    <m/>
    <m/>
    <m/>
    <x v="1"/>
    <m/>
    <x v="2"/>
    <s v="ASEGURADOR"/>
    <s v="Buenos días estimados,_x000a__x000a__x000a_Se comunican a la Central de Programas de Salud, pacientes incómodos notificándonos acerca de la falta de comunicación y programación de exámenes de laboratorio pendientes hace más de una semana .  por favor su gentil apoyo en realizar el seguimiento adecuado y la programación de la misma ya que indica de continuar con inconvenientes solicitarán el retiro del programa o cambio de prestador._x000a__x000a__x000a__x000a_PACIENTE: MARCO ANTONIO PANDZIC SABA_x000a_DNI: 09174800_x000a__x000a__x000a__x000a_PACIENTE: MARIA ROSA ANA ECKHARDT FIGARI_x000a_DNI: 06453569"/>
    <x v="2"/>
    <s v="PRESTADOR EXTERNO"/>
    <s v="LABORATORIO"/>
    <x v="41"/>
    <s v="Buenos días, estimados:_x000a_Reciban un cordial saludo por parte del Centro Médico Viva 1A._x000a_Por medio del presente, informamos que los pacientes Sr. Marco Antonio Pandzic Saba y Sra. María Rosa Ana Eckhardt Figari fueron contactados oportunamente el día jueves, y se realizaron los exámenes médicos correspondientes el día de hoy conforme a lo programado._x000a_Asimismo, se deja constancia de que ambos pacientes manifestaron su conformidad con la atención brindada._x000a_Quedamos a su disposición para cualquier información adicional que requieran._x000a_Atentamente,"/>
    <d v="2025-04-19T00:00:00"/>
    <x v="0"/>
    <n v="3"/>
    <s v="CERRADA"/>
    <s v="72 HORAS"/>
    <s v="ATRIBUIBLE"/>
    <s v="abr-16"/>
    <e v="#N/A"/>
    <e v="#N/A"/>
    <e v="#N/A"/>
    <e v="#N/A"/>
    <m/>
    <m/>
    <s v="Acceso"/>
    <x v="0"/>
  </r>
  <r>
    <x v="3"/>
    <s v="PERÚ"/>
    <s v="VIVA1A CENTRO MEDICO"/>
    <s v="RIMAC"/>
    <s v="CRONICOS"/>
    <s v="DNI"/>
    <n v="6453569"/>
    <s v="MARIA ROSA ANA ECKHARDT FIGARI"/>
    <m/>
    <m/>
    <m/>
    <x v="1"/>
    <m/>
    <x v="2"/>
    <s v="ASEGURADOR"/>
    <s v="Buenos días estimados,_x000a__x000a__x000a_Se comunican a la Central de Programas de Salud, pacientes incómodos notificándonos acerca de la falta de comunicación y programación de exámenes de laboratorio pendientes hace más de una semana .  por favor su gentil apoyo en realizar el seguimiento adecuado y la programación de la misma ya que indica de continuar con inconvenientes solicitarán el retiro del programa o cambio de prestador._x000a__x000a__x000a__x000a_PACIENTE: MARCO ANTONIO PANDZIC SABA_x000a_DNI: 09174800_x000a__x000a__x000a__x000a_PACIENTE: MARIA ROSA ANA ECKHARDT FIGARI_x000a_DNI: 06453569"/>
    <x v="2"/>
    <s v="PRESTADOR EXTERNO"/>
    <s v="LABORATORIO"/>
    <x v="41"/>
    <s v="Buenos días, estimados:_x000a_Reciban un cordial saludo por parte del Centro Médico Viva 1A._x000a_Por medio del presente, informamos que los pacientes Sr. Marco Antonio Pandzic Saba y Sra. María Rosa Ana Eckhardt Figari fueron contactados oportunamente el día jueves, y se realizaron los exámenes médicos correspondientes el día de hoy conforme a lo programado._x000a_Asimismo, se deja constancia de que ambos pacientes manifestaron su conformidad con la atención brindada._x000a_Quedamos a su disposición para cualquier información adicional que requieran._x000a_Atentamente,"/>
    <d v="2025-04-19T00:00:00"/>
    <x v="0"/>
    <n v="3"/>
    <s v="CERRADA"/>
    <s v="72 HORAS"/>
    <s v="ATRIBUIBLE"/>
    <s v="abr-16"/>
    <e v="#N/A"/>
    <e v="#N/A"/>
    <e v="#N/A"/>
    <e v="#N/A"/>
    <m/>
    <m/>
    <s v="Acceso"/>
    <x v="0"/>
  </r>
  <r>
    <x v="3"/>
    <s v="PERÚ"/>
    <s v="VIVA1A CENTRO MEDICO"/>
    <s v="RIMAC"/>
    <s v="CRONICOS"/>
    <m/>
    <m/>
    <s v="CHIMOY ROMERO SANDRA"/>
    <m/>
    <m/>
    <m/>
    <x v="1"/>
    <m/>
    <x v="1"/>
    <s v="ASEGURADOR"/>
    <s v="Estimadas @admisionrimac@viva1a.com.pe_x000a__x000a_Solicitamos su gentil apoyo en coordinar la cita de atención para la consulta de caracterización de la usuaria referida. Cabe indicar que, según la receta médica adjunta, se consigna el diagnóstico de artritis._x000a_De acuerdo con los lineamientos del Programa de Otros Crónicos, el ingreso está habilitado únicamente para diagnósticos confirmados de Artritis Reumatoide. Por tanto, será necesario que, en la evaluación clínica, se confirme dicho diagnóstico y se valide que el tratamiento puede ser contenido dentro del programa._x000a_De cumplirse ambos criterios, se procederá con el ingreso de la usuaria conforme al protocolo establecido._x000a_Quedamos atentos a la programación de la cita y al resultado de la evaluación médica._x000a__x000a__x000a_Atte. "/>
    <x v="1"/>
    <s v="CRONICOS"/>
    <s v="ARTRITIS REUMATOIDE"/>
    <x v="41"/>
    <s v="Estimada Yanet, buen día_x000a_Nos contactamos con paciente en referencia y su esposo, ambos indican que no han solicitado ingreso alguno al programa de Artritis Reumatoidea._x000a_La Sra. Sandra refiere que se atiende en Clínica San Felipe con la Dra. Wendy Sotelo, quien ya ha evaluado sus exámenes realizados durante meses anteriores siendo efectivamente diagnosticada._x000a_Actualmente cuenta con RM para medicamento biológico, refiere con CG aprobada, sin embargo, no pueden colocarle el medicamento sin el resultado del laboratorio Cuantiferón._x000a_Refiere está a la espera que el Sr. Luis Felipe Villanueva de Megalab se contacte con ella para la toma de muestra; dado que, el rango horario que le han indicado no le es factible._x000a_Adicional a ello cabe resaltar que la paciente siente mucho dolor, debido a un desgarro que no tiene tratamiento, su médico le ha indicado que será luego de la aplicación del medicamento biológico._x000a_Ante lo anterior descrito por favor su especial apoyo en la gestión que solicita la paciente, y considerar la solicitud de ingreso a programa por parte de Gallagher, declinada, paciente no acepta condiciones del programa._x000a__x000a_Saludos Cordiales,"/>
    <d v="2025-04-28T00:00:00"/>
    <x v="1"/>
    <n v="9"/>
    <s v="CERRADA"/>
    <s v="6 DIAS O MAS"/>
    <s v="NO ATRIBUIBLE"/>
    <s v="abr-16"/>
    <e v="#N/A"/>
    <e v="#N/A"/>
    <e v="#N/A"/>
    <e v="#N/A"/>
    <m/>
    <m/>
    <s v="Solicitud"/>
    <x v="1"/>
  </r>
  <r>
    <x v="3"/>
    <s v="PERÚ"/>
    <s v="VIVA1A CENTRO MEDICO"/>
    <s v="RIMAC"/>
    <s v="CRONICOS"/>
    <s v="DNI"/>
    <n v="8439361"/>
    <s v="EDITH JUANA HINOJOSA SILVA"/>
    <m/>
    <m/>
    <m/>
    <x v="1"/>
    <m/>
    <x v="2"/>
    <s v="ASEGURADOR"/>
    <s v="Buenos días estimados,_x000a__x000a_Se comunica a la Central de Programas, familiar de la paciente indicando que se encuentra mas de 15 dias a la espera de las terapias por parte del programa DIAMANTE, ya se encuentran canceladas y necesita iniciar terapias por su diagnóstico de Parkinson, manifiesta la incomodidad por parte del prestador por el desinterés que se le brinda al familiar con respecto a su estado de salud, por favor su gentil apoyo en la inmediata comunicación y programación de la misma._x000a__x000a__x000a_PACIENTE: EDITH JUANA HINOJOSA SILVA_x000a_DNI : 08439361_x000a__x000a__x000a__x000a_Saludos cordiales_x000a__x000a__x000a_Central de Programas"/>
    <x v="2"/>
    <s v="TERAPIAS"/>
    <s v="TERAPIA FISICA"/>
    <x v="42"/>
    <s v="Reciba un cordial saludo del Centro Médico Viva 1A._x000a__x000a_En respuesta de la programacion d eterapias fisicas de la paciente EDITH JUANA HINOJOSA SILVA DNI : 08439361se adjunta cronograma, lamentamos la demora en dar respuesta al paciente,_x000a_estaremos atentoc a culaquier consulta adicional_x000a__x000a_saludos cordiales."/>
    <d v="2025-04-21T00:00:00"/>
    <x v="0"/>
    <n v="1"/>
    <s v="CERRADA"/>
    <s v="24 HORAS"/>
    <s v="ATRIBUIBLE"/>
    <s v="abr-19"/>
    <e v="#N/A"/>
    <e v="#N/A"/>
    <e v="#N/A"/>
    <e v="#N/A"/>
    <m/>
    <m/>
    <s v="Acceso"/>
    <x v="0"/>
  </r>
  <r>
    <x v="3"/>
    <s v="PERÚ"/>
    <s v="VIVA1A CENTRO MEDICO"/>
    <s v="RIMAC"/>
    <s v="CENTRO MEDICO VIRTUAL"/>
    <s v="DNI"/>
    <n v="7620786"/>
    <s v="Silvia De Los Angeles Vargas Agusti"/>
    <m/>
    <m/>
    <s v="noechirinos1969@hotmail.com"/>
    <x v="31"/>
    <m/>
    <x v="0"/>
    <s v="LIBRO DE RECLAMOS ASEGURADOR"/>
    <s v="Se ingresa reclamo debido a una mala atención que ha recibido la paciente en sus consultas virtuales y en la entrega de los_x000a_medicamentos para su tratamiento. Paciente informa que tuvo un primer inconveniente para una consulta virtual con el_x000a_proveedor Viva 1A el día de ayer 18/04 ya que no podía acceder al link que le enviaban para la cita, se tuvo que realizar una_x000a_reprogramación hasta en 3 oportunidades y finalmente no tuvo una solución. Se demoraron dos horas más aproximadamente para que pueda recibir la atención médica, asimismo_x000a_indica que la atención recibida por la doctora no fue la más optima. Luego de ello, espero unas horas más para que se_x000a_pueda recibir la atención a través de otro proveedor de Rimac y es allí donde la segunda doctora le atendió después de_x000a_varios intentos también. Por otro lado, indica que informó en la segunda cita que no puede tomar medicamentos genéricos_x000a_debido a un diagnóstico de gastritis y que por lo mínimo, debe tomar medicamentos recubiertos para no perjudicar su salud;_x000a_sin embargo, los medicamentos que fueron entregados después de dos horas y sin receta, fueron los genéricos y le_x000a_indicaron que si desea medicamentos especiales, que se comunique con farmacia y hasta la fecha no ha podido contactarse_x000a_ni tener respuesta sobre ello._x000a_Se solicita que se revise el caso y se brinde respuesta al reclamo a la brevedad posible debido a que paciente se siente muy_x000a_mortificada por la mala atención que viene recibiendo de parte de Rimac y sus proveedores."/>
    <x v="9"/>
    <s v="CENTRO MEDICO VIRTUAL"/>
    <s v="MEDICINA GENERAL"/>
    <x v="42"/>
    <s v="Informe de Resultado del Reclamo_x000a_1. Canal de Ingreso del Reclamo:_x000a_Reclamo ingresado el 19 de abril de 2025, a través del Libro de Reclamaciones_x000a_Virtual (LRV) de RIMAC EPS, mediante la Hoja de Reclamación N°25-EPS002635;_x000a_el cual nos fue trasladado el 23 de abril del 2025 y registramos como Reclamo_x000a_N° LVR-25-000032._x000a_2. Identificación del usuario afectado y de quien presenta el reclamo:_x000a_El reclamo fue presentado por Silvia De Los Angeles Vargas Agustia con DNI N°_x000a_07620786_x000a_3. Descripción y causa del reclamo:_x000a_“Se ingresa reclamo debido a una mala atención que ha recibido la paciente en sus_x000a_consultas virtuales y en la entrega de los medicamentos para su tratamiento. Paciente_x000a_informa que tuvo un primer inconveniente para una consulta virtual con el proveedor_x000a_Viva 1A el día de ayer 18/04 ya que no podía acceder al link que le enviaban para la_x000a_cita, se tuvo que realizar una reprogramación hasta en 3 oportunidades y finalmente_x000a_no tuvo una solución. Se demoraron dos horas más aproximadamente para que pueda_x000a_recibir la atención médica, asimismo indica que la atención recibida por la doctora no_x000a_fue la más optima. Luego de ello, espero unas horas más para que se pueda recibir la_x000a_atención a través de otro proveedor de Rimac y es allí donde la segunda doctora le_x000a_atendió después de varios intentos también. Por otro lado, indica que informó en la_x000a_segunda cita que no puede tomar medicamentos genéricos debido a un diagnóstico_x000a_de gastritis y que por lo mínimo, debe tomar medicamentos recubiertos para no_x000a_perjudicar su salud; sin embargo, los medicamentos que fueron entregados después_x000a_de dos horas y sin receta, fueron los genéricos y le indicaron que si desea_x000a_medicamentos especiales, que se comunique con farmacia y hasta la fecha no ha_x000a_podido contactarse ni tener respuesta sobre ello. Se solicita que se revise el caso y se_x000a_brinde respuesta al reclamo a la brevedad posible debido a que paciente se siente_x000a_muy mortificada por la mala atención que viene recibiendo de parte de Rimac y sus_x000a_proveedores.._x000a_4. Análisis de los hechos que sustentan el reclamo:_x000a_Habiendo solicitado el descargo respectivo a las áreas involucradas en su atención,_x000a_como parte de las diligencias para atender su reclamo, cordialmente le informamos lo_x000a_siguiente:_x000a_En relación con la consulta médica recibida a través de la modalidad de videoconsulta_x000a_el día 18/04/2025, hemos revisado su caso junto con el área médica correspondiente,_x000a_con el objetivo de brindarle una respuesta clara y objetiva._x000a_La atención fue realizada por la Dra. Marciel Espinoza Noguerala, quien reporta que el_x000a_paciente presentó síntomas compatibles con un cuadro de rinofaringitis aguda, por lo_x000a_cual se indicó tratamiento sintomático de acuerdo con las guías clínicas vigentes._x000a_No obstante, según el informe médico, durante la consulta la paciente manifestó que_x000a_ese tipo de tratamiento &quot;no le hace nada&quot; y solicitó expresamente la prescripción de_x000a_un antibiótico, a lo cual la doctora, actuando conforme a criterios clínicos y normativa_x000a_médica, decidió no prescribir, ya que no era indicado para el diagnóstico presentado._x000a_Ante esta situación, la paciente optó por no aceptar la receta médica propuesta._x000a_Adicionalmente, en relación con su observación sobre la prescripción de_x000a_medicamentos genéricos en una segunda atención, se informa que esta atención no_x000a_fue realizada por nuestro centro médico VIVA 1A, por lo que no nos corresponde emitir_x000a_pronunciamiento sobre dicha consulta._x000a_Reiteramos nuestro compromiso con brindar una atención médica segura y étic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e reiteramos nuestro compromiso de seguir trabajando en pro de la mejora de los_x000a_procesos establecidos en nuestra institución; asimismo le informamos que, ante_x000a_cualquier consulta o duda futura, puede contactarse con nuestro personal de_x000a_Plataforma de Atención al Usuario en Salud (PAUS) por los siguientes canales:_x000a_quejasyreclamos@viva1a.com.pe_x000a_6. Medidas a adoptar o adoptadas:_x000a_Finalmente, es oportuno informarle que hemos adoptado las siguientes medidas:_x000a_a) Capacitar al personal médico en habilidades de comunicación y manejo de_x000a_objeciones._x000a_b) Mejora en la comunicación médico-paciente._x000a_Quedamos atentos ante cualquier solicitud, prestos a servirle siempre._x000a_“EN VIVA 1A CUIDAMOS LA SALUD DE TU FAMILIA COMO SI FUERA LA NUESTRA”"/>
    <d v="2025-04-25T00:00:00"/>
    <x v="0"/>
    <n v="5"/>
    <s v="CERRADA"/>
    <s v="120 HORAS"/>
    <s v="ATRIBUIBLE"/>
    <s v="abr-19"/>
    <e v="#N/A"/>
    <e v="#N/A"/>
    <e v="#N/A"/>
    <e v="#N/A"/>
    <m/>
    <m/>
    <s v="Demora en atencion"/>
    <x v="0"/>
  </r>
  <r>
    <x v="3"/>
    <s v="PERÚ"/>
    <s v="VIVA1A CENTRO MEDICO"/>
    <s v="RIMAC"/>
    <s v="CRONICOS"/>
    <s v="DNI"/>
    <n v="9876517"/>
    <s v="Victor Edgar Solis Plaza"/>
    <m/>
    <m/>
    <m/>
    <x v="1"/>
    <m/>
    <x v="2"/>
    <s v="ASEGURADOR"/>
    <s v="Favor su apoyo con el siguiente pedido:_x000a__x000a_Tengo el caso de la titular Ana Maria Solis Rivera, quien refiere que desde el año pasado (aprox. Setiembre) le realizaron el cambio de proveedor a Viva 1a; sin embargo, me indica que ha tenido diversos problemas con la atención para su padre Victor Edgar Solis Plaza:_x000a__x000a_En cuanto a la programación de las citas, ésta no es constante por lo que genera a que la entrega de medicación también demore en llegarle _x000a_La comunicación con el proveedor es escasa, en cuanto desea comunicarse, refiere que no le responden y &quot;se hace muy complicado que exista comunicación eficaz&quot;_x000a_Afiliada titular manifiesta que el día Jueves de la semana pasada en la visita del médico, aconsejaron realizar exámenes de laboratorio porque le indicaron que su padre podía estar haciendo una &quot;infección urinaria oculta&quot;; sin embargo, no se programó la toma de muestras y cuando ella se comunicó le refieren &quot;hace 3 semanas se le tomó y todo salió correctamente&quot;, el día de ayer Lunes su padre tuvo una crisis _x000a_Al ir a atenderlo el día de hoy,  se le recetó cierta medicación, por lo que llamaron a la afiliada titular indicándole que en farmacia no tenían los medicamentos indicados esto generó preocupación en ella. Pasado 20 min se contactan nuevamente y le indican que la información brindada fue errónea y que se le enviarán los medicamentos recetados. Este tipo de comunicación ha sido de manera recurrente por lo que la afiliada me refiere estar &quot;insatisfecha con el servicio del prestador&quot;_x000a__x000a__x000a_Agradeceré su apoyo para indicar alguna alternativa de solución, el servicio brindado no va acorde a la experiencia que deseamos brindar a nuestros afiliados_x000a__x000a_Quedo atenta"/>
    <x v="15"/>
    <s v="PRESTADOR EXTERNO"/>
    <s v="FARMACIA"/>
    <x v="43"/>
    <s v="Buenos días estimados._x000a_Reciba un cordial saludo del Centro Médico Viva 1A._x000a__x000a_Luego de realizada la investigación correspondiente, se emite el siguiente informe:_x000a_1. Comunicación con los familiares_x000a_En relación con lo manifestado por la Sra. Ana María Solís Rivera, familiar del paciente, quien señaló no haber recibido comunicación oportuna y constante de parte de nuestro centro médico, informamos lo siguiente:_x000a_De acuerdo con los registros de nuestro sistema Zoiper5, se ha realizado un total de 35 llamadas, sin contar las llamadas realizadas directamente desde el celular del área de enfermería ni los mensajes enviados vía WhatsApp._x000a_La licenciada de enfermería asignada ha manifestado que se ha mantenido al pendiente de todas las consultas realizadas por la familia, brindando en todo momento un servicio basado en la calidad, empatía y compromiso asistencial._x000a_2. Ordenamientos de laboratorio_x000a_En cuanto a los exámenes solicitados:_x000a_Se confirma que todos los exámenes de laboratorio fueron realizados al día siguiente de emitirse los ordenamientos médicos y dichos resultados han sido enviados al contacto del familiar._x000a_Exámenes solicitados en el mes de abril el día 14 y 20 realizados exitosamente._x000a_El último examen solicitado por la Dra. Estefany Del Pilar Isabel Vega Loayza, el día 24/04, fue ejecutado correctamente por el servicio de laboratorio el día 25/04._x000a_3. Información sobre los medicamentos_x000a_Respecto a la comunicación inicial recibida sobre el tratamiento farmacológico, se informa lo siguiente:_x000a_Se confirma que la información fue proporcionada de manera errónea por parte de personal no perteneciente al área de farmacia, quien no contaba con información actualizada al momento de la consulta._x000a_Posteriormente, se estableció contacto con la Sra. Ana María, quien se mostró alterada por la información previa. Durante esta llamada, se brindó la aclaración necesaria, confirmando que:_x000a_El paciente contaba con todos los medicamentos necesarios para su tratamiento._x000a_Se le explicó claramente el horario de inicio del mismo._x000a_Asimismo, se le ofrecieron las disculpas del caso, y tras recibir la información correcta, el familiar expresó su conformidad y tranquilidad._x000a_Este incidente ha sido puntual y no representa una práctica recurrente. No obstante, reconocemos la importancia del hecho y nos comprometemos a mejorar nuestros canales de comunicación interna para evitar que se repita una situación similar._x000a_4. Cumplimiento del tratamiento y calidad del servicio_x000a_Es importante señalar que el tratamiento médico indicado fue cumplido en su totalidad, sin eventos adversos o incidentes registrados durante su ejecución._x000a_Durante todo el proceso de hospitalización en casa, el paciente fue atendido conforme a las indicaciones médicas, con un trato caracterizado por el respeto, amabilidad y empatía, reafirmando nuestro compromiso con el bienestar integral de quienes atendemos._x000a_Conclusión: Entendemos la posición de la familia y valoramos la retroalimentación brindada. Nos comprometemos a reforzar nuestros procesos de comunicación y atención, permaneciendo alertas ante cualquier requerimiento que contribuya a mejorar la experiencia de nuestros pacientes y sus familias._x000a_Saludos cordiales,"/>
    <d v="2025-04-26T00:00:00"/>
    <x v="0"/>
    <n v="5"/>
    <s v="CERRADA"/>
    <s v="120 HORAS"/>
    <s v="ATRIBUIBLE"/>
    <s v="abr-20"/>
    <e v="#N/A"/>
    <e v="#N/A"/>
    <e v="#N/A"/>
    <s v="SI"/>
    <m/>
    <m/>
    <s v="Tramites Administrativos"/>
    <x v="3"/>
  </r>
  <r>
    <x v="3"/>
    <s v="PERÚ"/>
    <s v="VIVA1A CENTRO MEDICO"/>
    <s v="RIMAC"/>
    <s v="CRONICOS"/>
    <s v="DNI"/>
    <n v="7806297"/>
    <s v="BARUA ALZAMORA FERNANDO VICTOR"/>
    <m/>
    <m/>
    <m/>
    <x v="1"/>
    <m/>
    <x v="2"/>
    <s v="ASEGURADOR"/>
    <s v="Estimada Gianina_x000a__x000a_ _x000a__x000a_Buenas tardes, necesito que por favor coordine la visita medica para el asegurado Fernando Barua Alzamora correspondiente al mes de Abril que me indica el asegurado que hasta el momento no se le ha brindando, la consulta solicitada solo deberá ser por los diagnósticos que fueron atendidos por el programa “Cuidate” Hipertension y Dislipidemia._x000a__x000a_ _x000a__x000a_Con relacion a la atencion Neumologia esta no se requiere porque el asegurado pasa consulta por su medico particular._x000a__x000a_ _x000a__x000a_Quedo a la espera de su respuesta con relacion a las coordinaciones de las cita con el asegurado._x000a__x000a_ _x000a__x000a_Saludos cordiales _x000a_Estimada Gianina_x000a__x000a_ _x000a__x000a_Buenos días, al no tener respuesta al correo que le remitiera el día 21/04 la llame por teléfono para manifestarle que a la fecha no se había coordinado la cita para el Sr. Fernando Barua Alzamora, usted me indico que se había coordinado la cita y visita para el Sr. Barua bajo el programa diamante con la Dra. Seijas le pedí por favor si podía ser el día de hoy ya que el asegurado contaba con medicación solo para los días, le manifesté que si el viernes la Dra. Seijas visitaría al asegurado el viernes ustedes ese mismo día no le iban a entregar los medicamentos, entonces me manifestó que conversaría con la doctora para que lo atendieran el día de hoy y que me responderían con correo, pero es el caso que el Sr. Barua ni yo hemos recibido ninguna confirmación de cita._x000a__x000a_ _x000a__x000a_Les reitero el pedido de llevar un mejor control de la cita que se le debe brindar a nuestro asegurado el Sr. Fernando Barua Alzamora, no es posible que tengamos que estar llamando para recordarles de la cita, esto no pasaba con el anterior proveedor._x000a__x000a_ _x000a__x000a_Como ejemplo si el asegurado pasa consulta medica los 15, pues esta debe ser programada por ustedes todos los quince_x000a__x000a_ _x000a__x000a_El Sr. Barua es un paciente de riesgo como es de conocimiento de Rimac, por lo tanto no puede quedarse ningún día sin medicación._x000a__x000a_ _x000a__x000a_Por lo antes indicado quedo a la espera de su respuesta con la confirmación de la cita y posteriormente la entrega de los medicamentos."/>
    <x v="2"/>
    <s v="CRONICOS"/>
    <s v="HIPERTENSION /DISLIPIDEMIA"/>
    <x v="44"/>
    <s v="Buenos días, estimado._x000a_Me permito informarle que el paciente será atendido el día de hoy, dentro del rango horario de 12:30 p.m. a 1:00 p.m., por la Dra. Anahí Angélica Seijas Arvelaez. _x000a_Estaremos realizando el seguimiento correspondiente para asegurar que la atención se lleve a cabo de manera adecuada._x000a_Lamentamos la demora en la respuesta y agradecemos su comprensión._x000a_Saludos cordiales,"/>
    <d v="2025-04-24T00:00:00"/>
    <x v="0"/>
    <n v="4"/>
    <s v="CERRADA"/>
    <s v="96 HORAS"/>
    <s v="ATRIBUIBLE"/>
    <s v="abr-21"/>
    <e v="#N/A"/>
    <e v="#N/A"/>
    <e v="#N/A"/>
    <s v="SI"/>
    <m/>
    <m/>
    <s v="Acceso"/>
    <x v="0"/>
  </r>
  <r>
    <x v="3"/>
    <s v="PERÚ"/>
    <s v="VIVA1A CENTRO MEDICO"/>
    <s v="RIMAC"/>
    <s v="CRONICOS"/>
    <s v="DNI"/>
    <n v="8230997"/>
    <s v="ZUÑIGA QUEVEDO JAVIER"/>
    <m/>
    <m/>
    <m/>
    <x v="1"/>
    <m/>
    <x v="2"/>
    <s v="ASEGURADOR"/>
    <s v="Este tipo de incidentes nos afecta a todos, generando reprocesos y, lgunos casos, insatisfaccion entre los usuarios. Es importante explorar las acciones a realizar para que los proveedores a cargo de la atencion de cada paciente puedan anticiparse y contactar a los usuarios para programaciones, entrwgas de medicinas, entre otros servicios necesarios, o en su defecto responder las consultas que les puede general el call a cargo de la atencion de Programas Rimac. Este fun de semana, incluso, recibimos un reclamo en redes sociales. Un asegurado con tratamiento por diabetes con VIVA 1A informo que no recibio su tratamiento durante una semana, lo que podria ocasionar consecuencias medicas significativas. &quot; Buenas tardes, por favor tu apoyo Cliente: JAVIER FRANCISCO ZUÑIGA QUEVEDO DNI: 08230997 El dia domingo 13 de abril realice la teleconsulta con el doctor moncada de VIVA 1A Hasta el momento no se comunican conmigo para las medicinas. Contamos con uds y el equipo que sea necesario para mejorar le flujo de atencion con los proveedores a favor de los asegurados."/>
    <x v="0"/>
    <s v="PRESTADOR EXTERNO"/>
    <s v="FARMACIA"/>
    <x v="45"/>
    <s v="Estimada:_x000a_Buenas tardes._x000a_Por medio del presente, se informa que se ha realizado la verificación correspondiente al caso del paciente Javier Zúñiga Quevedo (DNI: 08230997), confirmándose que efectivamente se produjo una demora en la entrega del medicamento asignado._x000a_Dicha demora se debió a una falla en nuestro sistema, la cual impedía la correcta visualización del ordenamiento del medicamento. Una vez detectada y notificada la incidencia, se procedió de manera inmediata al envío del medicamento el día 18 de abril._x000a_Lamentamos lo sucedido y ofrecemos disculpas por los inconvenientes ocasionados. Asimismo, se informa que ya se han efectuado los ajustes necesarios en el sistema para garantizar su correcto funcionamiento y prevenir futuras incidencias._x000a_Adicionalmente, se informa que al paciente le fueron ordenados exámenes de laboratorio, los cuales ya fueron realizados el día de ayer. Así también, el ecocardiograma (ECO) fue efectuado por la Clínica Vesalio, también en la misma fecha._x000a_Quedamos a su disposición para cualquier información adicional que se requiera._x000a_Saludos cordiales,"/>
    <d v="2025-04-23T00:00:00"/>
    <x v="0"/>
    <n v="2"/>
    <s v="CERRADA"/>
    <s v="48 HORAS"/>
    <s v="ATRIBUIBLE"/>
    <s v="abr-22"/>
    <e v="#N/A"/>
    <e v="#N/A"/>
    <e v="#N/A"/>
    <e v="#N/A"/>
    <m/>
    <m/>
    <s v="Medicamentos"/>
    <x v="0"/>
  </r>
  <r>
    <x v="3"/>
    <s v="PERÚ"/>
    <s v="VIVA1A CENTRO MEDICO"/>
    <s v="RIMAC"/>
    <s v="CRONICOS"/>
    <s v="DNI"/>
    <n v="6934099"/>
    <s v="Julia Damiana Moreno Toscano"/>
    <m/>
    <n v="930873560"/>
    <m/>
    <x v="1"/>
    <m/>
    <x v="2"/>
    <s v="ASEGURADOR"/>
    <s v="Estimadas @quejasyreclamos@viva1a.com.pe@Chrismerly Abigail Huaranca López_x000a__x000a_Su gentil apoyo con el descargo y medidas correctivas en referencia del presente reclamo._x000a__x000a_Buenos días _x000a__x000a_Para informar que ya paso un mes y no se comunican para control y envió de medicinas por ser paciente crónico ._x000a__x000a_Paciente : Julia Damiana Moreno Toscano_x000a_DNI : 06934099_x000a_CEL: 930873560_x000a_DX CRONICO : hipotiroidismo _x000a__x000a__x000a_De antemano gracias_x000a__x000a_Atte._x000a__x000a_Yesenia Malca "/>
    <x v="2"/>
    <s v="CRONICOS"/>
    <s v="HIPOTIROIDISMO"/>
    <x v="45"/>
    <s v="Buenos días, estimadas:_x000a_En seguimiento a la atención brindada a la paciente Julia Damiana Moreno Toscano, me permito informar lo siguiente:_x000a_Se prescribió la receta médica correspondiente y se emitió el ordenamiento para la realización de un ECO de Tiroides y Masas del Cuello._x000a_Los medicamentos fueron gestionados el día 23/04._x000a_En cuanto al examen solicitado, se le informó a la paciente que debe acercarse a la sede de Viva 1A para su realización. La paciente indicó que conversaría con su familiar para confirmar la asistencia._x000a_La fecha tentativa para la toma del examen sería el día 30/04/2025, pendiente de confirmación por parte de la familia._x000a_Quedamos atentos a cualquier actualización o requerimiento adicional._x000a_Saludos cordiales,"/>
    <d v="2025-04-29T00:00:00"/>
    <x v="0"/>
    <n v="6"/>
    <s v="CERRADA"/>
    <s v="6 DIAS O MAS"/>
    <s v="ATRIBUIBLE"/>
    <s v="abr-22"/>
    <s v="Programa Crónicos - Julia Damiana Moreno Toscano// PENDIENTE CITA"/>
    <e v="#N/A"/>
    <e v="#N/A"/>
    <e v="#N/A"/>
    <m/>
    <m/>
    <s v="Acceso"/>
    <x v="0"/>
  </r>
  <r>
    <x v="3"/>
    <s v="PERÚ"/>
    <s v="VIVA1A CENTRO MEDICO"/>
    <s v="RIMAC"/>
    <s v="CRONICOS"/>
    <s v="DNI"/>
    <n v="41260074"/>
    <s v="Esmilda Deidamia Andia Quispe"/>
    <m/>
    <n v="944009713"/>
    <s v="y.carhuayanocastro@alum.up."/>
    <x v="32"/>
    <m/>
    <x v="0"/>
    <s v="LIBRO DE RECLAMOS ASEGURADOR"/>
    <s v="Me contacté con Centro Médico Virtual de Rímac EPS por un problema de salud y desde las 10:20 am de hoy me han_x000a_estado paseando y reprogramando sin una justificación válida, en su lugar me dieron excusas nada profesionales ni serios,_x000a_dijeron que había personal no capacitado y que por ese motivo aún no me estaban a atendiendo. Exijo que no solo esa_x000a_atención mala termine, sino que de inmediato se dé una atención y asuman los costos que tuve que incurrir para darme temporalmente una auto atención en farmacias cercanas sin el apoyo del_x000a_profesional al médico de Rímac EPS"/>
    <x v="16"/>
    <s v="CRONICOS"/>
    <s v="NO ESPECIFICA"/>
    <x v="45"/>
    <s v="Informe de Resultado del Reclamo_x000a_1. Canal de Ingreso del Reclamo:_x000a_Reclamo ingresado el 22 de abril de 2025, a través del Libro de Reclamaciones_x000a_Virtual (LRV) de RIMAC EPS, mediante la Hoja de Reclamación N°25- EPS002654;_x000a_el cual nos fue trasladado el 23 de abril del 2025 y registramos como Reclamo_x000a_N° LVR-25-000033._x000a_2. Identificación del usuario afectado y de quien presenta el reclamo:_x000a_El reclamo fue presentado por Esmilda Deidamia Andia Quispe con DNI N° 41260074_x000a_3. Descripción y causa del reclamo:_x000a_“Me contacté con Centro Médico Virtual de Rímac EPS por un problema de salud y_x000a_desde las 10:20 am de hoy me han estado paseando y reprogramando sin una_x000a_justificación válida, en su lugar me dieron excusas nada profesionales ni serios,_x000a_dijeron que había personal no capacitado y que por ese motivo aún no me estaban a_x000a_atendiendo. Exijo que no solo esa atención mala termine, sino que de inmediato se dé_x000a_una atención y asuman los costos que tuve que incurrir para darme temporalmente_x000a_una auto atención en farmacias cercanas sin el apoyo del profesional al médico de_x000a_Rímac EPS._x000a_4. Análisis de los hechos que sustentan el reclamo:_x000a_En atención a su reclamo, y tras haber solicitado el descargo respectivo a las áreas_x000a_involucradas como parte de las diligencias realizadas, lamentamos sinceramente los_x000a_inconvenientes ocurridos durante su proceso de atención. Entendemos plenamente_x000a_su malestar, y le aseguramos que nuestro compromiso es siempre garantizar una_x000a_atención médica eficiente y respetuosa con su tiempo y salud._x000a_Con relación a los hechos reportados, informamos lo siguiente:_x000a_Durante la fecha programada para su consulta, se procedió con el envío del enlace_x000a_correspondiente para su atención. Posteriormente, recibimos comunicación por parte_x000a_de su aseguradora Rímac, indicando que usted no había logrado ingresar al enlace._x000a_Inmediatamente, se realizó el reagendamiento de su cita para las 11:40 a.m.; sin_x000a_embargo, entendemos que nuevamente tuvo dificultades para acceder._x000a_En coordinación con el área de soporte técnico, se ha verificado que durante ambos_x000a_momentos no se registraron caídas en la plataforma, lo cual nos lleva a considerar_x000a_que podría haber sido una falla puntual relacionada con la conexión o dispositivo._x000a_En cuanto a su comentario respecto a una comunicación donde se habría informado_x000a_que &quot;había personal no capacitado y que por ese motivo aún no se le estaban_x000a_atendiendo&quot;, tras revisar nuestras comunicaciones, no encontramos registro de que_x000a_esa información haya sido emitida por nuestro equipo Viva 1a._x000a_Lamentamos profundamente esta experiencia y le reiteramos que su confianza es_x000a_sumamente importante para nosotros. Estamos tomando nota de su caso para_x000a_reforzar nuestros procesos y asegurar una mejor experiencia en sus futuras_x000a_atenciones._x000a_Reiteramos nuestro compromiso con su salud y bienestar, y quedamos a su_x000a_disposición para una próxima atención y sea una experiencia adecuada y sin_x000a_interrupcione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a) Reforzar el canal de soporte técnico inmediato para cuando el paciente no pueda_x000a_conectarse._x000a_Quedamos atentos ante cualquier solicitud, prestos a servirle siempre._x000a_“EN VIVA 1A CUIDAMOS LA SALUD DE TU FAMILIA COMO SI FUERA LA NUESTRA”"/>
    <d v="2025-04-29T00:00:00"/>
    <x v="0"/>
    <n v="6"/>
    <s v="CERRADA"/>
    <s v="6 DIAS O MAS"/>
    <s v="ATRIBUIBLE"/>
    <s v="abr-22"/>
    <e v="#N/A"/>
    <e v="#N/A"/>
    <e v="#N/A"/>
    <e v="#N/A"/>
    <m/>
    <m/>
    <s v="Acceso"/>
    <x v="0"/>
  </r>
  <r>
    <x v="3"/>
    <s v="PERÚ"/>
    <s v="VIVA1A CENTRO MEDICO"/>
    <s v="RIMAC"/>
    <s v="CRONICOS"/>
    <s v="DNI"/>
    <n v="9875344"/>
    <s v="Silvana Espinoza Morales"/>
    <m/>
    <n v="943511757"/>
    <m/>
    <x v="1"/>
    <m/>
    <x v="2"/>
    <s v="ASEGURADOR"/>
    <s v="Para informar que mi tratamiento ya se terminó el día de ayer, sin embargo, cuando me contacto el Dr Siura, me indico que me enviarían la medicina cuando termine con lo que habían entregado en clínica, pero ahora, estoy sin medicina._x000a__x000a_Me apoyas por favor _x000a__x000a_Silvana Espinoza Morales_x000a_Dni 09875344_x000a_Celular 943511757_x000a__x000a_Anexo las indicaciones del médico que me derivo al programa _x000a__x000a_Saludos_x000a_Silvana Espinoza "/>
    <x v="11"/>
    <s v="CRONICOS"/>
    <s v="NO ESPECIFICA"/>
    <x v="45"/>
    <s v="Buenas tardes, estimada:_x000a_Se informa que se realizó el contacto con la paciente Silvana Espinoza Morales, quedando agendada su cita para el día de hoy, 22 de abril, a las 5:50 p.m.._x000a_Adicionalmente, se registra que su cita anterior fue realizada el día 21 de marzo._x000a_Saludos cordiales,"/>
    <d v="2025-04-22T00:00:00"/>
    <x v="0"/>
    <n v="1"/>
    <s v="CERRADA"/>
    <s v="24 HORAS"/>
    <s v="ATRIBUIBLE"/>
    <s v="abr-22"/>
    <e v="#N/A"/>
    <e v="#N/A"/>
    <e v="#N/A"/>
    <e v="#N/A"/>
    <m/>
    <m/>
    <s v="Atencion Asistencial"/>
    <x v="0"/>
  </r>
  <r>
    <x v="3"/>
    <s v="PERÚ"/>
    <s v="VIVA1A CENTRO MEDICO"/>
    <s v="RIMAC"/>
    <s v="CRONICOS"/>
    <s v="DNI"/>
    <n v="25791542"/>
    <s v="CARLOS ALBERTO CHIRICHIGNO MENA"/>
    <s v="calle venancio avila 1990  chacra ríos- LIMA"/>
    <n v="994339590"/>
    <s v="carlos.chirichigno@gmail.com"/>
    <x v="1"/>
    <m/>
    <x v="2"/>
    <s v="ASEGURADOR"/>
    <s v="Hola Guissela,_x000a_ _x000a_Buenas tardes se ha contactado nuevamente el señor Carlos quien menciona que hasta el momento no agendan su cita para su control y que ya ha pasado más de un mes desde la última vez que lo vieron, se encuentra muy incomodo por que ya hemos tenido varias demoras con su atención, esto deja un malestar en él, por favor tu apoyo urgente._x000a_ _x000a_Por favor que el proveedor pueda comunicarse al 994339590 para agendar la cita y poder confirmarle._x000a_ _x000a_Muchas gracias_x000a_ _x000a_ "/>
    <x v="2"/>
    <s v="CRONICOS"/>
    <s v="MEDICINA INTERNA"/>
    <x v="45"/>
    <s v="Buenas tardes, estimada:_x000a_Nos permitimos informarle que se realizó el contacto con el paciente Carlos Alberto Chirichigno Mena, quedando agendada su cita para el día 25 de abril a las 9:00 a.m. con su doctora tratante, Anahí Angélica Seijas Arvelaez._x000a_El paciente manifestó su conformidad con la atención brindada._x000a_Saludos cordiales,"/>
    <d v="2025-04-22T00:00:00"/>
    <x v="0"/>
    <n v="1"/>
    <s v="CERRADA"/>
    <s v="24 HORAS"/>
    <s v="ATRIBUIBLE"/>
    <s v="abr-22"/>
    <s v="URGENTE RIMAC VIP / INSCRIPCION PROGRMA CUIDATE / CARLOS ALBERTO CHIRICHIGNO MENA"/>
    <e v="#N/A"/>
    <e v="#N/A"/>
    <e v="#N/A"/>
    <m/>
    <m/>
    <s v="Acceso"/>
    <x v="0"/>
  </r>
  <r>
    <x v="3"/>
    <s v="PERÚ"/>
    <s v="VIVA1A CENTRO MEDICO"/>
    <s v="RIMAC"/>
    <s v="CRONICOS"/>
    <s v="DNI"/>
    <n v="29222292"/>
    <s v="PACHECO TEJADA JORGE ADALBERTO"/>
    <m/>
    <m/>
    <m/>
    <x v="1"/>
    <m/>
    <x v="2"/>
    <s v="ASEGURADOR"/>
    <s v="Buen día_x000a_ _x000a_Guissela, tu apoyo con lo indicado por el broker, nos comentan que nuevamente tienen inconvenientes con el proveedor Viva1A… Nos informan que el día martes 15 se le agendó una cita virtual al asegurado a las 2:40pm, pero no le llamaron sino hasta las 7:00 pm cuando él se encontraba viajando, agradecemos puedan agendar una nueva cita,_x000a_ _x000a_ASEGURADO: PACHECO TEJADA JORGE ADALBERTO_x000a_ _x000a_Quedo atenta a tus comentarios._x000a_Saludos cordiales,"/>
    <x v="9"/>
    <s v="Medicina especializada"/>
    <s v="CARDIOLOGIA"/>
    <x v="45"/>
    <s v="Buenas tardes, estimada:_x000a_Hemos realizado la verificación correspondiente y pedimos las disculpas del caso por los inconvenientes ocasionados al paciente Jorge Adalberto Pacheco Tejada._x000a_El médico tratante nos informó que presentó imprevistos, motivo por el cual la consulta fue realizada fuera del horario programado. Como medida de solución, se ha procedido con el reagendamiento de la cita para el día de hoy a las 4:30 p.m. con la Dra. Mónica Marlene Proaño, en la especialidad de Cardiología – Teleconsulta._x000a_Adicionalmente, se ha programado una cita en la especialidad de Nutrición para el día 29 de abril a las 4:00 p.m., con el Dr. Jorge Velasco._x000a_Quedamos atentos a cualquier consulta o requerimiento adicional._x000a_Cordialmente,"/>
    <d v="2025-04-22T00:00:00"/>
    <x v="0"/>
    <n v="1"/>
    <s v="CERRADA"/>
    <s v="24 HORAS"/>
    <s v="ATRIBUIBLE"/>
    <s v="abr-22"/>
    <e v="#N/A"/>
    <e v="#N/A"/>
    <e v="#N/A"/>
    <s v="SI"/>
    <m/>
    <m/>
    <s v="Demora en atencion"/>
    <x v="0"/>
  </r>
  <r>
    <x v="3"/>
    <s v="PERÚ"/>
    <s v="VIVA1A CENTRO MEDICO"/>
    <s v="RIMAC"/>
    <s v="CRONICOS"/>
    <s v="DNI"/>
    <n v="43526403"/>
    <s v="Elizabeth Cristina Hermoza Morales"/>
    <m/>
    <m/>
    <m/>
    <x v="33"/>
    <m/>
    <x v="0"/>
    <s v="LIBRO DE RECLAMOS ASEGURADOR"/>
    <s v="Hola Dra. Liliana,_x000a__x000a_ _x000a__x000a_Favor tu apoyo con este caso, la asegurada se encuentra en el programa Cuidate por DX de Diabetes, pero también se encuentra inscrita en programa Cardiovascular (RCV), ambos dx son atendidos por el proveedor Viva 1A quienes no han entregado la medicación a la fecha, en adjunto el reclamo puesto por la asegurada y la respuesta de Rimac indicando que el reclamo es fundado._x000a__x000a_ _x000a__x000a_Cliente presenta reclamo porque desde que le cambiaron de proveedor a VIVA 1A para atencion por el programa CUIDATE,_x000a_no recibe buena atencion y percibe que no tienen cuidado con sus pacientes. Se atendió_x000a_por endocrinologia de manera virtual el martes 18/03 ya que cuenta con el diagnostico de Diabetes, le generaron receta por_x000a_5 lapiceros de Victoza y MaltoFER, los cuales hasta el momento no le entregan, se viene comunicando en varias oportunidades con Rimac para informarlo y solo le responden que derivaron el caso con el area_x000a_encargada. Cabe mencionar que el proveedor no le contesta._x000a_Solucion:_x000a_- Solicita que le cambien la empresa prestadora del servicio y que se haga entrega de los medicamentos en el menor tiempo_x000a_posible tal como se realizaba cuando se atendía de manera presencial en clinica internacional sede San Borja por el_x000a_programa._x000a_- Que se le entregue su receta medica."/>
    <x v="0"/>
    <s v="PRESTADOR EXTERNO"/>
    <s v="FARMACIA"/>
    <x v="45"/>
    <s v="Informe de Resultado del Reclamo_x000a_1. Canal de Ingreso del Reclamo:_x000a_Reclamo ingresado el 27 de marzo de 2025, a través del Libro de Reclamaciones_x000a_Virtual (LRV) de RIMAC EPS, mediante la Hoja de Reclamación N°25-EPS002468; el_x000a_cual nos fue trasladado el 22 de abril del 2025 y registramos como Reclamo_x000a_N° LVR-5-000034_x000a_2. Identificación del usuario afectado y de quien presenta el reclamo:_x000a_El reclamo fue presentado por Elizabeth Cristina Hermoza Morales DNI N° 43526403._x000a_3. Descripción y causa del reclamo:_x000a_“Cliente presenta reclamo porque desde que le cambiaron de proveedor a VIVA 1A para_x000a_atencion por el programa CUIDATE, no recibe buena atencion y percibe que no tienen_x000a_cuidado con sus pacientes. Se atendió por endocrinologia de manera virtual el martes_x000a_18/03 ya que cuenta con el diagnostico de Diabetes, le generaron receta por 5 lapiceros_x000a_de Victoza y MaltoFER, los cuales hasta el momento no le entregan, se viene_x000a_comunicando en varias oportunidades con Rimac para informarlo y solo le responden_x000a_que derivaron el caso con el area encargada. Cabe mencionar que el proveedor no le_x000a_contesta. Solucion: - Solicita que le cambien la empresa prestadora del servicio y que_x000a_se haga entrega de los medicamentos en el menor tiempo posible tal como se realizaba_x000a_cuando se atendía de manera presencial en clinica internacional sede San Borja por el_x000a_programa. - Que se le entregue su receta medica.”_x000a_4. Análisis de los hechos que sustentan el reclamo:_x000a_Habiendo solicitado el descargo respectivo a las áreas involucradas en su atención,_x000a_como parte de las diligencias para esclarecer su reclamo, cordialmente, le informamos_x000a_lo siguiente:_x000a_Con relación al reclamo presentado, en primer lugar lamentamos sinceramente los_x000a_inconvenientes que se presentaron en la atención y entrega de medicamentos,_x000a_entendemos la preocupación que esto ha generado, especialmente considerando la_x000a_importancia del tratamiento continuo._x000a_Luego de revisar el caso, confirmamos que la receta fue generada correctamente en su_x000a_atención virtual de Endocrinología del día 18/03. No obstante, reconocemos que hubo_x000a_una demora en la entrega de los medicamentos prescritos (LIRAGLUTIDA 6 MG/ML_x000a_INYECTABLE y HIERRO POLIMALTOSA 100 MG TABLETA), debido a inconvenientes_x000a_logísticos por parte del proveedor encargado de la dispensación. Esta situación fue_x000a_escalada internamente, y una vez detectada, se tomaron las acciones necesarias para_x000a_agilizar el proceso._x000a_Queremos informarle que actualmente la distribución de medicamentos se viene_x000a_realizando en los tiempos establecidos, y estamos reforzando los controles de_x000a_seguimiento para garantizar una atención más oportuna y coordinada._x000a_Estaremos atentos a sus requerimientos y seguiremos acompañándola en todo_x000a_momento para asegurar que su salud y bienestar no se vean afectados.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_x000a_mejora de los procesos establecidos en nuestra institución; asimismo le informamos_x000a_que, ante cualquier consulta o duda futura, puede contactarse con nuestro personal de_x000a_Plataforma de Atención al Usuario en Salud (PAUS) por los siguientes canales:_x000a_quejasyreclamos@viva1a.com.pe_x000a_6. Medidas a adoptar o adoptadas:_x000a_Finalmente, es oportuno informarle que hemos adoptado las siguientes medidas:_x000a_a) Fortalecer nuestros canales de coordinación con las áreas correspondientes._x000a_b) Reforzar el monitoreo continuo al sistema logístico de nuestros proveedores._x000a_Quedamos atentos ante cualquier solicitud, prestos a servirle siempre._x000a_“EN VIVA 1A CUIDAMOS LA SALUD DE TU FAMILIA COMO SI FUERA LA NUESTRA”"/>
    <d v="2025-04-30T00:00:00"/>
    <x v="0"/>
    <n v="7"/>
    <s v="CERRADA"/>
    <s v="6 DIAS O MAS"/>
    <s v="ATRIBUIBLE"/>
    <s v="abr-22"/>
    <e v="#N/A"/>
    <e v="#N/A"/>
    <e v="#N/A"/>
    <e v="#N/A"/>
    <m/>
    <m/>
    <s v="Medicamentos"/>
    <x v="0"/>
  </r>
  <r>
    <x v="3"/>
    <s v="PERÚ"/>
    <s v="VIVA1A CENTRO MEDICO"/>
    <s v="RIMAC"/>
    <s v="CRONICOS"/>
    <s v="DNI"/>
    <n v="9309622"/>
    <s v="RAUL ANTONIO MEJIA RAMIREZ"/>
    <m/>
    <m/>
    <m/>
    <x v="1"/>
    <m/>
    <x v="1"/>
    <s v="ASEGURADOR"/>
    <s v="Estimada_x000a_ _x000a_Buen día_x000a_ _x000a_Por favor su apoyo, se comunica el paciente RAUL ANTONIO MEJIA RAMIREZ DNI 09309622 solicita saber si se encuentra inscrito en el programa CUIDATE por el dx de presión arterial, el fue atendido en la clínica internacional san Borja_x000a_ _x000a_A su vez informa que fue atendido por un Dr. de VIVA 1A donde le solicitó exámenes de imágenes y electrocardiograma y si ello es cubierto por el programa a través de su seguro._x000a_ _x000a_Telf 995961508_x000a_Email raulmr06@hotmail.com_x000a_ _x000a_Su apoyo para devolver llamada a cliente ya que espera una respuesta el día de hoy._x000a_ _x000a_Muchas Gracias."/>
    <x v="14"/>
    <s v="PROCEDIMIENTO"/>
    <s v="ELECTROCARDIOGRAMA"/>
    <x v="45"/>
    <s v="Buenas tardes, estimada:_x000a_Me permito informar lo siguiente en relación con el paciente Raúl Antonio Mejía Ramírez (DNI: 09309622):_x000a_El día de ayer por la tarde se realizó una llamada al paciente para informarle sobre la cobertura del programa y sobre el copago, dicha información que sería validada por la Clínica Vesalio, dado que los exámenes solicitados serían derivados a dicho centro médico._x000a_Durante la llamada, el paciente manifestó estar ocupado, por lo que no fue posible brindarle toda la información completa. Sin embargo, expresó su disconformidad con la atención en Clínica Vesalio, debido a una experiencia previa desfavorable relacionada con su padre._x000a_El día de hoy se realizó una nueva llamada con el fin de aclarar la información pendiente, pero no se obtuvo respuesta. Se dejó notificación a través de WhatsApp, quedando a la espera de su comunicación._x000a_Estaremos a la espera de la respuesta del paciente para continuar con la gestión requerida._x000a_Saludos cordiales,"/>
    <d v="2025-04-29T00:00:00"/>
    <x v="0"/>
    <n v="6"/>
    <s v="CERRADA"/>
    <s v="6 DIAS O MAS"/>
    <s v="ATRIBUIBLE"/>
    <s v="abr-22"/>
    <e v="#N/A"/>
    <e v="#N/A"/>
    <e v="#N/A"/>
    <e v="#N/A"/>
    <m/>
    <m/>
    <s v="Solicitud"/>
    <x v="1"/>
  </r>
  <r>
    <x v="3"/>
    <s v="PERÚ"/>
    <s v="VIVA1A CENTRO MEDICO"/>
    <s v="RIMAC"/>
    <s v="CRONICOS"/>
    <s v="DNI"/>
    <n v="8515037"/>
    <s v="ISMAEL BLAS MIRANDA"/>
    <m/>
    <m/>
    <m/>
    <x v="1"/>
    <m/>
    <x v="2"/>
    <s v="ASEGURADOR"/>
    <s v="Estimados,_x000a__x000a_ _x000a__x000a_Reenvío correo con queja de nuestra trabajadora, Lidia Blas Oliver, respecto al expendio de medicinas que esta pendiente de sus padres (afiliados del programa Crónicos) siendo que el 10 de abril recibieron la atención médica mensual, pero quedó pendiente la coordinación de medicinas ya que Viva 1A no se comunicó con los pacientes. Ayer la Sra. Josefina Oliver llamó por vía telefónica por la urgencia de la situación (el Sr. Ismael Blas se quedó sin medicinas) y les dijeron que les enviarían con prioridad (ver correo anterior). No ha vuelto a haber comunicación y siguen a la espera de las medicinas._x000a__x000a_ _x000a__x000a_Por favor, les solicitamos urgencia con este caso. Como verán en los correos anteriores, estos retrasos con estos pacientes ya han ocurrido antes._x000a__x000a_ _x000a__x000a_Saludos,"/>
    <x v="0"/>
    <s v="PRESTADOR EXTERNO"/>
    <s v="FARMACIA"/>
    <x v="45"/>
    <s v="Buenos días, estimados:_x000a_Reciban un cordial saludo de parte del Centro Médico Viva 1A._x000a_Me permito dar respuesta al caso de los pacientes Sr. Ismael Blas Miranda (DNI: 08515037) y Sra. Josefina Oliver Rosas (DNI: 08610196), con relación a la entrega de medicamentos._x000a_Informamos que se realizaron las llamadas correspondientes a ambos pacientes, quienes confirmaron que ya cuentan con los medicamentos prescritos. Durante la comunicación, se ofrecieron las disculpas del caso por los inconvenientes presentados._x000a_Lamentamos sinceramente la situación ocurrida y les comunicamos que se han tomado las medidas correctivas necesarias con el área involucrada para evitar que se repita en el futuro._x000a_Saludos cordiales,"/>
    <d v="2025-04-28T00:00:00"/>
    <x v="0"/>
    <n v="5"/>
    <s v="CERRADA"/>
    <s v="120 HORAS"/>
    <s v="ATRIBUIBLE"/>
    <s v="abr-22"/>
    <e v="#N/A"/>
    <e v="#N/A"/>
    <e v="#N/A"/>
    <e v="#N/A"/>
    <m/>
    <m/>
    <s v="Medicamentos"/>
    <x v="0"/>
  </r>
  <r>
    <x v="3"/>
    <s v="PERÚ"/>
    <s v="VIVA1A CENTRO MEDICO"/>
    <s v="RIMAC"/>
    <s v="CRONICOS"/>
    <s v="DNI"/>
    <n v="8610196"/>
    <s v="JOSEFINA OLVIER ROSAS"/>
    <m/>
    <m/>
    <m/>
    <x v="1"/>
    <m/>
    <x v="2"/>
    <s v="ASEGURADOR"/>
    <s v="Estimados,_x000a__x000a_ _x000a__x000a_Reenvío correo con queja de nuestra trabajadora, Lidia Blas Oliver, respecto al expendio de medicinas que esta pendiente de sus padres (afiliados del programa Crónicos) siendo que el 10 de abril recibieron la atención médica mensual, pero quedó pendiente la coordinación de medicinas ya que Viva 1A no se comunicó con los pacientes. Ayer la Sra. Josefina Oliver llamó por vía telefónica por la urgencia de la situación (el Sr. Ismael Blas se quedó sin medicinas) y les dijeron que les enviarían con prioridad (ver correo anterior). No ha vuelto a haber comunicación y siguen a la espera de las medicinas._x000a__x000a_ _x000a__x000a_Por favor, les solicitamos urgencia con este caso. Como verán en los correos anteriores, estos retrasos con estos pacientes ya han ocurrido antes._x000a__x000a_ _x000a__x000a_Saludos,"/>
    <x v="0"/>
    <s v="PRESTADOR EXTERNO"/>
    <s v="FARMACIA"/>
    <x v="45"/>
    <s v="Buenos días, estimados:_x000a_Reciban un cordial saludo de parte del Centro Médico Viva 1A._x000a_Me permito dar respuesta al caso de los pacientes Sr. Ismael Blas Miranda (DNI: 08515037) y Sra. Josefina Oliver Rosas (DNI: 08610196), con relación a la entrega de medicamentos._x000a_Informamos que se realizaron las llamadas correspondientes a ambos pacientes, quienes confirmaron que ya cuentan con los medicamentos prescritos. Durante la comunicación, se ofrecieron las disculpas del caso por los inconvenientes presentados._x000a_Lamentamos sinceramente la situación ocurrida y les comunicamos que se han tomado las medidas correctivas necesarias con el área involucrada para evitar que se repita en el futuro._x000a_Saludos cordiales,"/>
    <d v="2025-04-28T00:00:00"/>
    <x v="0"/>
    <n v="5"/>
    <s v="CERRADA"/>
    <s v="120 HORAS"/>
    <s v="ATRIBUIBLE"/>
    <s v="abr-22"/>
    <e v="#N/A"/>
    <e v="#N/A"/>
    <e v="#N/A"/>
    <e v="#N/A"/>
    <m/>
    <m/>
    <s v="Medicamentos"/>
    <x v="0"/>
  </r>
  <r>
    <x v="3"/>
    <s v="PERÚ"/>
    <s v="VIVA1A CENTRO MEDICO"/>
    <s v="RIMAC"/>
    <s v="CRONICOS"/>
    <s v="DNI"/>
    <n v="45716824"/>
    <s v="Andrea salvador Albizuri"/>
    <m/>
    <n v="992634440"/>
    <s v="andrea_sa89@hotmail.com"/>
    <x v="1"/>
    <m/>
    <x v="2"/>
    <s v="ASEGURADOR"/>
    <s v="Estimados buenos días,_x000a_ su apoyo informando si lograron entregar el medicamento._x000a_ya que asegurada detalla que aun no se le ha realizado la entrega de medicamento._x000a__x000a_Andrea salvador Albizuri_x000a_DNI 45716824_x000a_ andrea_sa89@hotmail.com_x000a_992634440_x000a_Dx: hipotiroidismo _x000a_medicamento: eutirox 50mg_x000a__x000a__x000a_quedo al pendiente de sus comentarios."/>
    <x v="0"/>
    <s v="PRESTADOR EXTERNO"/>
    <s v="FARMACIA"/>
    <x v="46"/>
    <s v="Estimada:_x000a_Reciba un cordial saludo._x000a_Ignorar el correo anterior, error en la digitación del nombre del paciente._x000a_Por medio del presente, se informa que se ha realizado la comunicación correspondiente con la paciente Andrea salvador Albizuri (DNI 45716824), verificándose que recibió atención médica durante el mes de marzo, y que los medicamentos indicados fueron gestionados de manera adecuada._x000a_Cabe señalar que lo que se encontraba pendiente era el agendamiento correspondiente al mes de abril. En ese sentido, ya se ha procedido con programar su cita para el día 24 de abril a las 6:30 p. m., con el Dr. Gerson Jacob Siura Trevejo, a través del servicio de Endocrinología – Teleconsulta._x000a_Sin otro particular, quedo atento(a) para cualquier información adicional que se requiera._x000a_Saludos cordiales,"/>
    <d v="2025-04-23T00:00:00"/>
    <x v="0"/>
    <n v="1"/>
    <s v="CERRADA"/>
    <s v="24 HORAS"/>
    <s v="ATRIBUIBLE"/>
    <s v="abr-23"/>
    <e v="#N/A"/>
    <e v="#N/A"/>
    <e v="#N/A"/>
    <e v="#N/A"/>
    <m/>
    <m/>
    <s v="Medicamentos"/>
    <x v="0"/>
  </r>
  <r>
    <x v="3"/>
    <s v="PERÚ"/>
    <s v="VIVA1A CENTRO MEDICO"/>
    <s v="RIMAC"/>
    <s v="CRONICOS"/>
    <s v="DNI"/>
    <n v="6454887"/>
    <s v="HALINA LUPE BARYCKI VDA DE GALVEZ"/>
    <m/>
    <m/>
    <m/>
    <x v="1"/>
    <m/>
    <x v="2"/>
    <s v="ASEGURADOR"/>
    <s v="Buenas tardes estimados,_x000a__x000a__x000a_Se comunica a la Central de Programas, paciente parte del programa de Salud, indicando que todos los meses realiza la comunicación solicitando la atención mensual, expresa su molestia cada mes y la demora en la programación de su atención y entrega de medicamentos, por favor, su gentil apoyo, en la comunicación y seguimiento de la paciente para evitar reclamos._x000a__x000a__x000a_PACIENTE: HALINA LUPE BARYCKI VDA DE GALVEZ_x000a_DNI: 06454887_x000a__x000a__x000a__x000a_Saludos cordiales_x000a__x000a_Central de Programas"/>
    <x v="2"/>
    <s v="CRONICOS"/>
    <s v="MEDICINA FAMILIAR"/>
    <x v="46"/>
    <s v="Buenas tardes, estimada._x000a_Hemos realizado la verificación correspondiente de la paciente Halina Lupe Barycki Vda. de Gálvez (DNI 06454887) y confirmamos que su cita ya se encuentra agendada para el día 25/04/2025 a la 1:00 p.m. con la doctora Virginia Cuevas Rivero, en el servicio de Medicina Familiar - Teleconsulta._x000a_Estaremos atentos al desarrollo de la atención para realizar el seguimiento correspondiente y asegurar que se lleve a cabo de manera satisfactoria._x000a_Quedamos a su disposición para cualquier duda o requerimiento adicional._x000a_Saludos cordiales,"/>
    <d v="2025-04-23T00:00:00"/>
    <x v="0"/>
    <n v="1"/>
    <s v="CERRADA"/>
    <s v="24 HORAS"/>
    <s v="ATRIBUIBLE"/>
    <s v="abr-23"/>
    <e v="#N/A"/>
    <e v="#N/A"/>
    <e v="#N/A"/>
    <e v="#N/A"/>
    <m/>
    <m/>
    <s v="Acceso"/>
    <x v="0"/>
  </r>
  <r>
    <x v="3"/>
    <s v="PERÚ"/>
    <s v="VIVA1A CENTRO MEDICO"/>
    <s v="RIMAC"/>
    <s v="CRONICOS"/>
    <s v="DNI"/>
    <n v="46094728"/>
    <s v="ANGELA MARIA INDACOCHEA BELTRAN"/>
    <m/>
    <m/>
    <m/>
    <x v="1"/>
    <m/>
    <x v="2"/>
    <s v="ASEGURADOR"/>
    <s v="Buenas tardes_x000a__x000a_ _x000a__x000a_Estimados, por favor su apoyo urgente con la consulta realizada._x000a__x000a_ _x000a__x000a_Su apoyo para conocer el motivo por el que no se realizó la teleconsulta programada para el 15.04 a las 7:20 PM a la asegurada por el programa crónicos, y de generar una nueva consulta lo más pronto, ya que la paciente requiere sus medicamentos. Tenemos nuevamente reclamos del cliente por los programas._x000a__x000a_ _x000a__x000a_ASEGURADA: ANGELA MARIA INDACOCHEA BELTRAN_x000a__x000a_DNI: 46094728_x000a__x000a_ _x000a__x000a_Quedo atenta a tus comentarios._x000a__x000a_Saludos cordiales,_x000a_"/>
    <x v="8"/>
    <s v="CRONICOS"/>
    <s v="ENDOCRINOLOGIA"/>
    <x v="46"/>
    <s v="Buenas noches, estimada:_x000a_Me permito informar que se ha realizado la reprogramación de la paciente Ángela María Indacochea Beltrán, para el día de mañana a las 2:20 p.m., con el Dr. Gerson Jacob Siura Trevejo._x000a_Asimismo, se han tomado las medidas correctivas correspondientes con el Dr. Gerson Jacob Siura Trevejo, a fin de garantizar el cumplimiento oportuno de las atenciones programadas, en beneficio del bienestar de nuestros pacientes._x000a_Quedo atenta a cualquier consulta adicional._x000a_Saludos cordiales,"/>
    <d v="2025-04-23T00:00:00"/>
    <x v="0"/>
    <n v="1"/>
    <s v="CERRADA"/>
    <s v="24 HORAS"/>
    <s v="ATRIBUIBLE"/>
    <s v="abr-23"/>
    <e v="#N/A"/>
    <e v="#N/A"/>
    <e v="#N/A"/>
    <e v="#N/A"/>
    <m/>
    <m/>
    <s v="Acceso"/>
    <x v="0"/>
  </r>
  <r>
    <x v="3"/>
    <s v="PERÚ"/>
    <s v="VIVA1A CENTRO MEDICO"/>
    <s v="RIMAC"/>
    <s v="CRONICOS"/>
    <s v="DNI"/>
    <n v="71119014"/>
    <s v="RAMON DIAZ DIANA MARLIZ"/>
    <m/>
    <n v="993508429"/>
    <s v="Diana.Ramon@spsa.pe"/>
    <x v="1"/>
    <m/>
    <x v="2"/>
    <s v="ASEGURADOR"/>
    <s v="Buenas tardes estimados,_x000a__x000a__x000a_Paciente del programa de Otras enfermedades crónicas con el diagnóstico de Artritis Reumatoide, indica que a la fecha no cuenta con la toma de exámenes de laboratorios pendientes desde el mes de febrero cm tampoco su cita mensual, por favor, su gentil apoyo en la pronta programación de lo solicitiado._x000a__x000a__x000a_Nombre: RAMON DIAZ DIANA MARLIZ_x000a__x000a_Dni: 71119014_x000a__x000a_Teléfono: 993508429_x000a__x000a_Correo: Diana.Ramon@spsa.pe_x000a__x000a_Póliza: E0030075_x000a__x000a_Empresa: ADMINISTRACION FOOD REGIONAL S.A.C._x000a__x000a__x000a__x000a__x000a__x000a_Saludos cordiales"/>
    <x v="2"/>
    <s v="PRESTADOR EXTERNO"/>
    <s v="LABORATORIO"/>
    <x v="46"/>
    <s v="Buenos días, estimados._x000a_Reciban un cordial saludo de parte del Centro Médico Viva 1A._x000a_Luego de realizar la verificación correspondiente, se confirma que las atenciones brindadas a la paciente RAMON DIAZ DIANA MARLIZ por nuestra parte iniciaron en el mes de marzo. En ese sentido, el día de hoy se ha procedido con el agendamiento de su cita mensual, programada para el 24 de abril a las 4:15 p.m., con el Dr. Antonio David Moncada Catalán, en el servicio de Medicina Familiar – Teleconsulta._x000a_Cabe precisar que será el médico tratante quien determine y ordene los exámenes de laboratorio._x000a__x000a_Quedamos atentos ante cualquier consulta adicional._x000a_Saludos cordiales,"/>
    <d v="2025-04-24T00:00:00"/>
    <x v="0"/>
    <n v="2"/>
    <s v="CERRADA"/>
    <s v="48 HORAS"/>
    <s v="ATRIBUIBLE"/>
    <s v="abr-23"/>
    <e v="#N/A"/>
    <e v="#N/A"/>
    <e v="#N/A"/>
    <e v="#N/A"/>
    <m/>
    <m/>
    <s v="Acceso"/>
    <x v="0"/>
  </r>
  <r>
    <x v="3"/>
    <s v="PERÚ"/>
    <s v="VIVA1A CENTRO MEDICO"/>
    <s v="RIMAC"/>
    <s v="CENTRO MEDICO VIRTUAL"/>
    <s v="DNI"/>
    <n v="60939348"/>
    <s v="Sebastian Frank Encalada Sanchez"/>
    <m/>
    <n v="944272904"/>
    <s v="asanmu@hotmail.com"/>
    <x v="34"/>
    <m/>
    <x v="0"/>
    <s v="LIBRO DE RECLAMOS ASEGURADOR"/>
    <s v="Soy Sebastián Encalada . Dni:60939348. Hoy me atendi de manera virtual, luego de la evaluacion, alindicar los_x000a_medicamentos, la doctora refiere que hay algunos medicamentos que no puede dar porque su centro de salud viva1 A, le_x000a_da una lista de medicamentos específicos, y los que necesito no los puede dar y lo pone como recomendación, es la_x000a_primera vez que dicen eso, yo tengo un seguro, premium, y siempre me enviaron todos los medicamentos, anteriormente me atendieron de clinica internacional y no tuve problemas, ahora me atendieron de_x000a_viva1A, y me dicen que no pueden dar más medicamentos de los que refiere su lista, yo pago una póliza que me asegura la_x000a_cobertura total."/>
    <x v="17"/>
    <s v="CENTRO MEDICO VIRTUAL"/>
    <s v="PROCESO INTERNO"/>
    <x v="46"/>
    <s v="Informe de Resultado del Reclamo_x000a_1. Canal de Ingreso del Reclamo:_x000a_Reclamo ingresado el 21 de abril del 2025, a través del Libro de Reclamaciones_x000a_Virtual (LRV) de RIMAC EPS, mediante la Hoja de Reclamación N°25- EPS002651;_x000a_el cual nos fue trasladado el 22 de abril del 2025 y registramos como Reclamo_x000a_N° LVR-25-000031._x000a_2. Identificación del usuario afectado y de quien presenta el reclamo:_x000a_El reclamo fue presentado por Sebastian Frank Encalada Sanchez DNI N° 60939348._x000a_3. Descripción y causa del reclamo:_x000a_“Soy Sebastián Encalada . Dni:60939348. Hoy me atendi de manera virtual, luego de_x000a_la evaluacion, alindicar los medicamentos, la doctora refiere que hay algunos_x000a_medicamentos que no puede dar porque su centro de salud viva1 A, le da una lista de_x000a_medicamentos específicos, y los que necesito no los puede dar y lo pone como_x000a_recomendación, es la primera vez que dicen eso, yo tengo un seguro, premium, y_x000a_siempre me enviaron todos los medicamentos, anteriormente me atendieron de clinica_x000a_internacional y no tuve problemas, ahora me atendieron de viva1A, y me dicen que no_x000a_pueden dar más medicamentos de los que refiere su lista, yo pago una póliza que me_x000a_asegura la cobertura tota.”_x000a_4. Análisis de los hechos que sustentan el reclamo:_x000a_Habiendo solicitado el descargo respectivo a las áreas involucradas en su atención,_x000a_como parte de las diligencias para atender su reclamo, cordialmente, le informamos lo_x000a_siguiente:_x000a_En atención a su reclamo relacionado con la consulta médica de seguimiento recibida_x000a_a través de la modalidad de video consulta el día 21/04/2025, nos permitimos_x000a_informarle que hemos revisado su caso junto con el área médica correspondiente, a_x000a_fin de brindarle una respuesta clara y objetiva._x000a_De acuerdo con el reporte emitido por la profesional tratante, la Dra. Adriana_x000a_Espinoza, la atención médica fue realizada bajo modalidad video consulta,_x000a_acompañado de su madre. Paciente refiere tiempo de enfermedad de 3 días_x000a_caracterizado por alza térmica, odinofagia leve EVA 2-3/10, congestión nasal, lagrimeo_x000a_en los ojos y malestar general; síntomas compatibles con diagnóstico de rinofaringitis_x000a_aguda (resfriado común)_x000a_Tras la entrevista, la Médica refiere que indicó manejo con antipirético, antiinflamatorio_x000a_y antihistamínico, adecuados para el manejo de su patología según guías de práctica_x000a_clínica y en base a la evidencia. No obstante, la madre del paciente solicitaba_x000a_insistentemente que le receten gingisona y caramelos multibioticos a su hijo, estos no_x000a_fueron formulados, ya que el cuadro correspondía a una rinofaringitis aguda de origen_x000a_viral, sin criterios que justificaran el uso de antibióticos u otros medicamentos no_x000a_indicados en las Guías de Práctica Clínica vigentes. En ese sentido, el tratamiento_x000a_recomendado fue sintomático, con uso de analgesicos y antihistamínicos, los cuales_x000a_fueron los indicados en la receta médic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Médico-Paciente._x000a_b) Brindar espacios de retroalimentación inmediata tras cada consulta._x000a_Quedamos atentos ante cualquier solicitud, prestos a servirle siempre._x000a_“EN VIVA 1A CUIDAMOS LA SALUD DE TU FAMILIA COMO SI FUERA LA NUESTR"/>
    <d v="2025-04-24T00:00:00"/>
    <x v="0"/>
    <n v="2"/>
    <s v="CERRADA"/>
    <s v="48 HORAS"/>
    <s v="ATRIBUIBLE"/>
    <s v="abr-23"/>
    <e v="#N/A"/>
    <e v="#N/A"/>
    <e v="#N/A"/>
    <e v="#N/A"/>
    <m/>
    <m/>
    <s v="Tramites Administrativos"/>
    <x v="3"/>
  </r>
  <r>
    <x v="3"/>
    <s v="PERÚ"/>
    <s v="VIVA1A CENTRO MEDICO"/>
    <s v="RIMAC"/>
    <s v="CRONICOS"/>
    <s v="POLIZA"/>
    <n v="4012006473"/>
    <s v="Nicolas Abusada Sumar "/>
    <m/>
    <m/>
    <m/>
    <x v="1"/>
    <m/>
    <x v="2"/>
    <s v="ASEGURADOR"/>
    <s v="Estimados_x000a__x000a_ _x000a__x000a_Buenas tardes, agradeceré que me puedan brindar información y descargo de lo referido por el paciente líneas a bajo._x000a__x000a_ _x000a__x000a_“Hola, un gran favor Nicolás Abusada dueño del Grupo Filasur se ha comunicado con nosotros para indicarnos que hace ya un tiempo Rímac se comunicó con él para ofrecerle un programa de pacientes crónicos, lo incluyeron y tenían el beneficio de entregarle medicinas y hacerle exámenes, este servicio hace pocos meses cambio de proveedor para ser Viva A1, dice que solo una vez hace un par de meses que le entregaron el tratamiento que le venían haciendo, pero nunca más se comunicaron con el y cuando escribe no le dan razón; eso significa que actualmente ya no está medicado.”_x000a__x000a_ _x000a__x000a_Desde ya muchas gracias por su atención y a la espera de su información"/>
    <x v="2"/>
    <s v="CRONICOS"/>
    <s v="MEDICINA INTERNA"/>
    <x v="47"/>
    <s v="Buenos días, estimada:_x000a_En respuesta al requerimiento del paciente Nicolás Abusada Sumar (DNI 08274799), le informamos que ya se logró establecer contacto con él, siendo atendido el día de ayer a las 11:45 a.m. por la Dra. Anahí Angélica Seijas Arvelaez, en el servicio de Medicina Interna - Teleconsulta._x000a_Los medicamentos prescritos fueron gestionados de manera inmediata, y el día de hoy se estará efectuando la entrega correspondiente. El proveedor a cargo se comunicará directamente con el paciente para coordinar la entrega._x000a_Asimismo, se ha emitido el ordenamiento para exámenes de laboratorio, por lo que se está gestionando la programación de la toma de muestras en coordinación con el paciente._x000a_Lamentamos los inconvenientes presentados y estaremos realizando el seguimiento correspondiente para asegurar el cumplimiento del tratamiento."/>
    <d v="2025-04-26T00:00:00"/>
    <x v="0"/>
    <n v="2"/>
    <s v="CERRADA"/>
    <s v="48 HORAS"/>
    <s v="ATRIBUIBLE"/>
    <s v="abr-24"/>
    <e v="#N/A"/>
    <e v="#N/A"/>
    <e v="#N/A"/>
    <e v="#N/A"/>
    <m/>
    <m/>
    <s v="Acceso"/>
    <x v="0"/>
  </r>
  <r>
    <x v="3"/>
    <s v="PERÚ"/>
    <s v="VIVA1A CENTRO MEDICO"/>
    <s v="RIMAC"/>
    <s v="CENTRO MEDICO VIRTUAL"/>
    <s v="DNI"/>
    <n v="46394191"/>
    <s v="VICTOR ULISES VICENTE ZAVALA"/>
    <m/>
    <m/>
    <m/>
    <x v="1"/>
    <m/>
    <x v="2"/>
    <s v="ASEGURADOR"/>
    <s v="Hola Chicas,_x000a_Buenos días _x000a_Estimado proveedor Viva 1_x000a__x000a_Por favor su apoyo atendiendo la solicitud , así mismo informarnos por cual medio se realizó la atención de nuestro asegurado VICENTE ZAVALA VICTOR ULISES_x000a__x000a_Saludos cordiales _x000a_ _x000a__x000a_Por favor su apoyo en poder solicitar al proveedor VIVA A1 corrección de DM._x000a__x000a_ _x000a__x000a_Bróker indica:_x000a__x000a_ _x000a__x000a_El paciente en referencia recibió una atención por teleconsulta por el proveedor “VIVA A1” lo cual ha generado un error en el descanso médico, debe indicar sólo 2 días y no por 3 días. Por favor tu apoyo solicitando la modificando del descanso._x000a__x000a_ _x000a__x000a_Muchas gracias."/>
    <x v="18"/>
    <s v="CENTRO MEDICO VIRTUAL"/>
    <s v="MEDICINA GENERAL"/>
    <x v="47"/>
    <s v="Buenos días, estimados,_x000a_En atención a su solicitud, se adjunta el documento de descanso médico corregido para su revisión y registro correspondiente._x000a_Asimismo, se informa que dicha atención fue realizada a través de videoconsulta por la Dra. Klendys Esther Trujillo Rojas._x000a_Saludos cordiales,"/>
    <d v="2025-04-24T00:00:00"/>
    <x v="0"/>
    <n v="1"/>
    <s v="CERRADA"/>
    <s v="24 HORAS"/>
    <s v="ATRIBUIBLE"/>
    <s v="abr-24"/>
    <e v="#N/A"/>
    <e v="#N/A"/>
    <e v="#N/A"/>
    <e v="#N/A"/>
    <m/>
    <m/>
    <s v="Atención Asistencial"/>
    <x v="0"/>
  </r>
  <r>
    <x v="3"/>
    <s v="PERÚ"/>
    <s v="VIVA1A CENTRO MEDICO"/>
    <s v="RIMAC"/>
    <s v="CRONICOS"/>
    <m/>
    <m/>
    <s v="Lidia Blas"/>
    <m/>
    <m/>
    <m/>
    <x v="1"/>
    <m/>
    <x v="2"/>
    <s v="ASEGURADOR"/>
    <s v="RE: CNPC - Lidia Blas - falta de medicamento en el proveedor_x000a__x000a_La medicina que se entrego el 14 es por un tratamiento particular, pero las medicinas por el programa de crónicos aun no son entregados."/>
    <x v="0"/>
    <s v="PRESTADOR EXTERNO"/>
    <s v="FARMACIA"/>
    <x v="47"/>
    <s v="&quot;Adjunto respuesta del proveedor .._x000a__x000a_De antemano las disculpas del caso por la respuesta tardía de presente._x000a_Los medicamentos de los esposo Blas fueron efectivamente entregados con fecha 25/4/25, sin presentar intercurrencias._x000a__x000a_Por la demora en la gestión al interno se ha generado una mesa de trabajo con el área de farmacia para validar los flujos y ANS respectivos._x000a_Renovamos nuestro compromiso con nuestros mutuos pacientes en cuanto a sus atenciones por los programas a los cuales pertenece.&quot;"/>
    <d v="2025-07-07T00:00:00"/>
    <x v="0"/>
    <n v="53"/>
    <s v="CERRADA"/>
    <s v="6 DIAS O MAS"/>
    <s v="ATRIBUIBLE"/>
    <s v="abr-24"/>
    <e v="#N/A"/>
    <e v="#N/A"/>
    <e v="#N/A"/>
    <e v="#N/A"/>
    <m/>
    <m/>
    <s v="Medicamentos"/>
    <x v="0"/>
  </r>
  <r>
    <x v="3"/>
    <s v="PERÚ"/>
    <s v="VIVA1A CENTRO MEDICO"/>
    <s v="RIMAC"/>
    <s v="CRONICOS"/>
    <s v="DNI"/>
    <n v="6790002"/>
    <s v="Maria Elizabeth Camacho Goyes"/>
    <m/>
    <n v="951774203"/>
    <s v=" yerkannika@hotmail.com"/>
    <x v="1"/>
    <m/>
    <x v="1"/>
    <s v="ASEGURADOR"/>
    <s v="Estimada Maribel, _x000a_buenos días su apoyo derivando con quien corresponda para contactar al asegurada ya  hace 4 días que ingreso su solicitud para la inscribió al programa. _x000a__x000a_Nombres: Maria Elizabeth Camacho Goyes_x000a_DNI: 06790002_x000a_Telf. 951774203_x000a_Correo: yerkannika@hotmail.com_x000a_Dx: Hipotiroidismo_x000a__x000a_quedo a tenta a sus comentarios."/>
    <x v="1"/>
    <s v="CRONICOS"/>
    <s v="HIPOTIROIDISMO"/>
    <x v="48"/>
    <s v="Buenos días, estimados:_x000a_Reciban un cordial saludo del Centro Médico Viva 1A._x000a_En respuesta a su solicitud, les informamos que el ingreso al programa de la paciente María Elizabeth Camacho Goyesya (DNI 06790002) ha sido gestionado con éxito, cita para el día 28/04 a las 8:45 p.m., con la Dra. Nilda Noriko Kawamura Murillo, en el servicio de Endocrinología - Teleconsulta._x000a_Quedamos atentos a cualquier consulta adicional._x000a_Saludos cordiales,"/>
    <d v="2025-04-26T00:00:00"/>
    <x v="0"/>
    <n v="1"/>
    <s v="CERRADA"/>
    <s v="24 HORAS"/>
    <s v="ATRIBUIBLE"/>
    <s v="abr-25"/>
    <e v="#N/A"/>
    <e v="#N/A"/>
    <e v="#N/A"/>
    <e v="#N/A"/>
    <m/>
    <m/>
    <s v="Solicitud"/>
    <x v="1"/>
  </r>
  <r>
    <x v="3"/>
    <s v="PERÚ"/>
    <s v="VIVA1A CENTRO MEDICO"/>
    <s v="RIMAC"/>
    <s v="CENTRO MEDICO VIRTUAL"/>
    <s v="DNI"/>
    <n v="91253273"/>
    <s v="BARBARA GIULIA MUÑOZ TELLO"/>
    <m/>
    <m/>
    <m/>
    <x v="1"/>
    <m/>
    <x v="2"/>
    <s v="ASEGURADOR"/>
    <s v="Buenos días Dr. Garzón_x000a__x000a_Espero este bien_x000a__x000a_Su amable apoyo en la revisión del caso a detallar, recibimos la disconformidad por parte del familiar de la asegurada._x000a__x000a_Caso: 0025040944_x000a_Atención inicial: 22/04_x000a__x000a_22/04 20:47pm: se inicia subasta y se ofrece atención 21-21:10pm_x000a__x000a_22/04 21:21pm: se verifica inicio y término de atención en el mismo rango horario, Dx Laringitis Aguda, no se detalla plan de manejo ¿se brindó tratamiento?_x000a__x000a_24/04 19:11pm RIMAC reporta realizar la llamada de seguimiento por persistencia de síntomas._x000a_23:09pm: RIMAC recibe la solicitud de MAD derivado del CMV_x000a__x000a_El disconfort se muestra por la hora de la visita cuando su notificación de atenderla fue desde las 19pm._x000a__x000a__x000a_Ante lo expuesto:_x000a_Enviar la culminación correcta con los tiempos y plan de trabajo_x000a_Notificar la hora de llamada de seguimiento, así mismo la información ¿se informó que se agendaría el MAD PED? es vital resaltar que la programación del servicio de MAD es por SMS._x000a_Reforzar la importancia del cumplimiento de los tiempos de atención."/>
    <x v="9"/>
    <s v="CENTRO MEDICO VIRTUAL"/>
    <s v="PEDIATRIA"/>
    <x v="48"/>
    <s v="Buenos días, estimado:_x000a_Reciba un cordial saludo de parte del Centro Médico Viva 1A._x000a_Me permito informar lo siguiente respecto a las observaciones registradas en la atención médica brindada al paciente:_x000a_Atención del 22 de abril:_x000a_Se identificó un error en la marcación del horario de inicio. No obstante, según lo registrado en la historia clínica, la atención se llevó a cabo de 9:00 p.m. a 9:21 p.m._x000a_En cuanto al tratamiento indicado, este fue consignado en la sección “Comentarios de Evaluación”, detallando la prescripción de los siguientes medicamentos:_x000a_Prednisona 20 mg tabl.: por 3 días._x000a_Cetirizina 5 mg jarabe: 1 frasco por 5 días._x000a_Acetilcisteína 200 mg granulado (caja x 50 sobres): 10 sobres por 5 días._x000a_Atención del 24 de abril (seguimiento):_x000a_En respuesta a la notificación recibida, se coordinó la atención para las 8:00 p.m., siendo esta la hora más próxima disponible. La consulta culminó a las 8:32 p.m., según consta en la historia clínica._x000a_Durante esta atención, se informó al familiar del paciente que, por la naturaleza del caso, la atención debía ser presencial, y que dicha situación sería comunicada a su aeguradora RIMAC._x000a_El médico responsable de reportar a RIMAC  lo realizó  a las 11:09 p.m., y el equipo acudió al domicilio del paciente, llegando a las 11:44 p.m., conforme a lo reportado._x000a_Acciones de mejora implementadas:_x000a_En función de lo expuesto, queremos informar que se han tomado las siguientes medidas para reforzar la calidad y oportunidad en nuestras atenciones:_x000a__x000a_Se ha reforzado el protocolo de notificación inmediata al culminar cada atención médica, para asegurar una comunicación oportuna con los pacientes._x000a_Se ha dispuesto una mejora en los canales de comunicación con los pacientes, garantizando una interacción clara, eficaz y oportuna, especialmente en situaciones que requieren seguimiento o atenciones domiciliarias(MAD)._x000a_Se ha reforzado  la importancia del cumplimiento adecuado en la marcación de inicio y fin de termino de atención._x000a_Agradecemos su comprensión y quedamos atentos para cualquier consulta adicional._x000a_Saludos cordiales,"/>
    <d v="2025-05-06T00:00:00"/>
    <x v="0"/>
    <n v="8"/>
    <s v="CERRADA"/>
    <s v="6 DIAS O MAS"/>
    <s v="ATRIBUIBLE"/>
    <s v="abr-25"/>
    <e v="#N/A"/>
    <e v="#N/A"/>
    <e v="#N/A"/>
    <e v="#N/A"/>
    <m/>
    <m/>
    <s v="Demora en atencion"/>
    <x v="0"/>
  </r>
  <r>
    <x v="3"/>
    <s v="PERÚ"/>
    <s v="VIVA1A CENTRO MEDICO"/>
    <s v="RIMAC"/>
    <s v="CRONICOS"/>
    <s v="DNI"/>
    <n v="41789041"/>
    <s v="LUZ MARCELA POMA BECERRA"/>
    <m/>
    <m/>
    <m/>
    <x v="35"/>
    <m/>
    <x v="0"/>
    <s v="LIBRO DE RECLAMOS ASEGURADOR"/>
    <s v="RECLAMO_x000a__x000a_Llevo un mes esperando que el proveedor Aviva1 del programa paciente crónica me contacte para mi examen de sangre y nada. No puedo pasar mi consulta tampoco."/>
    <x v="2"/>
    <s v="PRESTADOR EXTERNO"/>
    <s v="LABORATORIO"/>
    <x v="49"/>
    <s v="Buenos días, estimada:_x000a_Reciba un cordial saludo del Centro Médico Viva 1A._x000a_Me permito informarle que ya se realizó la comunicación correspondiente con la paciente el día de ayer, quedando programada su atención para el día 02/05/2025 a las 2:15 p.m. con su médico tratante, el Dr. Gerson Jacob Siura Trevejo._x000a_En relación con los exámenes de laboratorio, el personal encargado ya estableció contacto para coordinar la toma de muestras._x000a_Lamentamos la demora en la respuesta y quedamos atentos ante cualquier requerimiento adicional._x000a_Saludos cordiales,"/>
    <d v="2025-04-29T00:00:00"/>
    <x v="0"/>
    <n v="2"/>
    <s v="CERRADA"/>
    <s v="48 HORAS"/>
    <s v="ATRIBUIBLE"/>
    <s v="abr-28"/>
    <e v="#N/A"/>
    <e v="#N/A"/>
    <e v="#N/A"/>
    <e v="#N/A"/>
    <m/>
    <m/>
    <s v="Acceso"/>
    <x v="0"/>
  </r>
  <r>
    <x v="3"/>
    <s v="PERÚ"/>
    <s v="VIVA1A CENTRO MEDICO"/>
    <s v="RIMAC"/>
    <s v="CRONICOS"/>
    <s v="DNI"/>
    <n v="25791542"/>
    <s v="CARLOS ALBERTO CHIRICHIGNO MENA"/>
    <s v="calle venancio avila 1990  chacra ríos- LIMA"/>
    <n v="994339590"/>
    <s v="carlos.chirichigno@gmail.com"/>
    <x v="1"/>
    <m/>
    <x v="2"/>
    <s v="ASEGURADOR"/>
    <s v="Estimados Señores de VIVA 1ª_x000a__x000a_ _x000a__x000a_Necesitamos que puedan remitir de grado de urgencia al asegurado CARLOS ALBERTO CHIRICHIGNO MENA  su receta  ya que refiere que le han enviado  sus medicinas pero no tiene su receta._x000a__x000a_ _x000a__x000a_Desde ya agradeceremos la atención de esta solicitud, sobre todo porque ya viene con una queja anterior._x000a__x000a_ _x000a__x000a_Saludos"/>
    <x v="7"/>
    <s v="Medicina especializada"/>
    <s v="ENDOCRINOLOGIA"/>
    <x v="49"/>
    <s v="Buenas tardes, estimada:_x000a_Reciba un cordial saludo de parte del Centro Médico Viva 1A._x000a_Me permito informarle que ya se ha procedido con el envío de la receta médica al paciente CARLOS ALBERTO CHIRICHIGNO MENA, conforme a lo solicitado. Se ha establecido comunicación con el paciente a través del número de WhatsApp._x000a_Quedamos atentos a cualquier consulta adicional._x000a_Saludos cordiales,"/>
    <d v="2025-04-28T00:00:00"/>
    <x v="0"/>
    <n v="1"/>
    <s v="CERRADA"/>
    <s v="24 HORAS"/>
    <s v="ATRIBUIBLE"/>
    <s v="abr-28"/>
    <s v="URGENTE RIMAC VIP / INSCRIPCION PROGRMA CUIDATE / CARLOS ALBERTO CHIRICHIGNO MENA"/>
    <e v="#N/A"/>
    <e v="#N/A"/>
    <e v="#N/A"/>
    <m/>
    <m/>
    <s v="Atención Asistencial"/>
    <x v="0"/>
  </r>
  <r>
    <x v="3"/>
    <s v="PERÚ"/>
    <s v="VIVA1A CENTRO MEDICO"/>
    <s v="RIMAC"/>
    <s v="CENTRO MEDICO VIRTUAL"/>
    <s v="DNI"/>
    <n v="90356466"/>
    <s v="Khaleesi Arlet Lopez Sanchez"/>
    <m/>
    <n v="949185230"/>
    <m/>
    <x v="1"/>
    <m/>
    <x v="2"/>
    <s v="ASEGURADOR"/>
    <s v="Buenas tardes_x000a__x000a_ _x000a__x000a_Por fv sobre esta atencion de ayer, se emitieron los documentos a nombre de otro asegurado._x000a__x000a_Paciente correcto: Khaleesi Arlet Lopez Sanchez_x000a__x000a_DNI: 90356466_x000a__x000a_Contacto: Bertha Valeria Sánchez Pajares (madre)_x000a__x000a_Cel. 949185230_x000a__x000a_ _x000a__x000a__x000a__x000a_ _x000a__x000a_Quedamos atentos a la corrección y envio del documento a nombre del paciente._x000a__x000a_ _x000a__x000a_Saludos,_x000a_"/>
    <x v="19"/>
    <s v="CENTRO MEDICO VIRTUAL"/>
    <s v="PEDIATRIA"/>
    <x v="49"/>
    <s v="Supervision Medica Alo Rimac &lt;supervisionmedicaalorimac@rimac.com.pe&gt;_x000a_​_x000a_Buenas tardes, estimada:_x000a_Reciba un cordial saludo de parte del Centro Médico Viva 1A._x000a_Me permito informarle que ya se ha realizado la corrección correspondiente al nombre del paciente, conforme a lo solicitado._x000a_Quedamos atentos a cualquier otra indicación adicional._x000a_Saludos cordiales,"/>
    <d v="2025-04-28T00:00:00"/>
    <x v="0"/>
    <n v="1"/>
    <s v="CERRADA"/>
    <s v="24 HORAS"/>
    <s v="ATRIBUIBLE"/>
    <s v="abr-28"/>
    <e v="#N/A"/>
    <e v="#N/A"/>
    <e v="#N/A"/>
    <e v="#N/A"/>
    <m/>
    <m/>
    <s v="Atención Asistencial"/>
    <x v="0"/>
  </r>
  <r>
    <x v="3"/>
    <s v="PERÚ"/>
    <s v="VIVA1A CENTRO MEDICO"/>
    <s v="RIMAC"/>
    <s v="CRONICOS"/>
    <s v="DNI"/>
    <n v="29561921"/>
    <s v="LELIA ALVAREZ MONGE"/>
    <m/>
    <m/>
    <m/>
    <x v="1"/>
    <m/>
    <x v="2"/>
    <s v="ASEGURADOR"/>
    <s v="Estimados,_x000a__x000a_ _x000a__x000a_Volvemos a tener problemas con la atención del paciente, no comprendemos el motivo de la demora en la entrega de medicinas, no es la primera vez que el paciente reporte un problema, favor su apoyo con lo siguiente:_x000a__x000a_ _x000a__x000a_-Posibilidad de cambio de médico tratante_x000a__x000a_-Enviar medicinas ya que se ha retrasado el envío una semana y paciente necesita medicación._x000a__x000a_-Enviar el informe o plan de nutrición al paciente"/>
    <x v="0"/>
    <s v="PRESTADOR EXTERNO"/>
    <s v="FARMACIA"/>
    <x v="50"/>
    <s v="Buenos días, estimada:_x000a_Me permito informarle sobre el caso de la paciente Lelia Álvarez Monge, DNI [29561921]. El informe nutricional ya  fue enviado al correo electrónico leilaalv@gmail.com._x000a_Asimismo, la receta médica se gestionó el día 24/04/2025 al proveedor Cuidafarma. Hasta la fecha, no hemos recibido el estado actualizado de la entrega, motivo por el cual nos encontramos a la espera de dicha confirmación para poder brindar una respuesta oportuna al paciente._x000a__x000a__x000a_Saludos cordiales,"/>
    <d v="2025-05-06T00:00:00"/>
    <x v="0"/>
    <n v="6"/>
    <s v="CERRADA"/>
    <s v="6 DIAS O MAS"/>
    <s v="ATRIBUIBLE"/>
    <s v="abr-29"/>
    <s v="REVISION ASEGURADO : ALVAREZ MONGE LELIA DNI : 29561921 - MINSUR "/>
    <e v="#N/A"/>
    <e v="#N/A"/>
    <s v="SI"/>
    <m/>
    <m/>
    <s v="Medicamentos"/>
    <x v="0"/>
  </r>
  <r>
    <x v="3"/>
    <s v="PERÚ"/>
    <s v="VIVA1A CENTRO MEDICO"/>
    <s v="RIMAC"/>
    <s v="CRONICOS"/>
    <s v="DNI"/>
    <n v="46094728"/>
    <s v="Angela Maria Indacochea Beltran"/>
    <m/>
    <n v="986043036"/>
    <m/>
    <x v="1"/>
    <m/>
    <x v="2"/>
    <s v="ASEGURADOR"/>
    <s v="Buenas tardes_x000a__x000a_ _x000a__x000a_Estimados, agradeceré su apoyo con su descargo y solución a los inconvenientes presentados por el asegurado._x000a__x000a_ _x000a__x000a_Angela Maria Indacochea Beltran_x000a__x000a_DNI 46094728_x000a__x000a_+51 986 043 036_x000a__x000a_ _x000a__x000a_Quiero comentarte que vengo teniendo desencuentros con el servicio brindado por la empresa a cargo de las atenciones del programa de pacientes con hipotiroidismo de Rimac. A continuación, detallo las circunstancias que aún recuerdo:_x000a__x000a_Cuando se realizó la migración de Pacífico a Rímac, me contactaron para indicarme que formaba parte del programa y que se realizarían las programaciones y las citas vía telefónica. Esto estuvo bien, pero luego hubo un problema porque no pasó ni por ustedes ni por Sonia en la UCSP, ninguna ficha de &quot;ingreso&quot; al programa lo que complicó un poco el seguimiento posterior._x000a_Cuando esta señorita me llamó (primeros días de enero) me pidió los últimos análisis que me habían sacado con Sanitas. Se los envié por WhatsApp._x000a_Me asignaron a la doctora Kawamura para las primeras citas. No estoy segura de que se escriba así. Cuando la doctora, en la primera cita, me llamó, se notaba que estaba en su casa. Había mucho ruido y la atención duró pocos minutos en los cuales no me pidió análisis y yo le comenté que tomaba levotiroxina, vitaminas por la lactancia, calcibone y dexilat; además de utilizar gotas Degraler porque el médico de Pacífico me indicó que por ser operada de la tiroides, debía hidratar aún más mis ojos._x000a_Estuve con ella dos revisiones. Las llamadas estaban siempre con ruido de televisor, de fondo, además de ser un trato muy &quot;familiar, coloquial&quot; no sé cómo especificarlo, pero no uno formal entre doctor y paciente; lo cual imposibilitaba mi satisfacción._x000a_En marzo tuve la cita los primeros días con el Dr. Siura. Pedí el cambio por lo motivos antes señalados. La primera cita estuvo bien y me consultó si me habían realizado análisis al iniciar el programa y le indiqué que no. Él los solicitó y también me extendió la receta con la levotiroxina y las gotas._x000a_La empresa no me llamó para los análisis y tuve que recurrir a Sonia (UCSP) en varias ocasiones porque no sabía cómo solicitar seguimiento. Me llamaron por teléfono cerca al 20 de marzo y me indicaron que me llamarían nuevamente para indicarme a qué hora se apersonaría el proveedor de Sanna para la toma de análisis. No volvieron a llamar. El 24 de marzo me contactaron por WhatsApp y me indicaron que se comunicarían con el proveedor de Rímac para coordinar la toma. Tampoco llamaron o escribieron hasta el 31 de marzo que se contactaron desde la Clínica San Juan de Dios al celular de mi esposo para indicarle que mis análisis (no le dijeron cuáles) estaban programados para ser tomados al día siguiente, sábado 01 de abril, entre las 7-9am._x000a_Como imaginarás, tuve que mover las actividades familiares que tenía programadas para poder asistir. Cuando llegué a la Clínica, no sabía dónde ir porque no tenía un correo electrónico, ni mensaje de WhatsApp, nada que indicara el procedimiento a seguir. Me acerqué al laboratorio, quienes me indicaron que fuera a Admisión y me di con la sorpresa de que el muchacho que me atendía tenía mi caso y varios otros en correos electrónicos impresos. El usuario, yo en este caso, no sabía nada. _x000a_El 15 de abril me llamaron para indicarme que me tocaba el control mensual y que el doctor Siura tenía libre esa noche a las 19:20h. Agendé la cita. El doctor nunca llamó._x000a_Dado que estuvimos en conversaciones tú y yo, me volvieron a contactar y me asignaron la cita para el  de abril a las 14:40h. El doctor me llamó con más de media hora de retraso, no tenía los resultados de mis análisis y me dijo que se los enviara por WhatsApp, me envió un emoji de dos ojos desde un número distinto al que me llamó y me indicó que le pasara el resultado. Su profesionalismo en el trato no es el mejor, la verdad. No es que sea irrespetuoso sino que la forma de comunicarse con los pacientes deja bastante que desear. En la consulta, me dijo que me indicaría la levotiroxina y le hice recuerdo de las gotas, dado que las estoy usando mucho y me ayudan. Soy joven, pero me parece extraño que un doctor me diga &quot;si te aceptan, chévere, yo te lo pongo en la receta&quot;._x000a_Estas son algunas de las circunstancias que he pasado en estos escasos meses en atención con Rímac. Podría comentarte también que tuve una emergencia en una noche de marzo y no hay cobertura de médico a domicilio para Arequipa, por lo que tuve que esperar, por motivos familiares, a que estuviera claro e ir a la clínica._x000a__x000a_ _x000a__x000a_No sé si es posible que puedan reevaluar a la clínica a cargo del programa de pacientes con hipotiroidismo de Rimac. Lamento tener que hacer la comparación, pero la atención que tuve en la clínica Auna con Sanitas fue tan &quot;completa&quot; que la diferencia me resulta abismal y complicada de aceptar, sobre todo por el profesionalismo de los médicos a cargo._x000a__x000a_ "/>
    <x v="11"/>
    <s v="CRONICOS"/>
    <s v="HIPOTIROIDISMO"/>
    <x v="50"/>
    <s v="Buenas tardes, estimada:_x000a_Reciba un cordial saludo del Centro Médico Viva 1A._x000a_En atención a las observaciones realizadas por la paciente Ángela María Indacochea Beltrán, queremos expresar nuestras sinceras disculpas por los inconvenientes presentados durante su proceso de atención._x000a_Lamentamos profundamente que su experiencia no haya estado a la altura de los estándares de calidad y calidez que nos esforzamos por brindar. Como parte de nuestro compromiso con la mejora continua, se han tomado las medidas correctivas necesarias con los profesionales involucrados, con el fin de reforzar la calidad del servicio y evitar que este tipo de situaciones se repitan._x000a_Asimismo, para garantizar que reciba una atención satisfactoria, se ha coordinado una nueva consulta con el Dr. Percy Arriaga Rodríguez, especialista en Medicina Interna – Teleconsulta, la cual ha sido aceptada por la paciente y programada para el día 14/05/2025._x000a_En cuanto a la gestión de los análisis de laboratorio, reconocemos que hubo una falta de coordinación de parte de nuestro personal, por lo cual ya se ofrecieron las disculpas correspondientes. Actualmente, el equipo se encuentra pendiente del caso. Dado que la paciente reside en provincia, la toma de muestras fue coordinada con la Clínica San Juan de Dios, institución encargada de proporcionar la información completa respecto a fecha, hora y consideraciones previas. Adicionalmente, se ha estará notificando al prestador para reforzar las instrucciones y asegurar una atención adecuada y oportuna._x000a_Reafirmamos nuestro compromiso de seguir trabajando por brindar una atención médica segura, humana y de calidad._x000a_Quedamos atentos a cualquier requerimiento adicional._x000a_Saludos cordiales,"/>
    <d v="2025-05-02T00:00:00"/>
    <x v="0"/>
    <n v="4"/>
    <s v="CERRADA"/>
    <s v="96 HORAS"/>
    <s v="ATRIBUIBLE"/>
    <s v="abr-29"/>
    <e v="#N/A"/>
    <e v="#N/A"/>
    <e v="#N/A"/>
    <e v="#N/A"/>
    <m/>
    <m/>
    <s v="Atencion Asistencial"/>
    <x v="0"/>
  </r>
  <r>
    <x v="3"/>
    <s v="PERÚ"/>
    <s v="VIVA1A CENTRO MEDICO"/>
    <s v="RIMAC"/>
    <s v="CRONICOS"/>
    <s v="DNI"/>
    <n v="8224705"/>
    <s v="RUBINI SUITO MARIO"/>
    <m/>
    <m/>
    <m/>
    <x v="1"/>
    <m/>
    <x v="1"/>
    <s v="ASEGURADOR"/>
    <s v="Paciente: MARIO RUBINI SUITO"/>
    <x v="4"/>
    <s v="CRONICOS"/>
    <s v="NO ESPECIFICA"/>
    <x v="50"/>
    <s v="Los resultados de la pcte se encuentran en proceso, una ves se cuente con ellos serán enviados bajo el mismo canal de WhatsApp."/>
    <d v="2025-07-16T00:00:00"/>
    <x v="0"/>
    <n v="57"/>
    <s v="CERRADA"/>
    <s v="6 DIAS O MAS"/>
    <s v="ATRIBUIBLE"/>
    <s v="abr-29"/>
    <e v="#N/A"/>
    <e v="#N/A"/>
    <e v="#N/A"/>
    <e v="#N/A"/>
    <m/>
    <m/>
    <s v="Solicitud"/>
    <x v="1"/>
  </r>
  <r>
    <x v="3"/>
    <s v="PERÚ"/>
    <s v="VIVA1A CENTRO MEDICO"/>
    <s v="RIMAC"/>
    <s v="CRONICOS"/>
    <s v="DNI"/>
    <n v="8201744"/>
    <s v="CARLOS ALBERTO LORENZO WONG LU "/>
    <m/>
    <n v="999448461"/>
    <m/>
    <x v="1"/>
    <m/>
    <x v="1"/>
    <s v="ASEGURADOR"/>
    <s v="Estimados, _x000a_buenos días su apoyo con el caso, _x000a_asegurada detalla que su cita esta programado para el día de hoy pero desea que se comuniquen lo antes posible._x000a_ya que anteriormente el mes pasado no le han llamado en la fecha que corresponde._x000a__x000a_CARLOS ALBERTO LORENZO WONG LU _x000a_DNI 08201744 _x000a_ Telf. 999448461"/>
    <x v="14"/>
    <s v="CRONICOS"/>
    <s v="MEDICINA FAMILIAR"/>
    <x v="51"/>
    <s v="Buenos días, estimada:_x000a_Me permito informarle que ya se realizó el contacto con el paciente CARLOS ALBERTO LORENZO WONG LU, confirmando que su cita ha sido programada para el 01 de mayo de 2025 a las 9:15 a.m., con el Dr. Antonio David Moncada Catalán, en el servicio de Medicina Familiar - Teleconsulta._x000a_Quedamos atentos ante cualquier consulta adicional._x000a_Saludos cordiales,"/>
    <d v="2025-04-30T00:00:00"/>
    <x v="0"/>
    <n v="1"/>
    <s v="CERRADA"/>
    <s v="24 HORAS"/>
    <s v="ATRIBUIBLE"/>
    <s v="abr-30"/>
    <e v="#N/A"/>
    <e v="#N/A"/>
    <e v="#N/A"/>
    <e v="#N/A"/>
    <m/>
    <m/>
    <s v="Solicitud"/>
    <x v="1"/>
  </r>
  <r>
    <x v="3"/>
    <s v="PERÚ"/>
    <s v="VIVA1A CENTRO MEDICO"/>
    <s v="RIMAC"/>
    <s v="CRONICOS"/>
    <m/>
    <m/>
    <s v="PATRICIA PAOLA DI NEGRO GOMEZ"/>
    <m/>
    <m/>
    <m/>
    <x v="36"/>
    <m/>
    <x v="0"/>
    <s v="LIBRO DE RECLAMOS ASEGURADOR"/>
    <s v="Estimada Jessica._x000a__x000a_Para los próximos casos especificar la casuística._x000a__x000a_Estimados @quejasyreclamos@viva1a.com.pe@Chrismerly Abigail Huaranca López_x000a_ _x000a_Su gentil apoyo con el descargo y medidas correctivas del reclamo el usuario referido indica que no se realizó la cita pactada indicada para el 11 de Abril."/>
    <x v="8"/>
    <s v="Medicina especializada"/>
    <s v="CARDIOLOGIA"/>
    <x v="51"/>
    <s v="Buenos días, estimada:_x000a_Me permito informar lo siguiente respecto al reclamo presentado por la paciente Patricia Paola Di Negro Gómez:_x000a_La paciente fue atendida el 11 de abril a las 3:15 p.m. por la Dra. Mónica Marlene Proaño Montalván, en el servicio de Cardiología - Teleconsulta. Durante la atención, la paciente manifestó su preferencia por continuar con sus atenciones en la Clínica Internacional._x000a_Adjunto al presente el screenshot correspondiente, en el cual se evidencia la solicitud de retiro de la paciente del programa gestionado por Viva 1A, a fin de que continúe su atención con su proveedor de preferencia._x000a_Quedamos atentos a cualquier coordinación adicional que se requiera._x000a_Saludos cordiales,"/>
    <d v="2025-05-02T00:00:00"/>
    <x v="1"/>
    <n v="3"/>
    <s v="CERRADA"/>
    <s v="72 HORAS"/>
    <s v="NO ATRIBUIBLE"/>
    <s v="abr-30"/>
    <e v="#N/A"/>
    <e v="#N/A"/>
    <e v="#N/A"/>
    <e v="#N/A"/>
    <m/>
    <m/>
    <s v="Acceso"/>
    <x v="0"/>
  </r>
  <r>
    <x v="3"/>
    <s v="PERÚ"/>
    <s v="VIVA1A CENTRO MEDICO"/>
    <s v="RIMAC"/>
    <s v="CRONICOS"/>
    <s v="DNI"/>
    <n v="6783935"/>
    <s v="GIUSEPPE DAVID SIFUENTES DIANO"/>
    <m/>
    <m/>
    <m/>
    <x v="1"/>
    <m/>
    <x v="2"/>
    <s v="ASEGURADOR"/>
    <s v="Buenas noches estimados,_x000a__x000a__x000a__x000a_Se comunica a la Central de Programas, familiar de paciente indicando que a la fecha no se comunican para su atención mensual por parte del programa RCV, por favor, su gentil apoyo en la revisión del caso y comunicación._x000a__x000a__x000a__x000a__x000a__x000a_PX: GIUSEPPE DAVID SIFUENTES DIANO_x000a__x000a_DNI: 06783935_x000a__x000a_TELEFONO: 931852974 (via whatsapp)"/>
    <x v="2"/>
    <s v="CRONICOS"/>
    <s v="RIESGO CARDIOVASCULAR"/>
    <x v="51"/>
    <s v="Buenos días, estimado:_x000a_Me permito informarle que el paciente fue atendido el día de ayer, 01/05/2025 a las 2:00 pm. por el Dr. Antonio David Moncada Catalán, en el servicio de Medicina Familiar - Teleconsulta._x000a_Saludos cordiales,"/>
    <d v="2025-05-02T00:00:00"/>
    <x v="0"/>
    <n v="3"/>
    <s v="CERRADA"/>
    <s v="72 HORAS"/>
    <s v="ATRIBUIBLE"/>
    <s v="abr-30"/>
    <e v="#N/A"/>
    <e v="#N/A"/>
    <e v="#N/A"/>
    <e v="#N/A"/>
    <m/>
    <m/>
    <s v="Acceso"/>
    <x v="0"/>
  </r>
  <r>
    <x v="3"/>
    <s v="PERÚ"/>
    <s v="VIVA1A CENTRO MEDICO"/>
    <s v="RIMAC"/>
    <s v="CRONICOS"/>
    <m/>
    <m/>
    <s v="DE LA CRUZ ESTRADA RONALD"/>
    <m/>
    <n v="987498418"/>
    <m/>
    <x v="1"/>
    <m/>
    <x v="2"/>
    <s v="ASEGURADOR"/>
    <s v="Estimados buenas tardes_x000a__x000a_ _x000a__x000a_Agradeceré su apoyo con la atención de este caso._x000a__x000a_ _x000a__x000a_El cónyuge de la titular solicito la afiliación al programa CUIDATE hace dos meses por teléfono y aun no lo contactan._x000a__x000a_ _x000a__x000a_ _x000a__x000a_ASEGURADO DE LA CRUZ ESTRADA RONALD_x000a__x000a_Dx. Hipotiroidismo._x000a__x000a_Teléfono: 987498418_x000a__x000a_ _x000a__x000a_PF su especial atención con este caso."/>
    <x v="2"/>
    <s v="CUIDATE"/>
    <s v="HIPOTIROIDISMO"/>
    <x v="51"/>
    <s v="Buenas tardes, estimada:_x000a_Me permito informarle que ya se logró establecer contacto con el paciente Ronald Javier De La Cruz Estrada (DNI: 42376369), quien manifestó que, por el momento, no desea agendar su atención médica debido a que estará de viaje._x000a_Quedamos atentos a su comunicación para reanudar el proceso de programación cuando lo considere oportuno._x000a_Saludos cordiales,"/>
    <d v="2025-04-30T00:00:00"/>
    <x v="0"/>
    <n v="1"/>
    <s v="CERRADA"/>
    <s v="24 HORAS"/>
    <s v="ATRIBUIBLE"/>
    <s v="abr-30"/>
    <e v="#N/A"/>
    <e v="#N/A"/>
    <e v="#N/A"/>
    <e v="#N/A"/>
    <m/>
    <m/>
    <s v="Acceso"/>
    <x v="0"/>
  </r>
  <r>
    <x v="3"/>
    <s v="PERÚ"/>
    <s v="VIVA1A CENTRO MEDICO"/>
    <s v="RIMAC"/>
    <s v="CENTRO MEDICO VIRTUAL"/>
    <s v="DNI"/>
    <n v="30400397"/>
    <s v="Andrea del Carpio de Guevara"/>
    <m/>
    <m/>
    <m/>
    <x v="1"/>
    <m/>
    <x v="2"/>
    <s v="ASEGURADOR"/>
    <s v="Confirmar si le llegaron a enviar los medicamentos, asegurada esta reclamando._x000a_ _x000a_Nombre: Andrea del Carpio de Guevara_x000a_DNI: 30400397_x000a_Teléfono: 959154253_x000a_Cita : 15 de abril "/>
    <x v="0"/>
    <s v="PRESTADOR EXTERNO"/>
    <s v="FARMACIA"/>
    <x v="51"/>
    <s v="Se logra contacto con nuestra mutua paciente y se agenda con Dr Arriaga el día de hoy._x000a_Se realizará el seguimiento de la entrega de medicamentos y se reportará por este medio._x000a__x000a_*Por favor mantener en copia de todos los correos requeridos de gestión el siguiente correo: gestionadmisiones@viva1a.com.pe"/>
    <d v="2025-07-07T00:00:00"/>
    <x v="0"/>
    <n v="49"/>
    <s v="CERRADA"/>
    <s v="6 DIAS O MAS"/>
    <s v="ATRIBUIBLE"/>
    <s v="abr-30"/>
    <e v="#N/A"/>
    <e v="#N/A"/>
    <e v="#N/A"/>
    <e v="#N/A"/>
    <m/>
    <m/>
    <s v="Medicamentos"/>
    <x v="0"/>
  </r>
  <r>
    <x v="4"/>
    <s v="PERÚ"/>
    <s v="VIVA1A CENTRO MEDICO"/>
    <s v="RIMAC"/>
    <s v="CRONICOS"/>
    <m/>
    <m/>
    <s v="UCCELLI RODRIGUEZ MIGUEL ALVARO"/>
    <m/>
    <m/>
    <m/>
    <x v="1"/>
    <m/>
    <x v="2"/>
    <s v="ASEGURADOR"/>
    <s v="Estimados @quejasyreclamos@viva1a.com.pe@Chrismerly Abigail Huaranca López_x000a__x000a_Su urgente apoyo con lo indicado por el usuario referido._x000a__x000a_ste correo pertenece a un remitente externo a RIMAC. Si no lo conoces, evita abrir los links o descargar los archivos adjuntos y reportarlo a través del botón de phishing._x000a__x000a_Buenos Dias _x000a__x000a_Estimados , solicito de su apoyo en coordinar la atención con el asegurado ya que he recibo una llamada indicando que hasta el momento no ha recibido ni coordinado la entrega de medicinas y ya no cuenta con tratamiento médico ._x000a__x000a_Quedo atenta a sus comentarios "/>
    <x v="0"/>
    <s v="PRESTADOR EXTERNO"/>
    <s v="FARMACIA"/>
    <x v="52"/>
    <s v="Buenos días, estimada:_x000a_Me permito informarle que el día 28 de abril se realizó la llamada correspondiente, quedando programada la atención del paciente para el 30 de abril. Sin embargo, al momento de validar en el sistema, se identificó que el SITED se encontraba inactivo, motivo por el cual no fue posible proceder con la atención._x000a_Quedamos atentos a que se puedan realizar las gestiones correspondientes para activar el SITED, y así poder brindar la atención médica al paciente sin contratiempos._x000a_Saludos cordiales,"/>
    <d v="2025-05-02T00:00:00"/>
    <x v="1"/>
    <n v="1"/>
    <s v="CERRADA"/>
    <s v="24 HORAS"/>
    <s v="NO ATRIBUIBLE"/>
    <s v="may-02"/>
    <e v="#N/A"/>
    <e v="#N/A"/>
    <e v="#N/A"/>
    <e v="#N/A"/>
    <m/>
    <m/>
    <s v="Medicamentos"/>
    <x v="0"/>
  </r>
  <r>
    <x v="4"/>
    <s v="PERÚ"/>
    <s v="VIVA1A CENTRO MEDICO"/>
    <s v="RIMAC"/>
    <s v="CRONICOS"/>
    <s v="DNI"/>
    <n v="8836823"/>
    <s v="Juana Felicita Suárez Montufuar"/>
    <m/>
    <m/>
    <m/>
    <x v="1"/>
    <m/>
    <x v="2"/>
    <s v="ASEGURADOR"/>
    <s v="Buen día,_x000a__x000a_Se contacta por central de consultas hijo de asegurada Juana Suarez (DNI : 08836823), la cual se encuentra dentro del programa &quot;cuídate&quot; por tiroides y reumatoide. Indica que se encuentra comunicándose con el proveedor &quot;Viva 1A&quot; para realizar la reserva de cita, pero le comentan que no hay disponibilidad y que tiene que volver a comunicarse, ya se encuentra 1 mes con esta misma información y no cuenta con sus pastillas para seguir su tratamiento. Requiere que se le pueda brindar una cita médica para que le brinden sus medicamentos. Además, menciona que se tiene pendiente 2 exámenes los cuáles el doctor los programa, pero no se llegan a ejecutar, indica que han pasado 2 a 3 meses que no se ejecutan y requiere que se pueda ver ese caso para poder proceder a realizarse dichos exámenes pendientes. _x000a__x000a_Le brindo el número de contacto de su hijo, quién se comunica. _x000a_Nombre: JUAN CARLOS CALDERON SUAREZ_x000a_DNI: 40250033_x000a_Número:996290274_x000a_Correo: juan.calderon@telefonica.com"/>
    <x v="2"/>
    <s v="CUIDATE"/>
    <s v="HIPOTIROIDISMO / ARTRITIS"/>
    <x v="52"/>
    <s v="Buenas tardes, estimados:_x000a_Me permito informar que la paciente Juana Felicita Suárez Montufuar (DNI: 08836823) ha sido contactada y su atención ha sido agendada para el día de hoy a las 5:50 p.m. con el Dr. Gerson Jacob Siura Trevejo, en el servicio correspondiente._x000a_Asimismo, informar que la atención anterior fue brindada el 03 de abril._x000a_Quedamos atentos ante cualquier consulta adicional._x000a_Saludos cordiales,"/>
    <d v="2025-05-02T00:00:00"/>
    <x v="0"/>
    <n v="1"/>
    <s v="CERRADA"/>
    <s v="24 HORAS"/>
    <s v="ATRIBUIBLE"/>
    <s v="may-02"/>
    <e v="#N/A"/>
    <e v="#N/A"/>
    <e v="#N/A"/>
    <e v="#N/A"/>
    <m/>
    <m/>
    <s v="Acceso"/>
    <x v="0"/>
  </r>
  <r>
    <x v="4"/>
    <s v="PERÚ"/>
    <s v="VIVA1A CENTRO MEDICO"/>
    <s v="RIMAC"/>
    <s v="CRONICOS"/>
    <m/>
    <n v="7731756"/>
    <s v="Laura Laserna"/>
    <m/>
    <m/>
    <m/>
    <x v="1"/>
    <m/>
    <x v="2"/>
    <s v="ASEGURADOR"/>
    <s v="Estimada @Chrismerly Abigail Huaranca López@quejasyreclamos@viva1a.com.pe_x000a__x000a_Su gentil apoyo con el descargo y medidas correctivas del presente reclamo._x000a_Reforzar con el usuario los canales y el proceso establecido para la atención de los servicios._x000a__x000a_Hola Guisella,_x000a__x000a_ _x000a__x000a_Por favor tu apoyo, indicando el procedimiento de citas con Viva 1ª._x000a__x000a_ _x000a__x000a_¿La reserva de cita lo debe realizar el asegurado o el proveedor debe comunicarse?_x000a__x000a_ _x000a__x000a_ _x000a__x000a_Asegurada ha tenido que llamar a Rimac para quejarse ya que de VIVA 1ª  no se comunicó con ella, ella  no esta conforme ya que indica que su cita  el mes pasado fue el 1° de abril, por lo que debieron contactarse con ella por lo menos 3 o 4 días antes, por lo que  al ser su cita recién el 1° la medicina va a demorar en la entrega porque también se demoran de 3 a 4 días y eso porque ella está detrás llamado para que se la entreguen._x000a__x000a_ _x000a__x000a_También indica que con el anterior proveedor no tenía problemas, pero desde que esta con VIVA 1ª, siempre tiene el problema._x000a__x000a_ _x000a__x000a_Favor tu apoyo con la reprogramación de la cita, ya que no cuenta con la medicina ( especialidad endocrinología)._x000a__x000a_ _x000a__x000a_ _x000a__x000a_ _x000a__x000a_ _x000a__x000a_Quedo a su disposición para cualquier requerimiento adicional._x000a__x000a_ _x000a__x000a_ _x000a__x000a_Saludos Cordiales,_x000a_"/>
    <x v="2"/>
    <s v="Medicina especializada"/>
    <s v="ENDOCRINOLOGIA"/>
    <x v="52"/>
    <s v="Buenas tardes, estimada:_x000a_Me permito informarle que la paciente Laura Laserna ha sido agendada para el día de hoy con el Dr. Gerson Jacob Siura Trevejo, a las 8:00 p.m., en el servicio de Endocrinología - Teleconsulta._x000a_El proceso de agendamiento lo realiza nuestro personal del Call Center. En caso el paciente no responda la llamada, se deja la notificación correspondiente a través del número de WhatsApp registrado._x000a_Adicionalmente, se informa que la cita correspondiente al mes de abril fue atendida el día 02/04/2025._x000a_Quedamos atentos a cualquier consulta adicional._x000a_Saludos cordiales,"/>
    <d v="2025-05-02T00:00:00"/>
    <x v="0"/>
    <n v="1"/>
    <s v="CERRADA"/>
    <s v="24 HORAS"/>
    <s v="ATRIBUIBLE"/>
    <s v="may-02"/>
    <e v="#N/A"/>
    <e v="#N/A"/>
    <e v="#N/A"/>
    <s v="SI"/>
    <m/>
    <m/>
    <s v="Acceso"/>
    <x v="0"/>
  </r>
  <r>
    <x v="4"/>
    <s v="PERÚ"/>
    <s v="VIVA1A CENTRO MEDICO"/>
    <s v="RIMAC"/>
    <s v="CRONICOS"/>
    <m/>
    <m/>
    <s v="CARLOS ALBERTO LORENZO WONG LU"/>
    <m/>
    <n v="999448461"/>
    <m/>
    <x v="1"/>
    <m/>
    <x v="2"/>
    <s v="ASEGURADOR"/>
    <s v="Estimadas @quejasyreclamos@viva1a.com.pe@Chrismerly Abigail Huaranca López_x000a__x000a_Su gentil apoyo con el descargo y medidas correctivas del presente Reclamo._x000a__x000a__x000a_Estimada @CUI_Guissela Bedon Espinoza tu apoyo._x000a__x000a_ _x000a__x000a_Cliente en mención cuenta con diabetes tipo II, se atiende en el programa CUIDATE, se comunica para que lo puedan contactar para coordinar la cita médica de control bajo programa y se coordine la entrega de su medicina. Informa que aún no recibe comunicación para la cita que le corresponde el día 29/04._x000a__x000a_Por favor considerar que cliente ha presentado demora en la coordinación de su cita y medicamentos en su anterior control._x000a__x000a_ _x000a__x000a_Datos:_x000a__x000a_ _x000a__x000a_NOMBRE: CARLOS ALBERTO LORENZO WONG LU_x000a__x000a_CELULAR: 999448461_x000a__x000a_CORREO: cwong@tesorodelcampo.com_x000a__x000a_DIRECCION: Calle Carzou 128 – San Borja"/>
    <x v="2"/>
    <s v="CRONICOS"/>
    <s v="DIABETES"/>
    <x v="52"/>
    <s v="Buenos días, estimada:_x000a_Me permito informarle que ya se realizó el contacto con el paciente CARLOS ALBERTO LORENZO WONG LU, el paciente fue atendido el 01 de mayo de 2025 a las 9:15 a.m., con el Dr. Antonio David Moncada Catalán, en el servicio de Medicina Familiar - Teleconsulta,  adicional a ello confirmar que ya fue entregado los medicamentos._x000a_Quedamos atentos ante cualquier consulta adicional._x000a_Saludos cordiales,"/>
    <d v="2025-05-05T00:00:00"/>
    <x v="0"/>
    <n v="2"/>
    <s v="CERRADA"/>
    <s v="48 HORAS"/>
    <s v="ATRIBUIBLE"/>
    <s v="may-02"/>
    <e v="#N/A"/>
    <e v="#N/A"/>
    <e v="#N/A"/>
    <e v="#N/A"/>
    <m/>
    <m/>
    <s v="Acceso"/>
    <x v="0"/>
  </r>
  <r>
    <x v="4"/>
    <s v="PERÚ"/>
    <s v="VIVA1A CENTRO MEDICO"/>
    <s v="RIMAC"/>
    <s v="CRONICOS"/>
    <s v="DNI"/>
    <n v="71119014"/>
    <s v="RAMON DIAZ DIANA MARLIZ"/>
    <m/>
    <n v="993508429"/>
    <s v="Diana.Ramon@spsa.pe"/>
    <x v="1"/>
    <m/>
    <x v="2"/>
    <s v="ASEGURADOR"/>
    <s v="Estimadas @Chrismerly Abigail Huaranca López@quejasyreclamos@viva1a.com.pe_x000a__x000a_Su gentil apoyo con el descargo y medidas correctiva en referencia al presente reclamo._x000a__x000a_Estimados, por favor su apoyo para contactarse hoy con asegurada. Hasta la fecha no le toman sus exámenes de laboratorio._x000a__x000a_ cel: 993 508 429_x000a__x000a__x000a_Nombre: RAMON DIAZ DIANA MARLIZ_x000a__x000a_Dni: 71119014_x000a__x000a_Teléfono: 993508429_x000a__x000a_Correo: Diana.Ramon@spsa.pe_x000a__x000a_Póliza: E0030075_x000a__x000a_Empresa: ADMINISTRACION FOOD REGIONAL S.A.C._x000a__x000a_Ubicación: Lima_x000a__x000a_Edad:"/>
    <x v="2"/>
    <s v="PRESTADOR EXTERNO"/>
    <s v="LABORATORIO"/>
    <x v="52"/>
    <s v="Buenos días, estimados:_x000a_Reciban un cordial saludo de parte del Centro Médico Viva 1A._x000a_Tras realizar la verificación correspondiente, se confirma que las atenciones brindadas a la paciente Diana Marliz Ramón Díaz por nuestra institución iniciaron en el mes de marzo. Posteriormente, en el mes de abril, fue atendida el día 24 por el Dr. Antonio David Moncada Catalán, en el servicio de Medicina Familiar – Teleconsulta._x000a_En ese sentido, la paciente ha tenido un total de dos atenciones con nosotros hasta la fecha. De acuerdo con el programa en el que se encuentra inscrita, los exámenes médicos están programados para realizarse cada tres meses y, en algunos exámenes, de manera anual. Por ello, durante el presente mes de mayo, y previa cita médica, se procederá con el ordenamiento de los exámenes correspondientes._x000a_Asimismo, se realizó una llamada telefónica a la paciente para brindarle mayor información, quedando ella conforme con la atención recibida._x000a_Quedamos atentos a cualquier consulta adicional que puedan tener._x000a_Saludos cordiales,"/>
    <d v="2025-05-05T00:00:00"/>
    <x v="0"/>
    <n v="2"/>
    <s v="CERRADA"/>
    <s v="48 HORAS"/>
    <s v="ATRIBUIBLE"/>
    <s v="may-02"/>
    <e v="#N/A"/>
    <e v="#N/A"/>
    <e v="#N/A"/>
    <e v="#N/A"/>
    <m/>
    <m/>
    <s v="Acceso"/>
    <x v="0"/>
  </r>
  <r>
    <x v="4"/>
    <s v="PERÚ"/>
    <s v="VIVA1A CENTRO MEDICO"/>
    <s v="RIMAC"/>
    <s v="CRONICOS"/>
    <s v="DNI"/>
    <n v="7806297"/>
    <s v="BARUA ALZAMORA FERNANDO VICTOR"/>
    <m/>
    <m/>
    <m/>
    <x v="1"/>
    <m/>
    <x v="1"/>
    <s v="ASEGURADOR"/>
    <s v="Estimada Ana._x000a__x000a_El presente caso ya ha sido revisado con anterioridad el usuario no cuenta con autorización vigente que acredite cobertura extraordinaria por los medicamentos MIRABEGRON y CIALIS (Tadalafilo)._x000a__x000a__x000a_Se adjunta el detalle de los medicamentos y su cobertura vigente:_x000a__x000a_ATORVASTATINA 20 MG TABLETA – Cobertura al 100%._x000a_TADALAFILO 5 MG TABLETA – Cobertura al 85%._x000a_      3. METOPROLOL 50 MG TABLETA – Cobertura al 100%_x000a_     4. CLONAZEPAM 2 MG TABLETA – Cobertura al 85%_x000a_    5. CODEÍNA + FENILTOLAXAMINA 30 MG + 10 MG CÁPSULA – Cobertura al 85%_x000a_      6. BROMURO DE GLICOPIRRONIO + INDACATEROL 50 MCG + 110 MCG/DOSIS AEROSOL – Cobertura al 85%_x000a__x000a__x000a__x000a_Estimadas @Katherine Gomez Caparo@CUI_Rosa Marianela Baldeon Diaz_x000a__x000a_Su gentil apoyo en confirmar, si en las reuniones realizadas con el usuario referido se brindó la autorización para la entrega de los medicamentos:  MIRABEGRON y CIALIS con cobertura al 100%_x000a__x000a_Estimados @gsiguenas@viva1a.com.pe@Chrismerly Abigail Huaranca López_x000a__x000a_Su gentil apoyo en confirmar si se ha cumplido con las atenciones correspondiente al programa Dialmente del usuario referido._x000a__x000a_Se adjunta la trazabilidad del caso ."/>
    <x v="14"/>
    <s v="CRONICOS"/>
    <s v="HIPERTENSION"/>
    <x v="52"/>
    <s v="Buenos tardes, estimada:_x000a_Me permito informarle que el paciente Fernando Barua Alzamora (DNI 44734965) recibió atención médica el día 24 de abril de 2025, a cargo del Dr. Antonio David Moncada Catalán en servicio de MEDICA FAMILIAR - TELECONSULTA, al día de hoy no contamos con algún pendiente._x000a_En relación con la cobertura de medicamentos y copagos, le informamos que se continúa gestionando este tema conforme a lo indicado en comunicaciones anteriores con el proveedor Cuidafarma._x000a_Quedamos atentos ante cualquier requerimiento adicional._x000a_Saludos cordiales."/>
    <d v="2025-05-07T00:00:00"/>
    <x v="0"/>
    <n v="4"/>
    <s v="CERRADA"/>
    <s v="96 HORAS"/>
    <s v="ATRIBUIBLE"/>
    <s v="may-02"/>
    <e v="#N/A"/>
    <e v="#N/A"/>
    <e v="#N/A"/>
    <s v="SI"/>
    <m/>
    <m/>
    <s v="Solicitud"/>
    <x v="1"/>
  </r>
  <r>
    <x v="4"/>
    <s v="PERÚ"/>
    <s v="VIVA1A CENTRO MEDICO"/>
    <s v="RIMAC"/>
    <s v="CRONICOS"/>
    <s v="DNI"/>
    <n v="7879761"/>
    <s v="CARMEN YSABEL DENEGRI MORALES"/>
    <m/>
    <m/>
    <m/>
    <x v="1"/>
    <m/>
    <x v="2"/>
    <s v="ASEGURADOR"/>
    <s v="Estimados @quejasyreclamos@viva1a.com.pe@Chrismerly Abigail Huaranca López_x000a__x000a_Su gentil apoyo con el descargo y medidas correctivas del presente reclamo._x000a__x000a_Buenas tardes,_x000a__x000a_Por favor su apoyo cliente informa que se encuentra en el programa Cuidate proveedor VIVAUNOAS_x000a_usualmente la llaman para coordinar el envió, pero desde 15.04.2025  tuvo la cita con su medico tratante y hasta el momento no se  contactan medicamento: LEVOTIROXINA DE 100mg_x000a__x000a_Dni:   07879761_x000a_NOMBRE:  CARMEN YSABEL DENEGRI MORALES_x000a__x000a_celular: 945660067_x000a_correo: carmendenegri@hotmail.com_x000a_ "/>
    <x v="0"/>
    <s v="PRESTADOR EXTERNO"/>
    <s v="FARMACIA"/>
    <x v="52"/>
    <s v="Buenos días, estimada:_x000a_Me permito informarle que la paciente ya ha recibido los medicamentos correspondientes. Se realizó una llamada telefónica para confirmar la entrega, durante la cual se le ofrecieron las disculpas del caso._x000a_La paciente, de manera muy amable, confirmó haber recibido los medicamentos y expresó su conformidad con la atención brindada._x000a_Saludos cordiales,"/>
    <d v="2025-05-05T00:00:00"/>
    <x v="0"/>
    <n v="2"/>
    <s v="CERRADA"/>
    <s v="48 HORAS"/>
    <s v="ATRIBUIBLE"/>
    <s v="may-02"/>
    <e v="#N/A"/>
    <e v="#N/A"/>
    <e v="#N/A"/>
    <e v="#N/A"/>
    <m/>
    <m/>
    <s v="Medicamentos"/>
    <x v="0"/>
  </r>
  <r>
    <x v="4"/>
    <s v="PERÚ"/>
    <s v="VIVA1A CENTRO MEDICO"/>
    <s v="RIMAC"/>
    <s v="CRONICOS"/>
    <s v="DNI"/>
    <n v="9998708"/>
    <s v="MARTHA GABRIELA ROMERO ESPINOZA"/>
    <m/>
    <n v="965766058"/>
    <m/>
    <x v="1"/>
    <m/>
    <x v="2"/>
    <s v="ASEGURADOR"/>
    <s v="Estimadas @quejasyreclamos@viva1a.com.pe @Chrismerly Abigail Huaranca López_x000a__x000a_Su urgente apoyo con el pronto contacto y medidas correctivas del presente reclamo._x000a__x000a_Buenos días, por favor su apoyo_x000a__x000a_Se contacta asegurada muy mortificada debido a que hace 5 meses mantiene demoras en entrega de medicamentos y falta de seguimiento por parte de programa de hipotiroidismo. Señala que la están dejando hasta por 4 días sin medicación, debido a falta de citas y que es ella quién debe contactarse con programa para la priorización, puesto que no recibe seguimiento de por día por parte de proveedor. Menciona que se ha contactado el día de ayer y le informan que no hay citas disponibles hasta el viernes, a pesar de que indica que ya no tiene medicación. Exige cita y entrega de medicamentos el día de hoy, puesto que elevará su reclamo con las instancias correspondientes al estar incumpliendo sus derechos como consumidora._x000a__x000a__x000a_DNI: 09998708_x000a_TELÉFONO:965766058_x000a_CORREO: marta_romero1@yahoo.com_x000a__x000a_"/>
    <x v="2"/>
    <s v="CRONICOS"/>
    <s v="HIPOTIROIDISMO"/>
    <x v="52"/>
    <s v="Buenas tardes, estimada:_x000a_Me permito informarle que la paciente Martha Gabriela Romero Espinoza fue atendida el día 2 de mayo por el Dr. Antonio David Moncada Catalán. La entrega de la medicación correspondiente fue realizada el día de hoy._x000a__x000a_Saludos cordiales,"/>
    <d v="2025-05-05T00:00:00"/>
    <x v="0"/>
    <n v="2"/>
    <s v="CERRADA"/>
    <s v="48 HORAS"/>
    <s v="ATRIBUIBLE"/>
    <s v="may-02"/>
    <e v="#N/A"/>
    <e v="#N/A"/>
    <e v="#N/A"/>
    <e v="#N/A"/>
    <m/>
    <m/>
    <s v="Acceso"/>
    <x v="0"/>
  </r>
  <r>
    <x v="4"/>
    <s v="PERÚ"/>
    <s v="VIVA1A CENTRO MEDICO"/>
    <s v="RIMAC"/>
    <s v="CRONICOS"/>
    <s v="DNI"/>
    <n v="7790774"/>
    <s v="Juan Carlos Reyes"/>
    <m/>
    <m/>
    <m/>
    <x v="1"/>
    <m/>
    <x v="2"/>
    <s v="ASEGURADOR"/>
    <s v="Estimada @Chrismerly Abigail Huaranca López@quejasyreclamos@viva1a.com.pe_x000a__x000a_ _x000a__x000a_Su apoyo con las medidas correctivas y descargo del presente reclamo._x000a__x000a_ _x000a__x000a_Estimados,_x000a__x000a_ _x000a__x000a_Buenos dias, tenemos nuevamente problemas con el seguimiento de Pacientes Crónicos._x000a__x000a_ _x000a__x000a_El paciente Juan Carlos Reyes, esta muy mortificado nuevamente por que no le hacen seguimiento y tiene que estar comunicándose varias veces para que le envíen las medicinas , un paciente crónico necesita sus medicinas puntuales por algo existen esos programas para que las atenciones sean rápidas y con seguimiento._x000a__x000a_ _x000a__x000a_Esto no puede seguir sucediendo con el ni con nadie ._x000a__x000a_ _x000a__x000a__x000a__x000a__x000a__x000a_ _x000a__x000a_Por favor sus comentarios_x000a__x000a_ _x000a__x000a_ _x000a__x000a_ _x000a__x000a_Cualquier consulta adicional se pueden comunicar  922581862"/>
    <x v="0"/>
    <s v="PRESTADOR EXTERNO"/>
    <s v="FARMACIA"/>
    <x v="52"/>
    <s v="Buenas tardes, estimada:_x000a__x000a_Me permito informarle que el medicamento del paciente Juan Carlos Reyes fue entregado el día 2 de mayo. La demora en la entrega se debió al día feriado._x000a__x000a_Se estableció contacto telefónico con el paciente, a quien se le ofrecieron las disculpas correspondientes. El paciente confirmó de manera amable la recepción del medicamento._x000a__x000a_Saludos cordiales,"/>
    <d v="2025-05-05T00:00:00"/>
    <x v="0"/>
    <n v="2"/>
    <s v="CERRADA"/>
    <s v="48 HORAS"/>
    <s v="ATRIBUIBLE"/>
    <s v="may-02"/>
    <e v="#N/A"/>
    <e v="#N/A"/>
    <e v="#N/A"/>
    <e v="#N/A"/>
    <m/>
    <m/>
    <s v="Medicamentos"/>
    <x v="0"/>
  </r>
  <r>
    <x v="4"/>
    <s v="PERÚ"/>
    <s v="VIVA1A CENTRO MEDICO"/>
    <s v="RIMAC"/>
    <s v="CRONICOS"/>
    <m/>
    <m/>
    <s v="CLARA MERCEDES CHAVARRI GARCIA"/>
    <m/>
    <m/>
    <m/>
    <x v="37"/>
    <m/>
    <x v="0"/>
    <s v="LIBRO DE RECLAMOS ASEGURADOR"/>
    <s v="Estimada @Chrismerly Abigail Huaranca López@quejasyreclamos@viva1a.com.pe_x000a__x000a_Solicitamos su urgente apoyo con el descargo y las medidas correctivas correspondientes respecto al presente reclamo._x000a__x000a_Asimismo, se requiere establecer un canal de comunicación directo con el usuario, de modo que en caso tenga dudas o consultas sobre su atención, pueda canalizar sus observaciones directamente con la entidad que brinda el servicio de acompañamiento. Esto permitirá una gestión más eficiente y reducirá la reincidencia de reclamos._x000a__x000a_Quedamos atentos a su pronta respuesta._x000a__x000a__x000a_GUISSELA M. BEDÓN ESPINOZA_x000a__x000a_Gestora crónicos_x000a__x000a_D. Av. las Begonias 540, Piso 6. Lima_x000a__x000a_C. +51 936 255 915_x000a__x000a__x000a__x000a_                        _x000a__x000a_De: Carmen Mendez Francia &lt;carmen.mendez@rimac.com.pe&gt;_x000a_Enviado: miércoles, 30 de abril de 2025 18:47_x000a_Para: CUI_Guissela Bedon Espinoza &lt;xt10033@rimac.com.pe&gt;_x000a_Asunto: RECLAMO 25-EPS002709 // CLARA MERCEDES CHAVARRI GARCIA_x000a_ _x000a_Hola Guissela,_x000a__x000a_ _x000a__x000a_Por favor tu especial apoyo con el reclamo presentado por CLARA MERCEDES CHAVARRI GARCIA – gerente del Área Legal de Empresa Almacenes Santa Clara, pertenece al programa crónicos._x000a__x000a_ _x000a__x000a_Nos solicita respuesta a los siguientes puntos:_x000a__x000a_ _x000a__x000a_ _x000a__x000a_Se atiende con Call Center de Rimac y lleva controles por diagnóstico crónico, informa que en la última atención, le ordenaron exámenes de laboratorio y le alcanzaron sólo la boleta adjunta por importe de s/ 39.09 donde solo detalla examen de laboratorio._x000a_Solicita que se le adjunte el detalle de cada examen realizado y los costos unitarios que asume Rímac y lo que asume ella; ya que indica que por derecho se lo deben brindar._x000a__x000a_ _x000a__x000a_Que brinden las políticas de manejo de datos personales con los proveedores; ya que informa que cuando le envían sus medicamentos se contactan con ella de diferentes números y varias personas tienen acceso a sus datos; por ello necesita saber cómo es el proceso exacto en el caso de seguimiento por diagnóstico crónico hasta la entrega de medicación, ya que detalla que durante todo el proceso recibe la llamada de muchas personas._x000a_ _x000a__x000a_Demora en programación de exámenes auxiliares; ya que detalla que ha tenido que esperar más de dos semanas para programación de exámenes de laboratorio y ella ha tenido que insistir porque sino nunca la hubieran atendido._x000a_ "/>
    <x v="20"/>
    <s v="PRESTADOR EXTERNO"/>
    <s v="LABORATORIO"/>
    <x v="52"/>
    <s v="Buenas noches estimados,_x000a_Reciban un cordial saludo del Centro Médico Viva 1A._x000a_En relación con el reclamo presentado por la paciente Clara Mercedes Chavarri García, informamos que se ha procedido a adjuntar el documento de liquidación detallada correspondiente a los servicios de atención recibidos. En dicho documento se especifica el copago realizado por la paciente y el porcentaje asumido por Rimac Seguros, conforme a las condiciones de su póliza._x000a_En relación al agendamiento de exámenes de laboratorio, en el caso de pacientes controlados, solemos programarlos con una semana de anticipación a su cita médica mensual. Esto permite contar con una visual actualizada del estado clínico del paciente, facilitando una evaluación integral durante la consulta._x000a_En este caso particular, por solicitud del paciente, se procedió con el agendamiento antes de la fecha habitual, a fin de atender su requerimiento específico y brindarle mayor tranquilidad respecto a su estado de salud._x000a__x000a_Continuamos fortaleciendo nuestros procesos internos para garantizar una atención cada vez más oportuna, eficiente y centrada en las necesidades del paciente."/>
    <d v="2025-05-21T00:00:00"/>
    <x v="0"/>
    <n v="14"/>
    <s v="CERRADA"/>
    <s v="6 DIAS O MAS"/>
    <s v="ATRIBUIBLE"/>
    <s v="may-02"/>
    <e v="#N/A"/>
    <e v="#N/A"/>
    <e v="#N/A"/>
    <e v="#N/A"/>
    <m/>
    <m/>
    <s v="Laboratorio"/>
    <x v="0"/>
  </r>
  <r>
    <x v="4"/>
    <s v="PERÚ"/>
    <s v="VIVA1A CENTRO MEDICO"/>
    <s v="RIMAC"/>
    <s v="CRONICOS"/>
    <s v="DNI"/>
    <n v="7727653"/>
    <s v="OSCAR MARCIAL VELIT CASAS"/>
    <m/>
    <m/>
    <m/>
    <x v="1"/>
    <m/>
    <x v="1"/>
    <s v="ASEGURADOR"/>
    <s v="RIMAC VIP/ INSCRIPCION AL PROGRAMA OSCAR MARCIAL VELIT CASAS DNI 07727653"/>
    <x v="21"/>
    <s v="EPS"/>
    <s v="ASEGURADOR"/>
    <x v="52"/>
    <s v="Estimada Brigitte, buen día:_x000a_Paciente en referencia se retira del programa; debido que, solicitó a Rímac que sus atenciones se brinden en clínica internacional, al no ser factible por programa retorna a atenciones ambulatorias._x000a__x000a_Correo de retiro de programa enviado por Guisella Bedón en infra._x000a__x000a_Caso queda cerrado._x000a__x000a_Saludos Cordiales,"/>
    <d v="2025-07-22T00:00:00"/>
    <x v="1"/>
    <n v="58"/>
    <s v="CERRADA"/>
    <s v="6 DIAS O MAS"/>
    <s v="NO ATRIBUIBLE"/>
    <s v="may-02"/>
    <e v="#N/A"/>
    <e v="#N/A"/>
    <e v="#N/A"/>
    <e v="#N/A"/>
    <m/>
    <m/>
    <s v="Eps"/>
    <x v="2"/>
  </r>
  <r>
    <x v="4"/>
    <s v="PERÚ"/>
    <s v="VIVA1A CENTRO MEDICO"/>
    <s v="RIMAC"/>
    <s v="CRONICOS"/>
    <s v="DNI"/>
    <m/>
    <s v="GERMAN ROLANDO DE LA CRUZ RAMIREZ"/>
    <m/>
    <m/>
    <m/>
    <x v="1"/>
    <m/>
    <x v="1"/>
    <s v="ASEGURADOR"/>
    <s v="CUIDATE - DX POLINEUROPATIA // GERMAN ROLANDO DE LA CRUZ RAMIREZ DM-HTA"/>
    <x v="4"/>
    <s v="CUIDATE"/>
    <s v="HIPERTENSION"/>
    <x v="52"/>
    <s v="Estimados,_x000a__x000a_Reciban un cordial saludo del Centro Médico Viva 1A._x000a__x000a_En relación a lo solicitado se reporta que:_x000a__x000a_Paciente acepta ingreso a programa RCV por los dx de DM + HTA + Polineuropatía, con el copago correspondiente del 15%._x000a_Paciente cuenta con cita el día de hoy con el Dr. Moncada, el día sábado con Lic. Meggo de nutrición y el seguimiento de enfermería de programas con Lic. Zegovia._x000a_Lamentamos los inconvenientes ocasionados y reafirmamos nuestro compromiso con la mejora continua de nuestros procesos._x000a_Quedamos atentos ante cualquier consulta adicional._x000a_Saludos Cordiales,"/>
    <d v="2025-07-25T00:00:00"/>
    <x v="0"/>
    <n v="61"/>
    <s v="CERRADA"/>
    <s v="6 DIAS O MAS"/>
    <s v="ATRIBUIBLE"/>
    <s v="may-02"/>
    <e v="#N/A"/>
    <e v="#N/A"/>
    <e v="#N/A"/>
    <e v="#N/A"/>
    <m/>
    <m/>
    <s v="Solicitud"/>
    <x v="1"/>
  </r>
  <r>
    <x v="4"/>
    <s v="PERÚ"/>
    <s v="VIVA1A CENTRO MEDICO"/>
    <s v="RIMAC"/>
    <s v="CRONICOS"/>
    <m/>
    <m/>
    <s v="ANGELINO FORTUNATO MENESES SERPA"/>
    <m/>
    <m/>
    <m/>
    <x v="1"/>
    <m/>
    <x v="1"/>
    <s v="ASEGURADOR"/>
    <s v="Estimada Margot_x000a__x000a_ _x000a__x000a_Por favor tu apoyo para poder inscribir a cliente la programa cuidate por Hipertensión, asegurado intento hacerlo, pero le dijeron pero le dijeron que como tiene preexistencia había que realizarle unos exámenes._x000a__x000a_ _x000a__x000a_Cliente tuvo dicha preexistencia, pero ya fue subsanada y hoy ya no la consideran como tal_x000a__x000a_ _x000a__x000a_Paciente: ANGELINO FORTUNATO MENESES SERPA_x000a__x000a_Contacto: ABRAHAM ANGELINO MENESES ESTRELLA_x000a__x000a_Número de contacto:   964648817_x000a__x000a_ _x000a__x000a_Saludos"/>
    <x v="1"/>
    <s v="CUIDATE"/>
    <s v="HIPERTENSION"/>
    <x v="52"/>
    <s v="Buenas tardes estimados,_x000a_Lamento mucho el inconveniente ocasionado respecto a la cita para la toma de muestras del asegurado Angélico Fortunato Meneses Serpa._x000a_Te confirmo que la nueva cita está agendada para el 25 de julio, en el rango de 06:30 AM a 07:00 AM._x000a_Si tienes alguna pregunta o necesitas más detalles, no dudes en escribirme. Estoy a tu disposición para cualquier consulta adicional._x000a_Saludos cordiales,_x000a__x000a__x000a_Julio Ricardo Paz Rodriguez. _x000a_Gestor de quejas y reclamos "/>
    <d v="2025-07-09T00:00:00"/>
    <x v="0"/>
    <n v="49"/>
    <s v="CERRADA"/>
    <s v="6 DIAS O MAS"/>
    <s v="ATRIBUIBLE"/>
    <s v="may-02"/>
    <e v="#N/A"/>
    <e v="#N/A"/>
    <e v="#N/A"/>
    <e v="#N/A"/>
    <m/>
    <m/>
    <s v="Solicitud"/>
    <x v="1"/>
  </r>
  <r>
    <x v="4"/>
    <s v="PERÚ"/>
    <s v="VIVA1A CENTRO MEDICO"/>
    <s v="RIMAC"/>
    <s v="CRONICOS"/>
    <s v="DNI"/>
    <n v="9390803"/>
    <s v="MARGARITA MELENDEZ ZAMORA"/>
    <m/>
    <m/>
    <m/>
    <x v="1"/>
    <m/>
    <x v="2"/>
    <s v="ASEGURADOR"/>
    <s v="Buenos días estimados,_x000a__x000a_Se comunica a la central de programas, paciente del programa Cuídate quien realiza sus atenciones con Viva 1A, indicando que desde el mes de marzo cuenta con órdenes médicas pendientes, en el mes de Abril no ha pasado su atención correspondiente, y se encuentra incómoda ya que realiza un pago por su seguro y no recibe las atenciones correspondientes, se le indica que se deriva dicha información para la comunicación oportuna en la cual menciona que ella también realiza la comunicación con el prestador sin éxito, por favor su gentil apoyo, en la comunicación y programación a la brevedad , ya que indica elevar este caso por el mal manejo de sus atenciones._x000a__x000a__x000a_PACIENTE: MARGARITA MELENDEZ ZAMORA_x000a_DNI: 09390803"/>
    <x v="2"/>
    <s v="CRONICOS"/>
    <s v="CARDIOLOGIA"/>
    <x v="53"/>
    <s v="Buenos tardes, estimada:_x000a_Me permito informarle que, durante el mes de abril, se realizaron múltiples intentos de contacto telefónico con la paciente Margarita Meléndez Zamora. Sin embargo, no fue posible establecer comunicación, razón por la cual no se logró agendar la cita correspondiente a ese periodo ni gestionado los exámenes de imagenología._x000a_Recientemente, se ha logrado contactar a la paciente y se procedió con la gestión de los exámenes de imagenología en coordinación con la Clínica Vesalio._x000a_En cuanto al agendamiento con el especialista en cardiología, la paciente manifestó su interés en que esta se realizara de forma presencial en su domicilio. No obstante, se le informó que, el médico cardiólogo no podrá atenderla de manera presencial debido a un problema de salud que limita su movilidad, Por esta razón, se le ofreció la posibilidad de realizar la consulta de manera virtual._x000a_A pesar de ello, la paciente ha expresado su negativa a recibir atención en modalidad virtual._x000a_Estaremos dando seguimiento al caso para que se pueda efectuar el agendamiento._x000a_Saludos cordiales,"/>
    <d v="2025-05-07T00:00:00"/>
    <x v="0"/>
    <n v="3"/>
    <s v="CERRADA"/>
    <s v="72 HORAS"/>
    <s v="ATRIBUIBLE"/>
    <s v="may-05"/>
    <e v="#N/A"/>
    <e v="#N/A"/>
    <e v="#N/A"/>
    <e v="#N/A"/>
    <m/>
    <m/>
    <s v="Acceso"/>
    <x v="0"/>
  </r>
  <r>
    <x v="4"/>
    <s v="PERÚ"/>
    <s v="VIVA1A CENTRO MEDICO"/>
    <s v="RIMAC"/>
    <s v="CRONICOS"/>
    <s v="DNI"/>
    <m/>
    <s v="RE: IASD - Pacientes con enfermedades crónicas"/>
    <m/>
    <m/>
    <m/>
    <x v="1"/>
    <m/>
    <x v="1"/>
    <s v="ASEGURADOR"/>
    <s v="RE: IASD - Pacientes con enfermedades crónicas"/>
    <x v="4"/>
    <s v="CRONICOS"/>
    <s v="NO ESPECIFICA"/>
    <x v="53"/>
    <s v="Reciban un cordial saludo del Centro Médico Viva 1A._x000a__x000a_En relación a lo solicitado se actualiza status al día de hoy 25/7/2025:_x000a__x000a__x000a__x000a__x000a_DNI_x000a_CELULAR_x000a_APELLIDOS Y NOMBRES_x000a_DX_x000a_CORREO_x000a_DEPARTAMENTO_x000a_ESTADO_x000a_07822473_x000a_948112255 - 993 510 471_x000a_AGUILAR PRETEL DE CABRERA MARIA SOLEDAD_x000a_DM + HTA_x000a_cabreraelard@gmail.com_x000a_LIMA_x000a_Responde que está muy ocupada y corta llamadas_x000a_21137122_x000a_989098529 - 989 242 438_x000a_GALLARDO ALFARO LILA DORIS_x000a_DM + HTA_x000a_daniel.casildo@gmail.com_x000a_LIMA_x000a_No responde_x000a_10511568_x000a_993591232_x000a_MAMANI BENITO ROGER_x000a_DM_x000a_roggers007@hotmail.com_x000a_LIMA_x000a_No responde_x000a_03301380_x000a_944 686 251 - 964904573_x000a_SCHERMAN CALLE JOSE MEDARDO_x000a_HTA_x000a_josescherman@hotmail.com_x000a_LIMA_x000a_No responde_x000a_10044955_x000a_979837816 - 993 510 449_x000a_CALDERON ALLCA TEOFILA ROCIO_x000a_HTA_x000a_rocio.calderon1973@hotmail.com_x000a_LIMA_x000a_No responde_x000a_18092546_x000a_964904573 - 944 686 251_x000a_RAZZETO RODRIGUEZ DE SCHERMAN MARIA ELENA_x000a_Hipotiroidismo_x000a_marielena_razzeto@hotmail.com_x000a_LIMA_x000a_Responde, pendiente de aceptación de cita_x000a_44884957_x000a_988960146_x000a_CABRERA NUÑEZ ROGER_x000a_ _x000a_rogerc192@gmail.com_x000a_LIMA_x000a_No responde_x000a_7404003_x000a_993510443_x000a_WALTHER QUEREVALÚ MERE_x000a_ _x000a_wquereval@hotmail.com_x000a_LIMA_x000a_No responde_x000a__x000a_Cabe resaltar que se la llamado a los pacientes; así como, enviado mensajes de ws de los cuales no tenemos respuesta._x000a_Saludos Cordiales,"/>
    <d v="2025-07-25T00:00:00"/>
    <x v="0"/>
    <n v="60"/>
    <s v="CERRADA"/>
    <s v="6 DIAS O MAS"/>
    <s v="ATRIBUIBLE"/>
    <s v="may-05"/>
    <e v="#N/A"/>
    <e v="#N/A"/>
    <e v="#N/A"/>
    <e v="#N/A"/>
    <m/>
    <m/>
    <s v="Solicitud"/>
    <x v="1"/>
  </r>
  <r>
    <x v="4"/>
    <s v="PERÚ"/>
    <s v="VIVA1A CENTRO MEDICO"/>
    <s v="RIMAC"/>
    <s v="CRONICOS"/>
    <s v="DNI"/>
    <m/>
    <s v="URGENTE - Coordinaciones de entrega de medicamentos y cobertura de exámenes de laboratorio // CNCP - CRONICOS"/>
    <m/>
    <m/>
    <m/>
    <x v="1"/>
    <m/>
    <x v="2"/>
    <s v="ASEGURADOR"/>
    <s v="URGENTE - Coordinaciones de entrega de medicamentos y cobertura de exámenes de laboratorio // CNCP - CRONICOS"/>
    <x v="0"/>
    <s v="PRESTADOR EXTERNO"/>
    <s v="FARMACIA"/>
    <x v="54"/>
    <s v="Estimados,_x000a__x000a_Reciban un cordial saludo del Centro Médico Viva 1A._x000a__x000a_En relación a lo solicitado se informa que:_x000a__x000a_Ante la problemática inicial que se suscitó en el cambio de proveedor de la empresa CNPC, se trabajó en equipo con Susan y Erica, ejecutivas de la cuenta, realizando visitas a las oficinas de CNPC para informar sobre los programas que se gestionan, las coberturas y atenciones por cada protocolo._x000a_En ese orden de ideas se propuso atención del mes en sus oficinas; debido a que, los titulares son no hispanohablantes._x000a_En las primeras atenciones se gestionó la entrega de medicamentos en sede CNPC; sin embargo, al momento los medicamentos son entregados en el domicilio de los pacientes a solicitud de ellos mismos._x000a_En cuanto a los exámenes de laboratorio se informa a cada paciente, en caso cuente con OM, para la respectiva toma en sede CPNC. Cabe resaltar que a cada paciente, de tenerlo, se le informa el copago respectivo de los laboratorios._x000a_A la fecha la dinámica de atenciones está funcionando correctamente, la cual se lleva de la mano con Dr. Rengifo y la Lic. Fajardo y es para los pacientes titulares._x000a_Por lo anterior expuesto reafirmamos nuestro compromiso con la mejora continua de nuestros procesos._x000a_Quedamos atentos ante cualquier consulta adicional._x000a_Saludos Cordiales,"/>
    <d v="2025-07-25T00:00:00"/>
    <x v="0"/>
    <n v="59"/>
    <s v="CERRADA"/>
    <s v="6 DIAS O MAS"/>
    <s v="ATRIBUIBLE"/>
    <s v="may-06"/>
    <e v="#N/A"/>
    <e v="#N/A"/>
    <e v="#N/A"/>
    <e v="#N/A"/>
    <m/>
    <m/>
    <s v="Medicamentos"/>
    <x v="0"/>
  </r>
  <r>
    <x v="4"/>
    <s v="PERÚ"/>
    <s v="VIVA1A CENTRO MEDICO"/>
    <s v="RIMAC"/>
    <s v="CRONICOS"/>
    <s v="DNI"/>
    <n v="78642647"/>
    <s v="MARCELO ALONSO LOREDO RAMIREZ"/>
    <m/>
    <m/>
    <m/>
    <x v="1"/>
    <m/>
    <x v="2"/>
    <s v="ASEGURADOR"/>
    <s v="Estimado @Freddy Garzón@'Chrismerly Abigail Huaranca López'_x000a__x000a_Solicitamos su urgente intervención respecto a la incidencia reportada del usuario referido, es hijo de un colaborador de Rímac, el paciente se encuentra inscrito en el programa de Diabetes Tipo 1.mismo que ha presentado reincidencia en quiebres de servicio que incluyen:_x000a_Demoras en la atención médica._x000a_Retrasos en la entrega de medicamentos._x000a_Demoras en la toma de muestras._x000a_Falta de ejecución oportuna en la coordinación de citas._x000a_Estas situaciones impiden que el usuario reciba su medicación a tiempo, afectando la continuidad de su tratamiento y comprometiendo el adecuado control de su condición de salud._x000a_Por lo anterior, requerimos el pronto contacto por parte de su equipo y la adopción de medidas correctivas para evitar que estos quiebres sigan afectando al usuario y potencialmente a otros beneficiarios del programa._x000a_Agradecemos su pronta respuesta y quedamos atentos a sus comentarios._x000a_Atentamente,_x000a_[Tu nombre]"/>
    <x v="2"/>
    <s v="CRONICOS"/>
    <s v="DIABETES"/>
    <x v="55"/>
    <s v="Buenas tardes, estimada:_x000a_Me permito informarle que las atenciones del paciente Loredo Ramírez Marcelo Alonso se han venido realizando mensualmente, conforme a lo establecido. La última cita fue realizada el día 06/05/2025._x000a_El paciente cuenta con una orden para exámenes de laboratorio. Nuestro personal ya ha enviado la información correspondiente al número de WhatsApp del familiar registrado, y actualmente se está a la espera de la realización del copago para proceder con la derivación al laboratorio Dayerlab._x000a_En cuanto a los medicamentos, estos fueron gestionados con el proveedor Cuidafarma el mismo día en que finalizó la atención médica._x000a_Estaremos a la espera de la confirmación de la entrega de medicamentos de parte del proveedor Cuidafarma._x000a_Saludos cordiales,"/>
    <d v="2025-05-07T00:00:00"/>
    <x v="0"/>
    <n v="1"/>
    <s v="CERRADA"/>
    <s v="24 HORAS"/>
    <s v="ATRIBUIBLE"/>
    <s v="may-07"/>
    <s v="Consulta atencion Pcte: MARCELO ALONSO LOREDO RAMIREZ"/>
    <s v="SIN INFORMACION"/>
    <e v="#N/A"/>
    <e v="#N/A"/>
    <m/>
    <m/>
    <s v="Acceso"/>
    <x v="0"/>
  </r>
  <r>
    <x v="4"/>
    <s v="PERÚ"/>
    <s v="VIVA1A CENTRO MEDICO"/>
    <s v="RIMAC"/>
    <s v="CRONICOS"/>
    <s v="DNI"/>
    <n v="10281700"/>
    <s v="EGUSQUIZA AGUILAR WENDY SUSANA"/>
    <m/>
    <m/>
    <m/>
    <x v="1"/>
    <m/>
    <x v="2"/>
    <s v="ASEGURADOR"/>
    <s v="Estimadas @'Chrismerly Abigail Huaranca López'@'Quejas y reclamos'@Gianina Jessica Sigueña Aldana_x000a__x000a_Su urgente apoyo con el descargo y medidas correctivas del presente reclamo._x000a__x000a_Estimadas,_x000a__x000a_ _x000a__x000a_Buenas tardes, tenemos el reclamo de la asegurada detallada, quien pertenece al programa de enfermedades crónicas (dislipidemia e hipotiroidismo)._x000a__x000a_Tiene pendiente de programación su ecografía de tiroides y hasta la fecha no se la han programado, me indica que su médico en su última cita ordenó nuevamente la ecografía._x000a__x000a_ _x000a__x000a_Agradeceré de su apoyo en revisar lo solicitado, puesto que desde que tuvo el cambio de clínica a VIVA 1 A presenta demoras en las programaciones de citas y entrega de medicamentos._x000a__x000a_ _x000a__x000a__x000a__x000a_TITULAR_x000a__x000a_EGUSQUIZA AGUILAR WENDY SUSANA_x000a__x000a_1_x000a__x000a_10281700_x000a__x000a_ _x000a__x000a_Detallo su número de contacto: 949 820 571_x000a__x000a_ _x000a__x000a_ _x000a__x000a_Cualquier consulta adicional, quedo a disposición._x000a__x000a_ _x000a__x000a_ _x000a__x000a_Revisa nuestros términos y condiciones aquí T&amp;C_x000a__x000a_ _x000a__x000a_Saludos cordiales / Best Regards"/>
    <x v="22"/>
    <s v="CALL CENTER"/>
    <s v="CALL CENTER"/>
    <x v="55"/>
    <s v="Buenos días, estimada:_x000a_Me permito informarle que la última atención de la paciente se realizó el día 29 de abril, ocasión en la que se le ordenó un examen de ecografía de tiroides. Este examen ha sido derivado a la Clínica Vesalio para su gestión._x000a_En ese sentido, la Clínica Vesalio se estará comunicando directamente con la paciente para coordinar la fecha de la cita correspondiente. Buenas tardes, estimada:_x000a_Me permito informarle que se logró establecer comunicación con la paciente, a quien se le explicó detalladamente el procedimiento. El examen ha sido derivado a la Clínica Vesalio, institución que se encargará de contactar directamente a la paciente para coordinar el agendamiento de la cita._x000a_La paciente se mostró tranquila y conforme con la información brindada._x000a_Saludos cordiales,_x000a_Lamentamos la demora en el proceso y agradecemos su comprensión._x000a_Saludos cordiales,"/>
    <d v="2025-05-08T00:00:00"/>
    <x v="0"/>
    <n v="2"/>
    <s v="CERRADA"/>
    <s v="48 HORAS"/>
    <s v="ATRIBUIBLE"/>
    <s v="may-07"/>
    <e v="#N/A"/>
    <e v="#N/A"/>
    <e v="#N/A"/>
    <e v="#N/A"/>
    <m/>
    <m/>
    <s v="Tramites Administrativos"/>
    <x v="3"/>
  </r>
  <r>
    <x v="4"/>
    <s v="PERÚ"/>
    <s v="VIVA1A CENTRO MEDICO"/>
    <s v="RIMAC"/>
    <s v="CRONICOS"/>
    <s v="DNI"/>
    <n v="10777588"/>
    <s v="Erick Sandro Rodriguez Valverde"/>
    <m/>
    <m/>
    <m/>
    <x v="1"/>
    <m/>
    <x v="2"/>
    <s v="ASEGURADOR"/>
    <s v="Estimados_x000a__x000a_ _x000a__x000a_Buenas tardes, agradeceremos que nos puedan brindar información porque hasta la fecha no se han comunicado con el paciente en mención:_x000a__x000a_ _x000a__x000a_Erick Sandro Rodriguez Valverde_x000a__x000a_DNI 10777588_x000a__x000a_Ciudad: Cusco_x000a__x000a_Celular de Contacto: 959740271_x000a__x000a_Diagnóstico: Hipertensión_x000a__x000a_ _x000a__x000a_Desde ya a la espera de tú información._x000a__x000a_ _x000a__x000a_Saludos"/>
    <x v="2"/>
    <s v="CRONICOS"/>
    <s v="HIPERTENSION"/>
    <x v="56"/>
    <s v="Estimada Margot:_x000a_Me permito informarle que se logró establecer contacto con el paciente Erick Sandro Rodriguez Valverde, y se ha agendado su cita para el día de hoy a las 5:15 p.m. con la Dra. Anahí Angélica Seijas Arvelaez, del servicio de Medicina Interna – Teleconsulta._x000a_Quedo atenta a cualquier observación._x000a_Saludos cordiales,"/>
    <d v="2025-05-08T00:00:00"/>
    <x v="0"/>
    <n v="1"/>
    <s v="CERRADA"/>
    <s v="24 HORAS"/>
    <s v="ATRIBUIBLE"/>
    <s v="may-08"/>
    <e v="#N/A"/>
    <e v="#N/A"/>
    <e v="#N/A"/>
    <e v="#N/A"/>
    <m/>
    <m/>
    <s v="Acceso"/>
    <x v="0"/>
  </r>
  <r>
    <x v="4"/>
    <s v="PERÚ"/>
    <s v="VIVA1A CENTRO MEDICO"/>
    <s v="RIMAC"/>
    <s v="CRONICOS"/>
    <s v="DNI"/>
    <n v="997598574"/>
    <s v="VILCAS PARECES JAVIER FRANCISCO"/>
    <m/>
    <n v="997598574"/>
    <m/>
    <x v="1"/>
    <m/>
    <x v="1"/>
    <s v="ASEGURADOR"/>
    <s v="Estimados:_x000a__x000a_Buenas tardes, por favor validar si los asegurados en consulta están en el programa cuídate."/>
    <x v="1"/>
    <s v="CUIDATE"/>
    <s v="HIPERTENSION"/>
    <x v="56"/>
    <s v="Buenas tardes, estimada:_x000a_Me permito informarle que los pacientes mencionados se encuentran actualmente inscritos en el Programa Cuídate y recibieron atención médica durante el mes de abril._x000a_El paciente Noé Antonio (DNI 01157636 – RIMAC EPS Cuídate Diabetes) tiene cita agendada para el día 09/05._x000a_En cuanto a los pacientes Cecilia Rosario (DNI 01157635 – RIMAC EPS Hipotiroidismo) y Javier Francisco (DNI 16174582 – RIMAC EPS Cuídate Hipertensión), se intentó establecer comunicación telefónica sin éxito. Por ello, se les dejó un mensaje vía WhatsApp._x000a_Quedamos atentos ante cualquier indicación adicional._x000a_Saludos cordiales,"/>
    <d v="2025-05-08T00:00:00"/>
    <x v="0"/>
    <n v="1"/>
    <s v="CERRADA"/>
    <s v="24 HORAS"/>
    <s v="ATRIBUIBLE"/>
    <s v="may-08"/>
    <e v="#N/A"/>
    <e v="#N/A"/>
    <e v="#N/A"/>
    <e v="#N/A"/>
    <m/>
    <m/>
    <s v="Solicitud"/>
    <x v="1"/>
  </r>
  <r>
    <x v="4"/>
    <s v="PERÚ"/>
    <s v="VIVA1A CENTRO MEDICO"/>
    <s v="RIMAC"/>
    <s v="CRONICOS"/>
    <s v="DNI"/>
    <n v="1157636"/>
    <s v="MOGOLLON INFANTE NOE ANTONIO"/>
    <m/>
    <n v="997598580"/>
    <m/>
    <x v="1"/>
    <m/>
    <x v="1"/>
    <s v="ASEGURADOR"/>
    <s v="Estimados:_x000a__x000a_Buenas tardes, por favor validar si los asegurados en consulta están en el programa cuídate."/>
    <x v="1"/>
    <s v="CUIDATE"/>
    <s v="DIABETES"/>
    <x v="56"/>
    <s v="Buenas tardes, estimada:_x000a_Me permito informarle que los pacientes mencionados se encuentran actualmente inscritos en el Programa Cuídate y recibieron atención médica durante el mes de abril._x000a_El paciente Noé Antonio (DNI 01157636 – RIMAC EPS Cuídate Diabetes) tiene cita agendada para el día 09/05._x000a_En cuanto a los pacientes Cecilia Rosario (DNI 01157635 – RIMAC EPS Hipotiroidismo) y Javier Francisco (DNI 16174582 – RIMAC EPS Cuídate Hipertensión), se intentó establecer comunicación telefónica sin éxito. Por ello, se les dejó un mensaje vía WhatsApp._x000a_Quedamos atentos ante cualquier indicación adicional._x000a_Saludos cordiales,"/>
    <d v="2025-05-08T00:00:00"/>
    <x v="0"/>
    <n v="1"/>
    <s v="CERRADA"/>
    <s v="24 HORAS"/>
    <s v="ATRIBUIBLE"/>
    <s v="may-08"/>
    <e v="#N/A"/>
    <e v="#N/A"/>
    <e v="#N/A"/>
    <e v="#N/A"/>
    <m/>
    <m/>
    <s v="Solicitud"/>
    <x v="1"/>
  </r>
  <r>
    <x v="4"/>
    <s v="PERÚ"/>
    <s v="VIVA1A CENTRO MEDICO"/>
    <s v="RIMAC"/>
    <s v="CRONICOS"/>
    <s v="DNI"/>
    <n v="1157635"/>
    <s v="RAMIREZ DE MOGOLLON CECILIA ROSARIO"/>
    <m/>
    <n v="949938098"/>
    <m/>
    <x v="1"/>
    <m/>
    <x v="1"/>
    <s v="ASEGURADOR"/>
    <s v="Estimados:_x000a__x000a_Buenas tardes, por favor validar si los asegurados en consulta están en el programa cuídate."/>
    <x v="1"/>
    <s v="CUIDATE"/>
    <s v="HIPOTIROIDISMO"/>
    <x v="56"/>
    <s v="Buenas tardes, estimada:_x000a_Me permito informarle que los pacientes mencionados se encuentran actualmente inscritos en el Programa Cuídate y recibieron atención médica durante el mes de abril._x000a_El paciente Noé Antonio (DNI 01157636 – RIMAC EPS Cuídate Diabetes) tiene cita agendada para el día 09/05._x000a_En cuanto a los pacientes Cecilia Rosario (DNI 01157635 – RIMAC EPS Hipotiroidismo) y Javier Francisco (DNI 16174582 – RIMAC EPS Cuídate Hipertensión), se intentó establecer comunicación telefónica sin éxito. Por ello, se les dejó un mensaje vía WhatsApp._x000a_Quedamos atentos ante cualquier indicación adicional._x000a_Saludos cordiales,"/>
    <d v="2025-05-08T00:00:00"/>
    <x v="0"/>
    <n v="1"/>
    <s v="CERRADA"/>
    <s v="24 HORAS"/>
    <s v="ATRIBUIBLE"/>
    <s v="may-08"/>
    <e v="#N/A"/>
    <e v="#N/A"/>
    <e v="#N/A"/>
    <e v="#N/A"/>
    <m/>
    <m/>
    <s v="Solicitud"/>
    <x v="1"/>
  </r>
  <r>
    <x v="4"/>
    <s v="PERÚ"/>
    <s v="VIVA1A CENTRO MEDICO"/>
    <s v="RIMAC"/>
    <s v="CRONICOS"/>
    <s v="DNI"/>
    <m/>
    <s v="*****URGENTE**** IASD - Pacientes con enfermedades crónicas"/>
    <m/>
    <m/>
    <m/>
    <x v="1"/>
    <m/>
    <x v="1"/>
    <s v="ASEGURADOR"/>
    <s v="*****URGENTE**** IASD - Pacientes con enfermedades crónicas"/>
    <x v="4"/>
    <s v="CRONICOS"/>
    <s v="NO ESPECIFICA"/>
    <x v="56"/>
    <s v="Reciban un cordial saludo del Centro Médico Viva 1A._x000a__x000a_En relación a lo solicitado se actualiza status al día de hoy 25/7/2025:_x000a__x000a__x000a__x000a__x000a_DNI_x000a_CELULAR_x000a_APELLIDOS Y NOMBRES_x000a_DX_x000a_CORREO_x000a_DEPARTAMENTO_x000a_ESTADO_x000a_07822473_x000a_948112255 - 993 510 471_x000a_AGUILAR PRETEL DE CABRERA MARIA SOLEDAD_x000a_DM + HTA_x000a_cabreraelard@gmail.com_x000a_LIMA_x000a_Responde que está muy ocupada y corta llamadas_x000a_21137122_x000a_989098529 - 989 242 438_x000a_GALLARDO ALFARO LILA DORIS_x000a_DM + HTA_x000a_daniel.casildo@gmail.com_x000a_LIMA_x000a_No responde_x000a_10511568_x000a_993591232_x000a_MAMANI BENITO ROGER_x000a_DM_x000a_roggers007@hotmail.com_x000a_LIMA_x000a_No responde_x000a_03301380_x000a_944 686 251 - 964904573_x000a_SCHERMAN CALLE JOSE MEDARDO_x000a_HTA_x000a_josescherman@hotmail.com_x000a_LIMA_x000a_No responde_x000a_10044955_x000a_979837816 - 993 510 449_x000a_CALDERON ALLCA TEOFILA ROCIO_x000a_HTA_x000a_rocio.calderon1973@hotmail.com_x000a_LIMA_x000a_No responde_x000a_18092546_x000a_964904573 - 944 686 251_x000a_RAZZETO RODRIGUEZ DE SCHERMAN MARIA ELENA_x000a_Hipotiroidismo_x000a_marielena_razzeto@hotmail.com_x000a_LIMA_x000a_Responde, pendiente de aceptación de cita_x000a_44884957_x000a_988960146_x000a_CABRERA NUÑEZ ROGER_x000a_ _x000a_rogerc192@gmail.com_x000a_LIMA_x000a_No responde_x000a_7404003_x000a_993510443_x000a_WALTHER QUEREVALÚ MERE_x000a_ _x000a_wquereval@hotmail.com_x000a_LIMA_x000a_No responde_x000a__x000a_Cabe resaltar que se la llamado a los pacientes; así como, enviado mensajes de ws de los cuales no tenemos respuesta._x000a_Saludos Cordiales,"/>
    <d v="2025-07-25T00:00:00"/>
    <x v="0"/>
    <n v="57"/>
    <s v="CERRADA"/>
    <s v="6 DIAS O MAS"/>
    <s v="ATRIBUIBLE"/>
    <s v="may-08"/>
    <e v="#N/A"/>
    <e v="#N/A"/>
    <e v="#N/A"/>
    <e v="#N/A"/>
    <m/>
    <m/>
    <s v="Solicitud"/>
    <x v="1"/>
  </r>
  <r>
    <x v="4"/>
    <s v="PERÚ"/>
    <s v="VIVA1A CENTRO MEDICO"/>
    <s v="RIMAC"/>
    <s v="CENTRO MEDICO VIRTUAL"/>
    <s v="DNI"/>
    <n v="42064965"/>
    <s v="OLORTEGUI PEREZ HERCILIO"/>
    <m/>
    <m/>
    <m/>
    <x v="1"/>
    <m/>
    <x v="1"/>
    <s v="ASEGURADOR"/>
    <s v="Estimados: _x000a__x000a_Buenas noches, por favor su apoyo con lo solicitado pro el cliente: _x000a__x000a_Me informa que hoy tuvo una atención virtual, pero a la hora de entregarle su descanso medico le han observado que su firma no debe de ser en digital sino en original, con la rubrica de la doctora. Asimismo solicita el detalle de la liquidación por los medicamentos otorgados, ya que necesita realizar las gestiones correspondiente ante essalud la asistenta social._x000a_ _x000a_ _x000a__x000a__x000a_FESA - Técnicos_x000a_OLORTEGUI_x000a_PEREZ_x000a_HERCILIO OSCAR_x000a_2_x000a_M_x000a_4/11/1983_x000a_DNI_x000a_42064965_x000a_ _x000a_Te proporciono los datos del medico_x000a_ _x000a_Maria A. Uribe Caveduque_x000a_Medico general_x000a_Codigo 101167_x000a_ _x000a_Me podrías confirmar por favor, como puede el colaborador acceder a su descanso que le corresponde pro derecho._x000a_ _x000a_Quedo a la espera de su pronta respuesta. Buenas noches, estimada Monica_x000a__x000a_Revisaremos con el proveedor la solicitud, comentarte que la atención virtual con la Dra. MARIA ALEXANDRA URIBE CAVEDUQUE fue brindada por el proveedor VIVA 1 el día de ayer 08/05._x000a__x000a_@quejasyreclamos@Quejas y reclamos Su gentil apoyo con la atención de la solicitud del paciente en líneas previas._x000a__x000a_Muchas gracias_x000a_Saludos cordiales"/>
    <x v="23"/>
    <s v="CENTRO MEDICO VIRTUAL"/>
    <s v="MEDICINA GENERAL"/>
    <x v="57"/>
    <s v="Estimados,_x000a_Reciban un cordial saludo del Centro Médico Viva 1A._x000a_En atención a su solicitud, adjuntamos el documento correspondiente a la liquidación detallada de los medicamentos recetados. Este documento incluye la información pertinente sobre los productos prescritos y los costos asociados.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7T00:00:00"/>
    <x v="0"/>
    <n v="13"/>
    <s v="CERRADA"/>
    <s v="6 DIAS O MAS"/>
    <s v="ATRIBUIBLE"/>
    <s v="may-09"/>
    <e v="#N/A"/>
    <e v="#N/A"/>
    <e v="#N/A"/>
    <e v="#N/A"/>
    <m/>
    <m/>
    <s v="Solicitud"/>
    <x v="1"/>
  </r>
  <r>
    <x v="4"/>
    <s v="PERÚ"/>
    <s v="VIVA1A CENTRO MEDICO"/>
    <s v="RIMAC"/>
    <s v="CRONICOS"/>
    <s v="DNI"/>
    <n v="40027009"/>
    <s v="CESAR GANOZA RODRIGUEZ"/>
    <m/>
    <n v="999571152"/>
    <m/>
    <x v="1"/>
    <m/>
    <x v="2"/>
    <s v="ASEGURADOR"/>
    <s v="Estimada @'Chrismerly Abigail Huaranca López'_x000a__x000a_Su gentil apoyo con el descargo y medidas correctivas del presente reclamo._x000a__x000a_Estimada Guissela,_x000a__x000a_ _x000a__x000a_Tu gentil apoyo para que mediante VIVA A1 se puedan contactar con cliente indica que a la fecha no se han contactado para concretar una cita para el seguimiento del programa de hipotiroidismo._x000a__x000a_ _x000a__x000a_Indica que intentó llamar a la central, pero tiene problemas para establecer la comunicación, por favor, si es posible que lo llamen y sea a la brevedad._x000a__x000a_ _x000a__x000a_Adjunto los datos de cliente:_x000a__x000a_ _x000a__x000a_Asegurado: CESAR GANOZA RODRIGUEZ_x000a_DNI: 40027009_x000a_Celular: 999571152_x000a_ _x000a__x000a_Cliente indica que por seguridad desea que lo contacten vía WhatsApp. _x000a__x000a_ _x000a__x000a_Saludos."/>
    <x v="2"/>
    <s v="CRONICOS"/>
    <s v="HIPOTIROIDISMO"/>
    <x v="57"/>
    <s v="Buenas tardes, estimada:_x000a_Reciba un cordial saludo del Centro Médico Viva 1A._x000a_Me permito informarle que el paciente César Ganoza Rodríguez (DNI: 40027009) ya fue atendido el dia  08/05/2025 a las 6:30 p.m., con el Dr. Siura Trevejo, en la modalidad de teleconsulta._x000a_Asimismo, se le ha brindado al paciente el número de WhatsApp correspondiente, con el fin de facilitar una comunicación más directa para cualquier consulta o coordinación adicional._x000a_Quedamos atentos a cualquier consulta adicional y siempre a su disposición para atender sus requerimientos._x000a_Saludos cordiales,"/>
    <d v="2025-05-09T00:00:00"/>
    <x v="0"/>
    <n v="1"/>
    <s v="CERRADA"/>
    <s v="24 HORAS"/>
    <s v="ATRIBUIBLE"/>
    <s v="may-09"/>
    <e v="#N/A"/>
    <e v="#N/A"/>
    <e v="#N/A"/>
    <e v="#N/A"/>
    <m/>
    <m/>
    <s v="Acceso"/>
    <x v="0"/>
  </r>
  <r>
    <x v="4"/>
    <s v="PERÚ"/>
    <s v="VIVA1A CENTRO MEDICO"/>
    <s v="RIMAC"/>
    <s v="CRONICOS"/>
    <s v="DNI"/>
    <n v="73575494"/>
    <s v="Allyson Camacuari"/>
    <m/>
    <m/>
    <m/>
    <x v="38"/>
    <m/>
    <x v="0"/>
    <s v="LIBRO DE RECLAMOS ASEGURADOR"/>
    <s v="Estimados._x000a__x000a_Por favor indicar porque la demora con la entrega de las medicinas._x000a__x000a_ _x000a__x000a_EDILBERTA MEJIA PROAÑO DE CAMACUARI_x000a__x000a_CALLE PENELOPE 154_x000a__x000a_DNI 06737241_x000a__x000a_AMI SALUD RED PREFERENTE 4038- 0000041345_x000a__x000a_yovana_camejia@hotmail.com_x000a__x000a_994765885_x000a__x000a_CALLE PENELOPE 154  ALTURA DE LA CDRA 6 RUISEÑORES_x000a__x000a_ _x000a__x000a_RECLAMO:_x000a__x000a_me llaman para programar la entrega de medicamentos y no cumplen, eso también porque yo tengo que llamar a reclamar porque si no no es atendido la paciente está dentro del programa crónico es una niña de habilidades especiales síndrome de down Allyson camacuari mejía DNI 73575494 es la paciente como comprenderán ella no puede estar sin medicina y por eso hemos visto la forma de darle la mejor atención medica atreves de ustedes pero no estoy satisfecha con la atención hacia mi hija, quedo a la espera de su atención, indicarle que hasta el momento no me llaman para la entrega de la medicina la entidad es VIVA 1A lo cual le da la atención_x000a__x000a_ _x000a__x000a_Slds."/>
    <x v="0"/>
    <s v="PRESTADOR EXTERNO"/>
    <s v="FARMACIA"/>
    <x v="57"/>
    <s v="Buenas tardes, estimados:_x000a_Reciban un cordial saludo de parte del Centro Médico Viva 1A._x000a_En relación con el reclamo presentado por la Sra. Edilberta García, nos permitimos informar lo siguiente:_x000a_La paciente Allyson Camacuari (DNI 73575494) fue atendida el día 24 de abril. Posteriormente, el 25 de abril se gestionó la entrega de los medicamentos correspondientes a través del proveedor Cuidafarma. Al consultar el estado de la entrega, el proveedor confirmó que esta se realizó el día 26 de abril.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09T00:00:00"/>
    <x v="0"/>
    <n v="1"/>
    <s v="CERRADA"/>
    <s v="24 HORAS"/>
    <s v="ATRIBUIBLE"/>
    <s v="may-09"/>
    <e v="#N/A"/>
    <e v="#N/A"/>
    <e v="#N/A"/>
    <e v="#N/A"/>
    <m/>
    <m/>
    <s v="Medicamentos"/>
    <x v="0"/>
  </r>
  <r>
    <x v="4"/>
    <s v="PERÚ"/>
    <s v="VIVA1A CENTRO MEDICO"/>
    <s v="RIMAC"/>
    <s v="CRONICOS"/>
    <s v="DNI"/>
    <n v="7947219"/>
    <s v="MARGARET EUGENIE ARAGONES BISROR"/>
    <m/>
    <m/>
    <m/>
    <x v="1"/>
    <m/>
    <x v="2"/>
    <s v="ASEGURADOR"/>
    <s v="Buenos días estimados,_x000a__x000a_Se comunica a la Central de Programas, Paciente indicando que mes a mes tiene que realizar la llamada a nuestra Central para solicitar su atención mensual, según lo indicando por una de sus áreas, reportaron que el sistema les alerta las citas próximas de los pacientes para las programaciones de sus atenciones, por favor, son consecutivas las llamadas de los paciente indicando el mal manejo de su Call Center ya que al número que marcan no les permite ingresar el anexo, brindar el número de DNI o simplemente se corta la llamada, por el motivo que nos insisten a nuestra línea de ingresos, La paciente solicita un cambio de prestador ya que como se menciona todos los meses presenta el mismo reclamo._x000a__x000a__x000a_PACIENTE: MARGARET EUGENIE ARAGONES BISROR_x000a_DNI: 07947219_x000a__x000a__x000a_Saludos cordiales_x000a__x000a_Central de Programas "/>
    <x v="5"/>
    <s v="CALL CENTER"/>
    <s v="CALL CENTER"/>
    <x v="58"/>
    <s v="Buenos días, estimados:_x000a_Reciban un cordial saludo de parte del equipo del Centro Médico Viva 1A._x000a_En relación con lo solicitado respecto a la paciente Margaret Eugenie Aragones Bisror (DNI: 07947219), les informamos que nuestro personal del call center logró establecer contacto con la paciente. En consecuencia, su cita ha sido programada para el día 13 de mayo a las 5:30 p.m., con el Dr. Antonio David Moncada Catalán, en el servicio de Medicina Familiar - Teleconsulta._x000a_Lamentamos la demora en lograr el contacto con la paciente y agradecemos su comprensión al respecto._x000a_Quedamos atentos a cualquier consulta adicional y, como siempre, a su entera disposición para atender sus requerimientos. En el Centro Médico Viva 1A, reafirmamos nuestro compromiso con brindar un servicio de calidad y seguimos trabajando continuamente para mejorar su experiencia con nosotros._x000a_Saludos cordiales,"/>
    <d v="2025-05-12T00:00:00"/>
    <x v="0"/>
    <n v="1"/>
    <s v="CERRADA"/>
    <s v="24 HORAS"/>
    <s v="ATRIBUIBLE"/>
    <s v="may-12"/>
    <e v="#N/A"/>
    <e v="#N/A"/>
    <e v="#N/A"/>
    <e v="#N/A"/>
    <m/>
    <m/>
    <s v="Fallas TICS"/>
    <x v="3"/>
  </r>
  <r>
    <x v="4"/>
    <s v="PERÚ"/>
    <s v="VIVA1A CENTRO MEDICO"/>
    <s v="RIMAC"/>
    <s v="CRONICOS"/>
    <s v="DNI"/>
    <n v="48722095"/>
    <s v="JOSE MARIA VIÑOLES GARCIA"/>
    <m/>
    <m/>
    <m/>
    <x v="1"/>
    <m/>
    <x v="2"/>
    <s v="ASEGURADOR"/>
    <s v="Estimados, buen día._x000a__x000a_ _x000a__x000a_Su gentil apoyo contactando a paciente para su control mensual, ya que el 13/04 tuvo el anterior control y hasta el momento no tiene programación para este mes._x000a__x000a_ _x000a__x000a__x000a__x000a_ _x000a__x000a_PACIENTE:         JOSE MARIA VIÑOLES GARCIA_x000a__x000a_DNI:                      48722095_x000a__x000a_Telf. Contacto: 999983600_x000a__x000a_Prestador:         Viva 1A_x000a__x000a_ _x000a__x000a_Agradecida de antemano, quedo atenta a su confirmación._x000a__x000a_Saludos,"/>
    <x v="2"/>
    <s v="CRONICOS"/>
    <s v="RIESGO CARDIOVASCULAR"/>
    <x v="58"/>
    <s v="Buenas tardes, estimada:_x000a_Reciba un cordial saludo de parte del equipo del Centro Médico Viva 1A._x000a_En atención a lo solicitado, le informamos que el agendamiento del paciente José María Viñoles (DNI 48722095) García ha sido realizado para el día de hoy a las 5:30 p.m., con el Dr. Hilton D. Jango Cruz, en el servicio de Cardiología - Teleconsulta._x000a_Quedamos atentos a cualquier consulta adicional y, como siempre, a su entera disposición para atender sus requerimientos. En el Centro Médico Viva 1A, estamos comprometidos con brindarle un servicio de calidad y seguimos trabajando continuamente para mejorar su experiencia con nosotros._x000a_Saludos cordiales,"/>
    <d v="2025-05-12T00:00:00"/>
    <x v="0"/>
    <n v="1"/>
    <s v="CERRADA"/>
    <s v="24 HORAS"/>
    <s v="ATRIBUIBLE"/>
    <s v="may-12"/>
    <e v="#N/A"/>
    <e v="#N/A"/>
    <e v="#N/A"/>
    <e v="#N/A"/>
    <m/>
    <m/>
    <s v="Acceso"/>
    <x v="0"/>
  </r>
  <r>
    <x v="4"/>
    <s v="PERÚ"/>
    <s v="VIVA1A CENTRO MEDICO"/>
    <s v="RIMAC"/>
    <s v="CRONICOS"/>
    <s v="DNI"/>
    <n v="42107142"/>
    <s v="ADITA VIVIAN CUELA FLORES"/>
    <s v="Jr. Gabriel Torres 542 Pamplona baja -  SJM"/>
    <n v="952925102"/>
    <s v="vivian_cuela@hotmail.com"/>
    <x v="1"/>
    <m/>
    <x v="1"/>
    <s v="ASEGURADOR"/>
    <s v="Estimados, _x000a_buenos días su apoyo en contactar al asegurado ya que esta solicitando ingreso a programa._x000a_ _x000a_Datos: _x000a__x000a_DNI: 42107142_x000a_Nombres: ADITA VIVIAN CUELA FLORES_x000a_Telf. 952925102_x000a_Correo: vivian_cuela@hotmail.com_x000a_Diagnóstico: Hipotiroidismo._x000a_Dirección: Jr. Gabriel Torres 542 Pamplona baja -  SJM"/>
    <x v="1"/>
    <s v="CRONICOS"/>
    <s v="HIPOTIROIDISMO"/>
    <x v="58"/>
    <s v="Buenos días, estimados:_x000a_Reciban un cordial saludo de parte del equipo del Centro Médico Viva 1A._x000a_En relación con lo solicitado, informamos lo siguiente:_x000a_La paciente Adita Vivian Cuela Flores (DNI: 42107142) fue contactada el día 11 de mayo, y se ha programado su cita para el día 13 de mayo a las 7:30 p.m., con el Dr. Antonio David Moncada Catalán, en el servicio de Medicina Familiar - Teleconsulta._x000a_Quedamos atentos a cualquier consulta adicional y siempre a su disposición para atender sus requerimientos. En el Centro Médico Viva 1A, estamos comprometidos con brindarle un servicio de calidad y trabajamos continuamente para mejorar su experiencia con nosotros._x000a_Saludos cordiales,"/>
    <d v="2025-05-12T00:00:00"/>
    <x v="0"/>
    <n v="1"/>
    <s v="CERRADA"/>
    <s v="24 HORAS"/>
    <s v="ATRIBUIBLE"/>
    <s v="may-12"/>
    <e v="#N/A"/>
    <e v="#N/A"/>
    <e v="#N/A"/>
    <e v="#N/A"/>
    <m/>
    <m/>
    <s v="Solicitud"/>
    <x v="1"/>
  </r>
  <r>
    <x v="4"/>
    <s v="PERÚ"/>
    <s v="VIVA1A CENTRO MEDICO"/>
    <s v="RIMAC"/>
    <s v="CRONICOS"/>
    <s v="DNI"/>
    <n v="6134812"/>
    <s v="NURIA ZAVALETA LUJAN"/>
    <m/>
    <m/>
    <m/>
    <x v="1"/>
    <m/>
    <x v="1"/>
    <s v="ASEGURADOR"/>
    <s v="Estimad Guisella _x000a__x000a_Cliente se encuentra en el programa de pacientes crónicos por hipotiroidismo, solicita que la contacten para una cita virtual y envío de sus medicinas._x000a__x000a_Cliente: NURIA ZAVALETA LUJAN_x000a_Número de contacto:  986579174 - 972027531"/>
    <x v="4"/>
    <s v="CRONICOS"/>
    <s v="HIPOTIROIDISMO"/>
    <x v="58"/>
    <s v="Buenas tardes estimada._x000a_Reciban un cordial saludo del Centro Médico Viva 1A._x000a_En relación con la solicitud realizada, informamos que hemos intentado comunicarnos con la paciente NURIA ZAVALETA LUJAN en múltiples ocasiones a través de los números telefónicos 986 579 174 y 972 027 531, sin obtener respuesta. Asimismo, se ha dejado un mensaje por WhatsApp, pero hasta el momento no hemos logrado establecer contacto._x000a_Para continuar con la gestión correspondiente, agradeceríamos que nos proporcione un número de contacto adicional._x000a_Quedamos atentos a su pronta respuesta y siempre a su disposición para atender sus requerimientos. _x000a_Saludos cordiales,"/>
    <d v="2025-05-13T00:00:00"/>
    <x v="0"/>
    <n v="2"/>
    <s v="CERRADA"/>
    <s v="48 HORAS"/>
    <s v="ATRIBUIBLE"/>
    <s v="may-12"/>
    <e v="#N/A"/>
    <e v="#N/A"/>
    <e v="#N/A"/>
    <e v="#N/A"/>
    <m/>
    <m/>
    <s v="Solicitud"/>
    <x v="1"/>
  </r>
  <r>
    <x v="4"/>
    <s v="PERÚ"/>
    <s v="VIVA1A CENTRO MEDICO"/>
    <s v="RIMAC"/>
    <s v="CRONICOS"/>
    <s v="DNI"/>
    <n v="40698421"/>
    <s v="KAREN PINTO HURTADO"/>
    <m/>
    <m/>
    <m/>
    <x v="1"/>
    <m/>
    <x v="2"/>
    <s v="ASEGURADOR"/>
    <s v="Buenos días estimados,_x000a__x000a_Se comunica a la Central de Programas, Paciente indicando tiene pendiente la entrega de tratamiento médico aproximadamente una semana, por favor su gentil apoyo ya que indica que ya el caso ha sido escalado por otra área de Rimac, pero no visualizamos la solicitud por nuestra línea, Por favor su comunicación a la paciente y prioridad de la entrega de medicación ya que es diaria._x000a__x000a__x000a_PACIENTE: KAREN PINTO HURTADO_x000a_DNI: 40698421_x000a__x000a__x000a_Saludos cordiales_x000a__x000a_Central de Programas "/>
    <x v="0"/>
    <s v="PRESTADOR EXTERNO"/>
    <s v="FARMACIA"/>
    <x v="58"/>
    <s v="Buenas tardes estimados,_x000a__x000a_Reciba un cordial saludo del Centro Médico Viva 1A._x000a__x000a_Con respecto a lo solicitado referimos lo siguiente:_x000a__x000a_La paciente KAREN PINTO HURTADO DNI: 40698421 ha confirmado la recepción de sus medicamentos el dia lunes 12/04 en el transcurso de la tarde._x000a__x000a_Quedamos atentos a cualquier consulta adicional y siempre a su disposición para atender sus requerimientos / En el Centro Médico Viva 1A estamos comprometidos con brindarle un servicio de calidad y seguimos trabajando continuamente para mejorar su experiencia con nosotros._x000a__x000a_Saludos cordiales."/>
    <d v="2025-05-14T00:00:00"/>
    <x v="0"/>
    <n v="3"/>
    <s v="CERRADA"/>
    <s v="72 HORAS"/>
    <s v="ATRIBUIBLE"/>
    <s v="may-12"/>
    <e v="#N/A"/>
    <e v="#N/A"/>
    <e v="#N/A"/>
    <e v="#N/A"/>
    <m/>
    <m/>
    <s v="Medicamentos"/>
    <x v="0"/>
  </r>
  <r>
    <x v="4"/>
    <s v="PERÚ"/>
    <s v="VIVA1A CENTRO MEDICO"/>
    <s v="RIMAC"/>
    <s v="CRONICOS"/>
    <s v="CE"/>
    <n v="938109"/>
    <s v="María Fernanda Silva Guillén"/>
    <m/>
    <m/>
    <m/>
    <x v="1"/>
    <m/>
    <x v="1"/>
    <s v="ASEGURADOR"/>
    <s v="Buenas tardes estimados,_x000a__x000a_Por favor el status de atención de la paciente, ya que realiza la consulta, caso derivado el día 08/05. _x000a__x000a__x000a_PACIENTE: María Fernanda Silva Guillén_x000a_CE 000938109_x000a_TELEFONO:  937 811 721_x000a__x000a__x000a__x000a_Saludos _x000a_De: Maria Fernanda Silva &lt;mariafer.sg@gmail.com&gt;_x000a_Enviado: lunes, 12 de mayo de 2025 12:33_x000a_Para: Programas de Salud Rimac &lt;programasdesaludrimac@salud365.pe&gt;_x000a_Asunto: Re: INFORMACION DEL PROGRAMA ACOMPAÑAMIENTO ONCOLOGICO_x000a_ _x000a_Buenos días, espero se encuentre bien._x000a__x000a_Quisiera saber el estado de mi solicitud para poder empezar con el beneficio del programa de acompañamiento oncologico._x000a__x000a_Gracias y saludos, _x000a_Maria Fernanda Silva _x000a_937811721_x000a_El jue, 8 may. 2025, 10:22 a. m., Maria Fernanda Silva &lt;mariafer.sg@gmail.com&gt; escribió:_x000a_Buenos días, espero que se encuentre muy bien._x000a__x000a_Como solicitado, adjunto examen anatomopatológico de la confirmación del diagnóstico oncológico._x000a__x000a_Los datos del paciente son:_x000a__x000a_María Fernanda Silva Guillén_x000a_CE 000938109_x000a_+51 937 811 721_x000a__x000a_Muchas gracias y quedo atenta."/>
    <x v="4"/>
    <s v="ATENCION DOMICILIARIA"/>
    <s v="MEDICINA GENERAL"/>
    <x v="58"/>
    <s v="Estimados,_x000a_Reciban un cordial saludo del Centro Médico Viva 1A._x000a_En relación con la solicitud realizada, informamos que se ha establecido contacto con la paciente María Fernanda Silva Guillén, y se ha programado una cita para el día de mañana a las 9:00 a.m., con el Dr. Greduin Alexander Romero Bompart, en la modalidad de Medicina General – Atención Domiciliaria._x000a_El propósito de esta visita es realizar la caracterización clínica de la paciente y evaluar la pertinencia de su inclusión en el programa de acompañamiento oncológico.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3T00:00:00"/>
    <x v="0"/>
    <n v="2"/>
    <s v="CERRADA"/>
    <s v="48 HORAS"/>
    <s v="ATRIBUIBLE"/>
    <s v="may-12"/>
    <e v="#N/A"/>
    <e v="#N/A"/>
    <e v="#N/A"/>
    <e v="#N/A"/>
    <m/>
    <m/>
    <s v="Solicitud"/>
    <x v="1"/>
  </r>
  <r>
    <x v="4"/>
    <s v="PERÚ"/>
    <s v="VIVA1A CENTRO MEDICO"/>
    <s v="RIMAC"/>
    <s v="CRONICOS"/>
    <s v="DNI"/>
    <n v="10296015"/>
    <s v="ANDREA VANESA VARGAS OSSORIO"/>
    <m/>
    <m/>
    <m/>
    <x v="1"/>
    <m/>
    <x v="2"/>
    <s v="ASEGURADOR"/>
    <s v="Estimados @'Quejas y reclamos'@'Chrismerly Abigail Huaranca López'_x000a__x000a_ _x000a__x000a_Se solicita su gentil apoyo para remitir la última receta médica atendida correspondiente a la usuaria referida._x000a__x000a_Asimismo, se solicita confirmar y reforzar con la usuaria el flujo correspondiente a la emisión y entrega de recetas médicas, recordando que estas deben ser entregadas directamente a los usuarios, ya que constituyen la indicación formal para la toma y administración de los medicamentos prescritos._x000a__x000a_ "/>
    <x v="24"/>
    <s v="CRONICOS"/>
    <s v="MEDICINA FAMILIAR"/>
    <x v="58"/>
    <s v="Buenos días estimados,_x000a_Reciban un cordial saludo del Centro Médico Viva 1A._x000a_En relación con el caso de la paciente Andrea Vanesa Vargas Ossorio (DNI 10296015) informamos que fue atendida el día 08 de mayo por el Dr. Antonio David Moncada Catalán, quien le prescribió ciertos medicamentos. La gestión de entrega de dichos medicamentos se realizó a través del proveedor Cuidafarma._x000a_El envió de receta medica ya se realizo a través de numero de WhatsApp de la paciente._x000a_Sin embargo, hemos sido informados de que la entrega de los medicamentos será programada  apartir 18 de mayo, _x000a_Por lo tanto, solicitamos  que se evalúe la posibilidad de acortar los tiempos de entrega y se realicen las gestiones necesarias para que la paciente reciba sus medicamentos a la brevedad posible._x000a_Adjunto captura ._x000a_Saludos cordiales,"/>
    <d v="2025-05-13T00:00:00"/>
    <x v="0"/>
    <n v="2"/>
    <s v="CERRADA"/>
    <s v="48 HORAS"/>
    <s v="ATRIBUIBLE"/>
    <s v="may-12"/>
    <e v="#N/A"/>
    <e v="#N/A"/>
    <e v="#N/A"/>
    <e v="#N/A"/>
    <m/>
    <m/>
    <s v="Atención Asistencial"/>
    <x v="0"/>
  </r>
  <r>
    <x v="4"/>
    <s v="PERÚ"/>
    <s v="VIVA1A CENTRO MEDICO"/>
    <s v="RIMAC"/>
    <s v="CRONICOS"/>
    <m/>
    <m/>
    <s v="OSCAR RAUL BURSTEIN GAMARRA"/>
    <m/>
    <m/>
    <m/>
    <x v="1"/>
    <m/>
    <x v="1"/>
    <s v="ASEGURADOR"/>
    <s v="Buen día, _x000a__x000a_Estimados por favor su apoyo con la información brindada al cliente, refiere que la atención de dio de forma virtual. Cliente indica que le prometieron un reembolso a su número de Yape o Plin por el costo de unos medicamentos por parte del proveedor VIVA A1. El monto a reembolsar es de S/ 34.50._x000a_Se adjunta el comprobante de compra de los medicamentos._x000a_Los datos proporcionados al cliente son los siguientes:_x000a_Yape: 998915109_x000a_Nombre: Óscar Burstein (DNI: 16488284)_x000a_Póliza: E0035441_x000a_Importe: S/ 34.50_x000a_Motivo: Le indicaron que no contaban con proveedor en la ciudad de chiclayo. _x000a__x000a_Por favor confirmar gestión, quedo al pendiente. _x000a__x000a_Un cordial saludo, "/>
    <x v="25"/>
    <s v="TRAMITE INTERNO"/>
    <s v="REEMBOLSO"/>
    <x v="59"/>
    <s v="Buenas tardes estimada,_x000a_Reciban un cordial saludo del Centro Médico Viva 1A._x000a_En relación con la solicitud realizada, informamos que se ha efectuado el reembolso correspondiente al paciente  Óscar Burstein, al número de Yape del paciente: 998 915 109. Asimismo, se ha enviado la confirmación de la transacción mediante captura de pantalla al número de WhatsApp proporcionado._x000a_Lamentamos la demora en la gestión y agradecemos su comprensión.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3T00:00:00"/>
    <x v="0"/>
    <n v="1"/>
    <s v="CERRADA"/>
    <s v="24 HORAS"/>
    <s v="ATRIBUIBLE"/>
    <s v="may-13"/>
    <e v="#N/A"/>
    <e v="#N/A"/>
    <e v="#N/A"/>
    <e v="#N/A"/>
    <m/>
    <m/>
    <s v="Solicitud"/>
    <x v="1"/>
  </r>
  <r>
    <x v="4"/>
    <s v="PERÚ"/>
    <s v="VIVA1A CENTRO MEDICO"/>
    <s v="RIMAC"/>
    <s v="CRONICOS"/>
    <m/>
    <m/>
    <s v="Julia Patricia Tejeda Moscoso"/>
    <m/>
    <m/>
    <m/>
    <x v="1"/>
    <m/>
    <x v="2"/>
    <s v="ASEGURADOR"/>
    <s v="Estimadas_x000a__x000a_ _x000a__x000a_Buenas tardes, el 07/05/25 la asegurada Julia Patricia Tejeda Moscoso fue atendida a través por Viva A1 por la Dra. Virginia Cuevas Rivera quien le prescribió para el tratamiento que recibe el Xeljans (Tofacitinib 11 mg) adjunto receta -  quien le manifiesto que estaría pasando la orden para que los señores de Viva 1 proceda a solicitar la carta de garantía correspondiente._x000a__x000a_ _x000a__x000a_Es el caso que estamos 13/05/25 y no hay ninguna solicitud, por consiguiente, no han realizado la entrega del medicamento a la asegurada._x000a__x000a_ _x000a__x000a_Estimadas, que esta pasando con la atencion que brinda los señores Viva A1 quien presente falencia, no realizan llevan un control de las citas medica, no informan a los asegurados del estado de medicamento, ello remiten el requerimiento a Cuida Farmacia y se olvida, no realizan más gestiones._x000a__x000a_ _x000a__x000a_Por favor necesito una pronta respuesta a que se debe la demora en la entrega del medicamento a la asegurada._x000a__x000a_ _x000a__x000a_Quedo a la espera de una pronta respuesta con la debida solución._x000a__x000a_ _x000a__x000a_Saludos cordiales"/>
    <x v="0"/>
    <s v="PRESTADOR EXTERNO"/>
    <s v="FARMACIA"/>
    <x v="59"/>
    <s v="Saludos  _x000a_sobre el caso fue derivado a Cuida Farma aliado estratégico para  _x000a_el ANS de respuesta es de  3 días una vez pasa el proceso de auditoria esto es obligatorio para todos los medicamentos con carta de garantía  _x000a__x000a__x000a__x000a_estamos en contacto con Cuida para la respuesta y seguimiento para la entrega _x000a_cordialmente "/>
    <d v="2025-05-13T00:00:00"/>
    <x v="0"/>
    <n v="1"/>
    <s v="CERRADA"/>
    <s v="24 HORAS"/>
    <s v="ATRIBUIBLE"/>
    <s v="may-13"/>
    <e v="#N/A"/>
    <e v="#N/A"/>
    <e v="#N/A"/>
    <e v="#N/A"/>
    <m/>
    <m/>
    <s v="Medicamentos"/>
    <x v="0"/>
  </r>
  <r>
    <x v="4"/>
    <s v="PERÚ"/>
    <s v="VIVA1A CENTRO MEDICO"/>
    <s v="RIMAC"/>
    <s v="CRONICOS"/>
    <s v="DNI"/>
    <s v="42161130(1)"/>
    <s v="GUEVARA DELGADO LETICIA"/>
    <m/>
    <m/>
    <m/>
    <x v="1"/>
    <m/>
    <x v="1"/>
    <s v="ASEGURADOR"/>
    <s v="Estimadas @'Quejas y reclamos'@'Chrismerly Abigail Huaranca López'_x000a__x000a_Su urgente apoyo se requiere validar las atenciones de la usuaria referida. Favor tu apoyo ene este caso, la asegurada tiene examen realizadas el mes anterior, actualmente no cuenta con medicación, no sabe si tomara la misma dosis, podemos revisar con la Clinica por favor."/>
    <x v="14"/>
    <s v="CRONICOS"/>
    <s v="HIPOTIROIDISMO"/>
    <x v="59"/>
    <s v="Buenas tardes Guisela:_x000a_En relación con el paciente GUEVARA DELGADO LETICIA, informamos que fue atendida el 11 de junio de 2025 a las 11:00 a.m., con el Dra. Nilda Noriko Kawamura Murillo de la especialidad de ENDOCRINOLOGÍA  - TELECONSULTA._x000a_Quedamos atentos ante cualquier consulta adicional._x000a__x000a__x000a_Saludos cordiales."/>
    <d v="2025-06-18T00:00:00"/>
    <x v="0"/>
    <n v="27"/>
    <s v="CERRADA"/>
    <s v="6 DIAS O MAS"/>
    <s v="ATRIBUIBLE"/>
    <s v="may-13"/>
    <e v="#N/A"/>
    <e v="#N/A"/>
    <e v="#N/A"/>
    <e v="#N/A"/>
    <m/>
    <m/>
    <s v="Solicitud"/>
    <x v="1"/>
  </r>
  <r>
    <x v="4"/>
    <s v="PERÚ"/>
    <s v="VIVA1A CENTRO MEDICO"/>
    <s v="RIMAC"/>
    <s v="CRONICOS"/>
    <s v="DNI"/>
    <n v="41816575"/>
    <s v="CASTILLO MUÑOZ NELLY DEL ROCIO"/>
    <m/>
    <m/>
    <m/>
    <x v="1"/>
    <m/>
    <x v="2"/>
    <s v="ASEGURADOR"/>
    <s v="Estimados @'Quejas y reclamos'@'Chrismerly Abigail Huaranca López'_x000a__x000a_Su urgente apoyo usaría referida indica que no cuenta con los suplementos indicados en su plan nutricional, se valida que la pacte no se encuentra inscrita en programas de otros crónicos o diamante._x000a_"/>
    <x v="0"/>
    <s v="PRESTADOR EXTERNO"/>
    <s v="FARMACIA"/>
    <x v="59"/>
    <s v="Buenas tardes estimada,_x000a_Reciban un cordial saludo del Centro Médico Viva 1A._x000a_En relación con la solicitud realizada, informamos que se ha gestionado la receta médica correspondiente a la paciente Nelly del Rocío Castillo Muñoz, identificada con DNI 41816575, en la cual se ha prescrito el medicamento probiótico Probiotic Maximum Care. La adquisición de este producto se está coordinando con el proveedor Cuidafarma.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4T00:00:00"/>
    <x v="0"/>
    <n v="2"/>
    <s v="CERRADA"/>
    <s v="48 HORAS"/>
    <s v="ATRIBUIBLE"/>
    <s v="may-13"/>
    <e v="#N/A"/>
    <e v="#N/A"/>
    <e v="#N/A"/>
    <e v="#N/A"/>
    <m/>
    <m/>
    <s v="Medicamentos"/>
    <x v="0"/>
  </r>
  <r>
    <x v="4"/>
    <s v="PERÚ"/>
    <s v="VIVA1A CENTRO MEDICO"/>
    <s v="RIMAC"/>
    <s v="CRONICOS"/>
    <s v="DNI"/>
    <n v="10296015"/>
    <s v="ANDREA VANESA VARGAS OSSORIO"/>
    <m/>
    <m/>
    <m/>
    <x v="39"/>
    <m/>
    <x v="0"/>
    <s v="LIBRO DE RECLAMOS ASEGURADOR"/>
    <s v="Estimados @'Quejas y reclamos'@'Chrismerly Abigail Huaranca López'_x000a__x000a_Su gentil apoyo con el descargo y medidas correctivas en referencia al presente reclamo._x000a__x000a_Hola Guissela buen dia,_x000a__x000a_ _x000a__x000a_Por favor tu amable apoyo con lo solicitado, ya que se trata de un paciente crónico y necesitamos sustentar reclamo formal._x000a__x000a_ _x000a__x000a_ANDREA VANESA VARGAS OSSORIO_x000a__x000a_DNI 10296015_x000a__x000a_Producto: Red Medica_x000a__x000a_Poliza: 4004-90908_x000a__x000a_ _x000a__x000a_Detalle del reclamo:_x000a__x000a_ _x000a__x000a__x000a__x000a_ _x000a__x000a_Saludos."/>
    <x v="0"/>
    <s v="PRESTADOR EXTERNO"/>
    <s v="FARMACIA"/>
    <x v="59"/>
    <s v="Buenas tardes, estimados:_x000a_Reciban un cordial saludo de parte del Centro Médico Viva 1A._x000a_En relación con el reclamo presentado por la paciente Andrea Vanesa Vargas Ossorio (DNI 10296015), detallamos a continuación la información correspondiente:_x000a_La paciente recibió atención médica el día 15 de abril, y se gestionó la entrega de medicamentos a través de Cuidafarma, quien realizó la entrega correspondiente el día 20 de abril._x000a_Siguiendo esta programación, para el mes de mayo se agendó su cita médica para el día 08 de mayo. Como en ocasiones anteriores, se procedió con la gestión de la receta médica ante Cuidafarma. En este contexto, Cuidafarma se comunicó con la paciente para informarle que la receta sería gestionada a partir del 18 de mayo, considerando que aún contaba con medicamentos vigentes hasta el 20 de mayo, en cumplimiento con los lineamientos establecidos por Rímac._x000a_La paciente manifestó su disconformidad respecto a esta información, la cual fue reiterada por el personal de Farmacia del Centro Médico Viva 1A._x000a_El día de hoy se estableció nuevamente comunicación con la paciente, quien confirmó la recepción de sus medicamentos el día de ayer, señalando que aún se encuentra pendiente la entrega del medicamento Xigduo XR 5/1000 mg c/24h._x000a_Adicionalmente, la paciente solicitó que la entrega de sus medicamentos se realice durante los primeros días del mes, indicando que anteriormente, ese era el cronograma habitual. Sin embargo, al revisar el historial en nuestro sistema, se ha verificado que la paciente inició su atención con nosotros a partir del 13 de febrero, motivo por el cual la programación de citas y la entrega de medicamentos se ha realizado en base a esa fecha de inicio._x000a_Se adjunta la captura del correo recibido de parte de Cuidafarma como respaldo de esta gestión._x000a_Saludos cordiales,"/>
    <d v="2025-05-15T00:00:00"/>
    <x v="0"/>
    <n v="3"/>
    <s v="CERRADA"/>
    <s v="72 HORAS"/>
    <s v="ATRIBUIBLE"/>
    <s v="may-13"/>
    <e v="#N/A"/>
    <e v="#N/A"/>
    <e v="#N/A"/>
    <e v="#N/A"/>
    <m/>
    <m/>
    <s v="Medicamentos"/>
    <x v="0"/>
  </r>
  <r>
    <x v="4"/>
    <s v="PERÚ"/>
    <s v="VIVA1A CENTRO MEDICO"/>
    <s v="RIMAC"/>
    <s v="CRONICOS"/>
    <s v="DNI"/>
    <n v="7832995"/>
    <s v="RUPERTA MENDOZA CHOQUECAHUA"/>
    <m/>
    <n v="987256986"/>
    <s v="psm1919@gmail.com"/>
    <x v="1"/>
    <m/>
    <x v="2"/>
    <s v="ASEGURADOR"/>
    <s v="Estimadas @quejasyreclamos@viva1a.com.pe@Chrismerly Abigail Huaranca López_x000a__x000a_Su urgente apoyo con el descargo y medidas correctivas respecto al presente reclamo._x000a__x000a__x000a__x000a_Nombres: RUPERTA MENDOZA CHOQUECAHUA_x000a_DNI: 07832995_x000a_TLF:987256986_x000a_CORREO: psm1919@gmail.com_x000a_POLIZA:00008249_x000a_Motivo: Hija de asegurada manifiesta gran incomodidad por el proveedor de Viva 1A por las atención que recibe como paciente crónico, diagnostico hipotiroidismo ya que no se contactan para agendar la citas de la asegurada , siempre tiene que estar llamando y cada vez que llama paran cortando la comunicación debido a que hay problemas en comunicación como le indican en su llamada, el señor pedro Vereche me indica que hay problemas con el sistema de la contestadora y por ello le cortaban la llamada, solicita que el servicio sea mucho mejor o si es posible que se realice el cambio a otro el cual si brinde un mejor servicio ya que por algo paga el seguro de salud._x000a__x000a_&quot;Hoy día alas 10 tenia una cita a las 10:45 am presencial pero la doctora nunca llego y tuve llamar y ahí fue donde el señor Pedro Vereche me indica lo de la mala señal y que el medico tuvo un imprevisto y por ello no pudo llegar el cual me genera un gran malestar ya que ni se comunicaron para indicarme ello&quot;._x000a__x000a_A la espera de tu pronta respuesta,"/>
    <x v="8"/>
    <s v="CRONICOS"/>
    <s v="HIPOTIROIDISMO"/>
    <x v="60"/>
    <s v="Buenas noches, estimados:_x000a_Reciban un cordial saludo de parte del Centro Médico Viva 1A._x000a_Con respecto al reclamo presentado por el familiar de la paciente Ruperta Mendoza Choquecahua (DNI N.º 07832995), informamos lo siguiente:_x000a_La paciente tenía programada una cita domiciliaria para el día 10 de mayo a las 10:45 am. Sin embargo, por motivos personales e imprevistos, la doctora inicialmente asignada no pudo asistir a la atención._x000a_Ante esta situación, se informó al familiar de la paciente a través del número de WhatsApp registrado, explicando lo ocurrido. Con el objetivo de cumplir con la atención médica programada, se coordinó la reprogramación inmediata de la consulta con el Dr. Antonio David Moncada Catalán, quien brindó la atención a las 12:06 p.m. del mismo día._x000a_Asimismo, se ofrecieron las disculpas del caso al familiar por los inconvenientes presentados._x000a_Saludos cordiales,"/>
    <d v="2025-05-15T00:00:00"/>
    <x v="0"/>
    <n v="2"/>
    <s v="CERRADA"/>
    <s v="48 HORAS"/>
    <s v="ATRIBUIBLE"/>
    <s v="may-14"/>
    <e v="#N/A"/>
    <e v="#N/A"/>
    <e v="#N/A"/>
    <e v="#N/A"/>
    <m/>
    <m/>
    <s v="Acceso"/>
    <x v="0"/>
  </r>
  <r>
    <x v="4"/>
    <s v="PERÚ"/>
    <s v="VIVA1A CENTRO MEDICO"/>
    <s v="RIMAC"/>
    <s v="CRONICOS"/>
    <s v="DNI"/>
    <n v="7731756"/>
    <s v="Laura Laserna"/>
    <m/>
    <m/>
    <m/>
    <x v="1"/>
    <m/>
    <x v="2"/>
    <s v="ASEGURADOR"/>
    <s v="Estimado Dr. @Freddy Garzón_x000a__x000a_Solicitamos, su intervención ante este reclamo por reincidencia de quiebres de servicios._x000a__x000a_Estimadas @quejasyreclamos@viva1a.com.pe@Chrismerly Abigail Huaranca López_x000a__x000a_Su gentil apoyo con el descargo y medidas correctivas con respecto al presente reclamo._x000a__x000a_Asunto: RE: QUEJA: PROGRAMA CUIDATE - VIVA 1A Centro Médico // RIMAC // Sra. Laura Laserna_x000a__x000a_ _x000a__x000a_Buenas tardes, con respecto al programa Cuídate - hiperlipidemia, no ha estado funcionado desde un inicio, he tenido que estar llamando al Rímac para que se comunique con el proveedor Viva 1A para que programen mis citas medicas todos los meses porque no lo hacían, es decir se olvidan del paciente._x000a__x000a_Rimac solo me responde que se va a comunicar con el proveedor para que me programen y cuando lo hacían, a veces me querían programar con mas de un mes de la anterior cita perjudicando la continuidad con la medicación. Este mes a tanta insistencia me programaron como cita adicional._x000a__x000a_ _x000a__x000a_El tema de la medicación es el otro problema, a veces se demoran hasta 2 días en comunicarse con uno o a veces ni lo hacen, por lo general tengo que llamar nuevamente a Rimac. En este mes tuve que llamarlos un día sábado, pues la consulta lo tuve un viernes, porque ya me iba a quedar sin medicación y lo que me respondieron era que no tenían información, que la central no les había dado la indicación y al insistir que ya no tenia medicamento, coordinaron y me lo enviaron por la tarde._x000a__x000a_ _x000a__x000a_Por ultimo, me corresponde cada 3 meses mis exámenes de laboratorio pero hasta el momento nadie se ha comunicado para realizarlo. La ultima fecha fue el 7 de febrero. Y para esto también tengo que estar quejándome al Rímac, pero al parecer no hacen seguimiento a los pacientes. Rímac lo único que dice es, voy a comunicarme con el proveedor y nada mas._x000a__x000a_ _x000a__x000a__x000a__x000a_ _x000a__x000a_Ahora sino me toman la muestra en este mes, en junio el Dr no va poder evaluar como sigo._x000a__x000a_ _x000a__x000a_Este programa seria excelente si todos cumplieran con hacer seguimiento a los pacientes y respeten las fechas y las programaciones para el envío de los medicamentos y exámenes de laboratorio."/>
    <x v="2"/>
    <s v="CUIDATE"/>
    <s v="HIPERLIPIDEMIA"/>
    <x v="60"/>
    <s v="Buenas tardes, estimados:_x000a_Reciban un cordial saludo de parte del Centro Médico Viva 1A._x000a_Con respecto al reclamo presentado por la paciente Laura Laserna, informamos lo siguiente:_x000a_Las últimas tres atenciones han sido programadas conforme al siguiente orden:_x000a_05 de marzo_x000a_02 de abril_x000a_02 de mayo_x000a_La entrega de los medicamentos correspondientes a dichas atenciones fue gestionada a través del proveedor Cuidafarma._x000a_En cuanto al examen de laboratorio, este fue ordenado en el mes de febrero. Actualmente, en el mes de mayo, ya se ha gestionado la solicitud, y el personal de Dayerlab se estará comunicando con la paciente para coordinar y agendar la fecha de toma de muestra._x000a_Se ha realizado el seguimiento correspondiente en relación con la programación de sus citas. No obstante, continuaremos trabajando con el objetivo de ofrecer un servicio más eficiente que contribuya a garantizar la satisfacción de la paciente respecto a su atención._x000a_Quedamos atentos a cualquier consulta adicional y siempre a su disposición para atender sus requerimientos. _x000a_Saludos cordiales,"/>
    <d v="2025-05-15T00:00:00"/>
    <x v="0"/>
    <n v="2"/>
    <s v="CERRADA"/>
    <s v="48 HORAS"/>
    <s v="ATRIBUIBLE"/>
    <s v="may-14"/>
    <e v="#N/A"/>
    <e v="#N/A"/>
    <e v="#N/A"/>
    <s v="SI"/>
    <m/>
    <m/>
    <s v="Acceso"/>
    <x v="0"/>
  </r>
  <r>
    <x v="4"/>
    <s v="PERÚ"/>
    <s v="VIVA1A CENTRO MEDICO"/>
    <s v="RIMAC"/>
    <s v="CRONICOS"/>
    <s v="DNI"/>
    <n v="6040784"/>
    <s v="JULIO RAFAEL MARTIN CAMPOS"/>
    <m/>
    <m/>
    <m/>
    <x v="1"/>
    <m/>
    <x v="2"/>
    <s v="ASEGURADOR"/>
    <s v="Buenas tardes._x000a__x000a_ _x000a__x000a_Por favor, su apoyo en la coordinación de los exámenes de los clientes VIP del programa ESTAR VITAL, quienes fueron informados de que la programación sería la semana pasada, pero hasta la fecha no han sido contactados._x000a__x000a_ _x000a__x000a_Es importante que, antes de realizar la llamada, se envíe un mensaje por WhatsApp para que el cliente pueda contestar, ya que tiene bloqueo de SPAM y necesita agregar el número a sus contactos para recibir la llamada.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PRESTADOR EXTERNO"/>
    <s v="LABORATORIO"/>
    <x v="60"/>
    <s v="Buenas tardes, estimados:_x000a_Reciban un cordial saludo de parte del Centro Médico Viva 1A._x000a_Con relación a la solicitud mencionada líneas abajo, nos permitimos informar lo siguiente:_x000a_Se realizó exitosamente la comunicación  con los pacientes Julio Rafael Martín Campos (DNI 06040784) y Mariana Sole Vargas (DNI 08275667). Asimismo, ya se ha gestionado con Dayerlab la coordinación correspondiente para que ambos puedan realizarse la toma de sus exámenes de laboratorio._x000a_Ofrecemos disculpas por la demora en la respuesta y agradecemos su comprensión._x000a_Quedamos atentos a cualquier consulta adicional. En el Centro Médico Viva 1A estamos comprometidos con brindarle un servicio de calidad y seguimos trabajando continuamente para mejorar su experiencia con nosotros._x000a_Saludos cordiales,"/>
    <d v="2025-05-15T00:00:00"/>
    <x v="0"/>
    <n v="2"/>
    <s v="CERRADA"/>
    <s v="48 HORAS"/>
    <s v="ATRIBUIBLE"/>
    <s v="may-14"/>
    <e v="#N/A"/>
    <e v="#N/A"/>
    <e v="#N/A"/>
    <s v="SI"/>
    <m/>
    <m/>
    <s v="Acceso"/>
    <x v="0"/>
  </r>
  <r>
    <x v="4"/>
    <s v="PERÚ"/>
    <s v="VIVA1A CENTRO MEDICO"/>
    <s v="RIMAC"/>
    <s v="CRONICOS"/>
    <s v="DNI"/>
    <n v="8275667"/>
    <s v="MARIANA SOLE VARGAS"/>
    <m/>
    <m/>
    <m/>
    <x v="1"/>
    <m/>
    <x v="2"/>
    <s v="ASEGURADOR"/>
    <s v="Buenas tardes._x000a__x000a_ _x000a__x000a_Por favor, su apoyo en la coordinación de los exámenes de los clientes VIP del programa ESTAR VITAL, quienes fueron informados de que la programación sería la semana pasada, pero hasta la fecha no han sido contactados._x000a__x000a_ _x000a__x000a_Es importante que, antes de realizar la llamada, se envíe un mensaje por WhatsApp para que el cliente pueda contestar, ya que tiene bloqueo de SPAM y necesita agregar el número a sus contactos para recibir la llamada._x000a__x000a_Nombre: JULIO RAFAEL MARTIN CAMPOS_x000a__x000a_DNI: 06040784_x000a__x000a_CEL CONTACTO:997500213_x000a__x000a_CORREO: rafomartincampos@gmail.com_x000a__x000a_DIAGNOSTICO: DISLIPIDEMIA_x000a__x000a_ _x000a__x000a_Nombre: MARIANA SOLE VARGAS_x000a__x000a_DNI: 08275667_x000a__x000a_CEL CONTACTO:997500213_x000a__x000a_CORREO: rafomartincampos@gmail.com_x000a__x000a_DIAGNOSTICO: HIPOTIROIDISMO, ARTROSIS, MIGRAÑA, OSTEOPOROSIS"/>
    <x v="2"/>
    <s v="PRESTADOR EXTERNO"/>
    <s v="LABORATORIO"/>
    <x v="60"/>
    <s v="Buenas tardes, estimados:_x000a_Reciban un cordial saludo de parte del Centro Médico Viva 1A._x000a_Con relación a la solicitud mencionada líneas abajo, nos permitimos informar lo siguiente:_x000a_Se realizó exitosamente la comunicación  con los pacientes Julio Rafael Martín Campos (DNI 06040784) y Mariana Sole Vargas (DNI 08275667). Asimismo, ya se ha gestionado con Dayerlab la coordinación correspondiente para que ambos puedan realizarse la toma de sus exámenes de laboratorio._x000a_Ofrecemos disculpas por la demora en la respuesta y agradecemos su comprensión._x000a_Quedamos atentos a cualquier consulta adicional. En el Centro Médico Viva 1A estamos comprometidos con brindarle un servicio de calidad y seguimos trabajando continuamente para mejorar su experiencia con nosotros._x000a_Saludos cordiales,"/>
    <d v="2025-05-15T00:00:00"/>
    <x v="0"/>
    <n v="2"/>
    <s v="CERRADA"/>
    <s v="48 HORAS"/>
    <s v="ATRIBUIBLE"/>
    <s v="may-14"/>
    <e v="#N/A"/>
    <e v="#N/A"/>
    <e v="#N/A"/>
    <e v="#N/A"/>
    <m/>
    <m/>
    <s v="Acceso"/>
    <x v="0"/>
  </r>
  <r>
    <x v="4"/>
    <s v="PERÚ"/>
    <s v="VIVA1A CENTRO MEDICO"/>
    <s v="RIMAC"/>
    <s v="CENTRO MEDICO VIRTUAL"/>
    <s v="DNI"/>
    <n v="8201672"/>
    <s v="Cesar Humberto Casalino Loli"/>
    <s v="Calle Los Tayanes 169"/>
    <n v="995115102"/>
    <s v="humbertocasalino@yahoo.com"/>
    <x v="40"/>
    <m/>
    <x v="0"/>
    <s v="LIBRO DE RECLAMOS ASEGURADOR"/>
    <s v="Falta de atención total del servicio de la farmacia, nunca se comunicaron conmigo inclusive para obtener la cita hubo_x000a_descoordinación, donde me indicaron que era a las 9:20 cuando se dio a las 10 pm. Falta de atención total para la entrega_x000a_de las medicinas que me han recetado, no hay ninguna identificación con sus clientes. Solicito que me hagan la entrega de las medicinas, el servicio fuera de lima es decepcionante, voy a seguir elevando el tema_x000a_y todo el proceso que corresponda."/>
    <x v="0"/>
    <s v="PRESTADOR EXTERNO"/>
    <s v="FARMACIA"/>
    <x v="60"/>
    <s v="Informe de Resultado del Reclamo_x000a_1. Canal de Ingreso del Reclamo:_x000a_Reclamo ingresado el 13 de mayo de 2025, a través del Libro de Reclamaciones_x000a_Virtual (LRV) de RIMAC EPS, mediante la Hoja de Reclamación N°25-_x000a_25-EPS002796; el cual nos fue trasladado el 14 de mayo del 2025 y registramos_x000a_como Reclamo N° LVR-25-000035._x000a_2. Identificación del usuario afectado y de quien presenta el reclamo:_x000a_El reclamo fue presentado por Cesar Humberto Casalino Loli con DNI N°08201672._x000a_3. Descripción y causa del reclamo:_x000a_“Falta de atención total del servicio de la farmacia, nunca se comunicaron conmigo_x000a_inclusive para obtener la cita hubo descoordinación, donde me indicaron que era a las_x000a_9:20 cuando se dio a las 10 pm. Falta de atención total para la entrega de las_x000a_medicinas que me han recetado, no hay ninguna identificación con sus clientes._x000a_Solicito que me hagan la entrega de las medicinas, el servicio fuera de lima es_x000a_decepcionante, voy a seguir elevando el tema y todo el proceso que corresponda..”_x000a_4. Análisis de los hechos que sustentan el reclamo:_x000a_En atención a su reclamo relacionado con la consulta médica recibida el día 12 de mayo_x000a_de 2025, a las 10:00 pm, registrada en nuestro sistema a través de la modalidad de_x000a_teleconsulta, nos permitimos informarle que hemos revisado su caso en conjunto con el_x000a_área correspondiente, a fin de brindarle una respuesta clara, objetiva y respetuosa._x000a_De acuerdo con el reporte emitido, y según la información consignada respecto a su_x000a_domicilio, se ha verificado que usted reside en el departamento de Piura, zona en la que_x000a_actualmente no contamos con cobertura de entrega de medicamentos a domicilio._x000a_Por esta razón, se le ofreció la opción de reembolso como medida alternativa cumpliendo_x000a_con el protocolo de atención. Esta consistía en que usted realizara la compra de los_x000a_medicamentos prescritos a nombre de la empresa viva 1A, tras lo cual se procedería con_x000a_el reembolso correspondiente. Esta opción fue aceptada por usted cumpliendose con la_x000a_gestión de la atención. El reembolso se realizó a través del número de WhatsApp_x000a_proporcionado, mediante el cual usted envió el comprobante de compra. En respuesta, se_x000a_efectuó el reembolso correspondiente el día 13 de mayo a las 17:48 horas, mediante un_x000a_yape a su número telefónico, cumpliendo así con lo acordado._x000a_.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Hemos implementado una serie de medidas destinadas a fortalecer la_x000a_comunicación y garantizar que nuestros pacientes se sientan valorados y_x000a_respetados en cada etapa de su atención._x000a_Quedamos atentos ante cualquier solicitud, prestos a servirle siempre._x000a_“EN VIVA 1A CUIDAMOS LA SALUD DE TU FAMILIA COMO SI FUERA LA NUESTRA”"/>
    <d v="2025-05-21T00:00:00"/>
    <x v="0"/>
    <n v="6"/>
    <s v="CERRADA"/>
    <s v="6 DIAS O MAS"/>
    <s v="ATRIBUIBLE"/>
    <s v="may-14"/>
    <e v="#N/A"/>
    <e v="#N/A"/>
    <e v="#N/A"/>
    <e v="#N/A"/>
    <m/>
    <m/>
    <s v="Medicamentos"/>
    <x v="0"/>
  </r>
  <r>
    <x v="4"/>
    <s v="PERÚ"/>
    <s v="VIVA1A CENTRO MEDICO"/>
    <s v="RIMAC"/>
    <s v="CRONICOS"/>
    <s v="DNI"/>
    <n v="7815648"/>
    <s v="JOSE AUGUSTO REQUENA LAGORIO "/>
    <m/>
    <m/>
    <m/>
    <x v="1"/>
    <m/>
    <x v="2"/>
    <s v="ASEGURADOR"/>
    <s v="Estimados, _x000a__x000a__x000a_Buenas tardes,  cliente  manifiesta  que aún no tiene  ninguna atención por parte del proveedor de servicios VIVA A1, su apoyo revisando el caso"/>
    <x v="2"/>
    <s v="CRONICOS"/>
    <s v="MEDICINA FAMILIAR"/>
    <x v="61"/>
    <s v="Buenas tardes, estimados:_x000a_Reciban un cordial saludo de parte del Centro Médico Viva 1A._x000a_Con respecto a la solicitud mencionada líneas abajo, informamos lo siguiente:_x000a_El paciente José Augusto Requena Lagorio (DNI 07815648) recibió atención domiciliaria el día 13/05, a cargo del Dr. Antonio David Moncada Catalán, del servicio de Medicina Familiar – Atención Domiciliaria, encontrándose acompañado por su cuidador durante la consulta._x000a_Durante la atención, se le prescribieron medicamentos y se emitió una orden para exámenes de laboratorio._x000a_Los medicamentos ya han sido gestionados con el proveedor ASTAH, quien se estará comunicando con el paciente para coordinar la entrega._x000a_En cuanto a los exámenes de laboratorio, nuestro personal se estará comunicando con el paciente el día de mañana para brindarle toda la información necesaria y coordinar la toma de muestra._x000a_Adjunto correo enviado a ASTAH.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5T00:00:00"/>
    <x v="0"/>
    <n v="1"/>
    <s v="CERRADA"/>
    <s v="24 HORAS"/>
    <s v="ATRIBUIBLE"/>
    <s v="may-15"/>
    <e v="#N/A"/>
    <e v="#N/A"/>
    <e v="#N/A"/>
    <e v="#N/A"/>
    <m/>
    <m/>
    <s v="Acceso"/>
    <x v="0"/>
  </r>
  <r>
    <x v="4"/>
    <s v="PERÚ"/>
    <s v="VIVA1A CENTRO MEDICO"/>
    <s v="RIMAC"/>
    <s v="CRONICOS"/>
    <s v="DNI"/>
    <n v="46783286"/>
    <s v="JERSY ERIKA CABRERA LUDEÑA"/>
    <m/>
    <n v="968419272"/>
    <s v="erika_jersy@hotmail.com"/>
    <x v="1"/>
    <m/>
    <x v="2"/>
    <s v="ASEGURADOR"/>
    <s v="Estimados @quejasyreclamos@viva1a.com.pe@Chrismerly Abigail Huaranca López_x000a__x000a_Se solicita el descargo y las medidas correctivas respecto al presente reclamo._x000a__x000a_Hola estimados,_x000a__x000a_Buenos días, por favor tu gentil apoyo con este casito, se recibió llamada de la paciente indicando que desde que se realizó el cambio de proveedor no recibe sus medicinas, tiene pendiente que le envíen las de Abril y Mayo, se atiende de manera virtual y su diagnóstico es Hipotiroidismo, forma parte del programa de enfermedades crónica me comentó. _x000a__x000a_Urge que la llamen y se solucione cuanto antes, ya que sino va poner reclamo formal. _x000a__x000a_Nombre: JERSY ERIKA CABRERA LUDEÑA_x000a_DNI: 46783286_x000a_Poliza: E0030290_x000a_Email: erika_jersy@hotmail.com_x000a_Telefono: 968419272_x000a__x000a_Saludos,_x000a__x000a__x000a_Atte. "/>
    <x v="0"/>
    <s v="PRESTADOR EXTERNO"/>
    <s v="FARMACIA"/>
    <x v="61"/>
    <s v="Buenas tardes, estimados:_x000a_Reciban un cordial saludo de parte del Centro Médico Viva 1A._x000a_En relación con la solicitud indicada líneas abajo, informamos lo siguiente:_x000a_Se ha realizado la verificación correspondiente en nuestro sistema, y se encontró un registro de una cita programada para el mes de abril, la cual no fue concretada. No obstante, en el presente mes de mayo se ha establecido comunicación con la paciente Jersy Erika Cabrera Ludeña, identificada con DNI N.º 46783286, logrando programar su atención médica._x000a_La nueva cita ha sido agendada para el día 19/05/2025 con el Dr. Gerson Jacob Siura Trevejo, en el servicio de Endocrinología – Teleconsulta.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15T00:00:00"/>
    <x v="0"/>
    <n v="1"/>
    <s v="CERRADA"/>
    <s v="24 HORAS"/>
    <s v="ATRIBUIBLE"/>
    <s v="may-15"/>
    <e v="#N/A"/>
    <e v="#N/A"/>
    <e v="#N/A"/>
    <e v="#N/A"/>
    <m/>
    <m/>
    <s v="Medicamentos"/>
    <x v="0"/>
  </r>
  <r>
    <x v="4"/>
    <s v="PERÚ"/>
    <s v="VIVA1A CENTRO MEDICO"/>
    <s v="RIMAC"/>
    <s v="CRONICOS"/>
    <s v="DNI"/>
    <n v="46094728"/>
    <s v="ANGELA MARIA INDACOCHEA BELTRAN"/>
    <m/>
    <m/>
    <m/>
    <x v="1"/>
    <m/>
    <x v="2"/>
    <s v="ASEGURADOR"/>
    <s v="Gianina_x000a__x000a_Por favor brindar el descargo de lo sucedido, con el ejecutivo que asignamos para este cliente ya no deberian pasar más inconvenientes de este tipo.  Estimados,_x000a__x000a_ _x000a__x000a_Nuevamente estamos teniendo inconvenientes con el proveedor de programa cuídate, Se contacto con nosotros la asegurada Indacochea, según nos indicaron el día de ayer tenía una cita programada (correo adjunto), pero nunca la contactaron, hago llegar la queja de la asegurada. Se contacto la Sra. Indacochea y nos indica que se han estado contactando con ella para ver una nueva cita, pero el medico que la iba a tratar, se encuentra mal de salud, por lo que la volverá a atender el medico con el que ella no se sintió cómoda, ella solicita que no la atienda ninguno de los endocrinos que con anterioridad la trataron, dado que no estuvo cómoda con la atención recibida, por lo que agradecemos puedan proporcionarle otro médico, nos indicó que puede ser internista."/>
    <x v="8"/>
    <s v="Medicina especializada"/>
    <s v="ENDOCRINOLOGIA"/>
    <x v="61"/>
    <s v="Buenas tardes Estimados,_x000a_Reciban un cordial saludo del Centro Médico Viva 1A._x000a_En relación con la solicitud del paciente, informamos que la atención médica fue reasignada al Dr. Antonio David Moncada Catalán, en el servicio de Medicina Familiar - Teleconsulta, la cual se llevó a cabo el día 19 de mayo._x000a_Asimismo, los medicamentos prescritos han sido gestionados a través del proveedor Cuidafarma, y se encuentran en proceso de entrega según los protocolos establecidos.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0T00:00:00"/>
    <x v="0"/>
    <n v="4"/>
    <s v="CERRADA"/>
    <s v="96 HORAS"/>
    <s v="ATRIBUIBLE"/>
    <s v="may-15"/>
    <e v="#N/A"/>
    <e v="#N/A"/>
    <e v="#N/A"/>
    <e v="#N/A"/>
    <m/>
    <m/>
    <s v="Acceso"/>
    <x v="0"/>
  </r>
  <r>
    <x v="4"/>
    <s v="PERÚ"/>
    <s v="VIVA1A CENTRO MEDICO"/>
    <s v="RIMAC"/>
    <s v="CRONICOS"/>
    <m/>
    <n v="123"/>
    <s v="Martina Albirena de Sipion"/>
    <m/>
    <m/>
    <m/>
    <x v="1"/>
    <m/>
    <x v="2"/>
    <s v="ASEGURADOR"/>
    <s v="Todos los meses reciben la medicina con atraso o las reciben por partes. Desde la semana pasada su madre está comprando medicinas por su cuenta. No han recibido medicinas del mes y la Sra. Martina viene comprando de manera particular sus medicinas (para el corazón), desde la semana pasada."/>
    <x v="0"/>
    <s v="PRESTADOR EXTERNO"/>
    <s v="FARMACIA"/>
    <x v="61"/>
    <s v="Buenas noches estimada._x000a_Reciba un cordial saludo del Centro Médico Viva 1A._x000a_En relación con el reclamo presentado por los pacientes Martina Albirena de Sipión y Jaime Sipión Montero, queremos informarle que los medicamentos correspondientes fueron gestionados a través del proveedor Cuidafarma. Quien nos informa que se ha comunicado con los pacientes, informándoles que la entrega está programada para el día 23 de mayo, considerando que se encuentran en el departamento de Piura._x000a_Respecto al segundo punto mencionado en su comunicación, donde se hace referencia a la &quot;Sra. Mercedes García (DNI: 03843563), madre de Billy Arias&quot;, solicitamos amablemente que nos proporcione el nombre completo y el número de DNI del paciente al que se refiere. Esta información es necesaria para identificar correctamente el caso y proceder con el análisis y respuesta correspondiente._x000a_Quedamos atentos a su pronta respuesta para continuar con el proceso de atención al reclamo y asegurarnos de brindarle el servicio de calidad que usted merece._x000a_Saludos cordiales,"/>
    <d v="2025-05-21T00:00:00"/>
    <x v="0"/>
    <n v="5"/>
    <s v="CERRADA"/>
    <s v="120 HORAS"/>
    <s v="ATRIBUIBLE"/>
    <s v="may-15"/>
    <e v="#N/A"/>
    <e v="#N/A"/>
    <e v="#N/A"/>
    <e v="#N/A"/>
    <m/>
    <m/>
    <s v="Medicamentos"/>
    <x v="0"/>
  </r>
  <r>
    <x v="4"/>
    <s v="PERÚ"/>
    <s v="VIVA1A CENTRO MEDICO"/>
    <s v="RIMAC"/>
    <s v="CRONICOS"/>
    <m/>
    <n v="123"/>
    <s v="Jaime Sipion Montero"/>
    <m/>
    <m/>
    <m/>
    <x v="1"/>
    <m/>
    <x v="2"/>
    <s v="ASEGURADOR"/>
    <s v="Todos los meses reciben la medicina con atraso o las reciben por partes. Desde la semana pasada su madre está comprando medicinas por su cuenta. No han recibido medicinas del mes y la Sra. Martina viene comprando de manera particular sus medicinas (para el corazón), desde la semana pasada."/>
    <x v="0"/>
    <s v="PRESTADOR EXTERNO"/>
    <s v="FARMACIA"/>
    <x v="61"/>
    <s v="Buenas noches estimada._x000a_Reciba un cordial saludo del Centro Médico Viva 1A._x000a_En relación con el reclamo presentado por los pacientes Martina Albirena de Sipión y Jaime Sipión Montero, queremos informarle que los medicamentos correspondientes fueron gestionados a través del proveedor Cuidafarma. Quien nos informa que se ha comunicado con los pacientes, informándoles que la entrega está programada para el día 23 de mayo, considerando que se encuentran en el departamento de Piura._x000a_Respecto al segundo punto mencionado en su comunicación, donde se hace referencia a la &quot;Sra. Mercedes García (DNI: 03843563), madre de Billy Arias&quot;, solicitamos amablemente que nos proporcione el nombre completo y el número de DNI del paciente al que se refiere. Esta información es necesaria para identificar correctamente el caso y proceder con el análisis y respuesta correspondiente._x000a_Quedamos atentos a su pronta respuesta para continuar con el proceso de atención al reclamo y asegurarnos de brindarle el servicio de calidad que usted merece._x000a_Saludos cordiales,"/>
    <d v="2025-05-21T00:00:00"/>
    <x v="0"/>
    <n v="5"/>
    <s v="CERRADA"/>
    <s v="120 HORAS"/>
    <s v="ATRIBUIBLE"/>
    <s v="may-15"/>
    <e v="#N/A"/>
    <e v="#N/A"/>
    <e v="#N/A"/>
    <e v="#N/A"/>
    <m/>
    <m/>
    <s v="Medicamentos"/>
    <x v="0"/>
  </r>
  <r>
    <x v="4"/>
    <s v="PERÚ"/>
    <s v="VIVA1A CENTRO MEDICO"/>
    <s v="RIMAC"/>
    <s v="CRONICOS"/>
    <s v="DNI"/>
    <n v="3843563"/>
    <s v="Mercedes Garcia "/>
    <m/>
    <m/>
    <m/>
    <x v="1"/>
    <m/>
    <x v="2"/>
    <s v="ASEGURADOR"/>
    <s v="Desde el 06.05.25 no obtiene respuesta de habiendo tratado de contactar por WhatsApp (983460315) o al fijo 017088720, pero no atendieron. La Sra. Mercedes ha viajado a Piura y ante la queja que puso el trabajador, recibió comunicación el 13 de mayo. Hoy el trabajador ha vuelto a enviar correo y al no tener respuesta nos notifica que comprará de manera particular y luego solicitará reembolso. POR FAVOR RESPONDER Y ATENDER."/>
    <x v="0"/>
    <s v="PRESTADOR EXTERNO"/>
    <s v="FARMACIA"/>
    <x v="61"/>
    <s v="Buenas noches estimados._x000a_Reciba un cordial saludo del Centro Médico Viva 1A._x000a_En atención al reclamo presentado respecto a la paciente Mercedes Gladys García Carrasco, identificada con DNI N.º 03843563, le informamos que, tras una revisión exhaustiva de nuestros registros clínicos y administrativos, no hemos encontrado ninguna atención registrada a nombre de la mencionada paciente en nuestras instalaciones por lo cual no podemos realizar ningún descargo._x000a_Saludos cordiales,"/>
    <d v="2025-05-23T00:00:00"/>
    <x v="0"/>
    <n v="7"/>
    <s v="CERRADA"/>
    <s v="6 DIAS O MAS"/>
    <s v="ATRIBUIBLE"/>
    <s v="may-15"/>
    <e v="#N/A"/>
    <e v="#N/A"/>
    <e v="#N/A"/>
    <e v="#N/A"/>
    <m/>
    <m/>
    <s v="Medicamentos"/>
    <x v="0"/>
  </r>
  <r>
    <x v="4"/>
    <s v="PERÚ"/>
    <s v="VIVA1A CENTRO MEDICO"/>
    <s v="RIMAC"/>
    <s v="CENTRO MEDICO VIRTUAL"/>
    <m/>
    <m/>
    <s v="ROXANA DÍAZ"/>
    <m/>
    <m/>
    <m/>
    <x v="1"/>
    <m/>
    <x v="2"/>
    <s v="ASEGURADOR"/>
    <s v="Favor su apoyo, tenemos la solicitud de Roxana Diaz de CNPC Gerente de RRHH que a pedido sus medicamentos por Cuidafarmacia y hasta el momento no tienen respuesta."/>
    <x v="0"/>
    <s v="PRESTADOR EXTERNO"/>
    <s v="FARMACIA"/>
    <x v="61"/>
    <s v="se entregó medicamentos el 21 de mayo "/>
    <d v="2025-07-07T00:00:00"/>
    <x v="0"/>
    <n v="38"/>
    <s v="CERRADA"/>
    <s v="6 DIAS O MAS"/>
    <s v="ATRIBUIBLE"/>
    <s v="may-15"/>
    <e v="#N/A"/>
    <e v="#N/A"/>
    <e v="#N/A"/>
    <e v="#N/A"/>
    <m/>
    <m/>
    <s v="Medicamentos"/>
    <x v="0"/>
  </r>
  <r>
    <x v="4"/>
    <s v="PERÚ"/>
    <s v="VIVA1A CENTRO MEDICO"/>
    <s v="RIMAC"/>
    <s v="CRONICOS"/>
    <s v="DNI"/>
    <n v="7731756"/>
    <s v="Laura Laserna"/>
    <m/>
    <m/>
    <m/>
    <x v="1"/>
    <m/>
    <x v="2"/>
    <s v="ASEGURADOR"/>
    <s v="Estimada @Chrismerly Abigail Huaranca López@Quejas y reclamos_x000a__x000a_Su gentil apoyo con lo solicitado por la usuaria, requerimos el abordaje acorde a las necesidades indicadas líneas abajo._x000a__x000a_Estimados_x000a_ _x000a__x000a_Adjunto descargo de Laura La Serna en base a respuesta de proveedor._x000a__x000a_ _x000a__x000a_Adicional a lo indicado por nuestra afiliada, nuestro cliente resalta que el proveedor no se disculpa en ningún momento por las atenciones a su trabajadora, quien reafirma que las citas se las dieron porque fue ella quien tuvo que llamar y/o quejarse a Rimac para que le programen sus citas, tal cual lo detalla líneas abajo._x000a__x000a_ _x000a__x000a_La Gerencia pide las disculpas del caso de parte del proveedor, pero de una manera formal, así como el compromiso de que no va a volver a suceder en adelante._x000a__x000a_ _x000a__x000a_Quedamos a la espera de lo solicitado."/>
    <x v="26"/>
    <s v="PAUS"/>
    <s v="PAUS"/>
    <x v="62"/>
    <s v="Buenas noches estimados,_x000a_Reciban un cordial saludo del Centro Médico Viva 1A._x000a_Me permito informar que se ha procedido con el envío del correo formal dirigido a la paciente Laura Isabel Laserna García, en el cual se expresan nuestras más sinceras disculpas por los inconvenientes presentados, así como las oportunidades de mejora identificadas para optimizar la calidad de nuestra atención._x000a_Adjunto a la presente, se incluye la captura de pantalla correspondiente como constancia del envío realizado._x000a_Quedamos atentos a cualquier requerimiento o consulta adicional que pueda surgir y reiteramos nuestro compromiso con la mejora continua de nuestros servicios._x000a_Saludos cordiales, Estimada señora Laserna:_x000a_Reciba un cordial saludo del Centro Médico Viva 1A._x000a_Por medio de la presente, queremos expresarle nuestras más sinceras disculpas por las situaciones que han afectado la calidad de la atención médica que usted recibió en nuestra institución. Lamentamos profundamente cualquier inconveniente o malestar que estas circunstancias le hayan ocasionado._x000a_En respuesta a su experiencia, hemos tomado las siguientes medidas correctivas para asegurar que situaciones similares no se repitan:_x000a__x000a_Capacitación del personal de Call Center: Se ha reforzado al equipo de Call Center la importancia de agendar las citas en las fechas correspondientes, garantizando así la continuidad y eficacia de su tratamiento._x000a_Coordinación con las áreas de Laboratorio y Farmacia: Se han implementado mejoras en los procesos de estas áreas para optimizar la entrega de resultados y medicamentos, asegurando una atención más eficiente y oportuna._x000a_Reiteramos nuestras disculpas por los inconvenientes causados y le agradecemos por brindarnos la oportunidad de corregir y mejorar nuestros servicios. Su bienestar es nuestra prioridad, y estamos comprometidos en ofrecerle una atención médica de calidad y con el respeto que usted merece._x000a_Quedamos a su disposición para cualquier consulta adicional o requerimiento que pueda tener._x000a_Atentamente,"/>
    <d v="2025-05-20T00:00:00"/>
    <x v="0"/>
    <n v="2"/>
    <s v="CERRADA"/>
    <s v="48 HORAS"/>
    <s v="ATRIBUIBLE"/>
    <s v="may-19"/>
    <e v="#N/A"/>
    <e v="#N/A"/>
    <e v="#N/A"/>
    <s v="SI"/>
    <m/>
    <m/>
    <s v="Tramites Administrativos"/>
    <x v="3"/>
  </r>
  <r>
    <x v="4"/>
    <s v="PERÚ"/>
    <s v="VIVA1A CENTRO MEDICO"/>
    <s v="RIMAC"/>
    <s v="CRONICOS"/>
    <s v="DNI"/>
    <n v="43990730"/>
    <s v="ADRIANA VALENTINA GUTIERREZ SAAVEDRA"/>
    <m/>
    <m/>
    <m/>
    <x v="1"/>
    <m/>
    <x v="2"/>
    <s v="ASEGURADOR"/>
    <s v="Maribel, _x000a_buenas tardes a falta de respuesta se procede a escalar  con tu persona  para la prioridad y se puedan contactar _x000a_a la brevedad posible. _x000a__x000a_Datos: _x000a__x000a_DNI: 43990730_x000a__x000a_Nombre: SILVANA SAAVEDRA POLO_x000a__x000a_Paciente: ADRIANA VALENTINA GUTIERREZ SAAVEDRA (Hija)_x000a__x000a_Telf. 968343129_x000a__x000a_Correo: silvanasp_86@hotmail.com_x000a__x000a_Diagnóstico: Hipotiroidismo._x000a__x000a_ Buenos días Estimados_x000a__x000a_ _x000a__x000a_Cliente VIP indica que hasta el momento no se ha contactado con ella._x000a__x000a_Por favor solicito su apoyo con urgencia."/>
    <x v="2"/>
    <s v="CRONICOS"/>
    <s v="HIPOTIROIDISMO"/>
    <x v="63"/>
    <s v="Buenas tardes estimados,_x000a_Reciban un cordial saludo del Centro Médico Viva 1A._x000a_En relación con la solicitud, informamos que la atención médica fue programada para la paciente Adriana Valentina Gutierrez, identificada con DNI N.º 78581987, con la Dra. Nilda Noriko Kawamura Murillo en el servicio de Endocrinología - Teleconsulta, para el día 22 de mayo a las 9:00 p.m.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0T00:00:00"/>
    <x v="0"/>
    <n v="1"/>
    <s v="CERRADA"/>
    <s v="24 HORAS"/>
    <s v="ATRIBUIBLE"/>
    <s v="may-20"/>
    <e v="#N/A"/>
    <e v="#N/A"/>
    <e v="#N/A"/>
    <e v="#N/A"/>
    <m/>
    <m/>
    <s v="Acceso"/>
    <x v="0"/>
  </r>
  <r>
    <x v="4"/>
    <s v="PERÚ"/>
    <s v="VIVA1A CENTRO MEDICO"/>
    <s v="RIMAC"/>
    <s v="CRONICOS"/>
    <s v="DNI"/>
    <n v="23993607"/>
    <s v="ALDO REINOSO RIVALDO"/>
    <m/>
    <m/>
    <m/>
    <x v="1"/>
    <m/>
    <x v="2"/>
    <s v="ASEGURADOR"/>
    <s v="Estimada Guissela,_x000a__x000a_ _x000a__x000a_Por favor tu apoyo con lo indicado en correo líneas abajo:_x000a__x000a_ _x000a__x000a_El Sr. Aldo Reinoso refiere que el pasado jueves tuvo una cita por videollamada por la misma modalidad de el primero de abril, le dijeron que le mandarían su medicación pero igual hasta el momento no lo llamaron_x000a__x000a_Dejo sus números de contacto: 986 604 127 / 993 574 696"/>
    <x v="6"/>
    <s v="EPS"/>
    <s v="ASEGURADOR"/>
    <x v="63"/>
    <s v="Estimados,_x000a_Reciban un cordial saludo del Centro Médico Viva 1A._x000a_En relación con el caso del paciente Aldo Reynoso Rivas, les informamos que, conforme a la evaluación realizada por RIMAC Seguros, la solicitud de dispensación de medicamentos ha sido rechazada debido a que el diagnóstico corresponde a una condición preexistente no cubierta por la póliza contratada._x000a_Dado que este proceso depende directamente de la aseguradora, consideramos este caso cerrado hasta que se reciba una nueva indicación o aprobación por parte de RIMAC._x000a_Saludos Cordiales."/>
    <d v="2025-05-27T00:00:00"/>
    <x v="1"/>
    <n v="6"/>
    <s v="CERRADA"/>
    <s v="6 DIAS O MAS"/>
    <s v="NO ATRIBUIBLE"/>
    <s v="may-20"/>
    <e v="#N/A"/>
    <e v="#N/A"/>
    <e v="#N/A"/>
    <e v="#N/A"/>
    <m/>
    <m/>
    <s v="Eps"/>
    <x v="2"/>
  </r>
  <r>
    <x v="4"/>
    <s v="PERÚ"/>
    <s v="VIVA1A CENTRO MEDICO"/>
    <s v="RIMAC"/>
    <s v="CRONICOS"/>
    <s v="DNI"/>
    <n v="25558950"/>
    <s v="MENDOZA FABIAN VICTORIA PATRICIA"/>
    <m/>
    <m/>
    <m/>
    <x v="1"/>
    <m/>
    <x v="2"/>
    <s v="ASEGURADOR"/>
    <s v="Estimados_x000a__x000a_ _x000a__x000a_Agradeceré que se puedan comunicar  lo mas pronto con la Sra Patricia Mendoza  Fabian con Teléfono: 988139135, para el programa de Rcv,_x000a__x000a_ _x000a__x000a_Desde ya es muy importante la comunicación con la Sr Patricia Mendoza quien es la subgerente de control de gastos médicos y labora en Rimac._x000a__x000a_ _x000a__x000a_Saludos"/>
    <x v="2"/>
    <s v="CRONICOS"/>
    <s v="RIESGO CARDIOVASCULAR"/>
    <x v="64"/>
    <s v="Buenas noches estimados,_x000a__x000a_Reciba un cordial saludo del Centro Médico Viva 1A._x000a__x000a_Con respecto a lo solicitado hasta el momento no hemos logrado contactar a la paciente, se le envio nuevamente un mensaje de WhatsApp._x000a_Adjunto captura del mensaje._x000a__x000a_Quedamos atentos a cualquier consulta adicional y siempre a su disposición para atender sus requerimientos.En el Centro Médico Viva 1A estamos comprometidos con brindarle un servicio de calidad y seguimos trabajando continuamente para mejorar su experiencia con nosotros._x000a__x000a_Saludos cordiales. 25/06/2025 Buenas noches Guisella,_x000a_En relación con el paciente MENDOZA FABIAN VICTORIA PATRICIA , informamos que fue atendida el 10 de junio de 2025 a las 3:30 p. m. por el Dr. Antonio David Moncada Catalán, en la especialidad de Medicina Familiar – Teleconsulta."/>
    <d v="2025-05-25T00:00:00"/>
    <x v="0"/>
    <n v="3"/>
    <s v="CERRADA"/>
    <s v="72 HORAS"/>
    <s v="ATRIBUIBLE"/>
    <s v="may-21"/>
    <e v="#N/A"/>
    <e v="#N/A"/>
    <e v="#N/A"/>
    <e v="#N/A"/>
    <m/>
    <m/>
    <s v="Acceso"/>
    <x v="0"/>
  </r>
  <r>
    <x v="4"/>
    <s v="PERÚ"/>
    <s v="VIVA1A CENTRO MEDICO"/>
    <s v="RIMAC"/>
    <s v="CRONICOS"/>
    <s v="DNI"/>
    <n v="9946530"/>
    <s v="Ketty Monica Aréstegui Almidón"/>
    <m/>
    <m/>
    <s v="ketty.arestegui@telefonica.com "/>
    <x v="41"/>
    <m/>
    <x v="0"/>
    <s v="LIBRO DE RECLAMOS ASEGURADOR"/>
    <s v="Paciente: KETTY MONICA ARÉSTEGUI ALMIDÓN_x000a_7:05am paciente solicita cita virtual, se agenda inicialmente con Care 24,_x000a_agendado de 7:35 a 7:45am, pero 8:11am se reportó al proveedor que la paciente no podía acceder al Link de la_x000a_videollamada. 8:58am paciente solicita atención con otro proveedor por la incidencia brindada, se programa con VIVA1A (caso_x000a_0025259855), programación 10:00 - 10:10am, sin embargo, registra inicio de atención 11:36am._x000a_Se reportó a proveedor la demora del delivery, sin embargo, mencionan que paciente no estaba en domicilio, reprogramaron_x000a_la entrega concretándose a las 22:44pm."/>
    <x v="0"/>
    <s v="PRESTADOR EXTERNO"/>
    <s v="FARMACIA"/>
    <x v="64"/>
    <s v="Informe de Resultado del Reclamo_x000a_1. Canal de Ingreso del Reclamo:_x000a_Reclamo ingresado el 21 de mayo del 2025, a través del Libro de Reclamaciones_x000a_Virtual (LRV) de RIMAC EPS, mediante la Hoja de Reclamación 25-EPS002863; el_x000a_cual nos fue trasladado el 21 de mayo del 2025 y registramos como Reclamo_x000a_LRV-36-000001._x000a_2. Identificación del usuario afectado y de quien presenta el reclamo:_x000a_El reclamo fue presentado por Ketty Monica Aréstegui Almidón con DNI N°09946530._x000a_3. Descripción y causa del reclamo:_x000a_“7:05am paciente solicita cita virtual, se agenda inicialmente con Care 24, agendado de_x000a_7:35 a 7:45am, pero 8:11am se reportó al proveedor que la paciente no podía acceder_x000a_al Link de la videollamada 8:58am paciente solicita atención con otro proveedor por la_x000a_incidencia brindada, se programa con VIVA1A (caso 0025259855), programación 10:00_x000a_- 10:10am, sin embargo, registra inicio de atención 11:36am. Se reportó a proveedor la_x000a_demora del delivery, sin embargo, mencionan que paciente no estaba en domicilio,_x000a_reprogramaron la entrega concretándose a las 22:44pm.”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reiteramos que la salud de nuestros_x000a_pacientes es nuestra principal prioridad. Según nuestros registros, se realizó una_x000a_primera llamada a las 10:03 a. m., sin éxito. A las 10:04 a. m. se efectuó una segunda_x000a_llamada, en la que la paciente solicitó una reprogramación, ya que se encontraba en_x000a_otra comunicación. Debido a la alta demanda de pacientes, la nueva cita fue_x000a_reprogramada para las 11:20 a. m., lográndose con éxito._x000a_Posteriormente, el proveedor del medicamento reportó un primer intento de entrega a_x000a_las 3:06 p. m., momento en el cual la paciente no se encontraba en el domicilio. En el_x000a_segundo intento tampoco fue posible establecer contacto, ya que no respondió las_x000a_llamadas. Finalmente, tras lograr una nueva comunicación, la paciente manifestó que_x000a_ya no deseaba recibir el medicamento._x000a_Agradecemos su comprensión y quedamos atentos ante cualquier inquietud adicional._x000a_Nuestro compromiso es seguir mejorando para brindarle una atención de calidad.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Reforzar el monitoreo continuo al sistema logístico de nuestros proveedores._x000a_Quedamos atentos ante cualquier solicitud, prestos a servirle siempre._x000a_“EN VIVA 1A CUIDAMOS LA SALUD DE TU FAMILIA COMO SI FUERA LA NUESTRA”"/>
    <d v="2025-06-13T00:00:00"/>
    <x v="0"/>
    <n v="18"/>
    <s v="CERRADA"/>
    <s v="6 DIAS O MAS"/>
    <s v="ATRIBUIBLE"/>
    <s v="may-21"/>
    <e v="#N/A"/>
    <e v="#N/A"/>
    <e v="#N/A"/>
    <e v="#N/A"/>
    <m/>
    <m/>
    <s v="Medicamentos"/>
    <x v="0"/>
  </r>
  <r>
    <x v="4"/>
    <s v="PERÚ"/>
    <s v="VIVA1A CENTRO MEDICO"/>
    <s v="RIMAC"/>
    <s v="CRONICOS"/>
    <m/>
    <m/>
    <s v="JORGE PACHECO TEJADA"/>
    <m/>
    <m/>
    <m/>
    <x v="1"/>
    <m/>
    <x v="2"/>
    <s v="ASEGURADOR"/>
    <s v="Estimadas:_x000a__x000a_Buenas tardes,_x000a__x000a_ _x000a__x000a_Agradeceremos nos puedan brindar los contactos del proveedor VIVA A1 (ejecutivo destinado a atender los casos de la UCSP), para reportar el caso del asegurado JORGE PACHECO TEJADA, quien indica que su ultima atención a través del programa Cuídate fue en la semana del 14 al 18 de abril y hasta el momento no lo han contactado para agendar la siguiente cita y ya no tiene medicación._x000a__x000a_ _x000a__x000a_Recordar que luego de la última reunión con el cliente y el proveedor, se quedó en subsanar estas demoras, sin embargo, se siguen presentado._x000a__x000a_ _x000a__x000a_Quedamos atentos a su respuesta."/>
    <x v="2"/>
    <s v="CRONICOS"/>
    <s v="CARDIOLOGIA"/>
    <x v="65"/>
    <s v="Estimados,_x000a_Reciban un cordial saludo del Centro Médico Viva 1A._x000a_En relación con la solicitud de información sobre las atenciones médicas del paciente Jorge Pacheco Tejada, nos permitimos informar lo siguiente:_x000a_22 de abril de 2025: El paciente fue atendido en el servicio de Cardiología - Teleconsulta._x000a_22 de mayo de 2025: El paciente recibió atención médica con el Dr. Antonio David Moncada Catalán, cumpliendo con el seguimiento mensual programado._x000a_Estas atenciones reflejan nuestro compromiso con la continuidad y calidad en la atención médica de nuestros pacientes._x000a_Quedamos atentos a cualquier consulta adicional y siempre a su disposición para atender sus requerimientos. En el Centro Médico Viva 1A, estamos comprometidos con brindarle un servicio de calidad y seguimos trabajando continuamente para mejorar su experiencia con nosotros._x000a_Saludos cordiales,"/>
    <d v="2025-05-23T00:00:00"/>
    <x v="0"/>
    <n v="2"/>
    <s v="CERRADA"/>
    <s v="48 HORAS"/>
    <s v="ATRIBUIBLE"/>
    <s v="may-22"/>
    <e v="#N/A"/>
    <e v="#N/A"/>
    <e v="#N/A"/>
    <e v="#N/A"/>
    <m/>
    <m/>
    <s v="Acceso"/>
    <x v="0"/>
  </r>
  <r>
    <x v="4"/>
    <s v="PERÚ"/>
    <s v="VIVA1A CENTRO MEDICO"/>
    <s v="RIMAC"/>
    <s v="CENTRO MEDICO VIRTUAL"/>
    <m/>
    <m/>
    <s v="GARCIA CARRASCO MERCEDES GLADYS"/>
    <m/>
    <m/>
    <m/>
    <x v="1"/>
    <m/>
    <x v="2"/>
    <s v="ASEGURADOR"/>
    <s v="Atención en la clínica San Gabriel, no cuenta con medicamento, se estaba revisando con Clínica"/>
    <x v="0"/>
    <s v="PRESTADOR EXTERNO"/>
    <s v="FARMACIA"/>
    <x v="65"/>
    <s v="&quot;RSPTA de la clínica : Ya nos comunicamos con la px Garcia para poder hacerle llegar sus medicamentos , averiguando sobre el caso si teníamos los medicamentos en stock por separado como principio activo y a la fecha también ya tenemos en stock como compuesto.  Se tomara una acción correctiva para que no vuelva a suceder este caso._x000a_&quot;"/>
    <d v="2025-07-07T00:00:00"/>
    <x v="0"/>
    <n v="33"/>
    <s v="CERRADA"/>
    <s v="6 DIAS O MAS"/>
    <s v="ATRIBUIBLE"/>
    <s v="may-22"/>
    <e v="#N/A"/>
    <e v="#N/A"/>
    <e v="#N/A"/>
    <e v="#N/A"/>
    <m/>
    <m/>
    <s v="Medicamentos"/>
    <x v="0"/>
  </r>
  <r>
    <x v="4"/>
    <s v="PERÚ"/>
    <s v="VIVA1A CENTRO MEDICO"/>
    <s v="RIMAC"/>
    <s v="CENTRO MEDICO VIRTUAL"/>
    <m/>
    <m/>
    <s v="WILLIAM LUCIO MONTESINOS MATEOS"/>
    <m/>
    <m/>
    <m/>
    <x v="1"/>
    <m/>
    <x v="2"/>
    <s v="ASEGURADOR"/>
    <s v="Favor su apoyo con la extensión de receta, según indica el paciente no recogió ningún medicamento de la clinica."/>
    <x v="0"/>
    <s v="PRESTADOR EXTERNO"/>
    <s v="FARMACIA"/>
    <x v="66"/>
    <s v="El paciente fue contactado, la entrega está programada para el día de hoy 01/07/2025"/>
    <d v="2025-07-07T00:00:00"/>
    <x v="0"/>
    <n v="32"/>
    <s v="CERRADA"/>
    <s v="6 DIAS O MAS"/>
    <s v="ATRIBUIBLE"/>
    <s v="may-23"/>
    <e v="#N/A"/>
    <e v="#N/A"/>
    <e v="#N/A"/>
    <e v="#N/A"/>
    <m/>
    <m/>
    <s v="Medicamentos"/>
    <x v="0"/>
  </r>
  <r>
    <x v="4"/>
    <s v="PERÚ"/>
    <s v="VIVA1A CENTRO MEDICO"/>
    <s v="RIMAC"/>
    <s v="CRONICOS"/>
    <s v="DNI"/>
    <m/>
    <s v="VILLAGARAY ESTRADA CARLOS ALBERTO"/>
    <m/>
    <m/>
    <m/>
    <x v="1"/>
    <m/>
    <x v="1"/>
    <s v="ASEGURADOR"/>
    <s v="URGENTE!!! INGRESO AL PROGRAMA-DIAMANTE TERAPIAS FISICAS VILLAGARAY ESTRADA CARLOS ALBERTO Estimada @Margot Hilda Simon Jaico_x000a__x000a_Su gentil apoyo con lo solicitado por el prestador._x000a__x000a_Buenas tardes, se solicita de su apoyo para el ingreso al Programa DIAMANTE al paciente CARLOS ALBERTO VILLAGARAY ESTRADA DNI 08063622, así poder dar inicio de inmediato a su programación con especialistas y los tratamientos pertinentes que amerite para su mejoría clínica.  Se anexa informe médico. _x000a__x000a_Gracias Cordiales. "/>
    <x v="4"/>
    <s v="TERAPIAS"/>
    <s v="TERAPIA FISICA"/>
    <x v="67"/>
    <s v="Estimados,_x000a__x000a_Reciban un cordial saludo del Centro Médico Viva 1A._x000a__x000a_En relación al paciente Carlos Villagaray, se informa lo siguiente:_x000a__x000a_Paciente corresponde a la cohorte Diamante por demanda inducida con correo de derivación de Rímac, se suscitó demora por el número de contacto; ya que, no respondían ninguno de los números inicialmente enviados._x000a_Se logra atender al paciente en la primera cita de caracterización, se envió correo con el informe de nuestra médico. Luego de ello se gestionó cita con nuestra especialista en medicina física y rehabilitación, quien indica bloque de terapias físicas, ocupacional y de lenguaje._x000a_El inicio de las terapias se encuentra en espera debido a un accidente que ha tenido el paciente en su domicilio, el hijo del pcte nos informará para retomar el servicio._x000a_Adjunto presupuesto solicitado de las atenciones que se brindarán como parte del programa Diamante._x000a_Quedamos a su disposición para cualquier consulta adicional._x000a_Saludos Cordiales,"/>
    <d v="2025-07-26T00:00:00"/>
    <x v="0"/>
    <n v="44"/>
    <s v="CERRADA"/>
    <s v="6 DIAS O MAS"/>
    <s v="ATRIBUIBLE"/>
    <s v="may-27"/>
    <e v="#N/A"/>
    <e v="#N/A"/>
    <e v="#N/A"/>
    <e v="#N/A"/>
    <m/>
    <m/>
    <s v="Solicitud"/>
    <x v="1"/>
  </r>
  <r>
    <x v="4"/>
    <s v="PERÚ"/>
    <s v="VIVA1A CENTRO MEDICO"/>
    <s v="RIMAC"/>
    <s v="CRONICOS"/>
    <s v="DNI"/>
    <n v="9437292"/>
    <s v="ALFREDO CARLOS VALDIVIA DEL ALCAZAR"/>
    <m/>
    <m/>
    <m/>
    <x v="1"/>
    <m/>
    <x v="2"/>
    <s v="ASEGURADOR"/>
    <s v="Estimados urgente._x000a__x000a_ _x000a__x000a_Atencion: Guisela/Aviva1A_x000a__x000a_ _x000a__x000a_21.04 ultima entrega de medicinas y 28 se completo la entrega, por insistencia del asegurado._x000a__x000a_15.05 tuvo cita Aviva1A_x000a__x000a_18.05 Se comunican e indican usted aún tiene medicinas por ello no le vamos a enviar_x000a__x000a_28.05 Hoy sigue a la espera de la comunicación para la entrega de sus medicinas, recalca que no le entregaron receta._x000a__x000a_ _x000a__x000a_Se siente bastante incomodo debido que todos los meses tiene que llamar, quejarse(revisar el historial de correos) llama a los números de Aviva y no tiene respuesta, por favor atender la solicitud del asegurado. Manifiesta que sigue perjudicado con atención desde febrero."/>
    <x v="0"/>
    <s v="PRESTADOR EXTERNO"/>
    <s v="FARMACIA"/>
    <x v="68"/>
    <s v="Buenas noches, estimados:_x000a_Reciban un cordial saludo de parte del Centro Médico Viva 1A._x000a_Su apoyo con la pronta gestión @flor.valdez_x000a_En relación con la entrega de medicamentos del paciente Alfredo Carlos Valdivia del Alcázar, les informamos que la gestión fue derivada a Cuidafarma, desde donde se nos indicó que el paciente contaba con medicamentos hasta el 20 de mayo._x000a_Dado que esta fecha ya ha transcurrido, se ha reenviado una comunicación solicitando prioridad en el caso, con el fin de asegurar el envío oportuno de los medicamentos necesarios para el tratamiento del paciente._x000a_Adjuntamos el correo enviado para su conocimiento y seguimiento._x000a_Agradecemos su atención y apoyo en este proceso._x000a_Saludos cordiales,"/>
    <d v="2025-05-28T00:00:00"/>
    <x v="0"/>
    <n v="1"/>
    <s v="CERRADA"/>
    <s v="24 HORAS"/>
    <s v="ATRIBUIBLE"/>
    <s v="may-28"/>
    <e v="#N/A"/>
    <e v="#N/A"/>
    <e v="#N/A"/>
    <e v="#N/A"/>
    <m/>
    <m/>
    <s v="Medicamentos"/>
    <x v="0"/>
  </r>
  <r>
    <x v="4"/>
    <s v="PERÚ"/>
    <s v="VIVA1A CENTRO MEDICO"/>
    <s v="RIMAC"/>
    <s v="CRONICOS"/>
    <s v="DNI"/>
    <n v="7815648"/>
    <s v="JOSE AUGUSTO REQUENA LAGORIO "/>
    <m/>
    <m/>
    <m/>
    <x v="1"/>
    <m/>
    <x v="2"/>
    <s v="ASEGURADOR"/>
    <s v="Estimados,_x000a__x000a__x000a_Buen día,  seguimos teniendo reclamos por parte de mi cliente en mención quien indica lo siguiente:_x000a_Estimados @chuaranca@viva1a.com.pe@Quejas y reclamos_x000a__x000a_Solicito su urgente apoyo con este caso reingresante de reclamo, el cual ha vuelto a presentarse pese a intervenciones previas. Es fundamental que se tomen las medidas correctivas definitivas que garanticen la solución integral del problema y eviten futuras reincidencias._x000a__x000a__x000a_Buenos días Srta. Antonella Martínez No estamos satisfechos con la atención que nos está brindando Viva 1A. El Dr. Moncada mando unos análisis de sangre y orina porque debía enterarse del estado de salud del paciente, como recién lo tomaban a su cargo. No tenemos resultados hasta ahora. La Dra. Vigo, medicina física - ya lo evalúo. Todavía no se reinician las terapias, ni se programan. Rimac nos brindaba muy buena atención a través de Clínica Internacional. La atención con el actual proveedor es deficiente._x000a__x000a__x000a__x000a__x000a_Quedo atenta,"/>
    <x v="2"/>
    <s v="TERAPIAS"/>
    <s v="TERAPIA FISICA"/>
    <x v="68"/>
    <s v="Buenas noches, estimados:_x000a_Reciban un cordial saludo de parte del Centro Médico Viva 1A._x000a_Con respecto a las terapias físicas indicadas por la Dra. Vigo durante la consulta domiciliaria, les informamos que el paciente ha realizado el día de hoy los pagos correspondientes._x000a_Asimismo, les comunicamos que el cronograma de atenciones será enviado mañana. Actualmente, nos encontramos en coordinación con el profesional encargado para organizar adecuadamente las sesiones._x000a_Quedamos atentos a cualquier consulta adicional. Buenas tardes estimados,_x000a__x000a_Se informa que, de las 08 terapias programadas para el paciente JOSE AUGUSTO REQUENA LAGORI, 07 fueron realizadas durante el mes de junio._x000a_La terapia pendiente no pudo ser realizada y será reprogramada en los próximos días._x000a__x000a__x000a__x000a_Quedamos atentos ante cualquier consulta adicional._x000a_En el Centro Médico Viva 1A estamos comprometidos con brindarle un servicio de calidad y seguimos trabajando continuamente para mejorar su experiencia con nosotros._x000a_Saludos cordiales,"/>
    <d v="2025-05-30T00:00:00"/>
    <x v="0"/>
    <n v="3"/>
    <s v="CERRADA"/>
    <s v="72 HORAS"/>
    <s v="ATRIBUIBLE"/>
    <s v="may-28"/>
    <e v="#N/A"/>
    <e v="#N/A"/>
    <e v="#N/A"/>
    <e v="#N/A"/>
    <m/>
    <m/>
    <s v="Acceso"/>
    <x v="0"/>
  </r>
  <r>
    <x v="4"/>
    <s v="PERÚ"/>
    <s v="VIVA1A CENTRO MEDICO"/>
    <s v="RIMAC"/>
    <s v="CRONICOS"/>
    <s v="DNI"/>
    <n v="73007633"/>
    <s v="Isabella Kam gilgrados"/>
    <m/>
    <n v="987020740"/>
    <m/>
    <x v="1"/>
    <m/>
    <x v="0"/>
    <s v="CORREO QUEJASYRECLAMOS COL"/>
    <s v="Llevo como 1 semana intentando sacar cita con la reumatóloga y solo me ignoran y me pasean, mandaré una queja para que los sancionen por falta de ayuda hacia los pacientes."/>
    <x v="2"/>
    <s v="Medicina especializada"/>
    <s v="REUMATOLOGIA"/>
    <x v="68"/>
    <s v="Buenas tardes estimados, _x000a_Reciba un cordial saludo. En relación con el caso de la paciente Isabella Kam Gil, se informa que se intentó contactarla en más de tres ocasiones, en diferentes días, sin obtener respuesta. Asimismo, se le dejó un mensaje por WhatsApp, el cual fue visualizado, pero no se obtuvo respuesta._x000a_Por lo tanto, se solicita proceder con el cierre del caso correspondiente."/>
    <d v="2025-06-13T00:00:00"/>
    <x v="0"/>
    <n v="13"/>
    <s v="CERRADA"/>
    <s v="6 DIAS O MAS"/>
    <s v="ATRIBUIBLE"/>
    <s v="may-28"/>
    <e v="#N/A"/>
    <e v="#N/A"/>
    <e v="#N/A"/>
    <e v="#N/A"/>
    <m/>
    <m/>
    <s v="Acceso"/>
    <x v="0"/>
  </r>
  <r>
    <x v="4"/>
    <s v="PERÚ"/>
    <s v="VIVA1A CENTRO MEDICO"/>
    <s v="RIMAC"/>
    <s v="CRONICOS"/>
    <m/>
    <m/>
    <s v="Paredes Jara Santos"/>
    <m/>
    <m/>
    <m/>
    <x v="1"/>
    <m/>
    <x v="1"/>
    <s v="ASEGURADOR"/>
    <s v="Estimada @Janet Ina Sanchez Remicio_x000a__x000a_Se informa que el usuario referido se encuentra inscrito en el programa Diamante, por lo cual la cobertura aplicada para medicamentos y exámenes auxiliares corresponde al 85%._x000a__x000a_Asimismo, se valida que el usuario no cuenta con algún visto bueno precedente que autorice una cobertura extraordinaria al 100%._x000a__x000a_En ese sentido, se solicitará al prestador Viva 1 A el descargo correspondiente al respecto, a fin de contar con la sustentación técnica y administrativa del caso._x000a__x000a_Estimadas @Quejas y reclamos@chuaranca@viva1a.com.pe@Gianina Jessica Sigueña Aldana_x000a__x000a_Su urgente apoyo se requiere el descargo y medidas correctivas en cuanto el presente reclamo._x000a__x000a__x000a_Hola Patty / Edita:_x000a__x000a_ _x000a__x000a_Nos acaba de escribir Ana María Pereyra la CFO del cliente por el problema que tiene con su mamá por la cobertura de las medicinas en RIMAC a través del Programa CUIDATE, tal como lo resume en el correo más abajo._x000a__x000a_ _x000a__x000a_Su mamá está actualmente afiliada en la EPS de la Operadores Concentrados Peruanos desde Diciembre 2024 (Plan Potestativo Adicional 2 ), pero anteriormente estuvo en el Plan de Padres EPS de su anterior empleador (Cerro de Pasco Resources) que también tenía la EPS con RIMAC._x000a__x000a_ _x000a__x000a_desde que cambió de seguro de empresa , a pesar de que siempre ha coberturado Rimac, ha presentado una serie de desmejora en la atención ,_x000a_Primero postergaciones en la agenda de visita_x000a_Y ahora nos informan que hay medicamentos que eran coberturados hasta abril 2025 con el 100% y ahora tienen deducible_x000a_los medicamentos que la cobertura al 100% tienen que ver con su problema de hipertensión y otros de salud que cobertura. Al 100%_x000a_hasta Abril 2025: Se ve claramente en algunos médicamente el 100% de cobertura que siempre ha tenido_x000a_Ahora en su visita reciente Nos han enviado el nuevo reporte por mayo 2025, donde aquello que estaba al 100% coberturado ya no está y de manera general están con copago a pesar de ser medicamentos cuyas enfermedades son cubiertas al 100%_x000a_ _x000a__x000a_ _x000a__x000a_Ya lo revisamos a detalle con nuestra área de Claims y “No se evidencia ningún cambio de copagos ni coaseguro en el programa Cuídate”._x000a__x000a_ _x000a__x000a_Les pedimos su atención urgente para revisar este caso y confirmar que los medicamentos que venían siendo cubiertos al 100% sigan bajo esa misma cobertura._x000a__x000a_ _x000a__x000a_Quedamos atentos a su pronta respuesta."/>
    <x v="3"/>
    <s v="INTERNO IPRESS"/>
    <s v="INTERNO IPRESS"/>
    <x v="69"/>
    <s v="Estimada Guissela, buena tarde:_x000a_Paciente en referencia fue derivada con nosotros en Noviembre 2024, como programa DIAMANTE, en ese orden de ideas al ingreso se validó los Dx de nuestra mutua paciente con lo que se comprobó que efectivamente corresponde a dicha cohorte._x000a__x000a__x000a__x000a_Actualmente sus atenciones son por médico internista, y en base a los diecisiete (17) diagnósticos que presenta, se gestionan los medicamentos con el respectivo copago del 15%._x000a__x000a__x000a__x000a_Adjunto HC para evaluación correspondiente._x000a__x000a_Quedo a su disposición para cualquier consulta adicional._x000a_Saludos Cordiales,"/>
    <d v="2025-05-30T00:00:00"/>
    <x v="0"/>
    <n v="2"/>
    <s v="CERRADA"/>
    <s v="48 HORAS"/>
    <s v="ATRIBUIBLE"/>
    <s v="may-29"/>
    <e v="#N/A"/>
    <e v="#N/A"/>
    <e v="#N/A"/>
    <e v="#N/A"/>
    <m/>
    <m/>
    <s v="Eps"/>
    <x v="2"/>
  </r>
  <r>
    <x v="4"/>
    <s v="PERÚ"/>
    <s v="VIVA1A CENTRO MEDICO"/>
    <s v="RIMAC"/>
    <s v="CENTRO MEDICO VIRTUAL"/>
    <s v="DNI"/>
    <m/>
    <s v="Giannina Tipe Taza"/>
    <m/>
    <m/>
    <m/>
    <x v="1"/>
    <m/>
    <x v="2"/>
    <s v="ASEGURADOR"/>
    <s v="Estimados Viva 1,_x000a__x000a_Se requiere URGENTE revisar las medicinas pendiente de nuestra asegurada quien es la jefa de RRHH de la empresa y se requiere atención._x000a__x000a_ _x000a__x000a_Su atención medica ha sido el 27.05 Hola Janet,_x000a__x000a_ _x000a__x000a_Me dirijo a ustedes para expresar mi preocupación respecto al servicio recibido tras mi atención médica virtual realizada anteayer. Fui atendido por un médico a través de su plataforma, sin embargo, hasta la fecha no he recibido ningún contacto ni información sobre la entrega de los medicamentos recetados._x000a__x000a_Esta situación genera una gran molestia, ya que en una ocasión anterior  se me indicó que debía acercarme a una farmacia para recoger los medicamentos, lo cual resulta poco práctico y confuso. Cabe resaltar que, cuando me atendía a través de la Clínica Internacional, el servicio era mucho más eficiente y los medicamentos eran entregados directamente a domicilio, lo que facilitaba en gran medida el tratamiento._x000a__x000a_ "/>
    <x v="0"/>
    <s v="PRESTADOR EXTERNO"/>
    <s v="FARMACIA"/>
    <x v="69"/>
    <s v="Buenas tardes Lic. Margot,_x000a_Habiendo solicitado el descargo respectivo a las áreas involucradas en la atención de la paciente GIANNINA TIPE TAZA, lamentamos informarle que, debido a la actualización del sistema, se produjo una omisión en la visualización de la receta, lo cual impidió gestionar oportunamente la entrega de los medicamentos programada para el día 27 de mayo de 2025._x000a_En este punto, le extendemos nuestras más sinceras disculpas por los inconvenientes ocasionados._x000a_Sin perjuicio de ello, hemos verificado que, tan pronto se tuvo conocimiento de la no entrega, nos comunicamos con la paciente. La paciente indicó que adquirió los medicamentos por su cuenta. Ante ello, se le ofreció el reembolso por los gastos incurridos, propuesta que fue aceptada y concretada el día 03 de junio de 2025._x000a_Reiteramos nuestro compromiso en seguir mejorando nuestros procesos, asegurando una atención oportuna y de calidad para todos nuestros pacientes._x000a__x000a__x000a_Saludos cordiales."/>
    <d v="2025-06-09T00:00:00"/>
    <x v="0"/>
    <n v="8"/>
    <s v="CERRADA"/>
    <s v="6 DIAS O MAS"/>
    <s v="ATRIBUIBLE"/>
    <s v="may-29"/>
    <e v="#N/A"/>
    <e v="#N/A"/>
    <e v="#N/A"/>
    <e v="#N/A"/>
    <m/>
    <m/>
    <s v="Medicamentos"/>
    <x v="0"/>
  </r>
  <r>
    <x v="4"/>
    <s v="PERÚ"/>
    <s v="VIVA1A CENTRO MEDICO"/>
    <s v="RIMAC"/>
    <s v="CRONICOS"/>
    <s v="DNI"/>
    <n v="8170776"/>
    <s v="Nilton Hernan Jimenez Rosales"/>
    <m/>
    <m/>
    <s v="niltonjimenez780@gmail.com "/>
    <x v="42"/>
    <m/>
    <x v="0"/>
    <s v="LIBRO DE RECLAMOS ASEGURADOR"/>
    <s v="1. Contratante (Apellidos y Nombres) : NILTON HERNAN JIMENEZ ROSALES_x000a_2. Número de Póliza y Certificado: 4038-0000064902_x000a_3. Mail :niltonjimenez780@gmail.com_x000a_5. Solicitud: asegurado señala que pertenece a programa diamante debido a diagnóstico en lesión medular en la 11 y 12 de columna vertebral. Señal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_x000a_Requiere cambio de proveedor, debido a falta de tratamiento y seguimiento de su caso."/>
    <x v="16"/>
    <s v="TERAPIAS"/>
    <s v="TERAPIA FISICA"/>
    <x v="70"/>
    <s v="Informe de Resultado del Reclamo_x000a_1. Canal de Ingreso del Reclamo:_x000a_Reclamo ingresado el 30 de mayo de 2025, a través del Libro de Reclamaciones_x000a_Virtual (LRV) de RIMAC SEGUROS, mediante la Hoja de Reclamación_x000a_N°25-SBS015696; el cual nos fue trasladado el 30 de mayo del 2025 y registramos_x000a_como Reclamo N° LVR-25-000037._x000a_2. Identificación del usuario afectado y de quien presenta el reclamo:_x000a_El reclamo fue presentado por Nilton Hernan Jimenez Rosale con DNI N° 08170776._x000a_3. Descripción y causa del reclamo:_x000a_“Solicitud: asegurado señala que pertenece a programa diamante debido a_x000a_diagnóstico en lesión medularen la 11 y 12 de columna vertebral. Señala que le han_x000a_asignado terapias por 16 sesiones de lunes, miércoles a viernes, pero no las cumple,_x000a_debido a que proveedor asignado VIVA 1A señala que terapeuta se encuentra de viaje_x000a_o que a doctor no le pusieron movilidad por lo que cancelan su terapia. Menciona que_x000a_el realiza copago y aún así le brindan mal servicio. Requiere cambio de proveedor,_x000a_debido a falta de tratamiento y seguimiento de su caso.”_x000a_4. Análisis de los hechos que sustentan el reclamo:_x000a_Habiendo solicitado el descargo respectivo a las áreas involucradas en su atención,_x000a_como parte de las diligencias para atender su reclamo, cordialmente, le informamos lo_x000a_siguiente:_x000a_Sentimos los inconvenientes ocasionados y manifestamos que la salud de nuestros_x000a_pacientes es nuestra prioridad. Lamentablemente, por motivos de fuerza mayor, el_x000a_terapista Lic. Meza se vio imposibilitado de brindar atención durante el mes de mayo,_x000a_razón por la cual solo se lograron completar tres (03) sesiones de terapia. Con el fin_x000a_de dar continuidad al tratamiento, se ofreció oportunamente la reprogramación de las_x000a_sesiones restantes con el terapista Lic. Noriega; sin embargo, el paciente decidió no_x000a_aceptar dicha propuesta._x000a_Actualmente, el paciente ha retomado sus terapias en el mes de junio con el Lic._x000a_Meza, profesional con quien ha manifestado su preferencia exclusiva de atención, y_x000a_actualmente cuenta con un cronograma regular de sesiones, las cuales se vienen_x000a_desarrollando con total normalidad.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l tratamiento del paciente_x000a_c) Reenvío del cronograma de terapias._x000a_Quedamos atentos ante cualquier solicitud, prestos a servirle siempre._x000a_“EN VIVA 1A CUIDAMOS LA SALUD DE TU FAMILIA COMO SI FUERA LA NUESTRA”"/>
    <d v="2025-06-17T00:00:00"/>
    <x v="0"/>
    <n v="13"/>
    <s v="CERRADA"/>
    <s v="6 DIAS O MAS"/>
    <s v="ATRIBUIBLE"/>
    <s v="may-30"/>
    <e v="#N/A"/>
    <e v="#N/A"/>
    <e v="#N/A"/>
    <s v="SI"/>
    <m/>
    <m/>
    <s v="Acceso"/>
    <x v="0"/>
  </r>
  <r>
    <x v="4"/>
    <s v="PERÚ"/>
    <s v="VIVA1A CENTRO MEDICO"/>
    <s v="RIMAC"/>
    <s v="CRONICOS"/>
    <s v="DNI"/>
    <n v="9155132"/>
    <s v="Giulio Valz Gen Rivera"/>
    <m/>
    <m/>
    <m/>
    <x v="1"/>
    <m/>
    <x v="2"/>
    <s v="ASEGURADOR"/>
    <s v="Estimadas @Quejas y reclamos@Chrismerly Abigail Huaranca López_x000a__x000a_Su urgente apoyo con el descargo y medidas correctivas en referencia al presente reclamo. Estimados,_x000a__x000a_ _x000a__x000a_Solicito su apoyo con este caso, el asegurado VALZ GEN RIVERA GIULIO gerente de Howden se encuentra inscrito en el programa crónico siendo atendido por el proveedor VIVA 1A, este mes lamentablemente hubo una demora en la entrega de la medicina del asegurado por lo cual le genero incomodidad y fue elevado con el G.G de Howden._x000a__x000a_ _x000a__x000a_Agradeceré su apoyo para que este caso este mapeado y la medicina y comunicación sea oportunamente para evitar los reclamos._x000a__x000a_ _x000a__x000a_A la espera de su respuesta para proceder a informar al BK."/>
    <x v="0"/>
    <s v="PRESTADOR EXTERNO"/>
    <s v="FARMACIA"/>
    <x v="70"/>
    <s v="Buenas tardes, Rosita:_x000a_Respecto al correo líneas abajo, se informa que el paciente fue atendido el 16 de mayo de 2025 a las 7:00 p. m. Por motivos de actualización en el sistema, su receta no fue visualizada oportunamente; sin embargo, esta fue enviada a nuestro proveedor el sábado 17 de mayo de 2025 a las 14:00 horas para su dispensación._x000a_El día lunes 19 de mayo, el proveedor indicó que el paciente no respondió las llamadas realizadas, por lo que se procedió a enviarle un mensaje por WhatsApp. El martes 20 de mayo se logró establecer comunicación con el paciente, coordinando la entrega de los medicamentos para ese mismo día. _x000a_Posteriormente, nos volvimos a comunicar con el paciente, quien confirmó haber recibido los medicamentos. Se adjunta el cargo de entrega correspondiente._x000a_Lamentamos los inconvenientes ocasionados y reafirmamos nuestro compromiso con la mejora continua de nuestros procesos."/>
    <d v="2025-06-14T00:00:00"/>
    <x v="0"/>
    <n v="11"/>
    <s v="CERRADA"/>
    <s v="6 DIAS O MAS"/>
    <s v="ATRIBUIBLE"/>
    <s v="may-30"/>
    <e v="#N/A"/>
    <e v="#N/A"/>
    <e v="#N/A"/>
    <e v="#N/A"/>
    <m/>
    <m/>
    <s v="Medicamentos"/>
    <x v="0"/>
  </r>
  <r>
    <x v="5"/>
    <s v="PERÚ"/>
    <s v="VIVA1A CENTRO MEDICO"/>
    <s v="RIMAC"/>
    <s v="CRONICOS"/>
    <s v="DNI"/>
    <n v="7538232"/>
    <s v="Fredy Angel Ramos Mozo"/>
    <m/>
    <m/>
    <m/>
    <x v="43"/>
    <m/>
    <x v="0"/>
    <s v="LIBRO DE RECLAMOS ASEGURADOR"/>
    <s v="No puedo coordinar la atención para una ecografía indicada en consulta. Esto desde el 5 de Mayo. Pero el mes pasado 5 de_x000a_Abril ya lo había indicado. La central dice q ellos solo notifican a Rimac y el AP de Viva A1 no procesa la solicitud. He_x000a_llamado a la central Rimac por eso pero me dijeron lo mismo. La próxima cita con el médico es el 5 de Junio y necesito el examen. He dejado indicado q si no contesto el celular, me escribam al WhatsApp pero nada de eso ha sucedido. Igual sucedió con el examen de laboratorio, después de varias llamadas recién_x000a_pude coordinar para q me tomen la muestra. Es lamentable el servicio y la falta de claridad para coordinar estos examenes"/>
    <x v="2"/>
    <s v="IMAGENOLOGIA"/>
    <s v="ECOGRAFIA"/>
    <x v="71"/>
    <s v="Informe de Resultado del Reclamo_x000a_1. Canal de Ingreso del Reclamo:_x000a_Reclamo ingresado el 31 de mayo de 2025, a través del Libro de Reclamaciones_x000a_Virtual (LRV) de RIMAC EPS , mediante la Hoja de Reclamación N°25-EPS002967;_x000a_el cual nos fue trasladado el 02 de junio del 2025 y registramos como Reclamo N°_x000a_LVR-25-000038._x000a_2. Identificación del usuario afectado y de quien presenta el reclamo:_x000a_El reclamo fue presentado por Fredy Angel Ramos Mozo con DNI N° 07538232._x000a_3. Descripción y causa del reclamo:_x000a_“No puedo coordinar la atención para una ecografía indicada en consulta. Esto desde_x000a_el 5 de Mayo. Pero el mes pasado 5 de Abril ya lo había indicado. La central dice q ellos_x000a_solo notifican a Rimac y el AP de Viva A1 no procesa la solicitud. He llamado a la central_x000a_Rimac por eso pero me dijeron lo mismo. La próxima cita con el médico es el 5 de Junio_x000a_y necesito el examen. He dejado indicado q si no contesto el celular, me escribam al_x000a_WhatsApp pero nada de eso ha sucedido. Igual sucedió con el examen de laboratorio,_x000a_después de varias llamadas recién pude coordinar para q me tomen la muestra. Es_x000a_lamentable el servicio y la falta de claridad para coordinar estos examenes”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ese sentido, hemos_x000a_implementado las mejoras necesarias para evitar que situaciones como esta se repitan_x000a_en el futuro._x000a_No obstante, nos comunicamos con el paciente para la coordinación de sus exámenes,_x000a_siendo realizados el 06 de junio del 2025. Asimismo, se informa que el paciente tuvo_x000a_atención médica el día 09 de junio de 2025._x000a_5. Conclusiones_x000a_En consecuencia, de acuerdo con los fundamentos expuestos, nuestra institución_x000a_declara 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Mejora en la comunicación Paciente-Call Center._x000a_b) Reforzar el monitoreo continuo del proceso de atención de exámenes auxiliares._x000a_Quedamos atentos ante cualquier solicitud, prestos a servirle siempre._x000a_“EN VIVA 1A CUIDAMOS LA SALUD DE TU FAMILIA COMO SI FUERA LA NUESTRA”"/>
    <d v="2025-06-14T00:00:00"/>
    <x v="0"/>
    <n v="10"/>
    <s v="CERRADA"/>
    <s v="6 DIAS O MAS"/>
    <s v="ATRIBUIBLE"/>
    <s v="jun-02"/>
    <e v="#N/A"/>
    <e v="#N/A"/>
    <e v="#N/A"/>
    <e v="#N/A"/>
    <m/>
    <m/>
    <s v="Acceso"/>
    <x v="0"/>
  </r>
  <r>
    <x v="5"/>
    <s v="PERÚ"/>
    <s v="VIVA1A CENTRO MEDICO"/>
    <s v="RIMAC"/>
    <s v="CRONICOS"/>
    <s v="DNI"/>
    <n v="182896"/>
    <s v="RENE GUMPRECHT"/>
    <m/>
    <m/>
    <m/>
    <x v="1"/>
    <m/>
    <x v="2"/>
    <s v="ASEGURADOR"/>
    <s v="Estimados @Quejas y reclamos@Gianina Jessica Sigueña Aldana@Gestor Medico@Gestion Admisiones Viva 1A_x000a__x000a_Su gentil apoyo con el descargo de lo referido por el usuario. _x000a__x000a_Buenas tardes Estimadas,_x000a_Por favor, la gestión que corresponda en relación al paciente RENE GUMPRECHT. El mismo se atiende a través del programa Cuídate, indica que el Dr. Moncada da instrucción a Cuida Farmacia para la entrega de jeringas para su tratamiento crónico, pero en la última entrega la cantidad de jeringas es menor a lo que regularmente le entregan en proporción a la instrucción del médico de administración de medicina, por lo que lo recibido es insuficiente para el mes de tratamiento."/>
    <x v="27"/>
    <s v="PRESTADOR EXTERNO"/>
    <s v="FARMACIA"/>
    <x v="72"/>
    <s v="Buenas noches, Guisela:_x000a_En relación con el correo líneas abajo, y luego de solicitar los descargos correspondientes a las áreas involucradas, informamos lo siguiente:_x000a_El paciente  RENE HELMUT GUMPRECHT LEVY  fue atendido el 21 de mayo de 2025 a las 7:30 p.m., ocasión en la cual el médico prescribió una receta médica que fue dispensada por el proveedor CUIDAFARMA el 22 de mayo de 2025._x000a_Al revisar la historia clínica, se verificó que la receta incluyó los siguientes productos:_x000a_Tamsulosina 0.4 mg tableta_x000a_Insulina glargina 100 U/ml inyectable_x000a_Tiras reactivas para glucómetro (1 unidad)_x000a_Sin embargo, se identificó que el médico, en el campo de recomendaciones médicas, prescribió insumos adicionales que no fueron incluidos en la receta médica inicial, razón por la cual no fueron dispensados._x000a__x000a_Ante ello, nos comunicamos con la esposa del paciente para informarle lo sucedido, y se procedió a agendar una nueva cita para el 16 de junio de 2025 a las 8:30 p.m. con el Dr. Antonio David Moncada Catalán, mediante la cual se está gestionando la entrega de las agujas e insulinas pendientes con el proveedor CUIDAFARMA._x000a_Lamentamos lo ocurrido y reiteramos nuestro compromiso con la mejora continua de nuestros procesos, con el fin de garantizar una atención eficiente y oportuna._x000a_Quedamos atentos ante cualquier consulta adicional._x000a__x000a_El motivo por el cual no se realizó la orden dentro de la receta médica es porque el insumo no está disponible en el listado desplegable de la historia clínica. Esto ya se ha informado previamente tanto al área de farmacia como al área de tecnología para que sea implementado, ya que se trata de insumos de uso recurrente por nuestros pacientes crónicos. Según informó  el área de TI, los insumos reportados ya habían sido integrados al sistema según el listado remitido por farmacia, por lo cual se indicó a los médicos especialistas que los incluyeran dentro de la receta médica junto con las medicinas del paciente. No obstante, con estas incidencias reportadas, se valida que aún falta incluir insumos dentro de la plataforma, a fin de evitar reprocesos en las áreas médica y de farmacia, así como descontentos por parte del paciente._x000a__x000a_Atentamente,"/>
    <d v="2025-06-18T00:00:00"/>
    <x v="0"/>
    <n v="12"/>
    <s v="CERRADA"/>
    <s v="6 DIAS O MAS"/>
    <s v="ATRIBUIBLE"/>
    <s v="jun-03"/>
    <e v="#N/A"/>
    <e v="#N/A"/>
    <e v="#N/A"/>
    <e v="#N/A"/>
    <m/>
    <m/>
    <s v="Medicamentos"/>
    <x v="0"/>
  </r>
  <r>
    <x v="5"/>
    <s v="PERÚ"/>
    <s v="VIVA1A CENTRO MEDICO"/>
    <s v="RIMAC"/>
    <s v="CENTRO MEDICO VIRTUAL"/>
    <s v="DNI"/>
    <n v="43807341"/>
    <s v="Ron Kenett Castillo Chavez"/>
    <m/>
    <m/>
    <s v="k_c16@hotmail.com"/>
    <x v="44"/>
    <m/>
    <x v="0"/>
    <s v="LIBRO DE RECLAMOS ASEGURADOR"/>
    <s v="hoy llame a las 2 aproximadamente a solicita cita virtual para mi hija , ya que en el app no figura y no informan si esta en_x000a_actualización, me dijeron que la cita seria de 3:40 a 3:50 seria el rango de atención y minutos antes me llegaría el link, a las_x000a_4 pm llame a quejarme para el envío de enlace, volví a llamar 3 ó 4 veces , de tanto insistir me enviaron un enlace nuevo_x000a_reprogramando mi cita a las 5:20 pm, no es justo que jueguen con la salud de un niña de 2 años, es un engaño lo que hacen, pierdo mi tiempo"/>
    <x v="8"/>
    <s v="CENTRO MEDICO VIRTUAL"/>
    <s v="PEDIATRIA"/>
    <x v="72"/>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3 de junio de 2025, durante la atención a_x000a_través del Centro Médico Virtual (CMV), vinculados a la prestación del servicio para la_x000a_paciente Ivana Sofía Castillo Castro, con DNI 93168664, nos permitimos informar lo_x000a_siguiente:_x000a_a) Descripción de los hechos_x000a_Se ofertó subasta para el servicio de pediatría para paciente de 2 años de edad. Debido_x000a_a que el rango etario establecido para este servicio es de 3 años a 17 años (11 meses y_x000a_29 días), se procedió a escalar la solicitud a Rímac a través del grupo de seguimiento_x000a_CMV, a fin de obtener la autorización correspondiente._x000a_La solicitud fue escalada en dos oportunidades, a las 3:13 p.m. y 3:58 p.m., recibiendo_x000a_respuesta por parte de Rímac a las 4:00 p.m. Posteriormente, se procedió con el_x000a_agendamiento del servicio a las 4:17 p.m., quedando programado para las 5:20 p.m. del_x000a_mismo día._x000a_Por lo expuesto, se concluye que la atención fue gestionada dentro de los tiempos_x000a_establecidos y conforme a los procedimientos vigentes, no siendo atribuible a Viva 1A la_x000a_demora percibida, puesto que esta estuvo sujeta a la autorización previa por parte de la_x000a_aseguradora._x000a_Se adjunta los soportes correspondientes:_x000a_b) Medidas a adoptar o adoptadas:_x000a_Finalmente, es oportuno informarle que hemos adoptado las siguientes medidas:_x000a_a) Reforzar los procesos de validación y escalamiento de casos fuera del rango etario_x000a_establecido._x000a_b) Fortalecer la comunicación con RIMAC para obtener autorizaciones de forma más_x000a_oportuna._x000a_c) Brindar retroalimentación al equipo operativo para reforzar criterios y tiempos de_x000a_respuesta.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6-24T00:00:00"/>
    <x v="0"/>
    <n v="16"/>
    <s v="CERRADA"/>
    <s v="6 DIAS O MAS"/>
    <s v="ATRIBUIBLE"/>
    <s v="jun-03"/>
    <e v="#N/A"/>
    <e v="#N/A"/>
    <e v="#N/A"/>
    <e v="#N/A"/>
    <m/>
    <m/>
    <s v="Acceso"/>
    <x v="0"/>
  </r>
  <r>
    <x v="5"/>
    <s v="PERÚ"/>
    <s v="VIVA1A CENTRO MEDICO"/>
    <s v="RIMAC"/>
    <s v="CRONICOS"/>
    <s v="DNI"/>
    <n v="28311942"/>
    <s v="Maria Angelica Castillo Rios"/>
    <m/>
    <m/>
    <s v="nitacastillorios@hotmail.com"/>
    <x v="45"/>
    <m/>
    <x v="0"/>
    <s v="LIBRO DE RECLAMOS ASEGURADOR"/>
    <s v="Nombres: MARIA ANGELICA CASTILLO RIOS_x000a_DNI: 28311942_x000a_TLF: 975771442_x000a_CORREO: nitacastillorios@hotmail.com_x000a_Póliza: E0027841_x000a_Motivo: Asegurada manifiesta incomodidad debido a que con fecha 27.05 pidió una ambulancia con el proveedor viva A1 y la_x000a_señorita que iba dentro de la ambulancia no contaba con la ropa adecuada para poder atender, los medicamentos de la cita_x000a_virtual e hoy a la 7:45 AM llegaron recién a las 3 PM cuando ellos indicaron que iban a llegar antes de las 10 AM y_x000a_adicionalmente las medicinas las dejo en la puerta de su casa, no recibió llamada por parte de area ni un mensaje solo_x000a_dejaron los medicamentos._x000a_El día viernes la doctora María Alejandra Uribe le receta y después de dos días se contactan por el seguimiento y comenta_x000a_que se encuentra peor de salud para ello le agendan una cita el domingo y el medico le indica que los medicamentos que le_x000a_recetaron no eran los adecuados, indica que uno debe tener conocimiento en salud para saber que es lo que están_x000a_recetando ._x000a_Para terminar menciona que en los descanso médicos le aumentan 1 año tanto como en el descanso medico de ella y el e_x000a_su hija, solicita saber porque tantos errores._x000a_De preferencia no desea atenderse con ese proveedor"/>
    <x v="28"/>
    <s v="INTERNO IPRESS"/>
    <s v="INTERNO IPRESS"/>
    <x v="72"/>
    <s v="Informe de Resultado del Reclamo_x000a_1. Canal de Ingreso del Reclamo:_x000a_Reclamo ingresado el 03 de junio de 2025, a través del Libro de Reclamaciones Virtual_x000a_(LRV) de RIMAC EPS , mediante la Hoja de Reclamación N°25-EPS002992; el cual_x000a_nos fue trasladado el 04 de junio del 2025 y registramos como Reclamo N° LVR-25-_x000a_000039._x000a_2. Identificación del usuario afectado y de quien presenta el reclamo:_x000a_El reclamo fue presentado por Maria Angelica Castillo Rios con DNI N° 28311942._x000a_3. Descripción y causa del reclamo:_x000a_“Asegurada manifiesta incomodidad debido a que con fecha 27.05 pidió una ambulancia_x000a_con el proveedor viva A1 y la señorita que iba dentro de la ambulancia no contaba con_x000a_la ropa adecuada para poder atender, los medicamentos de la cita virtual e hoy a la 7:45_x000a_AM llegaron recién a las 3 PM cuando ellos indicaron que iban a llegar antes de las 10_x000a_AM y adicionalmente las medicinas las dejo en la puerta de su casa, no recibió llamada_x000a_por parte de area ni un mensaje solo dejaron los medicamentos. El día viernes la_x000a_doctora María Alejandra Uribe le receta y después de dos días se contactan por el_x000a_seguimiento y comenta que se encuentra peor de salud para ello le agendan una cita el_x000a_domingo y el medico le indica que los medicamentos que le recetaron no eran los_x000a_adecuados, indica que uno debe tener conocimiento en salud para saber que es lo que_x000a_están recetando . Para terminar menciona que en los descanso médicos le aumentan 1_x000a_año tanto como en el descanso medico de ella y el e su hija, solicita saber porque tantos_x000a_errores. De preferencia no desea atenderse con ese proveedor.”_x000a_4. Análisis de los hechos que sustentan el reclamo:_x000a_Habiendo solicitado el descargo respectivo a las áreas involucradas en su atención,_x000a_como parte de las diligencias para atender su reclamo, cordialmente, le informamos lo_x000a_siguiente:_x000a_En relación al servicio recibido el día 27 de mayo, informamos que el centro Viva 1A no_x000a_cuenta con servicio de ambulancia, por lo que dicha solicitud no corresponde a nuestra_x000a_institución._x000a_Respecto a la atención brindada el día 23 de mayo, la paciente fue evaluada por la Dra._x000a_Uribe, quien indicó un tratamiento adecuado según la sintomatología referida durante_x000a_la consulta. Posteriormente, en la atención de seguimiento realizada el 25 de mayo por_x000a_el Dr. Rojas, se modificó la terapéutica inicial en base a los nuevos síntomas reportados,_x000a_sin que ello implique un error en la atención médica anterior. A si mismo recalcar que_x000a_los profesionales de salud realizan su acto médico de acuerdo a los protocolos que_x000a_están normado por el Ministerio de Salud._x000a_En relación al descanso médico hemos implementado las mejoras necesarias para_x000a_evitar que situaciones como esta se repitan en el futuro._x000a_5. Conclusiones_x000a_En consecuencia, de acuerdo con los fundamentos expuestos, nuestra institución_x000a_declara fundado en parte de su reclamo en relación al descanso médico que se le emitió_x000a_a su persona.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Coordinar con el área de Tecnología de la Información para la revisión del sistema_x000a_de generación automática de descansos médicos._x000a_Quedamos atentos ante cualquier solicitud, prestos a servirle siempre._x000a_“EN VIVA 1A CUIDAMOS LA SALUD DE TU FAMILIA COMO SI FUERA LA NUESTRA”"/>
    <d v="2025-06-25T00:00:00"/>
    <x v="0"/>
    <n v="17"/>
    <s v="CERRADA"/>
    <s v="6 DIAS O MAS"/>
    <s v="ATRIBUIBLE"/>
    <s v="jun-03"/>
    <e v="#N/A"/>
    <e v="#N/A"/>
    <e v="#N/A"/>
    <e v="#N/A"/>
    <m/>
    <m/>
    <s v="Atención Asistencial"/>
    <x v="3"/>
  </r>
  <r>
    <x v="5"/>
    <s v="PERÚ"/>
    <s v="VIVA1A CENTRO MEDICO"/>
    <s v="RIMAC"/>
    <s v="CRONICOS"/>
    <s v="DNI"/>
    <s v="9437292(1)"/>
    <s v="ALFREDO CARLOS VALDIVIA DEL ALCAZAR"/>
    <m/>
    <m/>
    <m/>
    <x v="1"/>
    <m/>
    <x v="2"/>
    <s v="ASEGURADOR"/>
    <s v="Estimados señores viva 1A_x000a__x000a_ _x000a__x000a_Acabo de recibir la llamada del sr Valdivia, se encuentra muy mortificado debido que recibio una llamada de ustedes indicando que ya no se le enviaran sus medicinas faltantes debido que la receta esta vencida, la receta se ha vencido debido a un retraso en el envío no por demora de solicitud del asegurado._x000a__x000a_Por favor indicar como procederá la atención debido que no cuenta con medicinas y como se va a realizar las entregas para proximas recetas."/>
    <x v="0"/>
    <s v="PRESTADOR EXTERNO"/>
    <s v="FARMACIA"/>
    <x v="72"/>
    <s v="Estimados_x000a_Las solicitudes fueron coordinadas para ser entregadas el 24/06 AM."/>
    <d v="2025-06-23T00:00:00"/>
    <x v="0"/>
    <n v="15"/>
    <s v="CERRADA"/>
    <s v="6 DIAS O MAS"/>
    <s v="ATRIBUIBLE"/>
    <s v="jun-03"/>
    <e v="#N/A"/>
    <e v="#N/A"/>
    <e v="#N/A"/>
    <e v="#N/A"/>
    <m/>
    <m/>
    <s v="Medicamentos"/>
    <x v="0"/>
  </r>
  <r>
    <x v="5"/>
    <s v="PERÚ"/>
    <s v="VIVA1A CENTRO MEDICO"/>
    <s v="RIMAC"/>
    <s v="CRONICOS"/>
    <s v="DNI"/>
    <n v="10386627"/>
    <s v="WUILMAR SANTOS BRAN CULCAS"/>
    <m/>
    <n v="990557844"/>
    <m/>
    <x v="1"/>
    <m/>
    <x v="2"/>
    <s v="ASEGURADOR"/>
    <s v="Estimados Señores de Viva 1A_x000a__x000a_ _x000a__x000a_Agradeceré que nos puedan remitir si volvieron a contactarse con los pacientitos ya que hacen referencia que recibieron llamada diciéndoles que les volverían a llamar y hasta la fecha no les han llamado._x000a__x000a_Ante lo expuesto remito información de los pacientes para que se contacten prontamente ya que están esperando._x000a__x000a_ _x000a__x000a_Wuilmar Santos Bran Culcas DNI 10386627 Teléfono 990557844_x000a_Raphael Renato Fiori Llengue DNI 25439064 Teléfono 930701651_x000a_ _x000a__x000a_Así como a la vez solicitarle que si la comunicación es antes de las 2 pm debe ser por mensaje, posterior a ese horario pueden ubicarlos a través de una llamada."/>
    <x v="21"/>
    <s v="EPS"/>
    <s v="ASEGURADOR"/>
    <x v="73"/>
    <s v="Buenos días Margot,_x000a_En relación con tu correo líneas abajo, informamos lo siguiente:_x000a_Wuilmar Santos Bran Culcas – DNI 10386627 – Tel. 990557844:_x000a_El paciente ha solicitado que sus atenciones del programa sean derivadas a la Clínica Internacional – sede Lima._x000a_Raphael Renato Fiori Llengue – DNI 25439064 – Tel. 930701651:_x000a_Se intentó contactarla en más de tres ocasiones, en distintos días, sin obtener respuesta. Asimismo, se le dejó un mensaje por WhatsApp, pero hasta la fecha no hemos recibido respuesta._x000a__x000a_Quedamos atentos ante cualquier otra coordinación o indicación adicional."/>
    <d v="2025-06-14T00:00:00"/>
    <x v="1"/>
    <n v="8"/>
    <s v="CERRADA"/>
    <s v="6 DIAS O MAS"/>
    <s v="NO ATRIBUIBLE"/>
    <s v="jun-04"/>
    <e v="#N/A"/>
    <e v="#N/A"/>
    <e v="#N/A"/>
    <e v="#N/A"/>
    <m/>
    <m/>
    <s v="Eps"/>
    <x v="2"/>
  </r>
  <r>
    <x v="5"/>
    <s v="PERÚ"/>
    <s v="VIVA1A CENTRO MEDICO"/>
    <s v="RIMAC"/>
    <s v="CRONICOS"/>
    <s v="DNI"/>
    <n v="25439064"/>
    <s v="Raphael Renato Fiori Llengue"/>
    <m/>
    <n v="930701651"/>
    <m/>
    <x v="1"/>
    <m/>
    <x v="2"/>
    <s v="ASEGURADOR"/>
    <s v="Estimados Señores de Viva 1A_x000a__x000a_ _x000a__x000a_Agradeceré que nos puedan remitir si volvieron a contactarse con los pacientitos ya que hacen referencia que recibieron llamada diciéndoles que les volverían a llamar y hasta la fecha no les han llamado._x000a__x000a_Ante lo expuesto remito información de los pacientes para que se contacten prontamente ya que están esperando._x000a__x000a_ _x000a__x000a_Wuilmar Santos Bran Culcas DNI 10386627 Teléfono 990557844_x000a_Raphael Renato Fiori Llengue DNI 25439064 Teléfono 930701651_x000a_ _x000a__x000a_Así como a la vez solicitarle que si la comunicación es antes de las 2 pm debe ser por mensaje, posterior a ese horario pueden ubicarlos a través de una llamada."/>
    <x v="2"/>
    <s v="CUIDATE"/>
    <s v="NO ESPECIFICA"/>
    <x v="73"/>
    <s v="Buenos días Margot,_x000a_En relación con tu correo líneas abajo, informamos lo siguiente:_x000a_Wuilmar Santos Bran Culcas – DNI 10386627 – Tel. 990557844:_x000a_El paciente ha solicitado que sus atenciones del programa sean derivadas a la Clínica Internacional – sede Lima._x000a_Raphael Renato Fiori Llengue – DNI 25439064 – Tel. 930701651:_x000a_Se intentó contactarla en más de tres ocasiones, en distintos días, sin obtener respuesta. Asimismo, se le dejó un mensaje por WhatsApp, pero hasta la fecha no hemos recibido respuesta._x000a__x000a_Quedamos atentos ante cualquier otra coordinación o indicación adicional."/>
    <d v="2025-06-17T00:00:00"/>
    <x v="0"/>
    <n v="10"/>
    <s v="CERRADA"/>
    <s v="6 DIAS O MAS"/>
    <s v="ATRIBUIBLE"/>
    <s v="jun-04"/>
    <e v="#N/A"/>
    <e v="#N/A"/>
    <e v="#N/A"/>
    <e v="#N/A"/>
    <m/>
    <m/>
    <s v="Acceso"/>
    <x v="0"/>
  </r>
  <r>
    <x v="5"/>
    <s v="PERÚ"/>
    <s v="VIVA1A CENTRO MEDICO"/>
    <s v="RIMAC"/>
    <s v="CRONICOS"/>
    <s v="DNI"/>
    <n v="6762836"/>
    <s v="MUÑOZ RUBIO PACO MERCEDES"/>
    <m/>
    <m/>
    <m/>
    <x v="1"/>
    <m/>
    <x v="2"/>
    <s v="ASEGURADOR"/>
    <s v="Estimados Sres. de VIVA 1 A_x000a__x000a_ _x000a__x000a_Estimado según lo ya comunicado hoy con el sr Ojeda, agradeceré que puedan brindar descargo a lo referido por el paciente: : MUÑOZ RUBIO PACO MERCEDES con DNI 06762836._x000a__x000a_“el asegurado reclama que no lo llamaron para la cita ni la entrega de medicamentos y actualmente se está viendo en la necesidad de adquirir sus medicamentos por cuenta propia, lo que le está generando una situación de incomodidad y disconformidad con el servicio brindado.”_x000a__x000a_ _x000a__x000a_ _x000a__x000a_Ante lo expuesto agradeceré su pronta respuesta y comunicación con el paciente_x000a__x000a_ _x000a__x000a_Saludos"/>
    <x v="0"/>
    <s v="PRESTADOR EXTERNO"/>
    <s v="FARMACIA"/>
    <x v="73"/>
    <s v="Buenas tardes Margot:_x000a_En relación con el paciente  MUÑOZ RUBIO PACO MERCEDE, informamos que fue atendido el 7 de junio de 2025 a las 6:00 p.m., y sus medicamentos fueron entregados el 10 de junio de 2025._x000a_Lamentamos los inconvenientes ocasionados y reafirmamos nuestro compromiso con la mejora continua de nuestros procesos._x000a_Quedamos atentos ante cualquier consulta adicional._x000a_"/>
    <d v="2025-06-18T00:00:00"/>
    <x v="0"/>
    <n v="11"/>
    <s v="CERRADA"/>
    <s v="6 DIAS O MAS"/>
    <s v="ATRIBUIBLE"/>
    <s v="jun-04"/>
    <e v="#N/A"/>
    <e v="#N/A"/>
    <e v="#N/A"/>
    <e v="#N/A"/>
    <m/>
    <m/>
    <s v="Medicamentos"/>
    <x v="0"/>
  </r>
  <r>
    <x v="5"/>
    <s v="PERÚ"/>
    <s v="VIVA1A CENTRO MEDICO"/>
    <s v="RIMAC"/>
    <s v="CRONICOS"/>
    <s v="DNI"/>
    <n v="6068235"/>
    <s v="BLANCO REYES LUCIA YVON"/>
    <m/>
    <n v="981118827"/>
    <m/>
    <x v="1"/>
    <m/>
    <x v="2"/>
    <s v="ASEGURADOR"/>
    <s v=" Estimada @Angelica Aguirre Huarcaya_x000a__x000a_Cualquier demora de entrega de medicamentos deberá ser reportado al prestador que brinda el servicio para que otorgue el descargo al respectó para este proceso no es necesario nuestra intervención._x000a__x000a_Sin perjuicio a ello por esta ocasión se derivará el caso._x000a_Estimadas @bhuaranca@viva1a.com.pe@Quejas y reclamos_x000a__x000a_Su gentil apoyo se requiere el descargo y medidas correctivas de lo indicado por la usuaria_x000a__x000a_Estimada Ange,_x000a__x000a_Por favor tu gentil apoyo coordinando la entrega de la medicación de la paciente en mención._x000a__x000a_ _x000a__x000a_Asegurada: BLANCO REYES LUCIA YVON_x000a__x000a_DNI: 06068235_x000a__x000a_Contacto: 981 118 827_x000a__x000a_ "/>
    <x v="0"/>
    <s v="PRESTADOR EXTERNO"/>
    <s v="FARMACIA"/>
    <x v="73"/>
    <s v="Buenos días, Guisela:_x000a_En relación con el paciente  BLANCO REYES LUCIA YVON, informamos que fue atendida el 3 de junio de 2025 a las 3:00 p.m., y sus medicamentos fueron entregados el 4 de junio de 2025, cumpliendo con el plazo establecido dentro del ANS._x000a_Quedamos atentos ante cualquier consulta adicional._x000a__x000a__x000a_Saludos cordiales."/>
    <d v="2025-06-18T00:00:00"/>
    <x v="0"/>
    <n v="11"/>
    <s v="CERRADA"/>
    <s v="6 DIAS O MAS"/>
    <s v="ATRIBUIBLE"/>
    <s v="jun-04"/>
    <e v="#N/A"/>
    <e v="#N/A"/>
    <e v="#N/A"/>
    <e v="#N/A"/>
    <m/>
    <m/>
    <s v="Medicamentos"/>
    <x v="0"/>
  </r>
  <r>
    <x v="5"/>
    <s v="PERÚ"/>
    <s v="VIVA1A CENTRO MEDICO"/>
    <s v="RIMAC"/>
    <s v="CENTRO MEDICO VIRTUAL"/>
    <s v="DNI"/>
    <n v="74847782"/>
    <s v="Gisella Pierina Castro Echeverria"/>
    <m/>
    <m/>
    <m/>
    <x v="46"/>
    <m/>
    <x v="0"/>
    <s v="LIBRO DE RECLAMOS ASEGURADOR"/>
    <s v="Estoy inconforme con la atención brindada por el proveedor salud360 debido a su ineptitud mi hijo a empeorado y tiene una_x000a_infección mayor que se puedo evitar con la atención adecuada. Debido a que su receta no llego, por tal motivo he tenido que_x000a_brindar las dosis a mi criterio sin ser medico además que no se me brindo el descanso medico por el menor. Mi hijo paso atención virtual a las 3 de la tarde y a las 9 de la noche recién se comunican indicando que no iban a llevar la medicación y que al día siguiente iban a brindar los medicamento en el punto más cercano para recojo."/>
    <x v="0"/>
    <s v="PRESTADOR EXTERNO"/>
    <s v="FARMACIA"/>
    <x v="74"/>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3 de junio de 2025, durante la atención a_x000a_través del Centro Médico Virtual (CMV), vinculados a la prestación del servicio para la_x000a_paciente Jorge Santiago Mieses Castro, con DNI 90924752, nos permitimos informar lo_x000a_siguiente:_x000a_a) Descripción de los hechos_x000a_Se ofertó la subasta para el servicio de pediatría a favor de un paciente de 6 años de_x000a_edad. Posteriormente, se procedió con el agendamiento del servicio, quedando_x000a_programado en dos oportunidades: a la 1:40 p.m. y a las 2:20 p.m. del mismo día._x000a_Sin embargo, el paciente no se conectó a la teleconsulta ni atendió las llamadas_x000a_realizadas, por lo cual no se logró concretar la atención programada con el proveedor_x000a_VIVA 1A._x000a_Cabe resaltar que el reclamo presentado por el paciente está dirigido al proveedor_x000a_Salud360. En ese sentido, VIVA 1A no se hace responsable del reclamo, dado que no_x000a_corresponde a una atención programada ni ejecutada por nuestra institución._x000a_Se adjunta los soportes correspondientes:_x000a_b) Medidas a adoptar o adoptadas:_x000a_Finalmente, es oportuno informarle que hemos adoptado las siguientes medidas:_x000a_a) Revisar y ajustar los procesos de notificación para asegurar que el paciente reciba_x000a_con antelación toda la información necesaria sobre la consulta (hora, enlace,_x000a_indicaciones).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6-24T00:00:00"/>
    <x v="0"/>
    <n v="14"/>
    <s v="CERRADA"/>
    <s v="6 DIAS O MAS"/>
    <s v="ATRIBUIBLE"/>
    <s v="jun-05"/>
    <e v="#N/A"/>
    <e v="#N/A"/>
    <e v="#N/A"/>
    <e v="#N/A"/>
    <m/>
    <m/>
    <s v="Medicamentos"/>
    <x v="0"/>
  </r>
  <r>
    <x v="5"/>
    <s v="PERÚ"/>
    <s v="VIVA1A CENTRO MEDICO"/>
    <s v="RIMAC"/>
    <s v="CRONICOS"/>
    <s v="DNI"/>
    <n v="10386627"/>
    <s v="WUILMAR SANTOS BRAN CULCAS"/>
    <m/>
    <m/>
    <m/>
    <x v="1"/>
    <m/>
    <x v="2"/>
    <s v="ASEGURADOR"/>
    <s v="Estimadas@Quejas y reclamos@bhuaranca@viva1a.com.pe_x000a__x000a_Su gentil apoyo con el descargo y medidas correctivas en referencia al presente reclamo._x000a__x000a_Buenos días Guissela,_x000a__x000a_ _x000a__x000a_El asegurado WUILMAR SANTOS BRAN CULCAS – DNI 10386627 ingresa reclamo ya que no se encuentra de acuerdo con el rechazo del medicamento Insulina bajo la cobertura del programa Cuídate (dx diabetes)._x000a__x000a_ _x000a__x000a_Agradeceré me brindes los detalles del rechazo._x000a__x000a_ _x000a__x000a_Gracias de antemano._x000a__x000a_Saludos,_x000a_"/>
    <x v="21"/>
    <s v="EPS"/>
    <s v="ASEGURADOR"/>
    <x v="75"/>
    <s v="Estimados _x000a_Estimados, buen día;_x000a_Paciente solicita atención presencial, considerando presencial a las atenciones en consultorio, no desea atención a domicilio._x000a_Paciente reside en comas; es por ello, que solicita puedan derivar sus atenciones del programa a la Clínica Internacional sede Lima_x000a_Saludos Cordiales,"/>
    <d v="2025-06-07T00:00:00"/>
    <x v="1"/>
    <n v="1"/>
    <s v="CERRADA"/>
    <s v="24 HORAS"/>
    <s v="NO ATRIBUIBLE"/>
    <s v="jun-06"/>
    <e v="#N/A"/>
    <e v="#N/A"/>
    <e v="#N/A"/>
    <e v="#N/A"/>
    <m/>
    <m/>
    <s v="Eps"/>
    <x v="2"/>
  </r>
  <r>
    <x v="5"/>
    <s v="PERÚ"/>
    <s v="VIVA1A CENTRO MEDICO"/>
    <s v="RIMAC"/>
    <s v="CRONICOS"/>
    <s v="DNI"/>
    <n v="8170776"/>
    <s v="NILTON HERNAN JIMENEZ ROSALES"/>
    <m/>
    <m/>
    <m/>
    <x v="47"/>
    <m/>
    <x v="0"/>
    <s v="LIBRO DE RECLAMOS ASEGURADOR"/>
    <s v="Estimados @bhuaranca@viva1a.com.pe@Quejas y reclamos_x000a__x000a_Su gentil apoyo se requiere el descargo y medidas correctivas en referencia al presente reclamo (usuario reincidente)._x000a__x000a_Hola Guissela,_x000a__x000a_ _x000a__x000a_Tenemos un nuevo reclamo por parte del asegurado NILTON HERNAN JIMENEZ ROSALES-  DNI 08170776, señala que pertenece a programa diamante debido a diagnóstico en lesión medular en la 11 y 12 de columna vertebral. Menciona que le han asignado terapias por 16 sesiones de lunes, miércoles a viernes, pero no las cumple, debido a que proveedor asignado VIVA 1A señala que terapeuta se encuentra de viaje o que a doctor no le pusieron movilidad por lo que cancelan su terapia. Menciona que el realiza copago y aún así le brindan mal servicio. Requiere cambio de proveedor, debido a falta de tratamiento y seguimiento de su caso._x000a__x000a_ _x000a__x000a_Por favor tu apoyo para revisar el caso y evaluar el cambio de proveedor._x000a__x000a_ _x000a__x000a_Quedo atenta a tus comentarios._x000a__x000a_ _x000a__x000a_Gracias,_x000a_"/>
    <x v="16"/>
    <s v="TERAPIAS"/>
    <s v="TERAPIA FISICA"/>
    <x v="75"/>
    <s v="Buenas tardes estimados,_x000a_Habiendo solicitado el descargo respectivo a las áreas involucradas en su atención, como parte de las diligencias para dar respuesta a su reclamo, cordialmente, le informamos lo siguiente:_x000a_Sentimos los inconvenientes ocasionados y manifestamos que la salud de nuestros pacientes es nuestra prioridad. Lamentablemente, por motivos de fuerza mayor, el terapista Lic. Meza se vio imposibilitado de brindar atención durante el mes de mayo, razón por la cual solo se lograron completar tres (03) sesiones de terapia. Con el fin de dar continuidad al tratamiento, se ofreció oportunamente la reprogramación de las sesiones restantes con el terapista Lic. Noriega; sin embargo, el paciente decidió no aceptar dicha propuesta._x000a_Actualmente, el paciente ha retomado sus terapias en el mes de junio con el Lic. Meza, profesional con quien ha manifestado su preferencia exclusiva de atención. A la fecha, cuenta con un cronograma regular de sesiones, las cuales se vienen desarrollando con total normalidad._x000a_Se adjunta el cronograma correspondiente a las terapias programadas para el mes de junio, así como el registro de las sesiones efectivamente realizadas hasta la fecha, a fin de brindar mayor transparencia y trazabilidad del tratamiento._x000a__x000a__x000a__x000a_Quedamos atentos a cualquier consulta adicional y siempre a su disposición para atender sus requerimientos. En el Centro Médico Viva 1A, estamos comprometidos con brindarle un servicio de calidad y seguimos trabajando continuamente para mejorar su experiencia con nosotros."/>
    <d v="2025-06-17T00:00:00"/>
    <x v="0"/>
    <n v="8"/>
    <s v="CERRADA"/>
    <s v="6 DIAS O MAS"/>
    <s v="ATRIBUIBLE"/>
    <s v="jun-06"/>
    <e v="#N/A"/>
    <e v="#N/A"/>
    <e v="#N/A"/>
    <s v="SI"/>
    <m/>
    <m/>
    <s v="Acceso"/>
    <x v="0"/>
  </r>
  <r>
    <x v="5"/>
    <s v="PERÚ"/>
    <s v="VIVA1A CENTRO MEDICO"/>
    <s v="RIMAC"/>
    <s v="CRONICOS"/>
    <s v="DNI"/>
    <n v="10808635"/>
    <s v="URBINA PEREZ SANDRA DANIELLA"/>
    <m/>
    <m/>
    <m/>
    <x v="1"/>
    <m/>
    <x v="2"/>
    <s v="ASEGURADOR"/>
    <s v="Estimados @Freddy Garzón@Gianina Jessica Sigueña Aldana_x000a__x000a_Su urgente apoyo con el presente caso._x000a__x000a_Se trata de una usuaria reincidente en reclamos, quien manifiesta demoras y fallas en la coordinación para la entrega de medicamentos._x000a__x000a_Por favor, se solicita establecer un canal directo y exclusivo de contacto por parte de Viva 1A para esta usuaria, con la finalidad de que pueda recibir una respuesta oportuna a sus incidencias y no tenga la necesidad de remitir sus casos por medios no formales ni de escalar sus reclamos de manera directa a nuestro equipo._x000a__x000a_Actualmente, la usuaria insiste en comunicarse tanto conmigo como con la Lic. Rosita, señalando quiebres en el servicio._x000a_Es importante indicar que, en estos casos, la usuaria debe mantener la comunicación directamente con el prestador, quien es el responsable de brindar la atención y resolución adecuada._x000a__x000a_Por la alta demanda que actualmente gestionan los Programas Crónicos de RIMAC, no contamos con los recursos para realizar un seguimiento personalizado en estos casos, ya que la resolución y atención corresponde ser gestionada por el prestador._x000a__x000a_Por parte del área de Programas Crónicos, hemos informado a la usuaria lo que corresponde. Sin embargo, requerimos el sustento por parte de ustedes que confirme que la comunicación con la usuaria se ha establecido y que se ha definido este canal exclusivo de atención."/>
    <x v="0"/>
    <s v="PRESTADOR EXTERNO"/>
    <s v="FARMACIA"/>
    <x v="75"/>
    <s v="Buenos días, Guisela:_x000a_Desde el Centro Médico Viva 1A, confirmamos que hemos tomado conocimiento del caso reportado y, en atención a la situación descrita, se ha establecido un canal exclusivo de contacto para la usuaria, con el fin de asegurar una atención oportuna y evitar quiebres en la coordinación del servicio._x000a_La coordinación directa será asumida por Gianina Sigueñas, del área de Call Center Crónicos, y Melissa Melgarejo, del área de Farmacia, quienes estarán encargadas de gestionar las incidencias y brindar el seguimiento correspondiente._x000a_Asimismo, ponemos en conocimiento que el medicamento Metilfenidato 54 mg tableta, prescrito en los meses de marzo, mayo y junio, está clasificado dentro de las listas IIA, IIIA, IIIB y IIIC de estupefacientes y psicotrópicos, según el Reglamento vigente. Debido a su condición de medicamento controlado, su prescripción debe realizarse mediante receta especial sujeta a balance y su dispensación únicamente de manera presencial en establecimientos farmacéuticos autorizados._x000a_Lo mencionamos debido al malestar expresado por la paciente, quien solicita recibir el medicamento vía delivery, lo cual no es viable por contravenir la normativa sanitaria._x000a_Para su conocimiento."/>
    <d v="2025-06-25T00:00:00"/>
    <x v="0"/>
    <n v="14"/>
    <s v="CERRADA"/>
    <s v="6 DIAS O MAS"/>
    <s v="ATRIBUIBLE"/>
    <s v="jun-06"/>
    <e v="#N/A"/>
    <e v="#N/A"/>
    <e v="#N/A"/>
    <s v="SI"/>
    <m/>
    <m/>
    <s v="Medicamentos"/>
    <x v="0"/>
  </r>
  <r>
    <x v="5"/>
    <s v="PERÚ"/>
    <s v="VIVA1A CENTRO MEDICO"/>
    <s v="RIMAC"/>
    <s v="CRONICOS"/>
    <s v="DNI"/>
    <n v="7919551"/>
    <s v="CARLOS DAVEL REYMUNDO CRISOSTOMO"/>
    <m/>
    <m/>
    <m/>
    <x v="1"/>
    <m/>
    <x v="2"/>
    <s v="ASEGURADOR"/>
    <s v="Buenas tardes,_x000a__x000a_ _x000a__x000a_El cliente en mención ha solicitado su inscripción en el programa de Hipotiroidismo. Sin embargo, nos indica que Viva 1A se ha comunicado en cuatro ocasiones para coordinar su cita con el médico, pero en ninguna oportunidad ha recibido la llamada correspondiente._x000a__x000a_Dado que el cliente está muy crítico con esta situación, agradecemos tu apoyo para contactarlo y concretar la cita con el doctor a la brevedad._x000a__x000a_ _x000a__x000a_POLIZA_x000a__x000a_6101 E0001394_x000a__x000a_CARLOS DAVEL REYMUNDO CRISOSTOMO_x000a__x000a_DNI 07919551_x000a__x000a_CELULAR:  987801301_x000a__x000a_ "/>
    <x v="2"/>
    <s v="CRONICOS"/>
    <s v="HIPOTIROIDISMO"/>
    <x v="75"/>
    <s v="Buenas tardes Margot:_x000a_En relación con el paciente  CARLOS DAVEL REYMUNDO CRISOSTOMO, informamos que fue atendido el 12 de junio de 2025 a las 3:45 p.m., con el Dr. Antonio David Moncada Catalan de MEDICINA FAMILIAR - TELECONSULTA._x000a_Lamentamos los inconvenientes ocasionados y reafirmamos nuestro compromiso con la mejora continua de nuestros procesos._x000a_Quedamos atentos ante cualquier consulta adicional._x000a__x000a__x000a_Saludos cordiales."/>
    <d v="2025-06-18T00:00:00"/>
    <x v="0"/>
    <n v="9"/>
    <s v="CERRADA"/>
    <s v="6 DIAS O MAS"/>
    <s v="ATRIBUIBLE"/>
    <s v="jun-06"/>
    <e v="#N/A"/>
    <e v="#N/A"/>
    <e v="#N/A"/>
    <e v="#N/A"/>
    <m/>
    <m/>
    <s v="Acceso"/>
    <x v="0"/>
  </r>
  <r>
    <x v="5"/>
    <s v="PERÚ"/>
    <s v="VIVA1A CENTRO MEDICO"/>
    <s v="RIMAC"/>
    <s v="CRONICOS"/>
    <s v="DNI"/>
    <n v="993047101"/>
    <s v="PATRICIA MILAGROS ANDRADE AGUIRRE"/>
    <m/>
    <m/>
    <m/>
    <x v="1"/>
    <m/>
    <x v="2"/>
    <s v="ASEGURADOR"/>
    <s v="Estimada, solicitamos su apoyo con este caso._x000a__x000a_El cliente informa que, desde el 22 de mayo, se comunicó para inscribirse en el Programa de Enfermedades Crónicas. Le indicaron que dentro de 24 a 48 horas la contactarían, pero hasta la fecha no ha recibido atención._x000a__x000a_ _x000a__x000a_Solicita con urgencia que puedan llamarla._x000a__x000a_Paciente: Patricia Milagros Andrade Aguirre_x000a_Celular: 993047101_x000a_Programa: Hipotiroidismo_x000a_Correo: patrziaan@hotmail.com"/>
    <x v="2"/>
    <s v="CRONICOS"/>
    <s v="HIPOTIROIDISMO"/>
    <x v="75"/>
    <s v="Buenas tardes Guisela:_x000a_En relación con el paciente PATRICIA MILAGROS ANDRADE AGUIRRE, informamos que tiene una cita programada para el 19 de junio de 2025 a las 07:00 p.m., con el Dra. Nilda Noriko Kawamura Murillo de la especialidad de ENDOCRINOLOGÍA  - TELECONSULTA._x000a_Quedamos atentos ante cualquier consulta adicional._x000a__x000a_Saludos cordiales."/>
    <d v="2025-06-19T00:00:00"/>
    <x v="0"/>
    <n v="10"/>
    <s v="CERRADA"/>
    <s v="6 DIAS O MAS"/>
    <s v="ATRIBUIBLE"/>
    <s v="jun-06"/>
    <e v="#N/A"/>
    <e v="#N/A"/>
    <e v="#N/A"/>
    <e v="#N/A"/>
    <m/>
    <m/>
    <s v="Acceso"/>
    <x v="0"/>
  </r>
  <r>
    <x v="5"/>
    <s v="PERÚ"/>
    <s v="VIVA1A CENTRO MEDICO"/>
    <s v="RIMAC"/>
    <s v="CRONICOS"/>
    <s v="DNI"/>
    <n v="80501965"/>
    <s v=" JOHAN NAJAR ZEGARRA"/>
    <m/>
    <m/>
    <m/>
    <x v="1"/>
    <m/>
    <x v="2"/>
    <s v="ASEGURADOR"/>
    <s v="Buenas tardes Estimadas:_x000a__x000a_ Estimados Señores Viva 1 A_x000a__x000a_ _x000a__x000a_Quisiera agradecerles que nos puedan brindar mayor información  que le han remitido al paciente Johan Najar Zegarra con Dni 80501965 en función a la atención de sus medicamentos_x000a__x000a__x000a_Solicito su apoyo con el siguiente caso, el paciente JOHAN NAJAR ZEGARRA con DNI 80501965 refiere que Rimac le cambio de proveedor sin previo aviso, el proveedor asignado fue Centro Médico Viva 1 y le acaban de informar que el seguro ya no cubrirá sus medicinas al 100% sino al 85%._x000a__x000a_Cliente refiere que la cobertura siempre fue al 100% y solicita que se mantenga así._x000a__x000a_Por favor confirmar si hubo cambios en los deducibles del programa o se trata de un error del proveedor._x000a__x000a_ _x000a__x000a_Por favor responder a la brevedad para informar al paciente._x000a__x000a_ _x000a__x000a_1. Nombres y Apellidos completos del paciente:  JOHAN NAJAR ZEGARRA_x000a__x000a_2. Documento de Identidad: 80501965_x000a__x000a_3. Diagnóstico: Diabetes_x000a__x000a_4. Ciudad de Residencia: Lima_x000a__x000a_5. Teléfono (De preferencia Móvil): 992197646_x000a__x000a_6. Correo: jnajar@bisa.com.pe_x000a_7. Plan: E0001465_x000a__x000a_ "/>
    <x v="15"/>
    <s v="CALL CENTER"/>
    <s v="CALL CENTER"/>
    <x v="75"/>
    <s v="Estimados, buen día:_x000a_Hemos logrado contactar con nuestro mutuo paciente hace unos minutos._x000a_Se informar coberturas del programa DM, teniendo en cuenta que el Dx en cobertura es DM tipo 2, no complicada y no insulinodependiente._x000a__x000a_Cabe resaltar que el paciente reside en Arequipa, las atenciones serán virtuales y los análisis se coordinarán con los proveedores asignados._x000a__x000a_Cita: 16/6/25_x000a_Hora: 18:30_x000a_Dr. Pereira - Endocrinología_x000a__x000a_Saludos Cordiales,"/>
    <d v="2025-06-16T00:00:00"/>
    <x v="0"/>
    <n v="7"/>
    <s v="CERRADA"/>
    <s v="6 DIAS O MAS"/>
    <s v="ATRIBUIBLE"/>
    <s v="jun-06"/>
    <e v="#N/A"/>
    <e v="#N/A"/>
    <e v="#N/A"/>
    <e v="#N/A"/>
    <m/>
    <m/>
    <s v="Tramites Administrativos"/>
    <x v="3"/>
  </r>
  <r>
    <x v="5"/>
    <s v="PERÚ"/>
    <s v="VIVA1A CENTRO MEDICO"/>
    <s v="RIMAC"/>
    <s v="CRONICOS"/>
    <s v="DNI"/>
    <n v="22268777"/>
    <s v="SARA PATRICIA LOYOLA VASQUEZ"/>
    <m/>
    <m/>
    <m/>
    <x v="1"/>
    <m/>
    <x v="2"/>
    <s v="ASEGURADOR"/>
    <s v="Estimadas @bhuaranca@viva1a.com.pe@Quejas y reclamos_x000a__x000a_Su gentil apoyo con el descargo y medidas correctivas en referencia al presente reclamo._x000a__x000a_Nombres: ESTEPHANIA SOLANGE CUETO LOYOLA_x000a_TLF: 941160701_x000a_CORREO: scuetoloyola@gmail.com  _x000a_Póliza: E0001738_x000a_Motivo: Asegurada muy critica manifiesta mal trato por el programa cuídate por los siguientes diagnósticos diabetes, hipertensión y dislipidemia para su madre SARA PATRICIA LOYOLA VASQUEZ con DNI 22268777 menciona que no se le hace el seguimiento correspondiente, no le envían medicamentos mensuales y siempre debe llamar para agendar citas ya que siempre se olvidan de realizarlo._x000a_Solicita las medidas correctivas ya que este beneficio debe ser brindando a tiempo ya que son diagnósticos crónicos."/>
    <x v="2"/>
    <s v="CRONICOS"/>
    <s v="DIABETES"/>
    <x v="75"/>
    <s v="Buenas tardes, Rebeca:_x000a_En relación con el caso de la paciente SARA PATRICIA LOYOLA VÁSQUEZ, informamos lo siguiente:_x000a__x000a_Hemos tomado conocimiento de las observaciones realizadas por su hija, la señora Estephania Solange Cueto Loyola, respecto al seguimiento y entrega de medicamentos correspondientes al Programa Cuídate. Lamentamos los inconvenientes presentados y ofrecemos nuestras disculpas por las molestias ocasionadas._x000a__x000a_Tras la revisión del historial de atención, verificamos que la paciente no fue atendida durante el mes de mayo, puesto que, pese a los intentos realizados, no se logró establecer contacto telefónico, lo cual impidió la programación de su consulta mensual._x000a__x000a_No obstante, se confirma que la paciente fue atendida el 07 de junio de 2025 a las 3:15 p. m. por la Dra. Anahí Angélica Seijas Arvelaez, en la especialidad de Medicina Interna – Teleconsulta. Durante dicha atención, se le prescribieron los medicamentos correspondientes, los cuales fueron entregados el 09 de junio, dentro de los plazos establecidos._x000a__x000a_Como medidas adoptadas se ha reforzado el protocolo de confirmación y seguimiento telefónico con pacientes que no respondan en el primer intento, incrementando los intentos de contacto en diferentes horarios. Se continuará haciendo seguimiento a la paciente para asegurar su correcta adherencia al programa y una atención oportuna._x000a__x000a_Quedamos atentos ante cualquier consulta adicional."/>
    <d v="2025-06-25T00:00:00"/>
    <x v="0"/>
    <n v="14"/>
    <s v="CERRADA"/>
    <s v="6 DIAS O MAS"/>
    <s v="ATRIBUIBLE"/>
    <s v="jun-06"/>
    <e v="#N/A"/>
    <e v="#N/A"/>
    <e v="#N/A"/>
    <e v="#N/A"/>
    <m/>
    <m/>
    <s v="Acceso"/>
    <x v="0"/>
  </r>
  <r>
    <x v="5"/>
    <s v="PERÚ"/>
    <s v="VIVA1A CENTRO MEDICO"/>
    <s v="RIMAC"/>
    <s v="CRONICOS"/>
    <s v="DNI"/>
    <n v="8244905"/>
    <s v="FERNANDO ALFONSO CORDOVA PEREZ ALBELA "/>
    <m/>
    <n v="997098736"/>
    <s v="fonchicordova@hotmail.com"/>
    <x v="1"/>
    <m/>
    <x v="2"/>
    <s v="ASEGURADOR"/>
    <s v="RIMAC VIP // INCIDENCIA PROGRAMA CUIDATE // C: FERNANDO ALFONSO CORDOVA PEREZ ALBELA_x000a__x000a_Buenos días_x000a_Guissela_x000a_ _x000a_Por favor tu apoyo, cliente manifiesta nuevamente los inconvenientes con el proveedor._x000a_Nos solicita boleta del pago de S/38.00 por los exámenes y lo más importante sus medicinas pendientes que hasta el momento no le entregan._x000a_Adjunto audio donde el cliente explica la incidencia a detalle, considerar que es un cliente de ALTO VALOR VIP._x000a_ _x000a_Nombre de Contacto: FERNANDO ALFONSO CORDOVA PEREZ ALBELA_x000a_Paciente: FERNANDO ALFONSO CORDOVA PEREZ ALBELA_x000a_Contratante: FERNANDO ALFONSO CORDOVA PEREZ ALBELA_x000a_Diagnóstico: HTA, Hipotiroidismo_x000a_Teléfono (De preferencia Móvil): +51997098736_x000a_Correo Electrónico (si lo refiere): fonchicordova@hotmail.com"/>
    <x v="2"/>
    <s v="CUIDATE"/>
    <s v="HIPOTIROIDISMO"/>
    <x v="75"/>
    <s v="Buenas tardes, estimados:_x000a_Reciban un cordial saludo, por medio del presente, les informo que la entrega de medicamentos se realizó el día 16 de julio a las 11:53 a.m. Asimismo, adjunto la boleta correspondiente al pago del laboratorio._x000a_Quedo atenta a cualquier consulta adicional._x000a_Saludos cordiales,"/>
    <d v="2025-07-17T00:00:00"/>
    <x v="0"/>
    <n v="30"/>
    <s v="CERRADA"/>
    <s v="6 DIAS O MAS"/>
    <s v="ATRIBUIBLE"/>
    <s v="jun-06"/>
    <e v="#N/A"/>
    <e v="#N/A"/>
    <e v="#N/A"/>
    <e v="#N/A"/>
    <m/>
    <m/>
    <s v="Acceso"/>
    <x v="0"/>
  </r>
  <r>
    <x v="5"/>
    <s v="PERÚ"/>
    <s v="VIVA1A CENTRO MEDICO"/>
    <s v="RIMAC"/>
    <s v="CRONICOS"/>
    <s v="DNI"/>
    <n v="8504147"/>
    <s v="CRUCES ORCUHUARANGA FELICITAS GLADYS."/>
    <m/>
    <m/>
    <m/>
    <x v="1"/>
    <m/>
    <x v="1"/>
    <s v="ASEGURADOR"/>
    <s v="POLIZA E0001009 REFINERÍA LA PAMPILLA // CRUCES ORCUHUARANGA FELICTAS GLADYS"/>
    <x v="4"/>
    <s v="NE"/>
    <s v="NO ESPECIFICA"/>
    <x v="75"/>
    <s v="Buenas tardes estimados_x000a_Nos comunicamos con paciente, quedo agendado para:_x000a__x000a_22/06 a las 11:00am Con la Dra. Francia Ruiz._x000a_Paciente conforme_x000a__x000a_saludos cordiales "/>
    <d v="2025-06-17T00:00:00"/>
    <x v="0"/>
    <n v="8"/>
    <s v="CERRADA"/>
    <s v="6 DIAS O MAS"/>
    <s v="ATRIBUIBLE"/>
    <s v="jun-06"/>
    <e v="#N/A"/>
    <e v="#N/A"/>
    <e v="#N/A"/>
    <e v="#N/A"/>
    <m/>
    <m/>
    <s v="Solicitud"/>
    <x v="1"/>
  </r>
  <r>
    <x v="5"/>
    <s v="PERÚ"/>
    <s v="VIVA1A CENTRO MEDICO"/>
    <s v="RIMAC"/>
    <s v="CENTRO MEDICO VIRTUAL"/>
    <m/>
    <m/>
    <s v="NO IDENTIFICA"/>
    <m/>
    <m/>
    <m/>
    <x v="1"/>
    <m/>
    <x v="2"/>
    <s v="ASEGURADOR"/>
    <s v="CONTINUOS PROBLEMAS - RECETA EXTENDIDA RIMAC _x000a__x000a_Realmente este tema de la Receta extendida de RIMAC no está funcionando y resulta no solo frustrante como muy preocupante, pues lo que se puede evidenciar es que no se tiene conciencia que la falta de respuesta denota una claro manejo irresponsable porque estamos tratando con temas de salud y además porque el servicio está pactado dentro las condiciones contractuales y no obstante a tantas reuniones, maill, comunicaciones telefónicas, continúan los problemas, que como ya indicamos en numerosas oportunidades, no deberían existir porque son temas operativos de fácil solución y lo que se necesita es simplemente un manejo responsable. "/>
    <x v="0"/>
    <s v="PRESTADOR EXTERNO"/>
    <s v="FARMACIA"/>
    <x v="76"/>
    <s v="La paciente tiene 2 Dx.:_x000a_Receta de Oftalmología:_x000a_Pcte. envía su solicitud el 30/05, por nuestra se coordina el mismo día la atención con la paciente, la entrega de los medicamentos se realiza el 02/06. No tenemos pendientes._x000a__x000a_Receta de Osteoporosis:_x000a_Pcte. solicita la atención del 2do. mes el 05/06, en la conversación se le informa a la paciente que tiene aún tto. ya que el 15/05 se le brinda 1 mes, el cual le alcanza hasta el 14/06 y que nos pondremos en contacto con la paciente el 12/06."/>
    <d v="2025-07-07T00:00:00"/>
    <x v="0"/>
    <n v="21"/>
    <s v="CERRADA"/>
    <s v="6 DIAS O MAS"/>
    <s v="ATRIBUIBLE"/>
    <s v="jun-07"/>
    <e v="#N/A"/>
    <e v="#N/A"/>
    <e v="#N/A"/>
    <e v="#N/A"/>
    <m/>
    <m/>
    <s v="Medicamentos"/>
    <x v="0"/>
  </r>
  <r>
    <x v="5"/>
    <s v="PERÚ"/>
    <s v="VIVA1A CENTRO MEDICO"/>
    <s v="RIMAC"/>
    <s v="CRONICOS"/>
    <s v="DNI"/>
    <n v="9538378"/>
    <s v="MARIA ENRIQUETA ROMERO FLORES"/>
    <m/>
    <m/>
    <m/>
    <x v="1"/>
    <m/>
    <x v="2"/>
    <s v="ASEGURADOR"/>
    <s v="Estimadas @Brigitte Huaranca Lopez@Quejas y reclamos_x000a__x000a_Su gentil apoyo se requiere el descargo y medidas correctivas en referencia al presente reclamo. DNI: 9538378 MARIA ENRIQUETA ROMERO FLORES - Esta en el programa enfermedades cronicas, el proveedor es viva 1a y no le llegan los medicamentos desde el dia 06.06 indica que todas las veces es lo mismo que puede hacer, porque si le pasa algo es culpa de Rimac me podria ayudar por favor."/>
    <x v="0"/>
    <s v="PRESTADOR EXTERNO"/>
    <s v="FARMACIA"/>
    <x v="77"/>
    <s v="Buenas noches Guisela:_x000a_En relación con el correo líneas abajo, y luego de solicitar los descargos correspondientes a las áreas involucradas, informamos lo siguiente:_x000a_Lamentablemente, la entrega de medicamentos no fue programada oportunamente debido a fallas en el sistema logístico de nuestro proveedor, situación ajena a nuestra voluntad. Ofrecemos nuestras más sinceras disculpas por los inconvenientes ocasionados._x000a_Respecto a la atención de la paciente ROMERO FLORES MARIA ENRIQUETA, realizada el 6 de junio de 2025 a las 8:30 p.m., se verificó que los medicamentos no fueron entregados dentro del plazo establecido de 48 horas, es decir, hasta el 8 de junio de 2025._x000a_Sin perjuicio de ello, una vez identificado el incidente, se procedió con la reprogramación del envío, logrando concretar la entrega el día 10 de junio de 2025._x000a_Lamentamos nuevamente lo ocurrido y reiteramos nuestro compromiso con la mejora continua de nuestros procesos, con el fin de garantizar una atención eficiente y oportuna._x000a_Quedamos atentos ante cualquier consulta adicional."/>
    <d v="2025-06-17T00:00:00"/>
    <x v="0"/>
    <n v="7"/>
    <s v="CERRADA"/>
    <s v="6 DIAS O MAS"/>
    <s v="ATRIBUIBLE"/>
    <s v="jun-09"/>
    <e v="#N/A"/>
    <e v="#N/A"/>
    <e v="#N/A"/>
    <e v="#N/A"/>
    <m/>
    <m/>
    <s v="Medicamentos"/>
    <x v="0"/>
  </r>
  <r>
    <x v="5"/>
    <s v="PERÚ"/>
    <s v="VIVA1A CENTRO MEDICO"/>
    <s v="RIMAC"/>
    <s v="CENTRO MEDICO VIRTUAL"/>
    <s v="DNI"/>
    <n v="91854396"/>
    <s v="LIONEL GUSTAVO NALVARTE REGALADO"/>
    <m/>
    <m/>
    <m/>
    <x v="1"/>
    <m/>
    <x v="2"/>
    <s v="ASEGURADOR"/>
    <s v="Estimado Equipo Viva A1,_x000a__x000a_Por favor confirmar motivo de que no se ingresó a las citas virtuales programadas para paciente LIONEL GUSTAVO NALVARTE REGALADO con DNI 91854396, se le citó en 2 oportunidades sin respuesta. La atención médica virtual estaba programada para el sábado a las 8:00 p.m.. Se envió el enlace correspondiente, al cual ingresé puntualmente, sin embargo, el doctor(a) no se presentó. Posteriormente, intenté ingresar al segundo enlace programado para las 8:30 p.m., pero nuevamente no se brindó la atención médica. Esta situación generó una gran incomodidad y falta de respuesta oportuna ante una necesidad de salud."/>
    <x v="8"/>
    <s v="CENTRO MEDICO VIRTUAL"/>
    <s v="MEDICINA GENERAL"/>
    <x v="77"/>
    <s v="Buenas noches Alvaro,_x000a__x000a_Con relación a los hechos ocurridos el día 07 de junio de 2025, durante la atención a través del Centro Médico Virtual (CMV), vinculados a la prestación del servicio para la paciente LIONEL GUSTAVO NALVARTE REGALADO, con DNI 91854396, nos permitimos informar lo siguiente:_x000a__x000a_Se ofertó la subasta para el servicio de pediatría para  paciente de 5 años de edad. Posteriormente, se procedió con el agendamiento del servicio, quedando programado en dos oportunidades: a la 08:00 p.m. y a las 08:30 p.m. del mismo día._x000a__x000a_Sin embargo, el paciente no se conectó a la teleconsulta ni atendió las llamadas realizadas, por lo cual no se logró concretar la atención programada con el proveedor VIVA 1A._x000a__x000a__x000a_Se adjunta los soportes correspondientes:_x000a__x000a__x000a__x000a_Quedamos atentos ante cualquier consulta adicional."/>
    <d v="2025-06-24T00:00:00"/>
    <x v="0"/>
    <n v="12"/>
    <s v="CERRADA"/>
    <s v="6 DIAS O MAS"/>
    <s v="ATRIBUIBLE"/>
    <s v="jun-09"/>
    <e v="#N/A"/>
    <e v="#N/A"/>
    <e v="#N/A"/>
    <e v="#N/A"/>
    <m/>
    <m/>
    <s v="Acceso"/>
    <x v="0"/>
  </r>
  <r>
    <x v="5"/>
    <s v="PERÚ"/>
    <s v="VIVA1A CENTRO MEDICO"/>
    <s v="RIMAC"/>
    <s v="CENTRO MEDICO VIRTUAL"/>
    <s v="DNI"/>
    <m/>
    <s v="SABINE DIENSTKOCH VALDIVIEZO / MARCO GAMBETTA"/>
    <m/>
    <m/>
    <m/>
    <x v="1"/>
    <m/>
    <x v="2"/>
    <s v="ASEGURADOR"/>
    <s v="Buen día_x000a__x000a_ _x000a__x000a_Estimado proveedor por favor su apoyo con el descargo del reclamo presentado por los asegurados en el asunto:_x000a__x000a_ _x000a__x000a_Detalle del reclamo:_x000a__x000a_ _x000a__x000a_Te escribo este correo a ti porque pienso que es importante que este caso sirva para mejorar el servicio a nuestros clientes ya que de nada sirve el esfuerzo que desarrollamos tanto ustedes como área comercial de Rímac Seguros y nosotros como corredores, si al final una situación como la que se ha presentado el fin de semana con mis amigos Marco Gambetta y Sabine Dienstkoch termina tirando todo ese esfuerzo a la basura._x000a__x000a_ _x000a__x000a_Marco y Sabine necesitaban, ambos, una atención de médico virtual. Nada grave, pero si requerían el envío de medicinas y para eso programaron sus citas. La de Marco fue dentro de lo normal, pero la de Sabine por alguna razón que ignoramos fue de mal en peor. Primero la reprogramaron seis veces y cuando finalmente el Dr. Horna se comunicó con ella, fue malcriado y le terminó tirando el teléfono … esto como comprenderás es algo que nadie tiene por que aceptar y ellos están más que indignados._x000a__x000a_ _x000a__x000a_Al margen de la queja que quieren ellos presentar formalmente como asegurados, yo necesito también presentar contigo la mía. Ya bastante complicado es vivir en un mercado tan complejo como el de salud y en donde el único sustento para los cada vez más exagerados precios es la promesa de un buen servicio el día que sea requerido, para encontrarnos con un Dr. Horna que seguramente habrá tenido un mal día, pero que termina tirando al tacho el buen nombre de una compañía de seguros._x000a__x000a_ _x000a__x000a_Necesito por favor que encargues a quien creas conveniente que investigue el caso y que se ocupe además de por lo menos, enviar una disculpa a los asegurados. En este caso son amigos míos, pero al margen de eso son clientes de Rímac Seguros y como tal, exigen que sean tratados con respeto y eficiencia._x000a__x000a_ _x000a__x000a_Les estoy enviando el correo que Marco me hizo llegar el sábado, así como las constancias de atención del Dr. Horna._x000a__x000a_ _x000a__x000a_Me estoy tomando la libertad de copiar a Marco pues quiero que este tema de la queja y la respuesta que ustedes me envíen, sea lo más transparente posible y él y su esposa estén al tanto de lo que pase._x000a__x000a_ _x000a__x000a_Quedamos atentos a su pronta respuesta._x000a__x000a_ _x000a__x000a_Saludos,_x000a__x000a_ _x000a__x000a_Diana Livaque Injante_x000a__x000a_Acceso y Atención Integral en Salud  _x000a__x000a_D. Calle Begonias 540, Piso 9 , San Isidro "/>
    <x v="29"/>
    <s v="CENTRO MEDICO VIRTUAL"/>
    <s v="MEDICINA GENERAL"/>
    <x v="78"/>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7 de junio de 2025, durante la atención a_x000a_través del Centro Médico Virtual (CMV), vinculados a la prestación del servicio para la_x000a_paciente Sabine Dienstkoch Valdiviezo, con DNI 09868619, nos permitimos informar lo_x000a_siguiente:_x000a_a) Descripción de los hechos_x000a_Se ofertó la subasta para el servicio de medicina general para paciente. Posteriormente,_x000a_se procedió con el agendamiento del servicio, quedando programado en dos_x000a_oportunidades: a la 10:30 a.m. y a las 12:15 p.m. del mismo día._x000a_Sin embargo, la prestación del servicio no se concretó, debido a que fue anulada tanto_x000a_por la aseguradora Rímac como por la propia paciente, motivo por el cual no se llegó a_x000a_realizar la atención programada._x000a_En relación con la atención recibida por la Dra. Horna, informamos que dicha_x000a_profesional no forma parte del staff médico de VIVA 1A. De acuerdo con la narrativa_x000a_proporcionada por el paciente, la atención corresponde a otro proveedor, por lo tanto,_x000a_este caso no está relacionado con una prestación realizada por nuestra institución._x000a_Se adjunta los soportes correspondientes:_x000a_b) Medidas a adoptar o adoptadas:_x000a_Finalmente, es oportuno informarle que hemos adoptado las siguientes medidas:_x000a_a) Fortalecer la coordinación con la aseguradora Rímac para evitar cancelaciones de_x000a_último momento que afecten la continuidad del servicio._x000a_b) Reforzar los protocolos de contacto con el paciente previo a la cita, incluyendo_x000a_llamadas o mensajes de verificación el mismo día de la atención.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
    <d v="2025-06-25T00:00:00"/>
    <x v="0"/>
    <n v="12"/>
    <s v="CERRADA"/>
    <s v="6 DIAS O MAS"/>
    <s v="ATRIBUIBLE"/>
    <s v="jun-10"/>
    <e v="#N/A"/>
    <e v="#N/A"/>
    <e v="#N/A"/>
    <e v="#N/A"/>
    <m/>
    <m/>
    <s v="Trato descortes"/>
    <x v="3"/>
  </r>
  <r>
    <x v="5"/>
    <s v="PERÚ"/>
    <s v="VIVA1A CENTRO MEDICO"/>
    <s v="RIMAC"/>
    <s v="CRONICOS"/>
    <s v="DNI"/>
    <n v="8242453"/>
    <s v="Blanca Vivianne Carcovich Perez"/>
    <m/>
    <m/>
    <m/>
    <x v="48"/>
    <m/>
    <x v="0"/>
    <s v="LIBRO DE RECLAMOS ASEGURADOR"/>
    <s v="El lunes 19 de mayo me comuniqué con Rimac Seguros en horas de la mañana para pedir un médico a domicilio ya que_x000a_toda la noche había presentado dolor abdominal y a pesar de tomar Plidan no tuve alivio._x000a__x000a_El Dr me auscultó e inyectó medicina para el dolor intravenosa. Su diagnóstico fue gases._x000a_Al no ceder el dolor volví a llamar solicitando asistencia telefónica y luego de darle toda la descripción y antecedentes me_x000a_indicó otros medicamentos…_x000a_Esa noche continué con dolor por lo que el martes opté por ir a emergencia en la clínica y se detectó que tenía apendicitis_x000a_aguda y que había esperado demasiado para ir por lo que la operación tenía que ser de emergencia._x000a_Doy todo ese preámbulo porque si se me hubiera auscultado adecuadamente e indicado los exámenes respectivos, se_x000a_hubiera actuado mas rápido sin poner en riesgo mi vida."/>
    <x v="11"/>
    <s v="ATENCION DOMICILIARIA"/>
    <s v="ATENCION DOMICILIARIA"/>
    <x v="78"/>
    <s v="Buenas tardes estimada Alicia, _x000a_Recibe un cordial saludo. En relación al reclamo N.º 25-EPS003028, correspondiente a la paciente Blanca Vivianne Carcovich Pérez, te hacemos llegar el informe médico solicitado para su respectiva evaluación._x000a_Quedamos atentos ante cualquier observación adicional. Esperamos te encuentres bien,_x000a_En virtud de la justificación de auditoría proporcionada y amparándonos en la excepción del literal f del artículo 25° de la Ley N° 26842, Ley General de Salud, procedemos con la entrega de la HC solicitada._x000a_Saludos cordiales,"/>
    <d v="2025-07-02T00:00:00"/>
    <x v="0"/>
    <n v="17"/>
    <s v="CERRADA"/>
    <s v="6 DIAS O MAS"/>
    <s v="ATRIBUIBLE"/>
    <s v="jun-10"/>
    <e v="#N/A"/>
    <e v="#N/A"/>
    <e v="#N/A"/>
    <e v="#N/A"/>
    <m/>
    <m/>
    <s v="Atencion Asistencial"/>
    <x v="0"/>
  </r>
  <r>
    <x v="5"/>
    <s v="PERÚ"/>
    <s v="VIVA1A CENTRO MEDICO"/>
    <s v="RIMAC"/>
    <s v="CENTRO MEDICO VIRTUAL"/>
    <s v="DNI"/>
    <n v="9868619"/>
    <s v="Sabine Dienstkoch Valdiviezo"/>
    <m/>
    <m/>
    <m/>
    <x v="49"/>
    <m/>
    <x v="0"/>
    <s v="LIBRO DE RECLAMOS ASEGURADOR"/>
    <s v="Asegurada presenta reclamo formal, SABINE DIENSTKOCH VALDIVIEZO_x000a_ DNI 09868619_x000a_Correo sabidi2002@gmail.com_x000a_Ocurrencia y hechos narrados por Sabine (asegurada )_x000a_9:30 am llamamos para sacar la cita ._x000a_Cita 1 Viva 1A_x000a_10:30 am esperé 20 min , nadie atendió_x000a_No me avisaron que se había cancelado, llamé, reprogramaron._x000a_Cita 2 Viva 1A_x000a_12:15 pm esperé 20 min,_x000a_nadie atendió_x000a_No me avisaron que se había cancelado, volví a llamar , re programaron con otro proveedor ._x000a_Cita 3_x000a_13:45 me dijeron por teléfono , nunca mandaron link._x000a_Vuelvo a llamar_x000a_Cita 4_x000a_13:55 espere 20 min , nadie se conectó_x000a_Vuelvo a llamar_x000a_Cita 5_x000a_14:15_x000a_Tampoco mandaron link_x000a_Vuelvo a llamar_x000a_Cita 6_x000a_14:25_x000a_Me llama el Dr. Horna 2 veces , me reta porque no le conteste la primera llamada , le digo que estoy furiosa ya que estoy_x000a_esperando la consulta desde las 10:30 am y me contesta que no me puede atender y me tira el teléfono. (Se adjunta correo_x000a_con detalles)"/>
    <x v="29"/>
    <s v="CENTRO MEDICO VIRTUAL"/>
    <s v="MEDICINA GENERAL"/>
    <x v="78"/>
    <s v="Lima, 24 de junio de 2025_x000a_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7 de junio de 2025, durante la atención a_x000a_través del Centro Médico Virtual (CMV), vinculados a la prestación del servicio para la_x000a_paciente Sabine Dienstkoch Valdiviezo, con DNI 09868619, nos permitimos informar lo_x000a_siguiente:_x000a_a) Descripción de los hechos_x000a_Se ofertó la subasta para el servicio de medicina general para paciente. Posteriormente,_x000a_se procedió con el agendamiento del servicio, quedando programado en dos_x000a_oportunidades: a la 10:30 a.m. y a las 12:15 p.m. del mismo día._x000a_Sin embargo, la prestación del servicio no se concretó, debido a que fue anulada tanto_x000a_por la aseguradora Rímac como por la propia paciente, motivo por el cual no se llegó a_x000a_realizar la atención programada._x000a_En relación con la atención recibida por la Dra. Horna, informamos que dicha_x000a_profesional no forma parte del staff médico de VIVA 1A. De acuerdo con la narrativa_x000a_proporcionada por el paciente, la atención corresponde a otro proveedor, por lo tanto,_x000a_este caso no está relacionado con una prestación realizada por nuestra institución._x000a_Se adjunta los soportes correspondientes:_x000a_b) Medidas a adoptar o adoptadas:_x000a_Finalmente, es oportuno informarle que hemos adoptado las siguientes medidas:_x000a_a) Fortalecer la coordinación con la aseguradora Rímac para evitar cancelaciones de_x000a_último momento que afecten la continuidad del servicio._x000a_b) Reforzar los protocolos de contacto con el paciente previo a la cita, incluyendo_x000a_llamadas o mensajes de verificación el mismo día de la atención.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6-25T00:00:00"/>
    <x v="0"/>
    <n v="12"/>
    <s v="CERRADA"/>
    <s v="6 DIAS O MAS"/>
    <s v="ATRIBUIBLE"/>
    <s v="jun-10"/>
    <e v="#N/A"/>
    <e v="#N/A"/>
    <e v="#N/A"/>
    <e v="#N/A"/>
    <m/>
    <m/>
    <s v="Trato descortes"/>
    <x v="3"/>
  </r>
  <r>
    <x v="5"/>
    <s v="PERÚ"/>
    <s v="VIVA1A CENTRO MEDICO"/>
    <s v="RIMAC"/>
    <s v="CRONICOS"/>
    <s v="RUC"/>
    <n v="20100176701"/>
    <s v="ALMACENES SANTA CLARA"/>
    <m/>
    <m/>
    <m/>
    <x v="1"/>
    <m/>
    <x v="1"/>
    <s v="ASEGURADOR"/>
    <s v="Estimados Señores de Vivía 1ª_x000a__x000a_ _x000a__x000a_Buenas tardes, agradeceré que me puedan remitir un estatus en función a estos pacientes que han recibido atención, controles etc como parte del programa._x000a__x000a__x000a__x000a_ _x000a__x000a_Desde ya dejo algunas consulta realizada por un representante de la empresa Almacenes Santa clara muchas gracias por su atención y a la espera de su respuesta._x000a__x000a__x000a__x000a_Saludos"/>
    <x v="14"/>
    <s v="CRONICOS"/>
    <s v="CRONICOS"/>
    <x v="78"/>
    <s v="Estimados, buena tarde:_x000a__x000a_En referencia a lo solicitado, se reporta lo siguiente:_x000a__x000a__x000a__x000a_En cuanto a la trazabilidad de las atenciones de la Srta. Chavarri, detallo:_x000a_Primer contacto en febrero 2025._x000a_Se genera quiebre; dado que, pcte no acepta llamadas del motorizado de farmacia para la entrega de medicamentos. Indica que solo ha brindado autorización a Rímac para que tenga acceso a su número de contacto, en ese escenario, se conversa con pcte refiriendo el flujo de atención y superando con ello el  quiebre._x000a_Se ha tomado la ecografía de tiroides, según lo solicitado por Dr. Siura, en nuestra sede sin intercurrencias._x000a_Adjunto screen de registro de HC._x000a__x000a__x000a__x000a_Quedo a su disposición para cualquier consulta adicional._x000a_Saludos Cordiales,"/>
    <d v="2025-06-23T00:00:00"/>
    <x v="0"/>
    <n v="10"/>
    <s v="CERRADA"/>
    <s v="6 DIAS O MAS"/>
    <s v="ATRIBUIBLE"/>
    <s v="jun-10"/>
    <e v="#N/A"/>
    <e v="#N/A"/>
    <e v="#N/A"/>
    <e v="#N/A"/>
    <m/>
    <m/>
    <s v="Solicitud"/>
    <x v="1"/>
  </r>
  <r>
    <x v="5"/>
    <s v="PERÚ"/>
    <s v="VIVA1A CENTRO MEDICO"/>
    <s v="RIMAC"/>
    <s v="CRONICOS"/>
    <s v="DNI"/>
    <n v="29705528"/>
    <s v="VALDIVIA CHACON FEDERICO DOMINGO JESUS"/>
    <m/>
    <m/>
    <m/>
    <x v="1"/>
    <m/>
    <x v="2"/>
    <s v="ASEGURADOR"/>
    <s v="Buenos días_x000a__x000a_ _x000a__x000a_Estimados, por favor se requiere su apoyo para que puedan comunicarse con el asegurado, quien requiere ingresar al programa crónicos. Me indican que desde el sábado no obtienen respuesta, y el asegurado requiere iniciar sus atenciones y recibir sus medicamentos._x000a__x000a_ _x000a__x000a_Quedo atenta a su confirmación de comunicación._x000a__x000a_ _x000a__x000a_ASEGURADO TITULAR: VALDIVIA CHACON FEDERICO DOMINGO JESUS_x000a__x000a_DNI: 29705528_x000a__x000a_Teléfono: 953 775 107"/>
    <x v="5"/>
    <s v="CALL CENTER"/>
    <s v="CALL CENTER"/>
    <x v="79"/>
    <s v="Buenas noches estimados _x000a__x000a_el paciente ingreso el_x000a__x000a_12/06/2025  7:45 PM  | Dra Antonio David Moncada Catalan | MEDICA FAMILIAR _x000a_Paciente conforme con la atención_x000a__x000a_saludos coordiales"/>
    <d v="2025-06-13T00:00:00"/>
    <x v="0"/>
    <n v="3"/>
    <s v="CERRADA"/>
    <s v="72 HORAS"/>
    <s v="ATRIBUIBLE"/>
    <s v="jun-11"/>
    <e v="#N/A"/>
    <e v="#N/A"/>
    <e v="#N/A"/>
    <e v="#N/A"/>
    <m/>
    <m/>
    <s v="Fallas TICS"/>
    <x v="3"/>
  </r>
  <r>
    <x v="5"/>
    <s v="PERÚ"/>
    <s v="VIVA1A CENTRO MEDICO"/>
    <s v="RIMAC"/>
    <s v="CENTRO MEDICO VIRTUAL"/>
    <s v="DNI"/>
    <n v="78074998"/>
    <s v="ANGEL D'L PIERO ALFARO FERNANDEZ"/>
    <m/>
    <m/>
    <m/>
    <x v="1"/>
    <m/>
    <x v="2"/>
    <s v="ASEGURADOR"/>
    <s v="Estimados, _x000a__x000a_buenos días su apoyo con el descargo de la atención que se adjunta líneas abajo. _x000a__x000a__x000a_asegurado: ANGEL D'L PIERO ALFARO FERNANDEZ_x000a_DNI:78074998_x000a_fecha:03/06/2025_x000a_caso: 0025439781_x000a__x000a__x000a_Titular: ALFARO GANTO MIGUEL ANGEL / DNI 10779963_x000a__x000a_ _x000a__x000a__x000a__x000a_Estimada Isabel, me comunico nuevamente contigo para expresar mi malestar respecto a la atención brindada por RIMAC, la cual viene presentando serias deficiencias, especialmente en lo que respecta a la atención médica para mi menor hijo._x000a__x000a_El día lunes solicitamos atención médica debido a que mi hijo se encontraba mal de salud. Inicialmente, nos indicaron que no había ambulancias disponibles, lo cual ya ha ocurrido en ocasiones anteriores, generando la impresión de que buscan inducir al cobro adicional por el envío de un médico. Solo ante nuestra insistencia, procedieron finalmente a enviarlo._x000a__x000a_Posteriormente, ayer martes, al persistir los síntomas, nos volvimos a comunicar con RIMAC. A las 11:04 a.m. nos enviaron un enlace para una cita médica virtual que supuestamente era a las 11:00 a.m., es decir, el mensaje llegó después del horario indicado. Ingresamos de todos modos, pero nadie se conectó. Al llamar nuevamente, nos informaron que la cita estaba agendada para las 12:10 p.m., lo cual no coincidía con el mensaje anterior. Finalmente, tampoco se realizó a esa hora, ya que nos llamaron antes. Todo esto refleja una preocupante descoordinación en la atención._x000a__x000a_Después de la consulta virtual, nos indicaron que nos contactarían para coordinar la entrega de los medicamentos. A pesar de que ofrecí recogerlos en Inkafarma, me informaron que solo podían enviarlos por delivery. Hoy, miércoles a las 9:23 a.m., aún no los hemos recibido. Ayer por la noche, el motorizado llamó indicando que había tenido un accidente, razón por la cual no pudo entregar el medicamento._x000a__x000a_Como comprenderás, esta situación es sumamente frustrante y preocupante, especialmente tratándose de la salud de un niño. Te pido encarecidamente que eleves este reclamo a quien corresponda. Considero inaceptable que, pese a pagar mensualmente por este servicio, la atención sea tan deficiente y poco oportuna._x000a__x000a_Agradezco tu atención y quedo atento a cualquier novedad."/>
    <x v="0"/>
    <s v="PRESTADOR EXTERNO"/>
    <s v="FARMACIA"/>
    <x v="79"/>
    <s v="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03 de junio de 2025, durante la atención a_x000a_través del Centro Médico Virtual (CMV), vinculados a la prestación del servicio para la_x000a_paciente Angel D'L Piero Alfaro Fernandez, con DNI 78074998, nos permitimos informar lo_x000a_siguiente:_x000a_a) Descripción de los hechos_x000a_Se ofertó la subasta para el servicio de pediatría para la paciente. Posteriormente, se_x000a_procedió con el agendamiento del servicio, quedando programado para las 11:00 a.m._x000a_del mismo día._x000a_El link de acceso a la cita fue enviado a las 11:04 a.m., siendo la diferencia de 4 minutos_x000a_atribuible a que el sistema asigna la cita según la mejor oportunidad, considerando un_x000a_rango de tolerancia establecido._x000a_No obstante, se verificó que la atención no se concretó en el primer agendamiento, por_x000a_lo que se procedió a reagendar la teleconsulta, la cual se llevó a cabo a las 12:00 p.m._x000a_del mismo día._x000a_En relación a la entrega de medicamentos, la receta fue enviada a través de_x000a_CUIDAFARMA el 03/06 a las 12:41 p.m. para su dispensación. El seguimiento realizado_x000a_fue el siguiente:_x000a_● 03/06 – 1:58 p.m.: CUIDA informó que el paciente no respondía llamadas ni_x000a_mensajes por WhatsApp._x000a_● 03/06 – 2:28 p.m.: CUIDA comunicó que la entrega había sido coordinada con el_x000a_paciente._x000a_● 04/06 – 9:41 a.m.: CUIDA notificó por correo que el paciente no atendió las_x000a_llamadas del motorizado durante la entrega. Posteriormente, el paciente indicó que_x000a_se encontraba en una reunión y su celular se apagó, motivo por el cual el pedido_x000a_retornó a la central._x000a_Tras ello, se realizaron nuevas coordinaciones con el paciente para reprogramar la_x000a_entrega. Finalmente, los medicamentos fueron entregados el 04/06, quedando la guía_x000a_firmada como sustento._x000a_Se adjunta los soportes correspondientes:_x000a_VIVA 1A Angel D'I Piero Alfaro Fernandez DNI 78074998_x000a_ANGEL D...ANDEZ.pdf_x000a_CC Consultas CMV&lt;consultas.cmv@cuida.pe&gt;_x000a_Para: Farmacia Viva 1A_x000a_Buenos días,_x000a_Pcte. se encontraba ausente, se procede a la reprogramación para la entrega de medicina, gracias._x000a_Karen R._x000a_Consultas CMV&lt;consultas.cmv@cuida.pe&gt; CC_x000a_Para: Farmacia Viva 1A_x000a_Atención coordinada_x000a_Julissa F_x000a_Consultas CMV&lt;consultas.cmv@cuida.pe&gt;_x000a_CC_x000a_Para: Farmacia Viva 1A_x000a_Paciente no contesta llamadas, se deja mensaje en whatsapp._x000a_Se hará seguimiento._x000a_Julissa F_x000a_Responder Responderatodos Reenviar_x000a_Mié 04/06/2025 9:41_x000a_Responder Responder a todos Reenviar_x000a_Mar 03/06/2025 14:28_x000a_Responder Responderatodos Reenviar_x000a_Mar 03/06/2025 13:58_x000a_Farmacia Viva 1A_x000a_F1_x000a_Responder Responderatodos Reenviar_x000a_Mar 03/06/2025 12:41 Para: cuida.cmv@cuida.pe; flor.valdez &lt;flor.valdez@cuida.pe&gt;_x000a_CC: O Maximo Alfaro Andrade; Facturacion Viva 1A Peru; Gianina Jessica Sigueña Aldana; Gestion Admisiones Viva 1A; Pedro Bereche_x000a_! Importancia alta_x000a_ANGEL D'L PIERO ALFARO FE..._x000a_262 KB_x000a_Envío receta adjunta para su atención, cobertura al 100%_x000a_Nombre:Angel D'l Piero Alfaro Fernandez_x000a_DNI 78074998_x000a_Teléfono:984129303_x000a_Saludos_x000a_Atte. VIVIANA_x000a_VIVA IА_x000a_COIC_x000a_Farmacia del Policlínico Viva 1A_x000a_959 265 062_x000a_Av. Faustino Sánchez Canrión 230-San_x000a_Isidro_x000a_DATOS DEL PACIENTE_x000a_Nombre: ANGEL D'L PIERO ALFARO FERNANDEZ_x000a_Dirección: mz j lote 8 urb villa club_x000a_carabayllo_x000a_Teléfono:_x000a_Edad: 12 Sexo: M_x000a_Identificación: DNI 78074998_x000a_Celular: 984129303_x000a_Fecha nacimiento: 19/04/2013_x000a_Correo:_x000a_notienecorreo@notiene.com.pe_x000a_Provincia de Residencia: Distrito de Residencia:_x000a_Medico que atendió_x000a_Lucia Gessel Suarez Perez_x000a_Fecha apertura_x000a_3/06/2025 12:02:30 p.m._x000a_Asegurador: RIMAC S.A EPS_x000a_Registro Medico_x000a_CMP: 080485- RNE: 050954_x000a_Fecha cierre_x000a_3/06/2025 12:20:09 p.m._x000a_Programa: RIMAC EPS CENTRO MEDICO_x000a_VIRTUAL_x000a_Especialidad_x000a_PEDIATRÍA - TELECONSULTA_x000a_Fecha impresión_x000a_04-08-2025_x000a_Sede:VIVA 1A CENTRO MEDICO PERU_x000a_Citas del Paciente_x000a_Q Buscar_x000a_Fecha Cita Hora Sede Medico Servicio Programa Agenda Estado Fecha Creacion Creador Observación Segura_x000a_03/06/2025 11:00 AM VIVA 1A CENTRO MEDICO PERU Lucia Gessel Suarez Perez PEDIATRÍA - TELECONSULTА RIMAC EPS CENTRO MEDICO VIRTUAL PROCESADO 03/06/2025 DHERNANDEZ Cita oficina virtual RIMAC S_x000a_CUIDA DIGITAL SAC_x000a_Av Aamos esle 664 Uirb. Surquillo_x000a_Miraflores (Lima)-Lima (Lima)-Lima (PE)_x000a_GUIA DE REMISION ELECTRONICA REMITENTE_x000a_1001-00254644_x000a_Referencia: DMI-13835O_x000a_Fecha de emision: 04/06/2025_x000a_Fecha de incio de traslado: (04/06/2025_x000a_PUNTO DE PARTIDA_x000a_Av Angamus Oeste 664 Urb. Surquillo- Miraflores Lia_x000a_Lima Po_x000a_PUNTO DE LLEGADA_x000a_Calle 5 Mz j Jote B, Ur villa dub 2-Carabayllo-Linta Lima_x000a_Per_x000a_REMITENTE_x000a_Razon Sozial: CUIDA DIGITAI S.AC_x000a_RUC: 20607030635_x000a_DESTINATARIO_x000a_Razon Social: ANGELDLPIERO ALFARO FERNANDEZ_x000a_DNI 78074998_x000a_Producto_x000a_17700040001921301061-1| Smeona4g table masticable Fanst_x000a_Cantida_x000a_6ucla_x000a_17703/05151669_x000a_403053920se-1flex50 101566-1l ng tablera Gerte eler frasco 1000_x000a_Unidada_x000a_Udade_x000a_INFORMACION TRANSPORTE TRANSPORTE: Jyl CARGO S A.C. RUC UNIDAD DE TRANSPORTE: MOTO-CEU522 MOTIVO DEL TRASLADO: Venta_x000a_CONFORMIDAD_x000a_CUIDA DIGITAL S.A.С._x000a_g_x000a_Cllente 71406050_x000a_Sr(a)ita):_x000a_Representacion impresa de la guía electrónica_x000a_consulte en www.sunat.gob pe_x000a_VIVA 1A Angel D'I Piero Alfaro Fernandez DNI 78074998_x000a_ANGEL D...ANDEZ.pdf_x000a_CC_x000a_Consultas CMV&lt;consultas.cmv@cuida.pe&gt;_x000a_Para: Farmacia Viva 1A_x000a_Buen día:_x000a_Responder Responder a todos Reenviar_x000a_Jue 12/06/2025 10:53_x000a_Informar que el pcte no llegó a contestar las llamadas del motorizado, nos comentó que estaba en una reunión y se le apagó el celular, por eso, el pedido retornó a_x000a_central. Luego, nos comunicamos con pcte para coordinar la reprogramación de la entrega de medicamentos. Se adjunta la guía firmada, gracias._x000a_Johana C._x000a_Farmacia Viva 1A_x000a_Para: Consultas CMV &lt;consultas.cmv@cuida.pe&gt;_x000a_F1_x000a_! Importancia alta_x000a_Responder Responderatodos Reenviar_x000a_Jue 12/06/2025 10:30_x000a_Estimados, buenos días:_x000a_Solicitamos, por favor, el descargo correspondiente y la guía firmada (en caso la tuvieran), a fin de poder responder a un reclamo presentado por el paciente debido a_x000a_la demora en la entrega del medicamento._x000a_Quedamos atentos a su pronta respuesta._x000a_Saludos cordiales._x000a_b) Medidas a adoptar o adoptadas:_x000a_Finalmente, es oportuno informarle que hemos adoptado las siguientes medidas:_x000a_a) Reforzar los protocolos de contacto con el paciente previo a la cita, incluyendo_x000a_llamadas o mensajes de verificación el mismo día de la atención._x000a_b) Fortalecimiento de la coordinación para la entrega de medicamentos.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8-04T00:00:00"/>
    <x v="0"/>
    <n v="39"/>
    <s v="CERRADA"/>
    <s v="6 DIAS O MAS"/>
    <s v="ATRIBUIBLE"/>
    <s v="jun-11"/>
    <e v="#N/A"/>
    <e v="#N/A"/>
    <e v="#N/A"/>
    <e v="#N/A"/>
    <m/>
    <m/>
    <s v="Medicamentos"/>
    <x v="0"/>
  </r>
  <r>
    <x v="5"/>
    <s v="PERÚ"/>
    <s v="VIVA1A CENTRO MEDICO"/>
    <s v="RIMAC"/>
    <s v="CRONICOS"/>
    <s v="DNI"/>
    <n v="8647598"/>
    <s v="GUILLERMO HURTADO SILVERA"/>
    <m/>
    <n v="994989366"/>
    <m/>
    <x v="1"/>
    <m/>
    <x v="2"/>
    <s v="ASEGURADOR"/>
    <s v="Estimados Sres._x000a_Buenas Tardes_x000a__x000a_Por favor  confirmar si se entrego el tratamiento al asegurado quien tiene bastante tiempo esperando y no cuenta con tratamiento._x000a_Quedo a la espera de sus urgentes comentarios. Nerida;_x000a__x000a_Tu apoyo con el siguiente asegurado se encuentra bajo el programa cuídate, mensualmente le enviaban sus medicamentos._x000a__x000a_Sin embargo, en esta oportunidad no le han enviado a la fecha, cliente se encuentra mortificado debido que esta 1 semana aproximadamente sin medicamentos, intento comunicarse con el proveedor y  atención al cliente pero  no obtiene respuesta hasta el momento._x000a__x000a__x000a_RUC:20612098744_x000a_EMPRESA:CONSULTORIO CLINICO CS HURTADO E.I.R.L._x000a_NOMBRE: GUILLERMO HURTADO SILVERA_x000a_DNI:08647598_x000a_CEL:994989366_x000a__x000a_Es paciente con diagnóstico de diabetes y hipertensión._x000a__x000a_Adjunto última receta."/>
    <x v="0"/>
    <s v="PRESTADOR EXTERNO"/>
    <s v="FARMACIA"/>
    <x v="79"/>
    <s v="Buenas noches Nerida,_x000a_En relación con el paciente GUILLERMO HURTADO SILVERA, informamos que fue atendida el 06 de junio de 2025 a las 08:45 p. m. por el Dr. Antonio David Moncada Catalán, en la especialidad de Medicina Familiar – Teleconsulta._x000a_Asimismo, se indica que se le prescribieron medicamentos, los cuales fueron entregados el 10 de junio._x000a__x000a_Quedamos atentos ante cualquier consulta adicional._x000a__x000a__x000a_Saludos cordiales"/>
    <d v="2025-06-25T00:00:00"/>
    <x v="0"/>
    <n v="11"/>
    <s v="CERRADA"/>
    <s v="6 DIAS O MAS"/>
    <s v="ATRIBUIBLE"/>
    <s v="jun-11"/>
    <e v="#N/A"/>
    <e v="#N/A"/>
    <e v="#N/A"/>
    <e v="#N/A"/>
    <m/>
    <m/>
    <s v="Medicamentos"/>
    <x v="0"/>
  </r>
  <r>
    <x v="5"/>
    <s v="PERÚ"/>
    <s v="VIVA1A CENTRO MEDICO"/>
    <s v="RIMAC"/>
    <s v="CENTRO MEDICO VIRTUAL"/>
    <s v="DNI"/>
    <n v="9632426"/>
    <s v="Faning Susana Medina Espinoza"/>
    <m/>
    <n v="953694248"/>
    <m/>
    <x v="50"/>
    <m/>
    <x v="0"/>
    <s v="LIBRO DE RECLAMOS ASEGURADOR"/>
    <s v="Cliente se queja de la atención virtual por la atención de las pacientes Adriana de Carmen Guerrero Medina (DNI 741111216) y Faning Susana Medina Espinoza (DNI 09632426)._x000a_En particular, quisiera solicitar una explicación sobre los siguientes puntos:_x000a_Demora en la atención: A pesar de haber recibido un enlace para la consulta en horario previamente indicado, fue necesario acceder a tres enlaces distintos antes de poder concretar el servicio. Agradecería que se detalle el motivo de esta situación._x000a_No envío de receta médica: Una vez finalizada la consulta, no se recibió la receta correspondiente. Solicito información sobre las razones por las cuales no se remitió este documento esencial._x000a_Problemas con la entrega de medicamentos: Se presentaron inconvenientes en el proceso de entrega de las medicinas prescritas. Agradecería conocer la causa de estos retrasos y las medidas que se tomarán para evitar futuras incidencias. carta: El día 28.05.25 llamé al seguro Rímac aproximadamente 6.40 pm y solicité 2 atenciones médicas virtuales_x000a_para mi hija Adriana de Carmen Guerrero Medina con DNI 741111216 y para mi persona Faning Susana_x000a_Medina Espinoza con DNI 09632426, luego el proveedor de salud Viva 1A me mandó dos link con las citas_x000a_médicas 8.05 pm y 8.15 pm; nos unimos a la hora indicada al link y el médico nunca se presentó a la cita,_x000a_estuvimos esperando 30 minutos._x000a_Por lo que nuevamente llamé a Rímac quejándome de la falta de seriedad del proveedor al no atender la_x000a_cita, después la médico llamó y nos atendió 8.45 pm nos dio la prescripción verbal, perno no nos mandó_x000a_las recetas al correo electrónico._x000a_El proveedor CUDIADORA Receta solo envió los medicamentos de mi hija, y resalto que la suspensión_x000a_BISMUTOL recibido es un medicamento genérico, no entiendo por qué nos mandan medicamentos_x000a_genéricos si estamos afiliados a un seguro privado que pagamos oportunamente y debemos recibir_x000a_medicamentos de mejor calidad y efectividad._x000a_Hasta la fecha no he recibido los medicamentos de mi atención_x000a_Expreso mi mortificación por la falta de seriedad de los proveedores de Rímac ya que no es la primera vez_x000a_que retardan la atención médica virtual, haciendo que perdamos tiempo en la espera y tener que insistir_x000a_para la atención y esperar al call center que también demora en darnos una solución._x000a__x000a_ "/>
    <x v="28"/>
    <s v="CENTRO MEDICO VIRTUAL"/>
    <s v="MEDICINA GENERAL"/>
    <x v="80"/>
    <s v="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28 de mayo de 2025, durante la atención a_x000a_través del Centro Médico Virtual (CMV), vinculados a la prestación del servicio para la_x000a_paciente Faning Susana Medina Espinoza, con DNI 09632426, y su menor hija la paciente_x000a_Adriana del Carmen Guerrero Medina, con DNI 74111216, nos permitimos informar lo_x000a_siguiente:_x000a_a) Descripción de los hechos_x000a_Paciente: Faning Susana Medina Espinoza_x000a_DNI: 09632426_x000a_Se ofertó la subasta para el servicio de medicina general para paciente. Posteriormente,_x000a_se procedió con el agendamiento del servicio, quedando programado para las 8:00 p.m._x000a_del mismo día._x000a_Sin embargo, la prestación del servicio no se concretó inicialmente, debido a que el_x000a_paciente no ingresó a la videollamada. Ante ello, se intentó establecer contacto_x000a_mediante el número brindado, pero este resultó incorrecto._x000a_Finalmente, se logró contactar a la paciente a través del número registrado de su menor_x000a_hija, realizándose la teleconsulta correspondiente._x000a_Respecto al envío de la receta por correo electrónico, se informa que Rímac no la envió_x000a_mediante su plataforma Rímac SOS. No obstante, la receta fue remitida al número de_x000a_contacto registrado._x000a_En cuanto a la entrega de medicamentos, estos fueron gestionados el mismo día a_x000a_través de nuestro proveedor CUIDAFARMA. Sin embargo, el proveedor informó que el_x000a_paciente no respondió las llamadas ni los mensajes de WhatsApp, por lo que_x000a_procedieron a cancelar la entrega._x000a_Se adjuntan los soportes correspondientes._x000a_Estimado Señor Proveedor MAD:_x000a_A través de la presente, la Central de Emergencia Aló Rimac le muestra para descargar el PDF en_x000a_el siguiente link: &quot;Reporte a Proveedor - Salud&quot; para ser adjuntado al proceso de facturación del_x000a_servicio. El monto a facturar debe estar en concordancia a la tarifa vigente por convenio, el mismo_x000a_que será validado por auditoria de acuerdo a los sustentos presentados._x000a_A continuación detallamos la información necesaria para proceder con la programación del servicio_x000a_de médico a domicilio._x000a_Día y hora: 28/05/2025 19:13_x000a_Nombre de responsable: Mirian Judith Castaneda Vega_x000a_Tipo de solicitud: Médico Virtual Medicina General_x000a_Nombre del paciente: FANING SUSANA MEDINA ESPINOZA_x000a_Provincia: LIMA_x000a_Distrito: LIMA_x000a_Anillo: Centro B_x000a_Referencia: A DOSC DRAS DE LA AV UNIVERSITARIA_x000a_Dirección: AV OSCAR R BENAVIDES 2532 PISO 3 URB ROMА_x000a_Teléfono: 953694288_x000a_Teléfono con Whatsapp: 953694288_x000a_N° caso Salesforce: 0025400158_x000a_Producto: AMI SALUD RED PREFERENTE_x000a_Segmento:_x000a_Descripción de cobertura:_x000a_Monto de deducible:_x000a_Coaseguro:_x000a_Medio de pago:_x000a_Tipo de atención: Regular_x000a_Preferencia programación:_x000a_Campo de descripción: 1486// CMV MG_x000a_Atentamente,_x000a_Central de Emergencias Aló Rimac_x000a_4/8/2025, 12:30:38 a. m._x000a_VIVA 1A_x000a_CENTRO MEDICO_x000a_Medico que atendió_x000a_Luisa Zavala_x000a_DATOS DEL PACIENTE_x000a_Nombre: FANING SUSANA MEDINA ESPINOZA_x000a_Dirección: AV OSCAR R BENAVIDES_x000a_2532 PISO 3 URB ROMA_x000a_Teléfono:_x000a_HISTORIA CLÍNICA_x000a_Fecha creación_x000a_05-28-2025_x000a_FANING SUSANA undefined undefined_x000a_Fecha impresión_x000a_08-04-2025_x000a_Identificación: 09632426_x000a_Celular: 953694288_x000a_Fecha nacimiento:_x000a_Correo:_x000a_notienecorreo@notiene.com.pe_x000a_NOTA ADMINISTRATIVA_x000a_NO ADMINISTRACION DE LA ATENCION MEDICA Y QUIRURGICА_x000a_NOTA_x000a_PX NO INGRESA A VIDEOLLAMADA SE LLAMA POR ZOIPER AL NUMERO REGISTRADO E INDICAN QUE ESTA EQUIVOCADO_x000a_ORDENAMIENTOS:_x000a_Consultas CMV&lt;consultas.cmv@cuida.pe&gt;_x000a_CC_x000a_Para: Farmacia Viva 1A_x000a_今_x000a_Mié 28/05/2025 21:23_x000a_Estimados paciente no responde llamadas, se dejó whatsapp._x000a_Mary Diaz._x000a_El mié, 28 may 2025 a la(s) 9:14 p.m., Farmacia Viva 1A (farmacia@viva1a.com.pe) escribió:_x000a_Envío receta adjunta para su atención, cobertura al 100%_x000a_Nombre: FANING SUSANA MEDINA ESPINOZA_x000a_DNI 09632426_x000a_Teléfono: 953694288_x000a_Saludos_x000a_Atte. Andy Gonzales._x000a_VIUA 1A_x000a_CENTRO MEDIC°_x000a_Farmacia del Policlínico Viva 1А_x000a_C 959 265 062_x000a_Av. Faustino Sánchez Carrión 230- San_x000a_Isidro_x000a_12:25_x000a_19 CMV STAFF MEDICO VIVA A1_x000a_Dr Ramirez Pediatra Eidan, Dr. Fredy G..._x000a_NOTA ADMIN' mié, 28 may._x000a_09632426, 52 años_x000a_7:23p. m,_x000a_FANING SUSANA MEDINA ESPINOZA_x000a_PX NO INGRESA A VIDEOLLAMADA_x000a_SE LLAMA POR ZOIPER AL NUMERO_x000a_REGISTRADO E INDICAN QUE ESTA_x000a_EQUIVOCADO 8:05 p. m._x000a_414_x000a_CC_x000a_CC_x000a_CC_x000a_Consurtas CIMIV&lt;consurtas.cmv@culaa.pe&gt;_x000a_Para: Farmacia Viva 1A_x000a_Buen día:_x000a_00_x000a_Jue 05/06/2025 7:35_x000a_Se informa la cancelación de la receta, pcte no contestó las llamadas o mensajes y ya se_x000a_cumplió los 7 días de vigencia; gracias._x000a_Johana С._x000a_Responder Reenviar_x000a_Consultas CMV&lt;consultas.cmv@cuida.pe&gt;_x000a_Para: Farmacia Viva 1A Jue 29/05/2025 13:16_x000a_Estimados volvimos a intentar comunicarnos con la paciente sin obtener respuesta, se le_x000a_dejó nuevo mensaje al whatsapp._x000a_Mary D._x000a_Consultas CMV&lt;consultas.cmv@cuida.pe&gt;_x000a_Para: Farmacia Viva 1A_x000a_Estimados paciente sigue sin responder, seguiremos intentando._x000a_Mary D._x000a_Jue 29/05/2025 11:27_x000a_CC_x000a_Consultas CMV&lt;consultas.cmv@cuida.pe&gt;_x000a_Para: Farmacia Viva 1A Mié 28/05/2025 21:23_x000a_Estimados paciente no responde llamadas, se dejó whatsapp._x000a_Mary Diaz._x000a_El mié, 28 may 2025 a la(s) 9:14 p.m., Farmacia Viva 1А_x000a_(farmacia@viva1a.com.pe) escribió:_x000a_Envío receta adjunta para su atención, cobertura al 100%_x000a_Nombret FANING SUSANA MEDINA ESPINOZA_x000a_DNI 09632426_x000a_Teléfono: 953694288_x000a_Saludos_x000a_Atte. Andy Gonzales._x000a_Farmacia del Policlínico Viva 1А UU1_x000a_Paciente: Adriana del Carmen Guerrero Medina_x000a_DNI: 74111216_x000a_Se ofertó la subasta para el servicio de medicina general para paciente. Posteriormente,_x000a_se procedió con el agendamiento del servicio, quedando programado en dos_x000a_oportunidades: a la 08:00 a.m. y a las 08:30 a.m. del mismo día._x000a_Sin embargo, la prestación del servicio no se concretó inicialmente, debido a que el_x000a_paciente no ingresó a la videollamada. Ante ello, se intentó establecer contacto_x000a_mediante el número brindado, logrando contactar a la paciente realizándo la_x000a_teleconsulta correspondiente._x000a_Respecto al envío de la receta por correo electrónico, se informa que Rímac no la envió_x000a_mediante su plataforma Rímac SOS. No obstante, la receta fue remitida al número de_x000a_contacto registrado._x000a_En cuanto a la entrega de medicamentos, estos fueron gestionados el mismo día a_x000a_través de nuestro proveedor CUIDAFARMA, siendo entregados por el proveedor._x000a_Se adjunta los soportes correspondientes:_x000a_b) Medidas a adoptar o adoptadas:_x000a_Finalmente, es oportuno informarle que hemos adoptado las siguientes medidas:_x000a_a) Fortalecer la coordinación con la aseguradora Rímac para el envío correcto de los_x000a_datos de los pacientes._x000a_b) Reforzar los protocolos de contacto con el paciente previo a la cita, incluyendo_x000a_llamadas o mensajes de verificación el mismo día de la atención.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d v="2025-08-04T00:00:00"/>
    <x v="0"/>
    <n v="37"/>
    <s v="CERRADA"/>
    <s v="6 DIAS O MAS"/>
    <s v="ATRIBUIBLE"/>
    <s v="jun-13"/>
    <e v="#N/A"/>
    <e v="#N/A"/>
    <e v="#N/A"/>
    <e v="#N/A"/>
    <m/>
    <m/>
    <s v="Atención Asistencial"/>
    <x v="3"/>
  </r>
  <r>
    <x v="5"/>
    <s v="PERÚ"/>
    <s v="VIVA1A CENTRO MEDICO"/>
    <s v="RIMAC"/>
    <s v="CRONICOS"/>
    <s v="DNI"/>
    <n v="7274721"/>
    <s v="MARIA ANGELA MARTA SALAVERRY LLOSA"/>
    <m/>
    <n v="945284508"/>
    <s v="marita.cantuarias@gmail.com"/>
    <x v="1"/>
    <m/>
    <x v="2"/>
    <s v="ASEGURADOR"/>
    <s v="Estimada @Brigitte Huaranca Lopez @Quejas y reclamos_x000a__x000a_Su gentil apoyo con el descargo y medidas correctivas del presente reclamo._x000a__x000a_Estimadas buenos días,_x000a__x000a_Asegurada en Programa, indica atención virtual el 07-06 con Dra. Seijas, le envían las medicinas indicadas , pero no las pastillas Pradaxa  de 110  por 60 pastillas  por falta de stock y que debía comunicarse con Rimac para que coordine el envío de ellas_x000a__x000a__x000a_NOMBRE: MARIA ANGELA MARTA SALAVERRY LLOSA_x000a_DNI: 07274721_x000a_POLIZA: 0000005359_x000a_CORREO: marita.cantuarias@gmail.com_x000a_TELEFONO: 945284508_x000a__x000a_Saludos,"/>
    <x v="0"/>
    <s v="PRESTADOR EXTERNO"/>
    <s v="FARMACIA"/>
    <x v="80"/>
    <s v="Buenas noches, Guisela:_x000a_En relación con el correo líneas abajo, y luego de solicitar los descargos correspondientes a las áreas involucradas, informamos lo siguiente:_x000a_Respecto a la atención de la paciente MARIA ANGELA MARTA SALAVERRY LLOSA, realizada el 7 de junio de 2025 a las 4:00 p.m., se verificó que los medicamentos fueron entregados, con excepción del Dabigatrán Etexilato 110 mg, dado que el proveedor ASTAH no contaba con stock de dicho producto. _x000a_Sin perjuicio de ello, una vez identificado el incidente, se procedió a reprogramar el envío con el proveedor CUIDAFARMA, logrando concretar la entrega el día 16 de junio de 2025._x000a_Lamentamos lo ocurrido y reiteramos nuestro compromiso con la mejora continua de nuestros procesos, con el fin de garantizar una atención eficiente y oportuna._x000a_Quedamos atentos ante cualquier consulta adicional."/>
    <d v="2025-06-17T00:00:00"/>
    <x v="0"/>
    <n v="3"/>
    <s v="CERRADA"/>
    <s v="72 HORAS"/>
    <s v="ATRIBUIBLE"/>
    <s v="jun-13"/>
    <e v="#N/A"/>
    <e v="#N/A"/>
    <e v="#N/A"/>
    <e v="#N/A"/>
    <m/>
    <m/>
    <s v="Medicamentos"/>
    <x v="0"/>
  </r>
  <r>
    <x v="5"/>
    <s v="PERÚ"/>
    <s v="VIVA1A CENTRO MEDICO"/>
    <s v="RIMAC"/>
    <s v="CRONICOS"/>
    <s v="DNI"/>
    <n v="795889"/>
    <s v="VELASQUEZ  MARIA LUISA"/>
    <m/>
    <m/>
    <m/>
    <x v="1"/>
    <m/>
    <x v="2"/>
    <s v="ASEGURADOR"/>
    <s v="Estimados Programa de Salud,_x000a__x000a_ _x000a__x000a_Espero que se encuentren bien. Solicito su amable apoyo para coordinar la toma de exámenes de laboratorio de la paciente que pertenece al programa por diagnóstico de hipotiroidismo. El proveedor Viva1a la contactó el día 11.06.2025, indicando que validaría la cobertura de los exámenes, ya que la paciente es de Tacna, pero aún no ha obtenido respuesta. En ese sentido, agradecería su gentil soporte para poder confirmar la cobertura._x000a__x000a_ _x000a__x000a_Orden de laboratorio DNI. 00795889_x000a__x000a_TSH ULTRASENSIBLE    _x000a__x000a_T4-LIBRE - ( TIROXINA LIBRE )   _x000a__x000a_GLUCOSA        _x000a__x000a_INSULJNA BASAL         _x000a__x000a_LDL COLESTEROL         _x000a__x000a_TRIGLICERIDOS_x000a__x000a_ _x000a__x000a_Quedo atento a su respuesta._x000a__x000a_ _x000a__x000a_Revisa nuestros términos y condiciones aquí T&amp;C_x000a__x000a_ "/>
    <x v="2"/>
    <s v="PRESTADOR EXTERNO"/>
    <s v="LABORATORIO"/>
    <x v="80"/>
    <s v="Estimados señores de RIMAC, buena tarde:_x000a_Con relación al caso de la paciente MARIA LUISA VELÁSQUEZ, les informamos que actualmente se encuentra inscrita en el programa Cuídate Virtual, el cual contempla únicamente atención médica virtual y seguimiento de enfermería, de acuerdo con los protocolos establecidos._x000a_Por lo tanto, no corresponde la gestión de toma de análisis de laboratorio, y en ese sentido, el concepto de reembolso por dichos análisis no procede._x000a_Adjuntamos para su revisión los protocolos de atención del programa Cuídate Virtual._x000a__x000a_Sin otro particular, quedamos atentos a cualquier consulta adicional._x000a_Saludos cordiales"/>
    <d v="2025-06-25T00:00:00"/>
    <x v="0"/>
    <n v="9"/>
    <s v="CERRADA"/>
    <s v="6 DIAS O MAS"/>
    <s v="ATRIBUIBLE"/>
    <s v="jun-13"/>
    <e v="#N/A"/>
    <e v="#N/A"/>
    <e v="#N/A"/>
    <e v="#N/A"/>
    <m/>
    <m/>
    <s v="Acceso"/>
    <x v="0"/>
  </r>
  <r>
    <x v="5"/>
    <s v="PERÚ"/>
    <s v="VIVA1A CENTRO MEDICO"/>
    <s v="RIMAC"/>
    <s v="CRONICOS"/>
    <s v="DNI"/>
    <n v="10060304"/>
    <s v="Glicerio Camino Siles"/>
    <m/>
    <n v="942665164"/>
    <m/>
    <x v="1"/>
    <m/>
    <x v="2"/>
    <s v="ASEGURADOR"/>
    <s v="Estimadas buenas tardes_x000a__x000a_ DX: HTA y dislipidemia_x000a__x000a_Nombre: Glicerio Camino Siles_x000a__x000a_DNI: 10060304_x000a__x000a_Celular: 942665164_x000a__x000a_Por favor su apoyo urgente, asegurado no logra contactarse con el Proveedor. Gracias._x000a__x000a_Mi esposo está tratando de contactar a Viva 1A el proveedor de medicamentos del plan Cuídate desde el jueves de la semana pasada y no le responden, le envían un mensaje automático que dice que no tienen agentes disponibles."/>
    <x v="5"/>
    <s v="CALL CENTER"/>
    <s v="CALL CENTER"/>
    <x v="81"/>
    <s v="Buenos días, Guissela:_x000a_En relación con el paciente GLICERIO CAMINO SILES, informamos que tiene programada una cita el 18 de junio de 2025 a las 2:00 p.m. con el Dr. Hilton D. Jango Cruz, especialidad Cardiología - Teleconsulta._x000a_Quedamos atentos ante cualquier consulta adicional."/>
    <d v="2025-06-18T00:00:00"/>
    <x v="0"/>
    <n v="2"/>
    <s v="CERRADA"/>
    <s v="48 HORAS"/>
    <s v="ATRIBUIBLE"/>
    <s v="jun-17"/>
    <e v="#N/A"/>
    <e v="#N/A"/>
    <e v="#N/A"/>
    <s v="SI"/>
    <m/>
    <m/>
    <s v="Fallas TICS"/>
    <x v="3"/>
  </r>
  <r>
    <x v="5"/>
    <s v="PERÚ"/>
    <s v="VIVA1A CENTRO MEDICO"/>
    <s v="RIMAC"/>
    <s v="CENTRO MEDICO VIRTUAL"/>
    <s v="DNI"/>
    <n v="90857051"/>
    <s v="Antonella Valeria Ruiz Ferrel"/>
    <m/>
    <m/>
    <m/>
    <x v="1"/>
    <m/>
    <x v="2"/>
    <s v="ASEGURADOR"/>
    <s v="Hola Freddy,_x000a__x000a_ _x000a__x000a_Este es el caso comentado, paciente de Chiclayo, ha presentado reclamo formal y está pidiendo reembolso a Rimac. Se adjunta factura._x000a__x000a_ _x000a__x000a_YAPE: 992721785  - NOMBRE DEL TITULAR YAPE: GRACIELA FERREL CABALLERO_x000a__x000a_ _x000a__x000a_ _x000a__x000a_Paciente: Antonella Valeria Ruiz Ferrel_x000a_DNI: 90857051_x000a_Fecha De atención: 15.06.25_x000a_Monto: S/ 89.80_x000a_Servicio: Centro Medico Virtual._x000a_Titular: Graciela Ferrel Caballero_x000a_DNI: 41040047"/>
    <x v="30"/>
    <s v="INTERNO IPRESS"/>
    <s v="TESORERIA"/>
    <x v="81"/>
    <s v="Buenas  tardes estiamda  Lorena,_x000a__x000a_recibe  un cordial saludo, se realizo el rembolso, se adjunta  evidencia._x000a__x000a_Saludos "/>
    <d v="2025-06-24T00:00:00"/>
    <x v="0"/>
    <n v="6"/>
    <s v="CERRADA"/>
    <s v="6 DIAS O MAS"/>
    <s v="ATRIBUIBLE"/>
    <s v="jun-17"/>
    <e v="#N/A"/>
    <e v="#N/A"/>
    <e v="#N/A"/>
    <e v="#N/A"/>
    <m/>
    <m/>
    <s v="Tramites Administrativos"/>
    <x v="3"/>
  </r>
  <r>
    <x v="5"/>
    <s v="PERÚ"/>
    <s v="VIVA1A CENTRO MEDICO"/>
    <s v="RIMAC"/>
    <s v="CRONICOS"/>
    <s v="DNI"/>
    <m/>
    <s v="ANGLOAMERICAN "/>
    <m/>
    <m/>
    <m/>
    <x v="1"/>
    <m/>
    <x v="2"/>
    <s v="ASEGURADOR"/>
    <s v="ATENCIÓN DE PACIENTES CRÓNICOS"/>
    <x v="2"/>
    <s v="CRONICOS"/>
    <s v="NO ESPECIFICA"/>
    <x v="81"/>
    <s v="Estimada Lic. Margot, buen día:_x000a_Adjunto reporte de la data solicitada en correo infra._x000a_Cabe resaltar que en la comunicación inicial solo se envió la información de los pacientes que tiene resaltados en amarillo._x000a__x000a_Adicional a ello se solicita su V°b para ingreso de los pacientes con Hipotiroidismo; ya que, la indicación que tenemos es el ingreso de los pacientes con los cuatro diagnósticos crónicos hipertensión, diabetes, dislipidemia y asma._x000a__x000a__x000a__x000a_Quedamos a la espera de su gentil respuesta._x000a_Saludos Cordiales,"/>
    <d v="2025-08-04T00:00:00"/>
    <x v="0"/>
    <n v="35"/>
    <s v="CERRADA"/>
    <s v="6 DIAS O MAS"/>
    <s v="ATRIBUIBLE"/>
    <s v="jun-17"/>
    <e v="#N/A"/>
    <e v="#N/A"/>
    <e v="#N/A"/>
    <e v="#N/A"/>
    <m/>
    <m/>
    <s v="Acceso"/>
    <x v="0"/>
  </r>
  <r>
    <x v="5"/>
    <s v="PERÚ"/>
    <s v="VIVA1A CENTRO MEDICO"/>
    <s v="RIMAC"/>
    <s v="CRONICOS"/>
    <s v="DNI"/>
    <n v="72844745"/>
    <s v="DIEGO VASQUEZ IGLESIAS"/>
    <m/>
    <m/>
    <m/>
    <x v="1"/>
    <m/>
    <x v="2"/>
    <s v="ASEGURADOR"/>
    <s v="Estimados_x000a__x000a_Su apoyo en poder registrar el caso del asegurado como PRIORIDAD porque SOLO recibimos quejas de la atención brindada._x000a__x000a_ _x000a__x000a_Asegurado informa :_x000a__x000a_El día Jueves 12.06 me acerque a las instalaciones de Centro Viva 1 A  para poder realizarme los exámenes , monitoreo presión arterial , Mapa y  EKG, colocaron el Holter. Al día siguiente se acercó el médico a retirar los aparatos. _x000a__x000a_El Dia sábado escribo al whatsapp de centro médico, pidiendo alguna novedad sobre los resultados y me indican que el Holter debe ser tomado nuevamente porque no fue colocado correctamente._x000a__x000a_ _x000a__x000a_Nos reclama la molestia de los procedimientos que presenta Viva 1 A para retrasar las pruebas y los resultados de su salud. A la fecha sigue a la espera de la coordinacion del examen a domicilio que le ofrecieron._x000a__x000a_ _x000a__x000a_Saludos Cordiales "/>
    <x v="31"/>
    <s v="PROCEDIMIENTO"/>
    <s v="HOLTER"/>
    <x v="82"/>
    <s v="Buenas tardes, estimados:_x000a_Nos comunicamos con el paciente, se confirmó la colocación el día sábado 21/6 a cargo del Dr. Hilton D. Jango, y  el retiro se efectuó el día domingo 17/06._x000a_El paciente manifestó estar conforme con la atención recibida._x000a_Saludos cordiales"/>
    <d v="2025-06-23T00:00:00"/>
    <x v="0"/>
    <n v="4"/>
    <s v="CERRADA"/>
    <s v="96 HORAS"/>
    <s v="ATRIBUIBLE"/>
    <s v="jun-18"/>
    <e v="#N/A"/>
    <e v="#N/A"/>
    <e v="#N/A"/>
    <s v="SI"/>
    <m/>
    <m/>
    <s v="Atencion Asistencial"/>
    <x v="0"/>
  </r>
  <r>
    <x v="5"/>
    <s v="PERÚ"/>
    <s v="VIVA1A CENTRO MEDICO"/>
    <s v="RIMAC"/>
    <s v="CRONICOS"/>
    <s v="DNI"/>
    <n v="40005624"/>
    <s v="Claudia Velarde Arnaez"/>
    <m/>
    <m/>
    <s v="cvelarde@claro.com.pe"/>
    <x v="1"/>
    <m/>
    <x v="1"/>
    <s v="ASEGURADOR"/>
    <s v="Estimadas @Brigitte Huaranca Lopez@Quejas y reclamos_x000a__x000a_Su gentil apoyo con el descargo del presente reclamo por favor validar el cobro de los copagos realizados a la usaría. _x000a__x000a__x000a_Su gentil apoyo validando cobertura EPS, paciente indica que se le cobró el examen de colesterol y tiene dudas de porqué los costos son mayores y pertenece al programa  cuidate._x000a__x000a_Nombre de paciente: Claudia Velarde Arnaez_x000a_DNI: 40005624_x000a_Correo: cvelarde@claro.com.pe_x000a__x000a__x000a_Nota: Se adjunta archivo._x000a__x000a_Agradecida de antemano, quedo atenta a su pronta respuesta._x000a__x000a_Saludos cordiales."/>
    <x v="3"/>
    <s v="INTERNO IPRESS"/>
    <s v="INTERNO IPRESS"/>
    <x v="82"/>
    <s v="Buenas tardes Guisella,_x000a_En relación al caso de la paciente VELARDE ARNAEZ CLAUDIA MONICA, se informa que se realizó la revisión correspondiente al cobro de S/ 45.20 por la realización de sus exámenes de laboratorio, confirmando que el monto cobrado es correcto._x000a_Se adjunta el presupuesto de los exámenes que sustentan dicho cobro._x000a__x000a_Quedamos atentos ante cualquier consulta adicional."/>
    <d v="2025-06-24T00:00:00"/>
    <x v="0"/>
    <n v="5"/>
    <s v="CERRADA"/>
    <s v="120 HORAS"/>
    <s v="ATRIBUIBLE"/>
    <s v="jun-18"/>
    <e v="#N/A"/>
    <e v="#N/A"/>
    <e v="#N/A"/>
    <e v="#N/A"/>
    <m/>
    <m/>
    <s v="Eps"/>
    <x v="2"/>
  </r>
  <r>
    <x v="5"/>
    <s v="PERÚ"/>
    <s v="VIVA1A CENTRO MEDICO"/>
    <s v="RIMAC"/>
    <s v="CRONICOS"/>
    <s v="DNI"/>
    <n v="795889"/>
    <s v="MARIA LUISA VELASQUEZ"/>
    <m/>
    <m/>
    <m/>
    <x v="1"/>
    <m/>
    <x v="2"/>
    <s v="ASEGURADOR"/>
    <s v="Estimada @Gianina Jessica Sigueña Aldana _x000a__x000a_Se solicita su gentil apoyo en la atención de este caso. Conforme a lo conversado con la Lic. Alicia Huallpa, se confirma que no se cuenta con prestador en la ciudad de Tacna. Por tal motivo, y a modo de contingencia, se deberá proceder de la misma forma en que se gestiona con el CAI, mediante la modalidad de reembolso._x000a__x000a_El usuario deberá realizar la toma de los estudios en un laboratorio externo y gestionar la factura a nombre de VIVA 1. Esta medida se adopta de manera excepcional con el objetivo de no seguir postergando la toma de muestra requerida._x000a__x000a_Agradecemos su comprensión y apoyo para dar continuidad oportuna a este caso."/>
    <x v="30"/>
    <s v="PRESTADOR EXTERNO"/>
    <s v="LABORATORIO"/>
    <x v="82"/>
    <s v="Estimados señores de RIMAC, buena tarde:_x000a_Con relación al caso de la paciente MARIA LUISA VELÁSQUEZ, les informamos que actualmente se encuentra inscrita en el programa Cuídate Virtual, el cual contempla únicamente atención médica virtual y seguimiento de enfermería, de acuerdo con los protocolos establecidos._x000a_Por lo tanto, no corresponde la gestión de toma de análisis de laboratorio, y en ese sentido, el concepto de reembolso por dichos análisis no procede._x000a_Adjuntamos para su revisión los protocolos de atención del programa Cuídate Virtual._x000a__x000a_Sin otro particular, quedamos atentos a cualquier consulta adicional._x000a_Saludos cordiales"/>
    <d v="2025-06-25T00:00:00"/>
    <x v="0"/>
    <n v="6"/>
    <s v="CERRADA"/>
    <s v="6 DIAS O MAS"/>
    <s v="ATRIBUIBLE"/>
    <s v="jun-18"/>
    <e v="#N/A"/>
    <e v="#N/A"/>
    <e v="#N/A"/>
    <e v="#N/A"/>
    <m/>
    <m/>
    <s v="Tramites Administrativos"/>
    <x v="3"/>
  </r>
  <r>
    <x v="5"/>
    <s v="PERÚ"/>
    <s v="VIVA1A CENTRO MEDICO"/>
    <s v="RIMAC"/>
    <s v="CENTRO MEDICO VIRTUAL"/>
    <m/>
    <m/>
    <s v="Li Zhenjun"/>
    <m/>
    <m/>
    <m/>
    <x v="1"/>
    <m/>
    <x v="2"/>
    <s v="ASEGURADOR"/>
    <s v="Me llamó a su oficina el señor Li, para decirme que a la fecha no ha recibido su medicamento, que le informan en la farmacia que no han cambiada la receta y por ello no le pueden hacer la entrega. "/>
    <x v="0"/>
    <s v="PRESTADOR EXTERNO"/>
    <s v="FARMACIA"/>
    <x v="82"/>
    <s v="Inkafarma llamo al asegurado para indicarle que no tienen el VB de Rimac _x000a_para entregarle lo que falta, // Se le entregó los medicamentos a tanta insistencia "/>
    <d v="2025-07-07T00:00:00"/>
    <x v="0"/>
    <n v="14"/>
    <s v="CERRADA"/>
    <s v="6 DIAS O MAS"/>
    <s v="ATRIBUIBLE"/>
    <s v="jun-18"/>
    <e v="#N/A"/>
    <e v="#N/A"/>
    <e v="#N/A"/>
    <e v="#N/A"/>
    <m/>
    <m/>
    <s v="Medicamentos"/>
    <x v="0"/>
  </r>
  <r>
    <x v="5"/>
    <s v="PERÚ"/>
    <s v="VIVA1A CENTRO MEDICO"/>
    <s v="RIMAC"/>
    <s v="CRONICOS"/>
    <m/>
    <s v="25-EPS003156"/>
    <s v="SARA ANGELICA CACERES LOPEZ "/>
    <m/>
    <m/>
    <m/>
    <x v="51"/>
    <m/>
    <x v="0"/>
    <s v="LIBRO DE RECLAMOS ASEGURADOR"/>
    <s v="Hola Gissella,_x000a__x000a_ Estimada Gissela,_x000a__x000a_ _x000a__x000a_Por favor tu apoyo en confirmar si el proveedor ya se contacto con la paciente para realizar los exámenes pendientes._x000a__x000a_ _x000a__x000a_Quedo a la espera de tu confirmación._x000a__x000a_Tenemos el reclamo de la asegurada SARA ANGELICA CACERES LOPEZ en el programa de paciente crónico indica que el 16/06 el proveedor VIVA 1A se comunicó para proceder realizar unos exámenes pago por dichos procedimientos, pero hasta el momento no se han acercado ni comunicado para la realización de los exámenes._x000a__x000a_ _x000a__x000a_Por favor tu apoyo a fin de que el proveedor proceda a realizar dichos exámenes._x000a__x000a_ _x000a__x000a_Saludos,_x000a__x000a_ "/>
    <x v="2"/>
    <s v="PRESTADOR EXTERNO"/>
    <s v="LABORATORIO"/>
    <x v="83"/>
    <s v="Buenas  tardes estimada Guissela,_x000a_Reciba un cordial saludo, con relación al reclamo presentado por la asegurada Sara Angélica Cáceres López, le informamos lo siguiente:_x000a_La toma de muestra se realizó el día 21/06/2025, y dicha atención se encuentra registrada en el sistema._x000a_Adicionalmente, la asegurada pasó consulta médica de control el día 30/06/2025 con el Dr. Gerson Jacob Siura Trevejo, en la especialidad de Endocrinología a través de teleconsulta._x000a_Lamentamos cualquier inconveniente que esto haya podido generar. Nos mantenemos atentos a cualquier otra consulta o requerimiento._x000a_Saludos cordiales,"/>
    <d v="2025-06-21T00:00:00"/>
    <x v="0"/>
    <n v="2"/>
    <s v="CERRADA"/>
    <s v="48 HORAS"/>
    <s v="ATRIBUIBLE"/>
    <s v="jun-19"/>
    <e v="#N/A"/>
    <e v="#N/A"/>
    <e v="#N/A"/>
    <e v="#N/A"/>
    <m/>
    <m/>
    <s v="Acceso"/>
    <x v="0"/>
  </r>
  <r>
    <x v="5"/>
    <s v="PERÚ"/>
    <s v="VIVA1A CENTRO MEDICO"/>
    <s v="RIMAC"/>
    <s v="CRONICOS"/>
    <s v="DNI"/>
    <n v="7393822"/>
    <s v="TERESA LUCIA CHAVEZ DEL CARPIO"/>
    <m/>
    <m/>
    <m/>
    <x v="1"/>
    <m/>
    <x v="1"/>
    <s v="ASEGURADOR"/>
    <s v="Señores Viva 1 A_x000a__x000a_ _x000a__x000a_Buen día agradeceré que nos puedan brindar el estatus de la atención de la paciente TERESA LUCIA CHAVEZ DEL CARPIO con DNI  07393822, quien se encuentra con ustedes en el programa Diamante  _x000a__x000a_Desde ya la paciente ha pasado la semana pasada atención en la clínica angloamericana y tiene esta receta_x000a__x000a_ _x000a__x000a__x000a__x000a_ _x000a__x000a_Ante lo expuesto queremos saber cual ha sido su última atención y tto que han brindado a la paciente."/>
    <x v="14"/>
    <s v="PROGRAMA DIAMANTE"/>
    <s v="PROGRAMA DIAMANTE"/>
    <x v="84"/>
    <s v="Buenas tardes Margot,_x000a_En relación con el paciente TERESA LUCIA CHAVEZ DEL CARPIO , informamos que fue atendida el 17 de junio de 2025 a las 4:00 p. m. por el Dr. Antonio David Moncada Catalán, en la especialidad de Medicina Familiar – Teleconsulta._x000a_Asimismo, se indica que se le prescribieron medicamentos, los cuales fueron entregados el 18 de junio._x000a__x000a_Quedamos atentos ante cualquier consulta adicional._x000a__x000a__x000a_Saludos cordiales"/>
    <d v="2025-06-24T00:00:00"/>
    <x v="0"/>
    <n v="2"/>
    <s v="CERRADA"/>
    <s v="48 HORAS"/>
    <s v="ATRIBUIBLE"/>
    <s v="jun-23"/>
    <e v="#N/A"/>
    <e v="#N/A"/>
    <e v="#N/A"/>
    <e v="#N/A"/>
    <m/>
    <m/>
    <s v="Solicitud"/>
    <x v="1"/>
  </r>
  <r>
    <x v="5"/>
    <s v="PERÚ"/>
    <s v="VIVA1A CENTRO MEDICO"/>
    <s v="RIMAC"/>
    <s v="CENTRO MEDICO VIRTUAL"/>
    <s v="DNI"/>
    <n v="10000111"/>
    <s v="Pamela Olenka Peña Vivanco"/>
    <m/>
    <n v="999148054"/>
    <s v="pamelaolenka@gmail.com"/>
    <x v="52"/>
    <m/>
    <x v="0"/>
    <s v="LIBRO DE RECLAMOS ASEGURADOR"/>
    <s v="Asegurada Pamela Olenka Peña Vivanco, identificada con DNI N.º 10000111, presenta un reclamo formal respecto a la_x000a_atención recibida bajo el seguro AMC Colectiva Regular N.º 14358, exponiendo lo siguiente:_x000a_Desde las 10:00 a.m., ha venido solicitando una atención médica virtual con Rimac. A pesar de múltiples_x000a_comunicaciones, la atención recién se concretó a la 1:30 p.m._x000a_Durante ese lapso, se le confirmó una consulta a las 11:00 a.m., pero el médico nunca se conectó. En la consulta_x000a_reagendada para la 1:30 p.m., el médico no encendió la cámara en ningún momento._x000a_La asegurada informó al médico sobre un problema cardíaco preexistente y la necesidad de una medicación específica. El_x000a_profesional prescribió una pastilla que ella refutó por ser contraproducente, ya que acelera el ritmo cardíaco._x000a_Como respuesta, el médico le indicó únicamente paracetamol y cetirizina para tratar su cuadro gripal._x000a_Finalmente, expresa su malestar por todo el proceso, que incluyó demora en la atención, falta de contacto adecuado con los_x000a_médicos, prescripción no ajustada a sus antecedentes médicos, y solo recién a las 17:00 horas se han comunicado con ella_x000a_para coordinar la entrega del medicamento._x000a_Ante lo expuesto, solicita que se registre formalmente el reclamo por la inadecuada atención recibida, tanto en la gestión de_x000a_la consulta virtual como en la respuesta médica."/>
    <x v="11"/>
    <s v="CENTRO MEDICO VIRTUAL"/>
    <s v="MEDICINA GENERAL"/>
    <x v="84"/>
    <s v="Estimados señores de Rimac EPS_x000a_De nuestra mayor consideración,_x000a_Por medio de la presente, deseamos expresar nuestro compromiso con la transparencia,_x000a_la calidad de atención y la mejora continua en nuestros procesos._x000a_Con relación a los hechos ocurridos el día 20 de junio de 2025, durante la atención a_x000a_través del Centro Médico Virtual (CMV), vinculados a la prestación del servicio para la_x000a_paciente Pamela Olenka Peña Vivanco, con DNI 10000111, nos permitimos informar lo_x000a_siguiente:_x000a_a) Descripción de los hechos_x000a_Se ofertó la subasta para el servicio de medicina general para la paciente._x000a_Posteriormente, se procedió con el agendamiento del servicio, quedando programado_x000a_en tres oportunidades durante el mismo día: 11:00 a.m., 11:15 a.m. y 1:00 p.m._x000a_Sin embargo, la prestación del servicio no se concretó en los primeros intentos, debido_x000a_a que la paciente canceló los dos primeros agendamientos._x000a_A las 12:16 p.m., se reportó en el grupo de WhatsApp “Seguimiento CMV Viva1” que la_x000a_paciente tenía una cita programada y no se había logrado contacto. Se informó que las_x000a_citas previas habían sido canceladas por la propia paciente. Posteriormente, se_x000a_reprogramó la atención para la 1:00 p.m. con la Dra. Uribe._x000a_Durante la teleconsulta, la paciente refirió síntomas compatibles con resfriado común,_x000a_con antecedentes de arritmia cardíaca e hipertensión arterial, e indicó haberse_x000a_automedicado con un antihistamínico y un anestésico local. La médica prescribió_x000a_paracetamol 1 g cada 8 horas por 4 días y cetirizina 10 mg cada 24 horas por 4 días,_x000a_tratamiento que resulta pertinente para el manejo de su cuadro agudo, acarrea riesgos_x000a_mínimos considerando sus antecedentes cardiovasculares._x000a_Cabe resaltar que, tal como se menciona en el reclamo, la paciente sugirió un_x000a_“medicamento específico” para que se le recetara. Sin embargo, es importante precisar_x000a_que la prescripción se realiza según el criterio médico, no en función de lo que solicite el_x000a_paciente._x000a_Finalmente, la entrega de medicamentos fue gestionada y concretada el mismo día a_x000a_través de CUIDAFARMA, cumpliendo con la atención correspondiente._x000a_Se adjunta los soportes correspondientes:_x000a_1:43_x000a_17 Seguimiento CMV Viva1_x000a_Andre Corporativo Viva, Carlitos, Dr. Fr..._x000a_M_x000a_12:41 p. m._x000a_vie, 20 jun._x000a_Viva 1a +57 317 6486965_x000a_Marie +51 962 796 457_x000a_DNI:10000111_x000a_NOMBRES: PAMELA OLENKA PEÑA VIVANCO_x000a_TELEFONO:999148054_x000a_PS CENTRO MÉDICO_x000a_Buenas tardes paciente tenia la cita_x000a_asignada a las 11:15 AM y la cancelo_x000a_12:45 p. m._x000a_924_x000a_dD_x000a_VIUA I1A_x000a_D_x000a_Seguimiento CMV Viva1_x000a_Brigith, Carlos, Dra., Freddy, Gestor, Gianina, Karol..._x000a_se revisa_x000a_Alguna rspta estimados?? @~Farmacia_x000a_VIVA 1A_x000a_M ~ Marieм_x000a_12:06 p. m._x000a_+51 962 796 457_x000a_DNI:10000111_x000a_NOMBRES: PAMELA OLENKA PEÑA_x000a_VIVANCO_x000a_TELEFONO:999148054_x000a_POLIZA: 4001 - 0000014358_x000a_CORREO: pamelaolenka@gmail.com_x000a_CASO. 0025580310_x000a_MOTIVO:_x000a_Asegurada menciona que tenia una_x000a_programación_x000a_MV a las 11 y no se han conectado SU_x000a_APOYO PF @Supervisor Call Center_x000a_@~Dirección Médica Viva 1A 12:16 p. m._x000a_Q_x000a_Citas del Paciente_x000a_Q Buscar_x000a_2_x000a_Fecha Cita Hora Sede Medico Servicio Programa Agenda Estado Fecha Creacion Creador Observació_x000a_20/06/2025 11:00 AM VIVA 1A CENTRO MEDICO PERU Mari Alexandra Uribe Caveduque MEDICINA GENERAL - TELECONSULTA RIMAC EPS CENTRO MEDICO VIRTUAL CANCELADO 20/06/2025 JUCANTILLO Cita oficina vi_x000a_20/06/2025 11:15 AM VIVA 1A CENTRO MEDICO PERU Marciel Espinoza Noguera MEDICINA GENERAL - TELECONSULTA RIMAC EPS CENTRO MEDICO VIRTUAL CANCELADO 20/06/2025 JUCANTILLO Cita oficina vi_x000a_20/06/2025 1:00 PM VIVA 1A CENTRO MEDICO PERU Mari Alexandra Uribe Caveduque MEDICINA GENERAL --TELECONSULTA RIMAC EPS CENTRO MEDICO VIRTUAL PROCESADO 20/06/2025 LCASTRO Cita oficina vi_x000a_D_x000a_1-3 de З &lt;く 1 5_x000a_b) Medidas a adoptar o adoptadas:_x000a_Finalmente, es oportuno informarle que hemos adoptado las siguientes medidas:_x000a_a) Reforzar los protocolos de contacto con el paciente previo a la cita, incluyendo_x000a_llamadas o mensajes de verificación el mismo día de la atención._x000a_b) Fortalecimiento de la coordinación para la entrega de medicamentos.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8-04T00:00:00"/>
    <x v="0"/>
    <n v="31"/>
    <s v="CERRADA"/>
    <s v="6 DIAS O MAS"/>
    <s v="ATRIBUIBLE"/>
    <s v="jun-23"/>
    <e v="#N/A"/>
    <e v="#N/A"/>
    <e v="#N/A"/>
    <e v="#N/A"/>
    <m/>
    <m/>
    <s v="Atencion Asistencial"/>
    <x v="0"/>
  </r>
  <r>
    <x v="5"/>
    <s v="PERÚ"/>
    <s v="VIVA1A CENTRO MEDICO"/>
    <s v="RIMAC"/>
    <s v="CENTRO MEDICO VIRTUAL"/>
    <s v="DNI"/>
    <n v="70886210"/>
    <s v="Carmen Isabel Vilca Rojas"/>
    <m/>
    <n v="994983899"/>
    <s v="isabel.vilcar55@gmail.com"/>
    <x v="53"/>
    <m/>
    <x v="0"/>
    <s v="LIBRO DE RECLAMOS ASEGURADOR"/>
    <s v="Asegurada CARMEN ISABEL VILCA ROJAS, identificada con DNI 70886210, presenta su reclamo formal debido a la mala_x000a_atención brindada por el proveedor de atención médica virtual._x000a_El día de hoy, en horas de la mañana, la asegurada recibió atención médica virtual. Sin embargo, en el_x000a_momento de la consulta no se le envió la receta ni el descanso médico correspondiente, lo que la obligó a asistir a su lugar_x000a_de trabajo pese a su estado de salud._x000a_A lo largo de la mañana, la asegurada intentó comunicarse tanto con el proveedor de atención médica como con Rimac 3_x000a_veces donde se le derivaba o se le cortaba para solucionar el envío del descanso médico, pero no obtuvo respuesta ni_x000a_solución. Finalmente, recibió el documento hace poco, pero lamentablemente ya no tuvo utilidad, pues su jornada laboral_x000a_transcurrió con normalidad._x000a_Por lo tanto, la asegurada solicita que se realicen las investigaciones correspondientes sobre la demora en la entrega de su_x000a_descanso médico y se brinde una respuesta formal."/>
    <x v="32"/>
    <s v="CENTRO MEDICO VIRTUAL"/>
    <s v="MEDICINA GENERAL"/>
    <x v="84"/>
    <s v="Informe de Resultado del Reclamo_x000a_1. Canal de Ingreso del Reclamo:_x000a_Reclamo ingresado el 17 de junio de 2025, a través del Libro de Reclamaciones_x000a_Virtual (LRV) de RIMAC EPS , mediante la Hoja de Reclamación N°25-EPS003133;_x000a_el cual nos fue trasladado el 23 de junio del 2025 y registramos como Reclamo N°_x000a_LVR-25-000042._x000a_2. Identificación del usuario afectado y de quien presenta el reclamo:_x000a_El reclamo fue presentado por Carmen Isabel Vilca Rojas con DNI N° 70886210._x000a_3. Descripción y causa del reclamo:_x000a_“Asegurada CARMEN ISABEL VILCA ROJAS, identificada con DNI 70886210,_x000a_presenta su reclamo formal debido a la mala atención brindada por el proveedor de_x000a_atención médica virtual. El día de hoy, en horas de la mañana, la asegurada recibió_x000a_atención médica virtual. Sin embargo, en el momento de la consulta no se le envió la_x000a_receta ni el descanso médico correspondiente, lo que la obligó a asistir a su lugar de_x000a_trabajo pese a su estado de salud. A lo largo de la mañana, la asegurada intentó_x000a_comunicarse tanto con el proveedor de atención médica como con Rimac 3 veces_x000a_donde se le derivaba o se le cortaba para solucionar el envío del descanso médico,_x000a_pero no obtuvo respuesta ni solución. Finalmente, recibió el documento hace poco,_x000a_pero lamentablemente ya no tuvo utilidad, pues su jornada laboral transcurrió con_x000a_normalidad. Por lo tanto, la asegurada solicita que se realicen las investigaciones_x000a_correspondientes sobre la demora en la entrega de su descanso médico y se brinde_x000a_una respuesta formal”.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ese sentido, hemos_x000a_implementado las mejoras necesarias para evitar que situaciones como esta se_x000a_repitan en el futuro._x000a_No obstante, nos comunicamos con el paciente para la coordinación del envío de su_x000a_descanso médico. Durante esta comunicación, la paciente informó que había acudido_x000a_a su centro de labores, pero que sus síntomas habían empeorado, por lo que solicitó_x000a_una nueva atención. Se le brindó una segunda atención, durante la cual el médico_x000a_tratante indicó un descanso médico adicional por 3 días. Durante esta atención_x000a_médica, la paciente confirma la recepción de la receta, el descanso médico y la_x000a_constancia de atención, manifestando conformidad con el servicio recibido.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l proceso de atención al paciente.._x000a_Quedamos atentos ante cualquier solicitud, prestos a servirle siempre._x000a_“EN VIVA 1A CUIDAMOS LA SALUD DE TU FAMILIA COMO SI FUERA LA NUESTRA”"/>
    <d v="2025-08-04T00:00:00"/>
    <x v="0"/>
    <n v="31"/>
    <s v="CERRADA"/>
    <s v="6 DIAS O MAS"/>
    <s v="ATRIBUIBLE"/>
    <s v="jun-23"/>
    <e v="#N/A"/>
    <e v="#N/A"/>
    <e v="#N/A"/>
    <e v="#N/A"/>
    <m/>
    <m/>
    <s v="Atencion Asistencial"/>
    <x v="0"/>
  </r>
  <r>
    <x v="5"/>
    <s v="PERÚ"/>
    <s v="VIVA1A CENTRO MEDICO"/>
    <s v="RIMAC"/>
    <s v="CENTRO MEDICO VIRTUAL"/>
    <s v="DNI"/>
    <n v="10282579"/>
    <s v="Ana Maria Milagros Hurtado Gutierrez"/>
    <m/>
    <n v="993510931"/>
    <s v="micalmila@hotmail.com"/>
    <x v="54"/>
    <m/>
    <x v="0"/>
    <s v="LIBRO DE RECLAMOS ASEGURADOR"/>
    <s v="Desde las 6 am vengo reportando mi estado de salud le indicaron que se comunicarían a las 7 am para una consulta virtual_x000a_en la que me indicaron que se haría envío de medicamento a las 8 o 8:30am sin embargo hasta el momento no se me hace_x000a_entrega de la medicina y cada que me comunico con el proveedor que me atendió nadie me responde lo cual es un mal_x000a_servicio, solicito que se me haga envío de los medicamentos de manera urgente ya que continuo mal de salud y yo tome el seguro con Rímac no con terceros"/>
    <x v="0"/>
    <s v="PRESTADOR EXTERNO"/>
    <s v="FARMACIA"/>
    <x v="84"/>
    <s v="Informe de Resultado del Reclamo_x000a_1. Canal de Ingreso del Reclamo:_x000a_Reclamo ingresado el 17 de junio de 2025, a través del Libro de Reclamaciones_x000a_Virtual (LRV) de RIMAC EPS , mediante la Hoja de Reclamación N°25-EPS003131;_x000a_el cual nos fue trasladado el 23 de junio del 2025 y registramos como Reclamo N°_x000a_LVR-25-000043._x000a_2. Identificación del usuario afectado y de quien presenta el reclamo:_x000a_El reclamo fue presentado por Ana Maria Milagros Hurtado Gutierrez con DNI N°_x000a_10282579._x000a_3. Descripción y causa del reclamo:_x000a_“Desde las 6 am vengo reportando mi estado de salud le indicaron que se_x000a_comunicarían a las 7 am para una consulta virtual en la que me indicaron que se haría_x000a_envío de medicamento a las 8 o 8:30am sin embargo hasta el momento no se me_x000a_hace entrega de la medicina y cada que me comunico con el proveedor que me_x000a_atendió nadie me responde lo cual es un mal servicio, solicito que se me haga envío_x000a_de los medicamentos de manera urgente ya que continuo mal de salud y yo tome el_x000a_seguro con Rímac no con terceros”.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relación con su caso,_x000a_verificamos que la paciente fue atendida a través del Centro Médico Virtual en la_x000a_especialidad de Medicina General a las 8:30 a.m., donde se le prescribieron los_x000a_medicamentos correspondientes._x000a_La entrega de los medicamentos se realizó a las 11:21 a.m., cumpliendo con el tiempo_x000a_máximo permitido. En ese sentido, se realizó la verificación correspondiente del_x000a_proceso de entrega de medicamento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 la entrega de medicamentos._x000a_Quedamos atentos ante cualquier solicitud, prestos a servirle siempre._x000a_“EN VIVA 1A CUIDAMOS LA SALUD DE TU FAMILIA COMO SI FUERA LA NUESTRA"/>
    <d v="2025-08-04T00:00:00"/>
    <x v="0"/>
    <n v="31"/>
    <s v="CERRADA"/>
    <s v="6 DIAS O MAS"/>
    <s v="ATRIBUIBLE"/>
    <s v="jun-23"/>
    <e v="#N/A"/>
    <e v="#N/A"/>
    <e v="#N/A"/>
    <e v="#N/A"/>
    <m/>
    <m/>
    <s v="Medicamentos"/>
    <x v="0"/>
  </r>
  <r>
    <x v="5"/>
    <s v="PERÚ"/>
    <s v="VIVA1A CENTRO MEDICO"/>
    <s v="RIMAC"/>
    <s v="CENTRO MEDICO VIRTUAL"/>
    <s v="DNI"/>
    <n v="72299116"/>
    <s v="Alejandra Nahir Morales Hernandez"/>
    <s v="calle coronel tafur 252 alt de la cra 1 de 28 de Julio"/>
    <n v="993456707"/>
    <s v="ale.mh9406@gmail.com"/>
    <x v="55"/>
    <m/>
    <x v="0"/>
    <s v="LIBRO DE RECLAMOS ASEGURADOR"/>
    <s v="Asegurado informa que el 19 de junio realizo video consulta con viva 1 A // caso N° 0025573184 , lo cual no le enviaron_x000a_medicamentos como quedaron, ya se es la segunda vez que ocurre lo mismo primero fue con mi esposo y ahora conmigo_x000a_están incumpliendo las cláusulas de la póliza que se a informado donde le tienen que brindar los medicamentos recetados_x000a_de manera virtual porque la cobertura es al 100% , siendo hoy 21.06.25_x000a_los medicamentos ya fueron comprados por mi persona de manera , porque hasta el momento no se comunican para_x000a_brindarme respuesta de los medicamentos pendientes"/>
    <x v="0"/>
    <s v="PRESTADOR EXTERNO"/>
    <s v="FARMACIA"/>
    <x v="84"/>
    <s v="Informe de Resultado del Reclamo_x000a_1. Canal de Ingreso del Reclamo:_x000a_Reclamo ingresado el 21 de junio de 2025, a través del Libro de Reclamaciones_x000a_Virtual (LRV) de RIMAC EPS , mediante la Hoja de Reclamación N°25-EPS003173;_x000a_el cual nos fue trasladado el 23 de junio del 2025 y registramos como Reclamo N°_x000a_LVR-25-000044._x000a_2. Identificación del usuario afectado y de quien presenta el reclamo:_x000a_El reclamo fue presentado por Alejandra Nahir Morales Hernandez con DNI N°_x000a_72299116._x000a_3. Descripción y causa del reclamo:_x000a_“Asegurado informa que el 19 de junio realizo video consulta con viva 1 A // caso N°_x000a_0025573184 , lo cual no le enviaron medicamentos como quedaron, ya se es la_x000a_segunda vez que ocurre lo mismo primero fue con mi esposo y ahora conmigo están_x000a_incumpliendo las cláusulas de la póliza que se a informado donde le tienen que_x000a_brindar los medicamentos recetados de manera virtual porque la cobertura es al 100%_x000a_, siendo hoy 21.06.25 los medicamentos ya fueron comprados por mi persona de_x000a_manera , porque hasta el momento no se comunican para brindarme respuesta de los_x000a_medicamentos pendientes”.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Lamentablemente, por fallas en_x000a_el sistema logístico de nuestro proveedor, ajenas a nuestra voluntad, se verificó que_x000a_no se realizó la entrega de sus medicamentos a su domicilio.._x000a_No obstante, a fin de garantizar la calidad de nuestro servicio, hemos procedido a_x000a_asumir el reembolso correspondiente.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Mejora en la comunicación Paciente-Call Center._x000a_b) Reforzar el monitoreo continuo de la entrega de medicamentos._x000a_Quedamos atentos ante cualquier solicitud, prestos a servirle siempre._x000a_“EN VIVA 1A CUIDAMOS LA SALUD DE TU FAMILIA COMO SI FUERA LA NUESTRA”"/>
    <d v="2025-08-04T00:00:00"/>
    <x v="0"/>
    <n v="31"/>
    <s v="CERRADA"/>
    <s v="6 DIAS O MAS"/>
    <s v="ATRIBUIBLE"/>
    <s v="jun-23"/>
    <e v="#N/A"/>
    <e v="#N/A"/>
    <e v="#N/A"/>
    <e v="#N/A"/>
    <m/>
    <m/>
    <s v="Medicamentos"/>
    <x v="0"/>
  </r>
  <r>
    <x v="5"/>
    <s v="PERÚ"/>
    <s v="VIVA1A CENTRO MEDICO"/>
    <s v="RIMAC"/>
    <s v="CRONICOS"/>
    <s v="DNI"/>
    <n v="25769306"/>
    <s v="Luis Antonio Muñoz Reforme"/>
    <m/>
    <n v="948131429"/>
    <s v="luis.munozreforme11@gmail."/>
    <x v="56"/>
    <m/>
    <x v="0"/>
    <s v="LIBRO DE RECLAMOS ASEGURADOR"/>
    <s v="EL DIA 4/6/25 DEPOSITO MI ESPOSA PARA MIS EXAMENES DE LABORATORIO AL PROVEEDOR DE Viva1A Centro_x000a_Experiencia 50.90 DEL PROGRAMA DE HIPOTIROIDISMO DEL CUAL EL PROVEEDOR INFORMO QUE NO LE LLEGO_x000a_EL DEPOSITO CUANDO ENVIE LA CAPTURA DE ELLO , ME DIJERON VAYAN AL BANCO FUI Y EL BANCO ME INDICA_x000a_QUE SI FUE DEPOSITADO A LA CUENTA DEL PROVEEDOR VIVA 1 ENTONCES ELLOS NO DIERON SOLUCION Y NO ME TOMARON LOS EXAMENES ESE DIA DE LA COLERA SE ME SUBIO LA PRESION SIENDO_x000a_HIPERTENSO PONIENDO EN RIESGO MI VIDA , SOLICITO MI DEVOLUCION Y QUE TOMEN MEDIDAS CON ESE_x000a_PROVEEDOR."/>
    <x v="15"/>
    <s v="PRESTADOR EXTERNO"/>
    <s v="LABORATORIO"/>
    <x v="85"/>
    <s v="Lima, 04 de agosto del 2025_x000a_Luis Antonio Muñoz Reforme_x000a_luis.munozreforme11@gmail.com_x000a_Referencia: Reclamo N° LRV-25-000045_x000a_PAUS – VIVA 1A S.A.C._x000a_Luis Antonio Muñoz Reforme:_x000a_De nuestra consideración,_x000a_Nos dirigimos a usted para saludarle y, al mismo tiempo, informarle que hemos analizado_x000a_su reclamo presentado el 23 de junio de 2025 a través de la Hoja de Reclamación N°_x000a_25-EPS003185 del Libro de Reclamaciones Virtual (LRV) de RIMAC EPS, quien nos_x000a_trasladó el 24 de junio del 2025, con relación a los presuntos inconvenientes ocurridos_x000a_durante nuestra atención. Por ello, procedimos a realizar una evaluación exhaustiva con_x000a_las áreas involucradas._x000a_En virtud de ello, adjunto a la presente, encontrará el Informe de Resultado de su_x000a_Reclamo para su revisión._x000a_Lamentamos cualquier molestia que esta situación haya podido ocasionar y le reiteramos_x000a_nuestro propósito de cumplir con nuestros servicios con la más alta calidad para nuestros_x000a_pacientes._x000a_Finalmente, le recordamos lo siguiente:_x000a_“De no encontrarse de acuerdo, o disconforme con el resultado del reclamo, o ante la_x000a_negativa de atención o irregularidad en su tramitación, puede acudir en denuncia ante la_x000a_Superintendencia Nacional de Salud - SUSALUD; o hacer uso de los mecanismos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VIUA 1_x000a_CENTRO MÉDICO_x000a_Informe de Resultado del Reclamo_x000a_1. Canal de Ingreso del Reclamo:_x000a_Reclamo ingresado el 23 de junio de 2025, a través del Libro de Reclamaciones_x000a_Virtual (LRV) de RIMAC EPS , mediante la Hoja de Reclamación N°25-EPS003185;_x000a_el cual nos fue trasladado el 24 de junio del 2025 y registramos como Reclamo N°_x000a_LVR-25-000045._x000a_2. Identificación del usuario afectado y de quien presenta el reclamo:_x000a_El reclamo fue presentado por Luis Antonio Muñoz Reforme con DNI N° 25769306._x000a_3. Descripción y causa del reclamo:_x000a_“EL DIA 4/6/25 DEPOSITO MI ESPOSA PARA MIS EXAMENES DE LABORATORIO_x000a_AL PROVEEDOR DE Viva1A Centro Experiencia 50.90 DEL PROGRAMA DE_x000a_HIPOTIROIDISMO DEL CUAL EL PROVEEDOR INFORMO QUE NO LE LLEGO EL_x000a_DEPOSITO CUANDO ENVIE LA CAPTURA DE ELLO , ME DIJERON VAYAN AL_x000a_BANCO FUI Y EL BANCO ME INDICA QUE SI FUE DEPOSITADO A LA CUENTA_x000a_DEL PROVEEDOR VIVA 1 ENTONCES ELLOS NO DIERONSOLUCION Y NO ME_x000a_TOMARON LOS EXAMENES ESE DIA DE LA COLERA SE ME SUBIO LA PRESION_x000a_SIENDO HIPERTENSO PONIENDO EN RIESGO MI VIDA , SOLICITO MI_x000a_DEVOLUCION Y QUE TOMEN MEDIDAS CON ESE PROVEEDOR ”.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Tras la revisión realizada en_x000a_nuestros registros de cobranza, se verificó lo siguiente:_x000a_● No se evidenció el ingreso del abono correspondiente en las cuentas de VIVA_x000a_1A._x000a_● Asimismo, tras la corroboración en todos los POS de la sede, no se encontró_x000a_registro de la transacción._x000a_En ese sentido, el sistema confirma que el pago no fue procesado exitosamente,_x000a_motivo por el cual no se visualiza en nuestros registros.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_x000a_satisfacción, no obstante, le reiteramos nuestro compromiso de seguir trabajando en_x000a_pro de la mejora de los procesos establecidos en nuestra institución; asimismo le_x000a_informamos que, ante cualquier consulta o duda futura, puede contactarse con nuestro_x000a_personal de Plataforma de Atención al Usuario en Salud (PAUS) por los siguientes_x000a_canales: quejasyreclamos@viva1a.com.pe_x000a_6. Medidas a adoptar o adoptadas:_x000a_Finalmente, es oportuno informarle que hemos adoptado las siguientes medidas:_x000a_a) Reforzar la supervisión de los procesos de pago y registro a fin de garantizar su_x000a_trazabilidad y prevenir inconvenientes similares._x000a_b) Brindar acompañamiento directo al paciente, orientándolo sobre los pasos a seguir_x000a_y asegurando que situaciones como esta no se repitan._x000a_Quedamos atentos ante cualquier solicitud, prestos a servirle siempre._x000a_“EN VIVA 1A CUIDAMOS LA SALUD DE TU FAMILIA COMO SI FUERA LA NUESTRA”"/>
    <d v="2025-08-04T00:00:00"/>
    <x v="0"/>
    <n v="30"/>
    <s v="CERRADA"/>
    <s v="6 DIAS O MAS"/>
    <s v="ATRIBUIBLE"/>
    <s v="jun-24"/>
    <e v="#N/A"/>
    <e v="#N/A"/>
    <e v="#N/A"/>
    <e v="#N/A"/>
    <m/>
    <m/>
    <s v="Tramites Administrativos"/>
    <x v="3"/>
  </r>
  <r>
    <x v="5"/>
    <s v="PERÚ"/>
    <s v="VIVA1A CENTRO MEDICO"/>
    <s v="RIMAC"/>
    <s v="CRONICOS"/>
    <s v="DNI"/>
    <n v="7717416"/>
    <s v="NOEMI INES ROMAN OLAECHEA DE CARRILLO"/>
    <m/>
    <m/>
    <m/>
    <x v="1"/>
    <m/>
    <x v="2"/>
    <s v="ASEGURADOR"/>
    <s v="VALIDACIÓN INGRESO USUARIA NOEMI INES ROMAN OLAECHEA DE CARRILLO DNI 07717416"/>
    <x v="33"/>
    <s v="EPS"/>
    <s v="ASEGURADOR"/>
    <x v="86"/>
    <s v="Buenos días, estimados:_x000a__x000a_Hemos validado el número de documento de paciente en referencia en Acredita Salud, y efectivamente no corresponde a la aseguradora Rímac._x000a_Adjunto screen."/>
    <d v="2025-08-04T00:00:00"/>
    <x v="1"/>
    <n v="29"/>
    <s v="CERRADA"/>
    <s v="6 DIAS O MAS"/>
    <s v="NO ATRIBUIBLE"/>
    <s v="jun-25"/>
    <e v="#N/A"/>
    <e v="#N/A"/>
    <e v="#N/A"/>
    <e v="#N/A"/>
    <m/>
    <m/>
    <s v="Eps"/>
    <x v="2"/>
  </r>
  <r>
    <x v="5"/>
    <s v="PERÚ"/>
    <s v="VIVA1A CENTRO MEDICO"/>
    <s v="RIMAC"/>
    <s v="CRONICOS"/>
    <s v="DNI"/>
    <n v="102650098"/>
    <s v="Patricia Salinas Castro"/>
    <m/>
    <n v="997929379"/>
    <m/>
    <x v="1"/>
    <m/>
    <x v="1"/>
    <s v="ASEGURADOR"/>
    <s v="Estimada Gianina_x000a__x000a_ _x000a__x000a_Buenas tardes, agradeceré que nos puedas remitir estatus de la entrega de medicamentos de los si le han realizado entrega de medicamentos de los siguientes pacientes:_x000a__x000a_ _x000a__x000a_Patricia Salinas Castro_x000a_               Dni: 102650098_x000a__x000a_               Celular: 997929379_x000a__x000a_ _x000a__x000a_Wilma Terrazas de Mirabal._x000a_ _x000a__x000a_ _x000a__x000a_Desde ya es urgente la información ya que tenemos quejas de estos pacientes por falta de atención._x000a__x000a_ "/>
    <x v="14"/>
    <s v="PRESTADOR EXTERNO"/>
    <s v="FARMACIA"/>
    <x v="87"/>
    <s v="Buenos días estimados,_x000a__x000a_En relación con el caso de la Sra. Patricia Salinas Castro (DNI: 10265098), informamos lo siguiente:_x000a_Los medicamentos fueron entregados el día 4 de julio._x000a_La demora en la entrega se debió a la falta de stock del medicamento IRBETT 150 mg._x000a_Como alternativa, se ha gestionado la cotización del fármaco bajo la marca IRBERSEL 150 mg._x000a_    2.En relación con el caso de la Sra. Wilma Terrazas de Mirabal_x000a_La atención médica se realizó el 07/06/2025 con la Dra. Anahí Seijas – Medicina Interna._x000a_La receta fue emitida el 08/06 y gestionada inicialmente con nuestro proveedor Astah._x000a_La primera entrega se efectuó el 10/06; en esa fecha se informó que el medicamento Amilorida + Hidroclorotiazida no se encontraba en stock. El resto de los medicamentos de la RM fueron entregados sin observación._x000a_El 16/06, la receta se envió a Cuidafarma. El 17/06, nos comunicaron que tampoco contaban con stock del medicamento._x000a_Ante esta situación, se solicitó reformulación y se reenvió la receta a Cuidafarma, logrando la entrega del medicamento el 18/06, validando la conformidad de la misma._x000a__x000a_Quedamos atentos ante cualquier consulta adicional._x000a_Saludos Cordiales,"/>
    <d v="2025-08-04T00:00:00"/>
    <x v="0"/>
    <n v="28"/>
    <s v="CERRADA"/>
    <s v="6 DIAS O MAS"/>
    <s v="ATRIBUIBLE"/>
    <s v="jun-26"/>
    <e v="#N/A"/>
    <e v="#N/A"/>
    <e v="#N/A"/>
    <e v="#N/A"/>
    <m/>
    <m/>
    <s v="Solicitud"/>
    <x v="1"/>
  </r>
  <r>
    <x v="5"/>
    <s v="PERÚ"/>
    <s v="VIVA1A CENTRO MEDICO"/>
    <s v="RIMAC"/>
    <s v="CRONICOS"/>
    <s v="DNI"/>
    <n v="9533981"/>
    <s v="EDGAR ALLAN ESCRIBENS OLAECHEA"/>
    <m/>
    <n v="997552903"/>
    <m/>
    <x v="1"/>
    <m/>
    <x v="2"/>
    <s v="ASEGURADOR"/>
    <s v="Estimada @Brigitte Huaranca Lopez @Quejas y reclamos_x000a__x000a_Su urgente apoyo con el descargo y medidad correctivas con e reclamo presentado por el usario referido, ha solilictado el cambio de prestador.  Estimada @CUI_Guissela Bedon Espinoza tu apoyo con la solicitud del paciente._x000a__x000a_Nombres: EDGAR ALLAN ESCRIBENS OLAECHEA_x000a_DNI: 09533981_x000a_Celular:997552903_x000a_Mail:eescribens@gmail.com_x000a_Tipo de derivación: Solicita se cambie de proveedor de programa cuídate por mala atencion._x000a_Detalle de la derivación: Paciente crónico indica que tiene problemas con el proveedor viva1 en tema de atenciones medica y demora en la entrega e medicamentos_x000a_Clínica en la que se encuentra: viva 1"/>
    <x v="0"/>
    <s v="PRESTADOR EXTERNO"/>
    <s v="FARMACIA"/>
    <x v="88"/>
    <s v="Estimados buenas tardes, _x000a_En relación con la solicitud del paciente Edgar Allan Escribens Olaechea (DNI: 09533981), me permito informar que el paciente recibió la atención médica correspondiente el día 04 de agosto._x000a_Asimismo, se confirma que el paciente ya cuenta actualmente con los medicamentos asignados conforme a su tratamiento dentro del programa &quot;Cuídate&quot;._x000a_Agradecemos su comunicación y quedamos atentos a cualquier coordinación adicional que sea necesaria._x000a_Saludos cordiales."/>
    <d v="2025-08-08T00:00:00"/>
    <x v="0"/>
    <n v="30"/>
    <s v="CERRADA"/>
    <s v="6 DIAS O MAS"/>
    <s v="ATRIBUIBLE"/>
    <s v="jun-30"/>
    <e v="#N/A"/>
    <e v="#N/A"/>
    <e v="#N/A"/>
    <e v="#N/A"/>
    <m/>
    <m/>
    <s v="Medicamentos"/>
    <x v="0"/>
  </r>
  <r>
    <x v="5"/>
    <s v="PERÚ"/>
    <s v="VIVA1A CENTRO MEDICO"/>
    <s v="RIMAC"/>
    <s v="CRONICOS"/>
    <s v="DNI"/>
    <n v="72844745"/>
    <s v="DIEGO VASQUEZ IGLESIAS"/>
    <m/>
    <m/>
    <m/>
    <x v="1"/>
    <m/>
    <x v="2"/>
    <s v="ASEGURADOR"/>
    <s v="Estimados @Brigitte Huaranca Lopez@Gianina Jessica Sigueña Aldana@Freddy Garzón_x000a__x000a_Solicitamos su gentil apoyo con este caso correspondiente usuario crítico, ya conocido por el servicio debido a las constantes disconformidades manifestadas en reiteradas oportunidades respecto a la calidad de los servicios brindados._x000a__x000a_Dado el impacto generado por sus reclamos, se requiere con carácter de urgencia:_x000a__x000a_Implementación de medidas correctivas inmediatas que aseguren la continuidad y calidad del servicio._x000a__x000a_Elaboración y presentación de un plan de trabajo operativo, con acciones concretas y responsables designados, orientado a mitigar el impacto de estos reclamos y prevenir su recurrencia._x000a__x000a_Agradecemos su pronta atención y quedamos atentos a su respuesta en el más breve plazo._x000a__x000a__x000a__x000a_Hola Edita Buen Dia :_x000a__x000a_ _x000a__x000a_El dia Jueves 12.06 me acerque a las instalaciones de Centro Viva 1 A  para poder realizarme los exámenes , monitoreo presión arterial , Mapa y  EKG, me indicaron que la enfermera iba a hacer las pruebas, la cual refute y pedí que por favor se presente algún medico cardiologo , porque era la primera vez que veía este tipo de procedimiento donde el Médico cardiólogo no no se encontraba presente. Al final se acercó una Doctora que no era de la especialidad de cardiología que junto con la enfermera colocaron el Holter. Al día siguiente se acercó el médico a retirar los aparatos. _x000a__x000a_El Dia sabado escribo al whatsapp de centro médico, pidiendo alguna novedad sobre los resultados y me indican que el Holter debe ser tomado nuevamente ya que el dispositivo no registro no está conforme de inicio a fin, en ese momento llame al Doctor y me indico que el aparato no fue colocado de manera correcta desde un inicio, que por ello debería realizarse nuevamente la prueba. _x000a__x000a_ _x000a__x000a_Vuelvo a insistir en la ineficacia de los procedimientos que presenta Viva 1 A para retrasar las pruebas y los resultados de mi salud. Sin embargo, se quedó que el médico me iba a confirmar cuando la movilidad estará disponible para la atención a domicilio para realizar nuevamente la prueba (aun sigo a la espera)._x000a__x000a_ _x000a__x000a_Saludos Cordiales _x000a__x000a_ _x000a__x000a__x000a__x000a__x000a__x000a__x000a_Buenos días Liliana / Ambar:_x000a__x000a_ _x000a__x000a_El paciente Diego Vasquez Iglesias ha tenido una mala experiencia en cada contacto /coordinación de atención cuando pasa de Experta a Viva 1ª.  Tuvo problemas en la entrega de las medicinas, estuvo varios meses tratando de realizarse el examen de MAPA y EKG y cuando por fin lo programan, sale mal. Margot conoce del caso porque ha conversado con el paciente._x000a__x000a_ _x000a__x000a_Por favor pido de su intervención para que nos aseguremos que el paciente pueda recibir una atención adecuada y oportuna, este caso es muy crítico, necesitamos que se tomen acciones inmediatas y eficaces._x000a__x000a_ _x000a__x000a_Quedamos atentos_x000a__x000a_ _x000a__x000a_Gracias!_x000a__x000a_ _x000a__x000a_Edita Galessio"/>
    <x v="31"/>
    <s v="PROCEDIMIENTO"/>
    <s v="HOLTER"/>
    <x v="88"/>
    <s v="Buenas tardes estimada, _x000a_Respecto al caso del asegurado Diego Vásquez Iglesias, me permito realizar el siguiente descargo para su debida consideración:_x000a_Conforme a lo manifestado por el paciente, se confirma que la primera colocación de los dispositivos Holter y MAPA fue realizada por una licenciada en enfermería, profesional debidamente capacitada para este tipo de procedimientos,  posteriormente, y a solicitud expresa del paciente, se coordinó la presencia de un médico durante el procedimiento. En esa oportunidad, la Dra.Estefany Vega Loayza, supervisó la colocación de los dispositivos junto con la licenciada de enfermería, asegurando la correcta aplicación y la tranquilidad del paciente._x000a_Cabe precisar que el Holter (electrocardiografía ambulatoria de 24 horas) constituye un procedimiento no invasivo cuya colocación se encuentra descrita en guías y procedimientos institucionales, siendo realizada habitualmente por personal de enfermería o técnicos capacitados, bajo protocolo y con orden médica correspondiente. La interpretación y el diagnóstico del registro corresponden exclusivamente a un médico especialista en cardiología._x000a_Lamentablemente, por causas ajenas a nuestro control, el equipo presentó fallas técnicas, lo que ocasionó que las imágenes no se registraran de manera adecuada._x000a_Por tal motivo, se coordinó la reprogramación del procedimiento para el día 21 de junio, con la participación del Dr. Hilton Django, lográndose realizar la toma de manera satisfactoria. Posteriormente, el paciente paso consulta el 27 de junio para la lectura de sus resultados, quedando todo conforme._x000a_como propuesta de mejora de procesos_x000a_Con la finalidad de fortalecer la experiencia del paciente y estandarizar la atención, se recomienda:_x000a_Reforzar la capacitación continua del personal asistencial que realiza estas colocaciones, en concordancia con las normas técnicas de MINSA y EsSalud._x000a_Mantenimiento preventivo cumplir con el cronograma de revisión técnica de los equipos antes de su uso en procedimientos críticos._x000a_Protocolos de verificación previa la cual implica  completar el check list obligatorio antes de cada procedimiento para validar el correcto funcionamiento del equipo (batería, calibración, almacenamiento de imágenes o registros)._x000a_De esta manera, se asegura no solo el cumplimiento de la normativa vigente, sino también la mejora continua en la calidad de atención brindada a los pacientes._x000a_Es todo en cuanto debo informar._x000a_Saludos "/>
    <d v="2025-09-18T00:00:00"/>
    <x v="0"/>
    <n v="59"/>
    <s v="CERRADA"/>
    <s v="6 DIAS O MAS"/>
    <s v="ATRIBUIBLE"/>
    <s v="jun-30"/>
    <e v="#N/A"/>
    <e v="#N/A"/>
    <e v="#N/A"/>
    <s v="SI"/>
    <m/>
    <m/>
    <s v="Atencion Asistencial"/>
    <x v="0"/>
  </r>
  <r>
    <x v="6"/>
    <s v="PERÚ"/>
    <s v="VIVA1A CENTRO MEDICO"/>
    <s v="RIMAC"/>
    <s v="CRONICOS"/>
    <s v="DNI"/>
    <n v="1157636"/>
    <s v="CECILIA ROSARIO RAMIREZ DE MOGOLLON"/>
    <m/>
    <m/>
    <m/>
    <x v="1"/>
    <m/>
    <x v="2"/>
    <s v="ASEGURADOR"/>
    <s v="Estimados:_x000a__x000a_ _x000a__x000a_Buenas tardes, solicito su apoyo para validar si la señora Cecilia Rosario Ramirez forma parte del programa Cuidate._x000a__x000a_ _x000a__x000a_Estimados buenos días. La presente es para darles a conocer que mi esposa CECILIA ROSARIO RAMIREZ DE MOGOLLON, DNI 01157636, CELULAR 949938098, RUC DE LA EMPRESA 20342985646, ya tiene que pasar por consulta médica y no la llaman. Sus medicamentos ya se le acabaron y hasta la fecha no le hacen los análisis tal como le prometieron. Ruego por favor atender a nuestro pedido en la brevedad posible."/>
    <x v="2"/>
    <s v="CRONICOS"/>
    <s v="NO ESPECIFICA"/>
    <x v="89"/>
    <s v="Buenas tardes, Angélica:_x000a_Con relación a la paciente Cecilia Ramírez de Mogollón, te informo lo siguiente:_x000a_La paciente fue atendida el 01 de julio por la Dra. Nilda Noriko Kawamura Murillo._x000a_La demora en la comunicación aparentemente se debió a que el número registrado tenía bloqueadas las llamadas clasificadas como SPAM. A través de WhatsApp, la paciente nos facilitó un nuevo número de contacto (920 385 135), el cual ya ha sido actualizado en nuestra base de datos._x000a_Respecto al laboratorio su cita fue coordinada para el 07 de julio y el examen fue realizado con éxito._x000a_Adicionalmente, se informa que los medicamentos fueron dispensados el 02 de julio._x000a_Quedo atenta ante cualquier consulta adicional._x000a_Saludos cordiales,"/>
    <d v="2025-07-07T00:00:00"/>
    <x v="0"/>
    <n v="5"/>
    <s v="CERRADA"/>
    <s v="120 HORAS"/>
    <s v="ATRIBUIBLE"/>
    <s v="jul-01"/>
    <e v="#N/A"/>
    <e v="#N/A"/>
    <e v="#N/A"/>
    <e v="#N/A"/>
    <m/>
    <m/>
    <s v="Acceso"/>
    <x v="0"/>
  </r>
  <r>
    <x v="6"/>
    <s v="PERÚ"/>
    <s v="VIVA1A CENTRO MEDICO"/>
    <s v="RIMAC"/>
    <s v="CRONICOS"/>
    <s v="DNI"/>
    <n v="46921366"/>
    <s v="Gloria Keren Orellana Rojas"/>
    <m/>
    <m/>
    <m/>
    <x v="1"/>
    <m/>
    <x v="2"/>
    <s v="ASEGURADOR"/>
    <s v="Estimados Viva 1ª_x000a__x000a_ _x000a__x000a_Buen día, agradeceré que puedan contactarse con asegurada que esta esperando desde el día 21 para que le tomen los laboratorios._x000a__x000a_ _x000a__x000a_Saludos Estimados, buen día._x000a__x000a_ _x000a__x000a_Su gentil apoyo contactando a asegurada para su programación de exámenes de laboratorio, los cuales cuentan con OM adjunta del día sábado, y hasta el momento no se han contactado con ella._x000a__x000a_ _x000a__x000a_Prestador:         Viva 1A_x000a__x000a_DNI:                    46921366_x000a__x000a_Nombre:            Gloria Keren Orellana Rojas_x000a__x000a_Telf:                     979 172 658_x000a__x000a_Fecha y hora de evaluacion: sabado 21/06 a las 9:45 am_x000a__x000a_ _x000a__x000a_Agradecida de antemano, quedo atenta a su respuesta._x000a__x000a_Saludos,"/>
    <x v="2"/>
    <s v="PRESTADOR EXTERNO"/>
    <s v="LABORATORIO"/>
    <x v="89"/>
    <s v="Estimados, buenas tardes:_x000a_En relación con el caso de la asegurada Gloria Keren Orellana Rojas (DNI: 46921366), les informamos que los exámenes de laboratorio ya fueron realizados el día 02/07/2025._x000a_Asimismo, confirmamos que los resultados ya han sido enviados a la paciente conforme a los canales establecidos._x000a_Quedamos atentos ante cualquier otra consulta o requerimiento adicional._x000a_Saludos cordiales,_x000a_Ricardo Paz_x000a_Gestor de quejas y reclamos. "/>
    <d v="2025-07-25T00:00:00"/>
    <x v="0"/>
    <n v="19"/>
    <s v="CERRADA"/>
    <s v="6 DIAS O MAS"/>
    <s v="ATRIBUIBLE"/>
    <s v="jul-01"/>
    <e v="#N/A"/>
    <e v="#N/A"/>
    <e v="#N/A"/>
    <e v="#N/A"/>
    <m/>
    <m/>
    <s v="Acceso"/>
    <x v="0"/>
  </r>
  <r>
    <x v="6"/>
    <s v="PERÚ"/>
    <s v="VIVA1A CENTRO MEDICO"/>
    <s v="RIMAC"/>
    <s v="CRONICOS"/>
    <s v="POLIZA"/>
    <s v="E0001738"/>
    <s v="ARMANDO FRANCISCO ARBAIZA PERALTA"/>
    <m/>
    <m/>
    <m/>
    <x v="1"/>
    <m/>
    <x v="2"/>
    <s v="ASEGURADOR"/>
    <s v="Estimadas @Quejas y reclamos@Brigitte Huaranca Lopez_x000a__x000a__x000a_Su gentil apoyo se requiere el descargo y medidas correctivas en referencia al presente reclamo._x000a__x000a_uenos días, Rosa:_x000a__x000a_ _x000a__x000a_Número de Póliza y Certificado: E0001738_x000a__x000a_Contacto: ARMANDO FRANCISCO ARBAIZA PERALTA – tel: 992768444._x000a__x000a_Observación: dx diabetes, última cita el 25/05. El médico recomendó sensores y exámenes de laboratorio, pero no se le ha emitido orden_x000a__x000a_ _x000a__x000a_Por favor, tu apoyo para su atención a la brevedad posible._x000a__x000a_ _x000a__x000a_Muchas gracias,"/>
    <x v="7"/>
    <s v="CRONICOS"/>
    <s v="DIABETES"/>
    <x v="89"/>
    <s v="Buenas tardes, estimados,_x000a_En relación con el caso referido_x000a_Número de Póliza y Certificado: E0001738; contacto: Armando Francisco Arbaiza Peralta, teléfono: 992768444; observación: diagnóstico de diabetes, última cita el 25/05, médico recomendó sensores y exámenes de laboratorio, pero no se le ha emitido orden, se informa lo siguiente:_x000a_De acuerdo con los registros, el paciente fue atendido únicamente en dos ocasiones:_x000a_Dr. Luis Ángel Rojas Valle_x000a_Fecha: 08/06/2025_x000a_Especialidad: Medicina General – Teleconsulta_x000a_Dra. Aurimar del Carmen Guaita Caibe_x000a_Fecha: 10/06/2025_x000a_Especialidad: Medicina General – Teleconsulta_x000a__x000a_Diagnóstico: CIE-10: J00X – Rinofaringitis aguda (resfriado común)_x000a_Es toda la información que obra en nuestros registros respecto a este caso._x000a_Saludos"/>
    <d v="2025-08-12T00:00:00"/>
    <x v="0"/>
    <n v="31"/>
    <s v="CERRADA"/>
    <s v="6 DIAS O MAS"/>
    <s v="ATRIBUIBLE"/>
    <s v="jul-01"/>
    <e v="#N/A"/>
    <e v="#N/A"/>
    <e v="#N/A"/>
    <e v="#N/A"/>
    <m/>
    <m/>
    <s v="Atención Asistencial"/>
    <x v="0"/>
  </r>
  <r>
    <x v="6"/>
    <s v="PERÚ"/>
    <s v="VIVA1A CENTRO MEDICO"/>
    <s v="RIMAC"/>
    <s v="CENTRO MEDICO VIRTUAL"/>
    <m/>
    <m/>
    <s v="ALEMAN DE SERRANO JOSEFINA MORAYMA"/>
    <m/>
    <m/>
    <m/>
    <x v="1"/>
    <m/>
    <x v="2"/>
    <s v="ASEGURADOR"/>
    <s v="Favor tu apoyo como te comenté desde el 11/06/2025 a la fecha aún no envían los medicamentos a la mama de Antonieta quien se encuentra en Talara._x000a__x000a_Ella se encuentra en el programa de pacientes crónicos."/>
    <x v="0"/>
    <s v="PRESTADOR EXTERNO"/>
    <s v="FARMACIA"/>
    <x v="89"/>
    <s v="De acuerdo a lo conversado con Susan, se coordinó la entrega de los medicamentos desde Lima, el paciente envió la foto del abono 2pm por lo que su solicitud está saliendo el día de mañana AM, para ser entregado el día sábado AM._x000a__x000a_Mencionar que la coordinación inicial se realizó a las 9 am (ya que el proveedor externo no contaba con el medicamento Duloxetina), sin embargo, el paciente no realizaba el abono, por lo que se realizó la derivación a inkafarma de lo disponible, pero al contacto de inkafarma la paciente no aceptó la entrega, por lo que se retomó la entrega desde Lima. "/>
    <d v="2025-07-07T00:00:00"/>
    <x v="0"/>
    <n v="5"/>
    <s v="CERRADA"/>
    <s v="120 HORAS"/>
    <s v="ATRIBUIBLE"/>
    <s v="jul-01"/>
    <e v="#N/A"/>
    <e v="#N/A"/>
    <e v="#N/A"/>
    <e v="#N/A"/>
    <m/>
    <m/>
    <s v="Medicamentos"/>
    <x v="0"/>
  </r>
  <r>
    <x v="6"/>
    <s v="PERÚ"/>
    <s v="VIVA1A CENTRO MEDICO"/>
    <s v="RIMAC"/>
    <s v="CRONICOS"/>
    <s v="DNI"/>
    <n v="29561921"/>
    <s v="LELIA ALVAREZ MONGE"/>
    <m/>
    <m/>
    <m/>
    <x v="1"/>
    <m/>
    <x v="2"/>
    <s v="ASEGURADOR"/>
    <s v="Estimados,_x000a__x000a_ _x000a__x000a_Volvemos a tener un reclamo por parte de la misma asegurada, por favor solicito su especial apoyo y atención en este caso bastante crítico:_x000a__x000a_ _x000a__x000a_-Coordinar teleconsulta de control que no realizaron en Junio._x000a__x000a_-Coordinar la toma de exámenes que la doctora de la especialidad de endocrinología solicitó en Mayo._x000a__x000a_-Confirmar qué proveedor actualmente es quien está a cargo del Programa, teníamos entendido que era Viva 1ª , pero al parecer han cambiado, favor confirmar._x000a__x000a_ _x000a__x000a_Quedo atenta a sus gestiones, mil gracias._x000a__x000a_ _x000a__x000a__x000a__x000a_ _x000a__x000a_ _x000a__x000a_Revisa nuestros términos y condiciones aquí T&amp;C_x000a__x000a_ _x000a__x000a_Saludos Cordiales / Kind regards,"/>
    <x v="2"/>
    <s v="Medicina especializada"/>
    <s v="ENDOCRINOLOGIA"/>
    <x v="90"/>
    <s v="Buenos días estimados reciban un cordial saludo,_x000a__x000a_En relación con la atención de la paciente ALVAREZ MONGE LELIA  informamos lo siguiente:_x000a__x000a_La teleconsulta pendiente fue coordinada y se realizó el 08/07/2025 con la especialista en Endocrinología, Dra. Nilda Noriko Kawamura Murillo._x000a_Respecto a los exámenes solicitados en mayo, la paciente efectuó el pago el 02/07/2025. La toma de muestras se realizó el 05/07/2025, y el envío de resultados se efectuó el día de hoy, 07/07/2025._x000a_Confirmamos que Viva 1ª continúa siendo el proveedor a cargo del programa._x000a_Quedamos atentos a cualquier requerimiento adicional para asegurar la continuidad y calidad de la atención._x000a__x000a_Saludos cordiales,_x000a_"/>
    <d v="2025-08-04T00:00:00"/>
    <x v="0"/>
    <n v="24"/>
    <s v="CERRADA"/>
    <s v="6 DIAS O MAS"/>
    <s v="ATRIBUIBLE"/>
    <s v="jul-02"/>
    <s v="REVISION ASEGURADO : ALVAREZ MONGE LELIA DNI : 29561921 - MINSUR "/>
    <e v="#N/A"/>
    <e v="#N/A"/>
    <s v="SI"/>
    <m/>
    <m/>
    <s v="Acceso"/>
    <x v="0"/>
  </r>
  <r>
    <x v="6"/>
    <s v="PERÚ"/>
    <s v="VIVA1A CENTRO MEDICO"/>
    <s v="RIMAC"/>
    <s v="CRONICOS"/>
    <s v="DNI"/>
    <n v="72479331"/>
    <s v="Lesly Alondra Mogollón Ramirez"/>
    <m/>
    <m/>
    <m/>
    <x v="1"/>
    <m/>
    <x v="2"/>
    <s v="ASEGURADOR"/>
    <s v="Estimada Brigitte:_x000a__x000a_ _x000a__x000a_Buen día, solicito tu apoyo con esta solicitud, validar si pertenece al programa y agendar de inmediato su atención._x000a__x000a_ _x000a__x000a_Buenos días mis estimados. Mi hija es Lesly Alondra Mogollón Ramirez, con DNI 72479331. Telefono de Casa: 01-5438281. Celular 920385135/997598580.  RUC DE LA EMPRESA 20342985646. Hace aproximadamente dos meses que no la llaman para pasar consulta y darle su medicina que no tiene y ha tenido que comprar. También le enviaron los análisis que le hicieron, pero no ha pasado con el médico, no sabe el diagnóstico. Por favor atender a nuestro pedido. Gracias._x000a__x000a_ _x000a__x000a_ _x000a__x000a_Saludos Cordiales,"/>
    <x v="2"/>
    <s v="CRONICOS"/>
    <s v="MEDICINA FAMILIAR"/>
    <x v="90"/>
    <s v="Buenas tardes, estimada Angélica:_x000a_Recibe un cordial saludo._x000a_Te informamos que la paciente fue atendida el 02 de julio por el Dr. Moncada, bajo la especialidad de Medicina Familiar. Como parte de la atención, se le leyeron los resultados de los exámenes de laboratorio, siendo el diagnóstico dislipidemia._x000a_En cuanto al tratamiento, se brindaron las siguientes recomendaciones dentro del plan médico:_x000a_Mantener hábitos dietéticos saludables y realizar actividad física regular._x000a_Suspender los medicamentos actuales._x000a_Programar un control de lípidos en 3 meses._x000a_Quedamos atentos ante cualquier consulta adicional._x000a_Saludos cordiales,"/>
    <d v="2025-07-07T00:00:00"/>
    <x v="0"/>
    <n v="4"/>
    <s v="CERRADA"/>
    <s v="96 HORAS"/>
    <s v="ATRIBUIBLE"/>
    <s v="jul-02"/>
    <e v="#N/A"/>
    <e v="#N/A"/>
    <e v="#N/A"/>
    <e v="#N/A"/>
    <m/>
    <m/>
    <s v="Acceso"/>
    <x v="0"/>
  </r>
  <r>
    <x v="6"/>
    <s v="PERÚ"/>
    <s v="VIVA1A CENTRO MEDICO"/>
    <s v="RIMAC"/>
    <s v="CRONICOS"/>
    <s v="PA"/>
    <n v="54499"/>
    <s v="WILMA TERRAZAS DE MIRABAL"/>
    <m/>
    <m/>
    <m/>
    <x v="1"/>
    <m/>
    <x v="1"/>
    <s v="ASEGURADOR"/>
    <s v="Estimada Gianina_x000a__x000a_ _x000a__x000a_Buenas tardes necesitamos saber el estatus de atención de la asegurada •    Wilma Terrazas de Mirabal, quien es madre de una de las  Gerentes  de China National Petroleum Corporation  CNPC._x000a__x000a_ _x000a__x000a_Nos urge esta información solicitada._x000a__x000a_ _x000a__x000a_Saludos"/>
    <x v="14"/>
    <s v="Medicina especializada"/>
    <s v="MEDICINA INTERNA"/>
    <x v="90"/>
    <s v="Buenas tardes estimados,_x000a__x000a_En relación con el caso de la Sra. Wilma Terrazas de Mirabal_x000a_La atención médica se realizó el 07/06/2025 con la Dra. Anahí Seijas – Medicina Interna._x000a_La receta fue emitida el 08/06 y gestionada inicialmente con nuestro proveedor Astah._x000a_La primera entrega se efectuó el 10/06; en esa fecha se informó que el medicamento Amilorida + Hidroclorotiazida no se encontraba en stock. El resto de los medicamentos de la RM fueron entregados sin observación._x000a_El 16/06, la receta se envió a Cuidafarma. El 17/06, nos comunicaron que tampoco contaban con stock del medicamento._x000a_Ante esta situación, se solicitó reformulación y se reenvió la receta a Cuidafarma, logrando la entrega del medicamento el 18/06, validando la conformidad de la misma._x000a__x000a_Quedamos atentos ante cualquier consulta adicional._x000a_Saludos Cordiales,"/>
    <d v="2025-08-04T00:00:00"/>
    <x v="0"/>
    <n v="24"/>
    <s v="CERRADA"/>
    <s v="6 DIAS O MAS"/>
    <s v="ATRIBUIBLE"/>
    <s v="jul-02"/>
    <e v="#N/A"/>
    <e v="#N/A"/>
    <e v="#N/A"/>
    <e v="#N/A"/>
    <m/>
    <m/>
    <s v="Solicitud"/>
    <x v="1"/>
  </r>
  <r>
    <x v="6"/>
    <s v="PERÚ"/>
    <s v="VIVA1A CENTRO MEDICO"/>
    <s v="RIMAC"/>
    <s v="CRONICOS"/>
    <s v="DNI"/>
    <n v="562206"/>
    <s v="MOUSA JJ SANSOUR"/>
    <m/>
    <m/>
    <m/>
    <x v="1"/>
    <m/>
    <x v="1"/>
    <s v="ASEGURADOR"/>
    <s v="Buenos días Guissela,_x000a__x000a_ _x000a__x000a_Por favor tu apoyo coordinando el ingreso al programa DIAMANTE, asegurado cuenta con las siguientes enfermedades crónicas._x000a__x000a_ _x000a__x000a_HTA_x000a_Diabetes_x000a_Dislipidemia_x000a_Secuelas post Neumonía (actualmente tiene un cuadro de influenza y está con concentrador de oxígeno)_x000a_Colon Irritable_x000a_ _x000a__x000a_Hasta el mes pasado fue atendido por Clinical Home bajo la cobertura de Hospitalización en Casa, pero ya está de alta y ahora se requiere de seguimiento ambulatorio para sus diagnósticos crónicos._x000a__x000a_ _x000a__x000a_La persona de contacto es la esposa Faten Sansour 981369895 (Whatsapp)"/>
    <x v="1"/>
    <s v="CRONICOS"/>
    <s v="HIPERTENSION"/>
    <x v="91"/>
    <s v="Estimadas, buenas noches, se solicita ingreso del paciente SANSOUR MOUSA JJ (CE 000562206) al programa de Riesgo Cardiovascular para el manejo, control, y seguimiento de sus patologías crónicas y comorbilidades. Actualmente, el paciente se considera funcional y no requiere de apoyo para ejecutar sus actividades diarias, por lo que no aplicaría en estos momentos para el programa Diamante. Se adjunta informe médico._x000a__x000a_ _x000a__x000a_Atentamente,"/>
    <d v="2025-07-04T00:00:00"/>
    <x v="0"/>
    <n v="2"/>
    <s v="CERRADA"/>
    <s v="48 HORAS"/>
    <s v="ATRIBUIBLE"/>
    <s v="jul-03"/>
    <e v="#N/A"/>
    <e v="#N/A"/>
    <e v="#N/A"/>
    <e v="#N/A"/>
    <m/>
    <m/>
    <s v="Solicitud"/>
    <x v="1"/>
  </r>
  <r>
    <x v="6"/>
    <s v="PERÚ"/>
    <s v="VIVA1A CENTRO MEDICO"/>
    <s v="RIMAC"/>
    <s v="CRONICOS"/>
    <s v="POLIZA"/>
    <s v="E0001009"/>
    <s v="CRUCES ORCUHUARANGA FELICTAS GLADYS"/>
    <m/>
    <m/>
    <m/>
    <x v="1"/>
    <m/>
    <x v="1"/>
    <s v="ASEGURADOR"/>
    <s v="Estimados Señores de Viva 1 A_x000a__x000a_ _x000a__x000a_Solicitamos estatus de comunicación con asegurada CRUCES ORCUHUARANGA FELICTAS GLADYS / POLIZA E0001009 que a la fecha no le han programado para evaluación para ingreso a Diamante._x000a__x000a_ _x000a__x000a_Urgente que nos confirmen la comunicación con la asegurada._x000a__x000a_ _x000a__x000a_Saludos"/>
    <x v="1"/>
    <s v="DIAMANTE"/>
    <s v="DIAMANTE"/>
    <x v="91"/>
    <s v="Estimados, buena tarde:_x000a_Nos contactamos con Srta. Luz, hija de la paciente; a fin de absolver las dudas frente al ingreso del programa Diamante._x000a__x000a_Se le brindó las coberturas y las atenciones que se brindan; sin embargo, menciona que no está acorde con lo informado por su broker y que conversará con la persona antes de tomar una decisión._x000a__x000a_Ello en mención del copago del 15% correspondiente a los medicamentos, desea mantener el mismo costo de medicamentos que le brindan en Cuidafarma por extensión de receta; de no mantenerse, eso es un motivo para no ingresar al programa._x000a__x000a_Así mismo, se indicó que los laboratorios y atenciones de psicología, nutrición, MFR y terapias derivadas de la misma tienen un copago del 15%._x000a__x000a_Reitera que no es la información recibida, dejando sin efecto el ingreso y con ello se cancelan las atenciones programadas._x000a__x000a_Quedo a la espera de sus prontos comentarios en caso decidan continuar con el ingreso al programa Diamante._x000a__x000a_Saludos Cordiales,"/>
    <d v="2025-07-04T00:00:00"/>
    <x v="0"/>
    <n v="2"/>
    <s v="CERRADA"/>
    <s v="48 HORAS"/>
    <s v="ATRIBUIBLE"/>
    <s v="jul-03"/>
    <e v="#N/A"/>
    <e v="#N/A"/>
    <e v="#N/A"/>
    <e v="#N/A"/>
    <m/>
    <m/>
    <s v="Solicitud"/>
    <x v="1"/>
  </r>
  <r>
    <x v="6"/>
    <s v="PERÚ"/>
    <s v="VIVA1A CENTRO MEDICO"/>
    <s v="RIMAC"/>
    <s v="CRONICOS"/>
    <s v="DNI"/>
    <n v="9876517"/>
    <s v="Victor Edgar Solis Plaza"/>
    <m/>
    <m/>
    <m/>
    <x v="1"/>
    <m/>
    <x v="1"/>
    <s v="ASEGURADOR"/>
    <s v="Estimada @Maria Ines Grados Tolmos_x000a__x000a_Se trata de un usuario conocido por el servicio, quien ha presentado reiterados reclamos por no acceder al copago del 85% contemplado dentro del Programa Diamante. Cabe señalar que esta situación escapa de los lineamientos tanto del prestador como del programa de crónicos._x000a__x000a_Estimadas @Brigitte Huaranca Lopez@Quejas y reclamos_x000a__x000a_Se solicita su gentil apoyo para contactar nuevamente al usuario referido y brindarle orientación sobre lo que está contemplado bajo el Programa Diamante._x000a__x000a_Estimada @Gianina Jessica Sigueña Aldana@Gestion Admisiones Viva 1A_x000a__x000a_Agradeceremos confirmar el programa vigente del usuario en mención, ya sea Diamante, Paliativo o SHECH. Tener presente que un usuario no puede recibir atención simultánea bajo múltiples beneficios."/>
    <x v="3"/>
    <s v="INTERNO IPRESS"/>
    <s v="INTERNO IPRESS"/>
    <x v="92"/>
    <s v="Buenas tardes estimados._x000a__x000a_Reciban un cordial saludo de parte de VIVA 1A Centro Médico .En respuesta al correo relacionado con el paciente VICTOR EDGAR SOLIS PLAZA , queremos informarles que nos hemos contactado con su familiar, brindándole la información correspondiente sobre los copagos, los cuales fueron aceptados."/>
    <d v="2025-08-15T00:00:00"/>
    <x v="0"/>
    <n v="31"/>
    <s v="CERRADA"/>
    <s v="6 DIAS O MAS"/>
    <s v="ATRIBUIBLE"/>
    <s v="jul-04"/>
    <e v="#N/A"/>
    <e v="#N/A"/>
    <e v="#N/A"/>
    <s v="SI"/>
    <m/>
    <m/>
    <s v="Eps"/>
    <x v="2"/>
  </r>
  <r>
    <x v="6"/>
    <s v="PERÚ"/>
    <s v="VIVA1A CENTRO MEDICO"/>
    <s v="RIMAC"/>
    <s v="CRONICOS"/>
    <s v="DNI"/>
    <n v="41049200"/>
    <s v="QUISPE MACHUCA EDGAR"/>
    <m/>
    <s v="991 966 292"/>
    <m/>
    <x v="1"/>
    <m/>
    <x v="2"/>
    <s v="ASEGURADOR"/>
    <s v="No han recibido comunicación hasta la fecha por parte de Viva 1 A El paciente acudió el día de hoy, 03/07, solicitando su tratamiento antihipertensivo. A fin de evitar incomodidades y no retrasar su tratamiento, se procedió con la entrega de los medicamentos. Sin embargo, el paciente manifiesta que hasta la fecha no ha recibido ninguna comunicación por parte del área correspondiente._x000a__x000a_Cabe señalar que el 18/06 se remitió un correo solicitando la verificación del ingreso de los pacientes, entre los cuales se encuentra el paciente en mención. Adjunto captura del correo."/>
    <x v="2"/>
    <s v="CRONICOS"/>
    <s v="HIPERTENSION"/>
    <x v="92"/>
    <s v="Estimados, buenos días. _x000a_Por medio del presente, les informamos que los pacientes mencionados en su comunicación ya han recibido la atención correspondiente en las fechas indicadas. A continuación, detallamos la información actualizada:_x000a_CASO 1:_x000a_Paciente: Quispe Machuca Edgar_x000a_DNI: 41049200_x000a_El paciente fue atendido y recibió su tratamiento antihipertensivo en la fecha correspondiente. Se ha tomado nota de su solicitud, y el área respectiva se encuentra realizando seguimiento para asegurar una correcta continuidad del tratamiento._x000a_CASO 2:_x000a_Paciente: Carol Solange Minaya Corrales_x000a_DNI: 43424885_x000a_En la primera llamada realizada a la paciente, se le indicó que formaba parte del programa. Agradecemos confirmar si persiste alguna duda para reforzar la comunicación con la asegurada._x000a_CASO 3:_x000a_Paciente: Valencia de Machaca Cirila Manuela_x000a_DNI: 04423799_x000a_La paciente fue atendida y recibió su medicación correspondiente. Asimismo, se tomará en cuenta su solicitud de ser contactada por mensaje con identificación del personal para facilitar futuras comunicaciones._x000a_Agradecemos su constante coordinación y quedamos atentos a cualquier otra consulta o requerimiento adicional._x000a_Saludos cordiales,_x000a_Ricardo Paz_x000a_Gestor de quejas y reclamos. "/>
    <d v="2025-07-30T00:00:00"/>
    <x v="0"/>
    <n v="19"/>
    <s v="CERRADA"/>
    <s v="6 DIAS O MAS"/>
    <s v="ATRIBUIBLE"/>
    <s v="jul-04"/>
    <e v="#N/A"/>
    <e v="#N/A"/>
    <e v="#N/A"/>
    <e v="#N/A"/>
    <m/>
    <m/>
    <s v="Acceso"/>
    <x v="0"/>
  </r>
  <r>
    <x v="6"/>
    <s v="PERÚ"/>
    <s v="VIVA1A CENTRO MEDICO"/>
    <s v="RIMAC"/>
    <s v="CRONICOS"/>
    <s v="DNI"/>
    <n v="4423799"/>
    <s v="VALENCIA DE MACHACA CIRILA MANUELA"/>
    <m/>
    <s v="980 169 238"/>
    <m/>
    <x v="1"/>
    <m/>
    <x v="2"/>
    <s v="ASEGURADOR"/>
    <s v="No han recibido comunicación hasta la fecha por parte de Viva 1 A El paciente ADULTO MAYOR acudió el día de hoy, 03/07, solicitando su tratamiento antihipertensivo. A fin de evitar incomodidades y no retrasar su tratamiento, se procedió con la entrega de los medicamentos. Sin embargo, el paciente manifiesta que hasta la fecha no ha recibido ninguna comunicación, solicita enviar un mensaje identificandose para posteriores comunicaciones. Cabe señalar que el 18/06 se remitió un correo solicitando la verificación del ingreso de los pacientes, entre los cuales se encuentra la paciente en mención. DIAGNÓSTICOS: Hipertensión Arterial"/>
    <x v="2"/>
    <s v="CRONICOS"/>
    <s v="HIPERTENSION"/>
    <x v="92"/>
    <s v="Estimados, buenos días. _x000a_Por medio del presente, les informamos que los pacientes mencionados en su comunicación ya han recibido la atención correspondiente en las fechas indicadas. A continuación, detallamos la información actualizada:_x000a_CASO 1:_x000a_Paciente: Quispe Machuca Edgar_x000a_DNI: 41049200_x000a_El paciente fue atendido y recibió su tratamiento antihipertensivo en la fecha correspondiente. Se ha tomado nota de su solicitud, y el área respectiva se encuentra realizando seguimiento para asegurar una correcta continuidad del tratamiento._x000a_CASO 2:_x000a_Paciente: Carol Solange Minaya Corrales_x000a_DNI: 43424885_x000a_En la primera llamada realizada a la paciente, se le indicó que formaba parte del programa. Agradecemos confirmar si persiste alguna duda para reforzar la comunicación con la asegurada._x000a_CASO 3:_x000a_Paciente: Valencia de Machaca Cirila Manuela_x000a_DNI: 04423799_x000a_La paciente fue atendida y recibió su medicación correspondiente. Asimismo, se tomará en cuenta su solicitud de ser contactada por mensaje con identificación del personal para facilitar futuras comunicaciones._x000a_Agradecemos su constante coordinación y quedamos atentos a cualquier otra consulta o requerimiento adicional._x000a_Saludos cordiales,_x000a_Ricardo Paz_x000a_Gestor de quejas y reclamos. "/>
    <d v="2025-07-30T00:00:00"/>
    <x v="0"/>
    <n v="19"/>
    <s v="CERRADA"/>
    <s v="6 DIAS O MAS"/>
    <s v="ATRIBUIBLE"/>
    <s v="jul-04"/>
    <e v="#N/A"/>
    <e v="#N/A"/>
    <e v="#N/A"/>
    <e v="#N/A"/>
    <m/>
    <m/>
    <s v="Acceso"/>
    <x v="0"/>
  </r>
  <r>
    <x v="6"/>
    <s v="PERÚ"/>
    <s v="VIVA1A CENTRO MEDICO"/>
    <s v="RIMAC"/>
    <s v="CRONICOS"/>
    <s v="DNI"/>
    <n v="43424885"/>
    <s v="CAROL SOLANGE MINAYA CORRALES"/>
    <m/>
    <s v=" 948 132 828"/>
    <m/>
    <x v="1"/>
    <m/>
    <x v="1"/>
    <s v="ASEGURADOR"/>
    <s v="Asegurado  que ya fue contactado  pero  no sabe si ya lo han ingresado al programa   y esta sin medicación. DIAGNÓSTICOS: Diabetes tipo II y Asma_x000a__x000a_DESCRIPCIÓN: Agradeceré verificar si contactaron a la paciente. Cabe señalar que el 01/07 se remitió un correo solicitando la verificación del ingreso._x000a__x000a_ "/>
    <x v="1"/>
    <s v="CRONICOS"/>
    <s v="DIABETES"/>
    <x v="92"/>
    <s v="Estimados, buenos días. _x000a_Por medio del presente, les informamos que los pacientes mencionados en su comunicación ya han recibido la atención correspondiente en las fechas indicadas. A continuación, detallamos la información actualizada:_x000a_CASO 1:_x000a_Paciente: Quispe Machuca Edgar_x000a_DNI: 41049200_x000a_El paciente fue atendido y recibió su tratamiento antihipertensivo en la fecha correspondiente. Se ha tomado nota de su solicitud, y el área respectiva se encuentra realizando seguimiento para asegurar una correcta continuidad del tratamiento._x000a_CASO 2:_x000a_Paciente: Carol Solange Minaya Corrales_x000a_DNI: 43424885_x000a_En la primera llamada realizada a la paciente, se le indicó que formaba parte del programa. Agradecemos confirmar si persiste alguna duda para reforzar la comunicación con la asegurada._x000a_CASO 3:_x000a_Paciente: Valencia de Machaca Cirila Manuela_x000a_DNI: 04423799_x000a_La paciente fue atendida y recibió su medicación correspondiente. Asimismo, se tomará en cuenta su solicitud de ser contactada por mensaje con identificación del personal para facilitar futuras comunicaciones._x000a_Agradecemos su constante coordinación y quedamos atentos a cualquier otra consulta o requerimiento adicional._x000a_Saludos cordiales,_x000a_Ricardo Paz_x000a_Gestor de quejas y reclamos. "/>
    <d v="2025-07-30T00:00:00"/>
    <x v="0"/>
    <n v="19"/>
    <s v="CERRADA"/>
    <s v="6 DIAS O MAS"/>
    <s v="ATRIBUIBLE"/>
    <s v="jul-04"/>
    <e v="#N/A"/>
    <e v="#N/A"/>
    <e v="#N/A"/>
    <e v="#N/A"/>
    <m/>
    <m/>
    <s v="Solicitud"/>
    <x v="1"/>
  </r>
  <r>
    <x v="6"/>
    <s v="PERÚ"/>
    <s v="VIVA1A CENTRO MEDICO"/>
    <s v="RIMAC"/>
    <s v="CRONICOS"/>
    <s v="DNI"/>
    <n v="9338292"/>
    <s v="CARDENAS CARRASCAL PEDRO FERNANDO"/>
    <m/>
    <n v="964101985"/>
    <m/>
    <x v="1"/>
    <m/>
    <x v="2"/>
    <s v="ASEGURADOR"/>
    <s v="Estimadas @Brigitte Huaranca Lopez@Gianina Jessica Sigueña Aldana@Quejas y reclamos_x000a__x000a_Sobre este caso no tuvimos respuesta._x000a__x000a_ _x000a__x000a_Asimismo, el Gerente se acaba de comunicar indicandoque no ha recibido la llamada del seguimiento ya pasó un mes, solo le dieron tratamiento por 1 mes para hipertensión y no atorvastatina para dislipidemia._x000a__x000a_ _x000a__x000a_Nombres: CARDENAS CARRASCAL PEDRO FERNANDO_x000a__x000a_DNI: 09338292_x000a__x000a_Teléfono: +51 964 101 985_x000a__x000a_ _x000a__x000a_Por favor tu ayuda para que puedan atender a la brevedad. Agradeceré cambiar de proveedor, ya que aún no nos brindan una solución y atención al asegurado, el paciente indica que el medico nunca se conectó. _x000a_Quedo atenta a sus comentarios. _x000a_"/>
    <x v="2"/>
    <s v="CRONICOS"/>
    <s v="HIPERTENSION"/>
    <x v="93"/>
    <s v="Buenas tardes, estimada Guisella:_x000a_Te informo que el paciente Pedro Fernando Cárdenas Carrascal fue atendido el día 07 de julio por el Dr. Hilton D. Jango Cruz, especialista en Cardiología._x000a_Asimismo, se inició la coordinación para la entrega de sus medicamentos._x000a_Quedo atenta ante cualquier consulta adicional._x000a_Saludos cordiales,"/>
    <d v="2025-07-07T00:00:00"/>
    <x v="0"/>
    <n v="1"/>
    <s v="CERRADA"/>
    <s v="24 HORAS"/>
    <s v="ATRIBUIBLE"/>
    <s v="jul-07"/>
    <e v="#N/A"/>
    <e v="#N/A"/>
    <e v="#N/A"/>
    <e v="#N/A"/>
    <m/>
    <m/>
    <s v="Acceso"/>
    <x v="0"/>
  </r>
  <r>
    <x v="6"/>
    <s v="PERÚ"/>
    <s v="VIVA1A CENTRO MEDICO"/>
    <s v="RIMAC"/>
    <s v="CRONICOS"/>
    <s v="DNI"/>
    <n v="6209028"/>
    <s v="ERICK CARLOS STAROST GUTIERREZ"/>
    <m/>
    <n v="989624053"/>
    <s v="ERICKSTAROST@STAROSTCOMPANY.COM"/>
    <x v="1"/>
    <m/>
    <x v="2"/>
    <s v="ASEGURADOR"/>
    <s v="Buen día estimados,_x000a__x000a_Solicito su apoyo con el siguiente caso: un cliente VIP manifiesta que no ha recibido atención médica adecuada. Si bien le indicaron la realización de varios exámenes, no se le entregaron las órdenes correspondientes. El cliente expresa su incomodidad, ya que se encuentra en seguimiento por un programa cardiológico y considera que no ha sido atendido de manera apropiada._x000a_Datos: _x000a_Nombre: ERICK CARLOS STAROST GUTIERREZ_x000a_Dni: 06209028_x000a_Póliza: E0032311_x000a_Producto: EPS_x000a_Dirección: Jr. Fernando castral 283 dpto. 301 surco_x000a_Telf: 989624053_x000a_Correo: erickstarost@starostcompany.com_x000a_Agradezco su pronta atención._x000a_Un cordial saludo "/>
    <x v="7"/>
    <s v="CRONICOS"/>
    <s v="NO ESPECIFICA"/>
    <x v="93"/>
    <s v="Estimados, buen día:_x000a_Con relación al caso del paciente Erick Carlos Starost Gutiérrez DNI: 06209028, informamos que viene recibiendo atención conforme a lo establecido, cumpliendo con su cita mensual, programación para exámenes de laboratorio y entrega de medicamentos según los lineamientos del programa cardiológico._x000a_Actualmente, el paciente se encuentra próximo a pasar su cita correspondiente al mes de agosto. Sin embargo, es importante indicar que no ha contestado las llamadas ni respondido los mensajes enviados para coordinar su atención._x000a_Hoy hemos procedido nuevamente a contactarlo con el fin de programar su cita según su disponibilidad._x000a_Quedamos atentos a cualquier coordinación adicional."/>
    <d v="2025-08-15T00:00:00"/>
    <x v="0"/>
    <n v="30"/>
    <s v="CERRADA"/>
    <s v="6 DIAS O MAS"/>
    <s v="ATRIBUIBLE"/>
    <s v="jul-07"/>
    <e v="#N/A"/>
    <e v="#N/A"/>
    <e v="#N/A"/>
    <e v="#N/A"/>
    <m/>
    <m/>
    <s v="Atención Asistencial"/>
    <x v="0"/>
  </r>
  <r>
    <x v="6"/>
    <s v="PERÚ"/>
    <s v="VIVA1A CENTRO MEDICO"/>
    <s v="RIMAC"/>
    <s v="CRONICOS"/>
    <m/>
    <m/>
    <s v="MAXIMA ELENA ROMAN IRIARTE DE TRUJILLO"/>
    <m/>
    <m/>
    <m/>
    <x v="1"/>
    <m/>
    <x v="2"/>
    <s v="ASEGURADOR"/>
    <s v="Estimada Gissela,_x000a__x000a_ _x000a__x000a_Agradeceré tu apoyo en confirmar el motivo de la demora de entrega de medicamentos a la paciente MAXIMA ELENA ROMAN IRIARTE DE TRUJILLO, nos manifiesta que desde el anterior tiene problemas para la entrega de sus medicamentos. Indica que ha esperado mas de 10 días, no quiere tener el mismo problema este mes. Nos solicita que le expliquemos porque han cambiado la modalidad de entrega porque podía recoger sus medicinas en la farmacia más cerca a su casa._x000a__x000a_Por favor confirmar fecha de entrega de medicinas._x000a__x000a_ _x000a__x000a_Quedo atenta a tu pronta respuesta._x000a__x000a_ _x000a__x000a_Saludos cordiales._x000a__x000a_ "/>
    <x v="0"/>
    <s v="PRESTADOR EXTERNO"/>
    <s v="FARMACIA"/>
    <x v="94"/>
    <s v="Estimados, buenos días, _x000a__x000a_En atención al reclamo 0025718168 presentado por la paciente Máxima Elena Román Iriarte del programa Cuídate, informamos lo siguiente:_x000a__x000a_ Datos del caso:_x000a__x000a_Paciente: Máxima Elena Román Iriarte de Trujillo_x000a_Programa: Cuídate_x000a_Fecha de emisión de receta: 25/07/2025_x000a_Modalidad de entrega: Delivery_x000a_Fecha de entrega de medicamentos: 26/07/2025_x000a__x000a_ Descargo:_x000a__x000a_Según consta en el sistema y en el registro de entregas, los medicamentos fueron entregados a la paciente el día 26 de julio de 2025, cumpliendo con el plazo establecido de 24 a 48 horas máximo desde la fecha de emisión de receta (25/07/2025)._x000a__x000a_Adjuntamos print de pantalla del sistema que valida la entrega realizada bajo la modalidad delivery, tal como fue coordinado y ejecutado._x000a__x000a__x000a_Sobre la modalidad de entrega:_x000a__x000a_La modalidad de entrega a domicilio (delivery) fue establecida como parte de una optimización del servicio para pacientes de provincia, con el objetivo de asegurar la continuidad del tratamiento sin necesidad de desplazamiento por parte del paciente._x000a__x000a_Lamentamos cualquier confusión que esto haya generado y reiteramos que el objetivo es mejorar la experiencia del usuario y garantizar el acceso oportuno a sus tratamientos crónicos._x000a__x000a__x000a_Se reforzará la comunicación con los pacientes al momento de cada programación para aclarar la modalidad y fecha estimada de entrega._x000a_Se hará seguimiento personalizado en el próximo mes para asegurar la conformidad de la paciente._x000a__x000a__x000a_El caso ha sido atendido dentro del plazo regular, sin demoras. Sin embargo, tomamos nota de lo expresado por la paciente y su familiar, y se realizarán los ajustes necesarios para evitar situaciones similares en futuras entregas._x000a__x000a_Quedamos atentos a cualquier consulta adicional."/>
    <d v="2025-08-01T00:00:00"/>
    <x v="0"/>
    <n v="18"/>
    <s v="CERRADA"/>
    <s v="6 DIAS O MAS"/>
    <s v="ATRIBUIBLE"/>
    <s v="jul-09"/>
    <e v="#N/A"/>
    <e v="#N/A"/>
    <e v="#N/A"/>
    <e v="#N/A"/>
    <m/>
    <m/>
    <s v="Medicamentos"/>
    <x v="0"/>
  </r>
  <r>
    <x v="6"/>
    <s v="PERÚ"/>
    <s v="VIVA1A CENTRO MEDICO"/>
    <s v="RIMAC"/>
    <s v="CRONICOS"/>
    <s v="DNI"/>
    <n v="25791542"/>
    <s v="CARLOS ALBERTO CHIRICHIGNO MENA"/>
    <s v="calle venancio avila 1990  chacra ríos- LIMA"/>
    <n v="994339590"/>
    <s v="carlos.chirichigno@gmail.com"/>
    <x v="1"/>
    <m/>
    <x v="2"/>
    <s v="ASEGURADOR"/>
    <s v="Estimados Señores de  Viva 1 A_x000a__x000a_ _x000a__x000a_Buenas tardes necesitamos que se comuniquen con el asegurado PACIENTE CARLOS ALBERTO CHIRICHIGNO MENA, desde  esta generando queja con su ejecutiva por lo cual hace referencia lo siguiente:_x000a_Se comunica el asegurado Carlos Alberto Chirichigno Mena y nos indica que hasta el momento no se han comunicado con el para coordinar su cita, asegurado que se encuentra muy molesto por que indica que se genera demasiada demora y que ya han pasado 45 días desde su última atención, por favor es urgente que se comuniquen con el dado que como se evidencia en el correo infra no es la primera vez que tenemos estos inconvenientes._x000a_Desde ya  estamos a la espera de tu su pronta contestación que  acordémonos ya en el mes de abril presento problemas por temas de medicación._x000a__x000a_ _x000a__x000a_Saludos_x000a__x000a_ "/>
    <x v="2"/>
    <s v="CRONICOS"/>
    <s v="MEDICINA INTERNA"/>
    <x v="95"/>
    <s v="Buenos días Margot, _x000a_Recibe un cordial saludo , te informo que el paciente Carlos Alberto Chirichigno Mena, con DNI N.º 25791542 y póliza EPS E0001456, tiene las siguientes citas programadas:_x000a_11/07/2025 – 12:00 p. m. con Ana Lucía Meggo Vargas (Especialidad: Nutrición)_x000a_15/07/2025 – 6:00 p. m. con la Dra. Anahí Angélica Seijas Arvelaez (Especialidad: Medicina Interna)_x000a_Quedo atenta a cualquier consulta adicional._x000a_"/>
    <d v="2025-07-11T00:00:00"/>
    <x v="0"/>
    <n v="2"/>
    <s v="CERRADA"/>
    <s v="48 HORAS"/>
    <s v="ATRIBUIBLE"/>
    <s v="jul-10"/>
    <s v="URGENTE RIMAC VIP / INSCRIPCION PROGRMA CUIDATE / CARLOS ALBERTO CHIRICHIGNO MENA"/>
    <e v="#N/A"/>
    <e v="#N/A"/>
    <e v="#N/A"/>
    <m/>
    <m/>
    <s v="Acceso"/>
    <x v="0"/>
  </r>
  <r>
    <x v="6"/>
    <s v="PERÚ"/>
    <s v="VIVA1A CENTRO MEDICO"/>
    <s v="RIMAC"/>
    <s v="CRONICOS"/>
    <s v="DNI"/>
    <n v="29716505"/>
    <s v="EVELYN MARIA RIVERA ZEGARRA"/>
    <m/>
    <n v="954179269"/>
    <s v="evelyn.rivera.zegarra@gmail.com"/>
    <x v="1"/>
    <m/>
    <x v="2"/>
    <s v="ASEGURADOR"/>
    <s v="DNI: 29716505_x000a_NOMBRE: EVELYN MARIA RIVERA ZEGARRA_x000a_CORREO: evelyn.rivera.zegarra@gmail.com_x000a_CEL: 954179269_x000a_POLIZA: E0030039_x000a_MOTIVO:_x000a_ Le han dejado medicación que no sabe como tomarla y no comprende como le dan medicina sin tener el diagnostico completo, considera que eso pone el riesgo su salud, además de no haber pasado por todos los exámenes._x000a_- No se le ha indicado el tratamiento a seguir ni mayor detalle del programa_x000a_- Le han indicado en varias oportunidades que del programa le van a llamar para coordinar los exámenes faltantes y no lo hacen, ya se viene comunicando varias veces."/>
    <x v="2"/>
    <s v="CRONICOS"/>
    <s v="MEDICINA INTERNA"/>
    <x v="95"/>
    <s v="Buenos días estimados,_x000a_En atención al caso de la asegurada Evelyn María Rivera Zegarra (DNI: 29716505, Póliza: E0030039), informamos lo siguiente:_x000a_El 08/07/2025, se reenvió la receta con las indicaciones detalladas sobre la medicación prescrita, confirmando la conformidad por parte de la asegurada._x000a_El 15/07/2025, se realizaron los exámenes de laboratorio solicitados por la especialista._x000a_Asimismo, la asegurada ha recibido las siguientes atenciones como parte del programa:_x000a_09/07/2025: Teleconsulta de Nutrición con la especialista Ana Lucía Meggo Vargas._x000a_16/07/2025: Teleconsulta de Endocrinología con la especialista Karol Dick Pereira Salgado._x000a_Lamentamos los inconvenientes ocasionados y reiteramos nuestro compromiso con la continuidad y calidad del servicio, asegurando un seguimiento prioritario para la coordinación de cualquier acción pendiente._x000a_Quedamos atentos a cualquier consulta o requerimiento adicional._x000a_Saludos cordiales,"/>
    <d v="2025-08-04T00:00:00"/>
    <x v="0"/>
    <n v="18"/>
    <s v="CERRADA"/>
    <s v="6 DIAS O MAS"/>
    <s v="ATRIBUIBLE"/>
    <s v="jul-10"/>
    <e v="#N/A"/>
    <e v="#N/A"/>
    <e v="#N/A"/>
    <e v="#N/A"/>
    <m/>
    <m/>
    <s v="Acceso"/>
    <x v="0"/>
  </r>
  <r>
    <x v="6"/>
    <s v="PERÚ"/>
    <s v="VIVA1A CENTRO MEDICO"/>
    <s v="RIMAC"/>
    <s v="CENTRO MEDICO VIRTUAL"/>
    <s v="DNI"/>
    <n v="40572187"/>
    <s v="CECILIA ALEJANDRA ESPINAL CHAVEZ"/>
    <m/>
    <n v="968989816"/>
    <m/>
    <x v="57"/>
    <m/>
    <x v="0"/>
    <s v="LIBRO DE RECLAMOS ASEGURADOR"/>
    <s v="Paciente con reclamo anterior, paso consulta medico virtual, póliza EPS, indica que médico le indico que póliza solo es para_x000a_medicinas genéricas y ella no desea dichos medicamentos ya que su póliza incluye tanto medicamentos de marca como_x000a_genéricos, indica no estar conforme con ello_x000a_Desea que le envíen medicinas de marca. Se le explica que medicamentos es según petitorio médico y se le_x000a_Detalle del Reclamo / Pedido:_x000a_Queja1_x000a_ / Reclamo2_x000a_:_x000a_Nombre del usuario/Razón Solgas S.a._x000a_Tipo de Documento Identidad: Número Documento de_x000a_Identidad:_x000a_2. DATOS DEL CLIENTE_x000a_indica que hay pólizas que cuentan con un cpm diferenciado y cobertura de medicinas de marca, que no es de la paciente._x000a_No desea reembolso de medicinas desea un canal e información correcta a los proveedores. En espera de contacto."/>
    <x v="17"/>
    <s v="PRESTADOR EXTERNO"/>
    <s v="FARMACIA"/>
    <x v="96"/>
    <s v="Informe de Resultado del Reclamo_x000a_1. Canal de Ingreso del Reclamo:_x000a_Reclamo ingresado el 13 de mayo de 2025, a través del Libro de Reclamaciones_x000a_Virtual (LRV) de RIMAC EPS , mediante la Hoja de Reclamación N°25-EPS 002795;_x000a_el cual nos fue trasladado el 14 de julio del 2025 y registramos como Reclamo N° LVR25-000046._x000a_2. Identificación del usuario afectado y de quien presenta el reclamo:_x000a_El reclamo fue presentado por Cecilia Alejandra Espinal Chavez con DNI N° 40572187._x000a_3. Descripción y causa del reclamo:_x000a_“Paciente con reclamo anterior, paso consulta médico virtual, póliza EPS, indica que_x000a_médico le indicó que póliza solo es para medicinas genéricas y ella no desea dichos_x000a_medicamentos ya que su póliza incluye tanto medicamentos de marca como genéricos,_x000a_indica no estar conforme con ello Desea que le envíen medicinas de marca. Se le_x000a_explica que medicamentos son según petitorio médico y se le indica que hay pólizas_x000a_que cuentan con un cpm diferenciado y cobertura de medicinas de marca, que no es de_x000a_la paciente. No desea reembolso de medicinas, desea un canal e información correcta_x000a_a los proveedores. En espera de contacto”._x000a_4. Análisis de los hechos que sustentan el reclamo:_x000a_Habiendo solicitado el descargo respectivo a las áreas involucradas en su atención,_x000a_como parte de las diligencias para atender su reclamo, cordialmente, le informamos lo_x000a_siguiente:_x000a_Lamentamos sinceramente los inconvenientes ocasionados y reiteramos que la salud_x000a_de nuestros pacientes es nuestra principal prioridad. En ese sentido, informamos que_x000a_la prescripción de medicamentos se realiza bajo criterio médico, priorizando la eficacia_x000a_y seguridad del tratamiento, y en cumplimiento del Petitorio Médico del Centro Médico_x000a_Virtual._x000a_Asimismo, La entrega de medicamentos se efectúa conforme a la Denominación_x000a_Común Internacional (DCI), priorizando la eficacia terapéutica, la seguridad del paciente_x000a_y la disponibilidad del medicamento, precisando que la póliza de la paciente no_x000a_contempla cobertura diferenciada para medicamentos de marca._x000a_5. Conclusiones_x000a_En consecuencia, de acuerdo con los fundamentos expuestos, nuestra institución_x000a_declara infundado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Mejora en la comunicación Paciente-Médico._x000a_b) Reforzar al equipo médico y farmacia acerca de las coberturas de los_x000a_medicamentos._x000a_Quedamos atentos ante cualquier solicitud, prestos a servirle siempre._x000a_“EN VIVA 1A CUIDAMOS LA SALUD DE TU FAMILIA COMO SI FUERA LA NUESTRA”"/>
    <d v="2025-09-18T00:00:00"/>
    <x v="0"/>
    <n v="49"/>
    <s v="CERRADA"/>
    <s v="6 DIAS O MAS"/>
    <s v="ATRIBUIBLE"/>
    <s v="jul-14"/>
    <e v="#N/A"/>
    <e v="#N/A"/>
    <e v="#N/A"/>
    <e v="#N/A"/>
    <m/>
    <m/>
    <s v="Tramites Administrativos"/>
    <x v="3"/>
  </r>
  <r>
    <x v="6"/>
    <s v="PERÚ"/>
    <s v="VIVA1A CENTRO MEDICO"/>
    <s v="RIMAC"/>
    <s v="CRONICOS"/>
    <s v="DNI"/>
    <n v="73165243"/>
    <s v="DIEGO RODRIGO RIVAS RAMOS"/>
    <m/>
    <n v="990186577"/>
    <s v="ramos.tricia@gmail.com"/>
    <x v="1"/>
    <m/>
    <x v="2"/>
    <s v="ASEGURADOR"/>
    <s v="Estimada,_x000a__x000a_Solicito tu apoyo con el siguiente caso:_x000a__x000a_Se ha contactado la madre del paciente, indicando que su hijo se encuentra inscrito en el programa Cuídate, debido al diagnóstico de Diabetes. Explica que mensualmente se le programan citas para su atención médica, pero hasta la fecha no ha logrado establecer comunicación con el centro correspondiente._x000a__x000a_Solicita que se brinde asistencia para coordinar la programación de su cita mensual, a fin de no interrumpir el tratamiento regular._x000a__x000a_ _x000a__x000a_ "/>
    <x v="2"/>
    <s v="CRONICOS"/>
    <s v="DIABETES"/>
    <x v="97"/>
    <s v="Buenos días estimados:_x000a__x000a_En relación con el caso del paciente Diego Rodrigo Rivas Ramos (DNI: 73165243), informamos lo siguiente:_x000a__x000a_Atención médica:_x000a__x000a_La cita médica programada fue realizada el 15/07/2025 con el Dr. Gerson Jacob Siura Trevejo en la especialista en Endocrinología  bajo la  modalidad de Teleconsulta._x000a__x000a_Entrega de medicamentos:_x000a__x000a_El 17/07/2025 se realizó la entrega de los medicamentos correspondientes al programa, conforme al tratamiento indicado._x000a__x000a_Exámenes de laboratorio:_x000a__x000a_El 22/07/2025 se efectuaron las tomas de muestra de acuerdo con la orden médica._x000a__x000a_Lamentamos cualquier inconveniente que se haya podido presentar y reafirmamos nuestro compromiso con la continuidad y calidad en la atención del programa Cuídate._x000a__x000a_Quedamos atentos a cualquier consulta adicional._x000a__x000a_Saludos cordiales,_x000a__x000a_Ricardo Paz _x000a_Gestor de quejas y reclamos."/>
    <d v="2025-07-25T00:00:00"/>
    <x v="0"/>
    <n v="9"/>
    <s v="CERRADA"/>
    <s v="6 DIAS O MAS"/>
    <s v="ATRIBUIBLE"/>
    <s v="jul-15"/>
    <e v="#N/A"/>
    <e v="#N/A"/>
    <e v="#N/A"/>
    <e v="#N/A"/>
    <m/>
    <m/>
    <s v="Acceso"/>
    <x v="0"/>
  </r>
  <r>
    <x v="6"/>
    <s v="PERÚ"/>
    <s v="VIVA1A CENTRO MEDICO"/>
    <s v="RIMAC"/>
    <s v="CRONICOS"/>
    <s v="DNI"/>
    <s v="03850922"/>
    <s v="BECERRA ZAVALA SANTOS"/>
    <m/>
    <m/>
    <m/>
    <x v="1"/>
    <m/>
    <x v="2"/>
    <s v="ASEGURADOR"/>
    <s v="Hola Guisella_x000a__x000a_Buenas tardes_x000a__x000a_ _x000a__x000a_De acuerdo a lo mencionado se trata de un asegurado registrado en el Programa Cuidate, ellos no entran al servicio o beneficio de extensión de receta porque su medicación lo lleva a través del programa._x000a__x000a_ _x000a__x000a_Copio al equipo a cargo del Programa Cuidate para su revisión y nos brinde mayor información acerca del tratamiento._x000a__x000a_ _x000a__x000a_Guissela / Margot: Buenas tardes_x000a_Pfv su atención con la revisión del caso de nuestro asegurado:  SANTOS BECERRA ZAVALA con DNI: 03850922 , confirmar si registra en el programa Cuidate dado que nos informan que hace 15 días debió recibir su tratamiento y hasta el momento no lo ha recibido?"/>
    <x v="0"/>
    <s v="PRESTADOR EXTERNO"/>
    <s v="FARMACIA"/>
    <x v="97"/>
    <s v="Estimada Bonny, buena tarde:_x000a__x000a_Respecto a lo solicitado informamos que:_x000a__x000a_El medicamento fue entregado el día 19 del presente por Cuidafarma._x000a__x000a_Adjunto screen del tablero de entrega de Cuida."/>
    <d v="2025-07-21T00:00:00"/>
    <x v="0"/>
    <n v="5"/>
    <s v="CERRADA"/>
    <s v="120 HORAS"/>
    <s v="ATRIBUIBLE"/>
    <s v="jul-15"/>
    <e v="#N/A"/>
    <e v="#N/A"/>
    <e v="#N/A"/>
    <e v="#N/A"/>
    <m/>
    <m/>
    <s v="Medicamentos"/>
    <x v="0"/>
  </r>
  <r>
    <x v="6"/>
    <s v="PERÚ"/>
    <s v="VIVA1A CENTRO MEDICO"/>
    <s v="RIMAC"/>
    <s v="CRONICOS"/>
    <m/>
    <m/>
    <s v="FERNANDO ALFONSO CORDOVA PEREZ ALBELA"/>
    <m/>
    <m/>
    <m/>
    <x v="1"/>
    <m/>
    <x v="2"/>
    <s v="ASEGURADOR"/>
    <s v="Estimados @Brigitte Huaranca Lopez@Quejas y reclamos_x000a__x000a_Su gentil apoto con el descargo y medidas correctivas en referencia al presente reclamo._x000a__x000a_Buenos días_x000a_Guissela_x000a_ _x000a_Por favor tu apoyo, cliente manifiesta nuevamente los inconvenientes con el proveedor._x000a_Nos solicita boleta del pago de S/38.00 por los exámenes y lo más importante sus medicinas pendientes que hasta el momento no le entregan._x000a_Adjunto audio donde el cliente explica la incidencia a detalle, considerar que es un cliente de ALTO VALOR VIP._x000a_ _x000a_Nombre de Contacto: FERNANDO ALFONSO CORDOVA PEREZ ALBELA_x000a_Paciente: FERNANDO ALFONSO CORDOVA PEREZ ALBELA_x000a_Contratante: FERNANDO ALFONSO CORDOVA PEREZ ALBELA_x000a_Diagnóstico: HTA, Hipotiroidismo_x000a_Teléfono (De preferencia Móvil): +51997098736_x000a_Correo Electrónico (si lo refiere): fonchicordova@hotmail.com_x000a__x000a__x000a_Saludos Cordiales_x000a__x000a_Carlos Camacho_x000a_Asesor Preferente VIP_x000a_Contáctame por Whatsapp +51937071164"/>
    <x v="0"/>
    <s v="PRESTADOR EXTERNO"/>
    <s v="FARMACIA"/>
    <x v="97"/>
    <s v="Buenas tardes estimado, se gestionó con el paciente lo solicitado, así mismo informar que el paciente actualmente ya no recibe atención con nosotros, adjunto captura de pantalla y la constancia de atención del paciente con la fecha de ingreso y egreso de nuestras atenciones. _x000a_"/>
    <d v="2025-08-15T00:00:00"/>
    <x v="0"/>
    <n v="24"/>
    <s v="CERRADA"/>
    <s v="6 DIAS O MAS"/>
    <s v="ATRIBUIBLE"/>
    <s v="jul-15"/>
    <e v="#N/A"/>
    <e v="#N/A"/>
    <e v="#N/A"/>
    <e v="#N/A"/>
    <m/>
    <m/>
    <s v="Medicamentos"/>
    <x v="0"/>
  </r>
  <r>
    <x v="6"/>
    <s v="PERÚ"/>
    <s v="VIVA1A CENTRO MEDICO"/>
    <s v="RIMAC"/>
    <s v="CRONICOS"/>
    <s v="DNI"/>
    <n v="41765109"/>
    <s v="PABLO ALEXANDER ALVAREZ YUFRE"/>
    <m/>
    <n v="975580536"/>
    <m/>
    <x v="1"/>
    <m/>
    <x v="2"/>
    <s v="ASEGURADOR"/>
    <s v="Buenos días_x000a__x000a_Por favor su apoyo ya que cliente necesita que brinden cita cardiología urgente bajo programa cuidate ya que ya no cuenta con medicamentos y ha intentado sacar por app pero lo dirige a otras opciones y no ha podido sacar cita, Sus atenciones son presenciales en clinica internacional sede lima_x000a__x000a_Nombre: PABLO ALEXANDER ALVAREZ YUFRE_x000a_DNI:41765109_x000a_POLIZA: 0000091032_x000a_DIAGNOSTICO: HIPERTENSION Y DISPLIPIDEMIA_x000a_Clinica donde se atiende: Clinica internacional sede lima_x000a_CEL: 975580536_x000a__x000a_A la espera de su pronta respuesta."/>
    <x v="33"/>
    <s v="EPS"/>
    <s v="ASEGURADOR"/>
    <x v="98"/>
    <s v="Buenos días Estimados,_x000a__x000a_El paciente Pablo Alexander Álvarez Yufre (DNI: 41765109) no pertenece a la cobertura de Viva 1A, por lo que no podemos gestionar la cita por el programa Cuídate. Favor derivar al canal correspondiente._x000a__x000a_Saludos"/>
    <d v="2025-08-04T00:00:00"/>
    <x v="1"/>
    <n v="14"/>
    <s v="CERRADA"/>
    <s v="6 DIAS O MAS"/>
    <s v="NO ATRIBUIBLE"/>
    <s v="jul-16"/>
    <e v="#N/A"/>
    <e v="#N/A"/>
    <e v="#N/A"/>
    <e v="#N/A"/>
    <m/>
    <m/>
    <s v="Eps"/>
    <x v="2"/>
  </r>
  <r>
    <x v="6"/>
    <s v="PERÚ"/>
    <s v="VIVA1A CENTRO MEDICO"/>
    <s v="RIMAC"/>
    <s v="CRONICOS"/>
    <s v="DNI"/>
    <n v="6802021"/>
    <s v="JOSE MARTIN SANTILLAN MENDEZ"/>
    <m/>
    <n v="975580536"/>
    <m/>
    <x v="1"/>
    <m/>
    <x v="2"/>
    <s v="ASEGURADOR"/>
    <s v="Por favor su apoyo ya que cliente necesita que brinden cita cardiología urgente bajo programa cuidate ya que ya no cuenta con medicamentos y ha intentado sacar por app pero lo dirige a otras opciones y no ha podido sacar cita, Sus atenciones son presenciales en clinica internacional sede lima_x000a__x000a_Nombre: JOSE MARTIN SANTILLAN MENDEZ_x000a_DNI:06802021_x000a_POLIZA: E0002786_x000a_DIAGNOSTICO: HIPERTENSION Y DISPLIPIDEMIA_x000a_Clinica donde se atiende: Clinica internacional sede lima_x000a_CEL: 975580536_x000a_"/>
    <x v="33"/>
    <s v="EPS"/>
    <s v="ASEGURADOR"/>
    <x v="98"/>
    <s v="Estimados, buena noche:_x000a_Paciente en referencia no corresponde a cohorte asignada a nosotros como Viva 1A._x000a_Tal como indica el correo infra corresponde a CIL._x000a__x000a_Saludos Cordiales,_x000a_"/>
    <d v="2025-07-16T00:00:00"/>
    <x v="1"/>
    <n v="1"/>
    <s v="CERRADA"/>
    <s v="24 HORAS"/>
    <s v="NO ATRIBUIBLE"/>
    <s v="jul-16"/>
    <e v="#N/A"/>
    <e v="#N/A"/>
    <e v="#N/A"/>
    <e v="#N/A"/>
    <m/>
    <m/>
    <s v="Eps"/>
    <x v="2"/>
  </r>
  <r>
    <x v="6"/>
    <s v="PERÚ"/>
    <s v="VIVA1A CENTRO MEDICO"/>
    <s v="RIMAC"/>
    <s v="CRONICOS"/>
    <m/>
    <m/>
    <s v="MARLENE ALVIS TAFUR"/>
    <m/>
    <m/>
    <m/>
    <x v="1"/>
    <m/>
    <x v="2"/>
    <s v="ASEGURADOR"/>
    <s v="Buen día ,_x000a__x000a_Estimados por favor su apoyo, cliente menciona que no puede tomar medicamentos genéricos enviados por el mismo programa porque sufre de un problema de gastro, por lo cual necesita medicamentos con un recubierto especial. Su apoyo validando si se puede realizar el cambio. _x000a__x000a_Datos: _x000a_Nombre: MARLENE ALVIS TAFUR_x000a_Dni: 09655749_x000a_Póliza: 4004-0000104265_x000a_Producto: AMI SALUD RED MEDICA_x000a__x000a_Se adjunta recetas. _x000a__x000a_Un cordial saludo"/>
    <x v="6"/>
    <s v="EPS"/>
    <s v="ASEGURADOR"/>
    <x v="99"/>
    <s v="Buenas tardes, estimados:_x000a_Les informo que el paciente actualmente no se encuentra atendiéndose a través de Viva 1A._x000a_Quedo atenta a cualquier consulta adicional._x000a_Saludos cordiales,"/>
    <d v="2025-07-17T00:00:00"/>
    <x v="1"/>
    <n v="1"/>
    <s v="CERRADA"/>
    <s v="24 HORAS"/>
    <s v="NO ATRIBUIBLE"/>
    <s v="jul-17"/>
    <e v="#N/A"/>
    <e v="#N/A"/>
    <e v="#N/A"/>
    <e v="#N/A"/>
    <m/>
    <m/>
    <s v="Eps"/>
    <x v="2"/>
  </r>
  <r>
    <x v="6"/>
    <s v="PERÚ"/>
    <s v="VIVA1A CENTRO MEDICO"/>
    <s v="RIMAC"/>
    <s v="CRONICOS"/>
    <s v="DNI"/>
    <n v="40961303"/>
    <s v="JOSE MANUEL GUERRA CABALLERO"/>
    <m/>
    <m/>
    <m/>
    <x v="1"/>
    <m/>
    <x v="2"/>
    <s v="ASEGURADOR"/>
    <s v="Buen día, _x000a__x000a_Estimados por favor su apoyo con la atención del cliente en mención: _x000a__x000a_Nombre: JOSE MANUEL GUERRA CABALLERO_x000a_Dni: 40961303_x000a_Póliza: E0034686_x000a_Telf.: 994681671_x000a_Diagnostico: Hipertensión, diabetes, dislipidemia._x000a_Correo: jmguerracaballero@gmail.com_x000a_Solicitud: Cliente indica que se encuentra inscrito al programa cuídate, pide comunicación para reserva de cita de control. _x000a__x000a_Un cordial saludo"/>
    <x v="2"/>
    <s v="CUIDATE"/>
    <s v="DIABETES"/>
    <x v="100"/>
    <s v="Estimados, buen día:_x000a_Conforme a lo solicitado, informamos que nos contactamos con el paciente José Manuel Guerra Caballero el día 18/07, fecha en la que ingresó el correo. No tuvimos éxito en la comunicación ya que el paciente no contestó las llamadas realizadas._x000a_Se dejó un mensaje vía WhatsApp, donde el asegurado manifestó no querer facilitar información. Hasta la fecha, continuamos realizando intentos de contacto telefónico, sin obtener respuesta._x000a_Quedamos atentos a sus indicaciones._x000a_Saludos cordiales,"/>
    <d v="2025-08-15T00:00:00"/>
    <x v="0"/>
    <n v="21"/>
    <s v="CERRADA"/>
    <s v="6 DIAS O MAS"/>
    <s v="ATRIBUIBLE"/>
    <s v="jul-18"/>
    <e v="#N/A"/>
    <e v="#N/A"/>
    <e v="#N/A"/>
    <e v="#N/A"/>
    <m/>
    <m/>
    <s v="Acceso"/>
    <x v="0"/>
  </r>
  <r>
    <x v="6"/>
    <s v="PERÚ"/>
    <s v="VIVA1A CENTRO MEDICO"/>
    <s v="RIMAC"/>
    <s v="CENTRO MEDICO VIRTUAL"/>
    <s v="DNI"/>
    <n v="8266117"/>
    <s v="ROSA LUZ HERNANDEZ CABRERA"/>
    <m/>
    <m/>
    <m/>
    <x v="1"/>
    <m/>
    <x v="1"/>
    <s v="ASEGURADOR"/>
    <s v="Buenos días_x000a_ _x000a_Por favor tu apoyo con este cliente, solicita afiliación al programa cuídate en Lima._x000a_Es una persona no tecnológica, considerar que es un cliente ALTO VALOR VIP. ¡Gracias!_x000a_ _x000a_Titular: ROSA LUZ HERNANDEZ CABRERA_x000a_DNI: 08266117_x000a_Diagnóstico: Hipertensión arterial_x000a_Correo: rochihdc@hotmail.com_x000a_Dirección: Av El Rosario 450 dpto. 8 San Isidro_x000a_Telf: 999036046_x000a_Correo: rochihdc@hotmail.com_x000a_ _x000a_Un cordial saludo _x000a_ "/>
    <x v="1"/>
    <s v="CUIDATE"/>
    <s v="HIPERTENSION"/>
    <x v="100"/>
    <s v="Buenos días estimada_x000a__x000a_Nos comunicamos con paciente en mención, se brinda información de programa cuidate, paciente tiene diagnostico de HTA con tratamiento de diovan 160mg y betaloc 5mg, por lo que no procede inscripción a programa ya que medicamentos no se encuentran dentro del petitorio actual de programa cuídate. Se brinda a paciente la opción de derivarla a una cita de categorización con Clínica Internacional para evaluar alternativa de cambio de medicamentos, pero paciente no acepta, desea continuar con su misma medicación. Queda conforme, agradece comunicación e información.  "/>
    <d v="2025-07-18T00:00:00"/>
    <x v="0"/>
    <n v="1"/>
    <s v="CERRADA"/>
    <s v="24 HORAS"/>
    <s v="ATRIBUIBLE"/>
    <s v="jul-18"/>
    <e v="#N/A"/>
    <e v="#N/A"/>
    <e v="#N/A"/>
    <e v="#N/A"/>
    <m/>
    <m/>
    <s v="Solicitud"/>
    <x v="1"/>
  </r>
  <r>
    <x v="6"/>
    <s v="PERÚ"/>
    <s v="VIVA1A CENTRO MEDICO"/>
    <s v="RIMAC"/>
    <s v="CRONICOS"/>
    <s v="DNI"/>
    <n v="46151514"/>
    <s v="ANA NATALIA PALACIOS ZAVALA"/>
    <m/>
    <n v="932867240"/>
    <m/>
    <x v="1"/>
    <m/>
    <x v="2"/>
    <s v="ASEGURADOR"/>
    <s v="Estimados por favor su apoyo para validar bajo que proveedor esta registrada la cliente en mención, indica que desde el mes de marzo no a recibido comunicación ni atenciones a pesar de estar registrada en el programa crónicos. _x000a__x000a_Datos: _x000a_Nombre: ANA NATALIA PALACIOS ZAVALA_x000a_Dni: 46151514_x000a_Póliza: E0001957_x000a_Producto: EPS_x000a_Telf: 932867240_x000a_Correo: a.palacioszavala@hotmail.com_x000a_Diagnostico: Artritis reumatoidea"/>
    <x v="2"/>
    <s v="CUIDATE"/>
    <s v="ARTITIS"/>
    <x v="101"/>
    <s v="Estimados, buen día:_x000a_En relación con el caso de la asegurada Ana Natalia Palacios Zavala (DNI: 46151514), con póliza E0001957 – producto EPS, y diagnóstico de artritis reumatoidea, se informa lo siguiente:_x000a_Validación en sistema:_x000a_Al revisar el sistema Everest, se confirma que la paciente fue programada en los meses de febrero y marzo para sus atenciones médicas, específicamente con la especialidad de endocrinología. No obstante, dichas consultas no se concretaron debido a que la asegurada no respondió las llamadas realizadas por el médico tratante._x000a__x000a_Situación actual:_x000a_Se ha retomado el contacto con la paciente, quien ha manifestado que el diagnóstico por el cual requiere atención es artritis reumatoidea, y no endocrinología como inicialmente programado. En ese sentido, ya se ha procedido con el agendamiento correspondiente para el presente mes, orientado a su condición actual._x000a__x000a_Agradecemos su apoyo y quedamos atentos a cualquier indicación adicional."/>
    <d v="2025-08-04T00:00:00"/>
    <x v="0"/>
    <n v="11"/>
    <s v="CERRADA"/>
    <s v="6 DIAS O MAS"/>
    <s v="ATRIBUIBLE"/>
    <s v="jul-21"/>
    <e v="#N/A"/>
    <e v="#N/A"/>
    <e v="#N/A"/>
    <e v="#N/A"/>
    <m/>
    <m/>
    <s v="Acceso"/>
    <x v="0"/>
  </r>
  <r>
    <x v="6"/>
    <s v="PERÚ"/>
    <s v="VIVA1A CENTRO MEDICO"/>
    <s v="RIMAC"/>
    <s v="CRONICOS"/>
    <s v="DNI"/>
    <n v="40012380"/>
    <s v="GONZALES SALDAÑA LIZBETH"/>
    <m/>
    <m/>
    <m/>
    <x v="1"/>
    <m/>
    <x v="2"/>
    <s v="ASEGURADOR"/>
    <s v="Hola Carola_x000a__x000a_ _x000a__x000a_Por favor tu apoyo con este caso_x000a__x000a_ _x000a__x000a_La dependiente se encuentra registrada al PROGRAMA CUIDATE de pacientes por diabetes  , le programaron las siguientes citas y hasta el momento el proveedor y hasta el día de hoy nadie la llama ni se comunican con ella, adicional no le han entregado los medicamentos de este mes y ha tenido que hacer la compra por su cuenta._x000a__x000a_ _x000a__x000a_Estaré solicitando el reembolso por la compra de medicamentos ya que el proveedor no se ha comunicado y la paciente se encontraba sin medicamentos._x000a__x000a_ _x000a__x000a_Cita nutrición 17/07 a las 11:20 am -  no la llamaron_x000a_Cita endocrinología 17/07 a las 3:00 pm – no la llamaron_x000a_No la han llamado para entrega de medicamentos._x000a_ _x000a__x000a_ _x000a__x000a_Por favor ayúdame informar y que se puedan contactar con el titular._x000a__x000a_ _x000a__x000a_PRODUCTO: PLANES MEDICOS EPS – EMPRESA HERMES_x000a_NOMBRE PACIENTE: GONZALES SALDAÑA LIZBETH_x000a_NÚMERO DOCUMENTO PACIENTE: 40012380_x000a_Teléfono del usuario: 954 716 426"/>
    <x v="0"/>
    <s v="PRESTADOR EXTERNO"/>
    <s v="FARMACIA"/>
    <x v="101"/>
    <s v="Estimados, buen día:_x000a_En atención al reclamo presentado respecto a los pacientes GONZALES SALDAÑA LIZBETH (Diagnóstico: Diabetes) y TUSE GONZALES DARIANA ALEXIA (Diagnóstico: Asma), ambos inscritos en el programa Cuídate bajo la gestión de Viva 1A, me permito informar lo siguiente:_x000a__x000a_Paciente: GONZALES SALDAÑA LIZBETH (Diabetes)_x000a_Se identificó que la paciente tenía activado el bloqueo de llamadas, lo cual impidió que las comunicaciones telefónicas entrantes fueran atendidas oportunamente._x000a_Ante esta situación, se buscó una solución para garantizar que la paciente pudiera recibir la atención médica correspondiente._x000a_La paciente fue atendida por el Dr. Siura el día 22/07/2025 a las 03:10 p.m., y posteriormente recibió atención nutricional el 25/07/2025 a las 11:40 a.m._x000a_El envío de medicamentos fue realizado con éxito el día 24/07/2025, cumpliendo con los tiempos establecidos._x000a_Se recalca que la demora en la comunicación se debió exclusivamente al bloqueo de llamadas activado por la paciente._x000a__x000a_Paciente: TUSE GONZALES DARIANA ALEXIA (Asma)_x000a_Se gestionó y agendó cita médica con el Dr. Moncada el día 25/07/2025 para evaluación y seguimiento._x000a_Actualmente, la paciente ya se encuentra registrada y activa en el programa Cuídate Asma, recibiendo el debido control y seguimiento según protocolo._x000a__x000a_Se han realizado todas las acciones necesarias para garantizar la atención integral de ambos pacientes, respetando los protocolos del programa Cuídate. La situación presentada con la paciente Lizbeth fue originada por un bloqueo en sus comunicaciones (Bloqueo de llamadas spam), el cual fue superado para continuar con el tratamiento. Por su parte, la paciente Diana Alexia ya cuenta con atención médica programada y está activa en el programa._x000a_Quedamos atentos a cualquier consulta adicional."/>
    <d v="2025-08-04T00:00:00"/>
    <x v="0"/>
    <n v="11"/>
    <s v="CERRADA"/>
    <s v="6 DIAS O MAS"/>
    <s v="ATRIBUIBLE"/>
    <s v="jul-21"/>
    <e v="#N/A"/>
    <e v="#N/A"/>
    <e v="#N/A"/>
    <e v="#N/A"/>
    <m/>
    <m/>
    <s v="Medicamentos"/>
    <x v="0"/>
  </r>
  <r>
    <x v="6"/>
    <s v="PERÚ"/>
    <s v="VIVA1A CENTRO MEDICO"/>
    <s v="RIMAC"/>
    <s v="CRONICOS"/>
    <s v="DNI"/>
    <m/>
    <s v="TUSE GONZALES DARIANA ALEXIA"/>
    <m/>
    <m/>
    <m/>
    <x v="1"/>
    <m/>
    <x v="2"/>
    <s v="ASEGURADOR"/>
    <s v="Estimadas @Gianina Jessica Sigueña Aldana@Brigitte Huaranca Lopez@Quejas y reclamos_x000a__x000a_Su urgente apoyo se requiere el descargo y medidas correctivas en referencia al presente reclamo._x000a__x000a__x000a_Hola Carola_x000a__x000a_ _x000a__x000a_Por favor tu apoyo con este caso_x000a__x000a_ _x000a__x000a_La dependiente se encuentra registrada al PROGRAMA CUIDATE de pacientes por diabetes  , le programaron las siguientes citas y hasta el momento el proveedor y hasta el día de hoy nadie la llama ni se comunican con ella, adicional no le han entregado los medicamentos de este mes y ha tenido que hacer la compra por su cuenta._x000a__x000a_ _x000a__x000a_Estaré solicitando el reembolso por la compra de medicamentos ya que el proveedor no se ha comunicado y la paciente se encontraba sin medicamentos._x000a__x000a_ _x000a__x000a_Cita nutrición 17/07 a las 11:20 am -  no la llamaron_x000a_Cita endocrinología 17/07 a las 3:00 pm – no la llamaron_x000a_No la han llamado para entrega de medicamentos._x000a_ _x000a__x000a_ _x000a__x000a_Por favor ayúdame informar y que se puedan contactar con el titular._x000a__x000a_ _x000a__x000a_PRODUCTO: PLANES MEDICOS EPS – EMPRESA HERMES_x000a_NOMBRE PACIENTE: GONZALES SALDAÑA LIZBETH_x000a_NÚMERO DOCUMENTO PACIENTE: 40012380_x000a_Teléfono del usuario: 954 716 426_x000a_ _x000a__x000a_ _x000a__x000a_Saludos, cordiales."/>
    <x v="2"/>
    <s v="CRONICOS"/>
    <s v="DIABETES"/>
    <x v="101"/>
    <s v="Estimados, buen día:_x000a_En atención al reclamo presentado respecto a los pacientes GONZALES SALDAÑA LIZBETH (Diagnóstico: Diabetes) y TUSE GONZALES DARIANA ALEXIA (Diagnóstico: Asma), ambos inscritos en el programa Cuídate bajo la gestión de Viva 1A, me permito informar lo siguiente:_x000a__x000a_Paciente: GONZALES SALDAÑA LIZBETH (Diabetes)_x000a_Se identificó que la paciente tenía activado el bloqueo de llamadas, lo cual impidió que las comunicaciones telefónicas entrantes fueran atendidas oportunamente._x000a_Ante esta situación, se buscó una solución para garantizar que la paciente pudiera recibir la atención médica correspondiente._x000a_La paciente fue atendida por el Dr. Siura el día 22/07/2025 a las 03:10 p.m., y posteriormente recibió atención nutricional el 25/07/2025 a las 11:40 a.m._x000a_El envío de medicamentos fue realizado con éxito el día 24/07/2025, cumpliendo con los tiempos establecidos._x000a_Se recalca que la demora en la comunicación se debió exclusivamente al bloqueo de llamadas activado por la paciente._x000a__x000a_Paciente: TUSE GONZALES DARIANA ALEXIA (Asma)_x000a_Se gestionó y agendó cita médica con el Dr. Moncada el día 25/07/2025 para evaluación y seguimiento._x000a_Actualmente, la paciente ya se encuentra registrada y activa en el programa Cuídate Asma, recibiendo el debido control y seguimiento según protocolo._x000a__x000a_Se han realizado todas las acciones necesarias para garantizar la atención integral de ambos pacientes, respetando los protocolos del programa Cuídate. La situación presentada con la paciente Lizbeth fue originada por un bloqueo en sus comunicaciones (Bloqueo de llamadas spam), el cual fue superado para continuar con el tratamiento. Por su parte, la paciente Diana Alexia ya cuenta con atención médica programada y está activa en el programa._x000a_Quedamos atentos a cualquier consulta adicional."/>
    <d v="2025-08-01T00:00:00"/>
    <x v="0"/>
    <n v="10"/>
    <s v="CERRADA"/>
    <s v="6 DIAS O MAS"/>
    <s v="ATRIBUIBLE"/>
    <s v="jul-21"/>
    <e v="#N/A"/>
    <e v="#N/A"/>
    <e v="#N/A"/>
    <e v="#N/A"/>
    <m/>
    <m/>
    <s v="Acceso"/>
    <x v="0"/>
  </r>
  <r>
    <x v="6"/>
    <s v="PERÚ"/>
    <s v="VIVA1A CENTRO MEDICO"/>
    <s v="RIMAC"/>
    <s v="CRONICOS"/>
    <m/>
    <m/>
    <s v="ALEMAN DE SERRANO JOSEFINA MORAYMA"/>
    <m/>
    <m/>
    <m/>
    <x v="1"/>
    <m/>
    <x v="1"/>
    <s v="ASEGURADOR"/>
    <s v="Estimada @Erica Espinoza_x000a__x000a_Con relación al presente caso, se informa que la usuaria referida se encuentra inscrita en el programa Diamante. Sin embargo, actualmente no contamos con dicho programa habilitado en la ciudad de Piura, por lo que no se dispone del servicio domiciliario en dicha localidad._x000a__x000a_Cabe señalar que la usuaria ha rechazado el servicio ofrecido a través del prestador de apoyo asignado. _x000a__x000a_El prestador Viva 1 A ha notificado, que el examen de laboratorio ha sido ejeuctado en Sanna de Talara de manera ambulatoria. _x000a__x000a_Estimado @Bruno Castaneda Carbajal @CUI_Alicia Nanci Huallpa Cuti_x000a__x000a_Agradeceremos su gentil apoyo con el presente caso. La usuaria se encuentra inscrita en el programa Diamante y actualmente reside en Talara. Solicitamos se pueda evaluar la posibilidad de que los exámenes futuros sean gestionados en la sede de Sanna de Talara, considerando su condición clínica._x000a__x000a_Estimasos @Gianina Jessica Sigueña Aldana@Freddy Garzón_x000a__x000a_Agradeceremos confirmar si la usuaria ha sido debidamente informada sobre el alcance geográfico del programa Diamante, teniendo en cuenta que dicho servicio no se encuentra habilitado en provincias debido a limitaciones logísticas. En ese sentido, será necesario evaluar la continuidad del servicio según el alcance logistico del programa Diamante. _x000a__x000a__x000a_ _x000a__x000a_Favor tu apoyo, tenemos el caso de la mamá de Antonieta de CNPC, donde han cambiado la forma de toma de análisis, lo regular es que iban a Domicio, considerando que la Sra. no tiene mucha movilidad, aun así Viva 1ª, le indico que tenia que ir a Sanna de Piura y luego la llamaron indicando que se acerque a Sanna Belen, donde le indicaron que no tenían ninguna coordinación con la aseguradora._x000a__x000a_ _x000a__x000a_Necesitamos se pueda revisar el caso y nos confirmen cual seria la modalidad y en todo caso se mantengo la toma de muestras a domicilio._x000a__x000a_ _x000a__x000a_Quedo atento a sus indicaciones._x000a__x000a_ _x000a__x000a_Saludos."/>
    <x v="3"/>
    <s v="INTERNO IPRESS"/>
    <s v="INTERNO IPRESS"/>
    <x v="101"/>
    <s v="Estimados, buen día:_x000a_Con relación a la paciente Josefina Morayma Alemán de Serrano, se informa que previamente fue debidamente comunicada sobre la cobertura de su programa, indicándole que el Programa Diamante se encuentra habilitado únicamente para Lima, no contando con cobertura ni capacidad operativa en la ciudad de Piura._x000a_Actualmente, la paciente se encuentra en Lima y viene recibiendo la atención correspondiente a su cita del mes, manifestando su conformidad y satisfacción con el servicio brindado._x000a_Asimismo, los exámenes de laboratorio correspondientes a la atención de agosto ya fueron realizados._x000a_Saludos cordiales,"/>
    <d v="2025-08-15T00:00:00"/>
    <x v="0"/>
    <n v="20"/>
    <s v="CERRADA"/>
    <s v="6 DIAS O MAS"/>
    <s v="ATRIBUIBLE"/>
    <s v="jul-21"/>
    <e v="#N/A"/>
    <e v="#N/A"/>
    <e v="#N/A"/>
    <e v="#N/A"/>
    <m/>
    <m/>
    <s v="Eps"/>
    <x v="2"/>
  </r>
  <r>
    <x v="6"/>
    <s v="PERÚ"/>
    <s v="VIVA1A CENTRO MEDICO"/>
    <s v="RIMAC"/>
    <s v="CRONICOS"/>
    <s v="DNI"/>
    <n v="7005373"/>
    <s v="CLARA ESCLEOFE MOSQUERA PEREZ "/>
    <m/>
    <m/>
    <m/>
    <x v="1"/>
    <m/>
    <x v="2"/>
    <s v="ASEGURADOR"/>
    <s v="Hola Carola_x000a__x000a_Por favor tu apoyo con este caso_x000a_La dependiente se encuentra registrada al PROGRAMA CUIDATE de pacientes crónicos , se encuentra activa desde que se activó la póliza con RIMAC, pero todos los meses tiene problemas con la entrega de medicamentos._x000a__x000a_ _x000a__x000a_Este mes ya se acabaron sus medicamentos y aun el programa no se contacta con ella para la entrega de sus medicamentos_x000a__x000a_ _x000a__x000a_Por favor ayúdame informar y que se puedan contactar con el titular._x000a__x000a_ _x000a__x000a_PRODUCTO: PLANES MEDICOS EPS – EMPRESA HERMES_x000a_NOMBRE PACIENTE: MOSQUERA PEREZ CLARA ESCLEOFE_x000a__x000a_NÚMERO DOCUMENTO PACIENTE: 07005373_x000a_Teléfono del usuario: 907 566 373_x000a_ _x000a__x000a_Saludos, cordiales."/>
    <x v="0"/>
    <s v="PRESTADOR EXTERNO"/>
    <s v="FARMACIA"/>
    <x v="102"/>
    <s v="Buenos días estimados,_x000a_En relación con la paciente Clara Escleofe Mosquera Pérez, confirmamos lo siguiente:_x000a_La ultima  consulta fue el 22/07/2025 con el Dr. Hilton D. Jango Cruz en la especialidad de Cardiología, la cual forma parte de las atenciones programadas dentro de su plan mensual._x000a_Respecto a la entrega de medicamentos, se presentó un quiebre en el servicio que ocasionó una demora sin embargo, los medicamentos fueron entregados y confirmados por la paciente._x000a_Lamentamos los inconvenientes ocasionados y reiteramos nuestro compromiso con la continuidad y calidad del servicio, asegurando un seguimiento prioritario para la coordinación de cualquier acción pendiente._x000a_Quedamos atentos ante cualquier consulta adicional._x000a_Saludos cordiales,"/>
    <d v="2025-08-04T00:00:00"/>
    <x v="0"/>
    <n v="10"/>
    <s v="CERRADA"/>
    <s v="6 DIAS O MAS"/>
    <s v="ATRIBUIBLE"/>
    <s v="jul-22"/>
    <e v="#N/A"/>
    <e v="#N/A"/>
    <e v="#N/A"/>
    <e v="#N/A"/>
    <m/>
    <m/>
    <s v="Medicamentos"/>
    <x v="0"/>
  </r>
  <r>
    <x v="6"/>
    <s v="PERÚ"/>
    <s v="VIVA1A CENTRO MEDICO"/>
    <s v="RIMAC"/>
    <s v="CRONICOS"/>
    <s v="DNI"/>
    <n v="44250668"/>
    <s v="Elias Enrique Vargas Ginocchio"/>
    <m/>
    <m/>
    <m/>
    <x v="1"/>
    <m/>
    <x v="2"/>
    <s v="ASEGURADOR"/>
    <s v="Estimados_x000a__x000a_ _x000a__x000a_Buen día, agradeceré que nos puedan brindar información sobre el ingreso para RCV del asegurado cuyos datos son los siguientes , el cual  realiza comunicación  de que no se han contactado con el hasta el momento._x000a__x000a_ _x000a__x000a_Datos del asegurado:_x000a__x000a_ _x000a__x000a_Apellidos y nombres del paciente: Elias Enrique Vargas Ginocchio_x000a__x000a_DNI paciente: 44250668_x000a__x000a_Diagnostico: Diabetes tipo 2_x000a__x000a_Celular de contacto: 997512630_x000a__x000a_ _x000a__x000a_A la espera de su comunicación._x000a__x000a_ _x000a__x000a_Saludos"/>
    <x v="2"/>
    <s v="CRONICOS"/>
    <s v="DIABETES"/>
    <x v="102"/>
    <s v="Buenas tardes_x000a_se le agenda cita  a paciente en mención _x000a_para el dia 22/07 con el Dr. Moncada para la las 18:45pm "/>
    <d v="2025-07-22T00:00:00"/>
    <x v="0"/>
    <n v="1"/>
    <s v="CERRADA"/>
    <s v="24 HORAS"/>
    <s v="ATRIBUIBLE"/>
    <s v="jul-22"/>
    <e v="#N/A"/>
    <e v="#N/A"/>
    <e v="#N/A"/>
    <e v="#N/A"/>
    <m/>
    <m/>
    <s v="Acceso"/>
    <x v="0"/>
  </r>
  <r>
    <x v="6"/>
    <s v="PERÚ"/>
    <s v="VIVA1A CENTRO MEDICO"/>
    <s v="RIMAC"/>
    <s v="CRONICOS"/>
    <s v="DNI"/>
    <n v="44250668"/>
    <s v="ELIAS ENRIQUE VARGAS GINOCCHIO"/>
    <m/>
    <m/>
    <m/>
    <x v="1"/>
    <m/>
    <x v="2"/>
    <s v="ASEGURADOR"/>
    <s v="favor solicito nuevamente tu apoyo, este casito sigue teniendo inconvenientes:_x000a__x000a_Paciente asiste a la cita virtual a las 6:45 pm aprox que se programó, pasó la consulta y el médico le da la receta y luego lo llaman a las 9:00 pm y le indican que hubo un error que anularían ello y que debe pasar cita ya no con el Dr. Moncada sino con otro doctor y le dicen que si en esos momentos puede pasar la nueva consulta a la cual el asegurado le dice que no puede y quedaron en que lo llamarían para una nueva cita . El paciente se encuentra muy incómodo porque ya habíamos tenido un inconveniente pasado que nos ayudaste a gestionar._x000a_ _x000a__x000a_Te pido que puedas revisar lo sucedido  con el fin de que el asegurado pueda recibir una atención de calidad."/>
    <x v="11"/>
    <s v="CENTRO MEDICO VIRTUAL"/>
    <s v="MEDICINA GENERAL"/>
    <x v="103"/>
    <s v="Estimados,_x000a__x000a_Reciban un cordial saludo del Centro Médico Viva 1A._x000a__x000a_En relación a la trazabilidad de atención solicitada de nuestro mutuo paciente se reporta que:_x000a__x000a_Fue atendido efectivamente por Dr. Moncada, quien ha generado la RM por los diagnósticos indicados por el paciente, brindando continuidad a su tratamiento._x000a_La entrega de medicamentos se está gestionando tanto con nosotros como con Cuida por las insulinas, agujas y lancetas._x000a__x000a_Se confirmará por este medio la entrega y con ello cerrar el seguimiento del presente caso._x000a__x000a_Saludos Cordiales,"/>
    <d v="2025-07-25T00:00:00"/>
    <x v="0"/>
    <n v="2"/>
    <s v="CERRADA"/>
    <s v="48 HORAS"/>
    <s v="ATRIBUIBLE"/>
    <s v="jul-24"/>
    <e v="#N/A"/>
    <e v="#N/A"/>
    <e v="#N/A"/>
    <e v="#N/A"/>
    <m/>
    <m/>
    <s v="Atencion Asistencial"/>
    <x v="0"/>
  </r>
  <r>
    <x v="6"/>
    <s v="PERÚ"/>
    <s v="VIVA1A CENTRO MEDICO"/>
    <s v="RIMAC"/>
    <s v="CRONICOS"/>
    <s v="DNI"/>
    <n v="71687044"/>
    <s v="CRISTOBAL TADEO ARBAIZA GONZALES"/>
    <m/>
    <m/>
    <m/>
    <x v="58"/>
    <m/>
    <x v="2"/>
    <s v="ASEGURADOR"/>
    <s v="hola Guissela,_x000a__x000a_ _x000a__x000a_Por favor ayúdame con el siguiente reclamo presentado por ARMANDO FRANCISCO ARBAIZA PERALTA, en disconformidad con la demora en la programación de exámenes para menor CRISTOBAL TADEO ARBAIZA GONZALES – DNI 71687044 a través del programa cuídate._x000a__x000a_ _x000a__x000a_RECLAMO: Observación: dx diabetes, última cita el 25/05. El médico recomendó sensores y exámenes de laboratorio, pero no se le ha emitido orden._x000a_El programa cuídate no se han comunicado, viene insistiendo y no han cumplido plazos de atención de informado de 48 horas en las comunicaciones a la central._x000a_Solicita respuesta urgente algo serio pues pasan los días y es incomodo estar llamando por este tema._x000a__x000a_ _x000a__x000a_Quedo atenta a tu amable respuesta._x000a__x000a_ _x000a__x000a_Gracias,_x000a__x000a_ "/>
    <x v="2"/>
    <s v="PRESTADOR EXTERNO"/>
    <s v="LABORATORIO"/>
    <x v="104"/>
    <s v="Buenos días estimados:_x000a__x000a_En relación con el caso del paciente CRISTOBAL TADEO ARBAIZA GONZALES DNI 71687044, informamos lo siguiente:_x000a__x000a_Atención médica:_x000a__x000a_La cita médica programada fue realizada el 11/07/2025 con el Dr. Gerson Jacob Siura Trevejo en la especialista en Endocrinología  bajo la  modalidad de Teleconsulta._x000a__x000a_Entrega de medicamentos:_x000a__x000a_El 17/07/2025 se realizó la entrega de los medicamentos correspondientes al programa, conforme al tratamiento indicado._x000a__x000a_Exámenes de laboratorio:_x000a__x000a_El 19/07/2025 se efectuaron las tomas de muestra de acuerdo con la orden médica fecha solicitada por el paciente._x000a__x000a_El 24/07/2025 recibio atencion  con el area de seguimiento enfermeria. _x000a__x000a_Paciente informa que esta a gusto con la atencion. _x000a__x000a__x000a_Lamentamos cualquier inconveniente que se haya podido presentar y reafirmamos nuestro compromiso con la continuidad y calidad en la atención del programa Cuídate._x000a__x000a_Quedamos atentos a cualquier consulta adicional._x000a__x000a_Saludos cordiales,_x000a__x000a_Ricardo Paz _x000a_Gestor de quejas y reclamos."/>
    <d v="2025-07-25T00:00:00"/>
    <x v="0"/>
    <n v="1"/>
    <s v="CERRADA"/>
    <s v="24 HORAS"/>
    <s v="ATRIBUIBLE"/>
    <s v="jul-25"/>
    <e v="#N/A"/>
    <e v="#N/A"/>
    <e v="#N/A"/>
    <e v="#N/A"/>
    <m/>
    <m/>
    <s v="Acceso"/>
    <x v="0"/>
  </r>
  <r>
    <x v="6"/>
    <s v="PERÚ"/>
    <s v="VIVA1A CENTRO MEDICO"/>
    <s v="RIMAC"/>
    <s v="CRONICOS"/>
    <s v="DNI"/>
    <n v="10001118"/>
    <s v="PALACIOS RODRIGUEZ IVAN ERNESTO"/>
    <m/>
    <m/>
    <m/>
    <x v="1"/>
    <m/>
    <x v="2"/>
    <s v="ASEGURADOR"/>
    <s v="Estimado @Freddy Garzón@Gianina Jessica Sigueña Aldana_x000a__x000a_ _x000a__x000a_Su gentil apoyo con el reclamo del usuario referido, no conformidad del copago de medicamentos indica variación de copagos. Giani hola_x000a__x000a_El gerente Ivan Palacios, pertenece al programa de pacientes crónicos y me indica que todos los meses tiene inconvenientes con la entrega de sus medicamentos._x000a__x000a_ _x000a__x000a_PALACIOS RODRIGUEZ IVAN ERNESTO_x000a__x000a_10/12/1961_x000a__x000a_DNI_x000a__x000a_10001118_x000a__x000a_ _x000a__x000a_El domingo lo llamaron a indicarle que 02 de sus medicamentos por los cuales el siempre paga 22 soles aprox, debía asumir este mes más del triple (siendo ahora 3 medicamentos) por un costo de 96 soles aprox. Esto debido a que según le informan han cambiado de proveedor a INKAFARMA y el copago es distinto. (La persona que lo llamó es Gianella Valiente – proveedor Viva 1A_x000a__x000a_ _x000a__x000a_Adjunto boleta de mes anterior, donde se visualiza el cobro que todos los meses asume. Cabe señalar que le pedí la receta pero no cuenta con ello._x000a__x000a_ _x000a__x000a_Agradeceré tu apoyo con este caso. Ya que no ha aceptado lo indicado por la farmacia y no se ha programado la entrega de sus medicamentos._x000a__x000a_ _x000a__x000a_Saludos,"/>
    <x v="34"/>
    <s v="PRESTADOR EXTERNO"/>
    <s v="FARMACIA"/>
    <x v="104"/>
    <s v="Estimados,_x000a_Con relación al caso del Sr. Iván Ernesto Palacios Rodríguez (DNI: 10001118), paciente perteneciente al programa de crónicos RCV, informamos que actualmente ya cuenta con los medicamentos (26 de julio) correspondientes a su tratamiento._x000a_Asimismo, les comunicamos que se viene realizando el seguimiento respectivo a su caso, con el fin de garantizar una atención oportuna y mejorar la experiencia del paciente en futuras coordinaciones y entregas._x000a_Agradecemos su comunicación y quedamos atentos a cualquier requerimiento adicional. "/>
    <d v="2025-08-08T00:00:00"/>
    <x v="0"/>
    <n v="11"/>
    <s v="CERRADA"/>
    <s v="6 DIAS O MAS"/>
    <s v="ATRIBUIBLE"/>
    <s v="jul-25"/>
    <e v="#N/A"/>
    <e v="#N/A"/>
    <e v="#N/A"/>
    <e v="#N/A"/>
    <m/>
    <m/>
    <s v="Tramites Administrativos"/>
    <x v="3"/>
  </r>
  <r>
    <x v="6"/>
    <s v="PERÚ"/>
    <s v="VIVA1A CENTRO MEDICO"/>
    <s v="RIMAC"/>
    <s v="CRONICOS"/>
    <s v="DNI"/>
    <n v="10770450"/>
    <s v="GWENDOLYNE VIVIANA TRUJILLO PEREDA"/>
    <m/>
    <m/>
    <m/>
    <x v="1"/>
    <m/>
    <x v="1"/>
    <s v="ASEGURADOR"/>
    <s v="GWENDOLYNE VIVIANA TRUJILLO PEREDA_x000a_DNI: 10770450_x000a_PROG. HIPOTIROIDISMO"/>
    <x v="4"/>
    <s v="CRONICOS"/>
    <s v="HIPOTIROIDISMO"/>
    <x v="104"/>
    <s v="Buenos días equipo,_x000a_Informamos que la paciente Gwendolyne Viviana Trujillo Pereda (DNI: 10770450) pasó consulta el día 15/07/2025 con la Dra. Nilda Noriko Kawamura Murillo, en la especialidad de Endocrinología._x000a_Saludos cordiales,"/>
    <d v="2025-07-26T00:00:00"/>
    <x v="0"/>
    <n v="1"/>
    <s v="CERRADA"/>
    <s v="24 HORAS"/>
    <s v="ATRIBUIBLE"/>
    <s v="jul-25"/>
    <e v="#N/A"/>
    <e v="#N/A"/>
    <e v="#N/A"/>
    <e v="#N/A"/>
    <m/>
    <m/>
    <s v="Solicitud"/>
    <x v="1"/>
  </r>
  <r>
    <x v="6"/>
    <s v="PERÚ"/>
    <s v="VIVA1A CENTRO MEDICO"/>
    <s v="RIMAC"/>
    <s v="CRONICOS"/>
    <s v="DNI"/>
    <n v="16423582"/>
    <s v="SOFIA MERCEDES ATO PEÑA"/>
    <m/>
    <n v="979685388"/>
    <m/>
    <x v="1"/>
    <m/>
    <x v="2"/>
    <s v="ASEGURADOR"/>
    <s v="Estimados buenas noches, su apoyo por favor con la coordinación para la entrega de la medicina de la clienta por hipertensión, clienta se encuentra inscrita en el programa de pacientes crónicos. Indica que el sábado paso la consulta, se encuentra en Piura._x000a__x000a_ _x000a__x000a_Cliente: SOFIA MERCEDES ATO PEÑA_x000a__x000a_DNI: 44096258_x000a__x000a_teléfono: 968170041_x000a__x000a_ _x000a__x000a_Saludos_x000a__x000a_ _x000a__x000a_Valeria Vega_x000a__x000a_Ejecutivo de Soporte Vip_x000a__x000a_Calle Begonias 650-San Isidro"/>
    <x v="0"/>
    <s v="PRESTADOR EXTERNO"/>
    <s v="FARMACIA"/>
    <x v="105"/>
    <s v="Estimados,_x000a_En atención a su solicitud respecto a la Sra. Sofía Mercedes Ato Peña (DNI: 44096258), paciente inscrita en el programa de crónicos, les informamos que nos contactamos con el proveedor Cuidafarma, quien nos confirmó que los medicamentos ya fueron debidamente entregados al paciente._x000a_Quedamos atentos ante cualquier requerimiento adicional que pueda surgir._x000a_Saludos cordiales,"/>
    <d v="2025-08-08T00:00:00"/>
    <x v="0"/>
    <n v="10"/>
    <s v="CERRADA"/>
    <s v="6 DIAS O MAS"/>
    <s v="ATRIBUIBLE"/>
    <s v="jul-28"/>
    <e v="#N/A"/>
    <e v="#N/A"/>
    <e v="#N/A"/>
    <e v="#N/A"/>
    <m/>
    <m/>
    <s v="Medicamentos"/>
    <x v="0"/>
  </r>
  <r>
    <x v="6"/>
    <s v="PERÚ"/>
    <s v="VIVA1A CENTRO MEDICO"/>
    <s v="RIMAC"/>
    <s v="CRONICOS"/>
    <s v="DNI"/>
    <n v="23656818"/>
    <s v="ANGELINO FORTUNATO MENESES SERPA"/>
    <m/>
    <m/>
    <m/>
    <x v="1"/>
    <m/>
    <x v="2"/>
    <s v="ASEGURADOR"/>
    <s v="Estimadas @Brigitte Huaranca Lopez@Quejas y reclamos_x000a__x000a_Su gentil apoyo con el descargo y medidas correctivas en referencia al presente reclamo._x000a__x000a_Estimados buenas noches, nos podrían apoyar por favor con la consulta del cliente._x000a__x000a_Cliente menciona que su padre se viene atendiendo con el proveedor viva1a,  y que viene teniendo una mala atención por parte de ellos ya que no se comunican con el para los exámenes o casos a tratar, por lo que le mandaron a realizar a su padre 3 exámenes (ELCTROCARDIOGRAMA DE HOLTER, ECOCARDIOGRAMA BIDIRECCIONAL, MONITOREO DE PRESION ARTERIAL 24 HORAS) , de los cuales le indicaron que le cubrían 2 y que ellos se encargaban de las coordinaciones  y el otro tenía que pagar el 35% (MONITOREO DE PRESION ARTERIAL 24 HORAS) , por lo que le parece mucho, cliente desea saber si esos 3 exámenes puede realizarlo en la clínica Internacional  bajo que  cobertura y deducible._x000a__x000a_ _x000a__x000a_Cliente: ANGELINO FORTUNATO MENESES SERPA_x000a__x000a_DNI: 23656818_x000a__x000a_póliza:  0000010511_x000a__x000a_Correo: abraham0805@hotmail.com"/>
    <x v="2"/>
    <s v="PROCEDIMIENTOS"/>
    <s v="CARDIOLOGIA"/>
    <x v="106"/>
    <s v="Estimada Guissela, buen día:_x000a_Se ha conversado con el Sr. Abraham hijo del paciente y se explicó el escenario de la atención de su papá, adicional a ello se respondió el correo con el detalle de la cobertura del programa y de los exámenes adicionales que indican por descarte de Valvulopatía._x000a_Buenas tardes estimados,_x000a_Lamento mucho el inconveniente ocasionado respecto a la cita para la toma de muestras del asegurado Angélico Fortunato Meneses Serpa._x000a_Te confirmo que la nueva cita está agendada para el 25 de julio, en el rango de 06:30 AM a 07:00 AM._x000a_Si tienes alguna pregunta o necesitas más detalles, no dudes en escribirme. Estoy a tu disposición para cualquier consulta adicional._x000a_Saludos cordiales,_x000a_Por favor tu especial apoyo en que los correos sean direccionados por un solo canal y mantener el hilo del mismo; a fin de, tener todos los involucrados la misma información._x000a__x000a_Adjunto correo enviado el 22/7._x000a__x000a_ _x000a_Quedo a tu disposición para cualquier consulta adicional._x000a_Saludos Cordiales,"/>
    <d v="2025-07-30T00:00:00"/>
    <x v="0"/>
    <n v="1"/>
    <s v="CERRADA"/>
    <s v="24 HORAS"/>
    <s v="ATRIBUIBLE"/>
    <s v="jul-30"/>
    <e v="#N/A"/>
    <e v="#N/A"/>
    <e v="#N/A"/>
    <e v="#N/A"/>
    <m/>
    <m/>
    <s v="Acceso"/>
    <x v="0"/>
  </r>
  <r>
    <x v="6"/>
    <s v="PERÚ"/>
    <s v="VIVA1A CENTRO MEDICO"/>
    <s v="RIMAC"/>
    <s v="CRONICOS"/>
    <s v="DNI"/>
    <n v="8612544"/>
    <s v="GLORIA MARIA OBREGON CHAVEZ"/>
    <m/>
    <n v="998199664"/>
    <s v="gmo.obregon@gmail.com"/>
    <x v="1"/>
    <m/>
    <x v="2"/>
    <s v="ASEGURADOR"/>
    <s v="Estimada Guissela _x000a_Buenas tardes,_x000a__x000a_Por favor tu apoyo con asegurada px del  PROGRAMA CUIDATE DIABETES. el proveedor PROVEEDOR VIVA A1 le indica que no tiene stock de una de las medicinas que esta prescritas en su receta, en ese caso puede cambiarle la receta, y brindarle otra alternativa. _x000a__x000a_En ese sentido, solicita que le brinden una solución sobre la entrega de medicamentos _x000a__x000a_GLORIA MARIA OBREGON CHAVEZ_x000a_DNI: 08612544_x000a_Cel: 998199664_x000a_Correo: gmo.obregon@gmail.com_x000a__x000a__x000a_saludos,_x000a_ _x000a__x000a_Thalía Huamán Carlos_x000a__x000a_Representante de Atención Consultas_x000a__x000a_D. Av. Garcilaso de la Vega 955, Lima Cercado_x000a__x000a_T. (01) 4111111_x000a__x000a_ "/>
    <x v="0"/>
    <s v="PRESTADOR EXTERNO"/>
    <s v="FARMACIA"/>
    <x v="107"/>
    <s v="Buenos días estimado,_x000a_En relación con el caso de la asegurada Gloria María Obregón Chávez, con DNI 08612544, perteneciente al Programa Cuídate Diabetes, se informa lo siguiente:_x000a_Situación reportada:_x000a_El proveedor VIVA A1 notificó la falta de stock del medicamento DOLNIX SL, prescrito originalmente en la receta médica gestionada a través del programa._x000a_Ante esta situación, se solicitó apoyo al área médica para reformulación de receta con un medicamento alternativo con el mismo principio activo._x000a_Acciones realizadas:_x000a_Se gestionó la reformulación de la receta por parte del médico tratante, quien autorizó el cambio del medicamento a nombre del medicamento alternativo, el cual contiene el mismo principio activo y cumple con las mismas indicaciones._x000a_Esta nueva receta fue comunicada al proveedor para su atención inmediata._x000a_La asegurada fue informada vía telefónica el día fecha de comunicación a la paciente a la hora, confirmando la disponibilidad del nuevo medicamento y su próxima entrega."/>
    <d v="2025-08-08T00:00:00"/>
    <x v="0"/>
    <n v="7"/>
    <s v="CERRADA"/>
    <s v="6 DIAS O MAS"/>
    <s v="ATRIBUIBLE"/>
    <s v="jul-31"/>
    <s v="Cliente sin medicinas - No entrega aún/GLORIA MARIA OBREGON CHAVEZ con DNI 08612544"/>
    <e v="#N/A"/>
    <e v="#N/A"/>
    <e v="#N/A"/>
    <m/>
    <m/>
    <s v="Medicamentos"/>
    <x v="0"/>
  </r>
  <r>
    <x v="6"/>
    <s v="PERÚ"/>
    <s v="VIVA1A CENTRO MEDICO"/>
    <s v="RIMAC"/>
    <s v="CRONICOS"/>
    <s v="DNI"/>
    <n v="8170776"/>
    <s v="NILTON HERNAN JIMENEZ ROSALES"/>
    <m/>
    <m/>
    <s v="niltonjimenez780@gmail.com "/>
    <x v="1"/>
    <m/>
    <x v="2"/>
    <s v="ASEGURADOR"/>
    <s v="Estimadas @Brigitte Huaranca Lopez@Quejas y reclamos_x000a__x000a_Su gentil apoyo se requiere el descargo y medidas correctivas en referencia al presente reclamo._x000a__x000a_Rosa Gutierrez Marres&lt;rosa.gutierrezmarres@rimac.com.pe&gt;_x000a_​CUI_Guissela Bedon Espinoza​_x000a_Hola Guissela,_x000a__x000a_Buenas tardes, por favor tu gentil apoyo con la queja del cliente NILTON HERNAN JIMENEZ ROSALES con dni 08170776 (Programa Diamante), menciona lo siguiente:_x000a__x000a_La Dra. Vigo lo atendió el sábado 12/07, le indicó que necesita sus terapias y lo iba a informar. Paciente se comunicó con VIVA 1A y le dijeron que ven la orden en el sistema pero no tiene fecha asignada._x000a__x000a_Presenta queja porque para las primeras terapias le demoraron más de 1 mes y 6 días en dárselo._x000a__x000a_Solicita se le asigne a la brevedad posible las fechas de las terapías ya que por su condición medica no puede pasar tantos días sin ellas._x000a__x000a_Agradeceré por favor revisar su caso con urgencia y contactar al cliente para brindarle tranquilidad y las fecha que le darán las terapias._x000a__x000a_Saludos,"/>
    <x v="2"/>
    <s v="TERAPIAS"/>
    <s v="TERAPIA FISICA"/>
    <x v="107"/>
    <s v="Estimados Buenos días,_x000a_Con respecto a lo solicitado se informa que:_x000a_Paciente del programa Diamante, residente en el Rimac._x000a_Cita con Dra. Laura Vigo con fecha 12/07/25 - OM: 20 ss TF_x000a_Inicio de terapias: 14/07/25 a la actualidad lleva efectivas 8 ss TF_x000a__x000a_Incidencia:_x000a_Atenciones con Lic. Meza quien cambia de horario al turno manaña de 07:00am a 11:00am, horario en el que el paciente no le era posible y no aceptó las sesiones indicando que tenía estudio bíblico, adicional a ello no le era posible los días sábados por acudir a la Iglesia, a pesar de los múltiples intentos de agendar las atenciones la respuesta por parte del paciente fue negativa._x000a__x000a_Se recepciona llamada de Ejecutiva Diana de Rimac, a través de Brigitte H., informando que el paciente aceptará atención en horas de la mañana, con lo que nos comunicamos nuevamente aceptando atención a las 08:00am lunes-miércoles y viernes._x000a_En el cambio de mes, el Lic. Meza renuncia a su cargo en Viva 1A._x000a__x000a_Se informa al paciente de la renuncia, lo cual disgusta mucho al paciente; ya que, estaba muy fidelizado con el terapeuta._x000a_Se brinda opción de atención con el Lic. Noriega; sin embargo, el paciente no está conforme con dicha atención._x000a__x000a__x000a_Nos contactaremos con el Sr. Nilton para asignar al Lic. Rivalles a sus atenciones._x000a__x000a_Es todo cuanto informar."/>
    <d v="2025-08-13T00:00:00"/>
    <x v="0"/>
    <n v="10"/>
    <s v="CERRADA"/>
    <s v="6 DIAS O MAS"/>
    <s v="ATRIBUIBLE"/>
    <s v="jul-31"/>
    <e v="#N/A"/>
    <e v="#N/A"/>
    <e v="#N/A"/>
    <s v="SI"/>
    <m/>
    <m/>
    <s v="Acceso"/>
    <x v="0"/>
  </r>
  <r>
    <x v="6"/>
    <s v="PERÚ"/>
    <s v="VIVA1A CENTRO MEDICO"/>
    <s v="RIMAC"/>
    <s v="CRONICOS"/>
    <s v="DNI"/>
    <n v="40027009"/>
    <s v="Cesar Ganoza Rodriguez"/>
    <m/>
    <m/>
    <m/>
    <x v="59"/>
    <m/>
    <x v="0"/>
    <s v="LIBRO DE RECLAMOS ASEGURADOR"/>
    <s v="paciente crónico con diagnóstico de hipotiroidismo, quien ha venido solicitando desde hace varias semanas un informe_x000a_médico requerido para una cita en otra institución de salud. A pesar de la demora en el trámite, se le ha informado recientemente que el documento ya está listo para ser recogido de manera presencial. Sin embargo, considerando que todo el proceso se ha realizado por medios virtuales, el paciente solicita se le pueda facilitar el informe a través de dicha vía, en aras de agilizar la coordinación médicay evitar inconvenientes. Estimados,_x000a__x000a_ _x000a__x000a_Su especial apoyo con el cliente se encuentra critico ya que tuvo bastante demora en la gestión del informe medico que viene solicitando. Asimismo, menciona que se contactaron informando que debe realizar el recojo del informe de manera presencial y por ello se encuentra mortificado ya que sumado a la demora no le pueden enviar el informe de manera digital. Por favor su apoyo evaluando la opción del envio del informe médico de manera digital, ya que el cliente quiere generar un reclamo hasta Indecopi por la atención._x000a__x000a_ _x000a__x000a_Cliente: CESAR GANOZA RODRIGUEZ_x000a__x000a_DNI: 40027009_x000a__x000a_Póliza: E0001226_x000a__x000a_Celular: 999571152"/>
    <x v="35"/>
    <s v="CRONICOS"/>
    <s v="HIPOTIROIDISMO"/>
    <x v="107"/>
    <s v="De nuestra mayor consideración,_x000a_Por medio de la presente, deseamos expresar nuestro compromiso con la transparencia,_x000a_la calidad de atención y la mejora continua en nuestros procesos._x000a_Con relación a los hechos ocurridos el día 31 de julio de 2025, durante la atención a través_x000a_del Rímac EPS Hipotiroidismo, vinculados a la prestación del servicio para la paciente_x000a_Cesar Ganoza Rodriguez, con DNI 40027009, nos permitimos informar lo siguiente:_x000a_a) Descripción de los hechos_x000a_El informe médico fue solicitado el día 16/07/2025 a través de WhatsApp._x000a_De acuerdo con nuestros procesos internos, la entrega de informes médicos se realiza_x000a_en un plazo máximo de 15 días hábiles. Cabe precisar que, durante el mes en curso, se_x000a_registraron feriados que impactaron el cómputo de los plazos._x000a_Si bien la entrega de informes médicos es presencial, considerando que todo el proceso_x000a_de solicitud se gestionó de manera virtual y con el fin de facilitar su atención, se_x000a_procedió a realizar el envío digital del informe a través de correo electrónico o_x000a_WhatsApp, según el canal autorizado._x000a_Finalmente, el 31/07 a las 08:34 a.m. se realizó el envío del informe médico solicitado,_x000a_el cual fue remitido mediante WhatsApp y recepcionado por el paciente, cumpliendo con_x000a_el plazo establecido._x000a_Es todo cuanto podemos informar._x000a_10:56 Π_x000a_Sr. Cesar Ganoza_x000a_en línea_x000a_YE LTE_x000a_Jueves_x000a_12 Buenos días 8:25 a. m._x000a_en unos minutos le envío su informe_x000a_médico 8:25 a. m._x000a_VIVA 1A_x000a_INFORME MÉDICO_x000a_DATOS DEL PACIENTE_x000a_Nomtre_x000a_Apellidos:_x000a_CESAR_x000a_GANDZA NODBJE_x000a_INFORME MEDICO - CESAR_x000a_GANOZA.pdf_x000a_3 páginas 1.0 MB PDF_x000a_Recibido gracias 8:43 a. m._x000a_Mensaje 0_x000a_8:34 a. m._x000a_12:39 E 4G_x000a_+51 999 571 152_x000a_últ. vez hoy a las 12:39 p. m._x000a_:_x000a_16 de julio de 2025_x000a_Hola buenos días 10:05 a. m._x000a_Entiendo que el Dr. Siura les ha_x000a_hablado de mi caso. Quisiera solicitar_x000a_mi Informe Médico y una derivación a_x000a_Gastroenterología. 10:06 a. m._x000a_Buenos, dias le saluda Pedro Bereche_x000a_asesor del centro de experiencia de Viva_x000a_1A 11:05 a. m._x000a_Me brinda su numero de DNI 11:05 a. m._x000a_Buenos días. Si claro 11:17 a. m._x000a_40027009 11:17 a. m._x000a_Muchas gracias, estimado no contamos_x000a_con la especialidad en gastroenterologia_x000a_12:03 p. m. ✓_x000a_pero con el informe medico si lo podemos_x000a_ayudar 12:04 p. m._x000a_Tú_x000a_Muchas gracias, estimado no contamos con la_x000a_especialidad en gastroenterologia_x000a_Claro. Pero si me podrían dar una_x000a_recomendación de interconsulta 12:13 p. m._x000a_vamos a consultarlo como le menciono_x000a_no contamos con la especialidad de_x000a_Mensaje_x000a_b) Medidas a adoptar o adoptadas:_x000a_Finalmente, es oportuno informarle que hemos adoptado las siguientes medidas:_x000a_a) Optimización de los tiempos de entrega de informes médicos, priorizando los casos_x000a_de pacientes crónicos o con requerimientos urgentes._x000a_b) Revisión y ajuste de los procesos internos en fechas con feriados, para mitigar_x000a_posibles retrasos._x000a_c) Flexibilización en la entrega digital de documentos, cuando el proceso de solicitud_x000a_se gestione por medios virtuales, para facilitar la atención al paciente._x000a_Finalmente, reiteramos nuestro compromiso de mantener los más altos estándares en la_x000a_prestación de servicios y a colaborar estrechamente con su representada para asegurar_x000a_que estos hechos sean casos aislados y no afecten la confianza depositada en nuestros_x000a_procesos._x000a_Agradecemos la oportunidad de exponer las medidas implementadas y quedamos a su_x000a_disposición para cualquier consulta o reunión que consideren pertinente._x000a_Sin otro particular, agradecemos su comprensión y reiteramos nuestro compromiso de_x000a_mejora continua, en beneficio de la atención de sus afiliados._x000a_Cordialmente,_x000a_VIVA 1A S.A.C._x000a_BRIGITTE HUARANCA LÓPEZ_x000a_GESTOR DE RECLAMOS DE VIVA 1A"/>
    <d v="2025-08-04T00:00:00"/>
    <x v="0"/>
    <n v="3"/>
    <s v="CERRADA"/>
    <s v="72 HORAS"/>
    <s v="ATRIBUIBLE"/>
    <s v="jul-31"/>
    <e v="#N/A"/>
    <e v="#N/A"/>
    <e v="#N/A"/>
    <e v="#N/A"/>
    <m/>
    <m/>
    <s v="Atencion Asistencial"/>
    <x v="0"/>
  </r>
  <r>
    <x v="7"/>
    <s v="PERÚ"/>
    <s v="VIVA1A CENTRO MEDICO"/>
    <s v="RIMAC"/>
    <s v="CRONICOS"/>
    <s v="DNI"/>
    <n v="48437469"/>
    <s v="DANIELA EDITH HUAYANEY QUISPE"/>
    <m/>
    <m/>
    <m/>
    <x v="60"/>
    <m/>
    <x v="0"/>
    <s v="LIBRO DE RECLAMOS ASEGURADOR"/>
    <s v="Hola Guissela,_x000a__x000a_ _x000a__x000a_Agradeceré tu especial apoyo con el reclamo presentado por DANIELA EDITH HUAYANEY QUISPE – DNI 48437469, paciente crónico._x000a__x000a_Señala que desde abril solicitó análisis de tiroides; sin embargo, a la fecha no recibe información._x000a__x000a_ _x000a__x000a_Por favor tu apoyo para indicarme si le corresponde dicho análisis y se derive al proveedor para programarlo._x000a__x000a_ _x000a__x000a_Quedo atenta._x000a__x000a_Gracias,"/>
    <x v="2"/>
    <s v="CRONICOS"/>
    <s v="HIPOTIROIDISMO"/>
    <x v="108"/>
    <s v="Buenos días estimados, _x000a_En atención al reclamo presentado por la Sra. Daniela Edith Huayaney Quispe, con DNI 48437469, paciente crónica, se informa lo siguiente:_x000a_Contacto inicial y coordinación:_x000a_El día 21/07/2025, se realizó contacto con la paciente, a quien se le indicó la lista de análisis correspondientes, incluyendo el de tiroides, así como el monto del copago requerido para su atención._x000a_La paciente procedió con el pago del copago el mismo día 21/07._x000a_Esta información fue registrada en el archivo correspondiente del Drive de DAYERLAB – General Seguimiento de Exámenes de Laboratorio._x000a_Limitación de cobertura y reprogramación:_x000a_Inicialmente, la paciente proporcionó su domicilio ubicado en:_x000a_Mz F11 Lote 1, Sector 12 de Noviembre – Pamplona Alta, San Juan de Miraflores._x000a_Sin embargo, DAYERLAB informó que no cuenta con cobertura en esa zona._x000a_Se solicitó una nueva dirección para poder programar la toma de muestras, y la paciente indicó:_x000a_Av. Abancay, cuadra 5 – Cercado de Lima (referencia: sede del Ministerio Público)._x000a_La toma fue programada para el día 31/07/2025 en el rango horario de 7:40 a.m. a 8:40 a.m._x000a_Ejecución y entrega de resultados:_x000a_DAYERLAB realizó la toma de muestras el 01/08/2025._x000a_Los resultados de los análisis, incluido el de tiroides, fueron entregados a la paciente el día 04/08/2025._x000a_El caso fue gestionado conforme a los protocolos establecidos. Si bien hubo una demora inicial por falta de cobertura en la dirección original del paciente, se coordinó de manera oportuna una reprogramación con éxito. La paciente ya cuenta con sus resultados, incluyendo el análisis solicitado._x000a_Quedamos atentos a cualquier observación o requerimiento adicional."/>
    <d v="2025-08-05T00:00:00"/>
    <x v="0"/>
    <n v="3"/>
    <s v="CERRADA"/>
    <s v="72 HORAS"/>
    <s v="ATRIBUIBLE"/>
    <s v="ago-01"/>
    <e v="#N/A"/>
    <e v="#N/A"/>
    <e v="#N/A"/>
    <e v="#N/A"/>
    <m/>
    <m/>
    <s v="Acceso"/>
    <x v="0"/>
  </r>
  <r>
    <x v="7"/>
    <s v="PERÚ"/>
    <s v="VIVA1A CENTRO MEDICO"/>
    <s v="RIMAC"/>
    <s v="CRONICOS"/>
    <s v="DNI"/>
    <m/>
    <s v="ANGIE VANESSA MUÑOZ MUÑOZ"/>
    <m/>
    <m/>
    <m/>
    <x v="1"/>
    <m/>
    <x v="2"/>
    <s v="ASEGURADOR"/>
    <s v="Estimados,_x000a__x000a_ _x000a__x000a_Asegurada se encuentra inscrita en programa de Cronicos, DX artritis, manifiesta que tuvo visita de medico en marzo y desde esa  fecha no habido más comunicación, favor revisar y me cnfirman._x000a__x000a_ "/>
    <x v="2"/>
    <s v="CRONICOS"/>
    <s v="ARTITIS"/>
    <x v="108"/>
    <s v="Estimada Carola, buenas tardes:_x000a_En relación con el caso de la asegurada Angie Vanessa Muñoz Muñoz, inscrita en el programa de Crónicos por diagnóstico de artritis, se informa lo siguiente:_x000a_Se ha intentado reiteradamente establecer contacto con la asegurada a través de llamadas telefónicas y mensajes de WhatsApp; sin embargo, no hemos recibido respuesta en ninguno de los intentos realizados, lo que ha imposibilitado concretar nuevas atenciones desde su última consulta médica en el mes de marzo._x000a_Dado que el contacto con el paciente es fundamental para la continuidad del tratamiento dentro del programa, la falta de respuesta ha generado la pérdida de seguimiento y atención correspondiente en los meses siguientes, adjuntamos capturas de pantalla donde se visualiza que el paciente no responde y otra captura donde si responde, pero no contesta la llamada._x000a_Se mantendrán nuevos intentos de contacto en los próximos días. De igual forma, agradeceremos si pudieran validar si hay algún número alternativo o medio adicional para mejorar la comunicación con la asegurada._x000a_Quedamos atentos a cualquier indicación adicional."/>
    <d v="2025-08-04T00:00:00"/>
    <x v="0"/>
    <n v="2"/>
    <s v="CERRADA"/>
    <s v="48 HORAS"/>
    <s v="ATRIBUIBLE"/>
    <s v="ago-01"/>
    <e v="#N/A"/>
    <e v="#N/A"/>
    <e v="#N/A"/>
    <e v="#N/A"/>
    <m/>
    <m/>
    <s v="Acceso"/>
    <x v="0"/>
  </r>
  <r>
    <x v="7"/>
    <s v="PERÚ"/>
    <s v="VIVA1A CENTRO MEDICO"/>
    <s v="RIMAC"/>
    <s v="CRONICOS"/>
    <s v="DNI"/>
    <n v="23656818"/>
    <s v="ANGELINO FORTUNATO MENESES SERPA"/>
    <m/>
    <m/>
    <m/>
    <x v="1"/>
    <m/>
    <x v="2"/>
    <s v="ASEGURADOR"/>
    <s v="Estimadas @Quejas y reclamos@Brigitte Huaranca Lopez_x000a__x000a_Su gentil apoyo con el descargo y medidas correctivas en referencia al presente reclamo._x000a__x000a__x000a_ _x000a_Maria Carolina Flores Acevedo_x000a_​CUI_Guissela Bedon Espinoza;​CUI_Liliana Patricia Blanco Rodriguez​_x000a_​Supervision Medica Alo Rimac​_x000a_Buenos días:_x000a_ _x000a_Se comunica el familiar del Señor ANGELINO FORTUNATO MENESES SERPA, DNI: 23656818, indicando que pertenece al Programa Cuídate y que el día de hoy habían programado un examen de sangre a las 6am. Se comunicó con Viva1A a las 6:15 porque no se acercaban al domicilio y le indicaron que le devolverían la llamada. Desde ese entonces continúa llamándolos, pero sin éxito. Familiar muy molesto._x000a_ _x000a_Atte,_x000a_ _x000a_Carolina Flores Acevedo_x000a_Médico Consultor_x000a_División de Seguros, Personas y Marketing_x000a_D. Av. Garcilazo de la Vega N°955, Piso 2,_x000a_Cercado de Lima_x000a_C. 411-1111"/>
    <x v="8"/>
    <s v="PRESTADOR EXTERNO"/>
    <s v="LABORATORIO"/>
    <x v="108"/>
    <s v="Estimada María Carolina, buen día:_x000a_En relación con el reclamo presentado por el familiar del Sr. ANGELINO FORTUNATO MENESES SERPA (DNI: 23656818), respecto a la toma de muestra programada como parte del Programa Cuídate, me permito informar lo siguiente:_x000a_Descargo y acciones realizadas:_x000a_Se coordinó con el paciente el día 24/07/2025 a las 10:56 a.m., confirmando la programación para la toma de muestra a domicilio._x000a_La toma de muestra se efectuó con éxito el día 25/07/2025 a las 06:50 a.m., dentro del rango de horario establecido._x000a_El paciente ya cuenta con los resultados de los examenes de laboratorio. _x000a_Al momento de esta comunicación, el sistema no registra otra orden médica pendiente de ejecución para el paciente._x000a_En cuanto a su cronograma de atenciones, la próxima cita del paciente correspondiente al Programa Cuídate es 22/08/2025._x000a__x000a_Quedamos atentos ante cualquier requerimiento adicional o seguimiento que se requiera sobre este caso."/>
    <d v="2025-08-01T00:00:00"/>
    <x v="0"/>
    <n v="1"/>
    <s v="CERRADA"/>
    <s v="24 HORAS"/>
    <s v="ATRIBUIBLE"/>
    <s v="ago-01"/>
    <e v="#N/A"/>
    <e v="#N/A"/>
    <e v="#N/A"/>
    <e v="#N/A"/>
    <m/>
    <m/>
    <s v="Acceso"/>
    <x v="0"/>
  </r>
  <r>
    <x v="7"/>
    <s v="PERÚ"/>
    <s v="VIVA1A CENTRO MEDICO"/>
    <s v="RIMAC"/>
    <s v="CRONICOS"/>
    <s v="DNI"/>
    <n v="6626431"/>
    <s v="CLARA MARGARITA ARISTA JORDAN"/>
    <m/>
    <m/>
    <m/>
    <x v="1"/>
    <m/>
    <x v="2"/>
    <s v="ASEGURADOR"/>
    <s v="Buenos días estimados _x000a__x000a_Hija de pacientes Sra Milagros Tejada se comunica nuevamente a nuestra central indicando que hasta la fecha no la contactan para brindar solución ante caso de sus padres, se comunicó a nuestra central el 25/07 y 30/07 donde se reportó caso a personal de turno. _x000a_Hija de pcte solicita lo sgte: _x000a__x000a_PACIENTE 1: CLARA MARGARITA ARISTA JORDAN, DNI: 06626431_x000a_- No le enviaron su medicamento habitual januvia, le enviaron otro que tiene un componente adicional que le genera síntomas a paciente y por ello no toma ningún medicamento actualmente. _x000a__x000a_PACIENTE 2: DUILIO TEJADA RODRIGUEZ, DNI: 10328159_x000a_- No realizo copago de medicinas, no recibió tratamiento, refiere que el copago era muy alto a diferencia de los meses anteriores. no toma ningún medicamento actualmente. _x000a_- Solicita el envió de detalle del costo de medicinas como anteriormente le enviaban._x000a__x000a__x000a_COMUNICARSE:_x000a_Sra Milagros Tejada_x000a_cell: 999063316_x000a__x000a_pacientes: _x000a_CLARA MARGARITA ARISTA JORDAN, DNI: 06626431_x000a_DUILIO TEJADA RODRIGUEZ, DNI: 10328159_x000a__x000a__x000a__x000a_Saludos cordiales "/>
    <x v="11"/>
    <s v="CRONICOS"/>
    <s v="DIABETES"/>
    <x v="108"/>
    <s v="Buenas tardes estimados,_x000a_Con relación al caso reportado sobre los pacientes Clara Margarita Arista Jordán (DNI: 06626431) y  Duilio Tejada Rodríguez (DNI: 10328159), detallamos a continuación la información registrada en el sistema y las acciones realizadas por nuestro equipo:_x000a__x000a_ PACIENTE 1: Clara Margarita Arista Jordán_x000a__x000a_DNI: 06626431_x000a__x000a_Se realizó contacto telefónico con la hija de la paciente antes de la entrega de medicamentos, con el objetivo de informarle que se suministraría un medicamento de marca alternativa al habitual (Januvia), manteniendo el mismo principio activo._x000a_La hija manifestó su conformidad con la entrega, señalando que aceptarían este mes el medicamento alternativo, pero solicitando que a partir del próximo mes se le entregue nuevamente la marca habitual._x000a_En el sistema figura la constancia de esta autorización._x000a_Lamentamos los inconvenientes mencionados y tomamos nota de la solicitud, la cual será considerada en la próxima programación de medicamentos._x000a__x000a__x000a_PACIENTE 2: Duilio Tejada Rodríguez_x000a__x000a_DNI: 10328159_x000a__x000a_Se realizó la cotización de medicamentos conforme a la receta enviada._x000a_La hija del paciente informó que el Sr. Duilio pertenece al programa de hipertensión y que esperaba recibir todos los medicamentos incluidos en la receta._x000a_Se le informó que, de acuerdo al sistema, únicamente los medicamentos correspondientes al tratamiento de hipertensión contaban con cobertura al 100%**. Los medicamentos adicionales no tenían cobertura vigente._x000a_La familiar aceptó la entrega parcial, correspondiente al tratamiento de hipertensión, y no se realizó ningún cobro, como consta en el sistema._x000a_Respecto al detalle de precios de medicamentos, se le indicó que la cotización estaba disponible bajo solicitud, como en meses anteriores._x000a__x000a_Contacto realizado:_x000a_Ambos casos han sido atendidos por personal de Farmacia Viva 1A. En el caso del paciente Duilio Tejada, se coordinará una nueva llamada a la Sra. Milagros Tejada (999063316) para reforzar la información y resolver cualquier duda pendiente."/>
    <d v="2025-08-01T00:00:00"/>
    <x v="0"/>
    <n v="1"/>
    <s v="CERRADA"/>
    <s v="24 HORAS"/>
    <s v="ATRIBUIBLE"/>
    <s v="ago-01"/>
    <e v="#N/A"/>
    <e v="#N/A"/>
    <e v="#N/A"/>
    <e v="#N/A"/>
    <m/>
    <m/>
    <s v="Atencion Asistencial"/>
    <x v="0"/>
  </r>
  <r>
    <x v="7"/>
    <s v="PERÚ"/>
    <s v="VIVA1A CENTRO MEDICO"/>
    <s v="RIMAC"/>
    <s v="CRONICOS"/>
    <s v="DNI"/>
    <n v="10328159"/>
    <s v="DUILIO TEJADA RODRIGUEZ"/>
    <m/>
    <m/>
    <m/>
    <x v="1"/>
    <m/>
    <x v="2"/>
    <s v="ASEGURADOR"/>
    <s v="Buenos días estimados _x000a__x000a_Hija de pacientes Sra Milagros Tejada se comunica nuevamente a nuestra central indicando que hasta la fecha no la contactan para brindar solución ante caso de sus padres, se comunicó a nuestra central el 25/07 y 30/07 donde se reportó caso a personal de turno. _x000a_Hija de pcte solicita lo sgte: _x000a__x000a_PACIENTE 1: CLARA MARGARITA ARISTA JORDAN, DNI: 06626431_x000a_- No le enviaron su medicamento habitual januvia, le enviaron otro que tiene un componente adicional que le genera síntomas a paciente y por ello no toma ningún medicamento actualmente. _x000a__x000a_PACIENTE 2: DUILIO TEJADA RODRIGUEZ, DNI: 10328159_x000a_- No realizo copago de medicinas, no recibió tratamiento, refiere que el copago era muy alto a diferencia de los meses anteriores. no toma ningún medicamento actualmente. _x000a_- Solicita el envió de detalle del costo de medicinas como anteriormente le enviaban._x000a__x000a__x000a_COMUNICARSE:_x000a_Sra Milagros Tejada_x000a_cell: 999063316_x000a__x000a_pacientes: _x000a_CLARA MARGARITA ARISTA JORDAN, DNI: 06626431_x000a_DUILIO TEJADA RODRIGUEZ, DNI: 10328159_x000a__x000a__x000a__x000a_Saludos cordiales "/>
    <x v="34"/>
    <s v="PRESTADOR EXTERNO"/>
    <s v="FARMACIA"/>
    <x v="108"/>
    <s v="Buenas tardes estimados,_x000a_Con relación al caso reportado sobre los pacientes Clara Margarita Arista Jordán (DNI: 06626431) y  Duilio Tejada Rodríguez (DNI: 10328159), detallamos a continuación la información registrada en el sistema y las acciones realizadas por nuestro equipo:_x000a__x000a_ PACIENTE 1: Clara Margarita Arista Jordán_x000a__x000a_DNI: 06626431_x000a__x000a_Se realizó contacto telefónico con la hija de la paciente antes de la entrega de medicamentos, con el objetivo de informarle que se suministraría un medicamento de marca alternativa al habitual (Januvia), manteniendo el mismo principio activo._x000a_La hija manifestó su conformidad con la entrega, señalando que aceptarían este mes el medicamento alternativo, pero solicitando que a partir del próximo mes se le entregue nuevamente la marca habitual._x000a_En el sistema figura la constancia de esta autorización._x000a_Lamentamos los inconvenientes mencionados y tomamos nota de la solicitud, la cual será considerada en la próxima programación de medicamentos._x000a__x000a__x000a_PACIENTE 2: Duilio Tejada Rodríguez_x000a__x000a_DNI: 10328159_x000a__x000a_Se realizó la cotización de medicamentos conforme a la receta enviada._x000a_La hija del paciente informó que el Sr. Duilio pertenece al programa de hipertensión y que esperaba recibir todos los medicamentos incluidos en la receta._x000a_Se le informó que, de acuerdo al sistema, únicamente los medicamentos correspondientes al tratamiento de hipertensión contaban con cobertura al 100%**. Los medicamentos adicionales no tenían cobertura vigente._x000a_La familiar aceptó la entrega parcial, correspondiente al tratamiento de hipertensión, y no se realizó ningún cobro, como consta en el sistema._x000a_Respecto al detalle de precios de medicamentos, se le indicó que la cotización estaba disponible bajo solicitud, como en meses anteriores._x000a__x000a_Contacto realizado:_x000a_Ambos casos han sido atendidos por personal de Farmacia Viva 1A. En el caso del paciente Duilio Tejada, se coordinará una nueva llamada a la Sra. Milagros Tejada (999063316) para reforzar la información y resolver cualquier duda pendiente."/>
    <d v="2025-08-01T00:00:00"/>
    <x v="0"/>
    <n v="1"/>
    <s v="CERRADA"/>
    <s v="24 HORAS"/>
    <s v="ATRIBUIBLE"/>
    <s v="ago-01"/>
    <e v="#N/A"/>
    <e v="#N/A"/>
    <e v="#N/A"/>
    <e v="#N/A"/>
    <m/>
    <m/>
    <s v="Tramites Administrativos"/>
    <x v="3"/>
  </r>
  <r>
    <x v="7"/>
    <s v="PERÚ"/>
    <s v="VIVA1A CENTRO MEDICO"/>
    <s v="RIMAC"/>
    <s v="CRONICOS"/>
    <s v="DNI"/>
    <n v="70895071"/>
    <s v="IVANNA DEYAMIRA VELASCO RIVERA"/>
    <m/>
    <n v="975857534"/>
    <m/>
    <x v="1"/>
    <m/>
    <x v="2"/>
    <s v="ASEGURADOR"/>
    <s v="Buenos días estimados_x000a__x000a_Se comunica nuevamente a nuestra central madre de paciente solicitando levantar reclamo formal por brindar de entrega de medicinas errónea y no atender su reclamo brindando alternativa de solución de forma inmediata. Madre de paciente indica que el día 22/07 recibió entrega de medicamentos por inkafarma, refiere lo sgte:_x000a__x000a_Entrega es errónea ya que paciente toma levotiroxina de 100mg y de 50mg y la entrega solo fue de levotiroxina de 50mg que incluso tomando 2 tab no alcanzaría para todos los días de su tto. Inkafarma le indico que debe comunicarse con centro medico Viva 1A para que brinden la receta correcta._x000a__x000a_También solicito envió de receta de atenciones de menor ya sea por correo o WhatsApp ya que solo le enviaron 1 vez._x000a__x000a_Estuvo llamando y escribiendo a su central, farmacia, laboratorio y no recibe respuesta._x000a__x000a_Madre se comunicó a central el 25/07 y caso se reportó con personal encargado, refiere que no es la primera vez que sucede este error en la entrega de medicinas y que hasta el momento no la contactan, indica que presentara su queja formal. _x000a_Solicito su apoyo en revisión de caso y comunicarse con madre de paciente._x000a__x000a__x000a_IVANNA DEYAMIRA VELASCO RIVERA_x000a_DNI: 70895071_x000a_CELL DE MADRE: 975857534_x000a__x000a__x000a__x000a_Saludos cordiales_x000a_Central de programas Rimac"/>
    <x v="36"/>
    <s v="CRONICOS"/>
    <s v="HIPOTIROIDISMO"/>
    <x v="108"/>
    <s v="Estimados, buen día:_x000a_En atención al reclamo presentado por la madre de la paciente Ivanna Deyamira Velasco Rivera (DNI: 70895071), respecto a la entrega errónea de medicamentos y la demora en la respuesta ante su reclamo, se informa lo siguiente:_x000a_Hechos registrados:_x000a_Cotización inicial:_x000a_El día previo al 22/07/2025, se solicitó la cotización a Inkafarma de los medicamentos Eutirox 100 mcg y Eutirox 50 mcg, tratamiento habitual de la paciente._x000a_Error en la cotización:_x000a_Inkafarma respondió inicialmente con precios para Eutirox 100 mcg y Eutirox 75 mcg, siendo este último incorrecto. Al detectar el error, desde nuestra área se corrigió y se indicó que lo correcto era Eutirox 50 mcg (8 unidades)._x000a_Error en el despacho:_x000a_A pesar de la corrección enviada, Inkafarma cometió un nuevo error, despachando 30 unidades de Eutirox 50 mcg, omitiendo el Eutirox 100 mcg requerido en el tratamiento._x000a_Contacto con la madre de la paciente:_x000a_Tras identificar la situación, se procedió a contactar a la madre de la paciente, se le ofrecieron las disculpas correspondientes, y se le informó que el cambio de medicación será gestionado a la brevedad._x000a_Sobre la receta médica:_x000a_La madre solicitó el reenvío de la receta. Confirmamos que esta fue enviada inicialmente, y se procederá con el reenvío por los canales solicitados (correo o WhatsApp) para su comodidad._x000a_Medidas correctivas y actuales:_x000a_Se ha escalado el caso con Inkafarma para reforzar el protocolo de validación en las cotizaciones y despachos de medicamentos, especialmente en tratamientos crónicos._x000a_Se mantiene contacto con la madre para garantizar el cumplimiento de la reposición correspondiente, y asegurar la continuidad del tratamiento de la paciente sin interrupciones._x000a_Adicionalmente, se ha reforzado la atención en nuestros canales de comunicación para evitar demoras en la respuesta ante futuros reclamos o consultas._x000a_Lamentamos profundamente los inconvenientes ocasionados y reiteramos nuestro compromiso con la atención segura, oportuna y precisa de nuestros pacientes, especialmente dentro del Programa Cuídate._x000a_Quedamos atentos a cualquier coordinación adicional que se requiera."/>
    <d v="2025-08-05T00:00:00"/>
    <x v="0"/>
    <n v="3"/>
    <s v="CERRADA"/>
    <s v="72 HORAS"/>
    <s v="ATRIBUIBLE"/>
    <s v="ago-01"/>
    <e v="#N/A"/>
    <e v="#N/A"/>
    <e v="#N/A"/>
    <e v="#N/A"/>
    <m/>
    <m/>
    <s v="Atencion Asistencial"/>
    <x v="0"/>
  </r>
  <r>
    <x v="7"/>
    <s v="PERÚ"/>
    <s v="VIVA1A CENTRO MEDICO"/>
    <s v="RIMAC"/>
    <s v="CRONICOS"/>
    <s v="DNI"/>
    <n v="25616130"/>
    <s v="PAULA ZARELA MATTA VDA DE RAMOS"/>
    <m/>
    <m/>
    <m/>
    <x v="1"/>
    <m/>
    <x v="2"/>
    <s v="ASEGURADOR"/>
    <s v="Estimadas @Gianina Jessica Sigueña Aldana@Brigitte Huaranca Lopez@Quejas y reclamos_x000a__x000a_Su urgente apoyo con dar respuesta y resolución al presente reclamo._x000a__x000a_Rosa Gutierrez Marres&lt;rosa.gutierrezmarres@rimac.com.pe&gt;_x000a_​CUI_Guissela Bedon Espinoza​_x000a_Hola Guissela,_x000a__x000a_Buenas tardes, por favor tu gentil apoyo con la queja de la cliente que quiere poner un reclamo formal por atención del proveedor VIVA 1A._x000a__x000a_Indica que su madre (PAULA ZARELA MATTA VDA DE RAMOS) está inscrita en uno o varios programas, no tiene claro en cual, porque antes estaba en cuidado paliativos, pero le han hecho cambios, no sabe si está en programa Diamante o Programa oncológico. Necesita que le brinden los detalles._x000a__x000a_Reclama que se demoran demasiado en atenderla, en entrega de medicinas, tiene q estar llamando varias veces, desde la atención puede pasar 5 o 6 días y no recibe el medicamento ocasionando que se contacte varias veces, en algunas oportunidades le dicen que lo han escalado con auditoria medica._x000a__x000a_Adicional desde hace 2 meses no va nutrición ni psicología, se ha quejado con Rosa Baldeon quien le ayudo para que la llamen, pero se cruzó con otra atención por terapia y ya no le reprogramaron, actualmente siguen sin darle la cita._x000a__x000a_La persona de contacto es:_x000a__x000a_Nombre: ROXANA ALEJANDRINA RAMOS MATTA_x000a_Email: pramosm@yahoo.com_x000a_Telefono: 989096306"/>
    <x v="0"/>
    <s v="PRESTADOR EXTERNO"/>
    <s v="FARMACIA"/>
    <x v="108"/>
    <s v="Estimadas,_x000a_Buenas tardes._x000a_En atención al reclamo presentado por la Sra. Roxana Ramos Matta, hija de la paciente Paula Zarela Matta Vda. de Ramos, respecto a la atención brindada por el proveedor VIVA 1A, se informa lo siguiente:_x000a_Cobertura del programa:_x000a_La paciente se encuentra actualmente adscrita a los programas Paliativo Oncológico (por diagnóstico de cáncer de mama) y Paliativo No Oncológico. Esta información fue comunicada oportunamente vía telefónica por la Dra. Estefany Vega. Asimismo, se remitió un correo electrónico a la Sra. Roxana Ramos con el detalle de la cobertura y la información adicional solicitada. (Adjunto correo enviado)._x000a_Agendamiento de citas:_x000a_Se ha intentado agendar las citas médicas en diversas oportunidades. Sin embargo, la Sra. Roxana ha manifestado en varias ocasiones que no es posible atender las citas programadas debido a la superposición con las sesiones de radioterapia que la paciente recibe en la clínica Aliada._x000a_Atención de nutrición y psicología:_x000a_Se registró una interrupción en las atenciones de nutrición y psicología debido a un cruce con citas de terapia. A la fecha, se están realizando las coordinaciones para reprogramar las actividades pendientes del programa._x000a_Entrega de medicamentos:_x000a_A solicitud de la Sra. Roxana, se gestionó con Rímac la entrega de todas las recetas de la paciente mediante el proveedor Cuidafarma. Esta solicitud fue debidamente tramitada y recibió respuesta afirmativa por parte de Rímac. (Adjunto correo de validación por parte del QF Luis Herrera)._x000a_5. Se adjunta los documentos correspondientes y la captura de pantalla donde le informamos al familiar del paciente lo que nos están solicitando._x000a__x000a_Lamentamos los inconvenientes ocasionados y reiteramos nuestro compromiso en seguir brindando una atención integral, oportuna y humanizada a la paciente._x000a_Quedamos atentos a cualquier otra consulta o requerimiento adicional._x000a_Saludos cordiales,"/>
    <d v="2025-08-05T00:00:00"/>
    <x v="0"/>
    <n v="3"/>
    <s v="CERRADA"/>
    <s v="72 HORAS"/>
    <s v="ATRIBUIBLE"/>
    <s v="ago-01"/>
    <e v="#N/A"/>
    <e v="#N/A"/>
    <e v="#N/A"/>
    <s v="NO"/>
    <m/>
    <m/>
    <s v="Medicamentos"/>
    <x v="0"/>
  </r>
  <r>
    <x v="7"/>
    <s v="PERÚ"/>
    <s v="VIVA1A CENTRO MEDICO"/>
    <s v="RIMAC"/>
    <s v="CRONICOS"/>
    <s v="DNI"/>
    <n v="6750936"/>
    <s v="TORRES SANTOS MARIA MERCEDES EMELIA"/>
    <m/>
    <n v="960560265"/>
    <m/>
    <x v="1"/>
    <m/>
    <x v="2"/>
    <s v="ASEGURADOR"/>
    <s v="Estimados Programas Rimac,_x000a__x000a_ _x000a__x000a_Por medio de la presente, queremos expresar nuestra preocupación respecto a un caso que requiere atención prioritaria. Se trata de la madre de un funcionario, la Sra. María Mercedes Emelia Torres Santos (DNI: 06750936), quien ha manifestado su descontento con la atención recibida por parte del programa._x000a__x000a_ _x000a__x000a_De acuerdo con lo informado:_x000a__x000a_ _x000a__x000a_1.                 No se le ha brindado el seguimiento adecuado a su tratamiento ni se han cumplido las consultas de control necesarias frente a sus diagnósticos._x000a__x000a_2.                 No ha recibido atención desde el 25 de enero._x000a__x000a_3.                 No se le han enviado las medicinas correspondientes, lo que la ha obligado a adquirirlas por su cuenta._x000a__x000a_ _x000a__x000a_Dado que se trata de una persona adulta mayor, solicitamos su especial apoyo para garantizar el control y seguimiento de su caso. Les pedimos que se contacten con ella de manera urgente, ya que no puede estar llamando a la central._x000a__x000a_ _x000a__x000a_Datos de contacto:_x000a__x000a_·                Celular: 960 560 265_x000a__x000a_·                DNI: 06750936_x000a__x000a_·                Paciente: TORRES SANTOS MARIA MERCEDES EMELIA_x000a__x000a_ _x000a__x000a_Agradecemos de antemano su pronta atención a este asunto y quedamos atentos a cualquier actualización o información adicional que puedan requerir._x000a__x000a_ _x000a__x000a_Revisa nuestros términos y condiciones aquí T&amp;C_x000a__x000a_ _x000a__x000a_Saludos Cordiales / Kind regards,_x000a__x000a_ _x000a__x000a_Leslie Solórzano S._x000a__x000a_Ejecutiva de Servicio Riesgos Humanos"/>
    <x v="28"/>
    <s v="CRONICOS"/>
    <s v="MEDICINA FAMILIAR"/>
    <x v="109"/>
    <s v="Estimados buenos días,_x000a_Reciban un cordial saludo._x000a_En relación con el caso de la Sra. María Mercedes Emelia Torres Santos (DNI: 06750936), agradecemos la comunicación y la preocupación manifestada. Detallamos la atención brindada y el estado actual de su caso:_x000a_Atención médica:_x000a_Si bien en un inicio la paciente no respondió a las citas programadas, actualmente ha sido atendida por el Dr. Moncada, quien realizó la evaluación correspondiente conforme al programa._x000a_Entrega de medicamentos:_x000a_La paciente ya cuenta con sus medicamentos prescritos. Se realizó la coordinación respectiva con el proveedor para garantizar la entrega completa de su tratamiento._x000a_Seguimiento al caso:_x000a_Se tomó contacto directo con la paciente para confirmar la recepción de la medicación y conocer su percepción sobre la atención brindada. Durante esta comunicación, la Sra. Torres manifestó encontrarse conforme con el servicio recibido hasta la fecha._x000a_No obstante, entendemos la importancia de mantener un seguimiento constante, especialmente tratándose de una persona adulta mayor. Por ello, se ha reforzado el monitoreo de su caso, con el objetivo de asegurar la continuidad en su atención médica y evitar futuras contingencias._x000a_Agradecemos su comunicación y quedamos atentos a cualquier requerimiento adicional."/>
    <d v="2025-08-05T00:00:00"/>
    <x v="0"/>
    <n v="2"/>
    <s v="CERRADA"/>
    <s v="48 HORAS"/>
    <s v="ATRIBUIBLE"/>
    <s v="ago-04"/>
    <e v="#N/A"/>
    <e v="#N/A"/>
    <e v="#N/A"/>
    <e v="#N/A"/>
    <m/>
    <m/>
    <s v="Atención Asistencial"/>
    <x v="3"/>
  </r>
  <r>
    <x v="7"/>
    <s v="PERÚ"/>
    <s v="VIVA1A CENTRO MEDICO"/>
    <s v="RIMAC"/>
    <s v="CRONICOS"/>
    <s v="DNI"/>
    <n v="8714637"/>
    <s v="CATTER COSSIO CLAUDIA NATALIA"/>
    <s v="Tomas Ramsey 965 Dpto. 101   Magdalena"/>
    <n v="998154866"/>
    <m/>
    <x v="1"/>
    <m/>
    <x v="2"/>
    <s v="ASEGURADOR"/>
    <s v="Estimadas Doctoras, buen día Estimadas @Quejas y reclamos@Brigitte Huaranca Lopez_x000a__x000a_Solicitamos el descargo y medidad correctivas en referencia al presente reclamo._x000a__x000a_Por favor su apoyo, indican que paciente recibe tratamiento por CUIDATE pero no se han comunicado con el en Junio y Julio para su consulta._x000a__x000a_ _x000a__x000a_Asegurada : CATTER COSSIO CLAUDIA NATALIA_x000a_Direccion : Tomas Ramsey 965 Dpto. 101   Magdalena_x000a_DNI  _ 08714637    _x000a_El nro de celular es :  998154866_x000a_Diagnostico HIPERTENSION"/>
    <x v="2"/>
    <s v="CUIDATE"/>
    <s v="HIPERTENSION"/>
    <x v="109"/>
    <s v="Estimadas Doctoras, buen día:_x000a_En atención al caso de la asegurada Claudia Natalia Catter Cossio (DNI: 08714637), diagnosticada con hipertensión arterial y adscrita al programa Cuídate, se informa lo siguiente:_x000a_Contacto en los meses de junio y julio:_x000a_Se realizaron intentos de contacto durante los meses de junio y julio para coordinar su atención médica; sin embargo, la paciente no respondió las llamadas realizadas en dichas fechas._x000a_Última atención registrada:_x000a_La asegurada fue atendida el día 04/08 por el Dr. Moncada, dentro del marco del programa de manejo de enfermedades crónicos._x000a_Entrega de medicamentos:_x000a_Actualmente, se está gestionando la entrega de medicamentos considerando que la paciente reside en Punta Hermosa, lo cual requiere una coordinación logística adicional para asegurar la cobertura efectiva._x000a_Lamentamos cualquier malentendido que esto haya podido generar y reiteramos nuestro compromiso con la continuidad del cuidado integral de nuestros asegurados._x000a_Quedamos atentos a cualquier indicación adicional._x000a_Saludos cordiales,"/>
    <d v="2025-08-04T00:00:00"/>
    <x v="0"/>
    <n v="1"/>
    <s v="CERRADA"/>
    <s v="24 HORAS"/>
    <s v="ATRIBUIBLE"/>
    <s v="ago-04"/>
    <s v="PACIENTE DE PROGRAMA CUIDATE- URGENTE **PACIENTE CATTER COSSIO CLAUDIA NATALIA 04-85620 "/>
    <e v="#N/A"/>
    <e v="#N/A"/>
    <e v="#N/A"/>
    <m/>
    <m/>
    <s v="Acceso"/>
    <x v="0"/>
  </r>
  <r>
    <x v="7"/>
    <s v="PERÚ"/>
    <s v="VIVA1A CENTRO MEDICO"/>
    <s v="RIMAC"/>
    <s v="CRONICOS"/>
    <s v="DNI"/>
    <n v="6769425"/>
    <s v="LUZ ANGELICA VELASQUEZ MUÑOZ"/>
    <m/>
    <n v="985607204"/>
    <m/>
    <x v="1"/>
    <m/>
    <x v="2"/>
    <s v="ASEGURADOR"/>
    <s v="Buenos días estimados_x000a__x000a_Paciente se comunica nuevamente a nuestra central realizando reclamo por falta de entrega de sus medicinas, se reportó caso con personal de turno el 31/07 y nuevamente hoy 05/08. Paciente en mención indica que paso atención medica con Dr Moncada el 16/07 y desde entonces no logra contactase para que entreguen medicamento, no se está aplicando su insulina y se encuentra muy preocupada y alterada por situación. Acotar que lleva comunicándose a su central como también a los números de celular por la cual agendan su cita y nadie le responde. _x000a_Solicito su gentil apoyo en revisión de caso y comunicarse con paciente para brindar alternativa de solución, desea realizar queja formal. _x000a__x000a_LUZ ANGELICA VELASQUEZ MUÑOZ_x000a_DNI: 06769425_x000a_CELL: 985607204"/>
    <x v="0"/>
    <s v="PRESTADOR EXTERNO"/>
    <s v="FARMACIA"/>
    <x v="110"/>
    <s v="Estimados,_x000a_Por medio del presente, me permito informar que la paciente Luz Angélica Velásquez Muñoz (DNI: 06769425) ya se encuentra actualmente con los medicamentos correspondientes, conforme a lo establecido en su programa de atención._x000a_Lamentamos los inconvenientes presentados y agradecemos su comprensión. Se han tomado las medidas necesarias para reforzar la comunicación y asegurar que este tipo de situaciones no se repitan._x000a_Quedamos atentos ante cualquier requerimiento adicional."/>
    <d v="2025-08-08T00:00:00"/>
    <x v="0"/>
    <n v="4"/>
    <s v="CERRADA"/>
    <s v="96 HORAS"/>
    <s v="ATRIBUIBLE"/>
    <s v="ago-05"/>
    <e v="#N/A"/>
    <e v="#N/A"/>
    <e v="#N/A"/>
    <e v="#N/A"/>
    <m/>
    <m/>
    <s v="Medicamentos"/>
    <x v="0"/>
  </r>
  <r>
    <x v="7"/>
    <s v="PERÚ"/>
    <s v="VIVA1A CENTRO MEDICO"/>
    <s v="RIMAC"/>
    <s v="CRONICOS"/>
    <s v="DNI"/>
    <n v="41573039"/>
    <s v="LINETT YESENIA ENRRIQUEZ TAPIA"/>
    <m/>
    <n v="987327646"/>
    <m/>
    <x v="1"/>
    <m/>
    <x v="2"/>
    <s v="ASEGURADOR"/>
    <s v="Buenas tardes estimados_x000a__x000a_Se comunica a nuestra central esposos de paciente, refiere que desde el mes de mayo tiene pendiente la toma de muestra de laboratorio, se encuentra muy incómodo ya que acuden hasta su domicilio para realizar la entrega de medicinas y no acude personal para toma de muestra. _x000a_Solicito su gentil apoyo en revisión de caso y brindar alternativa de solución._x000a__x000a_LINETT YESENIA ENRRIQUEZ TAPIA_x000a_DNI: 41573039_x000a_CELL: 987327646_x000a__x000a__x000a__x000a_Saludos cordiales _x000a_Central de programas Rimac"/>
    <x v="2"/>
    <s v="PRESTADOR EXTERNO"/>
    <s v="LABORATORIO"/>
    <x v="110"/>
    <s v="Buenas tardes,_x000a__x000a_Se contactó al paciente el día 30/07, y nos brindó una dirección en el distrito de VILLA MARIA DEL TRIUNFO, se realizó la consulta a DAYERLAB para la toma de laboratorio e indicaron que NO TIENEN COBERTURA, es por ello que se solicitó al paciente otra dirección, el paciente no cuenta con otra._x000a__x000a_En ese sentido me vuelvo a comunicar con DAYERLAB y me comentan que requieren 3px  apróx como mínimo, para tomas en ese distrito con el fin de generar una ruta, ya que es muy retirado y se encuentra cerca de Villa El Salvador. _x000a__x000a_Por otro lado, la paciente el día de hoy 05/08 accedió a realizarse la toma en VIVA1A. _x000a_HORA: 8:30 AM_x000a_DÍA: 07/08/2025_x000a__x000a__x000a__x000a_Quedamos atentos a cualquier consulta o comentario adicional._x000a_Saludos cordiales."/>
    <d v="2025-08-05T00:00:00"/>
    <x v="0"/>
    <n v="1"/>
    <s v="CERRADA"/>
    <s v="24 HORAS"/>
    <s v="ATRIBUIBLE"/>
    <s v="ago-05"/>
    <e v="#N/A"/>
    <e v="#N/A"/>
    <e v="#N/A"/>
    <e v="#N/A"/>
    <m/>
    <m/>
    <s v="Acceso"/>
    <x v="0"/>
  </r>
  <r>
    <x v="7"/>
    <s v="PERÚ"/>
    <s v="VIVA1A CENTRO MEDICO"/>
    <s v="RIMAC"/>
    <s v="CRONICOS"/>
    <s v="DNI"/>
    <m/>
    <s v="NILTON HERNAN JIMENEZ ROSALES"/>
    <m/>
    <n v="915061985"/>
    <m/>
    <x v="1"/>
    <m/>
    <x v="1"/>
    <s v="ASEGURADOR"/>
    <s v="Buenas tardes_x000a__x000a_Estimada Brigitte, según lo conversado por favor tu apoyo con este caso:_x000a_Detalle del caso: Cliente refiere que no le brindan una atención adecuada con el proveedor de rehabilitación física y terapias VIVA 1A SAC con respecto al horario de terapias ya que al estar tomando sedantes por un tratamiento en psiquiatría no puede atender a los terapistas a partir de las 7 am._x000a__x000a_Indica que ha mencionado el motivo por el cual no puedo recibir a los terapistas en el horario de 7am a 8am._x000a__x000a_ _x000a__x000a_Por favor su apoyo en este caso especial para que se puedan gestionar las terapias a partir de las 9am en adelante._x000a__x000a_ _x000a__x000a_Datos del asegurado:_x000a__x000a_-Nombres: NILTON HERNAN JIMENEZ ROSALES_x000a_-Póliza: AMI SALUD RED PREFERENTE_x000a_-Celular: 915061985_x000a_-Mail: niltonjimenez780@gmail.com_x000a__x000a__x000a_Espero contar con su apoyo a la brevedad._x000a__x000a_ _x000a__x000a_Quedo a la espera de su pronta respuesta._x000a__x000a_ _x000a__x000a_Saludos,_x000a__x000a_ "/>
    <x v="4"/>
    <s v="TERAPIAS"/>
    <s v="TERAPIA FISICA"/>
    <x v="111"/>
    <s v="Estimados buenos días,_x000a_Con respecto a lo solicitado se informa que:_x000a_Paciente del programa Diamante, residente en el Rímac._x000a_Cita con la Dra. Laura Vigo con fecha 12/07/25 – OM: 20 ss TF._x000a_Inicio de terapias: 14/07/25; a la actualidad lleva efectivas 8 ss TF._x000a_Incidencia:_x000a_Atenciones con el Lic. Meza, quien cambia de horario al turno mañana de 07:00 a 11:00 horas, horario en el que al paciente no le era posible asistir y no aceptó las sesiones, indicando que tenía estudio bíblico. Adicionalmente, señaló que no podía acudir los días sábados por compromisos en su Iglesia. A pesar de múltiples intentos de agendar atenciones, la respuesta por parte del paciente fue negativa._x000a_Posteriormente, se recepciona llamada de la Ejecutiva Diana de Rímac, a través de Brigitte H., informando que el paciente aceptaría atención en horas de la mañana, por lo que nos comunicamos nuevamente para confirmar la aceptación en el horario de 08:00 a.m. los días lunes, miércoles y viernes._x000a_En el cambio de mes, el Lic. Meza renuncia a su cargo en Viva 1A._x000a_Se informa al paciente sobre la renuncia, lo cual le causa disgusto, ya que estaba muy fidelizado con el terapeuta. Se brinda la opción de atención con el Lic. Noriega; sin embargo, el paciente no está conforme con dicha atención. Actualmente, nos contactaremos con el Sr. Nilton para asignar al Lic. Rivalles a sus atenciones._x000a_Cabe indicar que el paciente mantiene sus atenciones al día; sin embargo, en ocasiones se presentan demoras debido a que no realiza el copago correspondiente para poder programar las terapias._x000a_Historial de atenciones:_x000a_25/03/25: Primera atención con la Dra. Vigo, quien emite orden médica de 24 sesiones de terapia física (TF) y 12 de terapia ocupacional (TO). El paciente manifiesta que no requiere terapias ocupacionales, indicando que puede realizar sus actividades de manera independiente, y que solo necesita 12 terapias físicas._x000a_05/04/25 al 10/05/25: Inicio y culminación de la primera orden médica (12 TF). El 10/05/25, el mismo día de culminación, el paciente es evaluado nuevamente por la Dra. Vigo, quien emite nueva orden médica por 16 sesiones de TF._x000a_16/05/25 al 03/06/25: Ejecución de la segunda orden médica (16 TF), realizándose finalmente 18 sesiones como muestra de solidaridad hacia el paciente._x000a_12/07/25: Nueva orden médica de la Dra. Vigo por 20 sesiones de TF._x000a_14/07/25 a la actualidad: El paciente ha cumplido 8 sesiones de la presente orden médica._x000a_Es todo cuanto informamos para su conocimiento."/>
    <d v="2025-08-13T00:00:00"/>
    <x v="0"/>
    <n v="5"/>
    <s v="CERRADA"/>
    <s v="120 HORAS"/>
    <s v="ATRIBUIBLE"/>
    <s v="ago-07"/>
    <e v="#N/A"/>
    <e v="#N/A"/>
    <e v="#N/A"/>
    <e v="#N/A"/>
    <m/>
    <m/>
    <s v="Solicitud"/>
    <x v="1"/>
  </r>
  <r>
    <x v="7"/>
    <s v="PERÚ"/>
    <s v="VIVA1A CENTRO MEDICO"/>
    <s v="RIMAC"/>
    <s v="CRONICOS"/>
    <m/>
    <m/>
    <s v="FERNANDO ALFONSO CORDOVA PEREZ ALBELA"/>
    <m/>
    <n v="997098736"/>
    <m/>
    <x v="1"/>
    <m/>
    <x v="2"/>
    <s v="ASEGURADOR"/>
    <s v="Buenos días_x000a_Guissela_x000a_ _x000a_Por favor tu apoyo con la solicitud explicita del cliente_x000a_Cliente menciona que ya NO DESEA PERTENECER al Programa Cuidate por la pésima experiencia con la empresa VIVA 1A._x000a_Menciona que tenia una cita hoy y nunca lo contactaron, adjunto audios donde se ratifica solicitud del cliente._x000a_Considerar que es un cliente de ALTO VALOR VIP._x000a_ _x000a_Nombre de Contacto: FERNANDO ALFONSO CORDOVA PEREZ ALBELA_x000a_Paciente: FERNANDO ALFONSO CORDOVA PEREZ ALBELA_x000a_Contratante: FERNANDO ALFONSO CORDOVA PEREZ ALBELA_x000a_Diagnóstico: HTA, Hipotiroidismo_x000a_Teléfono (De preferencia Móvil): +51997098736_x000a_Correo Electrónico (si lo refiere): fonchicordova@hotmail.com"/>
    <x v="8"/>
    <s v="CRONICOS"/>
    <s v="HIPERTENSION"/>
    <x v="112"/>
    <s v="Estimados buenas tardes,_x000a_En relación con la solicitud del Sr. Fernando Alfonso Córdova Pérez Albela, quien ha manifestado su deseo de no continuar en el Programa Cuídate debido a una experiencia insatisfactoria con la empresa VIVA 1A, informamos lo siguiente:_x000a_El área de Call Center Experiencia intentó establecer contacto telefónico con el paciente, sin obtener respuesta. Adicionalmente, con el fin de cumplir con el seguimiento correspondiente a su cita mensual, se procedió a agendar consulta con el Dr. Moncada, quien realiza el acompañamiento médico asignado._x000a_El Dr. Moncada ha compartido evidencia mediante captura de pantalla, donde se constata que realizó tres intentos de llamada al paciente, los cuales no fueron contestados._x000a_Lamentamos sinceramente los inconvenientes presentados y respetamos la decisión del paciente de no continuar en el programa. No obstante, reafirmamos nuestro compromiso con la atención y el bienestar de todos nuestros pacientes, en especial aquellos considerados de alto valor VIP, como es el caso del Sr. Córdova._x000a__x000a_Quedamos atentos ante cualquier requerimiento adicional._x000a_Cordialmente,"/>
    <d v="2025-08-13T00:00:00"/>
    <x v="0"/>
    <n v="4"/>
    <s v="CERRADA"/>
    <s v="96 HORAS"/>
    <s v="ATRIBUIBLE"/>
    <s v="ago-08"/>
    <e v="#N/A"/>
    <e v="#N/A"/>
    <e v="#N/A"/>
    <e v="#N/A"/>
    <m/>
    <m/>
    <s v="Acceso"/>
    <x v="0"/>
  </r>
  <r>
    <x v="7"/>
    <s v="PERÚ"/>
    <s v="VIVA1A CENTRO MEDICO"/>
    <s v="RIMAC"/>
    <s v="CRONICOS"/>
    <s v="DNI"/>
    <n v="3823548"/>
    <s v="JOSEFINA MORAYMA ALEMAN DE SERRANO"/>
    <m/>
    <m/>
    <m/>
    <x v="1"/>
    <m/>
    <x v="1"/>
    <s v="ASEGURADOR"/>
    <s v="Estimados @Quejas  y reclamos @Brigitte Huaranca Lopez, @Gianina Jessica Sigueña Aldana &lt;gsiguenas@viva1a.com.pe&gt;_x000a__x000a_ _x000a__x000a_Por favor su apoyo urgente con lo solicitado líneas abajo, a la fecha no se comunican con la asegurada:_x000a__x000a_ _x000a__x000a_Favor su apoyo con este caso, se solicitó a Viva 1ª, que se puedan comunicar con la colaboradora Antonieta Serrano, dado que su madre, la Sra. JOSEFINA MORAYMA ALEMAN DE SERRANO (DNI: 03823548) es paciente del programa de crónicos y actualmente está en Lima (antes residía en Talara), motivo por el cual las consultas médicas presenciales y/o exámenes de laboratorio que se requieran, así como el expendio de medicinas, se realizarán en Lima._x000a__x000a_ _x000a__x000a_La Sra. Josefina Aleman pasa consulta médica entre el 10 y 12 de cada mes, motivo por el cual agradeceremos ponerse en contacto con Antonieta, a quien copio, para que les brinde detalles de la nueva dirección y se programe la consulta mensual respectiva._x000a__x000a_ _x000a__x000a_Antonieta Serrano Alemán_x000a__x000a_Celular: 998376040_x000a__x000a_ _x000a__x000a_Saludos cordiales,_x000a__x000a_ "/>
    <x v="4"/>
    <s v="CRONICOS"/>
    <s v="NO ESPECIFICA"/>
    <x v="112"/>
    <s v="Estimados,_x000a_En atención a su solicitud, les informamos que nos hemos contactado con la Sra. Cecilia Serrano Alemán, familiar de la paciente Josefina Morayma Alemán de Serrano (DNI: 03823548), a fin de coordinar la atención correspondiente._x000a_Se ha procedido con el agendamiento de la consulta médica del mes para el día sábado 09 de agosto a las 10:30 a.m. con la Dra. Virginia Cuevas, conforme al cronograma habitual del programa._x000a_Asimismo, informamos que se ha actualizado la dirección de atención de la paciente, considerando su actual residencia en la ciudad de Lima, lo cual permitirá una adecuada programación de futuras consultas y entrega de medicamentos._x000a_Quedamos atentos para cualquier coordinación adicional que se requiera._x000a_Atentamente,"/>
    <d v="2025-08-08T00:00:00"/>
    <x v="0"/>
    <n v="1"/>
    <s v="CERRADA"/>
    <s v="24 HORAS"/>
    <s v="ATRIBUIBLE"/>
    <s v="ago-08"/>
    <e v="#N/A"/>
    <e v="#N/A"/>
    <e v="#N/A"/>
    <e v="#N/A"/>
    <m/>
    <m/>
    <s v="Solicitud"/>
    <x v="1"/>
  </r>
  <r>
    <x v="7"/>
    <s v="PERÚ"/>
    <s v="VIVA1A CENTRO MEDICO"/>
    <s v="RIMAC"/>
    <s v="CRONICOS"/>
    <s v="DNI"/>
    <n v="3888655"/>
    <s v="VALDEZ GUEVARA NERY MONICA"/>
    <m/>
    <m/>
    <m/>
    <x v="1"/>
    <m/>
    <x v="2"/>
    <s v="ASEGURADOR"/>
    <s v="Estimados @Quejas  y reclamos @Brigitte Huaranca Lopez,_x000a__x000a_ _x000a__x000a_Por favor su apoyo urgente con la asegurada VALDEZ GUEVARA NERY MONICA quien indica se encuentra sin medicamento desde el día 21 Julio ya que no ha recibido la atención mensual como corresponde._x000a__x000a_ _x000a__x000a_teléfono del Titular:_x000a__x000a_ _x000a__x000a_ROQUE VALDEZ ORLANDO_x000a__x000a_ _x000a__x000a_Cel:983630687_x000a__x000a_  Hola Rosita, Liliana,_x000a__x000a_ _x000a__x000a_Favor su apoyo la afilada VALDEZ GUEVARA NERY MONICA con DNI, 03888655, se viene atendiendo por Viva 1ª y se encuentra sin medicamento desde el día 21 Julio ya que no ha recibido la atención mensual como corresponde._x000a__x000a_ _x000a__x000a_Telefono del Titular:_x000a__x000a_ _x000a__x000a_ROQUE VALDEZ ORLANDO_x000a__x000a_ _x000a__x000a_Cel:983630687"/>
    <x v="2"/>
    <s v="CRONICOS"/>
    <s v="NO ESPECIFICA"/>
    <x v="112"/>
    <s v="Buenos días estimada Rosita,_x000a_Reciba un cordial saludo, respecto a la incidecia, lamentamos sinceramente los inconvenientes ocasionados al no haber recibido la atención correspondiente en el mes de julio. Apenas se tomó conocimiento del caso, se gestionó de manera prioritaria la atención, realizándose la entrega de los medicamentos el 10 de agosto._x000a_Reiteramos nuestras disculpas y le aseguramos nuestro compromiso de que situaciones como esta no vuelvan a repetirse. Para ello, hemos reforzado los procesos de acompañamiento y seguimiento a fin de garantizar la continuidad en la atención de nuestros pacientes._x000a_Quedamos a su disposición para cualquier consulta adicional._x000a_Atentamente,"/>
    <d v="2025-09-19T00:00:00"/>
    <x v="0"/>
    <n v="31"/>
    <s v="CERRADA"/>
    <s v="6 DIAS O MAS"/>
    <s v="ATRIBUIBLE"/>
    <s v="ago-08"/>
    <e v="#N/A"/>
    <e v="#N/A"/>
    <e v="#N/A"/>
    <e v="#N/A"/>
    <m/>
    <m/>
    <s v="Acceso"/>
    <x v="0"/>
  </r>
  <r>
    <x v="7"/>
    <s v="PERÚ"/>
    <s v="VIVA1A CENTRO MEDICO"/>
    <s v="RIMAC"/>
    <s v="CRONICOS"/>
    <m/>
    <m/>
    <s v="_x000a_JOSE MARIA ANTONIO CORRALES NIEVES Y LAZARTE"/>
    <m/>
    <m/>
    <m/>
    <x v="1"/>
    <m/>
    <x v="1"/>
    <s v="ASEGURADOR"/>
    <s v="Buen día_x000a__x000a_ _x000a__x000a_@CUI_Guissela Bedon tu apoyo con la consulta realizada por el cliente, ya que nos indican que los siguientes asegurados con diagnósticos de hipertensión no se encontrarían en el Programa Cuídate, sino en el Programa de Otras enfermedades crónicas. Quedamos atentas a la corrección o de no corresponder, por favor indícanos el motivo._x000a__x000a_ _x000a__x000a_Por favor informarnos el motivo del por que los siguientes asegurados están mediante el programa OTRAS ENFERMEDADES Y no mediante el programa CUIDATE_x000a__x000a_ _x000a__x000a__x000a__x000a_JOSE MARIA ANTONIO CORRALES NIEVES Y LAZARTE_x000a__x000a_HIPERTENSIÓN_x000a__x000a_DR MONCADA_x000a__x000a_9-Jul_x000a__x000a_LILIA ROSANNA BELTRAN GUERRA_x000a__x000a_HIPERTENSIÓN_x000a__x000a_DR MONCADA_x000a__x000a_9-Jul_x000a__x000a_ _x000a__x000a_ _x000a__x000a_ _x000a__x000a_Saludos cordiales,"/>
    <x v="4"/>
    <s v="CUIDATE"/>
    <s v="HIPERTENSION"/>
    <x v="112"/>
    <s v="Estimados, buen día:_x000a_En respuesta a su consulta, informamos que los pacientes mencionados fueron atendidos conforme a su diagnóstico actual:_x000a_José María Antonio Corrales Nieves y Lazarte – Atendido por RCV con el Dr. Moncada._x000a_Lilia Rosanna Beltrán Guerra – Atendida por Diabetes con el Dr. Moncada._x000a_Asimismo, se confirma que ambos pacientes pasaron atención el día 11/08._x000a_Quedamos atentos a cualquier consulta adicional."/>
    <d v="2025-08-15T00:00:00"/>
    <x v="0"/>
    <n v="6"/>
    <s v="CERRADA"/>
    <s v="6 DIAS O MAS"/>
    <s v="ATRIBUIBLE"/>
    <s v="ago-08"/>
    <e v="#N/A"/>
    <e v="#N/A"/>
    <e v="#N/A"/>
    <e v="#N/A"/>
    <m/>
    <m/>
    <s v="Solicitud"/>
    <x v="1"/>
  </r>
  <r>
    <x v="7"/>
    <s v="PERÚ"/>
    <s v="VIVA1A CENTRO MEDICO"/>
    <s v="RIMAC"/>
    <s v="CRONICOS"/>
    <m/>
    <m/>
    <s v="LILIA ROSANNA BELTRAN GUERRA"/>
    <m/>
    <m/>
    <m/>
    <x v="1"/>
    <m/>
    <x v="1"/>
    <s v="ASEGURADOR"/>
    <s v="Buen día_x000a__x000a_ _x000a__x000a_@CUI_Guissela Bedon tu apoyo con la consulta realizada por el cliente, ya que nos indican que los siguientes asegurados con diagnósticos de hipertensión no se encontrarían en el Programa Cuídate, sino en el Programa de Otras enfermedades crónicas. Quedamos atentas a la corrección o de no corresponder, por favor indícanos el motivo._x000a__x000a_ _x000a__x000a_Por favor informarnos el motivo del por que los siguientes asegurados están mediante el programa OTRAS ENFERMEDADES Y no mediante el programa CUIDATE_x000a__x000a_ _x000a__x000a__x000a__x000a_JOSE MARIA ANTONIO CORRALES NIEVES Y LAZARTE_x000a__x000a_HIPERTENSIÓN_x000a__x000a_DR MONCADA_x000a__x000a_9-Jul_x000a__x000a_LILIA ROSANNA BELTRAN GUERRA_x000a__x000a_HIPERTENSIÓN_x000a__x000a_DR MONCADA_x000a__x000a_9-Jul_x000a__x000a_ _x000a__x000a_ _x000a__x000a_ _x000a__x000a_Saludos cordiales,"/>
    <x v="4"/>
    <s v="CUIDATE"/>
    <s v="HIPERTENSION"/>
    <x v="112"/>
    <s v="Estimados, buen día:_x000a_En respuesta a su consulta, informamos que los pacientes mencionados fueron atendidos conforme a su diagnóstico actual:_x000a_José María Antonio Corrales Nieves y Lazarte – Atendido por RCV con el Dr. Moncada._x000a_Lilia Rosanna Beltrán Guerra – Atendida por Diabetes con el Dr. Moncada._x000a_Asimismo, se confirma que ambos pacientes pasaron atención el día 11/08._x000a_Quedamos atentos a cualquier consulta adicional."/>
    <d v="2025-08-15T00:00:00"/>
    <x v="0"/>
    <n v="6"/>
    <s v="CERRADA"/>
    <s v="6 DIAS O MAS"/>
    <s v="ATRIBUIBLE"/>
    <s v="ago-08"/>
    <e v="#N/A"/>
    <e v="#N/A"/>
    <e v="#N/A"/>
    <e v="#N/A"/>
    <m/>
    <m/>
    <s v="Solicitud"/>
    <x v="1"/>
  </r>
  <r>
    <x v="7"/>
    <s v="PERÚ"/>
    <s v="VIVA1A CENTRO MEDICO"/>
    <s v="RIMAC"/>
    <s v="CRONICOS"/>
    <s v="DNI"/>
    <n v="29716505"/>
    <s v="EVELYN MARIA RIVERA ZEGARRA"/>
    <m/>
    <n v="954179269"/>
    <m/>
    <x v="1"/>
    <m/>
    <x v="2"/>
    <s v="ASEGURADOR"/>
    <s v="Buenas tardes_x000a__x000a_Paciente se comunica a nuestra central, refiere que no ha recibido continuidad por atención en programa RCV por sus diagnósticos de dislipidemia, hipotiroidismo y trombosis. Refiere que paso una única a tención con medico Moncada en el mes de junio quien solo brindo medicina por diagnóstico de dislipidemia y que derivaría con las especialidades correspondientes. Se reporto caso de paciente desde el 27/06, 30/06, 01/07 y 08/07, indicando que hasta la fecha no recibe una respuesta sobre continuidad de atenciones. Indica que realizo su denuncia en susalud y solicita una pronta alternativa de solución sobre su caso. _x000a_solicito su gentil apoyo en revisión de caso, comunicarse con paciente para agendar atenciones pendientes e informar plan de trabajo, ya que también informo que realizo el copago respectivo por exámenes y no recibió seguimiento._x000a__x000a__x000a_EVELYN MARIA RIVERA ZEGARRA_x000a_DNI: 29716505_x000a_CELL: 954179269_x000a__x000a__x000a__x000a_Saludos cordiales_x000a_Central de programas Rimac"/>
    <x v="2"/>
    <s v="CRONICOS"/>
    <s v="HIPOTIROIDISMO"/>
    <x v="113"/>
    <s v="Buenos días estimados, _x000a_En relación con su comunicación, le informamos que la paciente Evelyn María Rivera Zegarra (DNI: 29716505) ha recibido atenciones conforme al Programa de Riesgo Cardiovascular (RCV), de acuerdo con el registro de citas realizadas en los últimos meses (atenciones en medicina familiar, medicina interna, nutrición y endocrinología)._x000a_Asimismo, le confirmamos que nuestros gestores de experiencia se contactan con todos los pacientes para brindar la información correspondiente respecto a la primera atención y al programa en el cual son atendidos, asegurando así el acompañamiento y orientación necesaria durante el proceso asistencial._x000a_Reiteramos nuestro compromiso con cada uno de nuestros pacientes, procurando brindar un seguimiento continuo y buscando soluciones oportunas a cualquier inconveniente que pueda presentarse. Estamos coordinando el contacto directo con usted a fin de agendar las atenciones pendientes y detallar el plan de trabajo correspondiente, considerando sus diagnósticos de dislipidemia, hipotiroidismo y trombosis._x000a_Agradecemos su comunicación y la confianza depositada, quedando a su disposición para cualquier consulta adicional._x000a_Saludos, "/>
    <d v="2025-08-26T00:00:00"/>
    <x v="0"/>
    <n v="12"/>
    <s v="CERRADA"/>
    <s v="6 DIAS O MAS"/>
    <s v="ATRIBUIBLE"/>
    <s v="ago-11"/>
    <e v="#N/A"/>
    <e v="#N/A"/>
    <e v="#N/A"/>
    <e v="#N/A"/>
    <m/>
    <m/>
    <s v="Acceso"/>
    <x v="0"/>
  </r>
  <r>
    <x v="7"/>
    <s v="PERÚ"/>
    <s v="VIVA1A CENTRO MEDICO"/>
    <s v="RIMAC"/>
    <s v="CRONICOS"/>
    <s v="DNI"/>
    <n v="8160842"/>
    <s v="YOLANDA YESENIA MILAGROS YACILA CUYA"/>
    <m/>
    <m/>
    <m/>
    <x v="1"/>
    <m/>
    <x v="2"/>
    <s v="ASEGURADOR"/>
    <s v="Estimado equipo Viva1a:_x000a__x000a_ _x000a__x000a_He recibido la llamada de la asegurada Paciente Yolanda Yacila, quien paso consulta el día jueves y hasta el momento no recibe la llamada por sus medicinas, ella esta tratando de comunicarse con ustedes sin éxito. Por favor urgente comunicarse con y coordinar la entrega o recojo. Asegurada sugiere comunicación por mensajes de whats App debido que se encuentra constantemente en audiencias._x000a__x000a_DNI: 08160842_x000a__x000a_Celular: 998 722 960_x000a__x000a_@Margot Hilda Simon Jaico por favor tu apoyo."/>
    <x v="0"/>
    <s v="PRESTADOR EXTERNO"/>
    <s v="FARMACIA"/>
    <x v="113"/>
    <s v="Estimada Karla, buen día._x000a_Gracias por la comunicación._x000a_Con relación al caso de la paciente Yolanda Yesenia Milagros Yacila Cuya, le informamos que actualmente ya se encuentra con sus medicamentos, Se gestionó la receta de la paciente  con Cuidafarma. El día sábado 09/25  se solicitó prioridad en la atención con la paciente._x000a_Agradecemos su seguimiento y quedamos atentos ante cualquier consulta adicional._x000a_Saludos cordiales,"/>
    <d v="2025-08-11T00:00:00"/>
    <x v="0"/>
    <n v="1"/>
    <s v="CERRADA"/>
    <s v="24 HORAS"/>
    <s v="ATRIBUIBLE"/>
    <s v="ago-11"/>
    <s v="REMITO INFORMACION PARA SER CONSIDERADA EN EL PROGRAMA CUIDATE DE RIMAC EPS"/>
    <e v="#N/A"/>
    <e v="#N/A"/>
    <e v="#N/A"/>
    <m/>
    <m/>
    <s v="Medicamentos"/>
    <x v="0"/>
  </r>
  <r>
    <x v="7"/>
    <s v="PERÚ"/>
    <s v="VIVA1A CENTRO MEDICO"/>
    <s v="RIMAC"/>
    <s v="CRONICOS"/>
    <s v="DNI"/>
    <n v="995742627"/>
    <s v="MARIA EMILIA ESPINOZA GOMEZ"/>
    <m/>
    <m/>
    <s v="mespinoza@concytec.gob.pe"/>
    <x v="1"/>
    <m/>
    <x v="2"/>
    <s v="ASEGURADOR"/>
    <s v="Estimada Guisela _x000a_Buenas tardes_x000a__x000a_Por favor tu apoyo tenemos el reclamo de asegurada que envió solicitud para la entrega de su medicina al proveedor Viva 1a, ya que esta en el programa por los diagnósticos Hashimoto, tiroides e  informa que no le han entregado su medicina, pero no recibe respuesta. Requiere conformidad a la brevedad posible, puesto que ya no cuenta con medicinas_x000a__x000a__x000a_Nombres: MARIA EMILIA ESPINOZA GOMEZ_x000a_Celular:995742627_x000a_Mail: mespinoza@concytec.gob.pe_x000a__x000a_Muchas gracias._x000a__x000a_Saludos,"/>
    <x v="0"/>
    <s v="PRESTADOR EXTERNO"/>
    <s v="FARMACIA"/>
    <x v="113"/>
    <s v="Estimados, buenas tardes:_x000a_Con relación al caso de la paciente María Emilia Espinoza Gómez DNI: 08102629, informamos que actualmente ya cuenta con la entrega de sus medicamentos._x000a_Según el registro del proveedor, la entrega se efectuó el día 08/08/2025, cumpliendo con los plazos establecidos para su programa y diagnósticos (Hashimoto, tiroides)._x000a_Quedamos atentos a cualquier consulta adicional o coordinación que se requiera._x000a_Saludos cordiales,"/>
    <d v="2025-08-15T00:00:00"/>
    <x v="0"/>
    <n v="5"/>
    <s v="CERRADA"/>
    <s v="120 HORAS"/>
    <s v="ATRIBUIBLE"/>
    <s v="ago-11"/>
    <e v="#N/A"/>
    <e v="#N/A"/>
    <e v="#N/A"/>
    <e v="#N/A"/>
    <m/>
    <m/>
    <s v="Medicamentos"/>
    <x v="0"/>
  </r>
  <r>
    <x v="7"/>
    <s v="PERÚ"/>
    <s v="VIVA1A CENTRO MEDICO"/>
    <s v="RIMAC"/>
    <s v="CRONICOS"/>
    <s v="DNI"/>
    <n v="7814003"/>
    <s v="Carmen Susana Valdizan Pesantes de Manta"/>
    <m/>
    <m/>
    <m/>
    <x v="1"/>
    <m/>
    <x v="2"/>
    <s v="ASEGURADOR"/>
    <s v="Estimadas @Brigitte Huaranca Lopez@Quejas y Reclamos Viva 1A_x000a__x000a_Su gentil apoyo con el descargo del presente reclamo.Estimados buen día_x000a__x000a_ _x000a__x000a_En cuanto a la consulta el esposo indica que la paciente Carmen Susana Valdizan Pesantes de Manta indica que si está afiliada al programa Cuídate por el cual solicita las pastillas y prueba de sangre que le sacaron aproximadamente hace 2 semanas._x000a__x000a_ _x000a__x000a_@Katherine Gomez Caparo Estimada doctora buen día , nos podría confirmar la información brindada por la clínica para poder hacer le llegar al cliente la respuesta._x000a__x000a_ _x000a__x000a_Saludos"/>
    <x v="0"/>
    <s v="PRESTADOR EXTERNO"/>
    <s v="FARMACIA"/>
    <x v="113"/>
    <s v="Buenas tardes, estimada:_x000a_Para informar con respecto a la paciente Carmen Susana Valdizán Pesantes de Manta DNI: 07814003 , actualmente las atenciones se están realizando conforme a lo establecido en el programa, siguiendo los lineamientos de la cita correspondiente al mes._x000a_La paciente ya se realizó sus exámenes de laboratorio el día 30/07, y los resultados fueron enviados el mismo día en que se le contactó para programar su cita del mes de agosto._x000a_Asimismo, mencionamos la disponibilidad del doctor Pereira que es su médico tratante, paciente acepta la cita para el 18/08 a las 11:20 horas con el Dr. Dick Pereira (se adjunta conversación como sustento)._x000a_Respecto a los medicamentos, se informa que la entrega se efectuó cumpliendo con el plazo establecido entendiendo que su atención fue en Julio._x000a_Saludos cordiales,"/>
    <d v="2025-08-15T00:00:00"/>
    <x v="0"/>
    <n v="5"/>
    <s v="CERRADA"/>
    <s v="120 HORAS"/>
    <s v="ATRIBUIBLE"/>
    <s v="ago-11"/>
    <e v="#N/A"/>
    <e v="#N/A"/>
    <e v="#N/A"/>
    <e v="#N/A"/>
    <m/>
    <m/>
    <s v="Medicamentos"/>
    <x v="0"/>
  </r>
  <r>
    <x v="7"/>
    <s v="PERÚ"/>
    <s v="VIVA1A CENTRO MEDICO"/>
    <s v="RIMAC"/>
    <s v="CRONICOS"/>
    <s v="DNI"/>
    <n v="7814003"/>
    <s v="Carmen Susana Valdizan Pesantes de Manta"/>
    <m/>
    <n v="996540485"/>
    <m/>
    <x v="1"/>
    <m/>
    <x v="2"/>
    <s v="ASEGURADOR"/>
    <s v="Estimados buen día_x000a__x000a_ _x000a__x000a_Su apoyo con lo siguiente:_x000a__x000a_ _x000a__x000a_Soy el Sr. Cesar Manta, identificado con DNI 06884020. Mi correo eléctrico es cmanta@gmail.com. Tengo afiliada a mi esposa al programa &quot;Cuidate&quot; y ya se le acabaron sus pastillas. La semana pasada vinieron a realizarle una prueba de sangre y aun no le envían sus resultados._x000a__x000a_ _x000a__x000a_Carmen Susana Valdizan Pesantes de Manta_x000a__x000a_DNI 07814003_x000a__x000a_Celular 996540485"/>
    <x v="10"/>
    <s v="PRESTADOR EXTERNO"/>
    <s v="LABORATORIO"/>
    <x v="114"/>
    <s v="Buenas tardes, estimada:_x000a_Para informar con respecto a la paciente Carmen Susana Valdizán Pesantes de Manta DNI: 07814003 , actualmente las atenciones se están realizando conforme a lo establecido en el programa, siguiendo los lineamientos de la cita correspondiente al mes._x000a_La paciente ya se realizó sus exámenes de laboratorio el día 30/07, y los resultados fueron enviados el mismo día en que se le contactó para programar su cita del mes de agosto._x000a_Asimismo, mencionamos la disponibilidad del doctor Pereira que es su médico tratante, paciente acepta la cita para el 18/08 a las 11:20 horas con el Dr. Dick Pereira (se adjunta conversación como sustento)._x000a_Respecto a los medicamentos, se informa que la entrega se efectuó cumpliendo con el plazo establecido entendiendo que su atención fue en Julio._x000a_Saludos cordiales,"/>
    <d v="2025-08-15T00:00:00"/>
    <x v="0"/>
    <n v="3"/>
    <s v="CERRADA"/>
    <s v="72 HORAS"/>
    <s v="ATRIBUIBLE"/>
    <s v="ago-13"/>
    <e v="#N/A"/>
    <e v="#N/A"/>
    <e v="#N/A"/>
    <e v="#N/A"/>
    <m/>
    <m/>
    <s v="Demora en atencion"/>
    <x v="3"/>
  </r>
  <r>
    <x v="7"/>
    <s v="PERÚ"/>
    <s v="VIVA1A CENTRO MEDICO"/>
    <s v="RIMAC"/>
    <s v="CRONICOS"/>
    <s v="DNI"/>
    <n v="8160074"/>
    <s v="LORENA ALFARO BERROCAL"/>
    <m/>
    <m/>
    <m/>
    <x v="1"/>
    <m/>
    <x v="2"/>
    <s v="ASEGURADOR"/>
    <s v="Dra. Liliana: _x000a__x000a_Buenas tardes, por favor su apoyo para que nos puedan brindar una respuesta a este casito que ya tiene muchos días y tengo presionando al cliente y bróker. _x000a__x000a_Paciente no tiene su medicación hace mas de una semana indican. _x000a_ LORENA ALFARO BERROCAL_x000a__x000a_DNI 08160074_x000a_"/>
    <x v="0"/>
    <s v="PRESTADOR EXTERNO"/>
    <s v="FARMACIA"/>
    <x v="114"/>
    <s v="Buenas tardes, estimada:_x000a_Con relación al caso de la paciente Lorena Eliana Alfaro Berrocal (DNI: 08160074), se informa lo siguiente:_x000a_La paciente cuenta con citas atendidas de acuerdo con el programa correspondiente (detalle en registro adjunto)._x000a__x000a__x000a_La entrega de medicamentos se encuentra programada para mañana a partir de las 14:00 horas, según confirmación del área de farmacia._x000a__x000a__x000a_Quedamos atentos a cualquier coordinación adicional que sea necesaria."/>
    <d v="2025-08-15T00:00:00"/>
    <x v="0"/>
    <n v="3"/>
    <s v="CERRADA"/>
    <s v="72 HORAS"/>
    <s v="ATRIBUIBLE"/>
    <s v="ago-13"/>
    <e v="#N/A"/>
    <e v="#N/A"/>
    <e v="#N/A"/>
    <e v="#N/A"/>
    <m/>
    <m/>
    <s v="Medicamentos"/>
    <x v="0"/>
  </r>
  <r>
    <x v="7"/>
    <s v="PERÚ"/>
    <s v="VIVA1A CENTRO MEDICO"/>
    <s v="RIMAC"/>
    <s v="CRONICOS"/>
    <s v="DNI"/>
    <n v="7636877"/>
    <s v="María del Carmen Carrasco"/>
    <m/>
    <m/>
    <m/>
    <x v="1"/>
    <m/>
    <x v="2"/>
    <s v="ASEGURADOR"/>
    <s v="Estimada Mónica:_x000a__x000a_ _x000a__x000a_Me dieron una órden de exámenes por el programa de Reumatología que llevo, el lunes 11 de agosto se comunicaron conmigo de Viva 1 y me dicen que no cubre uno de los exámenes (ANTINUCLEARES), agradecería que me indique donde me puedo hacer ese exámen con mi deducible._x000a_Trabajo en la SBN._x000a__x000a_ _x000a__x000a_No tengo informes médicos, mi tratamiento lo llevo por el programa RIMAC de pacientes crónicos. Me hacen una consulta por teléfono, me expiden la orden de exámenes y medicamentos y me cobran el deducible. Eso es lo único que me enviaron. Por favor me indica a que laboratorio puedo ir para el examen antinucleares._x000a_ _x000a__x000a_Adjunto órden médica_x000a__x000a__x000a__x000a_saludos_x000a__x000a_ _x000a__x000a_María del Carmen Carrasco_x000a__x000a_DNI 07636877_x000a__x000a_ "/>
    <x v="2"/>
    <s v="PRESTADOR EXTERNO"/>
    <s v="LABORATORIO"/>
    <x v="114"/>
    <s v="Estimada Dra. Ambar, buena tarde:_x000a_Efectivamente el examen solicitado se encuentra dentro del protocolo de Artritis Reumatoidea._x000a_Personal del área de laboratorio ha coordinado con la paciente remitiendo las disculpas del caso y el copago respectivo._x000a_Se valida pago de lo solicitado con lo que se envía a toma de muestra, quedando agendada para el día de mañana en el rango horario de 05:30 a 06:30am._x000a__x000a_Saludos Cordiales,"/>
    <d v="2025-08-19T00:00:00"/>
    <x v="0"/>
    <n v="5"/>
    <s v="CERRADA"/>
    <s v="120 HORAS"/>
    <s v="ATRIBUIBLE"/>
    <s v="ago-13"/>
    <e v="#N/A"/>
    <e v="#N/A"/>
    <e v="#N/A"/>
    <e v="#N/A"/>
    <m/>
    <m/>
    <s v="Acceso"/>
    <x v="0"/>
  </r>
  <r>
    <x v="7"/>
    <s v="PERÚ"/>
    <s v="VIVA1A CENTRO MEDICO"/>
    <s v="RIMAC"/>
    <s v="CRONICOS"/>
    <s v="DNI"/>
    <n v="44250668"/>
    <s v="Elias Enrique Vargas Ginocchio"/>
    <m/>
    <n v="997512630"/>
    <m/>
    <x v="1"/>
    <m/>
    <x v="2"/>
    <s v="ASEGURADOR"/>
    <s v="Estimados Buen día._x000a__x000a_Solicito su apoyo, paciente se inscribió en programa y queremos saber si la medicina fue entregada, porque líneas abajo hasta el pasado jueves la titular indica que no._x000a__x000a_ _x000a__x000a_Paciente: Elias Enrique Vargas Ginocchio_x000a__x000a_DNI: 44250668_x000a__x000a_Celular: 997512630_x000a__x000a_ _x000a__x000a_Saludos cordiales."/>
    <x v="0"/>
    <s v="PRESTADOR EXTERNO"/>
    <s v="FARMACIA"/>
    <x v="115"/>
    <s v="Buenos días,_x000a_El mes de julio, se gestionó la receta del paciente con Cuidafarma e Inkafarma. En particular, las insulinas fueron gestionadas el 25/07/2025 con Cuidafarma._x000a_Cuidafarma informó lo siguiente:_x000a_Estimados,_x000a_Informarles que los medicamentos Novorapid Flexpen 100UI/ml y Tresiba 100UI/ml solución inyectable indicados en la receta también fueron recetados por la Clínica Angloamericana, lo cual fue entregado al paciente el 21/07/2025 a las 19:06 hrs., junto con las agujas Novofine 32g/4mm verde._x000a_Se indicó a Cuidafarma que procediera únicamente con lo restante para evitar duplicidad. Asimismo, Cuidafarma nos comunicó que el paciente tampoco deseaba las tiras ni las lancetas, y que se gestionaría todo para el próximo mes._x000a_Respecto a agosto, el paciente ha coordinado con Cuidafarma la entrega de medicamentos para el día 18 de agosto._x000a_Quedo atenta(o) a cualquier comentario o confirmación. _x000a_Saludos cordiales,"/>
    <d v="2025-08-15T00:00:00"/>
    <x v="0"/>
    <n v="2"/>
    <s v="CERRADA"/>
    <s v="48 HORAS"/>
    <s v="ATRIBUIBLE"/>
    <s v="ago-14"/>
    <e v="#N/A"/>
    <e v="#N/A"/>
    <e v="#N/A"/>
    <e v="#N/A"/>
    <m/>
    <m/>
    <s v="Medicamentos"/>
    <x v="0"/>
  </r>
  <r>
    <x v="7"/>
    <s v="PERÚ"/>
    <s v="VIVA1A CENTRO MEDICO"/>
    <s v="RIMAC"/>
    <s v="CRONICOS"/>
    <s v="DNI"/>
    <n v="10092403"/>
    <s v="IRMA GIOVANNA CORONEL SANCHEZ"/>
    <m/>
    <n v="968580401"/>
    <m/>
    <x v="1"/>
    <m/>
    <x v="2"/>
    <s v="ASEGURADOR"/>
    <s v="Buenas tardes estimados_x000a__x000a_Paciente se comunica a nuestra central incomoda, refiere que tiene pendiente entrega de receta del mes de julio y del mes de agosto. Indica que informo a su medico tratante y solo le dijo que la iban a contactar, actualmente la paciente ya solo cuenta con 1 pastilla y se encuentra muy incomoda. Solicito su gentil apoyo en revisión de caso y comunicarse lo antes posible para coordinar entrega de medicinas según corresponda. _x000a__x000a__x000a_IRMA GIOVANNA CORONEL SANCHEZ_x000a_DNI: 10092403_x000a_cell: 968580401_x000a__x000a__x000a__x000a__x000a_Saludos cordiales_x000a_Central de programas Rimac"/>
    <x v="0"/>
    <s v="PRESTADOR EXTERNO"/>
    <s v="FARMACIA"/>
    <x v="115"/>
    <s v="Estimados, buen día:_x000a_Con relación a su comunicación, se informa que la paciente Irma Giovanna Coronel Sánchez recibió sus medicamentos el día de ayer en el rango horario de 13:30 a 14:30 horas._x000a_Asimismo, se confirma que la paciente tuvo atención el día 12/08/2025, y al momento de la recepción de su correo aún nos encontrábamos dentro del límite establecido para la entrega programada._x000a_Quedamos atentos a cualquier consulta adicional._x000a_Saludos cordiales,"/>
    <d v="2025-08-15T00:00:00"/>
    <x v="0"/>
    <n v="2"/>
    <s v="CERRADA"/>
    <s v="48 HORAS"/>
    <s v="ATRIBUIBLE"/>
    <s v="ago-14"/>
    <e v="#N/A"/>
    <s v="ENTREGADO"/>
    <s v="3/26/2025 5:40:32 PM"/>
    <e v="#N/A"/>
    <m/>
    <m/>
    <s v="Medicamentos"/>
    <x v="0"/>
  </r>
  <r>
    <x v="7"/>
    <s v="PERÚ"/>
    <s v="VIVA1A CENTRO MEDICO"/>
    <s v="RIMAC"/>
    <s v="CRONICOS"/>
    <s v="DNI"/>
    <n v="8023641"/>
    <s v="MIRYAM ALEJANDRINA PON PRIETO"/>
    <m/>
    <n v="991813226"/>
    <m/>
    <x v="1"/>
    <m/>
    <x v="2"/>
    <s v="ASEGURADOR"/>
    <s v="Buenos días estimados_x000a__x000a_Paciente Sra Miryam Pon se comunica al área de consultas indicando su incomodidad por atención ya que hasta la fecha no la contactan para ingreso a programa RCV, solicito su gentil apoyo en revisión de caso y comunicarse lo antes posible con paciente para agendar atención para ingreso a programas ya que fue reportado el 17/07. Quedo atenta a sus comentarios._x000a__x000a__x000a_MIRYAM ALEJANDRINA PON PRIETO _x000a_DNI: 08023641_x000a_CELL: 991813226   _x000a_DX: Diabetes Tipo II, HTA, Dislipidemia, Hipotiroidismo   _x000a_Programa: RCV_x000a__x000a__x000a__x000a_Saludos cordiales_x000a_Central de programas Rimac"/>
    <x v="2"/>
    <s v="CRONICOS"/>
    <s v="DIABETES"/>
    <x v="115"/>
    <s v="Con relación a la paciente Miryam Alejandrina Pon Prieto dni: 08023641, informamos que el día de ayer tuvo sus atenciones programadas, iniciando a las 14:00 horas con el área de nutrición y a las 15:40 horas con atención médica por sus diagnósticos._x000a__x000a__x000a_Con respecto a la paciente Andrea Meregildo Velásquez  dni: 75869760, informamos que se realizaron llamadas telefónicas sin obtener respuesta. Se procedió a dejar un mensaje vía WhatsApp, el cual hasta la fecha no ha sido respondido._x000a_Estamos a la espera de la respuesta de la paciente para proceder con el registro en el sistema y así pueda recibir la atención correspondiente."/>
    <d v="2025-08-15T00:00:00"/>
    <x v="0"/>
    <n v="2"/>
    <s v="CERRADA"/>
    <s v="48 HORAS"/>
    <s v="ATRIBUIBLE"/>
    <s v="ago-14"/>
    <e v="#N/A"/>
    <e v="#N/A"/>
    <e v="#N/A"/>
    <e v="#N/A"/>
    <m/>
    <m/>
    <s v="Acceso"/>
    <x v="0"/>
  </r>
  <r>
    <x v="7"/>
    <s v="PERÚ"/>
    <s v="VIVA1A CENTRO MEDICO"/>
    <s v="RIMAC"/>
    <s v="CRONICOS"/>
    <s v="DNI"/>
    <n v="74244021"/>
    <s v="LUIS ENRIQUE RIVERA PINO      "/>
    <m/>
    <n v="946549712"/>
    <m/>
    <x v="1"/>
    <m/>
    <x v="2"/>
    <s v="ASEGURADOR"/>
    <s v="Buenas tardes estimados_x000a__x000a_Paciente se comunica nuevamente a nuestra central, refiere que hasta la fecha no lo contactan para agendar atención mensual, se reporto caso con personal de turno el 01/08, peor hasta la fecha no lo contactan y ya no cuenta con tratamiento. Solicito su gentil apoyo en revisión de caso y comunicarse con paciente para agendar atención según corresponda. _x000a_Quedo atenta a sus comentarios._x000a__x000a__x000a_LUIS ENRIQUE RIVERA PINO      _x000a_DNI: 74244021_x000a_CELL: 946549712_x000a__x000a__x000a__x000a_Saludos cordiales_x000a_Central de programas Rimac"/>
    <x v="2"/>
    <s v="CRONICOS"/>
    <s v="NO ESPECIFICA"/>
    <x v="115"/>
    <s v="Estimados, buenos días:_x000a_Con relación al caso reportado del paciente Luis Enrique Rivera Pino (DNI: 74244021), informamos lo siguiente:_x000a_El paciente fue atendido el día 14/08 a las 16:30 horas por el Dr. Antonio David Moncada Catalán, cumpliéndose con la programación correspondiente._x000a_Asimismo, se mantuvo comunicación directa con el paciente respecto al envío de sus medicamentos, dado que la zona de residencia no contaba con cobertura de entrega._x000a_De manera coordinada con el paciente, se gestionó que sus medicamentos fueran enviados a la sede de Viva 1A, para posteriormente realizar la entrega a través de un motorizado particular._x000a_Finalmente, confirmamos que el paciente ya completó sus atenciones y actualmente cuenta con la totalidad de sus medicamentos._x000a_Quedamos atentos a cualquier consulta adicional._x000a_Saludos cordiales,"/>
    <d v="2025-08-18T00:00:00"/>
    <x v="0"/>
    <n v="3"/>
    <s v="CERRADA"/>
    <s v="72 HORAS"/>
    <s v="ATRIBUIBLE"/>
    <s v="ago-14"/>
    <e v="#N/A"/>
    <e v="#N/A"/>
    <e v="#N/A"/>
    <e v="#N/A"/>
    <m/>
    <m/>
    <s v="Acceso"/>
    <x v="0"/>
  </r>
  <r>
    <x v="7"/>
    <s v="PERÚ"/>
    <s v="VIVA1A CENTRO MEDICO"/>
    <s v="RIMAC"/>
    <s v="CRONICOS"/>
    <s v="DNI"/>
    <n v="29705528"/>
    <s v="FEDERICO VALDIVIA CHACON"/>
    <m/>
    <m/>
    <m/>
    <x v="1"/>
    <m/>
    <x v="2"/>
    <s v="ASEGURADOR"/>
    <s v="Buenas tardes_x000a__x000a_ _x000a__x000a_@CUI_Guissela Bedon Espinoza / @Margot Hilda Simon Jaico su apoyo con la solicitud del cliente, ya que requiere continuar con la medicación que recibía hasta julio, o nos pide considerar su cambio a Otros programas crónicos donde no tenía inconvenientes con la medicación. Quedamos atentos a sus comentarios._x000a__x000a_ _x000a__x000a_Favor su apoyo, con la solicitud del señor Federico Valdivia quien pertenece a el programa Cuídate (vallesur), el asegurado tiene un diagnostico de Dislipidemia, le indicaron que no cuentan con el medicamento Zetia (Ezetimiba), y en cuanto a el medicamento Crestor (Rosuvastatina) tienen de 10mg, y el asegurado consume de 20mg._x000a__x000a_ _x000a__x000a_Por tal motivo esta solicitando regresar al programa otras enfermedades (Viva A1), dado que cuando el estuvo en dicho programa en el mes de junio no tuvo mayores inconvenientes con los medicamentos._x000a__x000a_ _x000a__x000a_ _x000a__x000a_@Nataly Valencia tu apoyo con el seguimiento._x000a__x000a_ _x000a__x000a_ _x000a__x000a_Saludos cordiales,"/>
    <x v="0"/>
    <s v="PRESTADOR EXTERNO"/>
    <s v="FARMACIA"/>
    <x v="115"/>
    <s v="Buenas tardes estimados, para informar que respecto a la entrega de medicamentos se cumplió con lo establecido en el límite de tiempo. _x000a_También informo que el paciente paso atención el día 13/08 _x000a_la entrega de medicamentos se gestionó el 14/08_x000a_actualmente en la base de datos figura que el paciente ya recibió sus medicamentos,_x000a__x000a_Quedo pendiente a cualquier otra consulta, _x000a_Saludos, "/>
    <d v="2025-08-15T00:00:00"/>
    <x v="0"/>
    <n v="2"/>
    <s v="CERRADA"/>
    <s v="48 HORAS"/>
    <s v="ATRIBUIBLE"/>
    <s v="ago-14"/>
    <e v="#N/A"/>
    <e v="#N/A"/>
    <e v="#N/A"/>
    <e v="#N/A"/>
    <m/>
    <m/>
    <s v="Medicamentos"/>
    <x v="0"/>
  </r>
  <r>
    <x v="7"/>
    <s v="PERÚ"/>
    <s v="VIVA1A CENTRO MEDICO"/>
    <s v="RIMAC"/>
    <s v="CRONICOS"/>
    <m/>
    <m/>
    <s v="CHONG LUNA OSWALDO"/>
    <m/>
    <m/>
    <m/>
    <x v="1"/>
    <m/>
    <x v="2"/>
    <s v="ASEGURADOR"/>
    <s v="Estimadas Doctoras,_x000a__x000a_ _x000a__x000a_Buenas tardes, por favor su apoyo en corroborar esta información._x000a__x000a_ _x000a__x000a_Si el numero de wharsapp es el correcto._x000a_Si seria viable entregarlos los medicamentos mediante Clinica del sur._x000a_ _x000a__x000a_A continuación, se detalla el caso._x000a__x000a_ _x000a__x000a_Se tiene el caso del paciente Chong, quien forma parte del programa Cuídate. Se comunicaron con él para coordinar la entrega de su medicación y, adicionalmente, tiene pendiente la realización de unos exámenes que fueron enviados a través de un enlace proveniente de un número de Colombia._x000a__x000a_Este procedimiento ha generado incertidumbre e inseguridad, ya que, al acceder al enlace, se indica que no tiene permisos para visualizar las órdenes, lo que hace imposible obtenerlas._x000a__x000a_Sabemos que en Moquegua este programa es gestionado a través del CAI ubicado en la Clínica del Sur. Por ello, el paciente se acercará directamente a la clínica para obtener las órdenes y proceder con los exámenes correspondientes._x000a__x000a_ _x000a__x000a__x000a__x000a_ _x000a__x000a_ _x000a__x000a_Quiero comentar que el programa Cuídate derivó al paciente con el proveedor Inkafarma. Sin embargo, al momento de recoger la medicación, no contaban con Losartán ni Aspirina, lo que generó incomodidad en el paciente._x000a__x000a_ _x000a__x000a_Considerando esta situación, sería ideal evaluar la posibilidad de que esta medicación sea proporcionada por la Clínica del Sur, un proveedor que ofrece una mejor atención y mayor disponibilidad de medicamentos._x000a__x000a_ _x000a__x000a_Es importante tener en cuenta que el Sr. Chong es un VIP, por lo que agradeceré tu apoyo para garantizar una solución adecuada y oportuna._x000a__x000a_ _x000a__x000a_Quedo atenta._x000a__x000a_Saludos cordiales,"/>
    <x v="0"/>
    <s v="PRESTADOR EXTERNO"/>
    <s v="FARMACIA"/>
    <x v="116"/>
    <s v="Buenas  tardes estimada Guissela,_x000a_Respecto al caso del paciente Chong Luna Oswaldo, DNI 06509244, este ha manifestado su decisión de continuar sus atenciones fuera del programa, solicitando ser atendido en el consultorio del CAI Moquegua, donde también se efectuará la entrega de su medicación y la realización de los análisis correspondientes._x000a_Adicionalmente, te informo que, a raíz de este caso, se trabajó en conjunto con Mariela Murillo en la definición de los flujos de atención para los pacientes del programa, con el objetivo de garantizar una adecuada ruta asistencial. Asimismo, se habilitó un módulo de atención preferencial en la Clínica del Sur  de Moquegua  para optimizar la experiencia del paciente._x000a_Y, por último, en relación con los mensajes remitidos desde un número con código de Colombia, cabe precisar que dicho número fue habilitado como contingencia luego de que la plataforma Meta bloqueara nuestra línea principal. Actualmente, se está gestionando el cambio a un número con código de Perú, a fin de garantizar la continuidad del proceso de envío de información a los pacientes y evitar posibles molestias o confusiones._x000a_Quedo atento a cualquier consulta o coordinación adicional._x000a_Saludos cordiales,_x000a_"/>
    <d v="2025-09-19T00:00:00"/>
    <x v="0"/>
    <n v="26"/>
    <s v="CERRADA"/>
    <s v="6 DIAS O MAS"/>
    <s v="ATRIBUIBLE"/>
    <s v="ago-15"/>
    <e v="#N/A"/>
    <e v="#N/A"/>
    <e v="#N/A"/>
    <e v="#N/A"/>
    <m/>
    <m/>
    <s v="Medicamentos"/>
    <x v="0"/>
  </r>
  <r>
    <x v="7"/>
    <s v="PERÚ"/>
    <s v="VIVA1A CENTRO MEDICO"/>
    <s v="RIMAC"/>
    <s v="CRONICOS"/>
    <m/>
    <m/>
    <s v="JOSEFINA MORAYMA ALEMAN DE SERRANO"/>
    <m/>
    <m/>
    <m/>
    <x v="1"/>
    <m/>
    <x v="1"/>
    <s v="ASEGURADOR"/>
    <s v="Buenos días,_x000a__x000a_Me comuniqué con familiar de la PX JOSEFINA MORAYMA ALEMAN DE SERRANO, y menciona que ya fueron realizados los análisis de laboratorio, pasó previamente consulta ambulatoria, ya que en la clínica SANNA, le mencionaron que no procedía la toma por su programa._x000a__x000a__x000a_el Programa Diamante se encuentra habilitado únicamente para Lima. Actualmente no contamos con cobertura ni capacidad operativa para brindar este servicio en la ciudad de Piura._x000a__x000a_*En la actualdiad se realió sus analisis , en Lima _x000a__x000a_Saludos cordiales,"/>
    <x v="3"/>
    <s v="PRESTADOR EXTERNO"/>
    <s v="LABORATORIO"/>
    <x v="116"/>
    <s v="Estimados, buen día:_x000a_Con relación a la paciente Josefina Morayma Alemán de Serrano, se informa que previamente fue debidamente comunicada sobre la cobertura de su programa, indicándole que el Programa Diamante se encuentra habilitado únicamente para Lima, no contando con cobertura ni capacidad operativa en la ciudad de Piura._x000a_Actualmente, la paciente se encuentra en Lima y viene recibiendo la atención correspondiente a su cita del mes, manifestando su conformidad y satisfacción con el servicio brindado._x000a_Asimismo, los exámenes de laboratorio correspondientes a la atención de agosto ya fueron realizados._x000a_Saludos cordiales,"/>
    <d v="2025-08-15T00:00:00"/>
    <x v="0"/>
    <n v="1"/>
    <s v="CERRADA"/>
    <s v="24 HORAS"/>
    <s v="ATRIBUIBLE"/>
    <s v="ago-15"/>
    <e v="#N/A"/>
    <e v="#N/A"/>
    <e v="#N/A"/>
    <e v="#N/A"/>
    <m/>
    <m/>
    <s v="Eps"/>
    <x v="2"/>
  </r>
  <r>
    <x v="7"/>
    <s v="PERÚ"/>
    <s v="VIVA1A CENTRO MEDICO"/>
    <s v="RIMAC"/>
    <s v="CRONICOS"/>
    <s v="DNI"/>
    <n v="7231544"/>
    <s v="FRANCISCA OFELIA RONDINEL BENAVIDES"/>
    <m/>
    <m/>
    <m/>
    <x v="1"/>
    <m/>
    <x v="2"/>
    <s v="ASEGURADOR"/>
    <s v="Buenas tardes,_x000a__x000a_ _x000a__x000a_Por favor su gentil apoyo, ya que cliente necesita el envío de sus medicinas bajo Programa Cuídate. Refiere que le informaron que se contactarían hace dos días y no ha tenido respuesta. Es urgente debido a que no cuenta con medicamentos._x000a__x000a_ _x000a__x000a_Adjunto la receta que le brindaron._x000a__x000a_ _x000a__x000a__x000a__x000a_ _x000a__x000a_Nombre:  FRANCISCA OFELIA RONDINEL BENAVIDES_x000a__x000a_DNI: 07231544_x000a__x000a_POLIZA:  E0000809 - GRUPO BBVA ADC2 _x000a__x000a_DIAGNOSTICO:  HIPERTENSION_x000a__x000a_Clinica donde se atiende: Clinica  Internacional_x000a__x000a_CEL:  938645242_x000a__x000a_ _x000a__x000a_A la espera de su pronta respuesta._x000a__x000a_ _x000a__x000a_Saludos,"/>
    <x v="33"/>
    <s v="EPS"/>
    <s v="ASEGURADOR"/>
    <x v="117"/>
    <s v="Estimados, buen día:_x000a_Se valida RM de CLinica Internacional, no corresponde a Viva 1A._x000a__x000a_Favor de validar con el proveedor correcto._x000a_Saludos Cordiales,"/>
    <d v="2025-08-16T00:00:00"/>
    <x v="1"/>
    <n v="0"/>
    <s v="CERRADA"/>
    <s v="24 HORAS"/>
    <s v="NO ATRIBUIBLE"/>
    <s v="ago-16"/>
    <e v="#N/A"/>
    <e v="#N/A"/>
    <e v="#N/A"/>
    <e v="#N/A"/>
    <m/>
    <m/>
    <s v="Eps"/>
    <x v="2"/>
  </r>
  <r>
    <x v="7"/>
    <s v="PERÚ"/>
    <s v="VIVA1A CENTRO MEDICO"/>
    <s v="RIMAC"/>
    <s v="CRONICOS"/>
    <s v="DNI"/>
    <n v="25724262"/>
    <s v="VICTORIA VILMA OBLITAS PRINCIPE"/>
    <m/>
    <n v="965462344"/>
    <m/>
    <x v="1"/>
    <m/>
    <x v="2"/>
    <s v="ASEGURADOR"/>
    <s v="Buenas tardes estimados_x000a__x000a_Hija de paciente se comunica a nuestra central, refiere que hace unas semanas atrás se acercaron de forma presencial a centro médico Viva 1A para realizar queja ya que no se le brinda la atención que corresponde a su madre en el programa por diagnósticos Hipotiroidismo y Artritis Reumatoide, indica que le confirmaron que brindarían las atenciones con especialidades que corresponden y hasta lecha no la contactan. Hija de paciente se encuentra incomoda ya que le confirmaron que se brindaría el seguimiento correspondiente a su madre._x000a_Solicito su gentil apoyo en revisión de caso y comunicarse con hija de paciente para informar. _x000a__x000a__x000a__x000a_VICTORIA VILMA OBLITAS PRINCIPE_x000a_DNI: 25724262_x000a_DX: Hipotiroidismo, Artritis Reumatoide_x000a_CELL DE HIJA: 965462344 (Romina Tipte Oblitas)_x000a__x000a__x000a__x000a_Saludos cordiales_x000a_Central de programas Rimac"/>
    <x v="2"/>
    <s v="CRONICOS"/>
    <s v="HIPOTIROIDISMO"/>
    <x v="118"/>
    <s v="Buenos días estimados, _x000a_En atención a su comunicación, le informamos que la paciente Victoria Vilma Oblitas Príncipe (DNI: 25724262) tiene programada cita médica para el día 20/08 con la Dra. Quispe, médico tratante dentro del programa por diagnóstico de Artritis Reumatoide._x000a_Asimismo, en coordinación con la paciente, se ha programado una cita adicional para el día 22/08 con la Dra. Seijas, médico tratante por diagnóstico de Hipotiroidismo, con la finalidad de garantizar el seguimiento integral de su tratamiento._x000a_De igual manera, se procedió con el envío de los resultados de sus exámenes de laboratorio e imagenología, para que sean evaluados en las próximas consultas._x000a_Quedamos atentos para cualquier consulta o apoyo adicional que requiera respecto a la atención de la paciente._x000a_Saludos,"/>
    <d v="2025-08-19T00:00:00"/>
    <x v="0"/>
    <n v="2"/>
    <s v="CERRADA"/>
    <s v="48 HORAS"/>
    <s v="ATRIBUIBLE"/>
    <s v="ago-18"/>
    <e v="#N/A"/>
    <e v="#N/A"/>
    <e v="#N/A"/>
    <e v="#N/A"/>
    <m/>
    <m/>
    <s v="Acceso"/>
    <x v="0"/>
  </r>
  <r>
    <x v="7"/>
    <s v="PERÚ"/>
    <s v="VIVA1A CENTRO MEDICO"/>
    <s v="RIMAC"/>
    <s v="CRONICOS"/>
    <s v="DNI"/>
    <n v="10653080"/>
    <s v="GISSELLA RAQUEL BRAVO OLIVOS DE JUSCAMAYTA"/>
    <m/>
    <m/>
    <m/>
    <x v="1"/>
    <m/>
    <x v="1"/>
    <s v="ASEGURADOR"/>
    <s v="Estimados Señores de Viva 1 A_x000a__x000a_ _x000a__x000a_Buenas tardes, agradeceré que puedan comunicarse con asegurada que refiere no saber si esta o no esta en el programa cuidate_x000a__x000a_ Estimados,_x000a__x000a_ _x000a__x000a_Su gentil apoyo con la solicitud de cliente GISSELLA RAQUEL BRAVO OLIVOS DE JUSCAMAYTA - DNI: 10653080 que es asegurada dentro de la póliza EPS de su esposo que es cliente vip JORGE ENRIQUE JUSCAMAYTA MEZA. Anteriormente ya se solicitó la inscripción y cliente menciona que no se han comunicado a la fecha._x000a__x000a_ _x000a__x000a_Pido su apoyo, por favor para que se comuniquen a la brevedad para evitar futuros reclamos con asegurado._x000a__x000a_ _x000a__x000a_Adjunto los datos de asegurada:_x000a__x000a_ _x000a__x000a_Nombre y apellidos: GISSELLA RAQUEL BRAVO OLIVOS DE JUSCAMAYTA_x000a_DNI: 10653080_x000a_Ciudad de residencia: Lima_x000a_Teléfono: 985949052_x000a_Correo: jj.505481@gmail.com_x000a_Póliza: 6101 - E0002545_x000a__x000a__x000a__x000a_Desde ya el DNI 90020337 de la asegurada es este:_x000a__x000a_ _x000a__x000a_A la espera de su pronta respuesta."/>
    <x v="1"/>
    <s v="CRONICOS"/>
    <s v="NO ESPECIFICA"/>
    <x v="118"/>
    <s v="Buenos días estimados, _x000a__x000a_En relación con la consulta respecto a la asegurada Gissella Raquel Bravo Olivos de Juscamayta (DNI: 40253963), informamos lo siguiente:_x000a_Desde la primera comunicación enviada, se realizaron intentos de contacto con la paciente; sin embargo, no se obtuvo respuesta a los mensajes enviados para coordinar la programación de su cita. La asegurada refirió previamente haber tenido atenciones por el programa con Clínica Internacional y manifestó su incomodidad debido a que se le indicó que no podían brindarle la medicación que requería._x000a_El día de ayer se realizaron nuevamente intentos de comunicación telefónica, los cuales no fueron contestados._x000a_El día de hoy, se logró establecer contacto exitoso a través de WhatsApp, y se está realizando la coordinación con la paciente para programar su primera cita y darle la bienvenida a Viva 1A como nuevo proveedor de su programa._x000a_Reiteramos nuestro compromiso en brindar un acompañamiento cercano y oportuno para asegurar la continuidad de las atenciones de la asegurada._x000a_Atentamente,"/>
    <d v="2025-08-19T00:00:00"/>
    <x v="0"/>
    <n v="2"/>
    <s v="CERRADA"/>
    <s v="48 HORAS"/>
    <s v="ATRIBUIBLE"/>
    <s v="ago-18"/>
    <e v="#N/A"/>
    <e v="#N/A"/>
    <e v="#N/A"/>
    <e v="#N/A"/>
    <m/>
    <m/>
    <s v="Solicitud"/>
    <x v="1"/>
  </r>
  <r>
    <x v="7"/>
    <s v="PERÚ"/>
    <s v="VIVA1A CENTRO MEDICO"/>
    <s v="RIMAC"/>
    <s v="CRONICOS"/>
    <s v="DNI"/>
    <n v="6927900"/>
    <s v="MARIA TERESA RODRIGUEZ GIL DE VARGAS"/>
    <m/>
    <n v="987835134"/>
    <m/>
    <x v="1"/>
    <m/>
    <x v="2"/>
    <s v="ASEGURADOR"/>
    <s v="Buen día _x000a__x000a_Estimados por favor su apoyo, cliente en mención a registrado un reclamo ya que no esta recibiendo atención bajo el programa. _x000a__x000a_Datos: _x000a_Nombre: MARIA TERESA RODRIGUEZ GIL DE VARGAS_x000a_Dni: 06927900_x000a_Póliza: E0001128_x000a_Producto: EPS_x000a_Telf: 987835134_x000a_Correo: levargas@gmail.com_x000a__x000a_Un cordial saludo"/>
    <x v="2"/>
    <s v="CRONICOS"/>
    <s v="NO ESPECIFICA"/>
    <x v="118"/>
    <s v="Buenos días estimados, _x000a_Con relación al reclamo presentado el 18 de agosto de 2025, referente a la supuesta falta de programación de servicios bajo el programa de la paciente María Teresa Rodríguez Gil de Vargas, identificada con DNI N.º 06927900 y póliza E0001128, cumplimos con informarle lo siguiente:_x000a_Verificación de programación:_x000a_Tras la revisión de la información remitida por el proveedor Viva 1A, se constató que la paciente sí cuenta con plan de atenciones debidamente programado para el mes de agosto de 2025. Dicho cronograma incluye consultas médicas y diversas terapias (terapia física, ocupacional, lenguaje, nutrición, psicología, medicina familiar y medicina de rehabilitación), además de controles de enfermería, programados de forma ordenada y continua durante todo el mes._x000a_Sustento documentario:_x000a_El documento denominado “Calendario de Atenciones – Agosto 2025”, elaborado por Viva 1A, evidencia la existencia de una programación completa, con detalle de fechas, profesionales y especialidades asignadas, lo que desvirtúa la afirmación de que “solo se remitieron planes inconclusos”._x000a_Quedo atento a cualquier consulta, _x000a_Saludos, "/>
    <d v="2025-08-20T00:00:00"/>
    <x v="0"/>
    <n v="3"/>
    <s v="CERRADA"/>
    <s v="72 HORAS"/>
    <s v="ATRIBUIBLE"/>
    <s v="ago-18"/>
    <e v="#N/A"/>
    <e v="#N/A"/>
    <e v="#N/A"/>
    <s v="SI"/>
    <m/>
    <m/>
    <s v="Acceso"/>
    <x v="0"/>
  </r>
  <r>
    <x v="7"/>
    <s v="PERÚ"/>
    <s v="VIVA1A CENTRO MEDICO"/>
    <s v="RIMAC"/>
    <s v="CRONICOS"/>
    <s v="DNI"/>
    <n v="7883506"/>
    <s v="SANCHEZ VELARDE JIMENA ADRIANA"/>
    <m/>
    <m/>
    <m/>
    <x v="1"/>
    <m/>
    <x v="2"/>
    <s v="ASEGURADOR"/>
    <s v="Estimadas @Brigitte Huaranca Lopez@Gianina Jessica Sigueña Aldana@Gestion Admisiones Viva 1A_x000a__x000a_Su gentil apoyo con el descargo del presente reclamo, la usaria se encuentra inscrita en el programa de Hipotoridismo._x000a_Se requiere el refuerzo del diagnostico contemplado para los servicios."/>
    <x v="2"/>
    <s v="CRONICOS"/>
    <s v="HIPOTIROIDISMO"/>
    <x v="118"/>
    <s v="Buenos días estimados, _x000a_Se valida que existen dos correos por la misma paciente en el mismo escenario de la no cobertura de Metformina por el Dx  Trastorno de la secreción interna del páncreas no corresponde a ningún programa crónico ni RCV, es por ello que no se ha brindado cobertura por programa al diagnóstico referido._x000a__x000a_Saludos Cordiales,"/>
    <d v="2025-08-20T00:00:00"/>
    <x v="0"/>
    <n v="3"/>
    <s v="CERRADA"/>
    <s v="72 HORAS"/>
    <s v="ATRIBUIBLE"/>
    <s v="ago-18"/>
    <e v="#N/A"/>
    <e v="#N/A"/>
    <e v="#N/A"/>
    <e v="#N/A"/>
    <m/>
    <m/>
    <s v="Acceso"/>
    <x v="0"/>
  </r>
  <r>
    <x v="7"/>
    <s v="PERÚ"/>
    <s v="VIVA1A CENTRO MEDICO"/>
    <s v="RIMAC"/>
    <s v="CRONICOS"/>
    <s v="DNI"/>
    <n v="6927900"/>
    <s v="MARIA TERESA RODRIGUEZ GIL DE VARGAS"/>
    <m/>
    <m/>
    <m/>
    <x v="1"/>
    <m/>
    <x v="2"/>
    <s v="ASEGURADOR"/>
    <s v="Buenas noches señores de Rimac, Confianza y el proveedor Viva 1A, me preocupa que llevamos más de un mes sin el servicio y aún no tenemos información certera. La respuesta es en condicional (&quot;...se reanudarían...&quot;)._x000a__x000a_Por este medio, reitero mi pedido de reunión con el director médico de Viva 1A y Rimac, a fin de abordar los recurrentes incumplimientos de parte de Viva 1A._x000a__x000a_Considero que tenemos a nuestro lado a la mejor aseguradora del país (Rímac) y en ese sentido, es menester que se revierta este escenario, a fin de frenar los perjuicios a la salud de mi señora madre._x000a__x000a_Luis Enrique Vargas Rodríguez"/>
    <x v="2"/>
    <s v="TERAPIAS"/>
    <s v="TERAPIA DEL LENGUAJE"/>
    <x v="118"/>
    <s v="Estimado Sr. Luis, buena tarde:_x000a_Adjunto al presente el cuadro actualizado con las atenciones de terapia de lenguaje y nutrición, en base a la disponibilidad del personal asistencial._x000a__x000a_Saludos Cordiales,"/>
    <d v="2025-08-19T00:00:00"/>
    <x v="0"/>
    <n v="2"/>
    <s v="CERRADA"/>
    <s v="48 HORAS"/>
    <s v="ATRIBUIBLE"/>
    <s v="ago-18"/>
    <e v="#N/A"/>
    <e v="#N/A"/>
    <e v="#N/A"/>
    <s v="SI"/>
    <m/>
    <m/>
    <s v="Acceso"/>
    <x v="0"/>
  </r>
  <r>
    <x v="7"/>
    <s v="PERÚ"/>
    <s v="VIVA1A CENTRO MEDICO"/>
    <s v="RIMAC"/>
    <s v="CRONICOS"/>
    <s v="DNI"/>
    <n v="41520181"/>
    <s v="VANNESA JACKELINE GALLOZA RAMIREZ"/>
    <m/>
    <m/>
    <m/>
    <x v="1"/>
    <m/>
    <x v="2"/>
    <s v="ASEGURADOR"/>
    <s v="Estimados buenas tardes,_x000a__x000a_Por favor su ayuda cliente nos manifiesta que se le indica que no tiene cobertura para su domicilio, menciona que siempre le realizar los análisis a su domicilio cada tres meses, solicita se realice la cobertura ya que esta próxima a tener la cita del mes con su medico. _x000a_VANNESA JACKELINE GALLOZA RAMIREZ_x000a_DNI:41520181_x000a_PLANES MEDICOS EPS N°E0000381_x000a_vanessag_r@hotmail.com_x000a_920119026_x000a__x000a_Se adjunta coordinación en abril donde se efectuó la toma de muestra a la misma dirección según nos indica cliente._x000a_Av. Separadora industrial Mz c lote 19 , 1 era etapa de urb pachacamac , distrito villa el salvador._x000a__x000a_Quedamos a la espera._x000a_Muchas gracias_x000a_Saludos"/>
    <x v="2"/>
    <s v="PRESTADOR EXTERNO"/>
    <s v="LABORATORIO"/>
    <x v="118"/>
    <s v="Estimado David, buenas tardes:_x000a_Por la presente, solicitamos tu gentil apoyo en la gestión de la devolución del monto abonado por el paciente (S/ 10.40) correspondiente a los siguientes exámenes de laboratorio que no llegaron a realizarse:_x000a_TSH Ultrasensible (LAB00330)_x000a_T4 Libre – Tiroxina Libre_x000a_El paciente ha manifestado de manera expresa su pedido de devolución debido a la demora en la programación y ejecución de la prestación, situación que finalmente se encuentra fuera de la cobertura territorial del laboratorio._x000a__x000a_En ese sentido, el importe deberá ser devuelto a través de Yape al número 920119026, según lo solicitado directamente por la paciente._x000a_También cabe mencionar que el asegurado ha indicado que, al no haberse efectuado la atención, requiere el extorno inmediato del importe abonado, reservándose además el derecho de presentar un reclamo formal ante su aseguradora RIMAC EPS por la reiterada demora en el servicio administrativo._x000a_Agradeceremos nos confirmes los pasos a seguir y el plazo estimado para efectuar la devolución solicitada, a fin de dar el cierre administrativo correspondiente al caso._x000a_Quedamos atentos a tu confirmación._x000a_Atentamente,"/>
    <d v="2025-08-22T00:00:00"/>
    <x v="0"/>
    <n v="5"/>
    <s v="CERRADA"/>
    <s v="120 HORAS"/>
    <s v="ATRIBUIBLE"/>
    <s v="ago-18"/>
    <e v="#N/A"/>
    <e v="#N/A"/>
    <e v="#N/A"/>
    <e v="#N/A"/>
    <m/>
    <m/>
    <s v="Acceso"/>
    <x v="0"/>
  </r>
  <r>
    <x v="7"/>
    <s v="PERÚ"/>
    <s v="VIVA1A CENTRO MEDICO"/>
    <s v="RIMAC"/>
    <s v="CRONICOS"/>
    <s v="DNI"/>
    <n v="40716465"/>
    <s v="Maria Teresa Rodriguez Gil de Vargas"/>
    <m/>
    <n v="987835134"/>
    <s v="levargas@gmail.com"/>
    <x v="61"/>
    <m/>
    <x v="0"/>
    <s v="LIBRO DE RECLAMOS ASEGURADOR"/>
    <s v="La paciente María Teresa Rodríguez Gil de Vargas no cuenta con la programación de servicios a cargo del proveedor Viva 1A. Dicha programación se viene pidiendo hace 3 semanas y solo remiten planes inconclusos."/>
    <x v="2"/>
    <s v="NE"/>
    <s v="NO ESPECIFICA"/>
    <x v="119"/>
    <s v="Lima, 10 de setiembre del 2025_x000a_Luis Enrique Vargas Rodríguez_x000a_levargas@gmail.com_x000a_Referencia: Reclamo N° LRV-25EPS-043-01039_x000a_PAUS – VIVA 1A S.A.C._x000a_Luis Enrique Vargas Rodríguez:_x000a_De nuestra consideración,_x000a_Nos dirigimos a usted para saludarle y, al mismo tiempo, informarle que hemos analizado su_x000a_reclamo presentado el 18 de agosto de 2025 a través de la Hoja de Reclamación N° 25EPS043-01039 del Libro de Reclamaciones Virtual (LRV) de RIMAC EPS, quien nos trasladó el_x000a_19 de agosto del 2025, con relación a los presuntos inconvenientes ocurridos durante_x000a_nuestra atención. Por ello, procedimos a realizar una evaluación exhaustiva con las áreas_x000a_involucradas._x000a_En virtud de ello, adjunto a la presente, encontrará el Informe de Resultado de su Reclamo_x000a_para su revisión._x000a_Lamentamos cualquier molestia que esta situación haya podido ocasionar y le reiteramos_x000a_nuestro propósito de cumplir con nuestros servicios con la más alta calidad para nuestros_x000a_pacientes._x000a_Finalmente, le recordamos lo siguiente:_x000a_“De no encontrarse de acuerdo, o disconforme con el resultado del reclamo, o ante la_x000a_negativa de atención o irregularidad en su tramitación, puede acudir en denuncia ante la_x000a_Superintendencia Nacional de Salud - SUSALUD; o hacer uso de los mecanismos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18 de agosto de 2025, a través del Libro de Reclamaciones_x000a_Virtual (LRV) de RIMAC EPS, mediante la Hoja de Reclamación 25EPS-043-01039;_x000a_el cual nos fue trasladado el 19 de agosto del 2025 y registramos como Reclamo N°_x000a_LVR-25-000047._x000a_2. Identificación del usuario afectado y de quien presenta el reclamo:_x000a_El reclamo fue presentado por el Sr. Luis Enrique Vargas Rodríguez, identificado con_x000a_DNI N° 40716465, en calidad de representante._x000a_La usuaria afectada es la Sra. María Teresa Rodríguez Gil de Vargas con DNI N°_x000a_06927900._x000a_3. Descripción y causa del reclamo:_x000a_“La paciente María Teresa Rodríguez Gil de Vargas no cuenta con la programación de_x000a_servicios a cargo del proveedor Viva 1A. Dicha programación se viene pidiendo hace 3_x000a_semanas y solo remiten planes inconclusos.”_x000a_4. Análisis de los hechos que sustentan el reclamo:_x000a_Habiendo solicitado el descargo respectivo a las áreas involucradas en su atención,_x000a_como parte de las diligencias para atender su reclamo, cordialmente, le informamos lo_x000a_siguiente:_x000a_Con relación a su observación respecto a la falta de envío del cronograma de atención_x000a_correspondiente al mes de agosto para el agendamiento de las atenciones asistenciales_x000a_de su señora madre, hemos verificamos que el cronograma fue remitido oportunamente_x000a_el día 1 de agosto al correo levargas@gmail.com, estando a cargo de la Lic. Gianina_x000a_Sigueñas._x000a_En cuanto a los planes inconclusos de terapia de lenguaje, le informamos que contamos_x000a_con el soporte de un profesional en terapia de lenguaje quien brindará atenciones_x000a_correspondientes dos veces por semana._x000a_No obstante, lo señalado, reconocemos la importancia de que usted y su señora madre_x000a_cuenten con la programación de manera clara, completa y oportuna. Por ello, hemos_x000a_reforzado nuestras coordinaciones internas, a fin de garantizar la entrega de_x000a_cronogramas sin inconvenientes y con la debida continuidad en las terapias_x000a_programadas._x000a_5. Conclusiones_x000a_En consecuencia, de acuerdo con los fundamentos expuestos, nuestra institución_x000a_declara fundado en parte su reclamo._x000a_Viva 1A agradece su reclamo pues nos permite tener el debido conocimiento de las_x000a_eventualidades y deficiencias que puedan producirse durante la atención, tomar_x000a_medidas correctivas evitando a futuro alguna otra disconformidad que refleja_x000a_insatisfacción en situaciones similares._x000a_Lamentamos que la percepción de la atención brindada no haya sido de su satisfacción,_x000a_no obstante, le reiteramos nuestro compromiso de seguir trabajando en pro de la mejora_x000a_de los procesos establecidos en nuestra institución; asimismo le informamos que, ante_x000a_cualquier consulta o duda futura, puede contactarse con nuestro personal de Plataforma_x000a_de Atención al Usuario en Salud (PAUS) por los siguientes canales:_x000a_quejasyreclamos@viva1a.com.pe_x000a_6. Medidas a adoptar o adoptadas:_x000a_Finalmente, es oportuno informarle que hemos adoptado las siguientes medidas:_x000a_a) Notificar de forma oportuna cualquier reprogramación, evitando la espera_x000a_injustificada del paciente._x000a_b) Envió de cronograma de servicios el primer día hábil de cada mes._x000a_Quedamos atentos ante cualquier solicitud, prestos a servirle siempre._x000a_“EN VIVA 1A CUIDAMOS LA SALUD DE TU FAMILIA COMO SI FUERA LA NUESTRA&quot;"/>
    <d v="2025-09-10T00:00:00"/>
    <x v="0"/>
    <n v="17"/>
    <s v="CERRADA"/>
    <s v="6 DIAS O MAS"/>
    <s v="ATRIBUIBLE"/>
    <s v="ago-19"/>
    <e v="#N/A"/>
    <e v="#N/A"/>
    <e v="#N/A"/>
    <e v="#N/A"/>
    <m/>
    <m/>
    <s v="Acceso"/>
    <x v="0"/>
  </r>
  <r>
    <x v="7"/>
    <s v="PERÚ"/>
    <s v="VIVA1A CENTRO MEDICO"/>
    <s v="RIMAC"/>
    <s v="CRONICOS"/>
    <s v="PA"/>
    <n v="54499"/>
    <s v="Wilma Cristina Terrazas de Mirabal"/>
    <m/>
    <n v="955028401"/>
    <m/>
    <x v="1"/>
    <m/>
    <x v="2"/>
    <s v="ASEGURADOR"/>
    <s v="Hola @CUI_Guissela Bedon Espinoza @Margot Hilda Simon Jaico @CUI_Liliana Patricia Blanco Rodriguez @Stephania Ambar Sulca Figueroa_x000a__x000a_ _x000a__x000a_Solicito su apoyo urgente, estamos con reclamos por parte del cliente CNPC, proveedor VIVA1A no se esta comunicando con asegurados para un adecuado tratamiento._x000a__x000a_ _x000a__x000a_No tengo respuesta al correo que precede este dónde solicito ayuda para recibir los medicamentos de mi mamá que es paciente crónico (hipertensión) y además recibe otros medicamentos por otros temas de salud. En la primera mitad del año este servicio ha funcionado relativamente bien, pero en el último mes y medio no tenemos contacto. Hemos llamado, pero tampoco hemos tenido suerte._x000a__x000a_ _x000a__x000a_Lamentablemente y como lo menciono en mi correo anterior, el caso de mi mamá no es el único, pues hay otros casos, no obstante, a tantas reuniones y comunicaciones cursadas.  _x000a__x000a_ _x000a__x000a_Por favor tu apoyo para contactar a la persona indicada que pueda ayudarnos a solucionar esta omisión, pues mi mamá no puede dejar de tomar su medicamento para la hipertensión, por ejemplo, además de sus otros medicamentos._x000a__x000a_ _x000a__x000a_Wilma Cristina Terrazas de Mirabal_x000a__x000a_PE54499 (pasaporte)_x000a__x000a_Celular: +51 955 028 401_x000a__x000a_ _x000a__x000a_Saludos cordiales,"/>
    <x v="0"/>
    <s v="PRESTADOR EXTERNO"/>
    <s v="FARMACIA"/>
    <x v="119"/>
    <s v="Estimados, buenos días:_x000a_Con relación al caso de la paciente Wilma Cristina Terrazas de Mirabal (PE54499), informamos lo siguiente:_x000a_La paciente tuvo consulta médica el 17 de agosto, y la receta fue gestionada el 18 de agosto._x000a_Se realizaron múltiples intentos de comunicación con la paciente al número 016183000 y posteriormente desde nuestro número corporativo, así como al número 964960300, sin obtener respuesta._x000a_Finalmente, a las 10:30 a.m. del día 19 de agosto se logró establecer contacto exitoso con la paciente. En dicha comunicación se confirmó que los medicamentos serían enviados entre las 11:00 a.m. y 12:00 p.m. del mismo día._x000a_Respecto a las observaciones planteadas, señalamos que las atenciones de la paciente se vienen realizando conforme al programa establecido. Reiteramos nuestro compromiso y total disponibilidad para solucionar los inconvenientes que puedan presentarse._x000a_No obstante, es importante precisar que existen situaciones que escapan a nuestro control, como la recepción de llamadas por parte del paciente o su entorno familiar. Este aspecto resulta determinante, ya que la coordinación debe ser adecuada para evitar demoras o envíos infructuosos, y así asegurar que el motorizado entregue los medicamentos en el horario pactado._x000a_Seguiremos reforzando la comunicación y el seguimiento de este caso para garantizar la continuidad del tratamiento de la paciente._x000a_Saludos, "/>
    <d v="2025-08-19T00:00:00"/>
    <x v="0"/>
    <n v="1"/>
    <s v="CERRADA"/>
    <s v="24 HORAS"/>
    <s v="ATRIBUIBLE"/>
    <s v="ago-19"/>
    <e v="#N/A"/>
    <e v="#N/A"/>
    <e v="#N/A"/>
    <e v="#N/A"/>
    <m/>
    <m/>
    <s v="Medicamentos"/>
    <x v="0"/>
  </r>
  <r>
    <x v="7"/>
    <s v="PERÚ"/>
    <s v="VIVA1A CENTRO MEDICO"/>
    <s v="RIMAC"/>
    <s v="CRONICOS"/>
    <s v="DNI"/>
    <n v="45946811"/>
    <s v="YIMMY FRANCISCO LAM VILLAR"/>
    <m/>
    <m/>
    <m/>
    <x v="1"/>
    <m/>
    <x v="2"/>
    <s v="ASEGURADOR"/>
    <s v="Buenos días_x000a__x000a_Por favor su gentil y urgente apoyo ya que cliente VIP se encuentra muy crítico porque informa hasta el momento no tiene ningun contacto de ejecutivas del PROGRAMA CUIDATE por entrega de medicinas tanto para el como también para su hija los cuales ambos estan dentro del programa con diferente diagnóstico._x000a__x000a_Solicita se comuniquen con el urgente hoy de lo contrario hara reclamo por el tiempo ya transcurrido._x000a__x000a_POLIZA:E0000381_x000a_Paciente 1: YIMMY FRANCISCO LAM VILLAR(TITULAR)_x000a_DNI:45946811_x000a_DIAGNOSTICO: HIPERTENSION_x000a_Paciente 2: ABRIL LUCÍA LAM RODRIGUEZ(HIJA)_x000a_DNI:90737873_x000a_DIAGNOSTICO: ASMA_x000a_CEL: 971434757"/>
    <x v="2"/>
    <s v="CRONICOS"/>
    <s v="HIPERTENSION"/>
    <x v="119"/>
    <s v="Buenos días estimados, _x000a_Con relación a su comunicación, le informamos que tanto usted como su hija cuentan con atenciones programadas dentro del Programa Cuídate, de acuerdo con los siguientes detalles:_x000a_Paciente: Yimmy Francisco Lam Villar (DNI: 45946811)_x000a_Diagnóstico: Hipertensión_x000a_Cita: 19/08 a las 11:45 a.m._x000a_Especialidad: Cardiología – Teleconsulta_x000a_Médico tratante: Dr. Lizbel Esteban Milla _x000a_Paciente: Abril Lucía Lam Rodríguez (DNI: 90737873)_x000a_Diagnóstico: Asma_x000a_Cita: 20/08 a las 7:00 p.m._x000a_Especialidad: Medicina Familiar – Teleconsulta_x000a_Médico tratante: Dr. Antonio David Moncada Catalán _x000a_Reiteramos nuestro compromiso en brindar la continuidad y el acompañamiento necesario a usted y a su hija dentro del programa, asegurando la atención integral de sus diagnósticos._x000a_Nuestro equipo de experiencia se mantendrá en contacto cercano para asistirlos en lo que requieran y garantizar el adecuado seguimiento de sus atenciones."/>
    <d v="2025-08-19T00:00:00"/>
    <x v="0"/>
    <n v="1"/>
    <s v="CERRADA"/>
    <s v="24 HORAS"/>
    <s v="ATRIBUIBLE"/>
    <s v="ago-19"/>
    <e v="#N/A"/>
    <e v="#N/A"/>
    <e v="#N/A"/>
    <e v="#N/A"/>
    <m/>
    <m/>
    <s v="Acceso"/>
    <x v="0"/>
  </r>
  <r>
    <x v="7"/>
    <s v="PERÚ"/>
    <s v="VIVA1A CENTRO MEDICO"/>
    <s v="RIMAC"/>
    <s v="CRONICOS"/>
    <s v="DNI"/>
    <n v="90737873"/>
    <s v="ABRIL LUCÍA LAM RODRIGUEZ"/>
    <m/>
    <m/>
    <m/>
    <x v="1"/>
    <m/>
    <x v="2"/>
    <s v="ASEGURADOR"/>
    <s v="Buenos días_x000a__x000a_Por favor su gentil y urgente apoyo ya que cliente VIP se encuentra muy crítico porque informa hasta el momento no tiene ningun contacto de ejecutivas del PROGRAMA CUIDATE por entrega de medicinas tanto para el como también para su hija los cuales ambos estan dentro del programa con diferente diagnóstico._x000a__x000a_Solicita se comuniquen con el urgente hoy de lo contrario hara reclamo por el tiempo ya transcurrido._x000a__x000a_POLIZA:E0000381_x000a_Paciente 1: YIMMY FRANCISCO LAM VILLAR(TITULAR)_x000a_DNI:45946811_x000a_DIAGNOSTICO: HIPERTENSION_x000a_Paciente 2: ABRIL LUCÍA LAM RODRIGUEZ(HIJA)_x000a_DNI:90737873_x000a_DIAGNOSTICO: ASMA_x000a_CEL: 971434757"/>
    <x v="2"/>
    <s v="CRONICOS"/>
    <s v="ASMA"/>
    <x v="119"/>
    <s v="Buenos días estimados, _x000a_Con relación a su comunicación, le informamos que tanto usted como su hija cuentan con atenciones programadas dentro del Programa Cuídate, de acuerdo con los siguientes detalles:_x000a_Paciente: Yimmy Francisco Lam Villar (DNI: 45946811)_x000a_Diagnóstico: Hipertensión_x000a_Cita: 19/08 a las 11:45 a.m._x000a_Especialidad: Cardiología – Teleconsulta_x000a_Médico tratante: Dr. Lizbel Esteban Milla _x000a_Paciente: Abril Lucía Lam Rodríguez (DNI: 90737873)_x000a_Diagnóstico: Asma_x000a_Cita: 20/08 a las 7:00 p.m._x000a_Especialidad: Medicina Familiar – Teleconsulta_x000a_Médico tratante: Dr. Antonio David Moncada Catalán _x000a_Reiteramos nuestro compromiso en brindar la continuidad y el acompañamiento necesario a usted y a su hija dentro del programa, asegurando la atención integral de sus diagnósticos._x000a_Nuestro equipo de experiencia se mantendrá en contacto cercano para asistirlos en lo que requieran y garantizar el adecuado seguimiento de sus atenciones."/>
    <d v="2025-08-19T00:00:00"/>
    <x v="0"/>
    <n v="1"/>
    <s v="CERRADA"/>
    <s v="24 HORAS"/>
    <s v="ATRIBUIBLE"/>
    <s v="ago-19"/>
    <e v="#N/A"/>
    <e v="#N/A"/>
    <e v="#N/A"/>
    <e v="#N/A"/>
    <m/>
    <m/>
    <s v="Acceso"/>
    <x v="0"/>
  </r>
  <r>
    <x v="7"/>
    <s v="PERÚ"/>
    <s v="VIVA1A CENTRO MEDICO"/>
    <s v="RIMAC"/>
    <s v="CRONICOS"/>
    <s v="DNI"/>
    <n v="6927900"/>
    <s v="MARIA TERESA RODRIGUEZ GIL DE VARGAS"/>
    <m/>
    <m/>
    <m/>
    <x v="1"/>
    <m/>
    <x v="2"/>
    <s v="ASEGURADOR"/>
    <s v="Señalan que desde el 16/07/2025, nuevamente no brinda el servicio de terapia de lenguaje para la paciente María Teresa Rodríguez Gil de Vargas (DNI 06927900), lo cual es un escenario adverso y recurrente para la salud de la paciente._x000a_"/>
    <x v="2"/>
    <m/>
    <s v="TERAPIAS"/>
    <x v="119"/>
    <s v="Buenas tardes estimados,_x000a__x000a_Reciba un cordial saludo del Centro Médico Viva 1A. En relación al reclamo N° 25-EPS003663, se adjunta respuesta del caso._x000a_Estamos atentos a cualquier duda o consulta adicional."/>
    <d v="2025-09-16T00:00:00"/>
    <x v="0"/>
    <n v="21"/>
    <s v="CERRADA"/>
    <s v="6 DIAS O MAS"/>
    <s v="ATRIBUIBLE"/>
    <s v="ago-19"/>
    <e v="#N/A"/>
    <e v="#N/A"/>
    <e v="#N/A"/>
    <s v="SI"/>
    <m/>
    <m/>
    <s v="Acceso"/>
    <x v="0"/>
  </r>
  <r>
    <x v="7"/>
    <s v="PERÚ"/>
    <s v="VIVA1A CENTRO MEDICO"/>
    <s v="RIMAC"/>
    <s v="CRONICOS"/>
    <s v="DNI"/>
    <n v="41002143"/>
    <s v="Ruiz Ahuanari, Rosa"/>
    <m/>
    <m/>
    <m/>
    <x v="1"/>
    <m/>
    <x v="2"/>
    <s v="ASEGURADOR"/>
    <s v="Estimadas @Brigitte Huaranca Lopez@Quejas y reclamos_x000a__x000a_Su gentil apoyo con el descargo del presente reclamo._x000a__x000a_Guisela buenas noches, por favor tu apoyo con lo solicitado por el broker:_x000a__x000a_ _x000a__x000a_Me pongo en contacto contigo para informarte que la colaboradora Rosa, afiliada al programa Cuidarte, no ha recibido seguimiento para su tratamiento desde hace aproximadamente dos meses. Agradecería tu gestión para verificar el caso y activar cuanto antes la atención correspondiente._x000a__x000a_ _x000a__x000a_A continuación, los datos de la colaboradora:_x000a__x000a_ _x000a__x000a_Ruiz Ahuanari, Rosa_x000a_DNI 41002143_x000a_ _x000a__x000a_Quedo a la espera de tu confirmación, gracias._x000a__x000a_ _x000a__x000a_Saludos,"/>
    <x v="2"/>
    <s v="CRONICOS"/>
    <s v="ASMA"/>
    <x v="120"/>
    <s v="Buenos días estimados, _x000a_En relación al caso de la Sra. Rosa Ruiz Ahuanari (DNI 41002143), afiliada al programa Cuidarte, se informa lo siguiente:_x000a_La continuidad de las atenciones no pudo efectuarse en el tiempo correspondiente debido a que la paciente no respondió a las llamadas telefónicas ni a los mensajes enviados desde nuestra central, lo que imposibilitó el contacto y programación de citas en el período señalado._x000a_El día 20 de agosto de 2025 se logró establecer comunicación directa con la paciente, quien atendió la llamada, procediéndose de inmediato a programar su cita y brindársele la atención correspondiente dentro del programa Cuidarte Asma. La atención médica fue realizada por el Dr. Moncada._x000a_Actualmente, la paciente se encuentra con seguimiento activo y está siendo monitoreada de manera regular por la Lic. Anaveliza Segovia, encargada de su seguimiento de enfermería._x000a__x000a__x000a__x000a__x000a_De esta manera, se confirma que la paciente cuenta nuevamente con atención continua en el marco del programa."/>
    <d v="2025-08-21T00:00:00"/>
    <x v="0"/>
    <n v="2"/>
    <s v="CERRADA"/>
    <s v="48 HORAS"/>
    <s v="ATRIBUIBLE"/>
    <s v="ago-20"/>
    <e v="#N/A"/>
    <e v="#N/A"/>
    <e v="#N/A"/>
    <e v="#N/A"/>
    <m/>
    <m/>
    <s v="Acceso"/>
    <x v="0"/>
  </r>
  <r>
    <x v="7"/>
    <s v="PERÚ"/>
    <s v="VIVA1A CENTRO MEDICO"/>
    <s v="RIMAC"/>
    <s v="CRONICOS"/>
    <s v="DNI"/>
    <n v="41573039"/>
    <s v="LINETT YESENIA ENRRIQUEZ TAPIA"/>
    <m/>
    <m/>
    <m/>
    <x v="62"/>
    <m/>
    <x v="0"/>
    <s v="LIBRO DE RECLAMOS ASEGURADOR"/>
    <s v="Estimsdos @Brigitte Huaranca Lopez@Quejas y reclamos_x000a__x000a_Se requiere su gentil apoto con el descargo del presente reclamo._x000a__x000a_Estimada._x000a__x000a_Por favor tu atención con el reclamo en referencia. Cliente solicita atención urgente para la toma de muestra._x000a__x000a_ _x000a__x000a_PACIENTE: LINETT YESENIA ENRRIQUEZ TAPIA_x000a__x000a_DNI 41573039_x000a__x000a_PLANES MEDICOS EPS 6101-E0001380._x000a__x000a_ _x000a__x000a_RECLAMO_x000a__x000a_La atención del proveedor es mala, cuando llamo por teléfono no contestan, solo constatan por whatsapp cuando se acuerdan, desde el mes del mayo estoy con el tratamiento de mi esposa y solo le han enviado pastillas, y el examen medico que prometieron para que le tomaran las muestras no se cumplió hasta la fecha ya que recién en agosto me informaron que no tiene cobertura para mi zona, sin embargo me siguen enviando medicamentos, solicito una alternita para que mi esposa se pueda tomar los exámenes._x000a__x000a_ _x000a__x000a_Slds._x000a__x000a__x000a_Atte,"/>
    <x v="2"/>
    <s v="PRESTADOR EXTERNO"/>
    <s v="LABORATORIO"/>
    <x v="120"/>
    <s v="Buenos días estimados, _x000a_Hemos recibido su comunicación y, tras la revisión correspondiente, le informamos lo siguiente:_x000a_De acuerdo con las condiciones de su programa, las atenciones médicas se realizan el día 30 de cada mes. En ese sentido, verificamos que usted recibió atenciones en las siguientes fechas:_x000a_30 de mayo de 2025_x000a_19 de julio de 2025_x000a_19 de agosto de 2025_x000a__x000a__x000a_Cabe precisar que los cambios de fechas se efectuaron a solicitud del paciente, quedando debidamente registradas en nuestro sistema._x000a_Respecto al mes de junio, nuestro equipo intentó contactarlo en reiteradas ocasiones sin éxito, lo que imposibilitó concretar la cita correspondiente en esa oportunidad._x000a_En cuanto al reclamo presentado, el correo fue recibido por nuestra área el día de ayer, fecha en la cual la atención médica de agosto ya había sido cumplida. Asimismo, adjuntamos copia de la conversación sostenida para la coordinación y programación de la atención del mes de agosto._x000a__x000a__x000a_Finalmente, le informamos que actualmente se encuentra con sus atenciones al día, habiendo sido atendido conforme a su programa de Hipotiroidismo, bajo el seguimiento de la Dra. Virginia Cuevas._x000a_Reiteramos nuestro compromiso de continuar brindándole el soporte necesario y quedamos atentos a cualquier consulta adicional."/>
    <d v="2025-08-21T00:00:00"/>
    <x v="0"/>
    <n v="2"/>
    <s v="CERRADA"/>
    <s v="48 HORAS"/>
    <s v="ATRIBUIBLE"/>
    <s v="ago-20"/>
    <e v="#N/A"/>
    <e v="#N/A"/>
    <e v="#N/A"/>
    <e v="#N/A"/>
    <m/>
    <m/>
    <s v="Acceso"/>
    <x v="0"/>
  </r>
  <r>
    <x v="7"/>
    <s v="PERÚ"/>
    <s v="VIVA1A CENTRO MEDICO"/>
    <s v="RIMAC"/>
    <s v="CRONICOS"/>
    <s v="DNI"/>
    <n v="40716465"/>
    <s v="Maria Teresa Rodriguez Gil de Vargas"/>
    <m/>
    <m/>
    <m/>
    <x v="63"/>
    <m/>
    <x v="0"/>
    <s v="LIBRO DE RECLAMOS ASEGURADOR"/>
    <s v="Desde el 20/07/2025 se solicitó que el proveedor Viva 1A cotice el material de cateterismo intermitente para la paciente María Teresa Rodríguez Gil de Vargas (DNI 06927900)."/>
    <x v="6"/>
    <s v="EPS"/>
    <s v="ASEGURADOR"/>
    <x v="120"/>
    <s v=" Lima, 25 de agosto del 2025_x000a__x000a_Luis Enrique Vargas Rodríguez_x000a_levargas@gmail.com_x000a__x000a_Referencia: Reclamo N° LRV-25EPS-043-01056_x000a_PAUS – VIVA 1A S.A.C._x000a__x000a_Luis Enrique Vargas Rodríguez:_x000a__x000a_De nuestra consideración,_x000a__x000a_Nos dirigimos a usted para saludarle y, al mismo tiempo, informarle que hemos analizado su reclamo presentado el 20 de agosto de 2025 a través de la Hoja de Reclamación N° 25EPS-043-01056 del Libro de Reclamaciones Virtual (LRV) de RIMAC EPS, quien nos trasladó el 20 de agosto del 2025,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A_x000a__x000a_Informe de Resultado del Reclamo_x000a__x000a_1._x0009_Canal de Ingreso del Reclamo:_x000a__x0009_Reclamo ingresado el 20 de agosto de 2025, a través del Libro de Reclamaciones Virtual (LRV) de RIMAC EPS, mediante la Hoja de Reclamación 25-EPS-043-01056; el cual nos fue trasladado el 20 de agosto del 2025 y registramos como Reclamo N° LVR-25-000050._x000a__x000a_2._x0009_Identificación del usuario afectado y de quien presenta el reclamo:_x000a__x000a_El reclamo fue presentado por el Sr. Luis Enrique Vargas Rodríguez, identificado con DNI N° 40716465, en calidad de representante._x000a_La usuaria afectada es la Sra. María Teresa Rodríguez Gil de Vargas con DNI N° 06927900._x000a__x000a_3._x0009_Descripción y causa del reclamo:_x000a__x000a_“Desde el 20/07/2025 se solicitó que el proveedor Viva 1A cotice el material de cateterismo intermitente para la paciente María Teresa Rodríguez Gil de Vargas (DNI 06927900).”_x000a__x000a_4._x0009_Análisis de los hechos que sustentan el reclamo:_x000a__x000a_Habiendo solicitado el descargo respectivo a las áreas involucradas en su atención, como parte de las diligencias para atender su reclamo, cordialmente, le informamos lo siguiente:_x000a__x000a_Con relación a su observación sobre la falta de envío de la cotización de materiales para cateterismo, se verificó que la solicitud fue realizada por su médico particular y que, en ese momento, no se contaba con disponibilidad del producto requerido. Dicha situación fue comunicada oportunamente al paciente por el área de Enfermería._x000a__x000a_5._x0009_Conclusiones_x000a__x000a_En consecuencia, de acuerdo con los fundamentos expuestos, nuestra institución_x000a_declara infundado en parte su reclamo.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ción oportuna al familiar y/o paciente respecto a la disponibilidad de materiales y el envío de cotizaciones_x000a__x000a_Quedamos atentos ante cualquier solicitud, prestos a servirle siempre._x000a__x000a_“EN VIVA 1A CUIDAMOS LA SALUD DE TU FAMILIA COMO SI FUERA LA NUESTRA”_x000a_"/>
    <d v="2025-08-25T00:00:00"/>
    <x v="0"/>
    <n v="4"/>
    <s v="CERRADA"/>
    <s v="96 HORAS"/>
    <s v="NO ATRIBUIBLE"/>
    <s v="ago-20"/>
    <e v="#REF!"/>
    <e v="#N/A"/>
    <e v="#N/A"/>
    <e v="#N/A"/>
    <m/>
    <m/>
    <s v="Eps"/>
    <x v="2"/>
  </r>
  <r>
    <x v="7"/>
    <s v="PERÚ"/>
    <s v="VIVA1A CENTRO MEDICO"/>
    <s v="RIMAC"/>
    <s v="CRONICOS"/>
    <s v="DNI"/>
    <n v="8170776"/>
    <s v="NILTON HERNAN JIMENEZ ROSALES"/>
    <m/>
    <m/>
    <m/>
    <x v="64"/>
    <m/>
    <x v="0"/>
    <s v="LIBRO DE RECLAMOS ASEGURADOR"/>
    <s v="Estimadas @Brigitte Huaranca Lopez@Quejas y reclamos_x000a__x000a_Su gentil apoyo se requiere el descargo y medidas correctivas al respecto al presente reclamo._x000a__x000a__x000a_Hola Guissela,_x000a__x000a_ _x000a__x000a_Agradeceré tu especial apoyo con el reclamo presentado por NILTON HERNAN JIMENEZ ROSALES (DNI: 08170776), del programa Diamante._x000a__x000a_MOTIVO: cliente menciona que lleva terapias con Viva1A y ha pagado todas las terapias (s/438.24 18 julio) menciona que no le envían al terapista, no le responden, el se siente mal y nadie le da una solución, se comunicó con el programa Diamante, ya que menciona que ellos lo derivaron con Viva1A, solicita una solución ya que se siente mal, se ha comunicado con el programa y no lo ayudan. No esta conforme con las terapias que realiza el terapista ya que solo le realiza masaje, y el problema que el tiene es con la columna su última atención fue el sábado 09.08, cliente ya no desea seguir trabajando con ellos, solicita la devolución de los pagos que realizó._x000a__x000a_ _x000a__x000a_Por favor tu apoyo con la revisión._x000a__x000a_Quedo atenta._x000a__x000a_ _x000a__x000a_Gracias,_x000a_"/>
    <x v="11"/>
    <s v="TERAPIAS"/>
    <s v="TERAPIA FISICA"/>
    <x v="120"/>
    <s v="Estimados buenos días,_x000a_Con respecto a lo solicitado se informa que:_x000a_Paciente del programa Diamante, residente en el Rímac._x000a_Cita con la Dra. Laura Vigo con fecha 12/07/25 – OM: 20 ss TF._x000a_Inicio de terapias: 14/07/25; a la actualidad lleva efectivas 8 ss TF._x000a_Incidencia:_x000a_Atenciones con el Lic. Meza, quien cambia de horario al turno mañana de 07:00 a 11:00 horas, horario en el que al paciente no le era posible asistir y no aceptó las sesiones, indicando que tenía estudio bíblico. Adicionalmente, señaló que no podía acudir los días sábados por compromisos en su Iglesia. A pesar de múltiples intentos de agendar atenciones, la respuesta por parte del paciente fue negativa._x000a_Posteriormente, se recepciona llamada de la Ejecutiva Diana de Rímac, a través de Brigitte H., informando que el paciente aceptaría atención en horas de la mañana, por lo que nos comunicamos nuevamente para confirmar la aceptación en el horario de 08:00 a.m. los días lunes, miércoles y viernes._x000a_En el cambio de mes, el Lic. Meza renuncia a su cargo en Viva 1A._x000a_Se informa al paciente sobre la renuncia, lo cual le causa disgusto, ya que estaba muy fidelizado con el terapeuta. Se brinda la opción de atención con el Lic. Noriega; sin embargo, el paciente no está conforme con dicha atención. Actualmente, nos contactaremos con el Sr. Nilton para asignar al Lic. Rivalles a sus atenciones._x000a_Cabe indicar que el paciente mantiene sus atenciones al día; sin embargo, en ocasiones se presentan demoras debido a que no realiza el copago correspondiente para poder programar las terapias._x000a_Historial de atenciones:_x000a_25/03/25: Primera atención con la Dra. Vigo, quien emite orden médica de 24 sesiones de terapia física (TF) y 12 de terapia ocupacional (TO). El paciente manifiesta que no requiere terapias ocupacionales, indicando que puede realizar sus actividades de manera independiente, y que solo necesita 12 terapias físicas._x000a_05/04/25 al 10/05/25: Inicio y culminación de la primera orden médica (12 TF). El 10/05/25, el mismo día de culminación, el paciente es evaluado nuevamente por la Dra. Vigo, quien emite nueva orden médica por 16 sesiones de TF._x000a_16/05/25 al 03/06/25: Ejecución de la segunda orden médica (16 TF), realizándose finalmente 18 sesiones como muestra de solidaridad hacia el paciente._x000a_12/07/25: Nueva orden médica de la Dra. Vigo por 20 sesiones de TF._x000a_14/07/25 a la actualidad: El paciente ha cumplido 8 sesiones de la presente orden médica._x000a_Es todo cuanto informamos para su conocimiento."/>
    <d v="2025-10-01T00:00:00"/>
    <x v="0"/>
    <n v="31"/>
    <s v="CERRADA"/>
    <s v="6 DIAS O MAS"/>
    <s v="ATRIBUIBLE"/>
    <s v="ago-20"/>
    <e v="#N/A"/>
    <e v="#N/A"/>
    <e v="#N/A"/>
    <s v="SI"/>
    <m/>
    <m/>
    <s v="Atencion Asistencial"/>
    <x v="0"/>
  </r>
  <r>
    <x v="7"/>
    <s v="PERÚ"/>
    <s v="VIVA1A CENTRO MEDICO"/>
    <s v="RIMAC"/>
    <s v="CRONICOS"/>
    <m/>
    <m/>
    <s v="HUAYLLA CASTRO KATY"/>
    <m/>
    <m/>
    <m/>
    <x v="1"/>
    <m/>
    <x v="2"/>
    <s v="ASEGURADOR"/>
    <s v="Hola Patty, buenos días_x000a__x000a_ _x000a__x000a_Mucho apreciaré nos ayudes con el descargo por lo ocurrido en las atenciones médica de la Sra. Huaylla por parte del programa de enf. crónicas de Rimac, para mayor detalle se adjunto descripción de la asegurada, quien está muy mortificada por este tema, ella no desea presentar un reclamo formal pero si solicita atención de su parte a su requerimiento:_x000a__x000a_ _x000a__x000a_“Desde que cambiamos de EPS me acogí al programa de otras enfermedades crónicas por una patología autoinmune que yo presento hace casi 10 años._x000a__x000a_Me derivaron con el centro médico Viva 1A con quienes mensualmente coordino las llamadas con el endocrino de turno, me pregunta por mi estado de salud y me receta mis pastillas para el mes, la llamada no dura más de 4 minutos._x000a__x000a_Desde la primera consulta con el endocrino coordinamos la toma de una muestra de sangre y una ecografía de tiroides que de acuerdo a mi historial con la otra EPS la solía realizar semestralmente._x000a__x000a_Han pasado 5 meses y en ese tiempo solo me han tomado una muestra de sangre, fueron a casa y se llevaron la muestra, en la última llamada con la endocrino que fue el día 30 de julio volví a recalcar que no me llamaban para agendar la cita de la ecografía, ella también volvió a dar la orden de una nueva toma de sangre y hasta ahora no recibo comunicación al respecto de ambos análisis._x000a__x000a_ _x000a__x000a_Yo no puedo esperar porque si mis dosis de eutirox no son las correctas corro el riesgo de sufrir pequeñas taquicardias._x000a__x000a_Te comento que por mi cuenta he seguido el tratamiento con mi habitual endocrino. He pagado mis consultas, he ido a la clínica por los exámenes de sangre, he pagado por la ecografía y estoy a la espera de lo que me diga mi endocrino la otra semana._x000a__x000a_Si me parece lamentable que el programa que te vendió Rimac no esté funcionando como se esperaba. Por favor deriva esta queja con el bróker del seguro._x000a__x000a_Deben estar por llamarme para la siguiente cita, con esta será el quinto mes que no me programan los exámenes que promete cubrir Rimac EPS”_x000a__x000a_ _x000a__x000a_Esperamos contar con tu apoyo como siempre._x000a__x000a_ _x000a__x000a_Quedamos atentos,_x000a__x000a_ _x000a__x000a_Mil gracias,_x000a__x000a_ "/>
    <x v="28"/>
    <s v="CRONICOS"/>
    <s v="HIPOTIROIDISMO"/>
    <x v="121"/>
    <s v="Buenos días estimados, _x000a_Respecto a lo solicita se informa lo siguiente: _x000a_El día de ayer 27/08, se registró al paciente en el DRIVE de laboratorio para la toma de análisis. _x000a__x000a__x000a__x000a__x000a__x000a_Dayerlab aún no se ha contactado con pc._x000a__x000a__x000a__x000a_Paciente solicita la toma para este SABADO 30/08 _x000a__x000a__x000a_Así mismo también se informa que él  envió de medicamentos se programó para hoy en el rango de horario de 08:00 a 11:15 _x000a__x000a_También, estamos haciendo el seguimiento correspondiente para agilizar la programación del examen de imagenología. _x000a_Quedo atento a cualquier consulta adicional._x000a__x000a_Saludos cordiales,"/>
    <d v="2025-08-28T00:00:00"/>
    <x v="0"/>
    <n v="6"/>
    <s v="CERRADA"/>
    <s v="6 DIAS O MAS"/>
    <s v="ATRIBUIBLE"/>
    <s v="ago-21"/>
    <e v="#N/A"/>
    <e v="#N/A"/>
    <e v="#N/A"/>
    <e v="#N/A"/>
    <m/>
    <m/>
    <s v="Atención Asistencial"/>
    <x v="3"/>
  </r>
  <r>
    <x v="7"/>
    <s v="PERÚ"/>
    <s v="VIVA1A CENTRO MEDICO"/>
    <s v="RIMAC"/>
    <s v="CRONICOS"/>
    <s v="DNI"/>
    <n v="8804113"/>
    <s v="Berta Talledo Eyzaguirre de Echegaray"/>
    <m/>
    <m/>
    <m/>
    <x v="1"/>
    <m/>
    <x v="1"/>
    <s v="ASEGURADOR"/>
    <s v="ESTIMADA KAILA BUENAS NOCHES, SOLICITAMOS AUTORIZACION PARA 24 TERAPIAS RESPIRATORIAS, ORDENADO POR EL MÉDICO DEL PROVEEDOR  VIVA 1, Y SE REALIZARÀ EN SU DOMICILIO, SEGUN ORDEN QUE ADJUNTO._x000a__x000a_PACIENTE: BERTA TALLEDO EYZAGUIRRE DE ECHEGARAY - DNI 08804113._x000a__x000a_CONTRATANTE: WORK NET INGENIERIA Y TELECOMUNICACIONES SA_x000a_POLIZA EPS 6101-E0021889 _x000a__x000a_FAVOR CONFIRMAR A LA BREVEDAD."/>
    <x v="4"/>
    <s v="TERAPIAS"/>
    <s v="TERAPIA RESPIRATORIA"/>
    <x v="122"/>
    <s v="Estimada, buenas tardes. _x000a_De acuerdo con la información recibida, la Lic. Melissa Inga es la profesional asignada para atender a la paciente Berta Talledo Eyzaguirre de Echegaray (DNI 08804113), los días martes, jueves y sábados en su domicilio, según orden médica adjunta._x000a_Quedamos atentos a tu gentil confirmación._x000a_Saludos cordiales,"/>
    <d v="2025-08-26T00:00:00"/>
    <x v="0"/>
    <n v="3"/>
    <s v="CERRADA"/>
    <s v="72 HORAS"/>
    <s v="ATRIBUIBLE"/>
    <s v="ago-22"/>
    <s v="PACIENTE: BERTHA TALLEDO EYZAGUIRRE DE ECHEGARAY (92)"/>
    <e v="#N/A"/>
    <e v="#N/A"/>
    <e v="#N/A"/>
    <m/>
    <m/>
    <s v="Solicitud"/>
    <x v="1"/>
  </r>
  <r>
    <x v="7"/>
    <s v="PERÚ"/>
    <s v="VIVA1A CENTRO MEDICO"/>
    <s v="RIMAC"/>
    <s v="CRONICOS"/>
    <s v="DNI"/>
    <n v="79353282"/>
    <s v="QUISPE ACAPANA ANDRE SALVADOR"/>
    <m/>
    <m/>
    <m/>
    <x v="1"/>
    <m/>
    <x v="2"/>
    <s v="ASEGURADOR"/>
    <s v="Quiero poner en tu conocimiento la queja presentada por la madre del asegurado André, la Sra. Silvia Acapana, quien acudió el 20 de julio inicialmente a la Clínica del Sur. Al no observar mejoras en el menor, al día siguiente se dirigió al CAI donde fue atendido por la especialidad de Pediatría._x000a_Durante esta consulta, la madre manifestó su malestar respecto a la atención brindada por la Dra. Sarai Gonzales Torres, indicando que la profesional no tenía claridad sobre qué exámenes auxiliares solicitar para descartar el diagnóstico. Asimismo, mencionó que no sabía qué medicamentos recetar, ya que el tratamiento oral indicado el día anterior no había tenido efecto._x000a_Ante esta situación, fue la madre quien sugirió un tratamiento por vía intravenosa, lo que generó una pérdida de tiempo considerable mientras el menor se encontraba en un estado de palidez preocupante._x000a_Esta experiencia causó gran incomodidad a la madre, quien expresó su frustración al sentir que debía indicarle a la doctora qué hacer, tanto en cuanto a los exámenes como al tratamiento."/>
    <x v="11"/>
    <s v="Medicina especializada"/>
    <s v="PEDIATRIA"/>
    <x v="123"/>
    <s v="Lima, 30 de setiembre de 2025_x000a_Estimados señores de Rimac EPS_x000a_De nuestra mayor consideración,_x000a_Por medio de la presente, deseamos expresar nuestro compromiso con la transparencia, la_x000a_calidad de atención y la mejora continua en nuestros procesos._x000a_En relación con la queja presentada por la Sra. Silvia Acapana, madre del menor André_x000a_Salvador Quispe Acapana, respecto a la atención recibida los días 20 y 21 de julio de 2025,_x000a_nos permitimos informar lo siguiente:_x000a_a) Descripción de los hechos_x000a_En relación al caso informamos lo siguiente:_x000a_La Dirección Médica revisó la historia clínica y, posteriormente, el descargo_x000a_presentado por la Dra. Sarai Analy Gonzales Torres._x000a_Por tanto, se concluye lo siguiente:_x000a_En relación con la queja presentada por la Sra. Silvia Acapana, madre del menor_x000a_André Salvador Quispe Acapana, respecto a la atención recibida el pasado 20 y 21_x000a_de julio de 2025, me permito remitir el presente descargo proporcionado por el_x000a_médico tratante, Dra. Saraí Analy Gonzales Torres, especialista en Pediatría:_x000a_El paciente de 9 años de edad acudió inicialmente el 20 de julio presentando_x000a_sintomatología posterior a la ingesta de alimentos fuera de casa: odinofagia, dolor_x000a_abdominal, deposiciones líquidas y vómitos. Fue previamente evaluado en Clínica_x000a_del Sur quien indicó tratamiento, sin lograr mejoría, motivo por el cual acudió_x000a_nuevamente a la atención medica en esta ocasión en la sede de Viva 1A para_x000a_evaluación con el especialista en pediatría la Dra. Saraí Gonzales Torres_x000a_Paciente quien al examen físico se encontró en aparentes regulares condiciones_x000a_generales, tibio al tacto, faringe eritematosa, abdomen no distendido rha + blando_x000a_depresible con leve dolor a la palpación profunda en mesogastrio no_x000a_visceromegalias, Glasgow 15/15 ptos, con hallazgos compatibles con diarrea y_x000a_gastroenteritis de presunto origen infeccioso A09.X, linfadenitis mesentérica I88.0 y_x000a_faringitis aguda J02.9. En base a ello, se indicó tratamiento hidratación parenteral,_x000a_metamizol, dimenhidrinato, omeprazol, además simeticona y se solicitan paraclínicos_x000a_pertinentes: ecografía abdominal completa, hemograma completo, PCR cuantitativa,_x000a_reacción inflamatoria en heces._x000a_Posteriormente, a las 4 horas de observación y reevaluación con los resultados de_x000a_hemograma completo leucocitos 7700 a expensas de segmentados hb 14.8 rx inf_x000a_heces reporta blastocystis hominis 1+ Chilomastix mesnili 1+ ecografía abdomen_x000a_completo reporta sin anormalidad, asi mismo la madre del menor refiere mejoría de_x000a_dolor abdominal, niega vómitos y fiebre._x000a_La profesional enfatiza que en todo momento se brindó atención médica oportuna,_x000a_considerando el cuadro clínico, la evolución del paciente y la respuesta al tratamiento_x000a_instaurado, con lo cual se garantizó la seguridad del menor y la continuidad de su_x000a_recuperación en el domicilio._x000a_b) Medidas a adoptar o adoptadas:_x000a_Finalmente, es oportuno informarle que hemos adoptado las siguientes medidas:_x000a_a) Reforzar la comunicación con los familiares del paciente al momento de la_x000a_atención, explicando de manera clara el diagnóstico presuntivo, el plan_x000a_terapéutico y las indicaciones de seguimiento._x000a_b) Mantener la capacitación continua del personal médico en comunicación_x000a_efectiva con familiares, con el propósito de asegurar calidad en la atención._x000a_c) Resolución del caso:_x000a_Luego de la revisión de la historia clínica y del descargo presentado por la Dra. Sarai Analy_x000a_Gonzales Torres, así como del análisis realizado por la Dirección Médica, se concluye lo_x000a_siguiente:_x000a_• La atención brindada se ajustó a los protocolos clínicos y no se evidencian_x000a_omisiones en el manejo médico._x000a_• Se garantizó la seguridad del paciente en todo momento y se actuó de manera_x000a_diligente frente a la sintomatología presentada._x000a_Por lo expuesto, se determina que el reclamo presentado es INFUNDADO._x000a_Reiteramos nuestro compromiso de mantener los más altos estándares en la prestación de_x000a_servicios y a colaborar estrechamente con su representada para asegurar que estos hechos_x000a_sean casos aislados y no afecten la confianza depositada en nuestros procesos._x000a_Agradecemos la oportunidad de exponer las medidas implementadas y quedamos a su_x000a_disposición para cualquier consulta o reunión que consideren pertinente._x000a_Sin otro particular, agradecemos su comprensión y reiteramos nuestro compromiso de mejora_x000a_continua, en beneficio de la atención de sus afiliados._x000a_Cordialmente,_x000a_VIVA 1A S.A.C._x000a_BRIGITTE HUARANCA LÓPEZ_x000a_GESTOR DE RECLAMOS DE VIVA 1A"/>
    <d v="2025-09-30T00:00:00"/>
    <x v="0"/>
    <n v="27"/>
    <s v="CERRADA"/>
    <s v="6 DIAS O MAS"/>
    <s v="ATRIBUIBLE"/>
    <s v="ago-25"/>
    <e v="#N/A"/>
    <e v="#N/A"/>
    <e v="#N/A"/>
    <e v="#N/A"/>
    <m/>
    <m/>
    <s v="Atencion Asistencial"/>
    <x v="0"/>
  </r>
  <r>
    <x v="7"/>
    <s v="PERÚ"/>
    <s v="VIVA1A CENTRO MEDICO"/>
    <s v="RIMAC"/>
    <s v="CRONICOS"/>
    <s v="DNI"/>
    <n v="72900451"/>
    <s v="ZELA GONZALES MARIAPIA"/>
    <m/>
    <m/>
    <m/>
    <x v="1"/>
    <m/>
    <x v="2"/>
    <s v="ASEGURADOR"/>
    <s v="Estimados Señores,_x000a__x000a_Por favor URGENTE con este caso, en enero se presentó el reclamo formal y sin respuesta a la fecha ._x000a__x000a_ _x000a__x000a_Actualmente, me encuentro nuevamente con inconvenientes. El martes 19 de agosto, tuve una cita telefónica con la Dra. Nilda Noriko, quien me recetó levotiroxina de 50mg y un examen de laboratorio para TSH y TSH4. Sin embargo, no he recibido la receta por ningún medio (correo electrónico o WhatsApp), solo por teléfono._x000a__x000a_ _x000a__x000a_Sigo a la espera de mi medicación y los resultados de mis exámenes. Me comuniqué con Viva 1a, y luego me proporcionaron el número de la farmacia de Viva 1a, pero sigo sin recibir respuesta. Mi medicina actual se agota el lunes 25 de agosto, y me preocupa enormemente no recibir mi dosis a tiempo._x000a__x000a_ _x000a__x000a_Esta situación me genera gran inquietud, especialmente recordando lo sucedido en enero, cuando me administraron una dosis de 125mg de levotiroxina, a pesar de que mi dosis habitual era de 25mg. Este error me causó malestar, mareos y desmayos, lo que obligó a la doctora a ajustarme gradualmente a la dosis actual de 50mg._x000a__x000a_ _x000a__x000a_Reitero mi descontento con la gestión de Viva 1a y la falta de respuesta a mi reclamo previo. _x000a__x000a_ _x000a__x000a_Agradecería su pronta intervención para resolver esta situación y asegurar que reciba la atención médica adecuada y oportuna._x000a__x000a_ _x000a__x000a_ _x000a__x000a_@Alexander Bustamante Roque por favor revisar urgente con el programa.  _x000a__x000a_ _x000a__x000a_Quedo atenta ._x000a__x000a_Slds._x000a__x000a_ "/>
    <x v="0"/>
    <s v="PRESTADOR EXTERNO"/>
    <s v="FARMACIA"/>
    <x v="123"/>
    <s v="Buenos días estimados, con respecto a la paciente Zela Gonzales Mariapia informamos lo siguiente:_x000a__x000a_Los exámenes de laboratorio se realizaron en el tiempo establecido. _x000a__x000a_- Me contacté con el paciente el 21 de agosto, solicitando el copago para los exámenes._x000a_- El mismo 21 de agosto el paciente realizó el abono para su toma de laboratorio._x000a_- Ingresé el DRIVE para toma de laboratorio el 21/08 _x000a__x000a_- Dayerlab procedió a realizar la toma el 23/08_x000a__x000a_- Pcte ya cuenta con resultados 25/08(enviados)._x000a__x000a__x000a__x000a_Respecto al envió de medicamentos, adjunto la captura de pantalla de la gestión correspondiente, donde se verifica que posterior a su atención se hizo la coordinación para él envió de medicamentos. _x000a__x000a_Asi mismo este es el descargo que se va a ingresar en su respectivo formato:_x000a__x000a_Descargo formal – cronología de hechos:_x000a__x000a_El 19 de agosto, el paciente fue atendido en cita telefónica con la Dra. Nilda Noriko, quien indicó tratamiento con levotiroxina 50 mg y solicitó exámenes de laboratorio (TSH y TSH 4)._x000a_El 21 de agosto, se realizó contacto con el paciente solicitando el copago correspondiente para la toma de exámenes._x000a_Ese mismo día (21/08), el paciente efectuó el abono y se gestionó de inmediato el ingreso en DRIVE para la programación de la toma de laboratorio._x000a_El 25 de agosto, los resultados fueron enviados oportunamente al paciente, cumpliendo con los plazos de atención establecidos._x000a__x000a__x000a__x000a_Análisis técnico y observaciones de mejora:_x000a__x000a_Se verificó que la gestión de los exámenes se realizó dentro de los tiempos estipulados, sin retrasos atribuibles al área médica ni administrativa._x000a_El paciente ya cuenta con resultados entregados y medicación indicada para la continuidad de su tratamiento._x000a_Como punto de mejora, se identificó la necesidad de reforzar el envío de recetas médicas por medios digitales (correo o WhatsApp) como respaldo formal, además de la comunicación telefónica._x000a__x000a_Plan de acción:_x000a__x000a_1. Asegurar el envío de recetas electrónicas a todo paciente de manera paralela a la indicación telefónica._x000a_2. Implementar un canal de verificación de entrega de recetas y medicamentos para dar mayor tranquilidad a los pacientes._x000a_3. Realizar seguimiento post–entrega a pacientes crónicos que dependan de medicación continua._x000a__x000a__x000a_Resolución del caso:_x000a_Tras la revisión del caso, se concluye que el reclamo NO ES FUNDADO, dado que se cumplió con los plazos de atención y entrega de resultados. Sin embargo, se reconoce la oportunidad de mejora en la comunicación y respaldo documental de las indicaciones médicas._x000a__x000a__x000a__x000a_Cierre y compromiso:_x000a_Ratificamos nuestro compromiso de garantizar un servicio médico oportuno y seguro, reforzando nuestros procesos de comunicación para brindar mayor confianza y satisfacción a nuestros pacientes. Quedamos atentos a cualquier consulta adicional._x000a__x000a_Atentamente,"/>
    <d v="2025-09-30T00:00:00"/>
    <x v="0"/>
    <n v="27"/>
    <s v="CERRADA"/>
    <s v="6 DIAS O MAS"/>
    <s v="ATRIBUIBLE"/>
    <s v="ago-25"/>
    <e v="#N/A"/>
    <e v="#N/A"/>
    <e v="#N/A"/>
    <e v="#N/A"/>
    <m/>
    <m/>
    <s v="Medicamentos"/>
    <x v="0"/>
  </r>
  <r>
    <x v="7"/>
    <s v="PERÚ"/>
    <s v="VIVA1A CENTRO MEDICO"/>
    <s v="RIMAC"/>
    <s v="CRONICOS"/>
    <s v="DNI"/>
    <n v="2869403"/>
    <s v="RAFAEL GUSTAVO GARCIA SANCHEZ"/>
    <m/>
    <m/>
    <m/>
    <x v="1"/>
    <m/>
    <x v="2"/>
    <s v="ASEGURADOR"/>
    <s v="Estimados Señores de Viva 1 A_x000a__x000a_ _x000a__x000a_Buen día, agradeceré su  descargo  ya que tenemos dos asegurados  que laboran en Empresa SAPET los cuales informan que esta pendiente la entrega de los medicamentos_x000a__x000a__x000a__x000a_Según reporte enviado por ustedes, figuran estos dos asegurados  que han recibido su atención  uno de ellos el  14 de agosto  y otro va a pasar recién el día de hoy._x000a__x000a_Agradeceré su descargo de ello ._x000a__x000a_ _x000a__x000a_Saludos"/>
    <x v="0"/>
    <s v="PRESTADOR EXTERNO"/>
    <s v="FARMACIA"/>
    <x v="124"/>
    <s v="Buen día._x000a_En relación con su comunicación respecto a los asegurados de la empresa SAPET, informamos lo siguiente:_x000a_El paciente Barraza Suárez Felipe Alberto ya cuenta con los medicamentos correspondientes, los cuales fueron entregados hoy a primera hora._x000a_En cuanto al paciente García Sánchez Rafael Gustavo, su atención médica se encuentra programada para el día de hoy, 26 de agosto de 2025. Una vez concluida la consulta y validada la prescripción, se procederá con la gestión correspondiente de los medicamentos, de acuerdo con el procedimiento habitual._x000a_Quedamos atentos a cualquier consulta adicional._x000a_Saludos cordiales,"/>
    <d v="2025-08-26T00:00:00"/>
    <x v="0"/>
    <n v="1"/>
    <s v="CERRADA"/>
    <s v="24 HORAS"/>
    <s v="ATRIBUIBLE"/>
    <s v="ago-26"/>
    <e v="#N/A"/>
    <e v="#N/A"/>
    <e v="#N/A"/>
    <e v="#N/A"/>
    <m/>
    <m/>
    <s v="Medicamentos"/>
    <x v="0"/>
  </r>
  <r>
    <x v="7"/>
    <s v="PERÚ"/>
    <s v="VIVA1A CENTRO MEDICO"/>
    <s v="RIMAC"/>
    <s v="CRONICOS"/>
    <s v="DNI"/>
    <n v="6204981"/>
    <s v="BARRAZA SUAREZ FELIPE ALBERTO"/>
    <m/>
    <m/>
    <m/>
    <x v="1"/>
    <m/>
    <x v="2"/>
    <s v="ASEGURADOR"/>
    <s v="Estimados Señores de Viva 1 A_x000a__x000a_ _x000a__x000a_Buen día, agradeceré su  descargo  ya que tenemos dos asegurados  que laboran en Empresa SAPET los cuales informan que esta pendiente la entrega de los medicamentos_x000a__x000a__x000a__x000a_Según reporte enviado por ustedes, figuran estos dos asegurados  que han recibido su atención  uno de ellos el  14 de agosto  y otro va a pasar recién el día de hoy._x000a__x000a_Agradeceré su descargo de ello ._x000a__x000a_ _x000a__x000a_Saludos"/>
    <x v="0"/>
    <s v="PRESTADOR EXTERNO"/>
    <s v="FARMACIA"/>
    <x v="124"/>
    <s v="Buen día._x000a_En relación con su comunicación respecto a los asegurados de la empresa SAPET, informamos lo siguiente:_x000a_El paciente Barraza Suárez Felipe Alberto ya cuenta con los medicamentos correspondientes, los cuales fueron entregados hoy a primera hora._x000a_En cuanto al paciente García Sánchez Rafael Gustavo, su atención médica se encuentra programada para el día de hoy, 26 de agosto de 2025. Una vez concluida la consulta y validada la prescripción, se procederá con la gestión correspondiente de los medicamentos, de acuerdo con el procedimiento habitual._x000a_Quedamos atentos a cualquier consulta adicional._x000a_Saludos cordiales,"/>
    <d v="2025-08-26T00:00:00"/>
    <x v="0"/>
    <n v="1"/>
    <s v="CERRADA"/>
    <s v="24 HORAS"/>
    <s v="ATRIBUIBLE"/>
    <s v="ago-26"/>
    <e v="#N/A"/>
    <e v="#N/A"/>
    <e v="#N/A"/>
    <s v="SI"/>
    <m/>
    <m/>
    <s v="Medicamentos"/>
    <x v="0"/>
  </r>
  <r>
    <x v="7"/>
    <s v="PERÚ"/>
    <s v="VIVA1A CENTRO MEDICO"/>
    <s v="RIMAC"/>
    <s v="CRONICOS"/>
    <m/>
    <m/>
    <s v="Quispe Fernandez  Eulogio"/>
    <m/>
    <m/>
    <m/>
    <x v="1"/>
    <m/>
    <x v="2"/>
    <s v="ASEGURADOR"/>
    <s v="Estimada Nataly_x000a__x000a_ _x000a__x000a_Buenas tardes, en función a lo solicitado se ha realizado todas las verificaciones y  el  asegurado  Quispe Fernandez  Eulogio se encuentra con prestador  de Viva 1 A  en programa Cuidate con quienes me he comunicado y refieren que el asegurado cuenta con atención hasta mayo y a la fecha no tienen respuesta  ante las llamadas._x000a__x000a_ _x000a__x000a_Estimados Señores de Viva 1 A._x000a__x000a_ _x000a__x000a_Buenas tardes, agradeceré que  vuelvan a contactarse  con asegurado_x000a__x000a_ _x000a__x000a__x000a__x000a_ _x000a__x000a_ _x000a__x000a_Desde ya a la espera de su respuesta"/>
    <x v="2"/>
    <s v="CUIDATE"/>
    <s v="MEDICINA FAMILIAR"/>
    <x v="124"/>
    <s v="Buenas tardes estimados_x000a__x000a_Nos comunicamos con paciente y se le agendo atención para el:_x000a__x000a_27/08 con el Dr. Antonio David Moncada Catalan, paciente conforme_x000a__x000a_saludos"/>
    <d v="2025-08-26T00:00:00"/>
    <x v="0"/>
    <n v="1"/>
    <s v="CERRADA"/>
    <s v="24 HORAS"/>
    <s v="ATRIBUIBLE"/>
    <s v="ago-26"/>
    <e v="#N/A"/>
    <e v="#N/A"/>
    <e v="#N/A"/>
    <e v="#N/A"/>
    <m/>
    <m/>
    <s v="Acceso"/>
    <x v="0"/>
  </r>
  <r>
    <x v="7"/>
    <s v="PERÚ"/>
    <s v="VIVA1A CENTRO MEDICO"/>
    <s v="RIMAC"/>
    <s v="CRONICOS"/>
    <s v="DNI"/>
    <n v="8185495"/>
    <s v="Patricia Ochoa Lubinoff"/>
    <m/>
    <m/>
    <m/>
    <x v="1"/>
    <m/>
    <x v="2"/>
    <s v="ASEGURADOR"/>
    <s v="Estimados Señores de Viva 1 A_x000a__x000a_ _x000a__x000a_Solicitamos que nos puedan brindar descargo de la referido por asegurada Patricia Ochoa Lubinoff_x000a__x000a_ _x000a__x000a_RESUMEN:_x000a__x000a_El médico se equivocó registrando mal la medicina que me debían enviar (receta adjunta)_x000a__x000a__x000a_Al día de hoy Martes 26/08/2025 nadie soluciona el problema; recogiendo la medicina que me entregaron por error (EUTIROX 50 MG) y entregándome la medicina correcta EUTIROX 75 MG_x000a__x000a__x000a_IMPORTANTE:   Estos problemas de servicio han generado que no esté tomando una medicina que debo tomar diariamente, no puedes dejar de tomarla, generándome un riesgo como paciente y es responsabilidad de RIMAC EPS._x000a__x000a_ _x000a__x000a_ _x000a__x000a_Desde ya a la espera de su pronta respuesta_x000a__x000a_ _x000a__x000a_Saludos"/>
    <x v="37"/>
    <s v="Medicina especializada"/>
    <s v="ENDOCRINOLOGIA"/>
    <x v="125"/>
    <s v="Buenas tardes, estimados:_x000a_En relación con el caso de la paciente Patricia Ochoa Lubinoff, informamos lo siguiente:_x000a_Se sostuvo comunicación con el médico tratante, quien indicó que la paciente actualmente ya se encontraba en metas, por lo cual la dosis podía ajustarse a 50 mcg. No obstante, atendiendo a la solicitud de la paciente y previa validación con el médico tratante, se procedió a realizar el cambio de la receta a 75 mcg._x000a_Asimismo, informamos que ya se coordinó y gestionó el envío de los medicamentos correctos. Del mismo modo, nos comunicamos con la paciente para brindarle toda la información correspondiente y asegurarnos de que la situación quede resuelta de manera satisfactoria._x000a_Quedamos atentos ante cualquier consulta o requerimiento adicional._x000a_"/>
    <d v="2025-08-29T00:00:00"/>
    <x v="0"/>
    <n v="3"/>
    <s v="CERRADA"/>
    <s v="72 HORAS"/>
    <s v="ATRIBUIBLE"/>
    <s v="ago-27"/>
    <e v="#N/A"/>
    <e v="#N/A"/>
    <e v="#N/A"/>
    <s v="SI"/>
    <m/>
    <m/>
    <e v="#N/A"/>
    <x v="4"/>
  </r>
  <r>
    <x v="7"/>
    <s v="PERÚ"/>
    <s v="VIVA1A CENTRO MEDICO"/>
    <s v="RIMAC"/>
    <s v="CRONICOS"/>
    <s v="DNI"/>
    <n v="16683634"/>
    <s v="ELSA BEATRIZ CHAVEZ RONCAL"/>
    <m/>
    <m/>
    <m/>
    <x v="1"/>
    <m/>
    <x v="2"/>
    <s v="ASEGURADOR"/>
    <s v="Buenas tardes: _x000a__x000a_Estimados por favor su apoyo para validar bajo que proveedor esta registrada la cliente en mención, indica que desde el mes de agosto mandaron orden de toma de muestras y hasta hoy no la llaman para programar. Registrada en el programa crónicos. _x000a__x000a_Datos: _x000a_Nombre: ELSA BEATRIZ CHAVEZ RONCAL_x000a_Dni: 16683634_x000a_Póliza: E0018055_x000a_Producto: EPS_x000a_Telf: 932867240_x000a_Correo: elsabeatriz2009@hotmail.com_x000a_Diagnostico: Dislipidemia_x000a__x000a_Un cordial saludo "/>
    <x v="2"/>
    <s v="PRESTADOR EXTERNO"/>
    <s v="LABORATORIO"/>
    <x v="125"/>
    <s v="Mayra Alison Suarez Rojas &lt;mayra.suarez@rimac.com.pe&gt;;​Programas de Salud Rimac &lt;programasdesaludrimac@salud365.pe&gt;;​Margot Hilda Simon Jaico &lt;margot.simon@rimac.com.pe&gt;​_x000a_Buenos días, estimados._x000a_Respecto a lo solicitado se informa lo siguiente:_x000a__x000a_- Me contacté con el paciente el 11 de agosto, solicitando el copago para los exámenes._x000a_- El mismo 11 de agosto el paciente realizó el abono para su toma de laboratorio._x000a_- Ingresé el DRIVE para toma de laboratorio el 15/08 _x000a__x000a_- Dayerlab procedió a realizar la toma el 18/08_x000a_- Pcte ya cuenta con resultados."/>
    <d v="2025-08-28T00:00:00"/>
    <x v="0"/>
    <n v="2"/>
    <s v="CERRADA"/>
    <s v="48 HORAS"/>
    <s v="ATRIBUIBLE"/>
    <s v="ago-27"/>
    <e v="#N/A"/>
    <e v="#N/A"/>
    <e v="#N/A"/>
    <e v="#N/A"/>
    <m/>
    <m/>
    <s v="Acceso"/>
    <x v="0"/>
  </r>
  <r>
    <x v="7"/>
    <s v="PERÚ"/>
    <s v="VIVA1A CENTRO MEDICO"/>
    <s v="RIMAC"/>
    <s v="CRONICOS"/>
    <s v="DNI"/>
    <n v="40204963"/>
    <s v="OLGA TATIANA CUADROS BASIS"/>
    <m/>
    <m/>
    <m/>
    <x v="1"/>
    <m/>
    <x v="2"/>
    <s v="ASEGURADOR"/>
    <s v="Estimados Señores de Viva 1 A_x000a__x000a__x000a_Buen día, agradeceré que nos remitan respuesta a lo solicitado por la asegurada OLGA TATIANA CUADROS BASIS - DNI: 40204963, que se encuentra en programa Diamante y hace referencia lo siguiente_x000a__x000a_“Requiere se le pueda ayudar con la coordinación de terapias físicas que ya pagó, adicional a ello menciona que por error pagó un monto que no corresponde tanto por las terapias como por medicinas”_x000a__x000a_ _x000a__x000a_Adjunto al presente correo la evidencia enviada por asegurada donde se le indica que hay una devolución de S/ 1318.96 y S/65.39 por concepto de farmacia._x000a__x000a_ _x000a__x000a_Desde ya a la espera de su pronta respuesta._x000a__x000a_ _x000a__x000a_Saludos"/>
    <x v="2"/>
    <s v="TERAPIAS"/>
    <s v="TERAPIA FISICA"/>
    <x v="126"/>
    <s v="Estimados,_x000a_Reciban un cordial saludo del Centro Médico Viva 1A._x000a_En relación a lo solicitado se informa que:_x000a_Desde el primer momento en que se identificó el error del pago, se inició el trámite de extorno._x000a_El trámite de extorno tiene un ANS de 30 días hábiles, los cueles se cuentan desde la fecha del depósito erróneo._x000a_El área correspondiente ha enviado un correo informativo a nuestra mutua paciente con el detalle del tiempo de gestión, adicional a la información vía telefónica._x000a_La fecha de inicio del trámite de extorno es 15/8/2025, estando a la fecha dentro del ANS._x000a_Adicional a ello se ha solicitado prioridad en el extorno, con la finalidad de que nuestra mutua paciente tenga la devolución en el menor tiempo posible, estaremos reportando la fecha y la devolución efectiva._x000a_Lamentamos los inconvenientes ocasionados y reafirmamos nuestro compromiso con la mejora continua de nuestros procesos._x000a_Adjunto screen del correo enviado a paciente en referencia._x000a__x000a_Quedamos atentos ante cualquier consulta adicional._x000a_Saludos Cordiales,"/>
    <d v="2025-09-03T00:00:00"/>
    <x v="0"/>
    <n v="5"/>
    <s v="CERRADA"/>
    <s v="120 HORAS"/>
    <s v="ATRIBUIBLE"/>
    <s v="ago-28"/>
    <s v="RIMAC VIP/ ENVÍO DE MEDICAMENTOS DE PROGRAMA CRÓNICO/ OLGA TATIANA CUADROS BASIS "/>
    <e v="#N/A"/>
    <e v="#N/A"/>
    <s v="SI"/>
    <m/>
    <m/>
    <s v="Acceso"/>
    <x v="0"/>
  </r>
  <r>
    <x v="7"/>
    <s v="PERÚ"/>
    <s v="VIVA1A CENTRO MEDICO"/>
    <s v="RIMAC"/>
    <s v="CRONICOS"/>
    <s v="DNI"/>
    <n v="7005373"/>
    <s v="MOSQUERA PEREZ CLARA ESCLEOFE"/>
    <m/>
    <n v="907566373"/>
    <m/>
    <x v="1"/>
    <m/>
    <x v="2"/>
    <s v="ASEGURADOR"/>
    <s v="Hola Nati_x000a__x000a_ _x000a__x000a_Por favor tu apoyo con este caso._x000a__x000a_ _x000a__x000a_Paciente se encuentra 4 dias sin medicamentos cuando debe tomar de manera urgente por salur._x000a__x000a_ _x000a__x000a_Ayer me comunique con el programa y me indicaron que se contactarían con la paciente y no lo han realizado._x000a__x000a_ _x000a__x000a_Por favor tu apoyo para que se contacten hoy y sea entregada la medicación lo antes posible._x000a__x000a_ _x000a__x000a_PRODUCTO: PLANES MEDICOS EPS – EMPRESA HERMES_x000a_NOMBRE PACIENTE: MOSQUERA PEREZ CLARA ESCLEOFE_x000a__x000a_NÚMERO DOCUMENTO PACIENTE: 07005373_x000a_Teléfono del usuario: 907 566 373_x000a_ _x000a__x000a_ _x000a__x000a_ _x000a__x000a_Saludos, cordiales."/>
    <x v="2"/>
    <s v="CRONICOS"/>
    <s v="NO ESPECIFICA"/>
    <x v="126"/>
    <s v="Estimados, buen día._x000a__x000a_Respecto al caso de la Sra. Mosquera Pérez Clara Ecleoefe, se verificó que la paciente no contaba con atención médica correspondiente al presente mes, motivo por el cual no disponía de una orden médica vigente para el despacho de su medicación._x000a__x000a_En ese sentido, se ha coordinado directamente con la paciente y se programó su cita médica para el día de mañana a las 4:30 p.m con su médico tratante. Asimismo, estamos realizando el seguimiento respectivo del caso a fin de gestionar la entrega de los medicamentos inmediatamente después de la atención._x000a__x000a_Quedamos atentos a cualquier consulta adicional._x000a__x000a_Saludos cordiales,"/>
    <d v="2025-08-28T00:00:00"/>
    <x v="0"/>
    <n v="1"/>
    <s v="CERRADA"/>
    <s v="24 HORAS"/>
    <s v="ATRIBUIBLE"/>
    <s v="ago-28"/>
    <e v="#N/A"/>
    <e v="#N/A"/>
    <e v="#N/A"/>
    <e v="#N/A"/>
    <m/>
    <m/>
    <s v="Acceso"/>
    <x v="0"/>
  </r>
  <r>
    <x v="7"/>
    <s v="PERÚ"/>
    <s v="VIVA1A CENTRO MEDICO"/>
    <s v="RIMAC"/>
    <s v="CRONICOS"/>
    <s v="DNI"/>
    <n v="6762836"/>
    <s v="MUÑOZ RUBIO PACO MERCEDES"/>
    <m/>
    <m/>
    <m/>
    <x v="1"/>
    <m/>
    <x v="2"/>
    <s v="ASEGURADOR"/>
    <s v="Hola Guisela buenas tardes, por favor tu apoyo con lo que solicita el paciente:_x000a__x000a_ _x000a__x000a_Te solicito tu especial apoyo para que se retomen las visitas mensuales y se garantice la entrega oportuna de los medicamentos al colaborador:_x000a__x000a_ _x000a__x000a_Nombre: MUÑOZ RUBIO, PACO MERCEDES_x000a_DNI: 6762836_x000a_ _x000a__x000a_El colaborador forma parte del programa de atención a pacientes crónicos, y si bien se cumplió con la entrega el primer mes, desde entonces él ha estado asumiendo la compra de sus medicamentos por su cuenta._x000a__x000a_Te comparto su número de contacto para que puedan coordinar directamente con él: 994 654 026._x000a__x000a_Agradeceré también me confirmes una vez que la compañía se pronuncie sobre su caso._x000a__x000a_ _x000a__x000a_ _x000a__x000a_Quedo a la espera de tus comentarios, muchas gracias._x000a__x000a_ _x000a__x000a_ _x000a__x000a_Saludos,"/>
    <x v="2"/>
    <s v="CRONICOS"/>
    <s v="NO ESPECIFICA"/>
    <x v="127"/>
    <s v="Estimados buenos días, _x000a_Respecto al caso del Sr. Paco Mercedes Muñoz Rubio (DNI 6762836), le informamos lo siguiente:_x000a_El paciente cuenta con dos números de contacto y dos direcciones registradas. La dirección que inicialmente figuraba en el sistema Everest correspondía al domicilio de su hija, ya que en su momento el propio paciente solicitó la modificación. Sin embargo, actualmente ya se cuenta con la dirección actualizada._x000a_Nuestro equipo se comunicó directamente con el Sr. Muñoz Rubio para validar y actualizar sus datos de contacto, quedando registrada la dirección correcta. Asimismo, se coordinó con él la visita domiciliaria para la toma de muestras de laboratorio programada para el día 02/09/2025._x000a_Quedamos atentos a cualquier consulta adicional y le confirmaremos oportunamente sobre el seguimiento del caso._x000a_Saludos cordiales,"/>
    <d v="2025-09-01T00:00:00"/>
    <x v="0"/>
    <n v="2"/>
    <s v="CERRADA"/>
    <s v="48 HORAS"/>
    <s v="ATRIBUIBLE"/>
    <s v="ago-29"/>
    <e v="#N/A"/>
    <e v="#N/A"/>
    <e v="#N/A"/>
    <e v="#N/A"/>
    <m/>
    <m/>
    <s v="Acceso"/>
    <x v="0"/>
  </r>
  <r>
    <x v="7"/>
    <s v="PERÚ"/>
    <s v="VIVA1A CENTRO MEDICO"/>
    <s v="RIMAC"/>
    <s v="CRONICOS"/>
    <s v="DNI"/>
    <n v="72306819"/>
    <s v="Mileny Sheryl Acuña Vento"/>
    <m/>
    <m/>
    <m/>
    <x v="65"/>
    <m/>
    <x v="2"/>
    <s v="ASEGURADOR"/>
    <s v="En el mes de Mayo me inscribí al programa Otras enfermedades crónicas por diagnóstico de Tiroides mediante el contact_x000a_center de Rimac, me indicaron que solo trabajaban con Viva 1A (según la póliza hay más centros) y que me derivarían._x000a_- El 21/05, pasé &quot;cita&quot; por llamada telefónica con la Dra. Nilda Kawamura, la cual me mencionó que me tenían que tener_x000a_exámenes y que se contactarían pronto conmigo._x000a_- A la fecha 28/08 el centro Viva 1A no me da atencióny sus canales de atención no funcionan, me he contactado en algunas_x000a_ocasiones a su central indicándome que es correcto lo que menciono y que pronto se contactarán conmigo (lo cual a la_x000a_fecha no sucede) así mismo con el canal de Rímac cuando menciono que no tengo respuesta_x000a_- Presento evidencia de que no funciona su canal de atención y es estafa el programa que promocionan._x000a_Dado el caso, presentaré una denuncia formal sobre el programa y la mala publicidad que realizan, dado que a causa de_x000a_ello, obviamente he tenido que pagar más de S/800 en atenciones y medicamentos, aparte del descuento que tengo por_x000a_EPS._x000a_La salud no espera."/>
    <x v="2"/>
    <s v="CRONICOS"/>
    <s v="HIPOTIROIDISMO"/>
    <x v="127"/>
    <s v=" Lima, 15 de octubre del 2025_x000a__x000a_Mileny Sheryl Acuña Vento_x000a_sherylav.18@gmail.com_x000a__x000a__x000a_Referencia: Reclamo N° LRV-25EPS-043-01113_x000a_PAUS – VIVA 1A S.A.C._x000a__x000a_Mileny Sheryl Acuña Vento:_x000a__x000a_De nuestra consideración,_x000a__x000a_Nos dirigimos a usted para saludarle y, al mismo tiempo, informarle que hemos analizado su reclamo presentado el 28 de agosto de 2025 a través de la Hoja de Reclamación N° 25EPS-043-01113 del Libro de Reclamaciones Virtual (LRV) de RIMAC EPS, quien nos trasladó el 28 de agosto del 2025,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A_x000a__x000a_Informe de Resultado del Reclamo_x000a__x000a_1._x0009_Canal de Ingreso del Reclamo:_x000a__x0009_Reclamo ingresado el 28 de agosto de 2025, a través del Libro de Reclamaciones Virtual (LRV) de RIMAC EPS, mediante la Hoja de Reclamación 25EPS-043-01113; el cual nos fue trasladado el 28 de agosto del 2025 y registramos como Reclamo N° LVR-25-000052._x000a__x000a_2._x0009_Identificación del usuario afectado y de quien presenta el reclamo:_x000a__x000a_El reclamo fue presentado por el Sra. Mileny Sheryl Acuña Vento, identificado con DNI N° 72306819, en calidad de representante._x000a_La usuaria afectada es la Sra. María Teresa Rodríguez Gil de Vargas con DNI N° 06927900._x000a__x000a_3._x0009_Descripción y causa del reclamo:_x000a__x000a_“En el mes de Mayo me inscribí al programa Otras enfermedades crónicas por diagnóstico de Tiroides mediante el contact center de Rimac, me indicaron que solo trabajaban con Viva 1A (según la póliza hay más centros) y que me derivarían._x000a_- El 21/05, pasé &quot;cita&quot; por llamada telefónica con la Dra. Nilda Kawamura, la cual me mencionó que me tenían que tener exámenes y que se contactarían pronto conmigo._x000a_- A la fecha 28/08 el centro Viva 1A no me da atención y sus canales de atención no funcionan, me he contactado en algunas ocasiones a su central indicándome que es correcto lo que menciono y que pronto se contactarán conmigo (lo cual a la fecha no sucede) así mismo con el canal de Rímac cuando menciono que no tengo respuesta_x000a_- Presento evidencia de que no funciona su canal de atención y es estafa el programa que promocionan. Dado el caso, presentaré una denuncia formal sobre el programa y la mala publicidad que realizan, dado que a causa de ello, obviamente he tenido que pagar más de S/800 en atenciones y medicamentos, aparte del descuento que tengo por EPS. La salud no espera.”_x000a__x000a_4._x0009_Análisis de los hechos que sustentan el reclamo:_x000a__x000a_Habiendo solicitado el descargo respectivo a las áreas involucradas en su atención, como parte de las diligencias para atender su reclamo, cordialmente, le informamos lo siguiente:_x000a__x000a_Con relación a su observación respecto a que el profesional a cargo no habría brindado el servicio programado, se verificó que la inasistencia obedeció a motivos operativos imprevistos._x000a__x000a_10/09/2025 – Endocrinología (Teleconsulta) – Dra. Nilda Noriko Kawamura Murillo_x000a__x000a_24/09/2025 – Endocrinología (Teleconsulta) – Dra. Nilda Noriko Kawamura Murillo_x000a__x000a_13/10/2025 – Endocrinología (Teleconsulta) – Dra. Nilda Noriko Kawamura Murillo_x000a__x000a_15/10/2025 – Enfermería (Teleconsulta) – Lic. Solange Selena León Salhuana_x000a__x000a_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_x000a__x000a_5._x0009_Conclusiones_x000a__x000a_En consecuencia, de acuerdo con los fundamentos expuestos, nuestra institución_x000a_declara infundado en parte su reclamo.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las programaciones de agendamiento_x000a__x000a_Quedamos atentos ante cualquier solicitud, prestos a servirle siempre._x000a__x000a_“EN VIVA 1A CUIDAMOS LA SALUD DE TU FAMILIA COMO SI FUERA LA NUESTRA”_x000a_"/>
    <d v="2025-10-15T00:00:00"/>
    <x v="0"/>
    <n v="34"/>
    <s v="CERRADA"/>
    <s v="6 DIAS O MAS"/>
    <s v="ATRIBUIBLE"/>
    <s v="ago-29"/>
    <e v="#N/A"/>
    <e v="#N/A"/>
    <e v="#N/A"/>
    <e v="#N/A"/>
    <m/>
    <m/>
    <s v="Acceso"/>
    <x v="0"/>
  </r>
  <r>
    <x v="7"/>
    <s v="PERÚ"/>
    <s v="VIVA1A CENTRO MEDICO"/>
    <s v="RIMAC"/>
    <s v="CRONICOS"/>
    <s v="DNI"/>
    <n v="40716465"/>
    <s v="Maria Teresa Rodriguez Gil de Vargas"/>
    <m/>
    <m/>
    <m/>
    <x v="66"/>
    <m/>
    <x v="2"/>
    <s v="ASEGURADOR"/>
    <s v="El proveedor Viva1A programó la visita de psicología para el día de ayer 27/08/2025. Sin embargo, el profesional a cargo_x000a_nunca llegó a brindar el servicio, incumpliendo el plan y afectando a la paciente María Teresa Rodríguez Gil de Vargas"/>
    <x v="8"/>
    <s v="PARAMEDICAS"/>
    <s v="PSICOLOGIA"/>
    <x v="127"/>
    <s v="Lima, 10 de setiembre del 2025_x000a__x000a_Luis Enrique Vargas Rodríguez_x000a_levargas@gmail.com_x000a__x000a_Referencia: Reclamo N° LRV-25EPS-043-01112_x000a_PAUS – VIVA 1A S.A.C._x000a__x000a_Luis Enrique Vargas Rodríguez:_x000a__x000a_De nuestra consideración,_x000a__x000a_Nos dirigimos a usted para saludarle y, al mismo tiempo, informarle que hemos analizado su reclamo presentado el 28 de agosto de 2025 a través de la Hoja de Reclamación N° 25EPS-043-01112 del Libro de Reclamaciones Virtual (LRV) de RIMAC EPS, quien nos trasladó el 29 de agosto del 2025,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A_x000a__x000a_Informe de Resultado del Reclamo_x000a__x000a_1._x0009_Canal de Ingreso del Reclamo:_x000a__x0009_Reclamo ingresado el 28 de agosto de 2025, a través del Libro de Reclamaciones Virtual (LRV) de RIMAC EPS, mediante la Hoja de Reclamación 25EPS-043-01112; el cual nos fue trasladado el 29 de agosto del 2025 y registramos como Reclamo N° LVR-25-000051._x000a__x000a_2._x0009_Identificación del usuario afectado y de quien presenta el reclamo:_x000a__x000a_El reclamo fue presentado por el Sr. Luis Enrique Vargas Rodríguez, identificado con DNI N° 40716465, en calidad de representante._x000a_La usuaria afectada es la Sra. María Teresa Rodríguez Gil de Vargas con DNI N° 06927900._x000a__x000a_3._x0009_Descripción y causa del reclamo:_x000a__x000a_“El proveedor Viva1A programó la visita de psicología para el día de ayer 27/08/2025. Sin embargo, el profesional a cargo nunca llegó a brindar el servicio, incumpliendo el plan y afectando a la paciente María Teresa Rodríguez Gil de Vargas.”_x000a__x000a_4._x0009_Análisis de los hechos que sustentan el reclamo:_x000a__x000a_Habiendo solicitado el descargo respectivo a las áreas involucradas en su atención, como parte de las diligencias para atender su reclamo, cordialmente, le informamos lo siguiente:_x000a__x000a_Con relación a su observación respecto a que el profesional a cargo no habría brindado el servicio programado, se verificó que la inasistencia obedeció a motivos operativos imprevistos._x000a__x000a_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_x000a__x000a_5._x0009_Conclusiones_x000a__x000a_En consecuencia, de acuerdo con los fundamentos expuestos, nuestra institución_x000a_declara fundado en parte su reclamo.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cualquier reprogramación, evitando la espera injustificada del paciente._x000a__x000a_Quedamos atentos ante cualquier solicitud, prestos a servirle siempre._x000a__x000a_“EN VIVA 1A CUIDAMOS LA SALUD DE TU FAMILIA COMO SI FUERA LA NUESTRA”_x000a_"/>
    <d v="2025-09-10T00:00:00"/>
    <x v="0"/>
    <n v="9"/>
    <s v="CERRADA"/>
    <s v="6 DIAS O MAS"/>
    <s v="ATRIBUIBLE"/>
    <s v="ago-29"/>
    <e v="#N/A"/>
    <e v="#N/A"/>
    <e v="#N/A"/>
    <e v="#N/A"/>
    <m/>
    <m/>
    <s v="Acceso"/>
    <x v="0"/>
  </r>
  <r>
    <x v="8"/>
    <s v="PERÚ"/>
    <s v="VIVA1A CENTRO MEDICO"/>
    <s v="RIMAC"/>
    <s v="CRONICOS"/>
    <s v="DNI"/>
    <n v="2869403"/>
    <s v="RAFAEL GUSTAVO GARCIA SANCHEZ"/>
    <m/>
    <m/>
    <m/>
    <x v="1"/>
    <m/>
    <x v="2"/>
    <s v="ASEGURADOR"/>
    <s v="Estimados: _x000a__x000a_Buen día, estoy a la espera de su respuesta a la consulta del cliente: _x000a__x000a_ por favor tu apoyo con la revisión de caso de afiliado en PROGRAMA CUIDATE, Sr. RAFAEL GUSTAVO GARCIA SANCHEZ quien detalla inconveniente con entrega de medicamento MICARDIS._x000a__x000a_ _x000a__x000a_PCTE. AFILIADO RAFAEL GUSTAVO GARCIA SANCHEZ _x000a__x000a__x000a__x000a_Informa lo siguiente, favor de revisarlo a la interna, para que le brinden la prioridad correspondiente._x000a__x000a_ _x000a__x000a_… Buenos días Martha._x000a__x000a_El día de ayer me llamaron para confirmar datos para proceder con el envío, sin embargo, al parecer, por una indicación de la Dra. de Rimac, no solo estaban cambiando la marca del medicamento, sino también la composición._x000a__x000a_Se solicitó a la licenciada de farmacia que, de ser posible, se mantenga la receta anterior y me indicó que iba a realizar la consulta. Aparentemente el día de hoy me estarían llamando._x000a__x000a_Saludos,_x000a__x000a__x000a__x000a_Quedo al pendiente de su pronta respuesta."/>
    <x v="0"/>
    <s v="PRESTADOR EXTERNO"/>
    <s v="FARMACIA"/>
    <x v="128"/>
    <s v="Buenas tardes estimados, _x000a_Con relación a la consulta del afiliado Sr. Rafael Gustavo García Sánchez, te informo que se realizó la gestión correspondiente de manera inmediata:_x000a_Se procedió a modificar la receta para que el afiliado continúe recibiendo los medicamentos que corresponden a su atención, específicamente el Telmisartán 20 mg, tal como fue requerido._x000a_Asimismo, confirmamos que la entrega del medicamento se efectuó el día 25/08/2025, garantizando la continuidad de su tratamiento sin interrupciones._x000a_Tambien cabe mencionar que nos contactamos con el paciente para serciorar que la infromacion sea la adecuada y si tenia algun inconveniente con su atencion, el paciente menciona que esta a gusto con la atencion breindada. _x000a_Adjunto captura de pantalla de la gestion del cambio de medicamento. _x000a__x000a_Quedamos atentos ante cualquier consulta adicional._x000a_Saludos cordiales,"/>
    <d v="2025-09-01T00:00:00"/>
    <x v="0"/>
    <n v="1"/>
    <s v="CERRADA"/>
    <s v="24 HORAS"/>
    <s v="ATRIBUIBLE"/>
    <s v="sep-01"/>
    <e v="#N/A"/>
    <e v="#N/A"/>
    <e v="#N/A"/>
    <e v="#N/A"/>
    <m/>
    <m/>
    <s v="Medicamentos"/>
    <x v="0"/>
  </r>
  <r>
    <x v="8"/>
    <s v="PERÚ"/>
    <s v="VIVA1A CENTRO MEDICO"/>
    <s v="RIMAC"/>
    <s v="CRONICOS"/>
    <s v="DNI"/>
    <n v="72306819"/>
    <s v="Mileny Sheryl Acuña Vento"/>
    <m/>
    <m/>
    <m/>
    <x v="1"/>
    <m/>
    <x v="2"/>
    <s v="ASEGURADOR"/>
    <s v="Estimada Guissela,_x000a__x000a_ _x000a__x000a_Tenemos el reclamo de la paciente MILENY SHERYL ACUÑA VENTO (DNI: 72306819I), quien indica que está inscrita en el programa Otras enfermedades crónicas, tiene diagnóstico de tiroides. Indica que VIVA 1A  no le está cumpliendo con la programación de sus exámenes, desde el día 28/08/2025 no tiene respuesta por parte del proveedor._x000a__x000a_ _x000a__x000a_Por lo que solicito tu apoyo a fin de que puedan contactarse con el cliente y brindar las atenciones solicitadas._x000a__x000a_ _x000a__x000a_Quedo a la espera de tu pronta respuesta._x000a__x000a_ _x000a__x000a_Saludos cordiales."/>
    <x v="2"/>
    <m/>
    <s v="LABORATORIO"/>
    <x v="128"/>
    <s v="Buenas  tardes Gissela,_x000a__x000a_Sentimos los inconvenientes ocasionados y reiteramos que la salud de nuestros pacientes es nuestra principal prioridad. Según nuestros registros, las atenciones se brindaron de manera oportuna, conforme al siguiente detalle._x000a_ _x000a_10/09/2025 – Endocrinología (Teleconsulta) – Dra. Nilda Noriko Kawamura Murillo_x000a_ _x000a_24/09/2025 – Endocrinología (Teleconsulta) – Dra. Nilda Noriko Kawamura Murillo_x000a_ _x000a_13/10/2025 – Endocrinología (Teleconsulta) – Dra. Nilda Noriko Kawamura Murillo_x000a_ _x000a_15/10/2025 – Enfermería (Teleconsulta) – Lic. Solange Selena León Salhuana_x000a_ _x000a_No obstante, reconocemos la importancia de que la paciente reciba las atenciones programadas de manera continua y oportuna. Por ello, se han reforzado las coordinaciones internas y los mecanismos de confirmación de asistencia del personal profesional, a fin de garantizar la continuidad de los servicios y evitar inconvenientes en la ejecución de las terapias programadas._x000a__x000a_Saludos Brigitte  Huaranca"/>
    <d v="2026-02-02T00:00:00"/>
    <x v="0"/>
    <n v="111"/>
    <s v="CERRADA"/>
    <s v="6 DIAS O MAS"/>
    <s v="ATRIBUIBLE"/>
    <s v="sep-01"/>
    <e v="#N/A"/>
    <e v="#N/A"/>
    <e v="#N/A"/>
    <e v="#N/A"/>
    <m/>
    <m/>
    <s v="Acceso"/>
    <x v="0"/>
  </r>
  <r>
    <x v="8"/>
    <s v="PERÚ"/>
    <s v="VIVA1A CENTRO MEDICO"/>
    <s v="RIMAC"/>
    <s v="CRONICOS"/>
    <s v="DNI"/>
    <n v="7756092"/>
    <s v="ERNESTO BENITES ALVAREZ"/>
    <m/>
    <m/>
    <m/>
    <x v="1"/>
    <m/>
    <x v="2"/>
    <s v="ASEGURADOR"/>
    <s v="Hola @Stephania Ambar Sulca Figueroa_x000a__x000a_Espero y se encuentre bien, cliente insiste en solicitar la autorización médica para que le brinden todos los meses sin problemas el medicamento Saxenda y la autorización para que le brinden las 4 ampollas._x000a__x000a_Por favor tu amable apoyo, cliente critico, desea acercarse a nuestras oficinas._x000a__x000a_Saludos Cordiales."/>
    <x v="38"/>
    <s v="CRONICOS"/>
    <s v="DIABETES"/>
    <x v="129"/>
    <s v="Buenas tardes doctora Ámbar,_x000a_En base a la autorización emitida en el mes de marzo por el Dr. José Luis Uribe, médico auditor de Rímac, agradeceré nos pueda confirmar si dicha autorización se encuentra vigente o, en todo caso, hasta cuándo será válida._x000a_Asimismo, de ser el caso, agradeceré nos precise cuáles serían los intervalos establecidos para la actualización de la autorización del medicamento Saxenda en el caso del paciente Ernesto Benites Alvarez con DNI 07756092._x000a_Quedo atenta a su gentil respuesta._x000a_Saludos _x000a_"/>
    <d v="2025-09-30T00:00:00"/>
    <x v="0"/>
    <n v="21"/>
    <s v="CERRADA"/>
    <s v="6 DIAS O MAS"/>
    <s v="ATRIBUIBLE"/>
    <s v="sep-02"/>
    <e v="#N/A"/>
    <e v="#N/A"/>
    <e v="#N/A"/>
    <e v="#N/A"/>
    <m/>
    <m/>
    <e v="#N/A"/>
    <x v="4"/>
  </r>
  <r>
    <x v="8"/>
    <s v="PERÚ"/>
    <s v="VIVA1A CENTRO MEDICO"/>
    <s v="RIMAC"/>
    <s v="CRONICOS"/>
    <s v="DNI"/>
    <n v="42666686"/>
    <s v="CARDENAS CABRERA JORGE ALBERTO"/>
    <m/>
    <n v="941501231"/>
    <m/>
    <x v="1"/>
    <m/>
    <x v="2"/>
    <s v="ASEGURADOR"/>
    <s v="Estimadas buenas tardes,_x000a__x000a_Por favor su apoyo el asegurado no ha recibido sus medicamentos desde junio._x000a__x000a_Nombre: CARDENAS CABRERA JORGE ALBERTO_x000a_DNI: 42666686_x000a_Teléfono: 941 501 231_x000a__x000a_Quedo atenta a sus comentarios a la brevedad._x000a__x000a_Sls,"/>
    <x v="0"/>
    <s v="PRESTADOR EXTERNO"/>
    <s v="FARMACIA"/>
    <x v="130"/>
    <s v="Buenas tardes estimados, _x000a_En relación con el reclamo presentado respecto al asegurado Jorge Alberto Cárdenas Cabrera (DNI: 42666686), informamos lo siguiente:_x000a_Se valida agendamiento efectivo, siendo atendido el día 13/8._x000a_Los medicamentos indicados en dicha atención fueron entregados._x000a_Nuestro gestor de quejas y reclamos se ha contactado con el asegurado vía telefónica; a fin de, brindar el soporte necesario en la absolución de dudas y seguimiento del cumplimiento del protocolo correspondiente._x000a_En ese orden de ideas se procedió con el agendamiento con la especialidad de nutrición para el día 05/09 y el seguimiento de enfermería para el día de hoy 04/09._x000a_Lo anterior descrito en el marco de asegurar la continuidad y calidad de la atención dentro del programa crónico de Hipertensión al cual pertenece nuestro mutuo paciente._x000a__x000a_Saludos Cordiales,"/>
    <d v="2025-09-04T00:00:00"/>
    <x v="0"/>
    <n v="2"/>
    <s v="CERRADA"/>
    <s v="48 HORAS"/>
    <s v="ATRIBUIBLE"/>
    <s v="sep-03"/>
    <e v="#N/A"/>
    <e v="#N/A"/>
    <e v="#N/A"/>
    <e v="#N/A"/>
    <m/>
    <m/>
    <s v="Medicamentos"/>
    <x v="0"/>
  </r>
  <r>
    <x v="8"/>
    <s v="PERÚ"/>
    <s v="VIVA1A CENTRO MEDICO"/>
    <s v="RIMAC"/>
    <s v="CRONICOS"/>
    <s v="DNI"/>
    <n v="7613193"/>
    <s v="RAFAEL FABIAN NICHOS"/>
    <m/>
    <n v="966390928"/>
    <m/>
    <x v="1"/>
    <m/>
    <x v="2"/>
    <s v="ASEGURADOR"/>
    <s v="Buenas tardes estimadas,_x000a__x000a_El cliente nos informa que, como parte de su tratamiento, recibe sus medicamentos el día 01 de cada mes. Sin embargo, hasta la fecha no ha recibido el envío correspondiente, ni ha tenido comunicación alguna por parte del programa._x000a__x000a_ _x000a__x000a_El cliente solicita que se gestione a la brevedad posible el envío de sus medicamentos, ya que se ha quedado sin medicación._x000a__x000a_1. Nombres y Apellidos completos del paciente: RAFAEL FABIAN NICHOS_x000a_2. Documento de Identidad: 07613193_x000a_3. Diagnóstico: Hipertensión_x000a_4. Ciudad de Residencia: Lima_x000a_5. Teléfono (De preferencia Móvil): 966390928_x000a_6. Correo Electrónico (si lo refiere): rafael.facto@hotmail.com_x000a__x000a_Saludos cordiales,"/>
    <x v="0"/>
    <s v="PRESTADOR EXTERNO"/>
    <s v="FARMACIA"/>
    <x v="130"/>
    <s v="Saludos _x000a_El paciente ya tiene cita asignada hoy 3/09/25 _x000a_Dr. Moncada Medicina Familiar_x000a_Los medicamentos  post atención se estaran enviando  a primera Hora _x000a_Cordialmente,"/>
    <d v="2025-09-03T00:00:00"/>
    <x v="0"/>
    <n v="1"/>
    <s v="CERRADA"/>
    <s v="24 HORAS"/>
    <s v="ATRIBUIBLE"/>
    <s v="sep-03"/>
    <e v="#N/A"/>
    <e v="#N/A"/>
    <e v="#N/A"/>
    <e v="#N/A"/>
    <m/>
    <m/>
    <s v="Medicamentos"/>
    <x v="0"/>
  </r>
  <r>
    <x v="8"/>
    <s v="PERÚ"/>
    <s v="VIVA1A CENTRO MEDICO"/>
    <s v="RIMAC"/>
    <s v="CRONICOS"/>
    <s v="DNI"/>
    <n v="7731756"/>
    <s v="Laura Laserna"/>
    <m/>
    <m/>
    <m/>
    <x v="1"/>
    <m/>
    <x v="2"/>
    <s v="ASEGURADOR"/>
    <s v="Hola @Estelle Warthon Pacco_x000a__x000a_ Estimada @Brigitte Huaranca Lopez@Quejas y Reclamos Viva 1A_x000a__x000a_ _x000a__x000a_Su gentil apoyo con el descargo y medidas correctivas del presente reclamo, reincidente por quiebre de servicio._x000a__x000a_Tu apoyo con este caso, el cliente se queja que no le están haciendo seguimiento a sus caso, está en el programa CUIDATE, indica que nuevamente se olvidaron de agendarle su cita mensual, te detallo los datos de la asegurada:"/>
    <x v="2"/>
    <s v="CRONICOS"/>
    <s v="NO ESPECIFICA"/>
    <x v="130"/>
    <s v="Estimados, buenas tardes:_x000a_Por medio del presente, informamos el descargo correspondiente al caso de la Sra. Laura Isabel Laserna García:_x000a_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_x000a_Si bien la cita le correspondía inicialmente el 01 de septiembre, se le indicó que el médico tenía ruta disponible el 02 de septiembre, lo cual fue aceptado por la paciente, procediéndose a programar la atención._x000a_La llamada fue realizada el día 29 de agosto, y se concretó el agendamiento para el primer día de atención domiciliaria del médico tratante, la cual fue el día 02 de septiembre en el rango horario de 20:30 a 21:30 hrs._x000a_Es importante señalar que, de acuerdo con la operativa establecida, cuando la atención médica se realiza después de las 20:00 hrs, el envío de medicamentos se gestiona al día siguiente. _x000a_Se ha validado que los medicamentos fueron entregados el día de ayer, 03 del presente, por la noche. _x000a__x000a_Con lo anterior descrito, se ha cumplido con los ANS de gestión del protocolo establecido dentro del programa._x000a__x000a_Adjunto screen de la pantalla de seguimiento de entregas._x000a__x000a__x000a__x000a__x000a_Quedamos atentos a cualquier consulta adicional._x000a_Saludos cordiales,"/>
    <d v="2025-09-04T00:00:00"/>
    <x v="0"/>
    <n v="2"/>
    <s v="CERRADA"/>
    <s v="48 HORAS"/>
    <s v="ATRIBUIBLE"/>
    <s v="sep-03"/>
    <e v="#N/A"/>
    <e v="#N/A"/>
    <e v="#N/A"/>
    <s v="SI"/>
    <m/>
    <m/>
    <s v="Acceso"/>
    <x v="0"/>
  </r>
  <r>
    <x v="8"/>
    <s v="PERÚ"/>
    <s v="VIVA1A CENTRO MEDICO"/>
    <s v="RIMAC"/>
    <s v="CRONICOS"/>
    <s v="DNI"/>
    <n v="7731756"/>
    <s v="LAURA ISABEL LASERNA GARCIA"/>
    <m/>
    <n v="996437874"/>
    <m/>
    <x v="1"/>
    <m/>
    <x v="2"/>
    <s v="ASEGURADOR"/>
    <s v="Buenas tardes estimados_x000a__x000a_Paciente se comunica a nuestra central, refiere que todos los meses viene presentando problemas para recibir su tratamiento a tiempo como también tiene problemas para agendar su cita, refiere que es un maltrato el trato que recibe. Solicito su gentil apoyo en revisión de caso, quedaron en entregar medicamento el día de ayer 02/09 a mas tardar hoy 03/09, su apoyo en comunicarse con paciente. Quedo atenta a sus comentarios. _x000a__x000a_LAURA ISABEL LASERNA GARCIA_x000a_DNI: 07731756_x000a_CELL: 996437874_x000a__x000a__x000a_Saludos cordiales_x000a_Central de programas "/>
    <x v="0"/>
    <s v="PRESTADOR EXTERNO"/>
    <s v="FARMACIA"/>
    <x v="130"/>
    <s v="Estimados, buenas tardes:_x000a_Por medio del presente, informamos el descargo correspondiente al caso de la Sra. Laura Isabel Laserna García:_x000a_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_x000a_Si bien la cita le correspondía inicialmente el 01 de septiembre, se le indicó que el médico tenía ruta disponible el 02 de septiembre, lo cual fue aceptado por la paciente, procediéndose a programar la atención._x000a_La llamada fue realizada el día 29 de agosto, y se concretó el agendamiento para el primer día de atención domiciliaria del médico tratante, la cual fue el día 02 de septiembre en el rango horario de 20:30 a 21:30 hrs._x000a_Es importante señalar que, de acuerdo con la operativa establecida, cuando la atención médica se realiza después de las 20:00 hrs, el envío de medicamentos se gestiona al día siguiente. _x000a_Se ha validado que los medicamentos fueron entregados el día de ayer, 03 del presente, por la noche. _x000a__x000a_Con lo anterior descrito, se ha cumplido con los ANS de gestión del protocolo establecido dentro del programa._x000a__x000a_Adjunto screen de la pantalla de seguimiento de entregas._x000a__x000a__x000a__x000a__x000a_Quedamos atentos a cualquier consulta adicional._x000a_Saludos cordiales,_x000a__x000a_"/>
    <d v="2025-09-04T00:00:00"/>
    <x v="0"/>
    <n v="2"/>
    <s v="CERRADA"/>
    <s v="48 HORAS"/>
    <s v="ATRIBUIBLE"/>
    <s v="sep-03"/>
    <e v="#N/A"/>
    <e v="#N/A"/>
    <e v="#N/A"/>
    <s v="SI"/>
    <m/>
    <m/>
    <s v="Medicamentos"/>
    <x v="0"/>
  </r>
  <r>
    <x v="8"/>
    <s v="PERÚ"/>
    <s v="VIVA1A CENTRO MEDICO"/>
    <s v="RIMAC"/>
    <s v="CRONICOS"/>
    <s v="DNI"/>
    <n v="42666686"/>
    <s v="JORGE ALBERTO CARDENAS CABRERA"/>
    <m/>
    <m/>
    <m/>
    <x v="1"/>
    <m/>
    <x v="2"/>
    <s v="ASEGURADOR"/>
    <s v="Buenas tardes,_x000a__x000a_Su apoyo para verificar la entrega de medicamentos pendientes para el asegurado en mención, indica que se encuentra afiliado al programa Cuidate y solo ha recibido una dosis en el mes de junio para su tratamiento y ha intentado contactarse con el programa sin éxito._x000a__x000a__x000a_DNI: 42666686 - JORGE ALBERTO CARDENAS CABRERA_x000a__x000a_PLANES MEDICOS EPS - E0002256_x000a__x000a_Correo: jorge_v9@hotmail.com_x000a_Cel: 929094237_x000a_"/>
    <x v="0"/>
    <s v="PRESTADOR EXTERNO"/>
    <s v="FARMACIA"/>
    <x v="130"/>
    <s v="Buenas tardes estimados, _x000a_En relación con el reclamo presentado respecto al asegurado Jorge Alberto Cárdenas Cabrera (DNI: 42666686), informamos lo siguiente:_x000a_Se valida agendamiento efectivo, siendo atendido el día 13/8._x000a_Los medicamentos indicados en dicha atención fueron entregados._x000a_Nuestro gestor de quejas y reclamos se ha contactado con el asegurado vía telefónica; a fin de, brindar el soporte necesario en la absolución de dudas y seguimiento del cumplimiento del protocolo correspondiente._x000a_En ese orden de ideas se procedió con el agendamiento con la especialidad de nutrición para el día 05/09 y el seguimiento de enfermería para el día de hoy 04/09._x000a_Lo anterior descrito en el marco de asegurar la continuidad y calidad de la atención dentro del programa crónico de Hipertensión al cual pertenece nuestro mutuo paciente._x000a__x000a_Saludos Cordiales,_x000a__x000a_"/>
    <d v="2025-09-04T00:00:00"/>
    <x v="0"/>
    <n v="2"/>
    <s v="CERRADA"/>
    <s v="48 HORAS"/>
    <s v="ATRIBUIBLE"/>
    <s v="sep-03"/>
    <e v="#N/A"/>
    <e v="#N/A"/>
    <e v="#N/A"/>
    <e v="#N/A"/>
    <m/>
    <m/>
    <s v="Medicamentos"/>
    <x v="0"/>
  </r>
  <r>
    <x v="8"/>
    <s v="PERÚ"/>
    <s v="VIVA1A CENTRO MEDICO"/>
    <s v="RIMAC"/>
    <s v="CRONICOS"/>
    <s v="DNI"/>
    <n v="7731756"/>
    <s v="Laura Laserna"/>
    <m/>
    <m/>
    <m/>
    <x v="1"/>
    <m/>
    <x v="2"/>
    <s v="ASEGURADOR"/>
    <s v="Buenos días, ayer tuve mi cita medica, pero aun nadie se ha comunicado para la entrega de mis medicamentos, aunque el joven que me atendió me aseguro de que me entregarían el medicamento el mismo día, al día de hoy me encuentro sin medicamento._x000a__x000a_Me parece que esta área y quejarme no funciona y si este plan indicaba que el paciente debía de hacer seguimiento a todo, no me hubiera inscrito a el._x000a__x000a_Y bueno si me enfermedad se altera les hago responsables._x000a__x000a__x000a_Saludos,"/>
    <x v="0"/>
    <s v="PRESTADOR EXTERNO"/>
    <s v="FARMACIA"/>
    <x v="130"/>
    <s v="Estimados, buenas tardes:_x000a_Por medio del presente, informamos el descargo correspondiente al caso de la Sra. Laura Isabel Laserna García:_x000a_El gestor de quejas y reclamos, Ricardo Paz, se contactó con la paciente para programar y dar seguimiento a su caso. La solución más pronta para gestionar el envío de medicamentos en la brevedad era que la paciente pase atención mediante teleconsulta con su médico tratante; sin embargo, la paciente manifestó que no aceptaba dicha modalidad y solicitó expresamente atención a domicilio._x000a_Si bien la cita le correspondía inicialmente el 01 de septiembre, se le indicó que el médico tenía ruta disponible el 02 de septiembre, lo cual fue aceptado por la paciente, procediéndose a programar la atención._x000a_La llamada fue realizada el día 29 de agosto, y se concretó el agendamiento para el primer día de atención domiciliaria del médico tratante, la cual fue el día 02 de septiembre en el rango horario de 20:30 a 21:30 hrs._x000a_Es importante señalar que, de acuerdo con la operativa establecida, cuando la atención médica se realiza después de las 20:00 hrs, el envío de medicamentos se gestiona al día siguiente. _x000a_Se ha validado que los medicamentos fueron entregados el día de ayer, 03 del presente, por la noche. _x000a__x000a_Con lo anterior descrito, se ha cumplido con los ANS de gestión del protocolo establecido dentro del programa._x000a__x000a_Así mismo el gestor de quejas y reclamos realizo el acompañamiento correspondiente a fin de abordar a tiempo las eventualidades que el paciente manifestó, cumpliendo así la dispensación dentro del ANS establecido._x000a__x000a_Adjunto screen de la pantalla de seguimiento de entregas._x000a__x000a__x000a__x000a__x000a_Quedamos atentos a cualquier consulta adicional._x000a_Saludos cordiales,"/>
    <d v="2025-09-04T00:00:00"/>
    <x v="0"/>
    <n v="2"/>
    <s v="CERRADA"/>
    <s v="48 HORAS"/>
    <s v="ATRIBUIBLE"/>
    <s v="sep-03"/>
    <e v="#N/A"/>
    <e v="#N/A"/>
    <e v="#N/A"/>
    <s v="SI"/>
    <m/>
    <m/>
    <s v="Medicamentos"/>
    <x v="0"/>
  </r>
  <r>
    <x v="8"/>
    <s v="PERÚ"/>
    <s v="VIVA1A CENTRO MEDICO"/>
    <s v="RIMAC"/>
    <s v="CRONICOS"/>
    <s v="DNI"/>
    <n v="6927900"/>
    <s v="MARIA TERESA RODRIGUEZ GIL DE VARGAS"/>
    <m/>
    <n v="987835314"/>
    <m/>
    <x v="67"/>
    <m/>
    <x v="0"/>
    <s v="LIBRO DE RECLAMOS ASEGURADOR"/>
    <s v="La paciente María Teresa Rodríguez Gil de Vargas (DNI 06927900), paciente paliativo y postrado, se perjudica al no recibir_x000a_oportunamente la programación de los servicios del mes de septiembre 2025 (visitas médicas y terapias)."/>
    <x v="2"/>
    <s v="TERAPIAS"/>
    <s v="TERAPIA FISICA"/>
    <x v="130"/>
    <s v="Buenas tardes Dra. Katherine,_x000a_Respecto al caso de la paciente María Teresa Gil de Vargas, informamos lo siguiente: _x000a_La paciente  fue atendida el día 1 de setiembre al las 9.20pm. por el Dr. Antonio Moncada especialidad en Medicina Familiar._x000a_La coordinación de los exámenes de laboratorio (Hemograma completo, Sodio, Potasio, Proteína C Reactiva, Urocultivo – incluye examen directo y antibiograma, TSH ultrasensible y T4 libre) fue programada para el día 04 de septiembre._x000a_El Sr. Luis, hijo de la paciente solicitó que la toma se realizara a las 6:00 a.m. y la recolección de orina para el urocultivo a las 8:30 a.m.; sin embargo, el tiempo  de espera era muy prolongado._x000a_En ese sentido se le ofreció realizar  la recolocación al día siguiente  por lo que el paciente  no acepto, por tal motivo en coordinación con el Sr. Luis, hijo de la paciente, y considerando que a la paciente se le coloca sonda cada 6 horas aprox. , se acordó que el personal de técnico de enfermería particular al cuidado de su señora madre realizaría la recolección de la muestra, mientras que nuestro equipo de motorizados efectuaría el recojo, garantizando el cumplimiento del protocolo de cadena de frío para su posterior procesamiento._x000a_Así mismo informar que el recojo y procesamiento de la  muestra se llevó a cabo con total éxito._x000a_Es todo en cuanto tengo que informar _x000a_Saludos "/>
    <d v="2025-10-03T00:00:00"/>
    <x v="0"/>
    <n v="23"/>
    <s v="CERRADA"/>
    <s v="6 DIAS O MAS"/>
    <s v="ATRIBUIBLE"/>
    <s v="sep-03"/>
    <e v="#N/A"/>
    <e v="#N/A"/>
    <e v="#N/A"/>
    <s v="SI"/>
    <m/>
    <m/>
    <s v="Acceso"/>
    <x v="0"/>
  </r>
  <r>
    <x v="8"/>
    <s v="PERÚ"/>
    <s v="VIVA1A CENTRO MEDICO"/>
    <s v="RIMAC"/>
    <s v="CRONICOS"/>
    <s v="DNI"/>
    <n v="81196379"/>
    <s v="ALESSANDRA LISSETTE LUQUE RISCO"/>
    <m/>
    <m/>
    <m/>
    <x v="1"/>
    <m/>
    <x v="2"/>
    <s v="ASEGURADOR"/>
    <s v="El día de hoy 04/09/2025, se recibe comunicación de la Sra. LISSETTE RISCO VALDIVIESO quien me indica que el día 03/09/2025, aproximadamente a las 12:16 p.m., acude al CAI para la atención de su menor hija ALESSANDRA LISSETTE LUQUE RISCO por la especialidad de Pediatría._x000a_La madre manifiesta que, durante la consulta el personal médico mostró un trato poco cordial y respondió de manera inapropiada a sus preguntas. En específico, refirió que al consultar “cada cuánto tiempo se deben desparasitar los niños”, la pediatra contestó “no somos animales para desparasitarnos”, además considera que el tono y forma de hablarle no fue el adecuado._x000a_Ante dicha respuesta, la madre decidió no recibir la orden de laboratorio. Asimismo, señaló que la menor quedó asustada por el trato recibido por parte de la profesional de salud. _x000a_Atte."/>
    <x v="39"/>
    <m/>
    <s v="MEDICINA FAMILIAR"/>
    <x v="131"/>
    <s v="Buenos días equipo,_x000a_Me comuniqué con la paciente, a quien se le ofrecieron las disculpas del caso, reiterando nuestro compromiso de que situaciones como esta no vuelvan a repetirse. La paciente manifestó que no había ningún problema y agradeció la llamada._x000a_Durante la conversación, consultó si contábamos con otro pediatra. Le indiqué a la Dra. Sarai Gonzales como opción, por lo que agradeceré se comparta con la mamá del paciente el rol de pediatría actualizado._x000a_Es todo en cuanto tengo que informar _x000a_Saludos,_x000a_"/>
    <d v="2025-09-17T00:00:00"/>
    <x v="0"/>
    <n v="10"/>
    <s v="CERRADA"/>
    <s v="6 DIAS O MAS"/>
    <s v="ATRIBUIBLE"/>
    <s v="sep-04"/>
    <e v="#N/A"/>
    <e v="#N/A"/>
    <e v="#N/A"/>
    <e v="#N/A"/>
    <m/>
    <m/>
    <e v="#N/A"/>
    <x v="4"/>
  </r>
  <r>
    <x v="8"/>
    <s v="PERÚ"/>
    <s v="VIVA1A CENTRO MEDICO"/>
    <s v="RIMAC"/>
    <s v="CRONICOS"/>
    <s v="DNI"/>
    <n v="7731756"/>
    <s v="Laura Laserna"/>
    <m/>
    <m/>
    <m/>
    <x v="1"/>
    <m/>
    <x v="2"/>
    <s v="ASEGURADOR"/>
    <s v="Buenos días, no he podido responder su correo porque estuve en varias actividades de mi trabajo, pero aquí le indico como sucedieron las cosas Sr. Paz :_x000a__x000a_1 Con fecha 29 de agosto, llame al Rímac a quejarme porque nadie me había llamado para confirmar mi cita para la especialidad de Endocrinología que me correspondía el 1 de setiembre y viendo que el sábado 30 era feriado no iban a trabajar._x000a__x000a_2 luego me llamo el Sr. Paz  ( adjunto constancia de las llamadas) donde me dijo que iban a ver lo de mi cita, me dijo que iba a ser virtual, le consulté si habían cambiado los procedimientos, pues ya me tocaba la cita presencial, en ningún momento me negué, y si graban las llamadas deberían de revisar.  Como todos los meses se olvidan de la paciente para ustedes lo mas rápido es llamada virtual y que indica los procedimientos cada 3 meses una cita presencial para que el medico pueda ver a la paciente y revisarla o me estoy equivocando??_x000a__x000a__x000a_3 El Sr. Paz me dijo que iba a coordinar y luego me llamo el mismo 29 mas tarde, quedando que me atenderían el martes 2 por la mañana en forma presencial._x000a__x000a__x000a_4  El doctor vino a mi casa aproximadamente entre 8.45 y 9 de la mañana del dia 2 de setiembre, no vino por la noche, eso es falso. Revise el panatallazo que ha enviado Sr. Paz ahi indica la hora por la mañana._x000a__x000a_5 El Sr. Paz en la llamada del 29 de agosto, me prometio que personalmente iba a realizar el monitoreo de la entrega de mis medicamentos para ese mismo dia, por eso insisto en revisar la llamada si la graban._x000a__x000a_6 Espere el martes 2 todo el dia la llamada por la entrega de mis medicamentos pero nadie me llamo_x000a__x000a_7 Nuevamente llame a Rimac para indicar que me habia quedado sin medicamento y nuevamente Viva 1A se olvido de la paciente sin importar que consecuencia podia tener el no tomarlas ._x000a__x000a_8 Como no me llamaba el proveedor volvi a llamar al Rimac y por fin me llamaron para coordinar la entrega de mis medicamentos. Al principio me indicaron que se les habia acabado el Eutirox pero lograron ubicar otra tienda y me lo enviaron por la noche._x000a__x000a__x000a__x000a_9 Manifiesto nuevamente, que nadie hizo seguimiento a mi caso y si no llamo al Rimac, tampoco me atenderian._x000a__x000a_10 El paciente no es el que debe de estar llamando y quejandose para que lo atiendan o traigan su medicamento. Son varios los meses que hacen lo mismo y lamentablemente no esta funcionando este plan con ustedes._x000a__x000a_Saludos,"/>
    <x v="0"/>
    <s v="PRESTADOR EXTERNO"/>
    <s v="FARMACIA"/>
    <x v="132"/>
    <s v="Buenas tardes Dra. Ámbar,_x000a_Me puse en contacto con la paciente y le ofrecí las disculpas correspondientes por las eventualidades presentadas en la coordinación de su atención. Asimismo, se viene gestionando su cita para el mes de octubre con el equipo de Call._x000a__x000a_Le dejé mi número telefónico como canal directo para cualquier duda, consulta o coordinación que la paciente requiera, quedando a su disposición para un acompañamiento oportuno._x000a_Saludos cordiales,"/>
    <d v="2025-09-29T00:00:00"/>
    <x v="0"/>
    <n v="16"/>
    <s v="CERRADA"/>
    <s v="6 DIAS O MAS"/>
    <s v="ATRIBUIBLE"/>
    <s v="sep-08"/>
    <e v="#N/A"/>
    <e v="#N/A"/>
    <e v="#N/A"/>
    <s v="SI"/>
    <m/>
    <m/>
    <s v="Medicamentos"/>
    <x v="0"/>
  </r>
  <r>
    <x v="8"/>
    <s v="PERÚ"/>
    <s v="VIVA1A CENTRO MEDICO"/>
    <s v="RIMAC"/>
    <s v="CRONICOS"/>
    <s v="DNI"/>
    <n v="46840554"/>
    <s v="ELLIS ORTIZ MARJORIE GRETTEL"/>
    <m/>
    <m/>
    <m/>
    <x v="1"/>
    <m/>
    <x v="2"/>
    <s v="ASEGURADOR"/>
    <s v="Estimados, buen día._x000a__x000a_ _x000a__x000a_Su gentil apoyo con la atención y programación de control para asegurada quien indica no haber tenido comunicación de parte del prestador, y se encuentra sin medicación hace una semana._x000a__x000a_ _x000a__x000a_Asegurada: ELLIS ORTIZ MARJORIE GRETTEL_x000a__x000a_DNI: 46840554_x000a__x000a_Telf. contacto: 941 376 869"/>
    <x v="2"/>
    <s v="CRONICOS"/>
    <s v="NO ESPECIFICA"/>
    <x v="133"/>
    <s v="Estimados, buen día._x000a_Con relación al caso de la asegurada ELLIS ORTIZ MARJORIE GRETTEL (DNI 46840554), se informa lo siguiente:_x000a_La última atención se realizó el 08/07/2025._x000a_Para el control del mes siguiente se intentó coordinar, sin embargo, la paciente no contestó las llamadas, aun así, la cita fue programada._x000a_Actualmente, ya se ha gestionado y programado la próxima atención para el 10/09/2025 a las 15:00 hrs con su médico tratante, el Dr. Siura._x000a_Cabe precisar que se continúa con la gestión correspondiente al programa; no obstante, en algunos casos la falta de coordinación con el paciente genera los inconvenientes que se han visualizado._x000a_Saludos cordiales,"/>
    <d v="2025-09-09T00:00:00"/>
    <x v="0"/>
    <n v="1"/>
    <s v="CERRADA"/>
    <s v="24 HORAS"/>
    <s v="ATRIBUIBLE"/>
    <s v="sep-09"/>
    <s v="RECLAMO VIVA A1//ELLIS ORTIZ MARJORIE GRETTEL//OPERADORA DE SERVICIOS LOGISTICOS S.A.C.//HIPOTIROIDISMO"/>
    <e v="#N/A"/>
    <e v="#N/A"/>
    <e v="#N/A"/>
    <m/>
    <m/>
    <s v="Acceso"/>
    <x v="0"/>
  </r>
  <r>
    <x v="8"/>
    <s v="PERÚ"/>
    <s v="VIVA1A CENTRO MEDICO"/>
    <s v="RIMAC"/>
    <s v="CRONICOS"/>
    <s v="DNI"/>
    <n v="8715362"/>
    <s v="GIULIANA MARLENE NOVOA REYES DE VERA"/>
    <m/>
    <m/>
    <m/>
    <x v="1"/>
    <m/>
    <x v="2"/>
    <s v="ASEGURADOR"/>
    <s v="Buenas Tardes; _x000a__x000a_Freddy, _x000a__x000a_ _x000a__x000a_Tenemos el reclamo de un afiliado que solicito la atención de Medicina Física y rehabilitación sin embargo no se la pudieron brindar haciendo referencia que solo aplicaba a los pacientes del Programa Diamante."/>
    <x v="2"/>
    <s v="Medicina especializada"/>
    <s v="MEDICINA FISICA Y REHABILITACION"/>
    <x v="133"/>
    <s v="Buenas tardes, estimada:_x000a__x000a_Con respecto al caso de la paciente Novoa, debido a una confusión de coordinación interna se le brindó una información incorrecta a la paciente. Ante ello, nos pusimos en contacto, coordinando una cita para la Sra. Novoa con la Dra. Vigo, de la especialidad de Medicina Física y Rehabilitación, para el día jueves en el turno de la mañana, en un horario de 10:00 a.m._x000a__x000a_Se le informó a la Sra. Novoa que el copago de la consulta es de S/ 35.00. La Sra. Novoa confirmó y agradeció la coordinación._x000a__x000a_Es todo en cuanto tengo que informar."/>
    <d v="2025-09-09T00:00:00"/>
    <x v="0"/>
    <n v="1"/>
    <s v="CERRADA"/>
    <s v="24 HORAS"/>
    <s v="ATRIBUIBLE"/>
    <s v="sep-09"/>
    <e v="#N/A"/>
    <e v="#N/A"/>
    <e v="#N/A"/>
    <e v="#N/A"/>
    <m/>
    <m/>
    <s v="Acceso"/>
    <x v="0"/>
  </r>
  <r>
    <x v="8"/>
    <s v="PERÚ"/>
    <s v="VIVA1A CENTRO MEDICO"/>
    <s v="RIMAC"/>
    <s v="CRONICOS"/>
    <s v="DNI"/>
    <n v="10001118"/>
    <s v="Ivan Ernesto Palacios Rodriguez"/>
    <m/>
    <m/>
    <m/>
    <x v="1"/>
    <m/>
    <x v="2"/>
    <s v="ASEGURADOR"/>
    <s v="Hola @Gestion Admisiones Viva 1A@Quejas y Reclamos Viva 1A@Kenny Lucas Vidal@Kaila Sifuentes Gonzales,_x000a__x000a_ _x000a__x000a_Buen día, por favor su apoyo urgente con el caso adjunto:_x000a__x000a_ _x000a__x000a_ _x000a__x000a_El asegurado Ivan Ernesto Palacios Rodriguez con DNI 10001118, está dentro del programa crónicos RCV, a través de este programa le ordenaron los exámenes de laboratorio y lo contactaron el 20/08 para coordinar los mismos a domicilio. En los mensajes le informan que debe asumir un copago del 15% y enviar el pago para la programación de los exámenes, esto lo realiza el 23/09. El 25/08 en la noche, lo llaman para confirmar que se estarán acercando el 26/08 a tomarle las muestras y efectivamente el 26/08 se acercaron a su domicilio a realizar la prueba._x000a__x000a_Posterior a ello, no ha tenido comunicación con el proveedor, ni le han enviado sus resultados._x000a__x000a_ _x000a__x000a_Cabe señalar que estos resultados los requiere para que lo revise su médico de cabecera y confianza. Es por ello que requiere urgente sus resultados._x000a__x000a_ _x000a__x000a_El proveedor que lo contacta es: VIVA 1A._x000a__x000a_ _x000a__x000a_Adicional a ello, el asegurado me comenta que el servicio que brinda este proveedor deja mucho que desear ya que no es la primera vez que tiene inconveniente con la entrega de sus medicamentos y con la coordinación de exámenes. Por lo que pido puedas elevar este tema para que se hagan las correcciones respectivas y no se repitan inconvenientes._x000a__x000a_ _x000a__x000a_Asimismo, se tiene la duda sobre el pago, ya que si el asegurador está en el programa Cuidate, no debería pagar por los análisis o si? Agradeceré me confirmes a que hace referencia el programa RCV que le mencionan, adjunto imagen de comunicación._x000a__x000a_ _x000a__x000a_Quedo atenta a tus prontos comentarios y gestión para que puedan enviarle hoy mismo sus resultados._x000a__x000a_ _x000a__x000a_ _x000a__x000a_ _x000a__x000a_ _x000a__x000a_Saludos"/>
    <x v="10"/>
    <s v="PRESTADOR EXTERNO"/>
    <s v="LABORATORIO"/>
    <x v="134"/>
    <s v="Buenos días  estimados,_x000a_Reciban un cordial saludo, en relación al caso del asegurado Iván Ernesto Palacios Rodríguez, DNI 10001118, dentro del programa crónicos RCV, les informamos que los resultados de los exámenes de laboratorio fueron enviados el día jueves 11/09 al correo registrado en su ficha, adjunto conversación con el paciente. _x000a__x000a_Informo que el paciente ingresó por demanda inducida del proveedor anterior. Se validó el programa RCV y, debido a la migración, Rímac otorga un beneficio adicional para los pacientes RCV bajo la cobertura de RCV Continuador._x000a_Esto significa que se mantiene al 100% de cobertura para los siguientes diagnósticos base:_x000a_Hipertensión_x000a__x000a_Diabetes tipo 2 no insulinodependiente y no complicada_x000a__x000a_Dislipidemia_x000a__x000a_Asma_x000a__x000a_Para otros diagnósticos, se aplicará un copago del 15%._x000a__x000a_Quedamos atentos a cualquier consulta adicional que requieran._x000a_Saludos cordiales,"/>
    <d v="2025-09-17T00:00:00"/>
    <x v="0"/>
    <n v="6"/>
    <s v="CERRADA"/>
    <s v="6 DIAS O MAS"/>
    <s v="ATRIBUIBLE"/>
    <s v="sep-10"/>
    <e v="#N/A"/>
    <e v="#N/A"/>
    <e v="#N/A"/>
    <e v="#N/A"/>
    <m/>
    <m/>
    <s v="Demora en atencion"/>
    <x v="3"/>
  </r>
  <r>
    <x v="8"/>
    <s v="PERÚ"/>
    <s v="VIVA1A CENTRO MEDICO"/>
    <s v="RIMAC"/>
    <s v="CRONICOS"/>
    <s v="DNI"/>
    <n v="8102629"/>
    <s v="MARIA EMILIA ESPINOZA GOMEZ"/>
    <m/>
    <m/>
    <m/>
    <x v="1"/>
    <m/>
    <x v="2"/>
    <s v="ASEGURADOR"/>
    <s v="Buenas tardes estimados_x000a__x000a_Paciente se comunica muy incómoda, refiere que desde el mes pasado tiene inconvenientes para contactar a prestador Viva 1A, no le contestan llamadas o mensajes de WhatsApp a los números reportados, solo contesta un robot que indica que espere que en un momento la atenderá y no pasa o indica que ese número ya no está disponible. Se encuentra muy incómoda ya que no recibe el seguimiento correspondiente de parte de programa por dx de hipotiroidismo. Solicito su gentil apoyo en revisión de caso, contacto con paciente y brindar los canales de atención con respuesta para agendar cita correspondiente ya que paciente termina hoy su tratamiento._x000a__x000a_ _x000a_MARIA EMILIA ESPINOZA GOMEZ_x000a_DNI: 08102629_x000a__x000a__x000a__x000a__x000a_Saludos cordiales _x000a_Central de programas Rimac"/>
    <x v="5"/>
    <s v="CALL CENTER"/>
    <s v="CALL CENTER"/>
    <x v="134"/>
    <s v="Buenas tardes estimados_x000a_nos logramos comunicar con paciente y se le brindo el siguiente horario_x000a__x000a_10/09 Dr Antonio Moncada 19:15pm, paciente conforme _x000a__x000a_saludos"/>
    <d v="2025-09-10T00:00:00"/>
    <x v="0"/>
    <n v="1"/>
    <s v="CERRADA"/>
    <s v="24 HORAS"/>
    <s v="ATRIBUIBLE"/>
    <s v="sep-10"/>
    <e v="#N/A"/>
    <e v="#N/A"/>
    <e v="#N/A"/>
    <e v="#N/A"/>
    <m/>
    <m/>
    <s v="Fallas TICS"/>
    <x v="3"/>
  </r>
  <r>
    <x v="8"/>
    <s v="PERÚ"/>
    <s v="VIVA1A CENTRO MEDICO"/>
    <s v="RIMAC"/>
    <s v="CRONICOS"/>
    <s v="DNI"/>
    <n v="8160074"/>
    <s v="LORENA ALFARO BERROCAL"/>
    <m/>
    <m/>
    <m/>
    <x v="1"/>
    <m/>
    <x v="2"/>
    <s v="ASEGURADOR"/>
    <s v="Estimada Estephania: _x000a__x000a_ _x000a__x000a_Buen día, por favor tu apoyo con lo mencionado por el cliente, asegurada aún no ha recibido la llamada de parte del proveedor para la entrega de sus medicinas. _x000a__x000a_ _x000a__x000a_LORENA ALFARO BERROCAL_x000a__x000a_DNI 08160074_x000a__x000a_ _x000a__x000a_Lo mencionado: _x000a__x000a_ _x000a__x000a_Nuevamente tenemos la queja de la directora de Teleperformance; este mes tampoco la han contactado ni han coordinado aun la entrega de sus medicamentos. Este viernes se acaba la medicación y nos informa que no hay seguimiento ni coordinación, está bastante fastidiada y nos ha solicitado elevar el caso a instancias superiores por que esta disconforme con el programa. Así mismo nos está solicitando una reunión para conocer al nuevo equipo y hacerles llegar su reclamo._x000a__x000a_ _x000a__x000a_ Agradeceré su pronta respuesta. _x000a__x000a_ _x000a__x000a_Cualquier consulta, estoy a su disposición_x000a__x000a_Saludos Cordiales,"/>
    <x v="0"/>
    <s v="PRESTADOR EXTERNO"/>
    <s v="FARMACIA"/>
    <x v="135"/>
    <s v="Buenos días,_x000a_Respecto a la paciente Lorena Eliana Alfaro Berrocal, DNI 08160074, se informa lo siguiente:_x000a_El 23/06/2025 la paciente tuvo atención médica con el Dr. Antonio David Moncada Catalán y recibió sus medicamentos el 24/06/2025._x000a_El 13/08/2025 la paciente tuvo atención médica nuevamente con el Dr. Antonio David Moncada Catalán, recibiendo sus medicamentos el 15/08/2025._x000a_En el mes de septiembre, la paciente recibió atención por teleconsulta  el 11/09/2025, recibiendo sus medicamentos el mismo día, entre las 5:46 p.m. y 6:46 p.m._x000a__x000a_A si mismo informamos que se cumplió con la atención y la entrega de medicamentos según lo establecido en el programa. _x000a_Saludos."/>
    <d v="2025-09-12T00:00:00"/>
    <x v="0"/>
    <n v="2"/>
    <s v="CERRADA"/>
    <s v="48 HORAS"/>
    <s v="ATRIBUIBLE"/>
    <s v="sep-11"/>
    <e v="#N/A"/>
    <e v="#N/A"/>
    <e v="#N/A"/>
    <e v="#N/A"/>
    <m/>
    <m/>
    <s v="Medicamentos"/>
    <x v="0"/>
  </r>
  <r>
    <x v="8"/>
    <s v="PERÚ"/>
    <s v="VIVA1A CENTRO MEDICO"/>
    <s v="RIMAC"/>
    <s v="CRONICOS"/>
    <s v="DNI"/>
    <n v="8743921"/>
    <s v="YOLANDA MOSCOL AREVALO"/>
    <m/>
    <m/>
    <m/>
    <x v="1"/>
    <m/>
    <x v="2"/>
    <s v="ASEGURADOR"/>
    <s v="Estimados @Brigitte Huaranca Lopez@Quejas y Reclamos Viva 1A_x000a__x000a_Su gentil apoyo con el reclamo y medidas correctivas al respecto al presente reclamo._x000a__x000a_Estimada @CUI_Guissela Bedon_x000a__x000a_ _x000a__x000a_Buenas tardes nuestra asegurada VIP JESSICA YOLANDA CORDOVA MOSCOL quien tiene a su madre la Sra. YOLANDA MOSCOL AREVALO._x000a__x000a_ _x000a__x000a_La paciente pasó atención el día 9/9 por síntomas de tos el médico la revisó y le recetaron medicamentos, los cuales aún no han sido entregados por el programa, tampoco le ha enviado la receta. Por favor su apoyo con la coordinación._x000a__x000a_ _x000a__x000a_Paciente: YOLANDA MOSCOL AREVALO_x000a__x000a_DNI: 08743921_x000a__x000a_EPS: E0001042_x000a__x000a_Persona de contacto: JESSICA YOLANDA CORDOVA MOSCOL_x000a__x000a_Celular: 993353690_x000a__x000a_ _x000a__x000a__x000a__x000a_ _x000a__x000a_Gracias de antemano,"/>
    <x v="0"/>
    <s v="PRESTADOR EXTERNO"/>
    <s v="FARMACIA"/>
    <x v="135"/>
    <s v="Buenos días, estimados:_x000a_Reporte de entrega de medicamentos – Paciente  YOLANDA MOSCOL AREVALO_x000a__x000a_DNI: 08743921_x000a__x000a__x000a_Fecha de cita médica: 10/09/2025_x000a_Médico tratante: Dr. Antonio David Moncada Catalán._x000a_Ese mismo día se gestionó la receta prescrita._x000a_Entrega de medicamentos_x000a_La paciente solicitó recibir los medicamentos el 11/09/2025 en horario de la mañana._x000a_Se le indicó el rango de 8:00 a 11:00 a.m., en el cual se le entregaron los medicamentos._x000a__x000a_Receta adicional:_x000a_El día 11/09/2025 se cargó una nueva receta correspondiente a un medicamento adicional._x000a_La gestión y entrega de este medicamento se realizó el mismo día, en el horario de 7:44 p.m. a 8:44 p.m._x000a__x000a_Atentamente,_x000a__x000a_"/>
    <d v="2025-09-16T00:00:00"/>
    <x v="0"/>
    <n v="4"/>
    <s v="CERRADA"/>
    <s v="96 HORAS"/>
    <s v="ATRIBUIBLE"/>
    <s v="sep-11"/>
    <e v="#N/A"/>
    <e v="#N/A"/>
    <e v="#N/A"/>
    <s v="SI"/>
    <m/>
    <m/>
    <s v="Medicamentos"/>
    <x v="0"/>
  </r>
  <r>
    <x v="8"/>
    <s v="PERÚ"/>
    <s v="VIVA1A CENTRO MEDICO"/>
    <s v="RIMAC"/>
    <s v="CRONICOS"/>
    <s v="DNI"/>
    <n v="41725790"/>
    <s v="ROSA ELVIRA QUINTANA FUJIU"/>
    <m/>
    <n v="963906583"/>
    <s v="rosa_quintana_fujiu@hotmail.com"/>
    <x v="1"/>
    <m/>
    <x v="2"/>
    <s v="ASEGURADOR"/>
    <s v="Motivo:_x000a_buenos dias, un cliente con pierna amputada cuenta con EPS el cual utiliza la atencion de sus rehabilitaciones y terapias desde casa. ella pide lo siguiente:_x000a__x000a_1. Actualmente trabaja con aviva 1 a el cual NO cuenta con programas de psicologia y psiquiatria donde nos comenta que anteriormente con Experta salud podia pagar un copago y podia utilizarlo cuando ella lo necesite._x000a__x000a_2. Comenta que por un tema psicologico de ella misma quiere que se efectue el cambio de personal de su terapista el cual indica que no puede verlo, pero que no es un tema que el haga mal su trabajo, si no me recalca que es por un tema de ella misma con las personas._x000a__x000a_Queria el cliente saber si existe alternativas para estos dos escenarios._x000a__x000a__x000a_Saludos,"/>
    <x v="39"/>
    <m/>
    <s v="TERAPIAS"/>
    <x v="135"/>
    <s v="Buenas tardes estimados, con respecto al paciente Elvira Quintana Fujiu informamos lo siguiente:_x000a__x000a_Se hizo la gestión correspondiente a lo que solicita el paciente, adjunto cronograma de atenciones con la nueva licenciada (Melissa Inga)_x000a__x000a_Quedo atento a cualquier otra consulta,_x000a_Saludos. "/>
    <d v="2025-09-17T00:00:00"/>
    <x v="0"/>
    <n v="5"/>
    <s v="CERRADA"/>
    <s v="120 HORAS"/>
    <s v="ATRIBUIBLE"/>
    <s v="sep-11"/>
    <e v="#N/A"/>
    <e v="#N/A"/>
    <e v="#N/A"/>
    <e v="#N/A"/>
    <m/>
    <m/>
    <e v="#N/A"/>
    <x v="4"/>
  </r>
  <r>
    <x v="8"/>
    <s v="PERÚ"/>
    <s v="VIVA1A CENTRO MEDICO"/>
    <s v="RIMAC"/>
    <s v="CRONICOS"/>
    <s v="DNI"/>
    <n v="40319301"/>
    <s v="CARMEN ESPINOZA CALIZAYA"/>
    <m/>
    <m/>
    <m/>
    <x v="1"/>
    <m/>
    <x v="2"/>
    <s v="ASEGURADOR"/>
    <s v="Buenos días estimados_x000a__x000a_Paciente se comunica nuevamente a nuestra central, se realizó inscripción a programa de Hipotiroidismo el 02/09, paciente lleva comunicándose a nuestra central desde el lunes 08/09 y martes 09/09, solicita la comunicación para ingreso a programa y se reportó a personal de turno. Paciente nuevamente se comunica a nuestra central, refiere que no cuenta con tratamiento y solicita comunicación para programar cita lo antes posible, se encuentra incomoda ya que se le indico un plazo de espera que ya se cumplió y hasta la fecha no recibe comunicación. Su apoyo en revisión de caso _x000a__x000a__x000a_CARMEN ESPINOZA CALIZAYA _x000a_DNI: 40319301"/>
    <x v="2"/>
    <s v="CRONICOS"/>
    <s v="HIPOTIROIDISMO"/>
    <x v="136"/>
    <s v="Buenas  tardes estimados,_x000a_Reciban un cordial saludo, adjunto el cuadro de programación de los pacientes mencionados para su revisión y control._x000a__x000a__x000a_Paciente_x000a_DNI_x000a_Fecha cita_x000a_Hora_x000a_Médico tratante_x000a_Especialidad / Modalidad_x000a_Programa_x000a_Miriam María Chicchón Girón_x000a_8386365_x000a_4/09/2025_x000a_5:20PM_x000a_Gerson Jacob Siura Trevejo_x000a_Endocrinología – Teleconsulta_x000a_Hipotiroidismo_x000a_Jimena Graciela Bruno Cohello_x000a_70798236_x000a_9/09/2025_x000a_9:20AM_x000a_Marianela Alexandra Litano Chero_x000a_Nutrición – Teleconsulta_x000a_Hipotiroidismo_x000a_17/09/2025_x000a_5:45PM_x000a_Nilda Noriko Kawamura Murillo_x000a_Endocrinología – Teleconsulta_x000a_Hipotiroidismo_x000a_Elisa Carmen Espinoza Calizaya_x000a_40319301_x000a_15/09/2025_x000a_5:30PM_x000a_Karol Dick Pereira Salgado_x000a_Endocrinología – Teleconsulta_x000a_Hipotiroidismo_x000a_15/09/2025_x000a_10:00AM_x000a_Marianela Alexandra Litano Chero_x000a_Nutrición – Teleconsulta_x000a_Hipotiroidismo_x000a_Giandery Cynthia Obando Paredes_x000a_46872752_x000a_4/09/2025_x000a_5:20PM_x000a_Gerson Jacob Siura Trevejo_x000a_Endocrinología – Teleconsulta_x000a_Hipotiroidismo_x000a__x000a_Quedo atenta a cualquier consulta o comentario._x000a_Saludos cordiales,"/>
    <d v="2025-09-17T00:00:00"/>
    <x v="0"/>
    <n v="4"/>
    <s v="CERRADA"/>
    <s v="96 HORAS"/>
    <s v="ATRIBUIBLE"/>
    <s v="sep-12"/>
    <e v="#N/A"/>
    <e v="#N/A"/>
    <e v="#N/A"/>
    <e v="#N/A"/>
    <m/>
    <m/>
    <s v="Acceso"/>
    <x v="0"/>
  </r>
  <r>
    <x v="8"/>
    <s v="PERÚ"/>
    <s v="VIVA1A CENTRO MEDICO"/>
    <s v="RIMAC"/>
    <s v="CRONICOS"/>
    <s v="DNI"/>
    <n v="7792203"/>
    <s v="BETTY TEODOMIRA SALAZAR"/>
    <m/>
    <m/>
    <m/>
    <x v="1"/>
    <m/>
    <x v="2"/>
    <s v="ASEGURADOR"/>
    <s v="Hola Ross, help!_x000a__x000a_ _x000a__x000a_Te cuento que a mi mamá le recetaron terapias físicas y respiratorias con la empresa Viva 1A_x000a__x000a_La empresa nos envió el Copago y dijo que serían 8 sesiones al mes, esto fue el 2 de Septiembre._x000a__x000a_ _x000a__x000a_El problema es que a la fecha sólo han ido una vez a verla a mi mamá, como tiene Parkinson las terapias son obligatorias._x000a__x000a_Estoy llamando a preguntar y nadie me contesta. Por favor puedes derivarme con alguien?_x000a__x000a_ _x000a__x000a_Gracias!_x000a__x000a_ _x000a__x000a_Saludos_x000a__x000a_Percy"/>
    <x v="2"/>
    <s v="TERAPIAS"/>
    <s v="TERAPIA FISICA"/>
    <x v="137"/>
    <s v="Estimada Lic. Margot, buen día:_x000a_Efectivamente se ha iniciado con las atenciones de terapia, de paciente en referencia._x000a_El contacto de comunicación se ha dado con el Sr. Percy Inga._x000a_Las terapias iniciaron el día 10/09._x000a__x000a__x000a_El día sábado se ha enviado el calendar de atenciones, el cual ha sido previamente coordinado con el Sr. Percy, siendo asignada la Lic. Melissa Inga para realizar ambos tipos de terapia, tanto la física como la respiratoria._x000a__x000a__x000a__x000a_Quedamos a su disposición para cualquier consulta adicional._x000a_Saludos Cordiales,"/>
    <d v="2025-09-15T00:00:00"/>
    <x v="0"/>
    <n v="1"/>
    <s v="CERRADA"/>
    <s v="24 HORAS"/>
    <s v="ATRIBUIBLE"/>
    <s v="sep-15"/>
    <e v="#N/A"/>
    <e v="#N/A"/>
    <e v="#N/A"/>
    <e v="#N/A"/>
    <m/>
    <m/>
    <s v="Acceso"/>
    <x v="0"/>
  </r>
  <r>
    <x v="8"/>
    <s v="PERÚ"/>
    <s v="VIVA1A CENTRO MEDICO"/>
    <s v="RIMAC"/>
    <s v="CRONICOS"/>
    <s v="DNI"/>
    <n v="10653080"/>
    <s v="JORGE ENRIQUE JUSCAMAYTA MEZA"/>
    <m/>
    <n v="985949052"/>
    <s v="jj.505481@gmail.com"/>
    <x v="1"/>
    <m/>
    <x v="2"/>
    <s v="ASEGURADOR"/>
    <s v="Estimados,_x000a__x000a_Por favor su apoyo con prelación con el cliente en mención  manifiesta que hasta la fecha no hay contacto ni programación de cita por parte de viva 1A, paciente se encuentra dentro del programa cuídate, mayor contexto del caso líneas abajo en la cola de correos, cliente solicita que se contacten en todo caso con el como esposo de la paciente por wsp para poder generar las coordinaciones respectivas_x000a__x000a_Adjunto los datos del esposo (CLIENTE VIP RIMAC):_x000a__x000a_CLIENTE:JORGE ENRIQUE JUSCAMAYTA MEZA_x000a_DNI:10653080_x000a_PÓLIZA: E0002545_x000a_CEL: 985949052_x000a_CORREO:jj.505481@gmail.com_x000a__x000a_Por favor comunicarse a la brevedad posible, es un cliente critico, de antemano agradezco el apoyo con el presente caso_x000a__x000a_Quedo muy atento a sus comentarios,_x000a__x000a_Saludos,"/>
    <x v="2"/>
    <s v="CRONICOS"/>
    <s v="NO ESPECIFICA"/>
    <x v="137"/>
    <s v="Estimados,_x000a_Reciban un cordial saludo del Centro Médico Viva 1A._x000a_En relación a la trazabilidad de atención solicitada de nuestra mutua paciente, se informa que:_x000a_Con fecha 12 de agosto, se respondió el correo de demanda inducida indicando que la paciente no responde y se deja un ws con la información y el motivo de la comunicación._x000a_Al realizar las llamadas de recaptación no se obtiene respuesta._x000a__x000a__x000a_Nos hemos intentado comunicar en múltiples ocasiones por ws sin respuesta._x000a__x000a_   _x000a__x000a_El día de hoy se contacta por la central el Sr. Jorge Juscamayta, logrando con ello poder agendar a su esposa, con cardiología, nutrición y el seguimiento de enfermería._x000a__x000a_Adicional a ello el Sr. Jorge nos ha solicitado gestionar con él tanto las citas como los recordatorios de las mismas._x000a__x000a__x000a__x000a_Quedamos a su disposición para cualquier consulta adicional._x000a_Saludos Cordiales,_x000a_"/>
    <d v="2025-09-15T00:00:00"/>
    <x v="0"/>
    <n v="1"/>
    <s v="CERRADA"/>
    <s v="24 HORAS"/>
    <s v="ATRIBUIBLE"/>
    <s v="sep-15"/>
    <e v="#N/A"/>
    <e v="#N/A"/>
    <e v="#N/A"/>
    <e v="#N/A"/>
    <m/>
    <m/>
    <s v="Acceso"/>
    <x v="0"/>
  </r>
  <r>
    <x v="8"/>
    <s v="PERÚ"/>
    <s v="VIVA1A CENTRO MEDICO"/>
    <s v="RIMAC"/>
    <s v="CRONICOS"/>
    <s v="DNI"/>
    <n v="9904737"/>
    <s v="CESAR ALBERTO LAPOUBLE CORREA"/>
    <m/>
    <m/>
    <m/>
    <x v="1"/>
    <m/>
    <x v="2"/>
    <s v="ASEGURADOR"/>
    <s v="Estimadas @Brigitte Huaranca Lopez@Quejas y Reclamos Viva 1A_x000a__x000a_Solicitamos su gentil aapoyo se requiere la respuesta del presente reclamo._x000a__x000a_ACIENTE: CESAR ALBERTO LAPOUBLE CORREA_x000a_DNI: 09904737_x000a_POLIZA: 4007 - 0000011394_x000a_CORREO: mblapouble@gmail.com_x000a_CLIENTE: Cliente desea colocar su disconformidad dado que su padre es una persona diabética que esta dentro del programa CUIDATE el mismo que fue actualmente derivado al proveedor VIDA1A el cual no cumple eficientemente el servicio que una persona diabetica amerita, cliente se queja porque paga un seguro que es caro y que no recibe la atencion que su padre merece las quejas que nos indica son:_x000a_Principalemente desde hace 3 meses siempre hay demora en sus medicamentos y este mes se ha demorado 11 dias de retraso para lo cual se ha procedido a comprar de manera particular debido a que el asegurado necesita los medicamentos, asimismo nos detalla que solo lo atiende por videollamada, este es tercer mes_x000a_no cumple medicamentos, no cumple atencion presencial, no cumple consulta con nutricionista, la demora de medicamentos es constante._x000a_SOLICITA EL ENVIO DE MEDICAMENTOS A LA BREVEDAD."/>
    <x v="0"/>
    <s v="PRESTADOR EXTERNO"/>
    <s v="FARMACIA"/>
    <x v="137"/>
    <s v="Buenas tardes Gissela,_x000a_El presente caso fue gestionado a través del grupo de WhatsApp “Rímac – Gestión de Admisión Programas”, donde se informó lo siguiente:_x000a_“Buen día. Cuidafarma no realizaba la entrega de medicamentos, señalando que el caso se encontraba en tiempo de espera. Se valida en SITEDS que el paciente cuenta con continuidad para DM; sin embargo, Cuidafarma mantiene la negativa.”_x000a_Quedamos atentos a cualquier actualización o gestión adicional que corresponda._x000a_Saludos cordiales,_x000a__x000a_Brigitte Huaranca"/>
    <d v="2025-09-15T00:00:00"/>
    <x v="0"/>
    <n v="1"/>
    <s v="CERRADA"/>
    <s v="24 HORAS"/>
    <s v="ATRIBUIBLE"/>
    <s v="sep-15"/>
    <e v="#N/A"/>
    <e v="#N/A"/>
    <e v="#N/A"/>
    <e v="#N/A"/>
    <m/>
    <m/>
    <s v="Medicamentos"/>
    <x v="0"/>
  </r>
  <r>
    <x v="8"/>
    <s v="PERÚ"/>
    <s v="VIVA1A CENTRO MEDICO"/>
    <s v="RIMAC"/>
    <s v="CRONICOS"/>
    <s v="DNI"/>
    <n v="7815648"/>
    <s v="JOSE AUGUSTO REQUENA LAGORIO "/>
    <m/>
    <m/>
    <m/>
    <x v="1"/>
    <m/>
    <x v="2"/>
    <s v="ASEGURADOR"/>
    <s v="Estimados buenas tardes, su apoyo por favor validando si la solicitud será factible, asegurado se vuelve a contactar._x000a__x000a_ Estimados buen día ,_x000a__x000a_ _x000a__x000a_ _x000a__x000a_Su gentil apoyo indicándonos quien no puede ayudar,  cliente Vip  informa lo siguiente : _x000a__x000a_ _x000a__x000a_ _x000a__x000a_Al paciente se le ha proporcionado una cama clínica de solo 2 manivelas. Requiere una de 3 manivelas, que pueda regularse la altura pues el paciente sentado al borde de la cama no puede asentar los pies en el piso para pasarse a la silla de ruedas. Favor atender mi pedido porque el paciente lo requiere con urgencia._x000a__x000a_ _x000a__x000a_ _x000a__x000a_Desde el 27 de agosto he transmitido este inconveniente y no he tenido ningún resultado._x000a__x000a_ _x000a__x000a_Cliente vip: JOSE AUGUSTO REQUENA LAGORIO_x000a__x000a_DNI: 07815648_x000a__x000a_Celular: 964762359"/>
    <x v="40"/>
    <s v="INTERNO IPRESS"/>
    <s v="PROCESO INTERNO"/>
    <x v="138"/>
    <s v="Buenas  tardes estimado Alonso,_x000a_Recibe un cordial saludo, de acuerdo con su requerimiento, hemos revisado el caso y confirmamos que el proveedor Viva 1A entregó una cama hospitalaria mecánica de 2 manivelas, conforme al servicio contratado._x000a_Entendemos las observaciones realizadas respecto al tamaño  de la cama. Sin embargo, es importante precisar que actualmente no contamos con convenio para el servicio de cama hospitalaria de 3 manivelas, motivo por el cual no fue posible brindar este modelo._x000a_Agradecemos su comprensión y quedamos atentos a sus comentarios._x000a_Saludos cordiales,"/>
    <d v="2025-09-18T00:00:00"/>
    <x v="0"/>
    <n v="3"/>
    <s v="CERRADA"/>
    <s v="72 HORAS"/>
    <s v="ATRIBUIBLE"/>
    <s v="sep-16"/>
    <e v="#N/A"/>
    <e v="#N/A"/>
    <e v="#N/A"/>
    <e v="#N/A"/>
    <m/>
    <m/>
    <e v="#N/A"/>
    <x v="4"/>
  </r>
  <r>
    <x v="8"/>
    <s v="PERÚ"/>
    <s v="VIVA1A CENTRO MEDICO"/>
    <s v="RIMAC"/>
    <s v="CRONICOS"/>
    <s v="DNI"/>
    <n v="29716505"/>
    <s v="EVELYN MARIA RIVERA ZEGARRA"/>
    <m/>
    <m/>
    <m/>
    <x v="1"/>
    <m/>
    <x v="2"/>
    <s v="ASEGURADOR"/>
    <s v="La paciente se comunica con la central y refiere que la prestadora Viva 1A envió a un personal de salud, quien se presentó como médico. Al solicitarle su número de colegiatura, esta admitió no ser médica, lo cual generó gran molestia en la paciente. _x000a_Asimismo, expresa su inconformidad con la calidad del servicio brindado por la prestadora, señalando que:_x000a_No la atienden a tiempo._x000a_No se le realiza una evaluación adecuada._x000a_Solo le entregan los medicamentos correspondientes a la inscripción, y estos llegan con retrasos superiores a tres días._x000a_Ante esta situación, la paciente manifiesta su deseo de cambiar de prestadora y ser atendida en Clínica Internacional, ya que desea incribirse al programa Cuidate por el diagnóstico de dislipidemia y considera que recibiría una atención de mayor confianza y calidad en dicha institución._x000a_Saludos cordiales_x000a__x000a_Central de programas RIMAC"/>
    <x v="28"/>
    <s v="CRONICOS"/>
    <s v="DISLIPIDEMIA"/>
    <x v="138"/>
    <s v="Buenos días estimados,_x000a_En relación con lo mencionado, informamos lo siguiente respecto a la paciente en mención:_x000a_Se programó una cita para el 16/09/2025 a las 14:57 horas con la Dra. Anahí Angélica Seijas Arvelaez (CMP-093788 / RNE-043948), especialista en Medicina Interna, bajo la modalidad de atención domiciliaria. No obstante, debido a un error en la comunicación, la paciente no recibió de manera correcta la información sobre el día y la hora de la cita, lo que generó confusión. Es importante precisar que nuestro personal ya había acudido previamente a brindar atención el 14 de agosto, también bajo la modalidad domiciliaria. En ese sentido, aclaramos que no compartimos la afirmación consignada en la observación: “Al solicitarle su número de colegiatura, esta admitió no ser médica, lo cual generó gran molestia en la paciente”._x000a_Respecto a la atención mensual del paciente, confirmamos que se viene cumpliendo de acuerdo con lo establecido en su protocolo._x000a__x000a__x000a_En relación con la entrega de medicamentos, detallamos lo siguiente:_x000a_Prescripción del 25/06, entregada el 26/06._x000a_Atención del 16/07, medicamentos dispensados el 18/07._x000a_Atención del 14/08, medicamentos dispensados el mismo día._x000a__x000a_Quedamos atentos para cualquier aclaración adicional._x000a_Saludos cordiales,"/>
    <d v="2025-10-01T00:00:00"/>
    <x v="0"/>
    <n v="12"/>
    <s v="CERRADA"/>
    <s v="6 DIAS O MAS"/>
    <s v="ATRIBUIBLE"/>
    <s v="sep-16"/>
    <e v="#N/A"/>
    <e v="#N/A"/>
    <e v="#N/A"/>
    <e v="#N/A"/>
    <m/>
    <m/>
    <s v="Atención Asistencial"/>
    <x v="3"/>
  </r>
  <r>
    <x v="8"/>
    <s v="PERÚ"/>
    <s v="VIVA1A CENTRO MEDICO"/>
    <s v="RIMAC"/>
    <s v="CRONICOS"/>
    <s v="DNI"/>
    <n v="10001118"/>
    <s v="Ivan Ernesto Palacios Rodriguez"/>
    <m/>
    <m/>
    <m/>
    <x v="1"/>
    <m/>
    <x v="2"/>
    <s v="ASEGURADOR"/>
    <s v="Hola Estimados,_x000a__x000a_ _x000a__x000a_Buen día, de acuerdo con lo mencionado líneas abajo, el corredor nos menciona:_x000a__x000a_ _x000a__x000a_Hoy 17/09 el gerente Ivan Palacios tenía programada una cita virtual con el Dr. Moncada del programa Cuídate a las 08:45 am a través del proveedor VIVA 1A; Sin embargo, a la fecha no lo contactan. Por favor tu apoyo consultando lo ocurrido y a qué hora se contactarán con el asegurado._x000a_ _x000a__x000a_ _x000a__x000a__x000a__x000a_ _x000a__x000a_ _x000a__x000a_ _x000a__x000a_Quedo atenta a su amable respuesta, gracias._x000a__x000a_ _x000a__x000a_Saludos_x000a__x000a_ "/>
    <x v="15"/>
    <s v="CALL CENTER"/>
    <s v="CALL CENTER"/>
    <x v="139"/>
    <s v="Buenos dias señorita Nataly, con respecto  al caso del paciente Ivan Palacios informamos lo siguiente,_x000a__x000a_La disponibilidad que se facilito al paciente efectivamente es para  hoy 17/09/2025 a las 08:45, adjunto la captura de pantalla donde se envia la disponibilidad del medico. _x000a_Asi mismo tambien informar que el area de gestion de adminsion acaba de escribir nuevamente al paciente para recordarle el horario en el cual sera atendido, muchas gracias por su tiempo, que tenga un buen dia_x000a_Saludos. "/>
    <d v="2025-09-17T00:00:00"/>
    <x v="0"/>
    <n v="1"/>
    <s v="CERRADA"/>
    <s v="24 HORAS"/>
    <s v="ATRIBUIBLE"/>
    <s v="sep-17"/>
    <e v="#N/A"/>
    <e v="#N/A"/>
    <e v="#N/A"/>
    <e v="#N/A"/>
    <m/>
    <m/>
    <s v="Tramites Administrativos"/>
    <x v="3"/>
  </r>
  <r>
    <x v="8"/>
    <s v="PERÚ"/>
    <s v="VIVA1A CENTRO MEDICO"/>
    <s v="RIMAC"/>
    <s v="CRONICOS"/>
    <s v="DNI"/>
    <n v="6927900"/>
    <s v="MARIA TERESA RODRIGUEZ GIL DE VARGAS"/>
    <m/>
    <m/>
    <m/>
    <x v="1"/>
    <m/>
    <x v="2"/>
    <s v="ASEGURADOR"/>
    <s v="Estimados _x000a__x000a_Buenos días, el día de hoy se la ejecutiva de cuenta nos reporta que el Sr Vargas, hijo de paciente ha enviado nuevamente un correo informando que no han cumplido con la terapia de lenguaje programada para el día de ayer 17/09. Solicitamos su apoyo con la respuesta a los correos previos con el descargo a este reclamo por parte del familiar."/>
    <x v="8"/>
    <s v="TERAPIAS"/>
    <s v="TERAPIA DEL LENGUAJE"/>
    <x v="140"/>
    <s v="Buenas tardes estimada Rosa,_x000a_Informamos que, por motivos de fuerza mayor, tuvimos que cancelar la ruta del paciente. La Lic. Acuña presentó un inconveniente, lo cual fue comunicado de manera oportuna al Sr. Luis, hijo de la Sra. Gil de Vargas._x000a_Se le ofreció la reprogramación inmediata para el día martes 23; sin embargo, el Sr. Luis no aceptó, solicitando que la atención fuera el día miércoles 24, fecha en la que no contábamos con personal de ruta disponible, dado que el paciente se encuentra asignado a la zona Cono Norte, cuyas atenciones están organizadas por geolocalización._x000a_Ante la negativa del familiar, no fue posible coordinar una nueva fecha, a pesar de los esfuerzos realizados para ofrecer alternativas dentro de nuestra disponibilidad._x000a_Es todo en cuanto tengo que informar._x000a__x000a_Saludos "/>
    <d v="2025-10-03T00:00:00"/>
    <x v="0"/>
    <n v="12"/>
    <s v="CERRADA"/>
    <s v="6 DIAS O MAS"/>
    <s v="ATRIBUIBLE"/>
    <s v="sep-18"/>
    <e v="#N/A"/>
    <e v="#N/A"/>
    <e v="#N/A"/>
    <s v="SI"/>
    <m/>
    <m/>
    <s v="Acceso"/>
    <x v="0"/>
  </r>
  <r>
    <x v="8"/>
    <s v="PERÚ"/>
    <s v="VIVA1A CENTRO MEDICO"/>
    <s v="RIMAC"/>
    <s v="CRONICOS"/>
    <s v="DNI"/>
    <n v="8287353"/>
    <s v="Leon Magno Sanchez Quintanilla"/>
    <m/>
    <m/>
    <m/>
    <x v="68"/>
    <m/>
    <x v="2"/>
    <s v="ASEGURADOR"/>
    <s v="Desde que cambiaron a proveedor Viva 1A, no se tiene un servicio correcto en la asignacion de cita, este mes esta siendo_x000a_mas complicado. Solicite cita 14/08, tocaba la cita presencial(en julio no se dio porque no tenian disponibilidad para enviar_x000a_doctor a casa) dieron cita para 21/8 en horario 9 a 1pm. El dia 21 no enviaron al medico, menos me contestaban, por lo que_x000a_22 llamo a Rimac y recien Viva 1a llama y programa para 28/8. Hoy nuevamente no vinieron y menos me responde, tuve que volver a llamar a Rimac, y recien se comunican por whatsap._x000a_Viva 1A como todos los meses busca que las citas solo sean virtuales. Volvi a reclamar y no responden. Mi reclamo es por_x000a_mala atencion de Viva 1A, maltratando a una persona de 88 años._x000a_Adjunto los problemas de los ultimos meses."/>
    <x v="8"/>
    <s v="CRONICOS"/>
    <s v="NO ESPECIFICA"/>
    <x v="140"/>
    <s v="Lima, 30 de setiembre de 2025_x000a_Estimados señores de Rimac EPS_x000a_De nuestra mayor consideración,_x000a_Por medio de la presente, deseamos expresar nuestro compromiso con la transparencia, la_x000a_calidad de atención y la mejora continua en nuestros procesos._x000a_Con relación a los hechos ocurridos el día 21 de agosto de 2025, durante la atención a través_x000a_del Rímac EPS RCV, vinculados a la prestación del servicio para la paciente León Magno_x000a_Sánchez Quintanilla, con DNI 08287353, nos permitimos informar lo siguiente:_x000a_a) Descripción de los hechos_x000a_Se ha validado el historial de atenciones y detallamos lo siguiente:_x000a_• El 14/08/2025 solicitó una cita presencial. Debido a limitaciones de disponibilidad,_x000a_inicialmente no se pudo concretar la visita domiciliaria._x000a_• Se le agendó una cita para el 21/08/2025, la cual no fue atendida._x000a_• Posteriormente, se reprogramó para el 29/08/2025, cita que fue atendida por la_x000a_Dra. Anahí Angélica Seijas Arvelaez._x000a_• El 22/09/2025 fue atendida bajo a modalidad de Atención Domiciliaria, con la_x000a_misma especialista quedando todo conforme._x000a_Cabe resaltar que el paciente ha venido recibiendo su atención de manera mensual de_x000a_acuerdo con el protocolo establecido._x000a_Es todo cuanto podemos informar._x000a_b) Medidas a adoptar o adoptadas:_x000a_Finalmente, es oportuno informarle que hemos adoptado las siguientes medidas:_x000a_a) Se ha reforzado el proceso de confirmación de citas, estableciendo una_x000a_comunicación previa y oportuna con el paciente y su familia._x000a_b) Se implementó un seguimiento especial en coordinación con nuestro equipo de_x000a_Call Center para garantizar el cumplimiento de la visita domiciliaria programada._x000a_c) Se realizó la sensibilización del personal asistencial y administrativo involucrado,_x000a_con el fin de mejorar la atención y evitar demoras en la asignación de citas._x000a_d) Se programó la cita del 22/09/2025_x000a_Reiteramos nuestro compromiso de mantener los más altos estándares en la prestación_x000a_de servicios y a colaborar estrechamente con su representada para asegurar que estos_x000a_hechos sean casos aislados y no afecten la confianza depositada en nuestros procesos._x000a_Agradecemos la oportunidad de exponer las medidas implementadas y quedamos a su_x000a_disposición para cualquier consulta o reunión que consideren pertinente._x000a_Sin otro particular, agradecemos su comprensión y reiteramos nuestro compromiso de mejora_x000a_continua, en beneficio de la atención de sus afiliados._x000a_Cordialmente,_x000a_VIVA 1A S.A.C._x000a_BRIGITTE HUARANCA LÓPEZ_x000a_GESTOR DE RECLAMOS DE VIVA 1A"/>
    <d v="2025-09-30T00:00:00"/>
    <x v="0"/>
    <n v="9"/>
    <s v="CERRADA"/>
    <s v="6 DIAS O MAS"/>
    <s v="ATRIBUIBLE"/>
    <s v="sep-18"/>
    <s v="programa cuídate / LEON MAGNO SANCHEZ QUINTANILLA"/>
    <e v="#N/A"/>
    <e v="#N/A"/>
    <s v="SI"/>
    <m/>
    <m/>
    <s v="Acceso"/>
    <x v="0"/>
  </r>
  <r>
    <x v="8"/>
    <s v="PERÚ"/>
    <s v="VIVA1A CENTRO MEDICO"/>
    <s v="RIMAC"/>
    <s v="CRONICOS"/>
    <s v="DNI"/>
    <n v="9869714"/>
    <s v="RAFAEL JOSE ROCCA RAMOS"/>
    <m/>
    <m/>
    <m/>
    <x v="1"/>
    <m/>
    <x v="2"/>
    <s v="ASEGURADOR"/>
    <s v="Hola @CUI_Guissela Bedon Espinoza @Kaila Sifuentes Gonzales @Kenny Lucas Vidal_x000a__x000a_ _x000a__x000a_Su especial apoyo con este caso, paciente indica que no recibió la receta medica ya que su cita fue virtual, que procede en este caso ¿?_x000a__x000a_ _x000a__x000a__x000a__x000a_ _x000a__x000a_Quedo atenta a cualquier consulta adicional._x000a__x000a_ _x000a__x000a_Saludos,"/>
    <x v="24"/>
    <s v="CRONICOS"/>
    <s v="MEDICINA FAMILIAR"/>
    <x v="141"/>
    <s v="Buenos días estimadas, con respecto al paciente informamos lo siguiente:_x000a_El paciente RAFAEL JOSE ROCCA RAMOS con DNI  09869714 acaba de pasar atención a las 10:45 se está haciendo la gestión correspondiente para que hoy reciba sus medicamentos en el horario establecido cumpliendo con los ANS, adjunto receta._x000a_Quedo atento a cualquier consulta._x000a_Saludos,_x000a_Los medicamentos fueron entregados el día 22 de setiembre del 18:33 horas _x000a__x000a_Quedo atento a cualquier consulta._x000a_Saludos. "/>
    <d v="2025-09-29T00:00:00"/>
    <x v="0"/>
    <n v="7"/>
    <s v="CERRADA"/>
    <s v="6 DIAS O MAS"/>
    <s v="ATRIBUIBLE"/>
    <s v="sep-19"/>
    <e v="#N/A"/>
    <e v="#N/A"/>
    <e v="#N/A"/>
    <e v="#N/A"/>
    <m/>
    <m/>
    <s v="Atención Asistencial"/>
    <x v="0"/>
  </r>
  <r>
    <x v="8"/>
    <s v="PERÚ"/>
    <s v="VIVA1A CENTRO MEDICO"/>
    <s v="RIMAC"/>
    <s v="CRONICOS"/>
    <m/>
    <m/>
    <s v="CATTER COSSIO CLAUDIA NATALIA"/>
    <m/>
    <m/>
    <m/>
    <x v="1"/>
    <m/>
    <x v="1"/>
    <s v="ASEGURADOR"/>
    <s v="Estimada @Mirella Rosemary Zavala Sotomayor_x000a__x000a_Si la usuaria se encontraba inactiva durante el proceso de atención del servicio, las atenciones realizadas en dicho periodo no corresponden._x000a__x000a__x000a_Estimada @Gianina Jessica Sigueña Aldana@Gestion Admisiones Viva 1A_x000a__x000a_Agradecemos su gentil apoyo en relación con el presente caso. Solicitamos realizar el ingreso de la usuaria referida, según lo consignado en la data de usuarias inscritas en el programa de RCV, así como efectuar con la usuaria el refuerzo correspondiente._x000a__x000a_Atte, "/>
    <x v="4"/>
    <s v="CRONICOS"/>
    <s v="RIESGO CARDIOVASCULAR"/>
    <x v="141"/>
    <s v="Buenas noches_x000a__x000a_Paciente en mención pasó atención con el Doctor Moncada el día viernes 19/09 cualquier duda o consulta estaré al tanto_x000a__x000a_Saludos,"/>
    <d v="2025-09-24T00:00:00"/>
    <x v="0"/>
    <n v="4"/>
    <s v="CERRADA"/>
    <s v="96 HORAS"/>
    <s v="ATRIBUIBLE"/>
    <s v="sep-19"/>
    <e v="#N/A"/>
    <e v="#N/A"/>
    <e v="#N/A"/>
    <e v="#N/A"/>
    <m/>
    <m/>
    <s v="Solicitud"/>
    <x v="1"/>
  </r>
  <r>
    <x v="8"/>
    <s v="PERÚ"/>
    <s v="VIVA1A CENTRO MEDICO"/>
    <s v="RIMAC"/>
    <s v="CRONICOS"/>
    <s v="DNI"/>
    <s v="40253963 "/>
    <s v="BRAVO OLIVOS DE JUSCAMAYTA GISSELLA"/>
    <m/>
    <m/>
    <m/>
    <x v="1"/>
    <m/>
    <x v="2"/>
    <s v="ASEGURADOR"/>
    <s v="Estimadas Kary y Jenny @Programas de Salud Rimac_x000a__x000a_Se valida la linea la usaria responde las llamadas, la usaria se encuentra reclamando la demora de entrega de sus medicamentos._x000a__x000a_Estimadas @Brigitte Huaranca Lopez@Quejas y Reclamos Viva 1A_x000a__x000a_Su urgente apoyo con el presenta caso, la usario indica demora de entrega de medicamentos._x000a__x000a_Hola Ana buen día,_x000a__x000a_ _x000a__x000a_El asegurado indica que hasta el momento no recibe la medicina y no han vuelto a comunicar con ellos._x000a__x000a_ _x000a__x000a_El titular Jorge Juscamayta está solicitando libro de reclamaciones y hablar con la persona a cargo del programa y del Delivery para la queja formal._x000a__x000a_ _x000a__x000a_Por favor se debe resolver esto hoy por la mañana._x000a__x000a_ _x000a__x000a_Titular: JUSCAMAYTA MEZA JORGE ENRIQUE / dni 10653080 – telefono 985 949 052_x000a__x000a_Asegurada: BRAVO OLIVOS DE JUSCAMAYTA GISSELLA RAQUEL / dni 40253963 – teléfono: 970 361 428_x000a_La paciente refiere que, hasta la fecha, la entidad prestadora, Viva 1A, no ha enviado sus medicamentos, a pesar de que la cita fue enviada desde el día lunes. Informa que esta situación se viene presentando desde el mes de marzo y que, a pesar de múltiples intentos por comunicarse, no ha recibido una respuesta efectiva, cada mes tiene este problema para que le envien sus medicamentos._x000a_Expresa su inconformidad, ya que le han indicado que, por restricciones, no pueden entregarle los medicamentos, sin mayor explicación. Manifiesta sentirse cansada y frustrada por tener que insistir repetidamente para acceder a un tratamiento que requiere de manera continua. Por lo anterior, desea dejar constancia de su situación y elevar una queja formal, solicitando una solución oportuna._x000a_ _x000a__x000a_Saludos,_x000a__x000a_Jesús Barriga, Ejecutivo_x000a__x000a_Marsh | Operaciones Salud y Beneficios _x000a__x000a_Las Orquídeas 675, San Isidro, Lima 27, Perú_x000a__x000a_Celular: 973594893| Correo: jesus-ernesto.barriga@mercermarshbeneficios.com"/>
    <x v="0"/>
    <s v="PRESTADOR EXTERNO"/>
    <s v="FARMACIA"/>
    <x v="141"/>
    <s v="Buenas tardes estimados, _x000a__x000a_el medicamento fue entregado el dia 20/09"/>
    <d v="2025-09-24T00:00:00"/>
    <x v="0"/>
    <n v="4"/>
    <s v="CERRADA"/>
    <s v="96 HORAS"/>
    <s v="ATRIBUIBLE"/>
    <s v="sep-19"/>
    <e v="#N/A"/>
    <e v="#N/A"/>
    <e v="#N/A"/>
    <e v="#N/A"/>
    <m/>
    <m/>
    <s v="Medicamentos"/>
    <x v="0"/>
  </r>
  <r>
    <x v="8"/>
    <s v="PERÚ"/>
    <s v="VIVA1A CENTRO MEDICO"/>
    <s v="RIMAC"/>
    <s v="CRONICOS"/>
    <s v="DNI"/>
    <n v="44414159"/>
    <s v="OMER RENATO DIAZ MUÑOZ"/>
    <m/>
    <m/>
    <m/>
    <x v="1"/>
    <m/>
    <x v="2"/>
    <s v="ASEGURADOR"/>
    <s v="Estimadas Dras._x000a__x000a_ _x000a__x000a_Buenas tardes, Solicito su gentil apoyo con la revisión del caso del asegurado OMER, médico ocupacional de Anglo American, quien se encuentra inscrito en el programa Cuídate por diagnóstico de Dislipidemia._x000a__x000a_ _x000a__x000a_El asegurado ha manifestado su descontento con las atenciones recibidas en VIVA A1, al punto de considerar retirarse del programa. Si bien acudió a consulta el día 08.09, en la cual se le solicitaron exámenes auxiliares, nos ha consultado lo siguiente:_x000a__x000a_ _x000a__x000a_Si existe la posibilidad de realizarse los exámenes en otro laboratorio y posteriormente solicitar el reembolso correspondiente._x000a_Si puede realizarse los exámenes en la Clínica Internacional y continuar con sus atenciones dentro del programa._x000a_ _x000a__x000a_Agradeceremos nos confirmen cuál de estas opciones sería válida para poder informar adecuadamente al asegurado y brindarle una solución que le permita continuar con su tratamiento._x000a__x000a_ _x000a__x000a_Adjunto print de descargo del asegurado."/>
    <x v="2"/>
    <s v="PRESTADOR EXTERNO"/>
    <s v="LABORATORIO"/>
    <x v="141"/>
    <s v="Buenas tardes, respecto a la solicitud del paciente informamos lo siguiente_x000a_El paciente paso atencion el  08/09 y el  10/09 se realizo el ingreso al drive para posteriormente programar la visita  el dia 11/09 ya que el paciente tenia un viaje pendiente y necesitaba  realizar la toma de muestra lo mas pronto posible, en este caso las programaciones y las tomas de muestra se gestiona un dia antes, normalmante en este tipo de casos se agiliza el proceso, cuando llamamos al paciente indico que no se iba a realizar la toma de muestra, aunque hayamos programado con anticipacion el motivo de que el paciente no se realizo la toma de muestra ya se escapa de nuestras manos. _x000a__x000a_Quedo atento a cualquier otra consulta._x000a_Saludos. "/>
    <d v="2025-09-22T00:00:00"/>
    <x v="0"/>
    <n v="2"/>
    <s v="CERRADA"/>
    <s v="48 HORAS"/>
    <s v="ATRIBUIBLE"/>
    <s v="sep-19"/>
    <e v="#N/A"/>
    <e v="#N/A"/>
    <e v="#N/A"/>
    <e v="#N/A"/>
    <m/>
    <m/>
    <s v="Acceso"/>
    <x v="0"/>
  </r>
  <r>
    <x v="8"/>
    <s v="PERÚ"/>
    <s v="VIVA1A CENTRO MEDICO"/>
    <s v="RIMAC"/>
    <s v="CRONICOS"/>
    <s v="DNI"/>
    <n v="7736316"/>
    <s v="EDUARDO ARMANDO VELEZ SIVERIO"/>
    <m/>
    <m/>
    <m/>
    <x v="1"/>
    <m/>
    <x v="2"/>
    <s v="ASEGURADOR"/>
    <s v="Estimada, solicitamos tu apoyo con el siguiente caso: El cliente informa que hasta el año pasado estuvo recibiendo atención bajo el programa Cuídate, aproximadamente entre septiembre y octubre. Menciona que en enero o febrero se le indicó que sería atendido por el proveedor Viva 1A. Sin embargo, señala que el día de ayer acudió a una atención médica y le informaron que los análisis correspondientes a su programa se realizan una vez al año. El cliente expresa su preocupación, ya que cuando era atendido bajo el programa Cuídate, los análisis se realizaban cada tres meses y contaba con controles mensuales._x000a__x000a_Ha consultado con su médico tratante para confirmar en qué programa se encuentra actualmente inscrito y entender el motivo del cambio en la modalidad de atención. Se le informó que se ha contactado con la aseguradora para validar esta información. El cliente solicita que se le confirme en qué programa está inscrito actualmente y se le informe cuál será la modalidad de atención que le corresponde._x000a__x000a_ _x000a__x000a_DNI: 07736316_x000a__x000a_EDUARDO ARMANDO VELEZ SIVERIO_x000a__x000a_Póliza: E0029620_x000a__x000a_Correo: covel2819@gmail.com_x000a__x000a_Celular:992808513_x000a__x000a_ "/>
    <x v="11"/>
    <s v="CRONICOS"/>
    <s v="CUIDATE"/>
    <x v="141"/>
    <s v="Estimados, buena tarde:_x000a_Paciente en referencia inicia atenciones con Viva 1A en febrero, mes en el cual nos contactamos con hijo del paciente enviando un correo con el detalle de los diagnósticos parte del programa y la cobertura._x000a_Nombre:_x000a_DNI: 07736316_x000a_Programa: HTA - DLP - DM no complicada y no insulinodependiente_x000a__x000a__x000a__x000a_Se valida en HC del paciente las atenciones periódicas mensuales, con las indicaciones de receta médica y laboratorios tomados anuales cumplidos, quedando los análisis bimensuales, trimestrales y semestrales_x000a__x000a_Dentro del plan de mejora de conversará con nuestro mutuo paciente informando la periodicidad de los exámenes de laboratorio, lo cual será reforzado por el médico tratante en la atención correspondiente al mes en curso._x000a_Adjunto protocolo vigente a la fecha._x000a__x000a__x000a__x000a_Saludos Cordiales,"/>
    <d v="2025-10-06T00:00:00"/>
    <x v="0"/>
    <n v="12"/>
    <s v="CERRADA"/>
    <s v="6 DIAS O MAS"/>
    <s v="ATRIBUIBLE"/>
    <s v="sep-19"/>
    <e v="#N/A"/>
    <e v="#N/A"/>
    <e v="#N/A"/>
    <e v="#N/A"/>
    <m/>
    <m/>
    <s v="Atencion Asistencial"/>
    <x v="0"/>
  </r>
  <r>
    <x v="8"/>
    <s v="PERÚ"/>
    <s v="VIVA1A CENTRO MEDICO"/>
    <s v="RIMAC"/>
    <s v="CRONICOS"/>
    <m/>
    <m/>
    <s v="LOURDES CONCEPCION VIGO NORIEGA"/>
    <m/>
    <m/>
    <m/>
    <x v="1"/>
    <m/>
    <x v="1"/>
    <s v="ASEGURADOR"/>
    <s v="Estimada agradeceré tu apoyo para la atención del reclamo presentado por el cliente LOURDES CONCEPCION VIGO NORIEGA con relación a la cobertura de su seguro EPS E0027515, cliente desea que se realice una verificación desde la fecha que se atendió en programa Cuidate dado que nos comenta que siempre fue atendida bajo dos diagnósticos:_x000a_- presión arterial_x000a_- hipotiroidismo_x000a__x000a__x000a_Nos indica que siempre al entregarle sus medicamentos realizaba unos copagos por valor de S/.50 soles aproximadamente o S/.30.00 alrededor de esos montos, recién a partir del mes pasado agosto es que sus medicamentos están cobertura dos al 100% pero manifiesta que requiere una validación de los pagos que hizo dado que debería de haber un control detallado de ello porque en esos casos no se le ha estado dando una cobertura al 100% sus medicamentos perteneciendo al programa._x000a__x000a_ _x000a__x000a_Quedo atenta."/>
    <x v="3"/>
    <s v="INTERNO IPRESS"/>
    <s v="PROCESO INTERNO"/>
    <x v="141"/>
    <s v="Buenas tardes estimada,_x000a_Por medio del presente, le hago llegar el histórico de pagos correspondiente a la paciente Lourdes Vigo Noriega._x000a_La paciente se encontraba registrada en el programa RCV; sin embargo, en el mes de abril se produjo un error, ya que nuestro se envió a nuestro proveedor la atención con el copago al 100% para el medicamento Ibersartan. Actualmente, su programa ha sido actualizado correctamente bajo la condición de hipertensión._x000a_Cabe precisar que dicho error fue puntual y no constituye un criterio fijo en la gestión de sus copagos._x000a_Saludos cordiales,"/>
    <d v="2025-09-30T00:00:00"/>
    <x v="0"/>
    <n v="8"/>
    <s v="CERRADA"/>
    <s v="6 DIAS O MAS"/>
    <s v="ATRIBUIBLE"/>
    <s v="sep-19"/>
    <e v="#N/A"/>
    <e v="#N/A"/>
    <e v="#N/A"/>
    <e v="#N/A"/>
    <m/>
    <m/>
    <s v="Eps"/>
    <x v="2"/>
  </r>
  <r>
    <x v="8"/>
    <s v="PERÚ"/>
    <s v="VIVA1A CENTRO MEDICO"/>
    <s v="RIMAC"/>
    <s v="CRONICOS"/>
    <s v="DNI"/>
    <n v="40760054"/>
    <s v="GUINAND LÓPEZ DE ROMAÑA FERNANDO PEDRO VICENTE"/>
    <m/>
    <m/>
    <m/>
    <x v="1"/>
    <m/>
    <x v="2"/>
    <s v="ASEGURADOR"/>
    <s v="Estimada Margot;_x000a__x000a_ _x000a__x000a_Nos hemos contactado con el asegurado, quien nos confirma que efectivamente fue llamado para agendar una teleconsulta. Sin embargo, tanto él como su esposa requieren continuar con el tratamiento habitual, el cual incluye la atención presencial del médico en su domicilio, ya que este realiza procedimientos como la medición de presión arterial, entre otros, que no pueden ser realizados mediante una teleconsulta._x000a__x000a_ _x000a__x000a_Te agradecería mucho tu apoyo para que se pueda coordinar la atención adecuada, ya que esta situación está retrasando el proceso y los asegurados llevan ya dos días sin recibir sus medicamentos._x000a__x000a_ Me informan que la última cita con el programa Cuídate se llevó a cabo el día 08/08. En ese sentido, el día de hoy deberían contactarse con el asegurado para programar una nueva cita, dado que actualmente no cuenta con medicina la asegurada _x000a__x000a_Solicito que esta gestión se realice de manera urgente, a fin de garantizar la continuidad de su tratamiento._x000a__x000a_Ambos, el programa asiste a su domicilio_x000a__x000a_A la Sra.Luz le esta faltando medicinas correspondiente al medicamento mantixa 5mg _x000a__x000a__x000a__x000a_COMPOSICIÓN_x000a__x000a_ASEGURADOS_x000a__x000a_DNI_x000a__x000a_N_x000a__x000a_TITULAR_x000a__x000a_GUINAND LÓPEZ DE ROMAÑA FERNANDO PEDRO VICENTE_x000a__x000a_DNI_x000a__x000a_40760054_x000a__x000a_CONYUGE _x000a__x000a_PADRO BARBERO LUZ MARIA_x000a__x000a_DNI_x000a__x000a_8231642_x000a__x000a_Quedo atenta a su confirmación._x000a__x000a_Saludos cordiales,_x000a__x000a_ _x000a__x000a_Quedo atenta a tu confirmación."/>
    <x v="2"/>
    <s v="ATENCION DOMICILIARIA"/>
    <s v="HIPERTENSION"/>
    <x v="141"/>
    <s v="Buenas tardes estimados,_x000a_Respecto a los pacientes Fernando Pedro Vicente Guinand López de Romaña (DNI 40760054) y Luz María Padro Barbero (DNI 8231642), informamos lo siguiente:_x000a_Ambos pacientes fueron atendidos conforme a su protocolo en las siguientes fechas, bajo la modalidad de Medicina  Atención Domiciliaria, a cargo de la Dra. Virginia Cuevas Rivero en las siguientes fechas._x000a_08/08/2025_x000a_11/09/2025_x000a_01/10/2025_x000a_Asimismo, se informa que en su momento se les ofreció la atención mediante teleconsulta; sin embargo, los pacientes manifestaron su preferencia por la atención domiciliaria, ejecutándose de esa manera lo solicitado._x000a__x000a_Es todo en cuanto tengo que informar "/>
    <d v="2025-10-01T00:00:00"/>
    <x v="0"/>
    <n v="9"/>
    <s v="CERRADA"/>
    <s v="6 DIAS O MAS"/>
    <s v="ATRIBUIBLE"/>
    <s v="sep-19"/>
    <e v="#N/A"/>
    <e v="#N/A"/>
    <e v="#N/A"/>
    <e v="#N/A"/>
    <m/>
    <m/>
    <s v="Acceso"/>
    <x v="0"/>
  </r>
  <r>
    <x v="8"/>
    <s v="PERÚ"/>
    <s v="VIVA1A CENTRO MEDICO"/>
    <s v="RIMAC"/>
    <s v="CRONICOS"/>
    <s v="DNI"/>
    <n v="7947219"/>
    <s v="MARGARET EUGENIE ARAGONES BISROR"/>
    <m/>
    <m/>
    <m/>
    <x v="1"/>
    <m/>
    <x v="2"/>
    <s v="ASEGURADOR"/>
    <s v="Estimada @Brigitte Huaranca Lopez@Quejas y Reclamos Viva 1A_x000a__x000a_Su gentil apoyo se requiere el descargo y medidas correctivas del presente reclamo._x000a__x000a_Hola Guissela._x000a__x000a_ _x000a__x000a_Por favor presento un caso donde la paciente crónica MARGARET EUGENIE ARAGONES BISROR con DNI 07947219, paso por la atención de su programa Cuídate por el Dr. Antonio Moncada, donde se le receto una serie de medicinas. Cliente indica que se entregaron los medicamentos el cual uno de ellos no es correcto._x000a__x000a_ _x000a__x000a_Ella menciona que nos alerta para gestionar el cambio con el programa. Sin embargo, confirmaron corregir el error pero aun no tiene respuesta y ella necesita sus medicinas a pesar de que Rímac confirmo que la entrega fue exitosa._x000a__x000a_ _x000a__x000a_Nombre: MARGARET EUGENIE ARAGONES BISROR_x000a__x000a_Número de Documento: 07947219_x000a__x000a_Motivo: Pide que se entregue el medicamento EUTIROX_x000a__x000a_MEDICINA: Eutirox de 75mg y Eutirox de 50mg_x000a__x000a_Póliza: 0000006062_x000a__x000a_Dr. Antonio Moncada._x000a__x000a_Celular: 999116451_x000a__x000a_Sin envió, efectivo paciente crónico_x000a__x000a_Dx: Hipotiroidismo."/>
    <x v="27"/>
    <s v="PRESTADOR EXTERNO"/>
    <s v="FARMACIA"/>
    <x v="142"/>
    <s v="Estimados,_x000a_Por medio del presente, se informa el caso de la paciente crónica MARGARET EUGENIE ARAGONES BISROR, identificada con DNI 07947219, quien pertenece al programa Cuídate y fue atendida por el Dr. Antonio Moncada, donde se le recetó una serie de medicamentos._x000a_La paciente reportó que, en la entrega inicial, uno de los medicamentos no correspondía a lo prescrito. Ella alertó oportunamente sobre esta situación y se le indicó que se realizaría la corrección._x000a_Finalmente, la paciente ya cuenta con sus medicamentos correspondientes (Eutirox 75 mg y Eutirox 50 mg), los cuales fueron entregados el 16/09 en el rango de 13:00 – 14:00 horas. No obstante, se deja constancia del incidente presentado, ya que inicialmente se confirmó por Rímac que la entrega había sido exitosa, cuando en realidad existía un error en la medicación entregada._x000a_Datos del caso:_x000a_Nombre: MARGARET EUGENIE ARAGONES BISROR_x000a_DNI: 07947219_x000a_Medicamentos prescritos y actualmente entregados:_x000a_Eutirox 75 mg / 22 und_x000a_Eutirox 50 mg / 8 und _x000a_Lupitor 20 mg / 30 und _x000a_Póliza: 0000006062_x000a_Médico tratante: Dr. Antonio Moncada_x000a_Celular de contacto: 999116451_x000a_Condición: Paciente crónica – Hipotiroidismo_x000a_Fecha y horario de entrega: 16/09 de 13:00 a 14:00 horas_x000a_Se deja registrado este caso como sustento de seguimiento y control de entregas en el marco del programa, con la finalidad de reforzar la validación en futuras entregas y evitar inconvenientes similares._x000a_Saludos cordiales,"/>
    <d v="2025-09-22T00:00:00"/>
    <x v="0"/>
    <n v="1"/>
    <s v="CERRADA"/>
    <s v="24 HORAS"/>
    <s v="ATRIBUIBLE"/>
    <s v="sep-20"/>
    <e v="#N/A"/>
    <e v="#N/A"/>
    <e v="#N/A"/>
    <e v="#N/A"/>
    <m/>
    <m/>
    <s v="Medicamentos"/>
    <x v="0"/>
  </r>
  <r>
    <x v="8"/>
    <s v="PERÚ"/>
    <s v="VIVA1A CENTRO MEDICO"/>
    <s v="RIMAC"/>
    <s v="CRONICOS"/>
    <s v="DNI"/>
    <n v="10653080"/>
    <s v="JORGE ENRIQUE JUSCAMAYTA MEZA"/>
    <m/>
    <m/>
    <m/>
    <x v="1"/>
    <m/>
    <x v="2"/>
    <s v="ASEGURADOR"/>
    <s v="Estimados,_x000a__x000a_ _x000a__x000a_Por favor su apoyo con prelación con el cliente en mención  manifiesta que hasta la fecha no hay contacto ni programación de cita por parte de viva 1A, paciente se encuentra dentro del programa cuídate, mayor contexto del caso líneas abajo en la cola de correos, cliente solicita que se contacten en todo caso con el como esposo de la paciente por wsp para poder generar las coordinaciones respectivas_x000a__x000a_ _x000a__x000a_Adjunto los datos del esposo (CLIENTE VIP RIMAC):_x000a__x000a_ _x000a__x000a_CLIENTE:JORGE ENRIQUE JUSCAMAYTA MEZA_x000a__x000a_DNI:10653080_x000a__x000a_PÓLIZA: E0002545_x000a__x000a_CEL: 985949052_x000a__x000a_CORREO:jj.505481@gmail.com_x000a__x000a_ _x000a__x000a_Por favor comunicarse a la brevedad posible, es un cliente critico, de antemano agradezco el apoyo con el presente caso_x000a__x000a_ _x000a__x000a_Quedo muy atento a sus comentarios,"/>
    <x v="2"/>
    <s v="CRONICOS"/>
    <s v="CUIDATE"/>
    <x v="142"/>
    <s v="Buenas tardes estimada Margot,_x000a_Referente al caso, le informo que la paciente pertenece al programa RCV con diagnóstico I74.9 – Embolia y trombosis de arteria no especificada, por lo que el 15% corresponde a su copago._x000a_Saludos cordiales,"/>
    <d v="2025-09-30T00:00:00"/>
    <x v="0"/>
    <n v="7"/>
    <s v="CERRADA"/>
    <s v="6 DIAS O MAS"/>
    <s v="ATRIBUIBLE"/>
    <s v="sep-20"/>
    <e v="#N/A"/>
    <e v="#N/A"/>
    <e v="#N/A"/>
    <e v="#N/A"/>
    <m/>
    <m/>
    <s v="Acceso"/>
    <x v="0"/>
  </r>
  <r>
    <x v="8"/>
    <s v="PERÚ"/>
    <s v="VIVA1A CENTRO MEDICO"/>
    <s v="RIMAC"/>
    <s v="CRONICOS"/>
    <s v="DNI"/>
    <m/>
    <s v="GISSELLA RAQUEL BRAVO OLIVOS DE JUSCAMAYTA"/>
    <m/>
    <m/>
    <m/>
    <x v="69"/>
    <m/>
    <x v="2"/>
    <s v="ASEGURADOR"/>
    <s v="Estimadas,_x000a__x000a_ _x000a__x000a_Por favor su especial apoyo con el reclamo presentado por GISSELLA RAQUEL BRAVO OLIVOS DE JUSCAMAYTA – DNI 10653080 por la demora en la entrega de medicamentos solicitados en consulta médica del programa Cuidate (proveedor Viva 1A )._x000a__x000a_ _x000a__x000a_Agradeceré confirmar la entrega._x000a__x000a_ _x000a__x000a_Gracias de antemano._x000a__x000a_Saludos,_x000a__x000a_ "/>
    <x v="0"/>
    <s v="PRESTADOR EXTERNO"/>
    <s v="FARMACIA"/>
    <x v="143"/>
    <s v="Buenas tardes estimados,_x000a_Se informa que la entrega de los medicamentos se realizó el día 20/09 a las 16:50 horas._x000a_Saludos cordiales."/>
    <d v="2025-09-29T00:00:00"/>
    <x v="0"/>
    <n v="5"/>
    <s v="CERRADA"/>
    <s v="120 HORAS"/>
    <s v="ATRIBUIBLE"/>
    <s v="sep-23"/>
    <e v="#N/A"/>
    <e v="#N/A"/>
    <e v="#N/A"/>
    <e v="#N/A"/>
    <m/>
    <m/>
    <s v="Medicamentos"/>
    <x v="0"/>
  </r>
  <r>
    <x v="8"/>
    <s v="PERÚ"/>
    <s v="VIVA1A CENTRO MEDICO"/>
    <s v="RIMAC"/>
    <s v="CRONICOS"/>
    <s v="DNI"/>
    <n v="40698421"/>
    <s v="PINTO HURTADO KAREN"/>
    <m/>
    <m/>
    <m/>
    <x v="1"/>
    <m/>
    <x v="2"/>
    <s v="ASEGURADOR"/>
    <s v="Hola Margot, Buen día._x000a__x000a_Solicito tu apoyo, paciente indica haber tenido demoras para citas a pesar que se encuentra inscrita en programa crónicos así mismo con la entrega de su medicina. Podrías revisar este casito porfa._x000a__x000a_ _x000a__x000a_Hola Sarely, Buen día._x000a__x000a_Solicito tu apoyo, paciente indica haber realizado reclamos por la central, chat y por correo. Podrías verificar lo dicho por asegurada._x000a__x000a_ _x000a__x000a_Datos del paciente:_x000a__x000a_ _x000a__x000a_*Nombres: PINTO HURTADO KAREN_x000a__x000a_*DNI: 40698421_x000a__x000a_*Diagnóstico: hipotiroidismo, CA de tiroides _x000a__x000a_ _x000a__x000a_ _x000a__x000a_Quedo a la espera de sus comentarios, agradeciendo de antemano su apoyo._x000a__x000a_ _x000a__x000a_Saludos cordiales."/>
    <x v="2"/>
    <s v="CRONICOS"/>
    <s v="HIPOTIROIDISMO"/>
    <x v="144"/>
    <s v="Buenas tardes,_x000a_Se informa que la paciente Karen Pinto Hurtado, identificada con DNI N.° 40698421 y con diagnóstico de hipotiroidismo, fue atendida por la Dra. Janet Giovanna Quispe Vargas  el día 10/09/2025 a las 7:50 p.m._x000a_Asimismo, la entrega de medicamentos se efectuó el 12/09/2025 a las 7:30 p.m., cumpliendo dentro del plazo establecido en el ANS, y quedando conforme con lo estipulado._x000a_Saludos cordiales."/>
    <d v="2025-09-29T00:00:00"/>
    <x v="0"/>
    <n v="4"/>
    <s v="CERRADA"/>
    <s v="96 HORAS"/>
    <s v="ATRIBUIBLE"/>
    <s v="sep-24"/>
    <e v="#N/A"/>
    <e v="#N/A"/>
    <e v="#N/A"/>
    <e v="#N/A"/>
    <m/>
    <m/>
    <s v="Acceso"/>
    <x v="0"/>
  </r>
  <r>
    <x v="8"/>
    <s v="PERÚ"/>
    <s v="VIVA1A CENTRO MEDICO"/>
    <s v="RIMAC"/>
    <s v="CRONICOS"/>
    <s v="DNI"/>
    <n v="42040126"/>
    <s v="NUÑEZ ANAYA GIANCARLO WILFREDO"/>
    <m/>
    <n v="959300150"/>
    <m/>
    <x v="1"/>
    <m/>
    <x v="2"/>
    <s v="ASEGURADOR"/>
    <s v="Hola Margot, buen día _x000a__x000a_Solicito tu acostumbrado apoyo frente al caso de un paciente del programa Cuídate. El paciente indica que el médico tratante le ha informado que no pueden entregarle el medicamento metformina porque el programa cuídate no lo cubre._x000a__x000a_Nombre: NUÑEZ ANAYA GIANCARLO WILFREDO_x000a_DNI: 42040126_x000a__x000a_Teléfono: 959300150_x000a__x000a_Ciudad: Arequipa _x000a__x000a_Por favor, agradeceré que puedan revisarlo para brindarle una respuesta pronta al asegurado._x000a__x000a_Saludos cordiales."/>
    <x v="3"/>
    <s v="CRONICOS"/>
    <s v="DIABETES"/>
    <x v="144"/>
    <s v="Estimada Margot, buena tarde:_x000a_Paciente en referencia efectivamente se encuentra en programa por HTA y DLP; sin embargo, se valida en HC que cuenta con antecedentes de  Dx Pre DM e Insulinorresistencia. _x000a_Los dx descritos no se encuentran como parte de ningún programa, es por ello que no se le ha indicado Metformina._x000a_Lo anterior descrito es de conocimiento de nuestro mutuo paciente._x000a__x000a_Es todo cuanto informar._x000a_Saludos Cordiales,_x000a_"/>
    <d v="2025-09-26T00:00:00"/>
    <x v="0"/>
    <n v="3"/>
    <s v="CERRADA"/>
    <s v="72 HORAS"/>
    <s v="ATRIBUIBLE"/>
    <s v="sep-24"/>
    <e v="#N/A"/>
    <e v="#N/A"/>
    <e v="#N/A"/>
    <e v="#N/A"/>
    <m/>
    <m/>
    <s v="Eps"/>
    <x v="2"/>
  </r>
  <r>
    <x v="8"/>
    <s v="PERÚ"/>
    <s v="VIVA1A CENTRO MEDICO"/>
    <s v="RIMAC"/>
    <s v="CRONICOS"/>
    <s v="DNI"/>
    <n v="8023641"/>
    <s v="MIRYAM ALEJANDRINA PON PRIETO"/>
    <m/>
    <m/>
    <m/>
    <x v="1"/>
    <m/>
    <x v="2"/>
    <s v="ASEGURADOR"/>
    <s v="Buenos días estimados_x000a__x000a_Paciente se comunica a nuestra central muy incómoda, refiere que el 18/08 paso atención medico donde se le brindo una OM para exámenes de laboratorio y que medico indico que, al tener los resultados en los próximos días tras su cita, se comunicaría vía WhatsApp para brindar la lectura de ellos. Paciente indica que realiza intentos de comunicación desde dicha fecha y recién el día de ayer 25/09 tuvo contacto con personal de laboratorio para programar exámenes el cual paciente ya no desea pasar por la demora en la gestión. Solicita programación de su cita para brindar continuidad de tratamiento, que medico indique como va proceder la toma de exámenes de forma correcta, cuanto es el tiempo de espera y cuando corresponde la lectura, también solicita el seguimiento continuo para programar sus citas mensuales ya que la paciente es la que debe insistir en que le contesten llamadas / mensajes o llamar a su aseguradora para recibir dicha atención ya que se demoran en responder y paciente costea de forma particular sus medicinas. Exige comunicación hoy para agendar cita. Su apoyo en revisión de caso ante lo reportado de paciente._x000a__x000a_MIRYAM ALEJANDRINA PON PRIETO_x000a_DNI: 08023641_x000a_programa RCV_x000a__x000a__x000a__x000a_Saludos cordiales _x000a_Central de programas Rimac"/>
    <x v="2"/>
    <s v="CRONICOS"/>
    <s v="RIESGO CARDIOVASCULAR"/>
    <x v="145"/>
    <s v="Buenos días estimados,_x000a_Respecto al caso reportado de la Sra. Miryam Alejandrina Pon Prieto (DNI: 08023641), se informa lo siguiente:_x000a_La paciente, perteneciente al programa de hipotiroidismo, manifestó su malestar debido a la demora en la gestión de sus exámenes de laboratorio y en la comunicación para la lectura de resultados._x000a_En relación con ello, se confirma que:_x000a_La paciente fue atendida el día 29 de septiembre por el Dr. Gerson Jacob Siura Trevejo._x000a_Sus medicamentos ya fueron entregados 29 de septiembre de manera oportuna._x000a__x000a_La gestión de sus exámenes de laboratorio fue completada, encontrándose actualmente en programación para la toma respectiva._x000a_Lamentamos sinceramente la demora en la coordinación y ofrecemos nuestras disculpas por los inconvenientes ocasionados. Asimismo, se reforzará el seguimiento continuo de sus citas mensuales y de la programación de exámenes, a fin de garantizar la continuidad del tratamiento y evitar que la paciente deba insistir en obtener respuesta._x000a_Atentamente,"/>
    <d v="2025-09-30T00:00:00"/>
    <x v="0"/>
    <n v="3"/>
    <s v="CERRADA"/>
    <s v="72 HORAS"/>
    <s v="ATRIBUIBLE"/>
    <s v="sep-26"/>
    <e v="#N/A"/>
    <e v="#N/A"/>
    <e v="#N/A"/>
    <e v="#N/A"/>
    <m/>
    <m/>
    <s v="Acceso"/>
    <x v="0"/>
  </r>
  <r>
    <x v="8"/>
    <s v="PERÚ"/>
    <s v="VIVA1A CENTRO MEDICO"/>
    <s v="RIMAC"/>
    <s v="CRONICOS"/>
    <s v="DNI"/>
    <n v="40157495"/>
    <s v="LUCY YOVANI URIARTE CARRASCO"/>
    <m/>
    <m/>
    <m/>
    <x v="1"/>
    <m/>
    <x v="2"/>
    <s v="ASEGURADOR"/>
    <s v="Estimados buenas tardes,_x000a__x000a_Por favor su apoyo con reclamo de asegurada quien pide ser atendido por ser un paciente crónico por tiroides e indica lo siguiente:_x000a__x000a__x000a__x000a_ Asegurada se encuentra en el programa de pacientes crónicos, por tiroides. Dentro del programa fue contactada por la clínica VIVA 1A, para que se pueda realizar unos exámenes importantes para su tratamiento, pero dentro de procedimientos, la clínica VIVA 1A dijo que reportaría a Rimac porque ellos no tienen cobertura para ir hasta la zona donde vive asegurada, y la supuesta notificación data del día 18/09/2025. Y asegurada afirma que no ha tenido ninguna comunicación hasta la fecha. Esposo notifica que el dia miércoles/jueves de esta semana paciente tiene cita medica virtual y no va poder mostrar los exámenes, ya que hasta la fecha no ha tenido respuesta de Rimac por el reporte de Clinica VIVA 1A. Y reporta que no es la primera vez que dicha clínica demora para estos procedimientos._x000a__x000a_ _x000a__x000a_(Asegurada reporta que en el pasado ocurrió algo similar con VIVA 1A y que en esa ocasión RIMAC se contactó y la derivaron a uno cercano a su domicilio, llamado MULTILAP)._x000a__x000a__x000a__x000a_NOMBRES:     LUCY YOVANI URIARTE CARRASCO_x000a__x000a_DNI:                   40157495_x000a__x000a_POLIZA:            6101-E0017413_x000a__x000a_EMAIL:              hrivera1984@hotmail.com_x000a__x000a_CELULAR:       +51968123134          _x000a__x000a_ _x000a__x000a_CONTACTO EN LLAMADA QUE REPORTO:_x000a__x000a_NOMBRES:     HERSON BORIS RIVERA REFULIO_x000a__x000a_DNI:                   42695789_x000a__x000a_VINCULO:       ESPOSO._x000a__x000a_ _x000a__x000a__x000a__x000a__x000a__x000a_Muchas gracias._x000a__x000a__x000a__x000a_Saludos cordiales,_x000a__x000a__x000a__x000a__x000a_Paula Motta Garcia. _x000a_ _x000a_D. Calle Begonias 540, Piso 8, San Isidro"/>
    <x v="2"/>
    <s v="PRESTADOR EXTERNO"/>
    <s v="LABORATORIO"/>
    <x v="146"/>
    <s v="Buenas tardes estimados, _x000a_Reciban un cordial saludo. En relación con el caso del paciente Uriarte, informamos que se ha programado su cita para el día 8 de octubre a las 8.30 am, a fin de realizar las tomas de T4 libre y TSH, conforme a los protocolos establecidos para el programa de hipotiroidismo, quedando conforme  la coordinación con la  paciente._x000a_Lamentamos informar que, por un error humano, se brindó al paciente información incorrecta sobre la no cobertura. Para evitar la repetición de este tipo de situaciones, se está reforzando la capacitación del personal nuevo en el área de laboratorio._x000a_Asimismo, presentamos nuestras disculpas por los inconvenientes ocasionados debido a la falta de comunicación. Estamos fortaleciendo nuestros canales de atención con el propósito de garantizar un servicio oportuno y de calidad a nuestros pacientes._x000a_Agradecemos su comprensión y reiteramos nuestro firme compromiso con la mejora continua en todos nuestros procesos de atención._x000a_Saludos cordiales."/>
    <d v="2025-09-30T00:00:00"/>
    <x v="0"/>
    <n v="2"/>
    <s v="CERRADA"/>
    <s v="48 HORAS"/>
    <s v="ATRIBUIBLE"/>
    <s v="sep-29"/>
    <s v="CASO PX LUCY YOVANI URIARTE CARRASCO"/>
    <e v="#N/A"/>
    <e v="#N/A"/>
    <e v="#N/A"/>
    <m/>
    <m/>
    <s v="Acceso"/>
    <x v="0"/>
  </r>
  <r>
    <x v="8"/>
    <s v="PERÚ"/>
    <s v="VIVA1A CENTRO MEDICO"/>
    <s v="RIMAC"/>
    <s v="CRONICOS"/>
    <s v="DNI"/>
    <n v="9159483"/>
    <s v="ROSANNA CLAUDIA RAMIREZ D'AMATO"/>
    <m/>
    <m/>
    <m/>
    <x v="1"/>
    <m/>
    <x v="1"/>
    <s v="ASEGURADOR"/>
    <s v="Buenas tardes, estimados_x000a__x000a_ _x000a__x000a_Solicito su gentil apoyo con el siguiente caso. La asegurada en mención informa que tiene una cita virtual con la Dra. Seijas, y necesitamos confirmar si dicha atención corresponde a una consulta ambulatoria o si está siendo gestionada a través de algún programa específico._x000a__x000a_ _x000a__x000a_Al verificar en SITEDS, se confirma que la asegurada cuenta con cobertura ambulatoria, por lo que agradeceré su orientación para continuar con la gestión correspondiente._x000a__x000a_ _x000a__x000a_NOMBRE: ROSANNA CLAUDIA RAMIREZ D'AMATO_x000a__x000a_DNI: 09159483_x000a__x000a_ _x000a__x000a_Quedo atenta a sus comentarios."/>
    <x v="14"/>
    <s v="CRONICOS"/>
    <s v="HIPOTIROIDISMO"/>
    <x v="147"/>
    <s v="Buenas tardes Romina,_x000a_La paciente Rosanna Claudia Ramírez D'Amato pertenece al programa de Hipotiroidismo._x000a_Próxima cita:_x000a_Fecha: 01/10/2025_x000a_Hora: 3:00 p.m._x000a_Médico tratante: Dra. Anahí Angélica Seijas Arvelaez_x000a_Saludos cordiales,"/>
    <d v="2025-09-30T00:00:00"/>
    <x v="0"/>
    <n v="1"/>
    <s v="CERRADA"/>
    <s v="24 HORAS"/>
    <s v="ATRIBUIBLE"/>
    <s v="sep-30"/>
    <e v="#N/A"/>
    <e v="#N/A"/>
    <e v="#N/A"/>
    <e v="#N/A"/>
    <m/>
    <m/>
    <s v="Solicitud"/>
    <x v="1"/>
  </r>
  <r>
    <x v="9"/>
    <s v="PERÚ"/>
    <s v="VIVA1A CENTRO MEDICO"/>
    <s v="RIMAC"/>
    <s v="CRONICOS"/>
    <s v="DNI"/>
    <s v="32865444  "/>
    <s v="FRANCO BACA BAZAN"/>
    <m/>
    <m/>
    <m/>
    <x v="1"/>
    <m/>
    <x v="1"/>
    <s v="ASEGURADOR"/>
    <s v="Buenas tardes, estimados:_x000a_Se remite el presupuesto del paciente FRANCO BACA BAZAN, quien cuenta con cobertura al 85% según siteds. Su autorización correspondiente para continuar con las gestiones._x000a_Quedo atenta a sus comentarios._x000a_Saludos cordiales,"/>
    <x v="4"/>
    <s v="Medicina especializada"/>
    <s v="MEDICINA FISICA Y REHABILITACION"/>
    <x v="148"/>
    <s v="Buenas  tardes Dra. Ambar,_x000a__x000a_De acuerdo con la indicación de la Dra. Laura Betty Vigo Araujo, médico especialista en Medicina Física y Rehabilitación, la frecuencia establecida para la realización de las terapias será de tres (3) sesiones por semana._x000a_Saludos"/>
    <d v="2025-10-03T00:00:00"/>
    <x v="0"/>
    <n v="3"/>
    <s v="CERRADA"/>
    <s v="72 HORAS"/>
    <s v="ATRIBUIBLE"/>
    <s v="oct-01"/>
    <e v="#N/A"/>
    <e v="#N/A"/>
    <e v="#N/A"/>
    <e v="#N/A"/>
    <m/>
    <m/>
    <s v="Solicitud"/>
    <x v="1"/>
  </r>
  <r>
    <x v="9"/>
    <s v="PERÚ"/>
    <s v="VIVA1A CENTRO MEDICO"/>
    <s v="RIMAC"/>
    <s v="CRONICOS"/>
    <s v="DNI"/>
    <n v="46698749"/>
    <s v="RAISA MEDALITH HIDALGO PASCO"/>
    <m/>
    <m/>
    <m/>
    <x v="1"/>
    <m/>
    <x v="2"/>
    <s v="ASEGURADOR"/>
    <s v="Estimados @Admision Rimac @Quejas y Reclamos Viva 1A_x000a__x000a_ _x000a__x000a_Esta comunicación es muy importante, por favor su apoyo._x000a__x000a_ _x000a__x000a_Solicito tu apoyo urgente para que por favor el programa de otras enfermedades crónicas se ponga en contacto con la Gerenta de Recursos Humanos de Lockton puesto que está interesada en ingresar al programa por el diagnóstico de HIPOTIROIDISMO, se detallan sus datos a continuación:_x000a__x000a_ _x000a__x000a_RAISA MEDALITH HIDALGO PASCO_x000a_DNI: 46698749_x000a_Celular: 990 867 659_x000a_ "/>
    <x v="4"/>
    <s v="CRONICOS"/>
    <s v="HIPOTIROIDISMO"/>
    <x v="149"/>
    <s v="Buenas tardes estimados, _x000a__x000a_la paciente  ya cuenta  con cita, paso a detallar: "/>
    <d v="2025-10-24T00:00:00"/>
    <x v="0"/>
    <n v="17"/>
    <s v="CERRADA"/>
    <s v="6 DIAS O MAS"/>
    <s v="ATRIBUIBLE"/>
    <s v="oct-02"/>
    <e v="#N/A"/>
    <e v="#N/A"/>
    <e v="#N/A"/>
    <e v="#N/A"/>
    <m/>
    <m/>
    <s v="Solicitud"/>
    <x v="1"/>
  </r>
  <r>
    <x v="9"/>
    <s v="PERÚ"/>
    <s v="VIVA1A CENTRO MEDICO"/>
    <s v="RIMAC"/>
    <s v="CRONICOS"/>
    <s v="DNI"/>
    <n v="75284561"/>
    <s v="Valerie Kristell Paredes Gonzales"/>
    <m/>
    <m/>
    <m/>
    <x v="1"/>
    <m/>
    <x v="2"/>
    <s v="ASEGURADOR"/>
    <s v="Estimadas @Brigitte Huaranca Lopez@Quejas y Reclamos Viva 1A_x000a__x000a_Su gentil se requiere el descargo y medidas correctivas en referencia al presente reclamo._x000a__x000a_Buen día Margot / Guissela, por favor su apoyo urgente con el caso del correo infra.  La asegurada en este momento se encuentra sin medicina:_x000a__x000a_ _x000a__x000a_Nombre: Valerie Kristell Paredes Gonzales_x000a_DNI: 75284561_x000a_Celular: 994620626_x000a_ _x000a__x000a_Se adjunta receta.   Muchas gracias._x000a__x000a_ _x000a__x000a_Saludos,_x000a__x000a_ "/>
    <x v="0"/>
    <s v="PRESTADOR EXTERNO"/>
    <s v="FARMACIA"/>
    <x v="150"/>
    <s v="Estimadas buenas tardes,_x000a_En relación con el caso de la Sra. Valerie Kristell Paredes Gonzales con DNI: 75284561, informamos que el medicamento fue entregado el día de ayer aproximadamente a las 6:00 p.m._x000a_Quedamos atentos a cualquier observación adicional._x000a_Saludos cordiales,"/>
    <d v="2025-10-03T00:00:00"/>
    <x v="0"/>
    <n v="1"/>
    <s v="CERRADA"/>
    <s v="24 HORAS"/>
    <s v="ATRIBUIBLE"/>
    <s v="oct-03"/>
    <e v="#N/A"/>
    <e v="#N/A"/>
    <e v="#N/A"/>
    <e v="#N/A"/>
    <m/>
    <m/>
    <s v="Medicamentos"/>
    <x v="0"/>
  </r>
  <r>
    <x v="9"/>
    <s v="PERÚ"/>
    <s v="VIVA1A CENTRO MEDICO"/>
    <s v="RIMAC"/>
    <s v="CRONICOS"/>
    <s v="DNI"/>
    <n v="19845841"/>
    <s v="ANGEL FIDEL CASTAÑEDA VARGAS"/>
    <m/>
    <m/>
    <m/>
    <x v="1"/>
    <m/>
    <x v="1"/>
    <s v="ASEGURADOR"/>
    <s v="Buenas tardes sua poyo con el caso pacinete se contacta solciatndo lo siguiente._x000a__x000a_1 - Solicito mis medicamentos, estoy en en el programa de hipertensión._x000a_2.- Realicé una teleconsulta con el Dr. Moncada para que me derive a un cardiologo y me haga un examen_x000a__x000a_Nombre:ANGEL FIDEL CASTAÑEDA VARGAS_x000a_DNI:19845841_x000a_POLIZA: EPS "/>
    <x v="4"/>
    <s v="CRONICOS"/>
    <s v="HIPERTENSION"/>
    <x v="150"/>
    <s v="Buenas tardes Dra. Ámbar,_x000a_Informamos que la entrega del medicamento se realizó el día de ayer, a través del proveedor CUIDA, de manera parcial debido a falta de stock. Quedó pendiente la entrega de Alopurinol 300 mg tableta, la cual ha sido coordinada con el paciente para el día de mañana, quedando conforme con lo indicado._x000a_Saludos cordiales,"/>
    <d v="2025-10-03T00:00:00"/>
    <x v="0"/>
    <n v="1"/>
    <s v="CERRADA"/>
    <s v="24 HORAS"/>
    <s v="ATRIBUIBLE"/>
    <s v="oct-03"/>
    <e v="#N/A"/>
    <e v="#N/A"/>
    <e v="#N/A"/>
    <e v="#N/A"/>
    <m/>
    <m/>
    <s v="Solicitud"/>
    <x v="1"/>
  </r>
  <r>
    <x v="9"/>
    <s v="PERÚ"/>
    <s v="VIVA1A CENTRO MEDICO"/>
    <s v="RIMAC"/>
    <s v="CRONICOS"/>
    <s v="DNI"/>
    <n v="8170776"/>
    <s v="NILTON HERNAN JIMENEZ ROSALES"/>
    <m/>
    <m/>
    <m/>
    <x v="1"/>
    <m/>
    <x v="2"/>
    <s v="ASEGURADOR"/>
    <s v="Paciente se comunica central, refiere que  desea cambiarse de prestadora, donde Clinica Viva 1A envio personal para realizar terapias, pero que estas no son las adecuadas, ya que se siente peor que antes, tanto asi que camina con dificultad. Asi mimo que para tener una cita demora demsiado._x000a__x000a_Su genitil verificacion y contacto con paciente por favor.  _x000a__x000a_Datos:_x000a_PACIENTE: NILTON HERNAN JIMENEZ ROSALES_x000a_DNI : 08170776_x000a_CEL:915061985_x000a__x000a_Saludos cordiales _x000a_Central de programas"/>
    <x v="11"/>
    <s v="TERAPIAS"/>
    <s v="TERAPIA FISICA"/>
    <x v="150"/>
    <s v="Buenas tardes estimados,_x000a_Reciban un cordial saludo. En relación con el caso del Sr. Nilton Hernán Jiménez, se informa que se realizó una llamada de seguimiento, durante la cual el paciente manifestó que había sido contactado por el proveedor Artrauma para la prestación de sus terapias._x000a__x000a_Saludos cordiales,_x000a_Brigitte Huaranca"/>
    <d v="2026-02-03T00:00:00"/>
    <x v="0"/>
    <n v="88"/>
    <s v="CERRADA"/>
    <s v="6 DIAS O MAS"/>
    <s v="ATRIBUIBLE"/>
    <s v="oct-03"/>
    <e v="#N/A"/>
    <e v="#N/A"/>
    <e v="#N/A"/>
    <s v="SI"/>
    <m/>
    <m/>
    <s v="Atencion Asistencial"/>
    <x v="0"/>
  </r>
  <r>
    <x v="9"/>
    <s v="PERÚ"/>
    <s v="VIVA1A CENTRO MEDICO"/>
    <s v="RIMAC"/>
    <s v="CRONICOS"/>
    <s v="DNI"/>
    <n v="46415021"/>
    <s v="CARLOMAGNO VASQUEZ MORI"/>
    <m/>
    <m/>
    <m/>
    <x v="1"/>
    <m/>
    <x v="2"/>
    <s v="ASEGURADOR"/>
    <s v="Buenas tardes_x000a__x000a_Por favor su apoyo para el cliente que pertenece al Programa cuídate y el centro medico VIVA 1 A no le brinda la atención debida, para sus medicamentos y cita, lo cual afecta a su salud._x000a__x000a_Paciente :   CARLOMAGNO VASQUEZ MORI_x000a_DNI           :     46415021_x000a_Teléfono :    947568614_x000a_Correo :       cvasmo@gmail.com_x000a_Póliza :          E0029325  EPS_x000a__x000a_Saludos"/>
    <x v="2"/>
    <s v="CRONICOS"/>
    <s v="NO ESPECIFICA"/>
    <x v="151"/>
    <s v="Buenos dias  Dra. Ambar,_x000a__x000a_El paciente fue atendido el 6 de octubre por el Dr. David Moncada, en la especialidad de Medicina Familiar._x000a_ _x000a__x000a_Saludos"/>
    <d v="2025-10-13T00:00:00"/>
    <x v="0"/>
    <n v="6"/>
    <s v="CERRADA"/>
    <s v="6 DIAS O MAS"/>
    <s v="ATRIBUIBLE"/>
    <s v="oct-06"/>
    <e v="#N/A"/>
    <e v="#N/A"/>
    <e v="#N/A"/>
    <e v="#N/A"/>
    <m/>
    <m/>
    <s v="Acceso"/>
    <x v="0"/>
  </r>
  <r>
    <x v="9"/>
    <s v="PERÚ"/>
    <s v="VIVA1A CENTRO MEDICO"/>
    <s v="RIMAC"/>
    <s v="CRONICOS"/>
    <s v="DNI"/>
    <n v="3889684"/>
    <s v="GINA HERRADA GALVEZ"/>
    <m/>
    <m/>
    <m/>
    <x v="1"/>
    <m/>
    <x v="2"/>
    <s v="ASEGURADOR"/>
    <s v="Estimados Dres. _x000a__x000a_ _x000a__x000a_Por favor su apoyo nuevamente con su respuesta a la consulta del cliente: _x000a__x000a_ _x000a__x000a_Con respecto a la atención en el programa cuídate para su colaboradora. _x000a__x000a_ _x000a__x000a_Su apoyo con urgencia, el cliente nos informa que tienen el caso de afiliada GINA HERRADA GALVEZ DNI 03889684 de Programa Cuidate, que le ordenan los exámenes de laboratorio de rutina. _x000a__x000a_Pero el Centro Medico Belen el Alto (Talara) lo esta derivando con el Centro de Piura, la afiliada no entiende porque y le han indicado que consulte con su Compañía._x000a__x000a_ Ella es de Talara y desea realizar sus exámenes en el centro de Talara, no quiere que la deriven a Piura porque le queda mas lejos._x000a__x000a_ _x000a__x000a_Quedo atenta a su pronta respuesta. _x000a__x000a_ _x000a__x000a_Cualquier consulta, estoy a su disposición_x000a__x000a_Saludos Cordiales,"/>
    <x v="2"/>
    <s v="PRESTADOR EXTERNO"/>
    <s v="LABORATORIO"/>
    <x v="151"/>
    <s v="Buenas tardes, estimada Gisela:_x000a_Se informa que la paciente Gina Herrada Gálvez fue atendida en Sana Talara el día 1 de octubre de 2025._x000a_Quedamos atentos a cualquier coordinación adicional._x000a_Saludos cordiales,"/>
    <d v="2025-10-16T00:00:00"/>
    <x v="0"/>
    <n v="9"/>
    <s v="CERRADA"/>
    <s v="6 DIAS O MAS"/>
    <s v="ATRIBUIBLE"/>
    <s v="oct-06"/>
    <e v="#N/A"/>
    <e v="#N/A"/>
    <e v="#N/A"/>
    <e v="#N/A"/>
    <m/>
    <m/>
    <s v="Acceso"/>
    <x v="0"/>
  </r>
  <r>
    <x v="9"/>
    <s v="PERÚ"/>
    <s v="VIVA1A CENTRO MEDICO"/>
    <s v="RIMAC"/>
    <s v="CRONICOS"/>
    <s v="DNI"/>
    <n v="29716505"/>
    <s v="EVELYN MARIA RIVERA ZEGARRA"/>
    <m/>
    <m/>
    <m/>
    <x v="1"/>
    <m/>
    <x v="2"/>
    <s v="ASEGURADOR"/>
    <s v="Buenas tardes estimados_x000a__x000a_Paciente nuevamente realiza reclamo. Solicita cambio a programa cuídate con prestador Clínica Internacional por lo que no procede ya que paciente cuenta con los siguientes diagnósticos: DISLIPIDEMIA, HIPOTIIROIDISMO E INSUFICIENCIA VENOSA en programa RCV con prestador Viva 1A, sin embargo, paciente niega dichos diagnósticos. solicitamos su urgente apoyo en contactar a paciente y aclarar la situación actual de salud si es lo correspondiente a lo indicado en la data de reporte de pacientes ya que paciente refiere que desde que se inscribió al programa solo le han indicado que tiene diagnóstico de dislipidemia con tratamiento de colmibe, tras la toma de exámenes se le afirmo que no tiene hipotiroidismo y que por ello no amerita tratamiento para ese diagnóstico, nunca fue atendida por diagnóstico de trombosis y que su última atención fue en el mes de agosto donde solo fue atendida por diagnóstico de dislipidemia con tto colmibe. _x000a__x000a_Su apoyo en corroborar información lo antes posible. Quedamos atentos_x000a__x000a__x000a_ Saludos cordiales_x000a_Central de programas Rimac"/>
    <x v="11"/>
    <s v="CRONICOS"/>
    <s v="MEDICINA INTERNA"/>
    <x v="152"/>
    <s v="Buenas tardes estimados,_x000a_En relación con el caso reportado, se informa que la paciente fue atendida por la Dra. Anahí Angélica Seijas Arvelaez, especialista en Medicina Interna – Atención Domiciliaria, dentro del marco del Programa RCV._x000a_Antecedentes:_x000a_Paciente mujer con antecedentes de dislipidemia (abril 2025), hipotiroidismo subclínico e insuficiencia venosa de miembros inferiores._x000a_Antropometría: peso 60 kg, talla 1.72 m_x000a_RAM: niega_x000a_Antecedentes de TVP por insuficiencia venosa durante gestación (2010–2024); suspendió anticoagulante desde 2022._x000a_Antecedentes familiares: niega hipotiroidismo; madre con diagnóstico de diabetes mellitus y hipertensión arterial._x000a_Laboratorios del 03/04/2025:_x000a_Glucosa: 86 mg/dL, Creatinina: 0.63 mg/dL, Proteínas totales: 5.3 g/dL (bajo), Albúmina: 3.55 g/dL (bajo), Urea: 25 mg/dL,_x000a_TGO: 16 U/L, TGP: 13 U/L, FA: 46 U/L, GGTP: 10 U/L, Colesterol total: 260 mg/dL, LDL: 174 mg/dL, TG: 110 mg/dL,_x000a_TSH: 1.8 µUI/mL, T4: 4.9 µg/dL (bajo), T3: 77.57 ng/dL (bajo)._x000a_Plan inicial:_x000a_Inicio de tratamiento con Colmibe (20/10 mg cada 24 horas), control de laboratorio y ecodoppler venoso de miembros inferiores._x000a_Durante la evaluación del 14/08/2025, la paciente se encontraba en condiciones generales estables, cursando con niveles elevados de colesterol y triglicéridos, motivo por el cual se mantuvo tratamiento con torvastatina y ezetimiba. Se brindó orientación sobre los factores que influyen en la variabilidad de los resultados metabólicos (dieta, metabolismo lipídico y actividad física), quedando la paciente conforme con la atención._x000a_De acuerdo con la evaluación de Endocrinología, se descartó diagnóstico de hipotiroidismo, según los resultados de laboratorio de julio 2025:_x000a_Colesterol total: 234 mg/dL_x000a_LDL: 147 mg/dL_x000a_Triglicéridos: 183 mg/dL_x000a_TSH: 1.5 µUI/mL_x000a_T4 libre: 1.26 ng/dL_x000a_Anticuerpos antitiroideos: 0.9_x000a_Actualmente, la paciente se encuentra asintomática desde el punto de vista metabólico._x000a_Se continuará el seguimiento dentro del Programa de Dislipidemia, por lo que se podría realizar su derivación al Programa CUIDADE de la Clínica Internacional para la continuidad del manejo integral._x000a_Atentamente,"/>
    <d v="2025-10-07T00:00:00"/>
    <x v="0"/>
    <n v="1"/>
    <s v="CERRADA"/>
    <s v="24 HORAS"/>
    <s v="ATRIBUIBLE"/>
    <s v="oct-07"/>
    <e v="#N/A"/>
    <e v="#N/A"/>
    <e v="#N/A"/>
    <e v="#N/A"/>
    <m/>
    <m/>
    <s v="Atencion Asistencial"/>
    <x v="0"/>
  </r>
  <r>
    <x v="9"/>
    <s v="PERÚ"/>
    <s v="VIVA1A CENTRO MEDICO"/>
    <s v="RIMAC"/>
    <s v="CRONICOS"/>
    <s v="DNI"/>
    <n v="8201744"/>
    <s v="CARLOS ALBERTO LORENZO WONG LU"/>
    <m/>
    <m/>
    <m/>
    <x v="1"/>
    <m/>
    <x v="2"/>
    <s v="ASEGURADOR"/>
    <s v="Estimados buenas tardes, su apoyo por favor con el cliente. Indica que hasta no se contactan con el para su cita médica._x000a__x000a_ _x000a__x000a_Cliente: CARLOS ALBERTO LORENZO WONG LU_x000a__x000a_DNI: 08201744_x000a__x000a_Teléfono:  999448461"/>
    <x v="2"/>
    <s v="CRONICOS"/>
    <s v="NO ESPECIFICA"/>
    <x v="153"/>
    <s v="Buenas tardes,_x000a_Se informa que el paciente Carlos Alberto Lorenzo Wong Lu, DNI 08201744, fue atendido por el Dr. Antonio David Moncada Catalán el día 09 de octubre de 2025, en la especialidad de Medicina Familiar, conforme a la cita mensual del Programa  Riesgo Cardiovascular (RCV)._x000a_Saludos cordiales,"/>
    <d v="2025-10-16T00:00:00"/>
    <x v="0"/>
    <n v="7"/>
    <s v="CERRADA"/>
    <s v="6 DIAS O MAS"/>
    <s v="ATRIBUIBLE"/>
    <s v="oct-08"/>
    <e v="#N/A"/>
    <e v="#N/A"/>
    <e v="#N/A"/>
    <e v="#N/A"/>
    <m/>
    <m/>
    <s v="Acceso"/>
    <x v="0"/>
  </r>
  <r>
    <x v="9"/>
    <s v="PERÚ"/>
    <s v="VIVA1A CENTRO MEDICO"/>
    <s v="RIMAC"/>
    <s v="CRONICOS"/>
    <s v="DNI"/>
    <n v="10296015"/>
    <s v="ANDREA VANESA VARGAS OSSORIO"/>
    <m/>
    <m/>
    <m/>
    <x v="1"/>
    <m/>
    <x v="2"/>
    <s v="ASEGURADOR"/>
    <s v="Estimados buenos días su apoyo por favor, clienta se encuentra incomoda ya que hasta el momento no se contactan para su cita y la entrega de sus medicinas._x000a__x000a_ _x000a__x000a_Clienta: ANDREA VANESA VARGAS OSSORIO_x000a__x000a_DNI: 10296015_x000a__x000a_Póliza: 4004- 0000090908_x000a__x000a_Teléfono:  948553351_x000a__x000a_Caso: 0026427564_x000a__x000a_ "/>
    <x v="0"/>
    <s v="PRESTADOR EXTERNO"/>
    <s v="FARMACIA"/>
    <x v="153"/>
    <s v="Buenos dias estimados ,_x000a_Se informa que el paciente fue atendido por el Dr. Antonio David Moncada Catalán, especialista en Medicina Familiar, mediante la modalidad de Teleconsulta, el día 09 de octubre de 2025._x000a_Asimismo, se confirma que los medicamentos fueron dispensados el 11 de octubre de 2025, en horas de la mañana, conforme a la prescripción médica establecida._x000a_Reiteramos nuestro compromiso con garantizar una atención oportuna, segura y de calidad para todos nuestros usuarios._x000a_Atentamente,"/>
    <d v="2025-10-13T00:00:00"/>
    <x v="0"/>
    <n v="4"/>
    <s v="CERRADA"/>
    <s v="96 HORAS"/>
    <s v="ATRIBUIBLE"/>
    <s v="oct-08"/>
    <e v="#N/A"/>
    <e v="#N/A"/>
    <e v="#N/A"/>
    <e v="#N/A"/>
    <m/>
    <m/>
    <s v="Medicamentos"/>
    <x v="0"/>
  </r>
  <r>
    <x v="9"/>
    <s v="PERÚ"/>
    <s v="VIVA1A CENTRO MEDICO"/>
    <s v="RIMAC"/>
    <s v="CRONICOS"/>
    <s v="DNI"/>
    <n v="71308931"/>
    <s v="Dianna bardales Pinedo"/>
    <m/>
    <m/>
    <m/>
    <x v="1"/>
    <m/>
    <x v="2"/>
    <s v="ASEGURADOR"/>
    <s v="Hola Rafael,_x000a__x000a_ _x000a__x000a_Me comunico contigo porque tengo un reclamo con respecto a las condiciones de la nueva póliza de Rimac para SGS, según la misma señala que contamos con cobertura 100% y copago de S/35 en los CAIs de Lima (ver primera imagen), en este caso el centro Médico Viva 1a, y según lo transmitido en la charla contamos con 6 especialidades médicas (ver segunda imagen). Sin embargo, el pasado 1 de setiembre, llamé al centro Médico Viva 1a para solicitar atención con Medicina Interna a lo que me comentaron lo siguiente:_x000a__x000a_ _x000a__x000a_No cuentan con dicha especialidad por el momento, o me dieron a entender que aún tenían que coordinar con el seguro y médicos._x000a_Pregunté por la especialidad de Ginecología, a lo que me respondieron lo mismo que aún no cuentan con dicha especialidad por el momento, o me dieron a entender que aún tenían que coordinar con el seguro y médicos._x000a_Pregunté por la cobertura en caso tuvieran citas, me respondieron que solo está coberturado al 90%._x000a_ _x000a__x000a_Con este reclamo solicito puedan resolver este tema lo antes posible, ya que nos están afectando a nosotros como pacientes, además que es necesario tener la información clara, real y, asimismo, definir qué tipo de exámenes de laboratorio y otros como Rayos X o ecografías que tienen disponible dentro del centro médico._x000a__x000a_ _x000a__x000a_Aprovecho, además, en comentar mi preocupación con respecto a las nuevas negociaciones con las clínicas, por ejemplo, me atendí en la clínica Cayetano Heredia Sede Lince. El médico me solicitó una ecografía abdominal completa, entendiendo la nueva cobertura (que pasó del 90% a 80%) el precio me pareció excesivo para tener EPS. Es por esto que solicité los precios sin aplicar la cobertura EPS y me sorprendió conocer que el precio particular ese de S/ 252 mientras que para la póliza de SGS el precio es de S/ 357. Claramente comprendo que se deben aplicar precios diferenciados para la EPS, pero no es aceptable que apliquen un incremento del 42% sobre la tarifa. Les pido poder revisar dichos tarifarios."/>
    <x v="2"/>
    <s v="Medicina especializada"/>
    <s v="MEDICINA INTERNA"/>
    <x v="153"/>
    <s v="Hola Mariella Buenas noches_x000a__x000a_El reclamo proviene de Diana Bardalez de SGS con mail fecha 19 de septiembre; que mencionan que paciente se comunico el 1 de septiembre con el centro médico; sin embargo no olviden que nosotros estamos autorizados brindar el servicio CAIs a partir del 1 de octubre._x000a__x000a_Igual forma, nos contactaremos con el paciente para brindarle los servicios que correspondan. (@Brigitte Huaranca Lopez, @Gianina Jessica Sigueña Aldana tomar nota)_x000a__x000a_Saludos cordiales "/>
    <d v="2025-10-08T00:00:00"/>
    <x v="0"/>
    <n v="1"/>
    <s v="CERRADA"/>
    <s v="24 HORAS"/>
    <s v="ATRIBUIBLE"/>
    <s v="oct-08"/>
    <e v="#N/A"/>
    <e v="#N/A"/>
    <e v="#N/A"/>
    <e v="#N/A"/>
    <m/>
    <m/>
    <s v="Acceso"/>
    <x v="0"/>
  </r>
  <r>
    <x v="9"/>
    <s v="PERÚ"/>
    <s v="VIVA1A CENTRO MEDICO"/>
    <s v="RIMAC"/>
    <s v="CRONICOS"/>
    <s v="DNI"/>
    <n v="40465203"/>
    <s v="SILVIA ANDREA GAMERO PERALTA"/>
    <m/>
    <m/>
    <m/>
    <x v="1"/>
    <m/>
    <x v="1"/>
    <s v="ASEGURADOR"/>
    <s v="Buenas noches estimados,_x000a_Paciente se inscribió al programa de hipotiroidismo el 20/06, indicando que en ese momento se encontraba en Lima. Refiere que desde hace tres meses reside en Cusco y que informó este cambio al prestador Viva 1A, quienes continuaron con la atención y el envío del tratamiento._x000a_La paciente indica que cuenta con una orden médica de laboratorio, y que el prestador Viva 1A le informó que los exámenes se realizarían en la Clínica Pardo, en Cusco._x000a_No se le comunicó que el programa solo continuaría con modalidad de forma virtual y envío de tratamiento, ya que no contamos con un prestador del programa en la ciudad de Cusco._x000a_La paciente refiere que tiene correos en los que el prestador Viva 1A le indica su programación con la Clínica Pardo. Sin embargo, la Clínica Pardo señala que no tiene información sobre el programa y que la paciente debe pasar primero consulta con el pago correspondiente, y luego realizar el copado respectivo con la orden médica de laboratorio._x000a_La paciente solicita información precisa y una solución a su caso._x000a__x000a__x000a_SILVIA ANDREA GAMERO PERALTA_x000a__x000a_DNI: 40465203_x000a__x000a_Cel:985588070"/>
    <x v="3"/>
    <s v="PRESTADOR EXTERNO"/>
    <s v="LABORATORIO"/>
    <x v="154"/>
    <s v="Buenas  tardes estimados,_x000a_En relación con el caso de la paciente Silvia Andrea Gamero Peralta (DNI 40465203), se informa lo siguiente:_x000a_• La paciente fue atendida el 01 de octubre, fecha en la que se realizaron los exámenes indicados por el médico tratante._x000a__x000a_• Asimismo, se llevó a cabo la teleconsulta de reevaluación con la especialidad de Endocrinología el día 16 de octubre, a cargo del Dr. Gerson Jacob Siura Trevejo, cumpliendo así con la continuidad del tratamiento._x000a_A la fecha, todas las atenciones correspondientes a la orden vigente han sido gestionadas conforme a lo programado y se mantienen documentadas en los registros clínicos._x000a_Por otro lado, se informa que se realizó comunicación con la paciente, quien manifestó que sus atenciones siempre han sido brindadas de manera virtual y que desea mantener dicha modalidad. Asimismo, se le ofreció la opción de atención presencial; sin embargo, indicó que permanecerá en la ciudad del Cusco, probablemente hasta el mes de noviembre, y que en diciembre evaluará e informará si requiere algún cambio en la modalidad de atención._x000a_Finalmente, la paciente expresó encontrarse satisfecha con la atención brindada por el Dr. Gerson Siura, sin reportar observaciones adicionales._x000a_Es todo cuanto se tiene que informar._x000a_Agradecemos su comunicación _x000a_Saludos cordiales,"/>
    <d v="2025-10-24T00:00:00"/>
    <x v="0"/>
    <n v="12"/>
    <s v="CERRADA"/>
    <s v="6 DIAS O MAS"/>
    <s v="ATRIBUIBLE"/>
    <s v="oct-09"/>
    <e v="#N/A"/>
    <e v="#N/A"/>
    <e v="#N/A"/>
    <e v="#N/A"/>
    <m/>
    <m/>
    <s v="Eps"/>
    <x v="2"/>
  </r>
  <r>
    <x v="9"/>
    <s v="PERÚ"/>
    <s v="VIVA1A CENTRO MEDICO"/>
    <s v="RIMAC"/>
    <s v="CRONICOS"/>
    <s v="DNI"/>
    <n v="6793077"/>
    <s v="ROSSANA URBINA ROJAS"/>
    <m/>
    <m/>
    <m/>
    <x v="1"/>
    <m/>
    <x v="2"/>
    <s v="ASEGURADOR"/>
    <s v="Hola Gisella / Margot / Dra Ambar:_x000a__x000a_ _x000a__x000a_La asegurada está inscrita en el programa cuídate por el diagnostico de Asma y tuvo una consulta el día 12/09 con el Dr. Moncada, de esta se prescribió sus inhaladores que recibe con frecuencia, pero esta vez solo recibió el salbutamol ,pero no el otro inhalador (preventivo) y desde día hasta hoy se ha comunicado por whatsap y solo le dicen que lo están coordinando pero no le dan una solución.  Por favor te pido puedas revisarlo urgente porque la asegurada esta mortificada._x000a__x000a_ _x000a__x000a_ROSSANA URBINA ROJAS_x000a__x000a_Dni06793077_x000a__x000a_Celular: 986 654 721_x000a__x000a_ _x000a__x000a_Gracias,_x000a__x000a_ _x000a__x000a_Saludos cordiales."/>
    <x v="27"/>
    <s v="PRESTADOR EXTERNO"/>
    <s v="FARMACIA"/>
    <x v="154"/>
    <s v="Buenas tardes Dra. Ámbar,_x000a_Reciba un cordial saludo, informamos que los medicamentos dispensados corresponden al tratamiento prescrito por el Dr. Moncada, médico tratante, conforme al siguiente detalle:_x000a_Código_x000a_Nombre del medicamento_x000a__x000a_Cantidad_x000a_Días de tratamiento_x000a_9630_x000a_Fluticasona + Salmeterol 250 mcg + 25 mcg aerosol_x000a__x000a_1_x000a_30_x000a_8384_x000a_Bromuro de Ipratropio 20 mcg/dosis aerosol_x000a__x000a_1_x000a_30_x000a_11144_x000a_Salbutamol 100 mcg/dosis aerosol_x000a__x000a_1_x000a_30_x000a_9046_x000a_Deflazacort 30 mg tableta_x000a__x000a_5_x000a_5_x000a__x000a_Todos los medicamentos fueron entregados conforme a la indicación médica ._x000a_Saludos cordiales,"/>
    <d v="2025-10-22T00:00:00"/>
    <x v="0"/>
    <n v="10"/>
    <s v="CERRADA"/>
    <s v="6 DIAS O MAS"/>
    <s v="ATRIBUIBLE"/>
    <s v="oct-09"/>
    <e v="#N/A"/>
    <e v="#N/A"/>
    <e v="#N/A"/>
    <e v="#N/A"/>
    <m/>
    <m/>
    <s v="Medicamentos"/>
    <x v="0"/>
  </r>
  <r>
    <x v="9"/>
    <s v="PERÚ"/>
    <s v="VIVA1A CENTRO MEDICO"/>
    <s v="RIMAC"/>
    <s v="CRONICOS"/>
    <s v="DNI"/>
    <n v="7237754"/>
    <s v="MARIA ROSARIO ROBLES CASTILLO"/>
    <m/>
    <m/>
    <m/>
    <x v="1"/>
    <m/>
    <x v="2"/>
    <s v="ASEGURADOR"/>
    <s v="Buen día _x000a__x000a_Estimados por favor su apoyo con el siguiente caso:_x000a__x000a_Titular se contacta incomodo por falta de atención. Indica que hasta el momento no contactan a su mamá para la entrega de medicinas por lo que tuvo que comprar las medicinas por su cuenta. Su apoyo urgente._x000a_ _x000a_Titular: DIEGO MARTEL ROBLES_x000a_Paciente: MARIA ROSARIO ROBLES CASTILLO_x000a_DNI: 07237754_x000a_Póliza: 6101-E0001395_x000a_teléfono: 949271029_x000a_ _x000a_Quedamos atentos_x000a_ "/>
    <x v="0"/>
    <s v="PRESTADOR EXTERNO"/>
    <s v="FARMACIA"/>
    <x v="154"/>
    <s v="Buenas tardes estimados,_x000a_Reciban un cordial saludo. Se informa que se estableció comunicación con la paciente María Rosario Robles Castillo, con el fin de notificarle sobre la gestión realizada y proceder con el cambio del medicamento a Dexide 750 mg, conforme a lo solicitado. La entrega del mismo se llevará a cabo el día de hoy._x000a_Asimismo, se ha actualizado la base de datos para asegurar que, en adelante, el medicamento Dexide 750 mg sea el dispensado a la paciente, evitando futuros inconvenientes._x000a_Quedamos atentos ante cualquier indicación adicional._x000a_Saludos cordiales,"/>
    <d v="2025-10-24T00:00:00"/>
    <x v="0"/>
    <n v="12"/>
    <s v="CERRADA"/>
    <s v="6 DIAS O MAS"/>
    <s v="ATRIBUIBLE"/>
    <s v="oct-09"/>
    <e v="#N/A"/>
    <e v="#N/A"/>
    <e v="#N/A"/>
    <e v="#N/A"/>
    <m/>
    <m/>
    <s v="Medicamentos"/>
    <x v="0"/>
  </r>
  <r>
    <x v="9"/>
    <s v="PERÚ"/>
    <s v="VIVA1A CENTRO MEDICO"/>
    <s v="RIMAC"/>
    <s v="CRONICOS"/>
    <s v="DNI"/>
    <n v="7237754"/>
    <s v="Maria Robles Castillo"/>
    <m/>
    <n v="949271029"/>
    <s v="charoroblescastillo2012@gmail.com"/>
    <x v="70"/>
    <m/>
    <x v="0"/>
    <s v="LIBRO DE RECLAMOS VIRTUAL"/>
    <s v="Desde que Viva 1A se hizo cargo del programa comenzaron ha demorarse en entregar mi medicina un día, luego dos y ahora 9 días que yo estoy gastando comprándome mis medicinas por qué soy paciente crónico y tengo que tomar mis medicinas diariamente. Todos los meses demoran un día más. No hay solución . Realmente es un muy mal servicio_x000a__x000a_Sustenta tu respuesta en base al archivo adjunto:_x000a_El día 2 de octubre me llamó el De Moncada. Y me dio la receta. Farmacia no se ha comunicado conmigo"/>
    <x v="0"/>
    <s v="PRESTADOR EXTERNO"/>
    <s v="FARMACIA"/>
    <x v="154"/>
    <s v="Lima, 9 de octubre del 2025_x000a_María Robles Castillo_x000a_charoroblescastillo2012@gmail.com_x000a_Referencia: Reclamo N° LR-00053_x000a_PAUS – VIVA 1A S.A.C._x000a_María Robles Castillo,_x000a_De nuestra consideración,_x000a_Nos dirigimos a usted para saludarle y, al mismo tiempo, informarle que hemos analizado su _x000a_reclamo presentado el 09 de octubre de 2025 a través de la Hoja de Reclamación N° 00053_x000a_del Libro de Reclamaciones Virtual, con relación a los presuntos inconvenientes ocurridos _x000a_durante nuestra atención. Por ello, procedimos a realizar una evaluación exhaustiva con las _x000a_áreas involucradas. _x000a_En virtud de ello, adjunto a la presente, encontrará el Informe de Resultado de su Reclamo _x000a_para su revisión._x000a_Lamentamos cualquier molestia que esta situación haya podido ocasionar y le reiteramos _x000a_nuestro propósito de cumplir con nuestros servicios con la más alta calidad para nuestros _x000a_pacientes._x000a_Finalmente, le recordamos lo siguiente:_x000a_“De no encontrarse de acuerdo, o disconforme con el resultado del reclamo, o ante la _x000a_negativa de atención o irregularidad en su tramitación, puede acudir en denuncia ante la _x000a_Superintendencia Nacional de Salud - SUSALUD; o hacer uso de los mecanismos 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09 de octubre de 2025, a través del Libro de Reclamaciones _x000a_Virtual , mediante la Hoja de Reclamación 00053._x000a_2. Identificación del usuario afectado y de quien presenta el reclamo:_x000a_El reclamo fue presentado por el Sra. Maria Robles Castillo, identificado con DNI N° _x000a_07237754, en calidad de representante._x000a_La usuaria afectada es la Sra. Sra. Maria Robles Castillo, identificado con DNI N° _x000a_07237754_x000a_3. Descripción y causa del reclamo:_x000a_“Desde que Viva 1A se hizo cargo del programa comenzaron ha demorarse en entregar _x000a_mi medicina un día, luego dos y ahora 9 días que yo estoy gastando comprándome mis _x000a_medicinas por qué soy paciente crónico y tengo que tomar mis medicinas diariamente. _x000a_Todos los meses demoran un día más. No hay solución. Realmente es un muy mal _x000a_servicio.”_x000a_4. Análisis de los hechos que sustentan el reclamo:_x000a_Habiendo solicitado el descargo respectivo a las áreas involucradas en su atención, _x000a_como parte de las diligencias para atender su reclamo, cordialmente, le informamos lo _x000a_siguiente:_x000a_Lamentamos sinceramente los inconvenientes ocasionados y reiteramos que la salud y _x000a_el bienestar de nuestros pacientes constituyen nuestra principal prioridad._x000a_Debido a una caída imprevista de nuestro sistema informático, se produjo un retraso en _x000a_la dispensación de los medicamentos, los cuales fueron entregados finalmente el día _x000a_sábado 11 de octubre. Comprendemos plenamente las molestias que esta situación _x000a_pudo haber generado y ofrecemos nuestras disculpas por ello._x000a_Asimismo, reconocemos la importancia de que la paciente reciba sus atenciones de _x000a_manera continua y oportuna. Por ello, se han reforzado las coordinaciones internas, así _x000a_como los mecanismos de confirmación de asistencia del personal profesional, con el fin _x000a_de garantizar la continuidad de los servicios y prevenir futuros inconvenientes en la _x000a_ejecución de las terapias programadas._x000a_5. Conclusiones_x000a_En consecuencia, de acuerdo con los fundamentos expuestos, nuestra institución_x000a_declara fundado en parte su reclamo por demora de dispensación._x000a_Viva 1A agradece su reclamo pues nos permite tener el debido conocimiento de las _x000a_eventualidades y deficiencias que puedan producirse durante la atención, tomar _x000a_medidas correctivas evitando a futuro alguna otra disconformidad que refleja _x000a_insatisfacción en situaciones similares._x000a_Lamentamos que la percepción de la atención brindada no haya sido de su satisfacción, _x000a_no obstante, le reiteramos nuestro compromiso de seguir trabajando en pro de la mejora _x000a_de los procesos establecidos en nuestra institución; asimismo le informamos que, ante _x000a_cualquier consulta o duda futura, puede contactarse con nuestro personal de Plataforma _x000a_de Atención al Usuario en Salud (PAUS) por los siguientes canales: _x000a_quejasyreclamos@viva1a.com.pe_x000a_6. Medidas a adoptar o adoptadas:_x000a_Finalmente, es oportuno informarle que hemos adoptado las siguientes medidas:_x000a_a) Notificar de forma oportuna las entregas de medicamentos_x000a_Quedamos atentos ante cualquier solicitud, prestos a servirle siempre._x000a_“EN VIVA 1A CUIDAMOS LA SALUD DE TU FAMILIA COMO SI FUERA LA NUESTRA"/>
    <d v="2025-11-11T00:00:00"/>
    <x v="0"/>
    <n v="24"/>
    <s v="CERRADA"/>
    <s v="6 DIAS O MAS"/>
    <s v="ATRIBUIBLE"/>
    <s v="oct-09"/>
    <e v="#N/A"/>
    <e v="#N/A"/>
    <e v="#N/A"/>
    <e v="#N/A"/>
    <m/>
    <m/>
    <s v="Medicamentos"/>
    <x v="0"/>
  </r>
  <r>
    <x v="9"/>
    <s v="PERÚ"/>
    <s v="VIVA1A CENTRO MEDICO"/>
    <s v="RIMAC"/>
    <s v="CRONICOS"/>
    <s v="DNI"/>
    <m/>
    <s v="YONY ENCALADA BUENO"/>
    <m/>
    <m/>
    <m/>
    <x v="1"/>
    <m/>
    <x v="2"/>
    <s v="ASEGURADOR"/>
    <s v="Estimados buenas tardes,_x000a__x000a_ _x000a__x000a_Por favor su apoyo con lo siguiente:_x000a__x000a_ _x000a__x000a_Se necesita confirmar si han recibido el pago de S/. 272.58 (doscientos setenta y dos soles con 58/100) que se realizó mediante transferencia bancaria al Banco Scotiabank, en la cuenta Nº 00917000000430094927, por concepto de doce sesiones de terapia física._x000a__x000a_ _x000a__x000a_Me parece extraño, lo que indica la paciente (además abogada de profesión) ya que la póliza venció el 30 de septiembre y, además, he notado que este proveedor no se encuentra dentro de la red para medicina física y rehabilitación. Únicamente he identificado una atención en septiembre bajo el beneficio de enfermedades crónicas. Por favor, confirmen con el proveedor qué tipo de atención ha recibido la paciente y si hay algún pendiente con ella._x000a__x000a_ _x000a__x000a_ _x000a__x000a_Quedamos atentos a su gentil respuesta._x000a__x000a_ _x000a__x000a_Saludos cordiales,_x000a__x000a_ _x000a__x000a_ _x000a__x000a_Paula Motta Garcia."/>
    <x v="30"/>
    <s v="INTERNO IPRESS"/>
    <s v="PROCESO INTERNO"/>
    <x v="154"/>
    <s v="Buenas tardes estimada Denisse,_x000a_De acuerdo con la solicitud, se procedió con el proceso de reembolso correspondiente, el cual se verá reflejado en la cuenta del paciente dentro de las próximas 72 horas (24 de octubre), considerando que se trata de una transferencia interbancaria._x000a_Cabe precisar que, según nuestros procedimientos internos, el plazo de atención establecido para estos casos es de hasta 15 días hábiles contados desde la fecha de solicitud (09 de octubre). Sin embargo, por tratarse de un caso excepcional, se gestionó el reembolso con la mayor prontitud posible._x000a_Asimismo, el área de Administración mantuvo comunicación directa con la paciente, brindándole información actualizada sobre el estado de su reembolso, quedando todo conforme y habiendo manifestado su conformidad con el proceso._x000a_Desde Viva 1A se han realizado todas las acciones correspondientes, en cumplimiento de nuestros procesos y dentro de los plazos establecidos._x000a_Estaremos informando oportunamente una vez que el abono se vea reflejado en la cuenta del paciente.  _x000a_En relación con la atención, se informa que el día 7 de septiembre la paciente fue contactada para comunicarle la programación de sus visitas a partir del lunes 8 de septiembre. En dicha comunicación, la paciente manifestó su deseo de modificar el horario inicialmente establecido (lunes, miércoles y viernes) por los días martes, jueves y sábado en horario de mañana._x000a_La modificación solicitada no pudo ser atendida en ese momento, debido a que los cupos disponibles se encontraban completos por capacidad instalada._x000a_Posteriormente, cuando se liberaron nuevos turnos en horario de tarde, se realizó una nueva comunicación con la paciente el 10 de septiembre, ofreciéndosele horarios disponibles en ese turno; sin embargo, la paciente indicó su preferencia por horarios únicamente en la mañana (entre las 8:00 a. m. y 1:00 p. m.)._x000a_El 11 de septiembre se le ofrecieron turnos los días lunes, miércoles y viernes de 10:00 a 11:00 a. m., a lo cual la paciente refirió tener otras actividades. El 21 de septiembre se consultó nuevamente su disponibilidad para recibir terapia el 22, pero la paciente indicó que contaba con exámenes auxiliares programados, por lo que se reprogramó la atención para el 23 de septiembre._x000a_En la fecha indicada, la paciente no pudo recibir al terapeuta por encontrarse indispuesta. La sesión fue reprogramada para el 24 de septiembre, pero la paciente informó que tampoco podía en esa fecha._x000a_Finalmente, el 3 de octubre, al verificarse la disponibilidad de nuevos turnos y proceder con el agendamiento, se constató en el sistema SITEDS que la póliza del paciente se encontraba inactiva, motivo por el cual se le informó a la paciente para que se comunicara con su bróker._x000a_Desde Viva 1A reconocemos las dificultades presentadas en la coordinación de esta atención y asumimos el compromiso de seguir fortaleciendo nuestros procesos internos, especialmente en la gestión de citas y la comunicación con los pacientes, con el fin de brindar una atención más oportuna y eficiente._x000a_Agradecemos la comprensión y reiteramos nuestra disposición para continuar mejorando en beneficio de nuestros asegurados._x000a_Es todo cuanto corresponde informar._x000a_Saludos cordiales,"/>
    <d v="2025-10-22T00:00:00"/>
    <x v="0"/>
    <n v="10"/>
    <s v="CERRADA"/>
    <s v="6 DIAS O MAS"/>
    <s v="ATRIBUIBLE"/>
    <s v="oct-09"/>
    <e v="#N/A"/>
    <e v="#N/A"/>
    <e v="#N/A"/>
    <e v="#N/A"/>
    <m/>
    <m/>
    <s v="Tramites Administrativos"/>
    <x v="3"/>
  </r>
  <r>
    <x v="9"/>
    <s v="PERÚ"/>
    <s v="VIVA1A CENTRO MEDICO"/>
    <s v="RIMAC"/>
    <s v="CRONICOS"/>
    <s v="DNI"/>
    <n v="10296015"/>
    <s v="ANDREA VANESA VARGAS OSSORIO"/>
    <m/>
    <m/>
    <m/>
    <x v="1"/>
    <m/>
    <x v="2"/>
    <s v="ASEGURADOR"/>
    <s v="Estimados,_x000a__x000a_ _x000a__x000a_Su apoyo por favor cliente se comunica nuevamente inconforme por la demora, menciona que el ingreso al sistema es de en 5 días, solicita prioridad en la atención ya que esta evaluando ingresar reclamo en Indecopi._x000a__x000a_ _x000a__x000a_Clienta: ANDREA VANESA VARGAS OSSORIO_x000a__x000a_DNI: 10296015_x000a__x000a_Póliza: 4004- 0000090908_x000a__x000a_Teléfono:  948553351"/>
    <x v="0"/>
    <s v="PRESTADOR EXTERNO"/>
    <s v="FARMACIA"/>
    <x v="154"/>
    <s v="Estimada Geraldine, buen día:_x000a_Hemos estado en constante comunicación con paciente en referencia a través del ws corporativo. _x000a_Hemos estado atendiendo a los pacientes por demanda inducida desde la gestión del equipo Programas de Salud de Rímac; sin embargo, actualmente debemos validar que el paciente cuente con el beneficio activo dentro del Siteds, lo cual en el caso de la Srta. Vargas, no cuenta con el mismo._x000a_Se realizó la consulta al interno de Rímac al equipo gestor de crónicos; así como, al equipo de parametrización, indicando que la póliza de la paciente cuenta efectivamente con el beneficio 1201 Programa de Crónico Complejo y que procederían a la parametrización._x000a__x000a_Al momento ello no se ha dado, aún el beneficio no se valida en Siteds, motivo por el cual no hemos podido proceder con la atención; ya que, se requiere el siteds para la facturación de la atención que se brinde._x000a__x000a_Lo anterior descrito se le ha explicado en varias ocasiones a nuestra mutua paciente y se ha solicitado que Rímac se contacte con ella para explicarle directamente y se encuentra en un hilo de correos iniciado el día 2/10 hasta la fecha._x000a__x000a_Esperamos el siteds se parametrice a la brevedad posible y atender a la Srta. Vargas _x000a__x000a_Nombre: VARGAS OSSORIO ANDREA VANESA_x000a_DNI: 10296015_x000a_Programa: rcv_x000a_Estado: Continuador_x000a_Beneficio: Programa de Cronico Complejo 1201 - NO SE VALIDA EN SITEDS"/>
    <d v="2025-10-10T00:00:00"/>
    <x v="0"/>
    <n v="2"/>
    <s v="CERRADA"/>
    <s v="48 HORAS"/>
    <s v="ATRIBUIBLE"/>
    <s v="oct-09"/>
    <e v="#N/A"/>
    <e v="#N/A"/>
    <e v="#N/A"/>
    <e v="#N/A"/>
    <m/>
    <m/>
    <s v="Medicamentos"/>
    <x v="0"/>
  </r>
  <r>
    <x v="9"/>
    <s v="PERÚ"/>
    <s v="VIVA1A CENTRO MEDICO"/>
    <s v="RIMAC"/>
    <s v="CRONICOS"/>
    <s v="DNI"/>
    <n v="9872939"/>
    <s v="ALEJANDRO ANTONIO TABOADA MAYNETTO"/>
    <m/>
    <m/>
    <m/>
    <x v="1"/>
    <m/>
    <x v="2"/>
    <s v="ASEGURADOR"/>
    <s v="Buenas noches_x000a__x000a_Por favor su apoyo ya que cliente esta critico y necesita sus pastillas recalca_x000a__x000a_Nombre: ALEJANDRO ANTONIO TABOADA MAYNETTO_x000a_DNI:09872939_x000a_POLIZA:E0002762_x000a_DIAGNOSTICO: HIPERTENSION_x000a_TELEFONO: 975346866_x000a_correo:jaguaratm@hotmail.com_x000a_Requerimiento: Cliente critico porque le llego un mensaje a su  correo de área de programa cuidate indicándole que estaban anulando su cita de mañana sin ni siquiera mencionar motivo de porque anulan cita_x000a__x000a_Solicita urgente se comuniquen ya que ya no tiene pastillas y esperaba su cita urgente._x000a__x000a__x000a_Vanessa Susana Flores Olivos_x000a__x000a_Ejecutivo de Soporte Operativo VIP_x000a__x000a_D.C. Las Begonias 650, Piso 4, San Isidro_x000a__x000a_C: 993079920"/>
    <x v="33"/>
    <s v="EPS"/>
    <s v="ASEGURADOR"/>
    <x v="155"/>
    <s v="Buenas tardes estimada,_x000a_En relación con su consulta, informamos que el paciente Alejandro Antonio Taboada Maynetto no se atiende en  Viva 1A, sino que corresponde a la Clínica Internacional._x000a_Quedamos atentos ante cualquier otra verificación o información adicional que requiera._x000a_Saludos cordiales,"/>
    <d v="2025-10-22T00:00:00"/>
    <x v="1"/>
    <n v="9"/>
    <s v="CERRADA"/>
    <s v="6 DIAS O MAS"/>
    <s v="NO ATRIBUIBLE"/>
    <s v="oct-10"/>
    <e v="#N/A"/>
    <e v="#N/A"/>
    <e v="#N/A"/>
    <e v="#N/A"/>
    <m/>
    <m/>
    <s v="Eps"/>
    <x v="2"/>
  </r>
  <r>
    <x v="9"/>
    <s v="PERÚ"/>
    <s v="VIVA1A CENTRO MEDICO"/>
    <s v="RIMAC"/>
    <s v="CRONICOS"/>
    <s v="DNI"/>
    <n v="9872939"/>
    <s v="ALEJANDRO ANTONIO TABOADA MAYNETTO"/>
    <m/>
    <m/>
    <m/>
    <x v="1"/>
    <m/>
    <x v="2"/>
    <s v="ASEGURADOR"/>
    <s v="Buenos dias estimados,_x000a__x000a_Broker se comunica con central, refiere que al paciente le llego un mensaje a su  correo de área de programa cuidate indicándole que estaban anulando su cita de hoy sin ni siquiera mencionar motivo de la anulacion._x000a__x000a_Por favor su gentil comunicacion con paciente y apoyo ya que se encuentra en programa Cuidate y necesita sus medicamentos._x000a__x000a_Datos:_x000a_Nombre: ALEJANDRO ANTONIO TABOADA MAYNETTO_x000a_DNI:09872939_x000a_POLIZA:E0002762_x000a_DIAGNOSTICO: HIPERTENSION_x000a_TELEFONO: 975346866_x000a_correo:jaguaratm@hotmail.com_x000a__x000a_Saludos cordiales_x000a_Central de programas "/>
    <x v="33"/>
    <s v="EPS"/>
    <s v="ASEGURADOR"/>
    <x v="156"/>
    <s v="Buenas tardes estimada,_x000a_En relación con su consulta, informamos que el paciente Alejandro Antonio Taboada Maynetto no se atiende en  Viva 1A, sino que corresponde a la Clínica Internacional._x000a_Quedamos atentos ante cualquier otra verificación o información adicional que requiera._x000a_Saludos cordiales,"/>
    <d v="2025-10-22T00:00:00"/>
    <x v="1"/>
    <n v="8"/>
    <s v="CERRADA"/>
    <s v="6 DIAS O MAS"/>
    <s v="NO ATRIBUIBLE"/>
    <s v="oct-11"/>
    <e v="#N/A"/>
    <e v="#N/A"/>
    <e v="#N/A"/>
    <e v="#N/A"/>
    <m/>
    <m/>
    <s v="Eps"/>
    <x v="2"/>
  </r>
  <r>
    <x v="9"/>
    <s v="PERÚ"/>
    <s v="VIVA1A CENTRO MEDICO"/>
    <s v="RIMAC"/>
    <s v="CRONICOS"/>
    <s v="DNI"/>
    <n v="8206336"/>
    <s v="MARIA MOSCOSO CANALES DE REINOSO"/>
    <m/>
    <m/>
    <m/>
    <x v="1"/>
    <m/>
    <x v="2"/>
    <s v="ASEGURADOR"/>
    <s v="Buenas tardes, estimados; _x000a_Familiar se comunica con la central y refiere que la prestadora Viva 1A aún no ha enviado personal para continuar con las terapias. Indica que, al comunicarse directamente con la prestadora, le informaron que ya remitieron un documento al seguro Rímac solicitando la continuidad del tratamiento de su mamá._x000a_Agradeceremos su gentil comunicación con la familiar, quien se encuentra muy angustiada y co llanto, ya que siente que su mamá está sufriendo y que las terapias deberían brindarse de manera constante y sin intermediarios._x000a__x000a_MARIA MOSCOSO CANALES DE REINOSO_x000a_DNI: 08206336_x000a_CEL: 958990527_x000a__x000a_Saludos cordiales _x000a_Central de programas "/>
    <x v="2"/>
    <s v="TERAPIAS"/>
    <s v="TERAPIA FISICA"/>
    <x v="157"/>
    <s v="Buenas tardes estimados, _x000a_Se informa que la paciente manifestó que prefería no realizar el abono hasta contar con su cronograma de atención. Debido a que nuestra capacidad operativa se encontraba al 100%, no fue posible enviarlo oportunamente._x000a_No obstante, ya se coordinó su programación y la paciente iniciará su primera sesión el día miércoles 29 del presente mes._x000a_Lamentamos los inconvenientes generados y reiteramos nuestro compromiso de mejorar continuamente para evitar situaciones similares._x000a_Quedamos atentos ante cualquier indicación adicional._x000a_Saludos cordiales."/>
    <d v="2025-10-27T00:00:00"/>
    <x v="0"/>
    <n v="11"/>
    <s v="CERRADA"/>
    <s v="6 DIAS O MAS"/>
    <s v="ATRIBUIBLE"/>
    <s v="oct-13"/>
    <e v="#N/A"/>
    <e v="#N/A"/>
    <e v="#N/A"/>
    <e v="#N/A"/>
    <m/>
    <m/>
    <s v="Acceso"/>
    <x v="0"/>
  </r>
  <r>
    <x v="9"/>
    <s v="PERÚ"/>
    <s v="VIVA1A CENTRO MEDICO"/>
    <s v="RIMAC"/>
    <s v="CRONICOS"/>
    <s v="DNI"/>
    <n v="9872939"/>
    <s v="ALEJANDRO ANTONIO TABOADA MAYNETTO"/>
    <m/>
    <m/>
    <m/>
    <x v="1"/>
    <m/>
    <x v="1"/>
    <s v="ASEGURADOR"/>
    <s v="Estimada Guisella,_x000a__x000a_ _x000a__x000a_Por favor urgente tu gentil apoyo con el caso del cliente VIP el señor ALEJANDRO ANTONIO TABOADA MAYNETTO con DNI 09872939, ya que refiere que siempre se atiende los días sábados debido a que no puede otro día de semana para su atención de la cita del programa cuídate; sin embargo, indica que le cancelaron el sábado 11/09 su cita sin darle otra solución de cita para un sábado. Ademas, asegurado se encuentra critico por que no tiene pastillas y está perjudicando su salud._x000a__x000a_ _x000a__x000a_Considerar que el asegurado es persona publica y ya ha tenido un inconveniente el año pasado con el programa._x000a__x000a_ _x000a__x000a_Datos del asegurado:_x000a__x000a_Paciente:  ALEJANDRO ANTONIO TABOADA MAYNETTO_x000a__x000a_DNI:   09872939_x000a__x000a_EPS:   IGLES ALIANZA CRIST BASE T+D RCOMP_07.24_x000a__x000a_Celular:  975346866_x000a__x000a_Correo:  jaguaratm@hotmail.com_x000a__x000a_ _x000a__x000a_Por favor su gentil apoyo con lo solicitado._x000a__x000a_ _x000a__x000a_Saludos,"/>
    <x v="16"/>
    <s v="CUIDATE"/>
    <s v="NO ESPECIFICA"/>
    <x v="157"/>
    <s v="Buenas tardes estimada,_x000a_En relación con su consulta, informamos que el paciente Alejandro Antonio Taboada Maynetto no se atiende en  Viva 1A, sino que corresponde a la Clínica Internacional._x000a_Quedamos atentos ante cualquier otra verificación o información adicional que requiera._x000a_Saludos cordiales,"/>
    <d v="2025-10-24T00:00:00"/>
    <x v="1"/>
    <n v="10"/>
    <s v="CERRADA"/>
    <s v="6 DIAS O MAS"/>
    <s v="NO ATRIBUIBLE"/>
    <s v="oct-13"/>
    <e v="#N/A"/>
    <e v="#N/A"/>
    <e v="#N/A"/>
    <e v="#N/A"/>
    <m/>
    <m/>
    <s v="Acceso"/>
    <x v="0"/>
  </r>
  <r>
    <x v="9"/>
    <s v="PERÚ"/>
    <s v="VIVA1A CENTRO MEDICO"/>
    <s v="RIMAC"/>
    <s v="CRONICOS"/>
    <s v="DNI"/>
    <n v="71308931"/>
    <s v="Dianna bardales Pinedo"/>
    <m/>
    <m/>
    <m/>
    <x v="1"/>
    <m/>
    <x v="2"/>
    <s v="ASEGURADOR"/>
    <s v="Me comunico contigo porque tengo un reclamo con respecto a las condiciones de la nueva póliza de Rimac para SGS, según la misma señala que contamos con cobertura 100% y copago de S/35 en los CAIs de Lima (ver primera imagen), en este caso el centro Médico Viva 1a, y según lo transmitido en la charla contamos con 6 especialidades médicas (ver segunda imagen). Sin embargo, el pasado 1 de setiembre, llamé al centro Médico Viva 1a para solicitar atención con Medicina Interna a lo que me comentaron lo siguiente:_x000a__x000a_ _x000a__x000a_No cuentan con dicha especialidad por el momento, o me dieron a entender que aún tenían que coordinar con el seguro y médicos._x000a_Pregunté por la especialidad de Ginecología, a lo que me respondieron lo mismo que aún no cuentan con dicha especialidad por el momento, o me dieron a entender que aún tenían que coordinar con el seguro y médicos._x000a_Pregunté por la cobertura en caso tuvieran citas, me respondieron que solo está coberturado al 90%._x000a__x000a__x000a_ _x000a__x000a_Si  para este  caso  podria el araea de  servicio al cliente de contactarse con la   asegurada para dar respuesat a su  observacion._x000a__x000a_ _x000a__x000a_ _x000a__x000a_Para este punto ya le di  la respuesta , le mencioné que  todo atencion medica en Clinica es en base a convenio esntre Rimac y  Clinica sen al  cual e manejan tasas que  ya estan pactada. Pero  igual su  por  me  contesta este punto  tu area de  AM seria excelente_x000a__x000a_Aprovecho, además, en comentar mi preocupación con respecto a las nuevas negociaciones con las clínicas, por ejemplo, me atendí en la clínica Cayetano Heredia Sede Lince. El médico me solicitó una ecografía abdominal completa, entendiendo la nueva cobertura (que pasó del 90% a 80%) el precio me pareció excesivo para tener EPS. Es por esto que solicité los precios sin aplicar la cobertura EPS y me sorprendió conocer que el precio particular ese de S/ 252 mientras que para la póliza de SGS el precio es de S/ 357. Claramente comprendo que se deben aplicar precios diferenciados para la EPS, pero no es aceptable que apliquen un incremento del 42% sobre la tarifa. Les pido poder revisar dichos tarifarios._x000a__x000a_ "/>
    <x v="28"/>
    <m/>
    <s v="NO ESPECIFICA"/>
    <x v="158"/>
    <s v="Buenas tardes estimados,_x000a_Reciban un cordial saludo, se informa que se estableció comunicación con la paciente Diana Bardales Pinedo (DNI 71308931), quien manifestó conformidad con la atención recibida el día 1 de septiembre, destacando que el plan nutricional le fue entregado oportunamente._x000a_Asimismo, se le informó que ya contamos con las especialidades adicionales requeridas y que estaremos atentos a su próxima visita para continuar brindándole un servicio de calidad._x000a_Quedamos a disposición ante cualquier indicación adicional._x000a_Saludos cordiales"/>
    <d v="2025-10-27T00:00:00"/>
    <x v="0"/>
    <n v="9"/>
    <s v="CERRADA"/>
    <s v="6 DIAS O MAS"/>
    <s v="ATRIBUIBLE"/>
    <s v="oct-15"/>
    <e v="#N/A"/>
    <e v="#N/A"/>
    <e v="#N/A"/>
    <e v="#N/A"/>
    <m/>
    <m/>
    <s v="Atención Asistencial"/>
    <x v="3"/>
  </r>
  <r>
    <x v="9"/>
    <s v="PERÚ"/>
    <s v="VIVA1A CENTRO MEDICO"/>
    <s v="RIMAC"/>
    <s v="CRONICOS"/>
    <s v="DNI"/>
    <n v="40890366"/>
    <s v="MARIANO JOSE VELIT VERA-TUDELA "/>
    <m/>
    <m/>
    <m/>
    <x v="1"/>
    <m/>
    <x v="2"/>
    <s v="ASEGURADOR"/>
    <s v="Buenos días estimados Sres. de Centro Médico Viva 1A_x000a__x000a_Su gentil apoyo en revisión de caso, paciente pertenece a programa de otras enfermedades Crónicas por diagnóstico de Diabetes tipo 1. Quedamos atentos a sus comentarios. _x000a__x000a__x000a__x000a_MARIANO JOSE VELIT VERA-TUDELA      _x000a_DNI: 40890366_x000a_CELL: 941391735_x000a_DX: Diabetes Tipo I (insulinodependiente)_x000a__x000a__x000a__x000a__x000a_Saludos cordiales_x000a_Central de programas "/>
    <x v="14"/>
    <s v="CUIDATE"/>
    <s v="DIABETES"/>
    <x v="159"/>
    <s v="Saludos _x000a_Se revisa el caso con el médico y si alcanza para 30 días Saludos _x000a_Cada pluma de liraglutida 6 mg/ml contiene 3 ml, es decir:_x000a_3ml×6mg/ml=18mg porpluma_x000a_Si la dosis diaria es de 1.8 mg, entonces:_x000a_18mg÷1.8mg/dıˊa=10 dias porpluma_x000a_ Resultado:_x000a_1 pluma dura aproximadamente 10 días._x000a_Para un tratamiento de 30 días, se requieren 3 plumas (30 mg en total)._x000a__x000a_es la dosis de la receta _x000a_Cordialmente_x000a_Jhon Fredy Garzon _x000a_GG Med Interna_x000a_gracias _x000a_Jhon fredy Garzón "/>
    <d v="2025-10-22T00:00:00"/>
    <x v="0"/>
    <n v="5"/>
    <s v="CERRADA"/>
    <s v="120 HORAS"/>
    <s v="ATRIBUIBLE"/>
    <s v="oct-16"/>
    <e v="#N/A"/>
    <e v="#N/A"/>
    <e v="#N/A"/>
    <e v="#N/A"/>
    <m/>
    <m/>
    <s v="Solicitud"/>
    <x v="1"/>
  </r>
  <r>
    <x v="9"/>
    <s v="PERÚ"/>
    <s v="VIVA1A CENTRO MEDICO"/>
    <s v="RIMAC"/>
    <s v="CRONICOS"/>
    <s v="DNI"/>
    <m/>
    <s v="Sara Caccha"/>
    <m/>
    <m/>
    <m/>
    <x v="1"/>
    <m/>
    <x v="2"/>
    <s v="ASEGURADOR"/>
    <s v="Hola Luis,_x000a__x000a_ _x000a__x000a_Necesitamos tu apoyo para revisar algunos inconvenientes que hemos tenido con las atenciones nutricionales, tal como te comenté._x000a__x000a_ _x000a__x000a_Hemos notado lo siguiente:_x000a__x000a_ _x000a__x000a_* En el caso de Ferrenergy, la colaboradora Sara Caccha inscribió a su mamá para una asesoría. Sin embargo, al ingresar a la videollamada, se le indicó que la información y las consultas debían ser únicamente sobre la colaboradora, y no se atendió al familiar. Es importante recordar que nuestra asesoría nutricional también se extiende a la familia._x000a__x000a_ _x000a__x000a_* También hemos detectado casos en los que los colaboradores no ingresan a sus citas o lo hacen con demora. Es fundamental que podamos alertar a los pacientes con un correo recordatorio de la cita programada._x000a__x000a_ _x000a__x000a_Adicionalmente, en breve te estaremos enviando una encuesta de satisfacción que el colaborador pueda completar al finalizar cada asesoría. Esto nos permitirá obtener retroalimentación constante sobre la calidad del servicio._x000a__x000a_ _x000a__x000a_Quedo atenta a tus comentarios._x000a__x000a_ _x000a__x000a_Muchas gracias,"/>
    <x v="28"/>
    <s v="PARAMEDICAS"/>
    <s v="NUTRICION"/>
    <x v="160"/>
    <s v="Buenas tardes, estimada Cinthia, _x000a_ Recibe un cordial saludo, con relación al caso de la paciente Sara Caccha Paucas, DNI 09383948, se informa lo siguiente:_x000a_La paciente fue agendada para las siguientes citas de Nutrición – Teleconsulta con la Lic. Marianela Alexandra Litano Chero:_x000a_30/10/2025 – 11:20 a.m._x000a_13/10/2025 – 10:00 a.m._x000a_En ambas oportunidades, la paciente no se conectó a la consulta._x000a_Me comuniqué con su hija, la Sra. Paucas, quien refirió que su madre no pudo conectarse debido a dificultades con el uso de la tecnología. Le ofrecí un nuevo turno; sin embargo, me indicó que se contactaría con nosotros después de conversar con su señora madre._x000a_Por tal motivo, y en espera de una comunicación por parte de la familia, procedemos a dar por cerrado el caso._x000a_Saludos cordiales."/>
    <d v="2025-11-10T00:00:00"/>
    <x v="0"/>
    <n v="16"/>
    <s v="CERRADA"/>
    <s v="6 DIAS O MAS"/>
    <s v="ATRIBUIBLE"/>
    <s v="oct-19"/>
    <e v="#N/A"/>
    <e v="#N/A"/>
    <e v="#N/A"/>
    <e v="#N/A"/>
    <m/>
    <m/>
    <s v="Atención Asistencial"/>
    <x v="3"/>
  </r>
  <r>
    <x v="9"/>
    <s v="PERÚ"/>
    <s v="VIVA1A CENTRO MEDICO"/>
    <s v="RIMAC"/>
    <s v="CRONICOS"/>
    <s v="DNI"/>
    <n v="7276509"/>
    <s v="JAVIER CARLOS ALCIBIADES ZAVALA COSTA"/>
    <m/>
    <m/>
    <m/>
    <x v="1"/>
    <m/>
    <x v="2"/>
    <s v="ASEGURADOR"/>
    <s v="Estimadas @Brigitte Huaranca Lopez@Quejas y Reclamos Viva 1A_x000a__x000a_ _x000a__x000a_Su gentil apoyo con el descargo y medidas correctivas con respecto al presente reclamo._x000a__x000a_ _x000a__x000a_Guissela buenas tarde_x000a__x000a_ _x000a__x000a_Este asegurado de la empresa HOTELES DAZZLER  ha enviado los mensajes que le ha compartido Viva 1A_x000a__x000a_Se le indica que no cuenta con el beneficio_x000a__x000a_¿Por qué estén enviandpo este mensaje?_x000a__x000a_¿ellos ya no serán proveedor de CUIDATE?_x000a__x000a_Necesitamos que nos informen de este cambio en los proveedores_x000a__x000a_Necesitamos que se comuniquen con asegurado a sacar su cita y que le mantengam la medicación actual_x000a__x000a_Quedamos atentos_x000a__x000a_ _x000a__x000a_Gracias"/>
    <x v="3"/>
    <s v="CUIDATE"/>
    <s v="DIABETES"/>
    <x v="161"/>
    <s v="Buenas tardes estimados_x000a__x000a_asegurado se atendía por el diagnostico de diabetes, pero actualmente no cuenta con este beneficio _x000a__x000a__x000a__x000a__x000a_saludos _x000a__x000a_"/>
    <d v="2025-10-23T00:00:00"/>
    <x v="0"/>
    <n v="3"/>
    <s v="CERRADA"/>
    <s v="72 HORAS"/>
    <s v="ATRIBUIBLE"/>
    <s v="oct-21"/>
    <e v="#N/A"/>
    <e v="#N/A"/>
    <e v="#N/A"/>
    <e v="#N/A"/>
    <m/>
    <m/>
    <s v="Eps"/>
    <x v="2"/>
  </r>
  <r>
    <x v="9"/>
    <s v="PERÚ"/>
    <s v="VIVA1A CENTRO MEDICO"/>
    <s v="RIMAC"/>
    <s v="CRONICOS"/>
    <s v="DNI"/>
    <n v="8170776"/>
    <s v="NILTON HERNAN JIMENEZ ROSALES"/>
    <m/>
    <m/>
    <m/>
    <x v="71"/>
    <m/>
    <x v="2"/>
    <s v="ASEGURADOR"/>
    <s v="Buenas noches, un terapeuta de Viva 1A me dejo mal la cintura, quién se va a hacer cargo de esto la Aseguradora ó el_x000a_proveedor? Desde ese momento he quedado yo mal y nadie se digno a brindarme ningún examen alguno para ver cómo_x000a_quedé, ni nada es por eso q ustedes mismos me propusieron un cambio de proveedor y en consecuencia una devolución de_x000a_mi dinero, porque con ellos estuve mucho tiempo y jamás me cobraron POR ADELANTADO (424 soles) las terapias, porque se me cruza con mi pago mensual de 452 soles. Otra cosa y venían terapeutas q solo me hacían masajes y no pues, yo soy Un lesionado vertebro medular severo por impacto de_x000a_bala y yo no estoy para masajes, sino para ejercicios y un cuidado adecuado para no dañar más mi lesión, esto doy a_x000a_manifiesto y si ustedes persisten con ellos, entonces q no me cobren adelantado, porque nadie me trabajó así, gracias._x000a_Menciona que si le van a indicar el mismo proveedor que pueda ir un terapista de acuerdo a su lesión que es lesionado por_x000a_bala, no puede recibir masajistas, necesita que pueda ir un profesional para que lo atiendan y que se los pagos sean al_x000a_terminar las terapias no antes. Desea que sus atenciones sean como antes"/>
    <x v="11"/>
    <s v="TERAPIAS"/>
    <s v="TERAPIA FISICA"/>
    <x v="161"/>
    <s v="Lima, 31 de octubre de 2025_x000a__x000a__x000a_Estimados señores de Rimac EPS_x000a_De nuestra mayor consideración,_x000a_Por medio de la presente, deseamos expresar nuestro compromiso con la transparencia, la calidad de atención y la mejora continua en nuestros procesos._x000a_Con relación a los hechos ocurridos el día 09 de octubre de 2025, durante la atención a través del programa Diamante, vinculados a la prestación del servicio para la paciente Nilton Hernan Jiménez Rosales, con DNI 08170776, nos permitimos informar lo siguiente:_x000a__x000a_a)_x0009_Descripción de los hechos_x000a__x000a_Se ha validado el historial de atenciones y detallamos lo siguiente:_x000a__x000a_•_x0009_Se realizó una llamada de seguimiento, en la cual el paciente manifestó que había sido contactado por el proveedor Artrauma para la prestación de sus terapias._x000a_•_x0009_Se asignó al Lic. Jorge Luis Rivalles Tantalean (CTMP: 11913) para la atención de sus sesiones. Hasta la fecha, no se ha presentado inconveniente alguno en el desarrollo de dichas sesiones._x000a__x000a__x000a__x000a_Es importante resaltar que el paciente ha venido recibiendo su atención de acuerdo con el protocolo establecido, con un seguimiento mensual como se estipula._x000a__x000a__x000a__x000a_Es todo cuanto podemos informar._x000a__x000a__x000a__x000a__x000a__x000a__x000a__x000a__x000a__x000a__x000a__x000a__x000a__x000a__x000a__x000a__x000a__x000a__x000a__x000a__x000a__x000a__x000a_b)_x0009_Medidas a adoptar o adoptadas:_x000a_Finalmente, es oportuno informarle que hemos adoptado las siguientes medidas:_x000a_a)_x0009_Se realizó la sensibilización del personal asistencial y administrativo involucrado, con el fin de mejorar la atención._x000a__x000a_Reiteramos nuestro compromiso de mantener los más altos estándares en la prestación de servicios y a colaborar estrechamente con su representada para asegurar que estos hechos sean casos aislados y no afecten la confianza depositada en nuestros procesos._x000a_Agradecemos la oportunidad de exponer las medidas implementadas y quedamos a su disposición para cualquier consulta o reunión que consideren pertinente. _x000a_Sin otro particular, agradecemos su comprensión y reiteramos nuestro compromiso de mejora continua, en beneficio de la atención de sus afiliados._x000a_Cordialmente,_x000a__x000a__x000a__x000a__x000a__x000a_VIVA 1A S.A.C._x000a_BRIGITTE HUARANCA LÓPEZ_x000a_GESTOR DE RECLAMOS DE VIVA 1A_x000a_"/>
    <d v="2025-10-31T00:00:00"/>
    <x v="0"/>
    <n v="9"/>
    <s v="CERRADA"/>
    <s v="6 DIAS O MAS"/>
    <s v="ATRIBUIBLE"/>
    <s v="oct-21"/>
    <e v="#N/A"/>
    <e v="#N/A"/>
    <e v="#N/A"/>
    <s v="SI"/>
    <m/>
    <m/>
    <s v="Atencion Asistencial"/>
    <x v="0"/>
  </r>
  <r>
    <x v="9"/>
    <s v="PERÚ"/>
    <s v="VIVA1A CENTRO MEDICO"/>
    <s v="RIMAC"/>
    <s v="CRONICOS"/>
    <s v="DNI"/>
    <n v="7237754"/>
    <s v="MARIA ROSARIO ROBLES CASTILLO"/>
    <m/>
    <n v="949271029"/>
    <m/>
    <x v="72"/>
    <m/>
    <x v="2"/>
    <s v="ASEGURADOR"/>
    <s v="Estimadas @Brigitte Huaranca Lopez@Quejas y Reclamos Viva 1A_x000a__x000a_Su gentil apoyo con el descargo y medidad correctivas en referencia al presente reclamo._x000a__x000a_Estimada Guissela agradeceré tu apoyo para la atención del reclamo presentado por la asegurada MARIA ROSARIO ROBLES CASTILLO con relación a la entrega de sus medicamentos a través del programa Cuídate no se encuentra conforme con la atención del proveedor._x000a__x000a_ _x000a__x000a_Agradeceré tu apoyo._x000a__x000a_ _x000a__x000a_RECLAMO:_x000a__x000a_Asegurada presenta una queja, uno de los proveedores llamado VIVA A1, siempre la llama puntual y le da recetas, ella tiene Diabetes/Presión alta/Tiroides, así que a ella le dan su medicina y todo siempre transcurre de buena manera; pero desde hace algunos meses manifiesta que el servicio ahora es pésimo. Por ejemplo hoy estamos 16/10 y afirma que su medicina no ha sido entregada, y debió ser el mismo 01/10 fecha en que el medico llamo y le entrego la receta; afirma que todos los meses es lo mismo; y ella tiene que terminar comprando las pastillas de manera particular, ya que dicho medicamento es crucial para su salud. Y todo esto le afecta tanto su salud, como económicamente._x000a__x000a_El día de hoy le han enviado medicamentos que no corresponden a lo solicitado después de 16 días de espera, solicita que se le explique el motivo de la mala gestión del programa Cuídate y del proveedor VIVA A1 y que se le haga el reembolso de los gastos que ha tenido que hacer para comprar su medicina._x000a__x000a_Cabe resaltar que se ha enviado correo a Guissella Bedon sin respuesta alguna y asegurada viene comunicándose reiteradas veces, se encuentra muy incomoda porque hasta el momento no le brindan una respuesta del programa._x000a__x000a__x000a_MARIA ROSARIO ROBLES CASTILLO_x000a_DNI 07237754_x000a_CELULAR 949271029_x000a_CORREO charoroblescastillo2012@gmail.com_x000a_POLIZA EPS E0001395"/>
    <x v="0"/>
    <s v="PRESTADOR EXTERNO"/>
    <s v="FARMACIA"/>
    <x v="161"/>
    <s v="Buenas tardes estimados,_x000a_Reciban un cordial saludo. Se informa que se estableció comunicación con la paciente María Rosario Robles Castillo, con el fin de notificarle sobre la gestión realizada y proceder con el cambio del medicamento a Dexide 750 mg, conforme a lo solicitado. La entrega del mismo se llevará a cabo el día de hoy._x000a_Asimismo, se ha actualizado la base de datos para asegurar que, en adelante, el medicamento Dexide 750 mg sea el dispensado a la paciente, evitando futuros inconvenientes._x000a_Quedamos atentos ante cualquier indicación adicional._x000a_Saludos cordiales,"/>
    <d v="2025-10-24T00:00:00"/>
    <x v="0"/>
    <n v="4"/>
    <s v="CERRADA"/>
    <s v="96 HORAS"/>
    <s v="ATRIBUIBLE"/>
    <s v="oct-21"/>
    <e v="#N/A"/>
    <e v="#N/A"/>
    <e v="#N/A"/>
    <e v="#N/A"/>
    <m/>
    <m/>
    <s v="Medicamentos"/>
    <x v="0"/>
  </r>
  <r>
    <x v="9"/>
    <s v="PERÚ"/>
    <s v="VIVA1A CENTRO MEDICO"/>
    <s v="RIMAC"/>
    <s v="CRONICOS"/>
    <s v="DNI"/>
    <n v="7393822"/>
    <s v="TERESA LUCIA CHAVEZ DEL CARPIO"/>
    <m/>
    <m/>
    <m/>
    <x v="73"/>
    <m/>
    <x v="2"/>
    <s v="ASEGURADOR"/>
    <s v="Estimados @Quejas y Reclamos Viva 1A@Brigitte Huaranca Lopez_x000a__x000a_Su gentil apoyo con el descargo y medidas correctivas del presente reclamo._x000a__x000a_RECLAMO:_x000a__x000a_Se contacta la señora María, hija de la paciente, para informar que su madre, de 82 años, se encuentra afiliada al programa Diamante y está siendo atendida por el proveedor Vida A1. Señala que, desde aproximadamente el 30 de septiembre, se vienen realizando sesiones de terapia física, pero manifiesta preocupación debido a que no se esta realizando las terapias fisicas segun lo solicitado por su medico tratante._x000a__x000a_Indica que en la primera sesión se utilizó un sillón reclinable, y que el terapeuta mencionó que el centro no contaba con los materiales necesarios. En la tercera visita, se realizaron terapias más intensas en las piernas de la paciente, las cuales describe como bruscas. En la cuarta sesión, el terapeuta le indicó que el cuerpo debía adaptarse a las terapias. Sin embargo, la señora María menciona que, desde entonces, su madre no puede caminar ni realizar sus actividades con normalidad._x000a__x000a_Asimismo, señala que conoce de servicios de mejor calidad y expresa su disconformidad con la atención recibida. Finalmente, responsabiliza al centro médico y a Rimac por contratar a un proveedor que, según indica, no estaría brindando un servicio adecuado._x000a__x000a_Se derivo con ALO rimac para que validen el estado de salud del paciente y se requiere atencion medica."/>
    <x v="11"/>
    <s v="TERAPIAS"/>
    <s v="TERAPIA FISICA"/>
    <x v="161"/>
    <s v="Buenas tardes Milagros,_x000a_Respecto a lo mencionado líneas abajo, se solicitó un informe al médico tratante a fin de esclarecer los hechos. Adjunto el informe para su revisión._x000a_Saludos."/>
    <d v="2025-11-11T00:00:00"/>
    <x v="0"/>
    <n v="16"/>
    <s v="CERRADA"/>
    <s v="6 DIAS O MAS"/>
    <s v="ATRIBUIBLE"/>
    <s v="oct-21"/>
    <e v="#N/A"/>
    <e v="#N/A"/>
    <e v="#N/A"/>
    <e v="#N/A"/>
    <m/>
    <m/>
    <s v="Atencion Asistencial"/>
    <x v="0"/>
  </r>
  <r>
    <x v="9"/>
    <s v="PERÚ"/>
    <s v="VIVA1A CENTRO MEDICO"/>
    <s v="RIMAC"/>
    <s v="CRONICOS"/>
    <s v="DNI"/>
    <n v="7276509"/>
    <s v="JAVIER CARLOS ALCIBIADES ZAVALA COSTA"/>
    <m/>
    <m/>
    <m/>
    <x v="1"/>
    <m/>
    <x v="1"/>
    <s v="ASEGURADOR"/>
    <s v="Buenos dias estimados, broker de paciente se contacta con central, refiere que paciente JAVIER CARLOS ALCIBIADES ZAVALA COSTA, tiene una mensaje de wpp, donde clinica Viva 1A refiere que paciente ya no cuenta con cobertura para el programa cuidate. Se visualiza en que tiene la cobertura del programa. _x000a__x000a_Su gentil verificacion y comunicacion con paciente por favor._x000a__x000a__x000a_Datos:_x000a__x000a_JAVIER CARLOS ALCIBIADES ZAVALA COSTA_x000a_DNI: 07276509_x000a_CEL: 980347691"/>
    <x v="3"/>
    <s v="CUIDATE"/>
    <s v="DIABETES"/>
    <x v="161"/>
    <s v="Buenas tardes estimados_x000a__x000a_asegurado se atendía por el diagnostico de diabetes, pero actualmente no cuenta con este beneficio "/>
    <d v="2025-10-23T00:00:00"/>
    <x v="0"/>
    <n v="3"/>
    <s v="CERRADA"/>
    <s v="72 HORAS"/>
    <s v="ATRIBUIBLE"/>
    <s v="oct-21"/>
    <e v="#N/A"/>
    <e v="#N/A"/>
    <e v="#N/A"/>
    <e v="#N/A"/>
    <m/>
    <m/>
    <s v="Eps"/>
    <x v="2"/>
  </r>
  <r>
    <x v="9"/>
    <s v="PERÚ"/>
    <s v="VIVA1A CENTRO MEDICO"/>
    <s v="RIMAC"/>
    <s v="CRONICOS"/>
    <s v="DNI"/>
    <n v="72525710"/>
    <s v="GABRIELA FERNANDA NIETO MEDINA"/>
    <m/>
    <m/>
    <m/>
    <x v="1"/>
    <m/>
    <x v="1"/>
    <s v="ASEGURADOR"/>
    <s v="Buenos dias estamados, paciente se contacta a central refiere que el dia 25/10 deberia tomarse la maestra sanguinea como seguimiento, fue llamada por el medico donde se le menciono los beneficios del programa mas no se realizo la consulta en si, _x000a__x000a_Paciente se encuentra muy preocupada por ello, su gentil contacto y verificacion por favor._x000a__x000a_GABRIELA FERNANDA NIETO MEDINA_x000a_DNI: 72525710_x000a_CEL: 923355506_x000a__x000a__x000a_Saludos cordiales _x000a_Central de programas "/>
    <x v="2"/>
    <s v="CUIDATE"/>
    <s v="NO ESPECIFICA"/>
    <x v="161"/>
    <s v="Buenas tardes, estimados:_x000a_En relación con el caso de la paciente Gabriela Fernanda Nieto Medina (DNI: 72525710), informamos lo siguiente:_x000a_Se realizó comunicación directa con la paciente, quien manifestó no haber tenido ningún inconveniente durante su atención con el Dr. Raúl Orlando Garay Pérez, especialista en Medicina Interna._x000a_La paciente indicó que su consulta estuvo relacionada con la continuidad de los beneficios de su programa y la cobertura de atención tras la migración de proveedor. Durante la comunicación, se aclararon sus dudas._x000a_Respecto a los medicamentos, se confirmó que fueron dispensados el mismo día de su atención._x000a_Saludos cordiales,"/>
    <d v="2025-11-05T00:00:00"/>
    <x v="0"/>
    <n v="12"/>
    <s v="CERRADA"/>
    <s v="6 DIAS O MAS"/>
    <s v="ATRIBUIBLE"/>
    <s v="oct-21"/>
    <e v="#N/A"/>
    <e v="#N/A"/>
    <e v="#N/A"/>
    <e v="#N/A"/>
    <m/>
    <m/>
    <s v="Acceso"/>
    <x v="0"/>
  </r>
  <r>
    <x v="9"/>
    <s v="PERÚ"/>
    <s v="VIVA1A CENTRO MEDICO"/>
    <s v="RIMAC"/>
    <s v="CRONICOS"/>
    <s v="DNI"/>
    <n v="7393822"/>
    <s v="TERESA LUCIA CHAVEZ DEL CARPIO"/>
    <m/>
    <m/>
    <m/>
    <x v="1"/>
    <m/>
    <x v="1"/>
    <s v="ASEGURADOR"/>
    <s v="Estimados su apoyo por favor con mamá de VIP , se contacta indicando que no le entregaron las medicinas completas a su mamá y que ya le quedan pocos. Solicita que la apoyemos con la pronta entrega._x000a__x000a_ _x000a__x000a_Cliente: TERESA LUCIA CHAVEZ DEL CARPIO_x000a__x000a_DNI: 07393822_x000a__x000a_Póliza: 4004-0000067733_x000a__x000a_Medicina faltante: Galanvitae 16 mg_x000a__x000a_ _x000a__x000a_Quedamos atentos,  saludos_x000a__x000a_ _x000a__x000a_Valeria Vega_x000a__x000a_Ejecutivo de Soporte Vip_x000a__x000a_Calle Begonias 650-San Isidro"/>
    <x v="0"/>
    <s v="PRESTADOR EXTERNO"/>
    <s v="FARMACIA"/>
    <x v="162"/>
    <s v="Buenas tardes estimada Denisse,_x000a_De acuerdo con la solicitud, se procedió con el proceso de reembolso correspondiente, el cual se verá reflejado en la cuenta del paciente dentro de las próximas 72 horas (24 de octubre), considerando que se trata de una transferencia interbancaria._x000a_Cabe precisar que, según nuestros procedimientos internos, el plazo de atención establecido para estos casos es de hasta 15 días hábiles contados desde la fecha de solicitud (09 de octubre). Sin embargo, por tratarse de un caso excepcional, se gestionó el reembolso con la mayor prontitud posible._x000a_Asimismo, el área de Administración mantuvo comunicación directa con la paciente, brindándole información actualizada sobre el estado de su reembolso, quedando todo conforme y habiendo manifestado su conformidad con el proceso._x000a_Desde Viva 1A se han realizado todas las acciones correspondientes, en cumplimiento de nuestros procesos y dentro de los plazos establecidos._x000a_Estaremos informando oportunamente una vez que el abono se vea reflejado en la cuenta del paciente.  _x000a_En relación con la atención, se informa que el día 7 de septiembre la paciente fue contactada para comunicarle la programación de sus visitas a partir del lunes 8 de septiembre. En dicha comunicación, la paciente manifestó su deseo de modificar el horario inicialmente establecido (lunes, miércoles y viernes) por los días martes, jueves y sábado en horario de mañana._x000a_La modificación solicitada no pudo ser atendida en ese momento, debido a que los cupos disponibles se encontraban completos por capacidad instalada._x000a_Posteriormente, cuando se liberaron nuevos turnos en horario de tarde, se realizó una nueva comunicación con la paciente el 10 de septiembre, ofreciéndosele horarios disponibles en ese turno; sin embargo, la paciente indicó su preferencia por horarios únicamente en la mañana (entre las 8:00 a. m. y 1:00 p. m.)._x000a_El 11 de septiembre se le ofrecieron turnos los días lunes, miércoles y viernes de 10:00 a 11:00 a. m., a lo cual la paciente refirió tener otras actividades. El 21 de septiembre se consultó nuevamente su disponibilidad para recibir terapia el 22, pero la paciente indicó que contaba con exámenes auxiliares programados, por lo que se reprogramó la atención para el 23 de septiembre._x000a_En la fecha indicada, la paciente no pudo recibir al terapeuta por encontrarse indispuesta. La sesión fue reprogramada para el 24 de septiembre, pero la paciente informó que tampoco podía en esa fecha._x000a_Finalmente, el 3 de octubre, al verificarse la disponibilidad de nuevos turnos y proceder con el agendamiento, se constató en el sistema SITEDS que la póliza del paciente se encontraba inactiva, motivo por el cual se le informó a la paciente para que se comunicara con su bróker._x000a_Desde Viva 1A reconocemos las dificultades presentadas en la coordinación de esta atención y asumimos el compromiso de seguir fortaleciendo nuestros procesos internos, especialmente en la gestión de citas y la comunicación con los pacientes, con el fin de brindar una atención más oportuna y eficiente._x000a_Agradecemos la comprensión y reiteramos nuestra disposición para continuar mejorando en beneficio de nuestros asegurados._x000a_Es todo cuanto corresponde informar._x000a_Saludos cordiales,"/>
    <d v="2025-10-22T00:00:00"/>
    <x v="0"/>
    <n v="1"/>
    <s v="CERRADA"/>
    <s v="24 HORAS"/>
    <s v="ATRIBUIBLE"/>
    <s v="oct-22"/>
    <e v="#N/A"/>
    <e v="#N/A"/>
    <e v="#N/A"/>
    <e v="#N/A"/>
    <m/>
    <m/>
    <s v="Medicamentos"/>
    <x v="0"/>
  </r>
  <r>
    <x v="9"/>
    <s v="PERÚ"/>
    <s v="VIVA1A CENTRO MEDICO"/>
    <s v="RIMAC"/>
    <s v="CRONICOS"/>
    <s v="DNI"/>
    <n v="8170776"/>
    <s v="NILTON HERNAN JIMENEZ ROSALES"/>
    <m/>
    <m/>
    <m/>
    <x v="1"/>
    <m/>
    <x v="1"/>
    <s v="ASEGURADOR"/>
    <s v="Buenas tardes estimados_x000a__x000a_Paciente se comunica el día de hoy a la central de programas, refiere que hoy 22/10 acudió Dra Vigo de Centro Médico Viva 1A y le indico que tiene pendiente aprobación de Rimac para recibir terapias indicadas en PROGRAMA DIAMANTE. _x000a_Su gentil apoyo en revisión de caso, verificar proceso e indicar tiempo de espera para respuesta, paciente se encuentra incomodo ya que no obtiene respuesta sobre cuando retomara terapias. _x000a__x000a__x000a__x000a_NILTON HERNAN JIMENEZ ROSALES_x000a_DNI: 08170776_x000a_CEL: 915061985_x000a_PROGRAMA DIAMANTE_x000a__x000a__x000a__x000a_Saludos cordiales_x000a_Central de programas "/>
    <x v="8"/>
    <s v="TERAPIAS"/>
    <s v="TERAPIA FISICA"/>
    <x v="162"/>
    <s v="Buenas tardes estimados,_x000a_Reciban un cordial saludo,  en relación con el caso del Sr. Nilton Hernán Jimenez, se informa que el paciente no efectuó el copago correspondiente a su atención, motivo por el cual no se le brindaron las terapias programadas._x000a_Asimismo, se realizó una llamada de seguimiento, durante la cual el paciente manifestó que había sido contactado por el proveedor Artrauma para la prestación de sus terapias._x000a_Ante este escenario, agradeceré validar la información @Margot Hilda Simon Jaico y asi  poder coordinar el contacto con el paciente a fin de informarle oficialmente sobre su nuevo proveedor asignado y asegurar la continuidad de su atención._x000a_Saludos cordiales"/>
    <d v="2025-11-06T00:00:00"/>
    <x v="0"/>
    <n v="12"/>
    <s v="CERRADA"/>
    <s v="6 DIAS O MAS"/>
    <s v="ATRIBUIBLE"/>
    <s v="oct-22"/>
    <e v="#N/A"/>
    <e v="#N/A"/>
    <e v="#N/A"/>
    <s v="SI"/>
    <m/>
    <m/>
    <s v="Acceso"/>
    <x v="0"/>
  </r>
  <r>
    <x v="9"/>
    <s v="PERÚ"/>
    <s v="VIVA1A CENTRO MEDICO"/>
    <s v="RIMAC"/>
    <s v="CRONICOS"/>
    <s v="DNI"/>
    <n v="41035805"/>
    <s v="Julio Abregu Auqui"/>
    <m/>
    <m/>
    <m/>
    <x v="1"/>
    <m/>
    <x v="1"/>
    <s v="ASEGURADOR"/>
    <s v="Estimado(a)_x000a_Soy  Julio Abregu Auqui  con DNI 41035805 paciente de otras enfermedades crónicas ,buenas noches  estoy teniendo problemas con mis análisis de sangre con el prestador de servicio  VIVA 1A. Me comentan que ahora no tienen cobertura a mi domicilio , ya realice el pago ni bien fui programado , desde que estoy en el programa no tengo problemas de los análisis en mi domicilio.  Podrían buscar una solución  porque  una de los veneficios de este programa son los análisis en nuestro domicilio. _x000a__x000a__x000a_dejo mi número para cualquier coordinación:   969781944"/>
    <x v="3"/>
    <s v="PRESTADOR EXTERNO"/>
    <s v="LABORATORIO"/>
    <x v="162"/>
    <s v="Buenas tardes Dra. Ámbar,_x000a_Reciba un cordial saludo, en relación con el caso mencionado, se informa que el paciente ha sido agendado para la toma de sus exámenes de laboratorio el día sábado 8 de noviembre._x000a_Saludos"/>
    <d v="2025-11-05T00:00:00"/>
    <x v="0"/>
    <n v="11"/>
    <s v="CERRADA"/>
    <s v="6 DIAS O MAS"/>
    <s v="ATRIBUIBLE"/>
    <s v="oct-22"/>
    <e v="#N/A"/>
    <e v="#N/A"/>
    <e v="#N/A"/>
    <e v="#N/A"/>
    <m/>
    <m/>
    <s v="Eps"/>
    <x v="2"/>
  </r>
  <r>
    <x v="9"/>
    <s v="PERÚ"/>
    <s v="VIVA1A CENTRO MEDICO"/>
    <s v="RIMAC"/>
    <s v="CRONICOS"/>
    <s v="POLIZA"/>
    <n v="25931"/>
    <s v="Grissel Padilla Florez"/>
    <m/>
    <m/>
    <m/>
    <x v="1"/>
    <m/>
    <x v="1"/>
    <s v="ASEGURADOR"/>
    <s v="Estimados buenos días,_x000a__x000a_Por favor su apoyo con atención de asegurada en asunto, quien pasará atenciones por Medicina física y Rehabilitación. _x000a__x000a_Bajo la cobertura ambulatoria de su EPS. _x000a__x000a__x000a__x000a_Muchas gracias._x000a__x000a_Saludos cordiales,_x000a__x000a__x000a_Paula Motta Garcia._x000a_ "/>
    <x v="4"/>
    <s v="Medicina especializada"/>
    <s v="MEDICINA FISICA Y REHABILITACION"/>
    <x v="162"/>
    <s v="Buenas  tardes  Paula, _x000a__x000a_Hemos validado lo solicitado en cuanto a la cobertura, la cual refieren que es Continuidad de Emergencia Accidental al 100%._x000a_Viva 1A no cuenta con el convenio ni la parametrización en SITEDS para poder gestionar la facturación del servicio solicitado._x000a_Adicional a ello indicarles que es factible poder brindar la atención médica con la especialidad de Medicina Física y Rehabilitación; sin embargo, la ejecución de las terapias se brinda a domicilio para pacientes pertenecientes a programas crónicos, acompañamiento oncológico y/o paliativos, el servicio no se brinda en nuestras instalaciones._x000a__x000a_En ese orden de ideas por favor se requiere la revisión de la autorización brindada, de ser que se proceda con la atención por favor generar el código Salesforce para poder facturar la atención._x000a_De cara a nuestra mutua paciente tiene conocimiento de la presente consulta y se ha generado un pre agendamiento para este sábado a las 3pm con la Dra. Vigo; sin embargo, dependemos de la autorización con el código Salesforce para hacerla efectiva._x000a__x000a_Adjunto screen de SITEDS."/>
    <d v="2025-10-29T00:00:00"/>
    <x v="0"/>
    <n v="6"/>
    <s v="CERRADA"/>
    <s v="6 DIAS O MAS"/>
    <s v="ATRIBUIBLE"/>
    <s v="oct-22"/>
    <e v="#N/A"/>
    <e v="#N/A"/>
    <e v="#N/A"/>
    <e v="#N/A"/>
    <m/>
    <m/>
    <s v="Solicitud"/>
    <x v="1"/>
  </r>
  <r>
    <x v="9"/>
    <s v="PERÚ"/>
    <s v="VIVA1A CENTRO MEDICO"/>
    <s v="RIMAC"/>
    <s v="CRONICOS"/>
    <s v="DNI"/>
    <n v="7237754"/>
    <s v="MARIA ROSARIO ROBLES CASTILLO"/>
    <m/>
    <m/>
    <m/>
    <x v="1"/>
    <m/>
    <x v="1"/>
    <s v="ASEGURADOR"/>
    <s v="Buenas Tardes Estimada_x000a__x000a_ _x000a__x000a_Por favor tu gentil apoyo con el envio de los medicamentos de la asegurada se vuelve a contactar y esta critica porque el problema lo tiene ya meses, y ahora han pasado 10 días y no puede tomar la medicina, por favor prioridad para la coordinación de la entrega._x000a__x000a_ _x000a__x000a_ _x000a__x000a_NOMBRES:     MARIA ROSARIO ROBLES CASTILLO_x000a__x000a_DNI:                   07237754_x000a__x000a_SEGURO:         EPS, 6101-E0001395_x000a__x000a_EMAIL:              charoroblescastillo2012@gmail.com       _x000a__x000a_CELULAR:       +51949271029     "/>
    <x v="0"/>
    <m/>
    <s v="FARMACIA"/>
    <x v="163"/>
    <s v="Buenas  tardes Marilu,_x000a__x000a_Recibe un cordial saludo, referente a  este caso informarte que se estableció comunicación con la paciente María Rosario Robles Castillo, quien refirió que la incomodidad era por un cambio de medicamento por lo que procedimos con el cambio del medicamento a Dexide 750 mg, conforme a lo solicitado. La entrega se llevo a cabo el día 25 de octubre 08:11 pm._x000a_Asimismo, se ha actualizado la base de datos para asegurar que, en adelante, el medicamento Dexide 750 mg sea el dispensado a la paciente, evitando futuros inconvenientes._x000a__x000a_Quedamos atentos ante cualquier indicación adicional._x000a__x000a_Saludos cordiales,"/>
    <d v="2025-11-11T00:00:00"/>
    <x v="0"/>
    <n v="13"/>
    <s v="CERRADA"/>
    <s v="6 DIAS O MAS"/>
    <s v="ATRIBUIBLE"/>
    <s v="oct-24"/>
    <e v="#N/A"/>
    <e v="#N/A"/>
    <e v="#N/A"/>
    <e v="#N/A"/>
    <m/>
    <m/>
    <s v="Medicamentos"/>
    <x v="0"/>
  </r>
  <r>
    <x v="9"/>
    <s v="PERÚ"/>
    <s v="VIVA1A CENTRO MEDICO"/>
    <s v="RIMAC"/>
    <s v="CRONICOS"/>
    <m/>
    <n v="72844745"/>
    <s v="DIEGO VASQUEZ IGLESIAS"/>
    <m/>
    <m/>
    <m/>
    <x v="1"/>
    <m/>
    <x v="2"/>
    <s v="ASEGURADOR"/>
    <s v="Estimadas Buenas Tardes:_x000a__x000a_ _x000a__x000a_Te comento que el mes pasado me agendaron una cita para control con el médico, sin embargo hasta ayer nadie me brinda razon el porque el médico no atendió._x000a__x000a_Hoy me contactaron para agendar la del mes y pido la razón por la cual no me atendieron y no me dan razón._x000a__x000a_Todo el año he tenido un pésimo servicio con su proveedor VIVA 1 A, la cual reitero es la peor opción de servicio."/>
    <x v="16"/>
    <m/>
    <s v="NO ESPECIFICA"/>
    <x v="164"/>
    <s v="Buenas tardes estimados,_x000a_Reciban un cordial saludo, se confirma que el asegurado Diego Alejandro Vásquez Iglesias cuenta con cita programada para el día de hoy, 28/10/2025 a las 7:00 p. m., con el Dr. Antonio David Moncada Catalán - Medicina Familiar._x000a_Asimismo, desde el área de Calidad se estableció comunicación directa con el paciente para ofrecer las disculpas del caso y asegurar su adecuada experiencia asistencial, brindándole un canal de contacto directo para el acompañamiento permanente durante su atención._x000a_El caso se mantiene en seguimiento hasta la ejecución y cierre de la prestación._x000a_Quedamos atentos a cualquier indicación adicional._x000a_Saludos cordiales,"/>
    <d v="2025-10-28T00:00:00"/>
    <x v="0"/>
    <n v="2"/>
    <s v="CERRADA"/>
    <s v="48 HORAS"/>
    <s v="ATRIBUIBLE"/>
    <s v="oct-27"/>
    <e v="#N/A"/>
    <e v="#N/A"/>
    <e v="#N/A"/>
    <s v="SI"/>
    <m/>
    <m/>
    <s v="Acceso"/>
    <x v="0"/>
  </r>
  <r>
    <x v="9"/>
    <s v="PERÚ"/>
    <s v="VIVA1A CENTRO MEDICO"/>
    <s v="RIMAC"/>
    <s v="CRONICOS"/>
    <s v="DNI"/>
    <n v="42462401"/>
    <s v="LIZBETH JOHANNA ALEMAN ZAPATA"/>
    <m/>
    <m/>
    <m/>
    <x v="1"/>
    <m/>
    <x v="2"/>
    <s v="ASEGURADOR"/>
    <s v="Buenas tardes:_x000a__x000a_Se comunica paciente LIZBETH JOHANNA ALEMAN ZAPATA dni: 42462401, indicando que pertenece al Programa CUIDATE de Tiroides, pero que hace meses no envían sus medicamentos ni le hacen el seguimiento con los exámenes auxiliares correspondientes. Indica que ha intentado comunicarse con uds sin éxito en reiteradas oportunidades. _x000a__x000a_Dx: Hipotiroidismo de Hashimoto_x000a_Tlf:  953214064_x000a__x000a_Solicita que se comuniquen con urgencia ya que se encuentra mal de salud, y si pudieran avisarle por mensaje antes de llamar porque no suele contestar llamadas de números desconocidos. "/>
    <x v="0"/>
    <m/>
    <s v="FARMACIA"/>
    <x v="164"/>
    <s v="Buenas tardes estimados_x000a__x000a_nos contactamos con el paciente y se le agendo para el día de mañana 29/10 con el área de endocrinología _x000a__x000a_saludos cordiales "/>
    <d v="2025-10-28T00:00:00"/>
    <x v="0"/>
    <n v="2"/>
    <s v="CERRADA"/>
    <s v="48 HORAS"/>
    <s v="ATRIBUIBLE"/>
    <s v="oct-27"/>
    <e v="#N/A"/>
    <e v="#N/A"/>
    <e v="#N/A"/>
    <e v="#N/A"/>
    <m/>
    <m/>
    <s v="Medicamentos"/>
    <x v="0"/>
  </r>
  <r>
    <x v="9"/>
    <s v="PERÚ"/>
    <s v="VIVA1A CENTRO MEDICO"/>
    <s v="RIMAC"/>
    <s v="CRONICOS"/>
    <s v="DNI"/>
    <n v="42040126"/>
    <s v="Giancarlo Wilfredo Núñez Anaya"/>
    <m/>
    <m/>
    <m/>
    <x v="1"/>
    <m/>
    <x v="2"/>
    <s v="ASEGURADOR"/>
    <s v="Buenos días,_x000a__x000a_Por medio del presente, les informo que se ha logrado contactar al paciente Giancarlo Wilfredo Núñez Anaya, con DNI 42040126. Él actualmente es paciente del Programa Cuídate y recibe atención en el Centro Médico VIVA 1A._x000a__x000a_El paciente nos indicó que recibió una comunicación para continuar el programa Cuídate en la Clínica Valle Sur Arequipa. Asimismo, nos informó que toma los siguientes medicamentos: Metformina XR 1000mg, Micardis Duo y Tiazid._x000a__x000a_Se le ha comunicado al paciente que los medicamentos Micardis Duo y Tiazid no se encuentran en nuestro petitorio. Sin embargo, el paciente asegura que el programa le ha provisto estos medicamentos sin realizar ningún copago._x000a__x000a_Le he informado al paciente que consultaremos su situación y lo mantendremos al tanto de las novedades._x000a__x000a_Saludos cordiales,_x000a_Sheryl Del Aguila Parillo_x000a_Cuidate Vallesur"/>
    <x v="0"/>
    <m/>
    <s v="FARMACIA"/>
    <x v="165"/>
    <s v="Buenos días Mariel,_x000a_Se recuerda que, al momento de elaborar los descargos solicitados, es necesario detallar de manera completa los hechos ocurridos y las gestiones realizadas, a fin de contar con la información suficiente para atender adecuadamente los reclamos y reportes._x000a_En los próximos envíos, se deberá incluir como mínimo la siguiente información:_x000a_Resumen cronológico de los hechos: fechas y horas de cada gestión (solicitud, llamadas, reprogramaciones, entregas, entre otros)._x000a_Acciones realizadas: descripción de las gestiones efectuadas, indicando responsables y fechas._x000a_Comunicación con el paciente o familiar: registro de contactos y respuestas obtenidas._x000a_Gestiones con proveedores: fechas, responsables y respuesta recibida._x000a_Motivo de la demora o incumplimiento: explicación concreta del hecho ocurrido._x000a_Evidencia de soporte: correos, capturas, órdenes o cualquier documento que respalde lo informado._x000a_Medidas correctivas y preventivas: acciones aplicadas y plan de mejora para evitar recurrencias._x000a_Estado actual del caso: si se encuentra cerrado o en seguimiento, y fecha estimada de cierre._x000a_Agradezco de antemano la atención prestada y el compromiso con la mejora continua en nuestros procesos._x000a_Saludos cordiales,"/>
    <d v="2025-10-30T00:00:00"/>
    <x v="0"/>
    <n v="3"/>
    <s v="CERRADA"/>
    <s v="72 HORAS"/>
    <s v="ATRIBUIBLE"/>
    <s v="oct-28"/>
    <e v="#N/A"/>
    <e v="#N/A"/>
    <e v="#N/A"/>
    <e v="#N/A"/>
    <m/>
    <m/>
    <s v="Medicamentos"/>
    <x v="0"/>
  </r>
  <r>
    <x v="9"/>
    <s v="PERÚ"/>
    <s v="VIVA1A CENTRO MEDICO"/>
    <s v="RIMAC"/>
    <s v="CRONICOS"/>
    <s v="DNI"/>
    <n v="7472582"/>
    <s v="Maria Cecilia Gonzales Chavez"/>
    <m/>
    <n v="967061513"/>
    <m/>
    <x v="74"/>
    <m/>
    <x v="1"/>
    <s v="ASEGURADOR"/>
    <s v="Se comunica hija de asegurada ( MARIA CECILIA GONZALES CHAVEZ | DNI: 07472582)_x000a_Refiere que el centro médico VIVA A1, ha tenido mala praxis con las terapias fisicas domiciliarias con la paciente, lo cual le_x000a_ha generado Artrosis, por lo que los familiares de la paciente han tenido que programar una consulta con la Clinica Ricardo_x000a_Palma de manera domiciliaria ( 27/10) con un costo aproximadamente S/300.00 por la consulta de la cual le han derivado medicinas; por el momento el Saldivar 3 veces al día 1 tab c/8 hrs,_x000a_Artcoxia y un Spray Moviflex que se aplica c/ 6 horas por el monto aproximado, de cada tab S/11.35 (Artcoxia) y S/4.30_x000a_(Saldivar). y el Spray con un importe de aprox S/42, el cual no ha llegado comprar principalmente por los costos elevados._x000a_Refiere que producto al tipo de tratamiento que ha estado realizando el proveedor, y del cual ya habia estado reportando a_x000a_través de reclamos respecto a ello, el cual pueden validar el casos anteriores._x000a_Para su consideración, refiere que el médico que atendió a la paciente le refieren que para mejoria del paciente requieren:_x000a_1. Cirugía (Colocar un platino, y materiales médicos) y_x000a_2. La segunda opción otro es con inyección de ácido hialuronico solamente para calmar el dolor, el cual necesitaria una_x000a_aplicación mínima de 02 veces al año, y el valor oscila por c/ ampolla S/1,600._x000a_Solicitud: La devolución de los gastos particulares realizados, desde la consulta médica, medicamentos, examenes de_x000a_imagenes (Resonancias), lo cual han perjudicado economicamente a los familaires quienes estan asumiendo la totalidad de_x000a_gastos particulares, además y/o adicionalmente de los gastos con copagos y/o atraves de cobertura, ya que lo mencionado_x000a_esta directamente asociado por el tipo de atención que ha venido realizado el centro medico Viva A1 y solicita que Rimac_x000a_como aseguradora se haga cargo de dichos gastos._x000a_Nota adicional: En el reclamo 0026492431, previamente registrado el cual le refiriendo una respuesta en 7 dias habiles,_x000a_hasta el momento no se ha notificado la respuesta, su máxima consideración, ya que por el seguro mencionado se pago de_x000a_frecuencia mensual el importe de S/3,000 y solicita le brinden la atención adecuada ante esta situación"/>
    <x v="28"/>
    <m/>
    <s v="TERAPIA FISICA"/>
    <x v="166"/>
    <s v="Lima, 11 de diciembre del 2025_x000a_Maria Cecilia Gonzales Chavez_x000a_cecilia.onstein@gmail.com_x000a_Referencia: Reclamo N° LRV-25SBS-078-01805_x000a_PAUS – VIVA 1A S.A.C._x000a_Maria Cecilia Gonzales Chavez:_x000a_De nuestra consideración,_x000a_Nos dirigimos a usted para saludarle y, al mismo tiempo, informarle que hemos analizado su _x000a_reclamo presentado el 28 de octubre de 2025 a través de la Hoja de Reclamación LRV_x0002_25SBS-078-01805 del Libro de Reclamaciones Virtual (LRV) de RIMAC EPS, quien nos _x000a_trasladó el 28 de octubre del 2025, con relación a los presuntos inconvenientes ocurridos _x000a_durante nuestra atención. Por ello, procedimos a realizar una evaluación exhaustiva con las _x000a_áreas involucradas. _x000a_En virtud de ello, adjunto a la presente, encontrará el Informe de Resultado de su Reclamo_x000a_para su revisión._x000a_Lamentamos cualquier molestia que esta situación haya podido ocasionar y le reiteramos _x000a_nuestro propósito de cumplir con nuestros servicios con la más alta calidad para nuestros _x000a_pacientes._x000a_Finalmente, le recordamos lo siguiente:_x000a_“De no encontrarse de acuerdo, o disconforme con el resultado del reclamo, o ante la _x000a_negativa de atención o irregularidad en su tramitación, puede acudir en denuncia ante la _x000a_Superintendencia Nacional de Salud - SUSALUD; o hacer uso de los mecanismos 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28 de octubre de 2025, a través del Libro de Reclamaciones _x000a_Virtual (LRV) de RIMAC EPS , mediante la Hoja de Reclamación 25SBS-078-01805; _x000a_el cual nos fue trasladado el 28 de octubre del 2025 y registramos como Reclamo N° _x000a_LVR-25-000048._x000a_2. Identificación del usuario afectado y de quien presenta el reclamo:_x000a_Usuario afectado: Teresa Lucia Chávez Del Carpio con DNI N° 07393822_x000a_Usuario que interpone el reclamo: Maria Cecilia Gonzales Chavez con DNI N° 07472582_x000a_3. Descripción y causa del reclamo:_x000a_““Se comunica hija de asegurada ( MARIA CECILIA GONZALES CHAVEZ | DNI: 07472582)_x000a_Refiere que el centro médico VIVA A1, ha tenido mala praxis con las terapias fisicas _x000a_domiciliarias con la paciente, lo cual le ha generado Artrosis, por lo que los familiares de la _x000a_paciente han tenido que programar una consulta con la Clinica Ricardo Palma de manera _x000a_domiciliaria ( 27/10) con un costo S/300.00 por la consulta de la cual le han derivado _x000a_medicinas; por el momento el Saldivar 3 veces al día 1 tab c/8 hrs, Artcoxia y un Spray _x000a_Moviflex que se aplica c/ 6 horas por el monto aproximado, de cada tab S/11.35 (Artcoxia) y _x000a_S/4.30 (Saldivar). y el Spray con un importe de aprox S/42, el cual no ha llegado comprar _x000a_principalmente por los costos elevados._x000a_Refiere que producto al tipo de tratamiento que ha estado realizando el proveedor, y del cual _x000a_ya habia estado reportando a través de reclamos respecto a ello, el cual pueden validar los _x000a_casos anteriores. Para su consideración, refiere que el médico que atendió a la paciente le _x000a_refieren que para mejoria del paciente requieren:_x000a_1. Cirugía (Colocar un platino, y materiales médicos) y 2. La segunda opción otro es con _x000a_inyección de ácido hialuronico solamente para calmar el dolor, el cual necesitaria una_x000a_aplicación mínima de 02 veces al año, y el valor oscila por c/ ampolla S/1,600._x000a_Solicitud: La devolución de los gastos particulares realizados, desde la consulta médica, _x000a_medicamentos, examenes de imagenes (Resonancias), lo cual han perjudicado _x000a_economicamente a los familaires quienes estan asumiendo la totalidad de gastos _x000a_particulares, además y/o adicionalmente de los gastos con copagos y/o atraves de _x000a_cobertura, ya que lo mencionado esta directamente asociado por el tipo de atención que ha _x000a_venido realizado el centro medico Viva A1 y solicita que Rimac como aseguradora se haga _x000a_cargo de dichos gastos._x000a_..”_x000a_4. Análisis de los hechos que sustentan el reclamo:_x000a_Habiendo solicitado el descargo respectivo a las áreas involucradas en la atención de _x000a_la paciente, y como parte de las diligencias realizadas para la adecuada evaluación de _x000a_su reclamo, cordialmente le informamos lo siguiente:_x000a_Respecto a la observación sobre una presunta mala praxis durante las terapias físicas _x000a_domiciliarias, se revisó detalladamente el registro clínico. La sesión de Terapia Física _x000a_Domiciliaria realizadas se efectuó con total normalidad, sin incidentes reportados _x000a_durante la intervención._x000a_Posteriormente, y ante la comunicación de la familia respecto nos informaron la _x000a_presencia de dolor en la paciente, se coordinó una cita de reevaluación con la _x000a_especialista en Medicina Física y Rehabilitación, Dra. Laura Betty Vigo Araujo, el _x000a_17/10/2025. Durante dicha evaluación, la paciente con antecedentes de osteoartrosis_x000a_se encontró en condiciones generales estables, con leve dolor que mostró mejoría con _x000a_ketoprofeno. Asimismo, se brindaron pautas y orientación a la familia y se revalidó la _x000a_idoneidad de la intervención realizada por el terapeuta físico, sin identificarse indicios _x000a_de manejo inadecuado._x000a_Es importante precisar que la artrosis es una enfermedad degenerativa crónica _x000a_caracterizada por el desgaste progresivo del cartílago articular a lo largo del tiempo. _x000a_Desde el punto de vista médico, la terapia física no tiene la capacidad de generar _x000a_artrosis, dado que esta condición es preexistente y estructural. Por el contrario, el _x000a_objetivo de la terapia es aliviar síntomas y contribuir a la mejora funcional. En patologías _x000a_de este tipo, es común la presencia de episodios de agudización del dolor propios de la _x000a_evolución natural de la enfermedad, independientemente del tratamiento recibido._x000a_Con base en la evidencia clínica registrada y la evaluación médica especializada, no se _x000a_identificaron elementos que indiquen mala praxis o una relación causal entre la terapia _x000a_aplicada y la condición de la paciente. Por ello, no resulta factible acceder a la solicitud _x000a_de reembolso presentada._x000a_5. Conclusiones_x000a_En consecuencia, y de acuerdo con los fundamentos expuestos, se concluye que no _x000a_existe evidencia que sustente la presunta mala praxis atribuida al servicio brindado. En _x000a_atención a los hallazgos clínicos, a la reevaluación médica efectuada y a la ausencia de _x000a_elementos que establezcan relación causal con la atención proporcionada, no _x000a_corresponde acceder a la solicitud de reembolso por gastos particulares, declarando el _x000a_reclamo infundado conforme a los procedimientos establecidos_x000a_Viva 1A agradece su reclamo pues nos permite tener el debido conocimiento de las _x000a_eventualidades y deficiencias que puedan producirse durante la atención, tomar _x000a_medidas correctivas evitando a futuro alguna otra disconformidad que refleja _x000a_insatisfacción en situaciones similares._x000a_Lamentamos que la percepción de la atención brindada no haya sido de su satisfacción, _x000a_no obstante, le reiteramos nuestro compromiso de seguir trabajando en pro de la mejora _x000a_de los procesos establecidos en nuestra institución; asimismo le informamos que, ante _x000a_cualquier consulta o duda futura, puede contactarse con nuestro personal de Plataforma _x000a_de Atención al Usuario en Salud (PAUS) por los siguientes canales: _x000a_quejasyreclamos@viva1a.com.pe_x000a_6. Medidas a adoptar o adoptadas:_x000a_Finalmente, es oportuno informarle que hemos adoptado las siguientes medidas:_x000a_a) Implementación de un sistema de seguimiento telefónico post sesión, _x000a_especialmente para pacientes con alta vulnerabilidad clínica, a fin de identificar _x000a_tempranamente cualquier incidencia posterior al tratamiento._x000a_Quedamos atentos ante cualquier solicitud, prestos a servirle siempre._x000a_“EN VIVA 1A CUIDAMOS LA SALUD DE TU FAMILIA COMO SI FUERA LA NUESTRA”"/>
    <d v="2025-11-11T00:00:00"/>
    <x v="0"/>
    <n v="10"/>
    <s v="CERRADA"/>
    <s v="6 DIAS O MAS"/>
    <s v="ATRIBUIBLE"/>
    <s v="oct-29"/>
    <e v="#N/A"/>
    <e v="#N/A"/>
    <e v="#N/A"/>
    <e v="#N/A"/>
    <m/>
    <m/>
    <s v="Atención Asistencial"/>
    <x v="3"/>
  </r>
  <r>
    <x v="10"/>
    <s v="PERÚ"/>
    <s v="VIVA1A CENTRO MEDICO"/>
    <s v="RIMAC"/>
    <s v="CRONICOS"/>
    <s v="DNI"/>
    <n v="8612544"/>
    <s v="GLORIA MARIA OBREGON CHAVEZ"/>
    <m/>
    <m/>
    <m/>
    <x v="1"/>
    <m/>
    <x v="2"/>
    <s v="ASEGURADOR"/>
    <s v="Buenos días ,_x000a__x000a_ _x000a__x000a_su apoyo por favor de manera urgente , cliente menciona que no le hacen entrega de sus medicamentos desde el viernes que tuvo cita , indica que tiene  como DX DIABETES y es crucial tomar sus medicamentos a la hora correspndiente._x000a__x000a_ _x000a__x000a_Se comunica a la línea VIVA 1A y mencionan que se comunique en un horario disponible , nos comunicamos y nos indican el mismo msje la grabadora de voz._x000a__x000a_ _x000a__x000a_Cliente muy critica , su apoyo _x000a__x000a_ _x000a__x000a_ _x000a__x000a_DNI: 08612544_x000a__x000a_NOMBRE:GLORIA MARIA OBREGON CHAVEZ _x000a__x000a_POLIZA: 6101 - E0030815_x000a__x000a_TELEFONO: 998199664_x000a__x000a_CORREO:  gmo.obregon@gmail.com_x000a__x000a_ _x000a__x000a_ _x000a__x000a_ _x000a__x000a_Saludos"/>
    <x v="0"/>
    <m/>
    <s v="FARMACIA"/>
    <x v="167"/>
    <s v="Buenas tardes,_x000a__x000a_La asegurada menciona que no se le brindó el medicamento Ozempic 0.25 mg, ya que dicho medicamento no cuenta con cobertura por parte de RIMAC._x000a_Segun lo indicado en el petitorio_x000a__x000a__x000a_Se le proporcionó la información correspondiente a la asegurada."/>
    <d v="2025-11-04T00:00:00"/>
    <x v="0"/>
    <n v="2"/>
    <s v="CERRADA"/>
    <s v="48 HORAS"/>
    <s v="ATRIBUIBLE"/>
    <s v="nov-03"/>
    <s v="Cliente sin medicinas - No entrega aún/GLORIA MARIA OBREGON CHAVEZ con DNI 08612544"/>
    <e v="#N/A"/>
    <e v="#N/A"/>
    <e v="#N/A"/>
    <m/>
    <m/>
    <s v="Medicamentos"/>
    <x v="0"/>
  </r>
  <r>
    <x v="10"/>
    <s v="PERÚ"/>
    <s v="VIVA1A CENTRO MEDICO"/>
    <s v="RIMAC"/>
    <s v="CRONICOS"/>
    <m/>
    <n v="9477668"/>
    <s v="MELENDEZ CUBILLAS CARLOS"/>
    <m/>
    <m/>
    <m/>
    <x v="1"/>
    <m/>
    <x v="1"/>
    <s v="ASEGURADOR"/>
    <s v="Estimados,_x000a__x000a_ _x000a__x000a_Solicito su apoyo con la pronta comunicación con el asegurado MELENDEZ CUBILLAS CARLOS al programa CUIDATE._x000a__x000a_ _x000a__x000a_DNI: 09477668_x000a__x000a_Diagnóstico: Diabetes mellitus tipo 2_x000a__x000a_ _x000a__x000a_Telefono:989116156"/>
    <x v="5"/>
    <m/>
    <s v="CUIDATE"/>
    <x v="167"/>
    <s v="Buenas tardes Margot,_x000a_Se informa que el paciente fue atendido el 05/11/2025 a las 7:15 p.m. por el Dr. Antonio David Moncada Catalán, especialista en Medicina Familiar, dentro del programa Cuídate ._x000a_Saludos"/>
    <d v="2025-11-11T00:00:00"/>
    <x v="0"/>
    <n v="7"/>
    <s v="CERRADA"/>
    <s v="6 DIAS O MAS"/>
    <s v="ATRIBUIBLE"/>
    <s v="nov-03"/>
    <e v="#N/A"/>
    <e v="#N/A"/>
    <e v="#N/A"/>
    <e v="#N/A"/>
    <m/>
    <m/>
    <s v="Fallas TICS"/>
    <x v="3"/>
  </r>
  <r>
    <x v="10"/>
    <s v="PERÚ"/>
    <s v="VIVA1A CENTRO MEDICO"/>
    <s v="RIMAC"/>
    <s v="CRONICOS"/>
    <s v="DNI"/>
    <n v="72157374"/>
    <s v="ARMEBIANCHI ARENAS ISABELLA BRIDGET"/>
    <m/>
    <m/>
    <m/>
    <x v="1"/>
    <m/>
    <x v="2"/>
    <s v="ASEGURADOR"/>
    <s v="Te alcanzo este caso urgente Isabella Armebianchilo es paciente crónica  de Rímac y está a punto de quedarse sin medicinas_x000a__x000a_Dx: Hipotiroidismo._x000a__x000a_Centro médico de atención  VIVA 1A IPS PERÚ,_x000a__x000a_Tiempo ya lleva 3 meses con ellos._x000a__x000a_Situación: Colaboradora bastante insatisfecha :_x000a__x000a_Cada mes me cambian de médico, argumentando que el anterior no está disponible._x000a_Esto hace que cada nuevo doctor me vuelva a preguntar toda mi historia clínica desde cero, sin tener conocimiento de lo que ya he explicado previamente sobre mi condición._x000a_Además, este mes han tardado más de lo habitual en agendarme una cita._x000a_Normalmente me contactan alrededor del día 20 para asegurar que no me quede sin medicación, ya que debo tomar mi pastilla todas las mañanas en ayunas, sin falta._x000a_Ayer 21.10 tuve una teleconsulta, a pesar de que me habían indicado que las atenciones serían presenciales cada mes, lo cual nunca se ha cumplido._x000a_Ahora está por quedarse sin medicación y aún no la han contactado para coordinar la entrega desde la farmacia._x000a_Tiene que insistir por WhatsApp, escribirles varias veces, y muchas veces ni siquiera responden._x000a_ _x000a__x000a_Contamos con tu valiosa ayuda como siempre."/>
    <x v="0"/>
    <m/>
    <s v="FARMACIA"/>
    <x v="167"/>
    <s v="Hola a todos. Con respecto a este caso, manifestamos lo siguiente:_x000a__x000a_Cambio continuo de médico tratante: En dos oportunidades, paciente ha requerido sus medicamentos, pero en ese momento no hemos tenido disponibilidad del médico tratante. Por ello, se le asignó a medico de turno para que pueda recibir su tratamiento. A parir de la fecha, vamos a prever esta situación y asignar a la Dra. Virginia Cueva Presencial; quien atenderá de manera presencial el día 15/11/2025_x000a_Demora en la entrega de medicinas:  Ultima consulta fue el día 22 nov 2025 a las 8:15pm, y la entrega de medicamentos fue el día 23 nov, 03:38 pm_x000a_Desconocimiento de la visita domiciliaria: A partir de la fecha, se está asignando a la Dra. Virginia Cueva, médico tratante, quien realizará las atenciones domiciliaras de manera mensual._x000a__x000a_Quedo atento_x000a__x000a_Saludos cordiales."/>
    <d v="2025-11-11T00:00:00"/>
    <x v="0"/>
    <n v="7"/>
    <s v="CERRADA"/>
    <s v="6 DIAS O MAS"/>
    <s v="ATRIBUIBLE"/>
    <s v="nov-03"/>
    <e v="#N/A"/>
    <e v="#N/A"/>
    <e v="#N/A"/>
    <e v="#N/A"/>
    <m/>
    <m/>
    <s v="Medicamentos"/>
    <x v="0"/>
  </r>
  <r>
    <x v="10"/>
    <s v="PERÚ"/>
    <s v="VIVA1A CENTRO MEDICO"/>
    <s v="RIMAC"/>
    <s v="CRONICOS"/>
    <s v="DNI"/>
    <n v="10001118"/>
    <s v="IVAN ERNESTO PALACIOS RODRIGUEZ"/>
    <m/>
    <m/>
    <m/>
    <x v="1"/>
    <m/>
    <x v="1"/>
    <s v="ASEGURADOR"/>
    <s v="Estimados buenas tardes,_x000a__x000a_Buen día, por favor su amable apoyo confirmando la entrega del medicamento asegurado Iván Palacios, el mismo indica que tiene varios días sin la medicina  PENTOXIFILINA._x000a__x000a_Considerar que en el mes de setiembre le ocurrió lo mismo al asegurado, por lo mencionado solicita un descargo por la demora en la entrega._x000a__x000a_ "/>
    <x v="0"/>
    <s v="PRESTADOR EXTERNO"/>
    <s v="FARMACIA"/>
    <x v="168"/>
    <s v="Buenos días estimados,_x000a_Reciban un cordial saludo, en relación con el caso del paciente Iván Palacios, se informa que la entrega del medicamento Pentoxifilina se realizará el día de hoy a las 5:00 p.m._x000a_Desde el área de Calidad, nos comunicamos directamente con el paciente para informarle sobre la gestión y confirmar la entrega, manteniendo un canal de contacto activo para su acompañamiento y seguimiento continuo._x000a_Quedamos atentos ante cualquier indicación adicional._x000a_Saludos cordiales,"/>
    <d v="2025-11-05T00:00:00"/>
    <x v="0"/>
    <n v="2"/>
    <s v="CERRADA"/>
    <s v="48 HORAS"/>
    <s v="ATRIBUIBLE"/>
    <s v="nov-04"/>
    <e v="#N/A"/>
    <e v="#N/A"/>
    <e v="#N/A"/>
    <e v="#N/A"/>
    <m/>
    <m/>
    <s v="Medicamentos"/>
    <x v="0"/>
  </r>
  <r>
    <x v="10"/>
    <s v="PERÚ"/>
    <s v="VIVA1A CENTRO MEDICO"/>
    <s v="RIMAC"/>
    <s v="CRONICOS"/>
    <s v="DNI"/>
    <n v="70007943"/>
    <s v="Karen Calderon Chacon"/>
    <m/>
    <m/>
    <m/>
    <x v="1"/>
    <m/>
    <x v="2"/>
    <s v="ASEGURADOR"/>
    <s v="Buenas tardes Estimados VIVA 1A,_x000a__x000a_ _x000a__x000a_Por favor su apoyo, nos escribe titular de la póliza EPS e indica que su hija no ha sido atendida pero no tenemos mayor detalle del motivo por el cual no se continuó con la atención._x000a__x000a_ _x000a__x000a_Quedo atenta, asegurada solicita que se indique el motivo de la no atención._x000a__x000a_ _x000a__x000a_ _x000a__x000a__x000a__x000a__x000a__x000a_ _x000a__x000a_Saludos,_x000a__x000a_ _x000a_"/>
    <x v="41"/>
    <s v="EPS"/>
    <s v="ASEGURADOR"/>
    <x v="168"/>
    <s v="Buenas  tardes Claudia,_x000a__x000a_Se informa que la paciente mencionada no cuenta  con cobertura activa  para viva 1A S.A.C. en el sistema SITEDS, tal como se evidencia en la imagen adjunta. Por este motivo, no es posible brindarle la atención solicitada._x000a__x000a__x000a_Saludos "/>
    <d v="2025-11-11T00:00:00"/>
    <x v="0"/>
    <n v="6"/>
    <s v="CERRADA"/>
    <s v="6 DIAS O MAS"/>
    <s v="NO ATRIBUIBLE"/>
    <s v="nov-04"/>
    <e v="#N/A"/>
    <e v="#N/A"/>
    <e v="#N/A"/>
    <e v="#N/A"/>
    <m/>
    <m/>
    <s v="Eps"/>
    <x v="2"/>
  </r>
  <r>
    <x v="10"/>
    <s v="PERÚ"/>
    <s v="VIVA1A CENTRO MEDICO"/>
    <s v="RIMAC"/>
    <s v="CRONICOS"/>
    <s v="DNI"/>
    <m/>
    <s v="MOSQUERA PEREZ CLARA ESCLEOFE"/>
    <m/>
    <m/>
    <m/>
    <x v="1"/>
    <m/>
    <x v="2"/>
    <s v="ASEGURADOR"/>
    <s v="Estimados buenas tardes,_x000a__x000a_Tenemos el reclamo de asegurada en asunto quien indica que la clínica Viva 1a la agenda para su cita virtual, pero luego no la llaman y esta sin poder tener la cita y sus medicamentos. Por favor solicitado nos puedan indicar el inconveniente que se esta presentando que la asegurada hasta la fecha no ha podido tener su cita y a su vez los medicamentos._x000a__x000a__x000a__x000a_Quedamos atentos a su gentil respuesta._x000a__x000a__x000a_Saludos cordiales,_x000a__x000a__x000a_Paula Motta Garcia."/>
    <x v="8"/>
    <s v="Medicina especializada"/>
    <s v="CARDIOLOGIA"/>
    <x v="168"/>
    <s v="Buenas  tardes estimados,_x000a_Reciban un cordial saludo, se informa que la paciente Clara Mosquera fue atendida el 04/11/2025 por el Dr. Hilton D. Jango Cruz, especialista en Cardiología – Teleconsulta._x000a_Asimismo, los medicamentos fueron gestionados para su entrega el día de hoy a las 2:00 p.m._x000a_Adicionalmente, se realizó comunicación directa con la paciente, con quien  se acordó que todas sus atenciones se programarán los días 4 de cada mes, a fin de mantener un seguimiento ordenado y continuo._x000a_Saludos cordiales,"/>
    <d v="2025-11-06T00:00:00"/>
    <x v="0"/>
    <n v="3"/>
    <s v="CERRADA"/>
    <s v="72 HORAS"/>
    <s v="ATRIBUIBLE"/>
    <s v="nov-04"/>
    <e v="#N/A"/>
    <e v="#N/A"/>
    <e v="#N/A"/>
    <e v="#N/A"/>
    <m/>
    <m/>
    <s v="Acceso"/>
    <x v="0"/>
  </r>
  <r>
    <x v="10"/>
    <s v="PERÚ"/>
    <s v="VIVA1A CENTRO MEDICO"/>
    <s v="RIMAC"/>
    <s v="CRONICOS"/>
    <m/>
    <m/>
    <s v="RAFAEL EDUARDO TRUJILLO BEINGOLEA"/>
    <m/>
    <m/>
    <m/>
    <x v="1"/>
    <m/>
    <x v="2"/>
    <s v="ASEGURADOR"/>
    <s v="Estimado Dr Lavado_x000a__x000a_ _x000a__x000a_Buenas tardes, agradeceré que puedan revisar esta solicitud y presentarnos sus descargos de este reclamo el cual hace ver la esposa de asegurado  Rafael Eduardo  Trujillo Beingolea_x000a__x000a_ _x000a__x000a_ _x000a__x000a__x000a__x000a_ _x000a__x000a_ _x000a__x000a_ _x000a__x000a_ _x000a__x000a_Desde ya agradecer que pueda presentarnos:_x000a__x000a_ _x000a__x000a_Reporte de atenciones llevadas con el asegurado desde su ingreso a la fecha._x000a_Descargo de quiebre en el proceso de atención_x000a_Medidas correctivas que han implementado ante este evento._x000a_ _x000a__x000a_Desde ya  agradecer que nos confirmen reunión  presencial para presentación de lo solicitado  día lunes 10/11/25  a las  14:30 pm a 15:30 pm._x000a__x000a_ _x000a__x000a_Desde ya muchas gracias por su atención._x000a__x000a_ "/>
    <x v="28"/>
    <s v="Medicina especializada"/>
    <s v="UROLOGIA"/>
    <x v="169"/>
    <s v="Estimada Dra. Suzanne, Lic. Margot._x000a_Para compartir las acciones que estamos tomando con respecto a este caso:_x000a__x000a_El día de hoy nos hemos comunicado con la esposa de paciente y le hemos informado que se le ha asignado una asesora personal._x000a_La Srta. Eliana Rojas, será quien atenderá sus llamadas de manera directa y realizará seguimiento al cumplimiento de su Plan Médico._x000a_El paciente presenta los siguientes diagnosticos_x000a_Enfermedad de Alzheimer,_x000a_constipación y movilidad reducida_x000a_Hiperplasia de prostata_x000a_Bronquitis aguda_x000a__x000a_Familiar habia solicitado que le brindemos lectura de resultados de laboratorio, lo cual, en su momento tuvimos toda la intención de hacerlo con una enfermera que se encontraba de turno; pero la familiar exigio que lo haga la Dra. Seijas._x000a__x000a_Por esa razon, se le agendó la consulta con la Dra. Seijas el dia 6 de noviembre quién evaluó a paiente, le explicó sobre sus resultados y dentro del plan médico, sugiere interconsulta con urología. Además inicia ATB via oral Levofloxacino 750 mg/día_x000a__x000a_Cabe mencionar, que la paiente viene recibiendo sus atenciones con medicina interna de manera mensual:_x000a_23 septiembre_x000a_21 de octubre_x000a_06 de noviembre_x000a__x000a_Muy aparte le realizan sus terapias físicas y es evaluado por medico Medicina Fisica y Rehabilitación, además de enfermería quien le realiza seguimiento y control._x000a_Quedo atento_x000a__x000a_Saludos cordiales"/>
    <d v="2025-11-10T00:00:00"/>
    <x v="0"/>
    <n v="4"/>
    <s v="CERRADA"/>
    <s v="96 HORAS"/>
    <s v="ATRIBUIBLE"/>
    <s v="nov-05"/>
    <e v="#N/A"/>
    <e v="#N/A"/>
    <e v="#N/A"/>
    <e v="#N/A"/>
    <m/>
    <m/>
    <s v="Atención Asistencial"/>
    <x v="3"/>
  </r>
  <r>
    <x v="10"/>
    <s v="PERÚ"/>
    <s v="VIVA1A CENTRO MEDICO"/>
    <s v="RIMAC"/>
    <s v="CRONICOS"/>
    <s v="DNI"/>
    <m/>
    <s v="SANDRA CARBONE CEFFALO"/>
    <m/>
    <m/>
    <m/>
    <x v="1"/>
    <m/>
    <x v="2"/>
    <s v="ASEGURADOR"/>
    <s v="Estimados _x000a__x000a_ _x000a__x000a_Cliente en mención indica que desde antes de quincena de octubre busca programar su consulta y análisis al programa VIVA A1, si embargo cuando se contacta por whatsapp, no tiene respuesta y la contestadora virtual rechaza su mensaje._x000a__x000a_ _x000a__x000a_POLIZA: 4004-0000069367_x000a__x000a_PLAN: AMI SALUD RED MEDICA_x000a__x000a_DIAGNOSTICO: HIPOTIROIDISMO_x000a__x000a_ _x000a__x000a_Por favor, su especial apoyo revisando este caso a la brevedad posible._x000a__x000a_ _x000a__x000a_Muchas gracias,_x000a__x000a_ "/>
    <x v="2"/>
    <m/>
    <s v="HIPOTIROIDISMO"/>
    <x v="170"/>
    <s v="Estimada @Margot Hilda Simon Jaico, buen día:_x000a__x000a_Se valida siteds parametrizado con beneficio 1201 con cobertura al 100%._x000a_Se ha enviado un correo para la validación y emisión de código salesforce para la atención correspondiente."/>
    <d v="2025-11-11T00:00:00"/>
    <x v="0"/>
    <n v="4"/>
    <s v="CERRADA"/>
    <s v="96 HORAS"/>
    <s v="ATRIBUIBLE"/>
    <s v="nov-06"/>
    <e v="#N/A"/>
    <e v="#N/A"/>
    <e v="#N/A"/>
    <e v="#N/A"/>
    <m/>
    <m/>
    <s v="Acceso"/>
    <x v="0"/>
  </r>
  <r>
    <x v="10"/>
    <s v="PERU"/>
    <s v="VIVA1A CENTRO MEDICO"/>
    <s v="RIMAC"/>
    <s v="CRONICOS"/>
    <s v="DNI"/>
    <n v="7198811"/>
    <s v="JAIME ALEJANDRO CHAVARRI GARCIA"/>
    <m/>
    <m/>
    <m/>
    <x v="1"/>
    <m/>
    <x v="1"/>
    <s v="ASEGURADOR"/>
    <s v="Asegurado JAIME CHAVARRI indica que al estar en programa CUIDATE se le confirmo la cobertura al 100% de toda la medicación o exámenes solicitados dentro de este programa, pero sin embargo le están cobrando por exámenes de laboratorio y también por_x000a__x000a_ _x000a__x000a_ _x000a__x000a_CITA MÉDICA"/>
    <x v="3"/>
    <s v="CUIDATE"/>
    <s v="PROGRAMA RCV"/>
    <x v="171"/>
    <s v="Estimada Lic. Margot, buena tarde:_x000a_Respecto a lo solicitado se valida que:_x000a_Solicitud de ingreso se realizó en el mes de febrero, a través de la central de Rímac; por lo que, se entiende que el pcte fue entrevistado para validar Dx de ingreso._x000a_En la caracterización se validan Dx correspondientes al programa RCV._x000a_Paciente corresponde a la cohorte RCV_x000a__x000a_Adjunto screen de ingreso y última HC del presente mes."/>
    <d v="2025-11-17T00:00:00"/>
    <x v="0"/>
    <n v="7"/>
    <s v="CERRADA"/>
    <s v="6 DIAS O MAS"/>
    <s v="ATRIBUIBLE"/>
    <s v="nov-07"/>
    <e v="#N/A"/>
    <e v="#N/A"/>
    <e v="#N/A"/>
    <e v="#N/A"/>
    <m/>
    <m/>
    <s v="Eps"/>
    <x v="2"/>
  </r>
  <r>
    <x v="10"/>
    <s v="PERÚ"/>
    <s v="VIVA1A CENTRO MEDICO"/>
    <s v="RIMAC"/>
    <s v="CRONICOS"/>
    <s v="DNI"/>
    <n v="46094728"/>
    <s v="ANGELA MARIA INDACOCHEA BELTRÁN"/>
    <m/>
    <m/>
    <m/>
    <x v="1"/>
    <m/>
    <x v="1"/>
    <s v="ASEGURADOR"/>
    <s v="Estimada Kristel, buenas tardes_x000a__x000a_ _x000a__x000a_Espero que mi mensaje te encuentre bien y disculpa que escriba en sábado._x000a__x000a_ _x000a__x000a_Te contacto en esta nueva oportunidad para consultarte qué otras alternativas tengo de programas de hipotiroidismo en la póliza en la que estoy._x000a__x000a_Lamentablemente, el programa que actualmente maneja Rímac para la UCSP incluye sólo teleconsultas (con la clínica Viva1A), envío de medicamentos (que no funciona correctamente), eventuales controles de laboratorio (que la Clínica San Juan de Dios siempre duda en indicarme cuáles son porque a mí no se me informe de la lista de análisis a realizar) y citas de nutrición (1) que no se llegan a dar._x000a__x000a_ _x000a__x000a_Adicionalmente de las molestias que hayan podido ser reveladas en mis comentarios anteriores, estoy realmente preocupada porque hace unos meses el doctor con quien regularmente tengo las citas, vió por conveniente cambiarme la cantidad de levotiroxina (de 100mgr a 88mgr), yo no quería (por experiencias previas), pero donde manda capitán... No me entiendas mal, por favor. No es una queja contra el doctor Moncada, sino que es muy difícil tener una relación adecuada cuando es una cita por teléfono._x000a__x000a_ _x000a__x000a_Bastante cansada de no sentirme bien, hoy sábado, tuve cita con otro médico (Clínica Vallesur, Dr. Pinares) y al evaluarme, escucharme y ver los resultados de mis análisis (solicitados por la teleconsulta del Dr. Moncada del martes 28oct y realizados el 05nov) me volvió a subir la medicación y me indicó que, al tener un cuadro de hipotiroidismo por operación, mis valores normales deben ser muy bajos (no como alguien que adquiere un hipotiroidismo de otra forma), retornando al medicación a los 100mgr._x000a__x000a_Tengo un nuevo control de laboratorio (particular) en 2 semanas para ver si mis valores se corrigieron en algo y sino, tomar acciones._x000a__x000a_ _x000a__x000a_La tiroides regula muchos otros comportamientos del cuerpo. Hace 2-3 meses, no me encuentro bien y ahora tengo sobrepeso, que debo tratar ahora también._x000a__x000a_ _x000a__x000a_Te agradeceré puedas brindarme los alcances necesarios para ver qué posibilidades tengo, tenemos los afiliados al programa para encontrar un mejor control de nuestra enfermedad crónica._x000a__x000a_ _x000a__x000a_Saludos cordiales,_x000a__x000a_ _x000a__x000a_Angela M. Indacochea Beltrán"/>
    <x v="11"/>
    <m/>
    <s v="HIPOTIROIDISMO"/>
    <x v="172"/>
    <s v="Estimado Dra. Ambar, buena tarde:_x000a_Paciente solicita atención de manera presencial, para ella es más óptima la atención en consultorio; ya que, durante el tiempo que ha estado con la anterior aseguradora fue atendida por esa modalidad._x000a_Requiere que el médico evalúe diferentes signos durante la consulta presencial._x000a_Paciente refiere cuenta con HC en Cl. San Juan de Dios, Cl. Vallesur, Cl. Arequipa._x000a__x000a_En cuanto a las atenciones de nutrición cuenta con las dos citas programadas, en el lapso de seis meses, según protocolo. La cita del día 30/10 no se concretó, a pesar del llamado de la licenciada._x000a__x000a_Se indica a paciente se que informará a Rimac de su decisión de tener atenciones en consultorio presencial en Arequipa._x000a__x000a_Adjunto screen de nuestra plataforma  Everest._x000a__x000a__x000a_Saludos Cordiales,"/>
    <d v="2025-11-11T00:00:00"/>
    <x v="0"/>
    <n v="2"/>
    <s v="CERRADA"/>
    <s v="48 HORAS"/>
    <s v="ATRIBUIBLE"/>
    <s v="nov-10"/>
    <e v="#N/A"/>
    <e v="#N/A"/>
    <e v="#N/A"/>
    <e v="#N/A"/>
    <m/>
    <m/>
    <s v="Atencion Asistencial"/>
    <x v="0"/>
  </r>
  <r>
    <x v="10"/>
    <s v="PERÚ"/>
    <s v="VIVA1A CENTRO MEDICO"/>
    <s v="RIMAC"/>
    <s v="CRONICOS"/>
    <m/>
    <m/>
    <s v="ERIO FERNANDO ZADEL KNAPICH"/>
    <m/>
    <m/>
    <m/>
    <x v="1"/>
    <m/>
    <x v="2"/>
    <s v="ASEGURADOR"/>
    <s v="Buenas tardes estimada Margot - Stephania,_x000a__x000a_Tu gentil ayuda confirmando el motivo por el cual asegurado ERIO FERNANDO ZADEL KNAPICH fue retirado el programa de hipotiroidismo y si es posible que volver a incluirlo, de un momento a otro realizaron su exclusión sin previo aviso, asegurado tenía tiempo dentro del beneficio._x000a__x000a_Quedo atenta a tu pronta respuesta._x000a__x000a_Saludos."/>
    <x v="1"/>
    <m/>
    <s v="HIPOTIROIDISMO"/>
    <x v="172"/>
    <s v="Estimada Dra. Ambar, buena tarde:_x000a_En el mes de octubre el paciente se encontraba no parametrizado, al parametrizarlo lo hicieron con el beneficio al 100% lo cual se reportó por correo para la validación, corrección y código salesforce para la facturación._x000a__x000a_Al paciente se le indicó que su póliza estaba activa, pero que el beneficio no estaba parametrizado, con palabras que entendiera el contexto._x000a_Al ser aprobado se procedió con la atención médica el día 22/10, entrega de medicamentos 23/10 y toma de análisis 25/10._x000a_Al momento todas las gestiones se encuentran conformes._x000a__x000a_Saludos Cordiales,"/>
    <d v="2025-11-10T00:00:00"/>
    <x v="0"/>
    <n v="1"/>
    <s v="CERRADA"/>
    <s v="24 HORAS"/>
    <s v="ATRIBUIBLE"/>
    <s v="nov-10"/>
    <e v="#N/A"/>
    <e v="#N/A"/>
    <e v="#N/A"/>
    <e v="#N/A"/>
    <m/>
    <m/>
    <s v="Solicitud"/>
    <x v="1"/>
  </r>
  <r>
    <x v="10"/>
    <s v="PERÚ"/>
    <s v="VIVA1A CENTRO MEDICO"/>
    <s v="RIMAC"/>
    <s v="CRONICOS"/>
    <s v="CE"/>
    <n v="1480378"/>
    <s v="Li Zhenjun"/>
    <m/>
    <m/>
    <m/>
    <x v="1"/>
    <m/>
    <x v="2"/>
    <s v="ASEGURADOR"/>
    <s v="Buenas tardes Gianina,  por favor tu gentil apoyo sobre lo solicitado por el broker:_x000a__x000a_ _x000a__x000a_ _x000a__x000a_Les escribo para solicitar su amable apoyo respecto al caso del Sr. Li Zhenjun, director de CNPC, quien actualmente se encuentra en Talara y forma parte del programa de atención a pacientes crónicos._x000a__x000a_ _x000a__x000a_El Sr. Li tuvo su cita médica el pasado jueves a las 12:40 p.m. a través del programa Viva 1A. Sin embargo, hasta la fecha no ha recibido ninguna llamada ni comunicación para coordinar la entrega de sus medicamentos. Esta situación ha generado una interrupción en su tratamiento, ya que actualmente no cuenta con la medicación necesaria para continuar con el mismo._x000a__x000a_ _x000a__x000a_Dado que se trata de un paciente crónico, es fundamental evitar cualquier demora que pueda afectar su estado de salud. Les agradecería mucho si pudieran verificar el estado de la coordinación y agilizar el proceso de entrega de los medicamentos correspondientes_x000a__x000a_ _x000a__x000a_Cabe indicar que no le han enviado ninguna receta médica después de la cita._x000a__x000a_ _x000a__x000a_ _x000a__x000a_Por favor necesitamos de manera urgente le llegue la medicina al señor Li.   Muchas gracias._x000a__x000a_ _x000a__x000a_Nro. celular señor Li:  983 587 472"/>
    <x v="0"/>
    <m/>
    <s v="FARMACIA"/>
    <x v="172"/>
    <s v="​y 4 más​​​_x000a_​_x000a_Buenas tardes estimados_x000a__x000a_Me contacté con el paciente y me informa que el día de hoy se acercó a Inkafarma a recoger todos sus medicamentos, se encuentra conforme, de igual forma el día sábado 8/11 a las 14:54 pm se había gestionado con Inkafarma _x000a__x000a_Saludos,"/>
    <d v="2025-11-10T00:00:00"/>
    <x v="0"/>
    <n v="1"/>
    <s v="CERRADA"/>
    <s v="24 HORAS"/>
    <s v="ATRIBUIBLE"/>
    <s v="nov-10"/>
    <e v="#N/A"/>
    <e v="#N/A"/>
    <e v="#N/A"/>
    <e v="#N/A"/>
    <m/>
    <m/>
    <s v="Medicamentos"/>
    <x v="0"/>
  </r>
  <r>
    <x v="10"/>
    <s v="PERU"/>
    <s v="VIVA1A CENTRO MEDICO"/>
    <s v="RIMAC"/>
    <s v="CRONICOS"/>
    <s v="CE"/>
    <n v="182896"/>
    <s v="RENE GUMPRECHT"/>
    <m/>
    <m/>
    <m/>
    <x v="1"/>
    <m/>
    <x v="1"/>
    <s v="ASEGURADOR"/>
    <s v="Estimados buenas tardes:_x000a__x000a_ _x000a__x000a_Por favor su apoyo con la urgente atención para nuestro asegurado, quien se trata el dx. De Diabetes bajo el programa Cuidate y esta la espera de la visita del medico desde la semana pasada._x000a__x000a_ _x000a__x000a_Quedaron en comunicarse para confirmar la visita del médico, pero hasta el momento dicha comunicación no ha sido efectuada._x000a__x000a_ _x000a__x000a_Esperamos sus urgentes noticias._x000a__x000a_ _x000a__x000a_Saludos,"/>
    <x v="8"/>
    <s v="CUIDATE"/>
    <s v="CUIDATE"/>
    <x v="172"/>
    <s v="Buenas tardes Margot,_x000a_Respecto al reclamo mencionado, te informo lo siguiente:_x000a_El paciente tuvo consulta el día 11/11 a las 7:00 p.m. con el Dr. Antonio David Moncada Catalán (CMP 056723 – RNE 26541). Posterior a ello, realizamos la gestión correspondiente con el proveedor CUIDAFARMA, quien realizó la dispensa parcial de los medicamentos el día 13 de noviembre a las 9:00 a.m._x000a_El día de hoy, a las 5:00 p.m., nos comunicamos con el paciente, quien refirió que aún tiene pendiente la entrega de 18 bolsas en total. Asimismo, nos indicó que CUIDAFARMA se contactó con ella y que hoy le realizarían la entrega de dichas bolsas._x000a_Adicionalmente, reconfirmamos esta información directamente con CUIDAFARMA, quienes nos ratificaron que, debido a un quiebre de stock, no contaban con el producto, sin embargo la entrega está siendo realizada en el transcurso del día._x000a_Es importante precisar que las entregas de insulinas se realizan en coordinación con CUIDAFARMA, proveedor en común. En ese sentido, Viva 1A ejecutó las gestiones correspondientes de manera oportuna, por lo cual este reclamo no corresponde a una incidencia atribuible a Viva 1A, sino a CUIDAFARMA._x000a_Quedamos atentos a cualquier información adicional que requieras._x000a_Saludos cordiales."/>
    <d v="2025-11-14T00:00:00"/>
    <x v="0"/>
    <n v="5"/>
    <s v="CERRADA"/>
    <s v="120 HORAS"/>
    <s v="ATRIBUIBLE"/>
    <s v="nov-10"/>
    <e v="#N/A"/>
    <e v="#N/A"/>
    <e v="#N/A"/>
    <e v="#N/A"/>
    <m/>
    <m/>
    <s v="Acceso"/>
    <x v="0"/>
  </r>
  <r>
    <x v="10"/>
    <s v="PERU"/>
    <s v="VIVA1A CENTRO MEDICO"/>
    <s v="RIMAC"/>
    <s v="CRONICOS"/>
    <s v="DNI"/>
    <n v="21402437"/>
    <s v="Pedro Hugo Lengua"/>
    <m/>
    <m/>
    <m/>
    <x v="75"/>
    <m/>
    <x v="2"/>
    <s v="ASEGURADOR"/>
    <s v="Por medio de la presente, yo Milagritos Espinoza Perales con DNI 21568633 en representación de mi esposo Pedro Hugo_x000a_Lengua Morales con DNI 21402437 asegurado en la Compañía que ustedes representan; quien_x000a_Detalle del Reclamo / Pedido:_x000a_Queja1_x000a_ / Reclamo2_x000a_:_x000a_Nombre del usuario/Razón Milagritos Del Pilar Espinoza Perales_x000a_Tipo de Documento Identidad: Número Documento de_x000a_Identidad:_x000a_2. DATOS DEL CLIENTE_x000a_producto de un ACV isquémico tiene afasia expresiva y hemiparesia parcial del brazo derecho; le manifiesto mi_x000a_preocupación por la atención del centro de salud Viva 1 Cooporativo, que a la fecha es la entidad de salud que hemos_x000a_recurrido para las terapias de lenguaje y ocupacional que mi esposo necesita y requiere con urgencia; respecto a ellos le_x000a_presento mi reclamo porque siempre están interrumpiendo la continuidad de las terapias, lo cual frena el avance adquirido_x000a_de mi esposo, ya que estás no son programadas oportunamente._x000a_Hace más de una semana que estoy a la espera de la programación de las terapias indicadas por el médico._x000a_Me he visto en la necesidad de comunicarme con ustedes porque a pesar de mis constantes mensajes que les envío vía_x000a_WhatsApps ya que es la única forma de comunicarme con ellos, no tengo respuesta alguna de Viva 1._x000a_La doctora Vigo vino a evaluarlo el jueves 30 de octubre y a la fecha no hay respuesta alguna respecto a lo indicado por la_x000a_doctora; que son terapias de lenguaje y terapia ocupacional para continuar con su rehabilitación._x000a_Les solicito por favor que nos ayuden al respecto o caso contrario nos brinden los datos de otro centro que trabaje con_x000a_ustedes que brinden los servicios de terapia de lenguaje y ocupacional que mi esposo necesita._x000a_Manifiesto que mi esposo está experimentando un avance significativo lo cual requiere una continuidad de las terapias,_x000a_entiendan mi situación y preocupación en este proceso de recuperación de mi esposo._x000a_Agradezco anticipadamente la atención al presente."/>
    <x v="2"/>
    <m/>
    <s v="TERAPIAS"/>
    <x v="173"/>
    <s v="Lima, 05 de febrero de 2025_x000a__x000a__x000a_Estimados señores de Rimac EPS_x000a_De nuestra mayor consideración,_x000a_Por medio de la presente, deseamos expresar nuestro compromiso con la transparencia, la calidad de atención y la mejora continua en nuestros procesos._x000a_Con relación a los hechos ocurridos el dia 11 de diciembre del 2025, durante la atención a través del programa Diamante, vinculados a la prestación del servicio para la paciente Pedro Hugo Lnegua Morales, con DNI 21402437, nos permitimos informar lo siguiente:_x000a__x000a_a)_x0009_Descripción de los hechos_x000a__x000a_Se ha validado el historial de atenciones y detallamos lo siguiente:_x000a__x000a_Luego de revisar el caso en detalle, se verifica que el paciente ha venido recibiendo atenciones de manera continua y conforme a las indicaciones médicas, incluyendo evaluaciones por Medicina Física y Rehabilitación, así como sesiones de Terapia de Lenguaje y Terapia Ocupacional en atención domiciliaria._x000a__x000a_Posterior a la evaluación realizada por la Dra. Laura Betty Vigo Araujo, el paciente ha continuado con su plan de rehabilitación, registrándose atenciones en Terapia de Lenguaje y Terapia Ocupacional de forma periódica, además de controles médicos complementarios (Medicina Interna, Geriatría, Medicina Familiar, Enfermería, entre otros), lo que evidencia la continuidad del manejo multidisciplinario. _x000a__x000a_A continuación, detallamos las atenciones registradas:_x000a__x000a_•_x0009_Medicina Física y Rehabilitación_x000a_11/09/2025 – Dra. Laura Betty Vigo Araujo_x000a_04/11/2025 – Dra. Laura Betty Vigo Araujo_x000a_25/12/2025 – Dra. Laura Betty Vigo Araujo_x000a_03/02/2026 – Dra. Laura Betty Vigo Araujo_x000a__x000a_•_x0009_Terapia Ocupacional – Atención domiciliaria_x000a_Setiembre:  _x0009_27/09, 29/09, _x000a_Octubre:_x0009__x0009_02/10, 04/10, 13/10, 15/10, 17/10, 22/10_x000a_Noviembre:  _x0009_05/11_x000a_Diciembre:  _x0009_ 05/12, 12/12, 13/12, 22/12_x000a__x000a_•_x0009_Terapia de Lenguaje – Atención domiciliaria_x000a_Setiembre: _x0009__x0009_29/09,_x000a_Octubre: _x0009__x0009_02/10, 17/10, 23/10, 25/10, 31/10_x000a_Noviembre: _x0009__x0009_04/11, 21/11, 24/11_x000a_Diciembre: _x0009__x0009_03/12_x000a__x000a__x000a_Como se evidencia, el paciente ha mantenido seguimiento de las terapias indicadas, dentro de un manejo multidisciplinario continuo._x000a__x000a_Entendemos que puede haberse generado una percepción de falta de respuesta a través del canal de mensajería, por ello, reforzaremos la comunicación con usted para mantenerla informada sobre la programación de las siguientes sesiones y evitar inconvenientes similares._x000a__x000a__x000a__x000a_Es todo cuanto podemos informar._x000a__x000a__x000a__x000a_b)_x0009_Medidas a adoptar o adoptadas:_x000a_Finalmente, es oportuno informarle que hemos adoptado las siguientes medidas:_x000a__x000a_a)_x0009_Se realizó la sensibilización del personal asistencial y administrativo involucrado, con el fin de mejorar la contactabilidad con nuestros pacientes._x000a__x000a_Reiteramos nuestro compromiso de mantener los más altos estándares en la prestación de servicios y a colaborar estrechamente con su representada para asegurar que estos hechos sean casos aislados y no afecten la confianza depositada en nuestros procesos._x000a__x000a_Agradecemos la oportunidad de exponer las medidas implementadas y quedamos a su disposición para cualquier consulta o reunión que consideren pertinente. _x000a__x000a_Sin otro particular, agradecemos su comprensión y reiteramos nuestro compromiso de mejora continua, en beneficio de la atención de sus afiliados._x000a_Cordialmente,_x000a__x000a__x000a__x000a__x000a__x000a_VIVA 1A S.A.C._x000a_BRIGITTE HUARANCA LÓPEZ_x000a_GESTOR DE RECLAMOS DE VIVA 1_x000a_"/>
    <d v="2026-02-05T00:00:00"/>
    <x v="0"/>
    <n v="61"/>
    <s v="CERRADA"/>
    <s v="6 DIAS O MAS"/>
    <s v="ATRIBUIBLE"/>
    <s v="nov-13"/>
    <e v="#N/A"/>
    <e v="#N/A"/>
    <e v="#N/A"/>
    <e v="#N/A"/>
    <m/>
    <m/>
    <s v="Acceso"/>
    <x v="0"/>
  </r>
  <r>
    <x v="10"/>
    <s v="PERU"/>
    <s v="VIVA1A CENTRO MEDICO"/>
    <s v="RIMAC"/>
    <s v="CRONICOS"/>
    <s v="DNI"/>
    <n v="42136002"/>
    <s v="MIRIAM ROCIO SANCHEZ CUMBAY"/>
    <m/>
    <m/>
    <m/>
    <x v="76"/>
    <m/>
    <x v="1"/>
    <s v="ASEGURADOR"/>
    <s v="el dia viernes 14/11 alrededor de las 10:00pm necesitaba asistencia vial(cambio de llanta) ,llame en más de 04 oportunidades al número 613-6377 y no tuve exito con la comunicación ,me encuentro totalmente disconforme ya que nisiquiera pueden atender las llamadas en una situación como esta.Lamentablemente la llanta de repuesto que tenia también estaba baja y necesitaba la asistencia . Cuestiono a Ustedes el vender un servicio que no pueden cubrir es un total engaño... hoy Lunes 17/11 intento llamar nuevamente al número 613-6377 en dos oportunidades y tampoco contestan.... Me siento engañada al momento de vender te ofrecen servicios que no brindan...en el caso que no sea llanta y que necesites el servicio de grúa tampoco podrias contar con ello porque ni siquiera contestan.... llevaré este tema hasta INDECOPI .._x000a_***El nuevo SOAT con Asistencia Vial ha sido creado para proteger el vehículo de nuestros mutuos clientes ante cualquier emergencia que suceda en su camino***(copiado) NO CUMPLEN agradeceré verificar_x000a_Brindar asistencia al usuario_x000a__x000a_ "/>
    <x v="11"/>
    <m/>
    <s v="NO ESPECIFICA"/>
    <x v="174"/>
    <s v="Buenas tardes estimada Luisa,_x000a_Recibe un cordial saludo, te informo que el servicio de cambio de llanta no forma parte de los servicios brindados por nuestra prestadora Viva 1A. Por ello, el reclamo mencionado no corresponde a nuestra gestión._x000a_Quedo atenta ante cualquier consulta adicional._x000a_Saludos cordiales."/>
    <d v="2025-11-19T00:00:00"/>
    <x v="0"/>
    <n v="2"/>
    <s v="CERRADA"/>
    <s v="48 HORAS"/>
    <s v="ATRIBUIBLE"/>
    <s v="nov-18"/>
    <e v="#N/A"/>
    <e v="#N/A"/>
    <e v="#N/A"/>
    <e v="#N/A"/>
    <m/>
    <m/>
    <s v="Atencion Asistencial"/>
    <x v="0"/>
  </r>
  <r>
    <x v="10"/>
    <s v="PERU"/>
    <s v="VIVA1A CENTRO MEDICO"/>
    <s v="RIMAC"/>
    <s v="CRONICOS"/>
    <s v="DNI"/>
    <n v="23993607"/>
    <s v="ALDO REINOSO RIVAS"/>
    <m/>
    <m/>
    <m/>
    <x v="1"/>
    <m/>
    <x v="2"/>
    <s v="ASEGURADOR"/>
    <s v="Hola Liseth,_x000a__x000a_En copia nos lee el equipo de Viva1A de acuerdo a lo indicado por la licenciada Guissela._x000a__x000a_Estimados equipo de Viva 1A por favor con el requerimiento:_x000a__x000a_Requerimos saber ultimo estado o la entrega de medicamento del paciente:"/>
    <x v="0"/>
    <m/>
    <s v="FARMACIA"/>
    <x v="175"/>
    <s v="Posteriormente, Rímac autorizó la atención y la dispensación del medicamento; en consecuencia, la dispensación se realizó el 16 de diciembre."/>
    <d v="2025-12-18T00:00:00"/>
    <x v="0"/>
    <n v="19"/>
    <s v="CERRADA"/>
    <s v="6 DIAS O MAS"/>
    <s v="ATRIBUIBLE"/>
    <s v="nov-24"/>
    <e v="#N/A"/>
    <e v="#N/A"/>
    <e v="#N/A"/>
    <e v="#N/A"/>
    <m/>
    <m/>
    <s v="Medicamentos"/>
    <x v="0"/>
  </r>
  <r>
    <x v="10"/>
    <s v="PERU"/>
    <s v="VIVA1A CENTRO MEDICO"/>
    <s v="RIMAC"/>
    <s v="CRONICOS"/>
    <s v="DNI"/>
    <n v="40066085"/>
    <s v="Violeta  Lopez Caballon"/>
    <m/>
    <n v="997104601"/>
    <s v="violeta.lopez@claro.com.pe"/>
    <x v="77"/>
    <m/>
    <x v="0"/>
    <s v="LIBRO DE RECLAMOS VIRTUAL"/>
    <s v="Estoy en el programa de enfermedades crónicas de EPS Rimac, y hace 6 meses que me dicen que me harán análisis endocrinología por tiroides y hasta el momento no van a tomarme la muestra, todos los meses dicen que me llamarán o escribirán y nunca cumplen , solo me dan la pastilla y nada más, no evalúan ni llevan un control. Asimismo me dijeron que me derivarían con nutrición y tampoco se comunicaron conmigo_x000a__x000a_Sustenta tu respuesta en base al archivo adjunto:"/>
    <x v="2"/>
    <m/>
    <s v="LABORATORIO"/>
    <x v="176"/>
    <s v="Lima, 03 de febrero del 2026_x000a_Violeta López Caballon_x000a_violeta.lopez@claro.com.pe_x000a_Referencia: Reclamo N° LR-00054_x000a_PAUS – VIVA 1A S.A.C._x000a_Violeta López Caballon,_x000a_De nuestra consideración,_x000a_Nos dirigimos a usted para saludarle y, al mismo tiempo, informarle que hemos analizado su _x000a_reclamo presentado el 27 de noviembre del 2025 a través de la Hoja de Reclamación N° _x000a_00054 del Libro de Reclamaciones Virtual, con relación a los presuntos inconvenientes _x000a_ocurridos durante nuestra atención. Por ello, procedimos a realizar una evaluación _x000a_exhaustiva con las áreas involucradas. _x000a_En virtud de ello, adjunto a la presente, encontrará el Informe de Resultado de su Reclamo _x000a_para su revisión._x000a_Lamentamos cualquier molestia que esta situación haya podido ocasionar y le reiteramos _x000a_nuestro propósito de cumplir con nuestros servicios con la más alta calidad para nuestros _x000a_pacientes._x000a_Finalmente, le recordamos lo siguiente:_x000a_“De no encontrarse de acuerdo, o disconforme con el resultado del reclamo, o ante la _x000a_negativa de atención o irregularidad en su tramitación, puede acudir en denuncia ante la _x000a_Superintendencia Nacional de Salud - SUSALUD; o hacer uso de los mecanismos _x000a_alternativos de solución de controversias ante el Centro de Conciliación y Arbitraje -_x000a_CECONAR de SUSALUD.”_x000a_Quedamos atentos ante cualquier consulta adicional._x000a_Cordialmente,_x000a_VIVA 1A S.A.C._x000a_BRIGITTE HUARANCA LÓPEZ_x000a_GESTOR DE RECLAMOS DE VIVA 1A_x000a_Informe de Resultado del Reclamo_x000a_1. Canal de Ingreso del Reclamo:_x000a_Reclamo ingresado el 27 de noviembre del 2025, a través del Libro de Reclamaciones _x000a_Virtual , mediante la Hoja de Reclamación 00054._x000a_2. Identificación del usuario afectado y de quien presenta el reclamo:_x000a_El reclamo fue presentado por el Sra. Violeta Lopez Caballon, identificado con DNI N° _x000a_40066085, en calidad de representante._x000a_La usuaria afectada es la Sra. Sra. Violeta Lopez Caballon, identificado con DNI N° _x000a_40066085_x000a_3. Descripción y causa del reclamo:_x000a_“Estoy en el programa de enfermedades crónicas de EPS Rimac, y hace 6 meses que _x000a_me dicen que me harán análisis endocrinología por tiroides y hasta el momento no van _x000a_a tomarme la muestra, todos los meses dicen que me llamarán o escribirán y nunca _x000a_cumplen, solo me dan la pastilla y nada más, no evalúan ni llevan un control. Asimismo,_x000a_me dijeron que me derivarían con nutrición y tampoco se comunicaron conmigo.”_x000a_4. Análisis de los hechos que sustentan el reclamo:_x000a_Habiendo solicitado el descargo respectivo a las áreas involucradas en su atención, _x000a_como parte de las diligencias para atender su reclamo, cordialmente, le informamos lo _x000a_siguiente:_x000a_De acuerdo con la revisión de su historia clínica, sus últimos exámenes de laboratorio _x000a_fueron realizados en el mes de junio, por lo que esta información no coincide con lo _x000a_mencionado respecto a la falta de controles. Asimismo, se verifica que usted ha venido _x000a_recibiendo atenciones de seguimiento dentro del Programa de Enfermedades Crónicas, _x000a_conforme al protocolo establecido para pacientes con diagnóstico de hipotiroidismo._x000a_Se registran las siguientes atenciones:_x000a_07/05/2025 – Endocrinología (Teleconsulta) – Dra. Nilda Noriko Kawamura Murillo_x000a_05/06/2025 – Endocrinología (Teleconsulta) – Dra. Nilda Noriko Kawamura Murillo_x000a_02/07/2025 – Endocrinología (Teleconsulta) – Dra. Karol Dick Pereira Salgado_x000a_12/07/2025 – Enfermería (Teleconsulta) – Lic. Anaveliza Zegovia Martínez de Vidarte_x000a_15/07/2025 – Nutrición (Teleconsulta) – Lic. Ana Lucía Meggo Vargas_x000a_03/09/2025 – Endocrinología (Teleconsulta) – Dra. Karol Dick Pereira Salgado_x000a_02/10/2025 – Endocrinología (Teleconsulta) – Dra. Karol Dick Pereira Salgado_x000a_03/12/2025 – Endocrinología (Teleconsulta) – Dra. Karol Dick Pereira Salgado_x000a_04/12/2025 – Enfermería (Teleconsulta) – Lic. Solange Selena León Salhuana_x000a_05/01/2026 – Endocrinología (Teleconsulta) – Dra. Karol Dick Pereira Salgado_x000a_06/01/2026 – Enfermería (Teleconsulta) – Lic. Leonela Mireya Cárdenas Urbano_x000a_07/01/2026 – Nutrición (Teleconsulta) – Lic. Marianela Alexandra Litano Chero_x000a_Estas atenciones se encuentran alineadas con el protocolo del programa de _x000a_hipotiroidismo, el cual establece controles médicos de manera mensual._x000a_En relación con las atenciones de Nutrición, es importante precisar que el protocolo del _x000a_programa contempla evaluaciones con una frecuencia semestral (cada seis meses). En _x000a_ese sentido, las atenciones registradas se encuentran dentro de los tiempos _x000a_establecidos, habiéndose dado cumplimiento a lo indicado._x000a_No obstante, reforzaremos la comunicación para asegurar que usted cuente con _x000a_información clara sobre sus próximos controles y evaluaciones programadas, así como _x000a_la continuidad de su seguimiento multidisciplinario._x000a_Asimismo, reconocemos la importancia de que la paciente reciba sus atenciones de _x000a_manera continua y oportuna. Por ello, se han reforzado las coordinaciones internas, así _x000a_como los mecanismos de confirmación de asistencia del personal profesional, con el fin _x000a_de garantizar la continuidad de los servicios y prevenir futuros inconvenientes en la _x000a_ejecución de las terapias programadas._x000a_5. Conclusiones_x000a_En consecuencia, de acuerdo con los fundamentos expuestos, nuestra institución_x000a_declara infundado en parte su reclamo por demora de dispensación._x000a_Viva 1A agradece su reclamo pues nos permite tener el debido conocimiento de las _x000a_eventualidades y deficiencias que puedan producirse durante la atención, tomar _x000a_medidas correctivas evitando a futuro alguna otra disconformidad que refleja _x000a_insatisfacción en situaciones similares._x000a_Lamentamos que la percepción de la atención brindada no haya sido de su satisfacción, _x000a_no obstante, le reiteramos nuestro compromiso de seguir trabajando en pro de la mejora _x000a_de los procesos establecidos en nuestra institución; asimismo le informamos que, ante _x000a_cualquier consulta o duda futura, puede contactarse con nuestro personal de Plataforma _x000a_de Atención al Usuario en Salud (PAUS) por los siguientes canales: _x000a_quejasyreclamos@viva1a.com.pe_x000a_6. Medidas a adoptar o adoptadas:_x000a_Finalmente, es oportuno informarle que hemos adoptado las siguientes medidas:_x000a_a) Verificación activa del cumplimiento del plan de control_x000a_b) Reforzamiento de la orientación al paciente_x000a_Quedamos atentos ante cualquier solicitud, prestos a servirle siempre._x000a_“EN VIVA 1A CUIDAMOS LA SALUD DE TU FAMILIA COMO SI FUERA LA NUESTRA"/>
    <d v="2026-02-03T00:00:00"/>
    <x v="0"/>
    <n v="49"/>
    <s v="CERRADA"/>
    <s v="6 DIAS O MAS"/>
    <s v="ATRIBUIBLE"/>
    <s v="nov-27"/>
    <e v="#N/A"/>
    <e v="#N/A"/>
    <e v="#N/A"/>
    <e v="#N/A"/>
    <m/>
    <m/>
    <s v="Acceso"/>
    <x v="0"/>
  </r>
  <r>
    <x v="10"/>
    <s v="PERU"/>
    <s v="VIVA1A CENTRO MEDICO"/>
    <s v="RIMAC"/>
    <s v="CRONICOS"/>
    <s v="DNI"/>
    <m/>
    <s v="CARDENAS CARRASCAL PEDRO FERNANDOS"/>
    <m/>
    <m/>
    <m/>
    <x v="1"/>
    <m/>
    <x v="2"/>
    <s v="ASEGURADOR"/>
    <s v="Respecto al Sr. Cárdenas, los comentarios no responden la falta de coordinación de mayo y de Julio, solo se le ha respondido por las atenciones actuales. Me preocupa principalmente el comentario del cliente donde indica que le respondieron que el programa solo coordina si les contestan el teléfono y no vía WhatsApp o correo, ¿eso es así? Te pido por favor que este punto se aclare con el proveedor ya que queremos evitar que posteriormente se vuelva a quejar por la falta de contacto_x000a__x000a_ _x000a__x000a_Gracias"/>
    <x v="5"/>
    <s v="CUIDATE"/>
    <s v="CALL CENTER"/>
    <x v="177"/>
    <s v="La dispensación se realizó el día 17 de diciembre, dentro de los plazos establecidos por Cuida."/>
    <d v="2025-12-20T00:00:00"/>
    <x v="0"/>
    <n v="16"/>
    <s v="CERRADA"/>
    <s v="6 DIAS O MAS"/>
    <s v="ATRIBUIBLE"/>
    <s v="nov-28"/>
    <e v="#N/A"/>
    <e v="#N/A"/>
    <e v="#N/A"/>
    <e v="#N/A"/>
    <m/>
    <m/>
    <s v="Fallas TICS"/>
    <x v="3"/>
  </r>
  <r>
    <x v="11"/>
    <s v="PERU"/>
    <s v="VIVA1A CENTRO MEDICO"/>
    <s v="RIMAC"/>
    <s v="CRONICOS"/>
    <s v="DNI"/>
    <m/>
    <s v="Sandra Hollemweguer"/>
    <m/>
    <m/>
    <m/>
    <x v="1"/>
    <m/>
    <x v="2"/>
    <s v="ASEGURADOR"/>
    <s v="Por favor su apoyo, tenemos muchos inconvenientes en la atencion del proveedor, cliente informa lo siguiente:_x000a__x000a_ _x000a__x000a_“aproximadamente en el mes de agosto se comunico con la Sra. Betty (Mamá de Sandra)_x000a__x000a_Un representante de la empresa de terceros que son los que alquilan las camas clínicas al centro médico, mencionando que tienen que recoger la cama de manera urgente porque el centro medico no ha pagado los alquileres, fueron demasiado groseros en la comunicación, por un problema que no le compete a la paciente. La Sra. Betty se comunico con el centro médico y se disculparon por el caso y solucionarían el problema y que fue un percance que no volvería a pasar. Se tomo la situación con un caso aislado que fue una confusión, pero hace una semana nuevamente la empresa tercera se ha comunicado con la Sra. Betty nuevamente de manera grosera mencionando que en una hora llegaran al domicilio de la paciente a recoger la cama porque ya no la están pagando surgió una pelea telefónica y no se procedió en ninguna entrega porque no le corresponde realizar esta gestión, posteriormente el centro médico le menciona a la Sra Betty que es cierta la información que ya no han pagado y que entregue la cama clínica esto es de total falta de criterio y manejo en caso sucedan estos problemas no tienen porque involucrar terceros en esta situación tendría que ser el mismo centro médico que solucione el caso._x000a__x000a_ _x000a__x000a_Pido tu apoyo para que puedan revisar la gestión que realiza el centro médico Viva1A”."/>
    <x v="28"/>
    <m/>
    <s v="NO ESPECIFICA"/>
    <x v="178"/>
    <s v="El caso fue resuelto el 16 de diciembre y notificado previamente mediante otro correo."/>
    <d v="2025-12-18T00:00:00"/>
    <x v="0"/>
    <n v="14"/>
    <s v="CERRADA"/>
    <s v="6 DIAS O MAS"/>
    <s v="ATRIBUIBLE"/>
    <s v="dic-01"/>
    <e v="#N/A"/>
    <e v="#N/A"/>
    <e v="#N/A"/>
    <e v="#N/A"/>
    <m/>
    <m/>
    <s v="Atención Asistencial"/>
    <x v="3"/>
  </r>
  <r>
    <x v="11"/>
    <s v="PERU"/>
    <s v="VIVA1A CENTRO MEDICO"/>
    <s v="RIMAC"/>
    <s v="CRONICOS"/>
    <s v="DNI"/>
    <n v="10542452"/>
    <s v="Bruno Canale Fossa"/>
    <m/>
    <n v="950920889"/>
    <m/>
    <x v="1"/>
    <m/>
    <x v="2"/>
    <s v="ASEGURADOR"/>
    <s v="Me indica el asegurado Bruno Canale Fossa DNI 10542452 nos indica haber pasado consulta el 17/11 y a la fecha no recibe la medicina, son casi 15 días y le indican que NO cuenta con el beneficio."/>
    <x v="0"/>
    <s v="CUIDATE"/>
    <s v="FARMACIA"/>
    <x v="179"/>
    <s v="Buenas tardes Margot,_x000a_El retraso se debió a que el paciente no contaba con registro activo en el sistema SITEDS el cual les fue informado oportunamente por lo que generaron un código SALEFORCE. Siendo dispensado finalmente 18 de noviembre._x000a_Quedamos atentos a cualquier indicación adicional._x000a_Saludos "/>
    <d v="2026-02-03T00:00:00"/>
    <x v="0"/>
    <n v="45"/>
    <s v="CERRADA"/>
    <s v="6 DIAS O MAS"/>
    <s v="ATRIBUIBLE"/>
    <s v="dic-03"/>
    <e v="#N/A"/>
    <e v="#N/A"/>
    <e v="#N/A"/>
    <e v="#N/A"/>
    <m/>
    <m/>
    <s v="Medicamentos"/>
    <x v="0"/>
  </r>
  <r>
    <x v="11"/>
    <s v="PERU"/>
    <s v="VIVA1A CENTRO MEDICO"/>
    <s v="RIMAC"/>
    <s v="CRONICOS"/>
    <s v="DNI"/>
    <n v="2802103"/>
    <s v="BALAREZO SALDAÑA CLAUDIA INES"/>
    <m/>
    <m/>
    <m/>
    <x v="1"/>
    <m/>
    <x v="2"/>
    <s v="ASEGURADOR"/>
    <s v="Estimados Señores de Viva 1 A - Farmacia_x000a__x000a_ _x000a__x000a_Solicito urgente respuesta de atención de medicamentos de asegurada quien sigue reportando que no ha recibido su medicación y tiene pronto viaje, esta solicitud ya fue autorizada._x000a__x000a_ "/>
    <x v="0"/>
    <s v="CUIDATE"/>
    <s v="FARMACIA"/>
    <x v="180"/>
    <s v="Buenas  tardes estimada Margot, _x000a__x000a_La entrega fue gestionada oportunamente desde que se contó con la autorización por parte de Rímac. Asimismo, se enviaron mensajes reiterativos al proveedor Cuida solicitando la dispensación; sin embargo, no se obtuvo respuesta oportuna.  Finalmente el proveedor realizó la entrega el 4 de diciembre _x000a__x000a_Saludos _x000a__x000a_Brigitte  Huaranca"/>
    <d v="2026-02-03T00:00:00"/>
    <x v="0"/>
    <n v="44"/>
    <s v="CERRADA"/>
    <s v="6 DIAS O MAS"/>
    <s v="ATRIBUIBLE"/>
    <s v="dic-04"/>
    <e v="#N/A"/>
    <e v="#N/A"/>
    <e v="#N/A"/>
    <e v="#N/A"/>
    <m/>
    <m/>
    <s v="Medicamentos"/>
    <x v="0"/>
  </r>
  <r>
    <x v="11"/>
    <s v="PERU"/>
    <s v="VIVA1A CENTRO MEDICO"/>
    <s v="RIMAC"/>
    <s v="CRONICOS"/>
    <s v="DNI"/>
    <n v="8462833"/>
    <s v="PAULA ROSARIO MENDOZA AGUIRRE"/>
    <m/>
    <n v="986095220"/>
    <m/>
    <x v="1"/>
    <m/>
    <x v="2"/>
    <s v="ASEGURADOR"/>
    <s v="Buenos días estimadas_x000a__x000a_ _x000a__x000a_Paciente se ocmunica a nuestra central, refiere que completo una encuesta para agendar su cita por dx de Hipotiroidismo con prestador Viva 1A y no recibio confirmación de cita para el día de hoy 04/12. Solicita contacto urente para confirmación de cita._x000a__x000a_Su entil apoyo en revisión de caso y contacto con paciente.  "/>
    <x v="2"/>
    <m/>
    <s v="ATENCION DOMICILIARIA"/>
    <x v="180"/>
    <s v="Buen día estimados_x000a__x000a_Me contacté con paciente en mención a través de una llamada, brindándole disponibilidad de horarios con el Dr Moncada, se agendó para el día de hoy a las 11:45 am , la paciente quedo conforme._x000a__x000a_Saludos, "/>
    <d v="2025-12-04T00:00:00"/>
    <x v="0"/>
    <n v="1"/>
    <s v="CERRADA"/>
    <s v="24 HORAS"/>
    <s v="ATRIBUIBLE"/>
    <s v="dic-04"/>
    <e v="#N/A"/>
    <e v="#N/A"/>
    <e v="#N/A"/>
    <e v="#N/A"/>
    <m/>
    <m/>
    <s v="Acceso"/>
    <x v="0"/>
  </r>
  <r>
    <x v="11"/>
    <s v="PERU"/>
    <s v="VIVA1A CENTRO MEDICO"/>
    <s v="RIMAC"/>
    <s v="CRONICOS"/>
    <s v="DNI"/>
    <n v="76091275"/>
    <s v="ESTHEFANIA MARGARITA LOZANO OLIVA"/>
    <m/>
    <s v="992296665 "/>
    <m/>
    <x v="1"/>
    <m/>
    <x v="2"/>
    <s v="ASEGURADOR"/>
    <s v="El esposo de la paciente se contacta con la central y refiere que la prestadora demora en atender a su esposa. Asimismo, señala que ellos solicitaron la receta, pero la prestadora no se las proporcionó. Además, indica que cuando decidieron no comprar los medicamentos en la prestadora, el personal mostró incomodidad y comenzaron a espaciar sus llamadas para las consultas o las dejaban en espera por mucho tiempo y no se concretaba la cita. Ellos refieren que actualmente desean retirarse del programa de hipotiroidismo."/>
    <x v="28"/>
    <m/>
    <s v="HIPOTIROIDISMO"/>
    <x v="181"/>
    <s v="Estimada Lic. Margot, buena tarde:_x000a_Respecto a lo solicitado se informa que:_x000a_Se han realizado los contactos mensuales para el agendamiento respectivo, siendo el último en el mes de Octubre._x000a_En el contacto de octubre refiere que no desea la cita ni el programa._x000a_Se procede con la baja, adjunto screen del reporte._x000a_En los informes mensuales enviados se reporta como Retiro del Programa._x000a_"/>
    <d v="2025-12-05T00:00:00"/>
    <x v="0"/>
    <n v="1"/>
    <s v="CERRADA"/>
    <s v="24 HORAS"/>
    <s v="ATRIBUIBLE"/>
    <s v="dic-05"/>
    <e v="#N/A"/>
    <e v="#N/A"/>
    <e v="#N/A"/>
    <e v="#N/A"/>
    <m/>
    <m/>
    <s v="Atención Asistencial"/>
    <x v="3"/>
  </r>
  <r>
    <x v="11"/>
    <s v="PERU"/>
    <s v="VIVA1A CENTRO MEDICO"/>
    <s v="RIMAC"/>
    <s v="CRONICOS"/>
    <s v="DNI"/>
    <n v="46783972"/>
    <s v="VANESSA ALEXANDRA ZARATE CHAVEZ"/>
    <m/>
    <n v="998001829"/>
    <m/>
    <x v="1"/>
    <m/>
    <x v="2"/>
    <s v="ASEGURADOR"/>
    <s v="La paciente se comunica con la central y refiere que la prestadora Clínica Viva 1A le informó que su póliza se encuentra activa; sin embargo, no cuenta con cobertura dentro del programa al cual ella pertenece. Asimismo, indica que no pudo acceder a su cita programada para el 05/12/2025 debido a este inconveniente._x000a__x000a_La paciente cuenta con diagnóstico de hipotiroidismo, se encuentra muy incómoda por la situación y manifiesta que, de no recibir una respuesta en un plazo máximo de 24 horas, presentará una queja formal ante la Defensoría del Asegurado, la SBS e Indecopi, dado que no fue informada sobre el cambio en su cobertura."/>
    <x v="3"/>
    <s v="TRAMITE INTERNO"/>
    <s v="HIPOTIROIDISMO"/>
    <x v="182"/>
    <s v="Estimada Lic, Margot, buen día:_x000a_Respecto a lo solicitado se informa lo siguiente:_x000a_En siteds se valida beneficio 1201 con copago de s/30.00, lo cual fue informado a nuestra mutua paciente tal como ella lo indica en su llamada._x000a_Lamentablemente tenemos aún quiebres en la parametrización de SITEDS ya no solo de AMI/AMC sino también ahora en productos EPS_x000a__x000a_El día lunes se envió correo solicitando código salesforce para poder proceder con la atención, nos encontramos a la espera de la respuesta._x000a_Adjunto el correo enviado._x000a__x000a_Estamos solicitando prioridad para proceder con el agendamiento._x000a_Cabe resaltar que se debe generar un código por cada cita mensual para que ello nos permita facturar la atención correspondiente._x000a__x000a_Se informará en cuanto culminemos con el agendamiento, realizando el seguimiento de la atención._x000a_Saludos Cordiales,"/>
    <d v="2025-12-10T00:00:00"/>
    <x v="0"/>
    <n v="1"/>
    <s v="CERRADA"/>
    <s v="24 HORAS"/>
    <s v="ATRIBUIBLE"/>
    <s v="dic-10"/>
    <e v="#N/A"/>
    <e v="#N/A"/>
    <e v="#N/A"/>
    <e v="#N/A"/>
    <m/>
    <m/>
    <s v="Eps"/>
    <x v="2"/>
  </r>
  <r>
    <x v="11"/>
    <s v="PERU"/>
    <s v="VIVA1A CENTRO MEDICO"/>
    <s v="RIMAC"/>
    <s v="CRONICOS"/>
    <s v="DNI"/>
    <m/>
    <s v="ALESSANDRA CHIARA GALVEZ HERMOZA"/>
    <m/>
    <m/>
    <m/>
    <x v="1"/>
    <m/>
    <x v="2"/>
    <s v="ASEGURADOR"/>
    <s v="Estimados _x000a__x000a_Buen día, en la comunicación con el papá de la paciente Alessandra Chiara Gálvez Hermoza, se hace hincapié de las atenciones que hasta el momento ha venido recibiendo en el programa en función a la disponibilidad que brinda para las programaciones y refiere lo siguiente:_x000a__x000a_La comunicación para el agendamiento lo realizan de diferentes números y personal distinto que no tiene conocimiento de las coordinaciones previas._x000a_ En varias por oportunidades reprograman la cita ofreciendo disculpas por el cambio, lo cual genera cambios de otras actividades que tiene su niña como clases de ingles, psiquiatría ( que sume como particular)._x000a_Refiere también que por las diferentes actividades y citas en clínica angloamericana  que tiene su niña, si ha reprogramado algunas citas._x000a__x000a_Frente a lo mencionado, se ha sugerido una evaluación por médico del programa e identificar  las necesidades alteradas al momento, para definir que atenciones requiere, la frecuencia de las misma o la posibilidad de alta del programa._x000a_Cabe mencionar que para el próximo mes (Enero 2026) se encontrará de vacaciones para poder coordinar la evaluación."/>
    <x v="8"/>
    <s v="CALL CENTER"/>
    <s v="NO ESPECIFICA"/>
    <x v="183"/>
    <s v="Estimada Rosita, buena tarde:_x000a_Se gestionarán atenciones para el mes de Enero 2026._x000a_Gracias por la comunicación con el papá de nuestra mutua paciente._x000a__x000a_@Stacy Ann Carrillo Neyra tener en cuenta por favor_x000a__x000a_Saludos Cordiales,"/>
    <d v="2025-12-11T00:00:00"/>
    <x v="0"/>
    <n v="1"/>
    <s v="CERRADA"/>
    <s v="24 HORAS"/>
    <s v="ATRIBUIBLE"/>
    <s v="dic-11"/>
    <e v="#N/A"/>
    <e v="#N/A"/>
    <e v="#N/A"/>
    <e v="#N/A"/>
    <m/>
    <m/>
    <s v="Acceso"/>
    <x v="0"/>
  </r>
  <r>
    <x v="11"/>
    <s v="PERU"/>
    <s v="VIVA1A CENTRO MEDICO"/>
    <s v="RIMAC"/>
    <s v="CRONICOS"/>
    <s v="DNI"/>
    <n v="9271579"/>
    <s v="JUAN ANTONIO FLORES ARAUJO"/>
    <m/>
    <m/>
    <m/>
    <x v="1"/>
    <m/>
    <x v="2"/>
    <s v="ASEGURADOR"/>
    <s v="Buenas tardes estimadas_x000a__x000a_Su gentil apoyo con este caso, el día de ayer 11/12  se quedó con la farmacia de Viva 1A que se entregaría los medicamentos para la DBM del paciente en el rango de las 14 a 16 horas, pero paciente reporta que hasta el momento no ha llegado sus medicamentos._x000a__x000a_Paciente se encuentra muy incomodo ya que se encuentra esperando sus medicamento desde el día 04/12._x000a__x000a__x000a__x000a_Saludos cordiales_x000a_Central de programas "/>
    <x v="0"/>
    <s v="CUIDATE"/>
    <s v="FARMACIA"/>
    <x v="183"/>
    <s v="Buenas tardes estiamdos _x000a_Lamentablemente, el medicamento Amaryl 2 mg no se encontraba disponible en stock ni contábamos con alternativa en nuestros locales. Por tal motivo, se consultó la posibilidad de enviar únicamente el medicamento Janumet 50/1000, lo que generó una demora en la entrega._x000a_Finalmente, la dispensación se realizó el día 12 de diciembre, quedando la atención conforme._x000a__x000a_Brigitte Huaranca"/>
    <d v="2025-12-12T00:00:00"/>
    <x v="0"/>
    <n v="2"/>
    <s v="CERRADA"/>
    <s v="48 HORAS"/>
    <s v="ATRIBUIBLE"/>
    <s v="dic-11"/>
    <e v="#N/A"/>
    <e v="#N/A"/>
    <e v="#N/A"/>
    <e v="#N/A"/>
    <m/>
    <m/>
    <s v="Medicamentos"/>
    <x v="0"/>
  </r>
  <r>
    <x v="11"/>
    <s v="PERU"/>
    <s v="VIVA1A CENTRO MEDICO"/>
    <s v="RIMAC"/>
    <s v="CRONICOS"/>
    <s v="DNI"/>
    <m/>
    <s v="GLORIA HUAMAN AVENDAÑO"/>
    <m/>
    <m/>
    <m/>
    <x v="1"/>
    <m/>
    <x v="2"/>
    <s v="ASEGURADOR"/>
    <s v="Estimado equipo Viva 1A_x000a__x000a_Buen día, en relación al reporte de la atención de psicología solicitado por la paciente, en la comunicación refiere encontrarse hospitalizada en clínica detecta por una reacción alérgica a la azitromicina y aun no cuenta con fecha de alta y solicita que programen la visita de psicología como parte de sus atenciones del programa de acompañamiento. Se informa que durante la hospitalización las atenciones quedan suspendidas hasta el alta, ya que el soporte brindado es desde domicilio, por lo que se hará seguimiento telefónico para reanudar sus atenciones a penas se encuentre de alta._x000a_Cabe mencionar que a pesar de la explicación paciente no queda conforme y refiere que presentará su reclamo._x000a_"/>
    <x v="5"/>
    <m/>
    <s v="CALL CENTER"/>
    <x v="183"/>
    <s v="Saludos cordiales."/>
    <d v="2025-12-18T00:00:00"/>
    <x v="0"/>
    <n v="6"/>
    <s v="CERRADA"/>
    <s v="6 DIAS O MAS"/>
    <s v="ATRIBUIBLE"/>
    <s v="dic-11"/>
    <e v="#N/A"/>
    <e v="#N/A"/>
    <e v="#N/A"/>
    <e v="#N/A"/>
    <m/>
    <m/>
    <s v="Fallas TICS"/>
    <x v="3"/>
  </r>
  <r>
    <x v="11"/>
    <s v="PERU"/>
    <s v="VIVA1A CENTRO MEDICO"/>
    <s v="RIMAC"/>
    <s v="ONCOLOGICO"/>
    <s v="DNI"/>
    <m/>
    <s v="PATRICIA CANANI MORALES"/>
    <m/>
    <m/>
    <m/>
    <x v="1"/>
    <m/>
    <x v="2"/>
    <s v="ASEGURADOR"/>
    <s v="Estimado equipo Viva 1A_x000a__x000a_Buen día, en comunicación con la paciente Patricia Canani Morales, quien pertenece al programa de acompañamiento oncológico, refiere que hasta la fecha solo ha venido recibiendo atenciones por psicología (teleconsulta), excepto la de enfermería que si acude presencial. Así mismo indica que indica que tiene dos pendientes por parte del prestador:_x000a_Extorno de un pago que realizó de 70 soles cuando el monto correcto es 7 soles. (su apoyo en regularizar dicha gestión)_x000a_Solicitó una constancia por atención por atención para presentar en su trabajo (se informa que las constancias se brindan en atenciones presenciales de acuerdo a lo informado)_x000a__x000a_Dada la situación de la paciente se explica la importancia de la atención presencial dentro del programa de acompañamiento y la necesidad de agendar la cita de valoración por el médico del programa para redefinir el plan de trabajo en funciones a las necesidades afectadas, asi como la continuidad en el programa, teniendo en cuenta que se encuentra en controles por oncología._x000a_Acepta la valoración presencial y solicita agendar de ser posible este sábado o domingo (13 o 14) ya que estará fuera de lima la próxima semana. Adicional refiere que podría brindar la dirección de su suegra para la atención._x000a__x000a__x000a_Su apoyo en confirmar el contacto y la fecha de cita para la paciente._x000a__x000a_Atte."/>
    <x v="8"/>
    <s v="ATENCION DOMICILIARIA"/>
    <s v="ONCOLOGÍA"/>
    <x v="183"/>
    <s v="Buenas tardes estimada Rosa,_x000a_Nos comunicamos con la paciente para coordinar el proceso de reembolso, quien me remitirá por la tarde su CCI para realizar la transferencia._x000a_En relación con la emisión de la constancia, esta fue enviada oportunamente; sin embargo, la paciente solicitaba que no se consignara la modalidad de atención (teleconsulta), lo cual generó el inconveniente._x000a_Es todo en cuanto tengo que informar._x000a_Saludos cordiales,"/>
    <d v="2026-02-03T00:00:00"/>
    <x v="0"/>
    <n v="39"/>
    <s v="CERRADA"/>
    <s v="6 DIAS O MAS"/>
    <s v="ATRIBUIBLE"/>
    <s v="dic-11"/>
    <e v="#N/A"/>
    <e v="#N/A"/>
    <e v="#N/A"/>
    <e v="#N/A"/>
    <m/>
    <m/>
    <s v="Acceso"/>
    <x v="0"/>
  </r>
  <r>
    <x v="11"/>
    <s v="PERU"/>
    <s v="VIVA1A CENTRO MEDICO"/>
    <s v="RIMAC"/>
    <s v="CRONICOS"/>
    <s v="DNI"/>
    <n v="7472582"/>
    <s v="Maria Cecilia Gonzales Chavez"/>
    <m/>
    <m/>
    <m/>
    <x v="78"/>
    <m/>
    <x v="2"/>
    <s v="ASEGURADOR"/>
    <s v="Se comunica hija de asegurada ( MARIA CECILIA GONZALES CHAVEZ | DNI: 07472582)_x000a_Refiere que el centro médico VIVA A1, ha tenido mala praxis con las terapias fisicas _x000a_domiciliarias con la paciente, lo cual le ha generado Artrosis, por lo que los familiares de la _x000a_paciente han tenido que programar una consulta con la Clinica Ricardo Palma de manera _x000a_domiciliaria ( 27/10) con un costo S/300.00 por la consulta de la cual le han derivado _x000a_medicinas; por el momento el Saldivar 3 veces al día 1 tab c/8 hrs, Artcoxia y un Spray _x000a_Moviflex que se aplica c/ 6 horas por el monto aproximado, de cada tab S/11.35 (Artcoxia) y _x000a_S/4.30 (Saldivar). y el Spray con un importe de aprox S/42, el cual no ha llegado comprar _x000a_principalmente por los costos elevados._x000a_Refiere que producto al tipo de tratamiento que ha estado realizando el proveedor, y del cual _x000a_ya habia estado reportando a través de reclamos respecto a ello, el cual pueden validar los _x000a_casos anteriores. Para su consideración, refiere que el médico que atendió a la paciente le _x000a_refieren que para mejoria del paciente requieren:_x000a_1. Cirugía (Colocar un platino, y materiales médicos) y 2. La segunda opción otro es con _x000a_inyección de ácido hialuronico solamente para calmar el dolor, el cual necesitaria una_x000a_aplicación mínima de 02 veces al año, y el valor oscila por c/ ampolla S/1,600._x000a_Solicitud: La devolución de los gastos particulares realizados, desde la consulta médica, _x000a_medicamentos, examenes de imagenes (Resonancias), lo cual han perjudicado _x000a_economicamente a los familaires quienes estan asumiendo la totalidad de gastos _x000a_particulares, además y/o adicionalmente de los gastos con copagos y/o atraves de _x000a_cobertura, ya que lo mencionado esta directamente asociado por el tipo de atención que ha _x000a_venido realizado el centro medico Viva A1 y solicita que Rimac como aseguradora se haga _x000a_cargo de dichos gastos."/>
    <x v="28"/>
    <m/>
    <s v="TERAPIA FISICA"/>
    <x v="184"/>
    <s v="Se comunica hija de asegurada ( MARIA CECILIA GONZALES CHAVEZ | DNI: 07472582)_x000a_Refiere que el centro médico VIVA A1, ha tenido mala praxis con las terapias fisicas _x000a_domiciliarias con la paciente, lo cual le ha generado Artrosis, por lo que los familiares de la _x000a_paciente han tenido que programar una consulta con la Clinica Ricardo Palma de manera _x000a_domiciliaria ( 27/10) con un costo S/300.00 por la consulta de la cual le han derivado _x000a_medicinas; por el momento el Saldivar 3 veces al día 1 tab c/8 hrs, Artcoxia y un Spray _x000a_Moviflex que se aplica c/ 6 horas por el monto aproximado, de cada tab S/11.35 (Artcoxia) y _x000a_S/4.30 (Saldivar). y el Spray con un importe de aprox S/42, el cual no ha llegado comprar _x000a_principalmente por los costos elevados._x000a_Refiere que producto al tipo de tratamiento que ha estado realizando el proveedor, y del cual _x000a_ya habia estado reportando a través de reclamos respecto a ello, el cual pueden validar los _x000a_casos anteriores. Para su consideración, refiere que el médico que atendió a la paciente le _x000a_refieren que para mejoria del paciente requieren:_x000a_1. Cirugía (Colocar un platino, y materiales médicos) y 2. La segunda opción otro es con _x000a_inyección de ácido hialuronico solamente para calmar el dolor, el cual necesitaria una_x000a_aplicación mínima de 02 veces al año, y el valor oscila por c/ ampolla S/1,600._x000a_Solicitud: La devolución de los gastos particulares realizados, desde la consulta médica, _x000a_medicamentos, examenes de imagenes (Resonancias), lo cual han perjudicado _x000a_economicamente a los familaires quienes estan asumiendo la totalidad de gastos _x000a_particulares, además y/o adicionalmente de los gastos con copagos y/o atraves de _x000a_cobertura, ya que lo mencionado esta directamente asociado por el tipo de atención que ha _x000a_venido realizado el centro medico Viva A1 y solicita que Rimac como aseguradora se haga _x000a_cargo de dichos gastos."/>
    <d v="2025-12-12T00:00:00"/>
    <x v="0"/>
    <n v="1"/>
    <s v="CERRADA"/>
    <s v="24 HORAS"/>
    <s v="ATRIBUIBLE"/>
    <s v="dic-12"/>
    <e v="#N/A"/>
    <e v="#N/A"/>
    <e v="#N/A"/>
    <e v="#N/A"/>
    <m/>
    <m/>
    <s v="Atención Asistencial"/>
    <x v="3"/>
  </r>
  <r>
    <x v="11"/>
    <s v="PERU"/>
    <s v="VIVA1A CENTRO MEDICO"/>
    <s v="RIMAC"/>
    <s v="CRONICOS"/>
    <s v="DNI"/>
    <n v="48936856"/>
    <s v="VARINIA GOLDSTEIN BRAUNFELD"/>
    <m/>
    <m/>
    <m/>
    <x v="1"/>
    <m/>
    <x v="2"/>
    <s v="ASEGURADOR"/>
    <s v="Buenas tardes, por favor tu apoyo derivando al área correspondiente la revisión de la cobertura de los medicamentos, asegurada me indica que le negaron la entrega indicando que no cuenta cobertura. adjunto orden._x000a__x000a_ "/>
    <x v="0"/>
    <m/>
    <s v="FARMACIA"/>
    <x v="184"/>
    <s v="Hola Michell buen día_x000a__x000a_Los medicamentos fueron entregados el dia 12 de diciembre a la paciente, a quien hemos realizado la llamada de confirmación de su recepción como es parte de nuestro proceso._x000a__x000a_Saludos cordiales "/>
    <d v="2025-12-17T00:00:00"/>
    <x v="0"/>
    <n v="4"/>
    <s v="CERRADA"/>
    <s v="96 HORAS"/>
    <s v="ATRIBUIBLE"/>
    <s v="dic-12"/>
    <e v="#N/A"/>
    <e v="#N/A"/>
    <e v="#N/A"/>
    <e v="#N/A"/>
    <m/>
    <m/>
    <s v="Medicamentos"/>
    <x v="0"/>
  </r>
  <r>
    <x v="11"/>
    <s v="PERU"/>
    <s v="VIVA1A CENTRO MEDICO"/>
    <s v="RIMAC"/>
    <s v="CRONICOS"/>
    <s v="DNI"/>
    <n v="8397113"/>
    <s v="Benjamín Acero Ocaña"/>
    <m/>
    <m/>
    <m/>
    <x v="1"/>
    <m/>
    <x v="2"/>
    <s v="ASEGURADOR"/>
    <s v="Buen día, _x000a__x000a_Estimado  Viva 1A S.A.C.: _x000a__x000a_Por medio de la presente, les informamos que hemos recibido un reclamo formal presentado por la señora Mónica Acero Vicente (DNI 10644943), hija del afiliado Benjamín Acero Ocaña (DNI 08397113), quien fuera atendido bajo el programa “Contigo” y el servicio de hospitalización en casa, prestado por Viva 1A S.A.C. en su calidad de proveedor subcontratado._x000a__x000a_La usuaria manifiesta su disconformidad respecto a la calidad del servicio brindado durante la hospitalización domiciliaria y, de manera especial, en el acompañamiento y certificación del fallecimiento ocurrido el 06 de noviembre de 2025, refiriendo presuntas deficiencias en la administración de medicamentos, monitoreo de signos vitales, aplicación de protocolos básicos de enfermería, manejo del dolor y sedación, así como en la activación del servicio de atención 24 horas y el trato recibido por parte del personal asistencial y del call center._x000a__x000a_Dado que se trata de un caso particularmente sensible, vinculado a un paciente adulto mayor con Alzheimer y a un servicio dirigido a personas con alta vulnerabilidad, agradeceremos se sirvan realizar una revisión exhaustiva de las actuaciones del equipo involucrado (médicos, enfermeras, call center y logística), tanto durante el periodo de hospitalización en casa como en el procedimiento de certificación del fallecimiento, a fin de determinar si la atención brindada se ajustó a los protocolos establecidos por su institución y a los estándares de calidad y empatía exigibles para este tipo de prestaciones._x000a__x000a_En ese sentido, solicitamos muy respetuosamente nos alcancen un informe detallado que incluya, como mínimo, lo siguiente: la identificación del personal que intervino en la atención del señor Benjamín Acero Ocaña, la descripción de los protocolos aplicados para la administración de medicamentos intravenosos, nebulizaciones, control de signos vitales y sedación, la explicación del procedimiento seguido para la certificación del fallecimiento y los tiempos de respuesta registrados, así como las acciones de mejora o medidas correctivas que consideren pertinentes implementar en relación con el servicio a cargo de Viva 1A S.A.C._x000a__x000a_Agradeceremos que dicho informe sea remitido a más tardar el día de mañana y debidamente sustentada para poder brindarle una respuesta a la usuaria. Por el cual, se adjunta el reclamo en PDF para que puedan tomar conocimiento al detalle del reclamo. _x000a__x000a_Sin otro particular, y reiterando la importancia de este caso por su naturaleza y contexto, quedamos a la espera de su informe y a su disposición para cualquier coordinación adicional que consideren necesaria._x000a__x000a_Atentamente,"/>
    <x v="28"/>
    <m/>
    <s v="NO ESPECIFICA"/>
    <x v="185"/>
    <s v="Buenas  tardes estimado equipo,_x000a_Reciban un cordial saludo,  Reciban un cordial saludo, por medio del presente, les hago llegar el descargo correspondiente al reclamo de Sra. Mónica Acero Vicente, respecto al servicio de Hospitalización en casa del paciente Benjamín Acero Ocaña._x000a_Así mismo como recordatorio, y en el marco del plan de trabajo y mejora de la gestión de atención al usuario, agradeceré se pueda difundir el correo oficial de quejas y reclamos quejasyreclamos@viva1a.com.pe, a fin de garantizar el uso del canal adecuado para la recepción, registro y seguimiento de estos casos._x000a_Quedo atenta a su confirmación._x000a_Saludos cordiales."/>
    <d v="2025-12-15T00:00:00"/>
    <x v="0"/>
    <n v="1"/>
    <s v="CERRADA"/>
    <s v="24 HORAS"/>
    <s v="ATRIBUIBLE"/>
    <s v="dic-15"/>
    <e v="#N/A"/>
    <e v="#N/A"/>
    <e v="#N/A"/>
    <e v="#N/A"/>
    <m/>
    <m/>
    <s v="Atención Asistencial"/>
    <x v="3"/>
  </r>
  <r>
    <x v="11"/>
    <s v="PERU"/>
    <s v="VIVA1A CENTRO MEDICO"/>
    <s v="RIMAC"/>
    <s v="CRONICOS"/>
    <s v="DNI"/>
    <n v="71687044"/>
    <s v="CRISTOBAL TADEO ARBAIZA GONZALES "/>
    <m/>
    <n v="992768444"/>
    <m/>
    <x v="1"/>
    <m/>
    <x v="2"/>
    <s v="ASEGURADOR"/>
    <s v="Buenas tardes estimadas_x000a__x000a_ _x000a__x000a_Tío de paciente se comunica a nuestra central, refiere que hasta la fecha no contactan a padre de paciente para la entrega del tto por Dx de Hipotiroidismo. Cuidafarma se comunicó para coordinar entrega del FreeStyle, pero prestador Viva 1A no lo contacta. _x000a__x000a_Su gentil apoyo en revisión del caso y contacto con padre de asegurado. _x000a__x000a_ _x000a__x000a_ _x000a__x000a_CRISTOBAL TADEO ARBAIZA GONZALES _x000a__x000a_DNI: 71687044_x000a__x000a_Celular: 992768444 (Padre Armando Arbaiza)_x000a__x000a_Dx: Hipotiroidismo_x000a__x000a_Tratamiento pendiente: EUTIROX_x000a__x000a_Prestador: VIVA 1A"/>
    <x v="0"/>
    <s v="CRONICOS"/>
    <s v="FARMACIA"/>
    <x v="186"/>
    <s v="Buenas tardes estimados,Buenas tardes estimados,_x000a_El caso fue resuelto el 16 de diciembre y notificado previamente mediante otro correo._x000a_Cabe precisar que la paciente se encontraba en periodo de espera, por lo que no correspondía la atención por el diagnóstico de hipotiroidismo. Asimismo, el padre del menor fue informado de esta condición de manera previa a la atención._x000a_Posteriormente, Rímac autorizó la atención y la dispensación del medicamento; en consecuencia, la dispensación se realizó el 16 de diciembre._x000a_Saludos cordiales."/>
    <d v="2025-12-16T00:00:00"/>
    <x v="0"/>
    <n v="1"/>
    <s v="CERRADA"/>
    <s v="24 HORAS"/>
    <s v="ATRIBUIBLE"/>
    <s v="dic-16"/>
    <e v="#N/A"/>
    <e v="#N/A"/>
    <e v="#N/A"/>
    <e v="#N/A"/>
    <m/>
    <m/>
    <s v="Medicamentos"/>
    <x v="0"/>
  </r>
  <r>
    <x v="11"/>
    <s v="PERU"/>
    <s v="VIVA1A CENTRO MEDICO"/>
    <s v="RIMAC"/>
    <s v="CRONICOS"/>
    <s v="DNI"/>
    <n v="7569040"/>
    <s v="EDWARDS CESAR ESPINOZA SEMINARIO"/>
    <m/>
    <n v="998752719"/>
    <m/>
    <x v="1"/>
    <m/>
    <x v="2"/>
    <s v="ASEGURADOR"/>
    <s v="Buen día estimadas:_x000a__x000a_ _x000a__x000a_Agradeceré su amable apoyo con el siguiente caso._x000a__x000a_El afiliado de la referencia se encuentra actualmente inscrito en el programa de Otras Enfermedades Crónicas. Él señala que, de manera habitual, recibe tres medicamentos cada mes. Asimismo, se nos ha indicado que el médico tratante no remite la receta directamente al paciente, sino que esta es enviada al proveedor VIVA 1A._x000a__x000a_Sin embargo, en el presente mes el afiliado ha recibido solo dos medicamentos, quedando pendiente el envío de Eutirox 88 mg, el cual no le ha sido entregado. El paciente refiere que ya no cuenta con dicho medicamento, habiéndose agotado su último suministro el jueves 11 de diciembre._x000a__x000a_Solicito, por favor, su apoyo para confirmar si se ha realizado alguna modificación en las condiciones del programa, ya que la falta de entrega de este medicamento afecta la continuidad de su tratamiento._x000a__x000a_Adjunto la receta del mes anterior, proporcionada por el proveedor, para su revisión._x000a__x000a_Saludos,"/>
    <x v="0"/>
    <s v="CRONICOS"/>
    <s v="FARMACIA"/>
    <x v="186"/>
    <s v="Cabe precisar que la paciente se encontraba en periodo de espera, por lo que no correspondía la atención por el diagnóstico de hipotiroidismo. Asimismo, el padre del menor fue informado de esta condición de manera previa a la atención."/>
    <d v="2025-12-18T00:00:00"/>
    <x v="0"/>
    <n v="3"/>
    <s v="CERRADA"/>
    <s v="72 HORAS"/>
    <s v="ATRIBUIBLE"/>
    <s v="dic-16"/>
    <e v="#N/A"/>
    <e v="#N/A"/>
    <e v="#N/A"/>
    <e v="#N/A"/>
    <m/>
    <m/>
    <s v="Medicamentos"/>
    <x v="0"/>
  </r>
  <r>
    <x v="11"/>
    <s v="PERU"/>
    <s v="VIVA1A CENTRO MEDICO"/>
    <s v="RIMAC"/>
    <s v="CRONICOS"/>
    <s v="DNI"/>
    <n v="8720963"/>
    <s v="JOSE GERARDO GONZALES ALARCON"/>
    <m/>
    <n v="943290254"/>
    <m/>
    <x v="1"/>
    <m/>
    <x v="2"/>
    <s v="ASEGURADOR"/>
    <s v="Paciente se contacta con la central, refiere que hasta el momento no recibe sus medicamentos a pesar de haber sido atendido el dia 12/12 con el medico Moncada de la prestadora Viva 1A. _x000a__x000a__x000a__x000a_Su gentil apoyo en contactarlo para la entrega de sus medicamentos _x000a__x000a_"/>
    <x v="0"/>
    <m/>
    <s v="PROGRAMA RCV"/>
    <x v="186"/>
    <s v="Estimados, buen día:_x000a_Se conversa con paciente vía telefónica, quien refiere que los medicamentos fueron entregados el día de ayer._x000a_Con respecto a los laboratorios se ha gestionado la toma para el día de mañana sábado 20 del presenre._x000a__x000a_Saludos Cordiales,_x000a_"/>
    <d v="2025-12-19T00:00:00"/>
    <x v="0"/>
    <n v="4"/>
    <s v="CERRADA"/>
    <s v="96 HORAS"/>
    <s v="ATRIBUIBLE"/>
    <s v="dic-16"/>
    <e v="#N/A"/>
    <e v="#N/A"/>
    <e v="#N/A"/>
    <e v="#N/A"/>
    <m/>
    <m/>
    <s v="Medicamentos"/>
    <x v="0"/>
  </r>
  <r>
    <x v="11"/>
    <s v="PERU"/>
    <s v="VIVA1A CENTRO MEDICO"/>
    <s v="RIMAC"/>
    <s v="CRONICOS"/>
    <s v="DNI"/>
    <m/>
    <s v="JOSE ANDRES MIRANDA MONTES DE OCA"/>
    <m/>
    <m/>
    <m/>
    <x v="1"/>
    <m/>
    <x v="2"/>
    <s v="ASEGURADOR"/>
    <s v="Por favor nos ayudan con la consulta, es urgente please. Cliente se encuentra a la espera._x000a__x000a_@Auditoria Medica nos confirman please si tienen pendiente alguna aprobación de autorización para el siguiente cliente:_x000a_"/>
    <x v="2"/>
    <s v="TERAPIAS"/>
    <s v="CALL CENTER"/>
    <x v="187"/>
    <s v="Buenas noches ,Estimada:_x000a_ Ya se cuenta con el Vb se  realizara el contacto con el pcte para el cobro y el cronograma   de las atenciones ._x000a_Saludos cordiales "/>
    <d v="2025-12-17T00:00:00"/>
    <x v="0"/>
    <n v="1"/>
    <s v="CERRADA"/>
    <s v="24 HORAS"/>
    <s v="ATRIBUIBLE"/>
    <s v="dic-17"/>
    <e v="#N/A"/>
    <e v="#N/A"/>
    <e v="#N/A"/>
    <e v="#N/A"/>
    <m/>
    <m/>
    <s v="Acceso"/>
    <x v="0"/>
  </r>
  <r>
    <x v="11"/>
    <s v="PERU"/>
    <s v="VIVA1A CENTRO MEDICO"/>
    <s v="RIMAC"/>
    <s v="CRONICOS"/>
    <s v="DNI"/>
    <n v="8201744"/>
    <s v="CARLOS ALBERTO LORENZO WONG LU"/>
    <m/>
    <n v="999448461"/>
    <m/>
    <x v="1"/>
    <m/>
    <x v="2"/>
    <s v="ASEGURADOR"/>
    <s v="Estimados,_x000a__x000a_ _x000a__x000a_Su apoyo por favor con el cliente. Indica que no se contactan con él para la entrega de sus medicamentos."/>
    <x v="0"/>
    <m/>
    <s v="FARMACIA"/>
    <x v="187"/>
    <s v="Buenas tardes  estimados,"/>
    <d v="2025-12-17T00:00:00"/>
    <x v="0"/>
    <n v="1"/>
    <s v="CERRADA"/>
    <s v="24 HORAS"/>
    <s v="ATRIBUIBLE"/>
    <s v="dic-17"/>
    <e v="#N/A"/>
    <e v="#N/A"/>
    <e v="#N/A"/>
    <e v="#N/A"/>
    <m/>
    <m/>
    <s v="Medicamentos"/>
    <x v="0"/>
  </r>
  <r>
    <x v="11"/>
    <s v="PERU"/>
    <s v="VIVA1A CENTRO MEDICO"/>
    <s v="RIMAC"/>
    <s v="CRONICOS"/>
    <s v="DNI"/>
    <m/>
    <s v="ZHENJUN LI"/>
    <m/>
    <m/>
    <m/>
    <x v="1"/>
    <m/>
    <x v="2"/>
    <s v="ASEGURADOR"/>
    <s v="Les escribo porque hemos recibido el reclamo del cliente CNPC por el servicio recibido en la atención del Sr Zhenjun Li, quién está en el programa de pacientes crónicos en TALARA, les comparto detalle de su última experiencia a inicios de diciembre:_x000a__x000a_ _x000a__x000a_A pesar de todas las coordinaciones y confirmaciones que se tuvieron el día de ayer por parte de Viva1A y por tu parte, te comento que hoy cuando el Sr. Zhenjun Li se ha acercado a la clínica ha habido una serie de inconvenientes con su atención. Se presentó desde las 7:30 am y lo han atendido a las 8:30 am, durante esa hora estuve prácticamente buscando las mismas confirmaciones que gestioné ayer pues en el centro médico insistían en que no había ningún registro de atención para el Sr. Li._x000a__x000a_ _x000a__x000a_Según indicaron en SANNA Talara, ellos no habían recibido la confirmación de SANNA Piura que a su vez no tenía la confirmación de Viva1A y tampoco de RIMAC._x000a__x000a_ _x000a__x000a_Pienso que es necesario ordenar estos procesos de atención pues cada mes nos atiende una persona diferente, realizando las mismas preguntas y finalmente ofreciendo una deficiente atención. Incluso, tal como verificas en correo precedente, insistieron con el tema del copago (que es un tema recurrente todos los meses), lo que tarda aún más las coordinaciones. Considero que debería haber una cara visible por parte de VIVA1A, quienes escriben desde números diferentes, no brindan sus nombres y cuando he intentado contactarme con ellos telefónicamente me indican que sus números solo están disponibles vía Whatsapp y el único medio de comunicación es la central telefónica._x000a__x000a_ _x000a__x000a_Así mimos, el cliente nos consulta por un contacto directo con Viva 1ª, pues nos pide una cara visible ya que no hay repuesta al wasap ni llamada._x000a__x000a_ _x000a__x000a_Quedo atenta a sus cometarios, y espero nos puedan dar alternativas de mejora que permitan la eficiencia del proceso de atención médica._x000a__x000a_ _x000a__x000a_Saludos,"/>
    <x v="28"/>
    <m/>
    <s v="CRONICOS"/>
    <x v="188"/>
    <s v="Estimados, buen día:_x000a_El contacto para los pacientes chinos de CNPC es a través del Dr. Rengifo, médico ocupacional de la empresa, tal cual se ha venido gestionando desde el inicio de atenciones; así mismo, la licenciada Lucia Fajardo de CNPC, con quienes tenemos un grupo de ws en el que nos reportan en caso los pacientes presenten alguna incidencia._x000a__x000a_En cuanto al detalle de atención en Sanna Talara del mes de diciembre, el área de laboratorio realizó la gestión con el centro médico el día 2/12, adjunto screen:_x000a_"/>
    <d v="2026-01-12T00:00:00"/>
    <x v="0"/>
    <n v="17"/>
    <s v="CERRADA"/>
    <s v="6 DIAS O MAS"/>
    <s v="ATRIBUIBLE"/>
    <s v="dic-19"/>
    <e v="#N/A"/>
    <e v="#N/A"/>
    <e v="#N/A"/>
    <e v="#N/A"/>
    <m/>
    <m/>
    <s v="Atención Asistencial"/>
    <x v="3"/>
  </r>
  <r>
    <x v="11"/>
    <s v="PERU"/>
    <s v="VIVA1A CENTRO MEDICO"/>
    <s v="RIMAC"/>
    <s v="CRONICOS"/>
    <s v="DNI"/>
    <n v="7237754"/>
    <s v="MARIA ROSARIO ROBLES CASTILLO"/>
    <m/>
    <n v="943509109"/>
    <m/>
    <x v="1"/>
    <m/>
    <x v="2"/>
    <s v="ASEGURADOR"/>
    <s v="Buen día _x000a__x000a_Por favor su apoyo, cliente menciona que le indicaron que tenían exámenes de laboratorio programados, pero hasta el momento no ha tenido ninguna comunicación. Ya pasaron 15 días desde la agenda. _x000a__x000a_Su apoyo para contactar a la cliente, ya que se encuentra muy mortificada. _x000a_"/>
    <x v="5"/>
    <s v="CUIDATE"/>
    <s v="LABORATORIO"/>
    <x v="189"/>
    <s v="Buenas tardes, estimado,_x000a_Reciba un cordial saludo, en relación con el caso en mención, informamos que se realizaron las coordinaciones correspondientes considerando su cita programada para el 1 de enero. En ese marco, la toma de exámenes se efectuó el 23 de diciembre, entregándose los resultados al paciente el día 27 de diciembre._x000a_Posteriormente, el paciente acudió a consulta el 2 de enero para su control mensual y la lectura de resultados, quedando la atención conforme._x000a_No obstante, con la finalidad de fortalecer una comunicación más clara y oportuna, estaremos reforzando nuestros canales de contacto con los pacientes, a fin de asegurar una información más efectiva y acompañamiento continuo durante su atención._x000a_Saludos cordiales,"/>
    <d v="2026-02-09T00:00:00"/>
    <x v="0"/>
    <n v="36"/>
    <s v="CERRADA"/>
    <s v="6 DIAS O MAS"/>
    <s v="ATRIBUIBLE"/>
    <s v="dic-20"/>
    <e v="#N/A"/>
    <e v="#N/A"/>
    <e v="#N/A"/>
    <e v="#N/A"/>
    <m/>
    <m/>
    <s v="Fallas TICS"/>
    <x v="3"/>
  </r>
  <r>
    <x v="11"/>
    <s v="PERU"/>
    <s v="VIVA1A CENTRO MEDICO"/>
    <s v="RIMAC"/>
    <s v="CRONICOS"/>
    <s v="DNI"/>
    <n v="7237755"/>
    <s v="MARIA ROSARIO ROBLES CASTILLO"/>
    <m/>
    <n v="943509109"/>
    <m/>
    <x v="1"/>
    <m/>
    <x v="2"/>
    <s v="ASEGURADOR"/>
    <s v="Buen día _x000a__x000a_ _x000a__x000a_Por favor su apoyo, cliente menciona que le indicaron que tenían exámenes de laboratorio programados, pero hasta el momento no ha tenido ninguna comunicación. Ya pasaron 15 días desde la agenda. _x000a__x000a_ "/>
    <x v="2"/>
    <m/>
    <s v="LABORATORIO"/>
    <x v="189"/>
    <s v="Buenas tardes Margot,_x000a_Reciba un cordial saludo, en relación con el caso en mención, informamos que se realizaron las coordinaciones correspondientes considerando su cita programada para el 1 de enero. En ese marco, la toma de exámenes se efectuó el 23 de diciembre, entregándose los resultados al paciente el día 27 de diciembre._x000a_Posteriormente, el paciente acudió a consulta el 2 de enero para su control mensual y la lectura de resultados, quedando la atención conforme._x000a_No obstante, con la finalidad de fortalecer una comunicación más clara y oportuna, estaremos reforzando nuestros canales de contacto con los pacientes, a fin de asegurar una información más efectiva y acompañamiento continuo durante su atención._x000a_Saludos cordiales,"/>
    <d v="2026-02-09T00:00:00"/>
    <x v="0"/>
    <n v="36"/>
    <s v="CERRADA"/>
    <s v="6 DIAS O MAS"/>
    <s v="ATRIBUIBLE"/>
    <s v="dic-20"/>
    <e v="#N/A"/>
    <e v="#N/A"/>
    <e v="#N/A"/>
    <e v="#N/A"/>
    <m/>
    <m/>
    <s v="Acceso"/>
    <x v="0"/>
  </r>
  <r>
    <x v="11"/>
    <s v="PERU"/>
    <s v="VIVA1A CENTRO MEDICO"/>
    <s v="RIMAC"/>
    <s v="CRONICOS"/>
    <s v="DNI"/>
    <s v="09418364_x000a__x000a_"/>
    <s v="YUMPE ACOSTA JOHNNY"/>
    <m/>
    <n v="975125132"/>
    <m/>
    <x v="1"/>
    <m/>
    <x v="2"/>
    <s v="ASEGURADOR"/>
    <s v="caso urgente, colaborador de Hermes Johnny Yumpe, se encuentra como paciente crónico en el programa CUDIATE, pero me indica que en Julio fue la ultima cita, luego le llamaron en noviembre para entrega y medicamentos pero no volvieron a contactarse ni le entregaron los medicamentos._x000a__x000a_ _x000a__x000a_Por favor te agradecería se puedan contactar a la brevedad y puedan hacerle entrega de sus medicamentos."/>
    <x v="2"/>
    <s v="CUIDATE"/>
    <s v="CRONICOS"/>
    <x v="190"/>
    <s v="Estimada Margot, buenos dias._x000a__x000a_Para comentarte que sobre el paciente en mención, sus medicamentos fueron entregados el 17 de diciembre._x000a_Además, nos hemos comunicado con el paciente y él se encuentra conforme con la atención. Así mismo, paciente pasó consulta el día de hoy y se está gestionando la entrega de medicamentos el día de mañana._x000a__x000a_Por otro lado, dicho paciente ha recibido las siguientes atenciones durante el año:_x000a__x000a_21/02/25   Medicina Familiar_x000a_21/05/25   Medicina Familiar_x000a_20/06/25   Medicina Familiar_x000a_20/11/25   Medicina Familiar_x000a_26/11/25    Enfermería, Nutrición_x000a_26/12/25   Medicina Familiar _x000a__x000a_Saludos cordiales "/>
    <d v="2025-12-26T00:00:00"/>
    <x v="0"/>
    <n v="5"/>
    <s v="CERRADA"/>
    <s v="120 HORAS"/>
    <s v="ATRIBUIBLE"/>
    <s v="dic-21"/>
    <e v="#N/A"/>
    <e v="#N/A"/>
    <e v="#N/A"/>
    <e v="#N/A"/>
    <m/>
    <m/>
    <s v="Acceso"/>
    <x v="0"/>
  </r>
  <r>
    <x v="11"/>
    <s v="PERU"/>
    <s v="VIVA1A CENTRO MEDICO"/>
    <s v="RIMAC"/>
    <s v="CRONICOS"/>
    <s v="DNI"/>
    <n v="20061656"/>
    <s v="MARIA MARGARITA VICUÑA GALARRETA"/>
    <m/>
    <n v="999001125"/>
    <m/>
    <x v="1"/>
    <m/>
    <x v="2"/>
    <s v="ASEGURADOR"/>
    <s v="Buenas tardes estimadas_x000a__x000a_ _x000a__x000a_Paciente se comunica a nuestra central, se encuentra incomoda ya que no entiende cuales son los motivos por lo que no puede agendar cita y continuar en programa de Artritis Reumatoide, prestador le envió e_x000a__x000a_un mensaje de WhatsApp indicándole ello, pero no le dice cuales es el motivo y le indican comunicarse con su seguro. _x000a__x000a_Su gentil apoyo en revisión de caso y contacto con asegurada ya que necesita recibir su lectura de resultados y entrega de medicina que le corresponde a este mes. Gracias._x000a__x000a_ "/>
    <x v="5"/>
    <s v="ATENCION DOMICILIARIA"/>
    <s v="ARTRITIS"/>
    <x v="191"/>
    <s v="Saludos cordiales."/>
    <d v="2025-12-22T00:00:00"/>
    <x v="0"/>
    <n v="1"/>
    <s v="CERRADA"/>
    <s v="24 HORAS"/>
    <s v="ATRIBUIBLE"/>
    <s v="dic-22"/>
    <e v="#N/A"/>
    <e v="#N/A"/>
    <e v="#N/A"/>
    <e v="#N/A"/>
    <m/>
    <m/>
    <s v="Fallas TICS"/>
    <x v="3"/>
  </r>
  <r>
    <x v="11"/>
    <s v="PERU"/>
    <s v="VIVA1A CENTRO MEDICO"/>
    <s v="RIMAC"/>
    <s v="CRONICOS"/>
    <s v="DNI"/>
    <n v="7658718"/>
    <s v="María Patricia Talavera Cornejo"/>
    <m/>
    <n v="998412718"/>
    <s v=" pattytalavera@gmail.com"/>
    <x v="77"/>
    <m/>
    <x v="0"/>
    <s v="LIBRO DE RECLAMOS VIRTUAL"/>
    <s v="El día sábado se comunicaron, desde farmacia, para indicarme que ese mismo día antes de las 9 pm me entregarían el medicamento, pero nunca llegaron._x000a_El domingo como es obvio no trabajaron._x000a_Hoy a las 8:12 les escribí preguntando por la entrega y me respondieron que tenían problemas con el sistema, pero que en 15 minutos se arreglaba y me llamarían. Son las 12:03 pm y no se nada. A las 11:00 les escribí, ya molesta, por la falta de comunicación y nada, no han respondido ABSOLUTAMENTE NADA (exacto escribo en mayúsculas por ahora no estoy molesta, estoy enojada, mucho._x000a_Quiero saber si van a traerme la medicina (que ya no tengo) o debo buscarla por mi cuenta."/>
    <x v="0"/>
    <m/>
    <s v="FARMACIA"/>
    <x v="191"/>
    <s v=" Lima, 09 de febrero del 2026_x000a__x000a_María Patricia Talavera Cornejo_x000a_pattytalavera@gmail.com _x000a__x000a_Referencia: Reclamo N° LR-00055_x000a_PAUS – VIVA 1A S.A.C._x000a__x000a_María Patricia Talavera Cornejo,_x000a__x000a_De nuestra consideración,_x000a__x000a_Nos dirigimos a usted para saludarle y, al mismo tiempo, informarle que hemos analizado su reclamo presentado el 22 de diciembre del 2025 a través de la Hoja de Reclamación N° 00055 del Libro de Reclamaciones Virtual,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ª_x000a__x000a__x000a_Informe de Resultado del Reclamo_x000a__x000a_1._x0009_Canal de Ingreso del Reclamo:_x000a__x0009_Reclamo ingresado el 22 de diciembre del 2025, a través del Libro de Reclamaciones Virtual , mediante la Hoja de Reclamación 00055._x000a__x000a_2._x0009_Identificación del usuario afectado y de quien presenta el reclamo:_x000a__x000a_El reclamo fue presentado por el Sra. María Patricia Talavera Cornejo, identificado con DNI N° 07658718, en calidad de representante._x000a_La usuaria afectada es la Sra. Sra. María Patricia Talavera Cornejo, identificado con DNI N° 07658718_x000a__x000a_3._x0009_Descripción y causa del reclamo:_x000a__x000a_“El día sábado se comunicaron, desde farmacia, para indicarme que ese mismo día antes de las 9 pm me entregarían el medicamento, pero nunca llegaron. El domingo como es obvio no trabajaron. Hoy a las 8:12 les escribí preguntando por la entrega y me respondieron que tenían problemas con el sistema, pero que en 15 minutos se arreglaba y me llamarían. Son las 12:03 pm y no se nada. A las 11:00 les escribí, ya molesta, por la falta de comunicación y nada, no han respondido ABSOLUTAMENTE NADA (exacto escribo en mayúsculas por ahora no estoy molesta, estoy enojada, mucho. Quiero saber si van a traerme la medicina (que ya no tengo) o debo buscarla por mi cuenta..”_x000a__x000a_4._x0009_Análisis de los hechos que sustentan el reclamo:_x000a__x000a_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_x000a__x000a_ Debido a una caída imprevista de nuestro sistema informático, se produjo un retraso en la dispensación de los medicamentos, los cuales fueron entregados finalmente el día lunes 22 de diciembre. Comprendemos plenamente las molestias que esta situación pudo haber generado y ofrecemos nuestras disculpas por ello. Asimismo, reconocemos la importancia de que reciba sus medicamentos de manera continua y oportuna. _x000a__x000a_Por tal motivo, se han reforzado las coordinaciones internas y se han adoptado medidas correctivas orientadas a fortalecer nuestros procesos, con el fin de prevenir que situaciones similares vuelvan a presentarse._x000a__x000a_Agradecemos su comprensión y quedamos atentos ante cualquier inquietud adicional. Nuestro compromiso es seguir mejorando para brindarle una atención de calidad._x000a_5._x0009_Conclusiones_x000a__x000a_En consecuencia, de acuerdo con los fundamentos expuestos, nuestra institución_x000a_declara fundado en parte su reclamo por demora de dispensación.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las entregas de medicamentos_x000a_Quedamos atentos ante cualquier solicitud, prestos a servirle siempre._x000a__x000a_“EN VIVA 1A CUIDAMOS LA SALUD DE TU FAMILIA COMO SI FUERA LA NUESTRA”_x000a_"/>
    <d v="2026-02-09T00:00:00"/>
    <x v="0"/>
    <n v="36"/>
    <s v="CERRADA"/>
    <s v="6 DIAS O MAS"/>
    <s v="ATRIBUIBLE"/>
    <s v="dic-22"/>
    <e v="#N/A"/>
    <e v="#N/A"/>
    <e v="#N/A"/>
    <e v="#N/A"/>
    <m/>
    <m/>
    <s v="Medicamentos"/>
    <x v="0"/>
  </r>
  <r>
    <x v="11"/>
    <s v="PERU"/>
    <s v="VIVA1A CENTRO MEDICO"/>
    <s v="RIMAC"/>
    <s v="CRONICOS"/>
    <s v="DNI"/>
    <n v="40416252"/>
    <s v="ENEIDA BOCANEGRA PADILLA"/>
    <m/>
    <n v="916673440"/>
    <m/>
    <x v="1"/>
    <m/>
    <x v="2"/>
    <s v="ASEGURADOR"/>
    <s v="Buenas tardes estimados_x000a__x000a_Paciente se comunica a nuestra central muy molesta por situación que viene pasando, indica que para hoy 23/12 le reprogramaron su tele consulta de programa cuídate a las 10:30 am y hasta el momento no recibe llamada de médico. Su primera cita fue agendada el 06/12, pero nunca llamo médico y por ello reprogramaron cita, desde esa fecha no cuenta con tto y exige comunicación ya que no aguantara otra reprogramación. Están incumpliendo con lo indicado en su programa y se está viendo afectada por 2da vez. _x000a_Su gentil apoyo en revisión del caso y contacto urgente con asegurada para informar sobre tele consulta pendiente. "/>
    <x v="2"/>
    <s v="CUIDATE"/>
    <s v="ASMA"/>
    <x v="192"/>
    <s v="Buenas tardes estimados,_x000a_Lamentamos sinceramente la situación presentada y ofrecemos las disculpas del caso por las molestias generadas a la paciente respecto a la teleconsulta programada._x000a_Luego de la revisión correspondiente, se verifica que la paciente continuó con sus atenciones médicas, registrándose lo siguiente:_x000a_24/12/2025 – Neumología (Teleconsulta) – Dr. Alfonso Jiménez Ramos_x000a_13/01/2026 – Medicina Familiar (Teleconsulta) – Dr. Antonio David Moncada Catalán_x000a_03/02/2026 – Neumología (Teleconsulta) – Dr. Alfonso Jiménez Ramos_x000a_Con ello, se dio continuidad a su evaluación médica dentro del programa. No obstante, se reforzarán las coordinaciones y confirmaciones previas de las atenciones a fin de evitar que situaciones similares vuelvan a presentarse._x000a_Quedamos atentos ante cualquier coordinación adicional._x000a_Saludos cordiales,"/>
    <d v="2026-02-09T00:00:00"/>
    <x v="0"/>
    <n v="35"/>
    <s v="CERRADA"/>
    <s v="6 DIAS O MAS"/>
    <s v="ATRIBUIBLE"/>
    <s v="dic-23"/>
    <e v="#N/A"/>
    <e v="#N/A"/>
    <e v="#N/A"/>
    <e v="#N/A"/>
    <m/>
    <m/>
    <s v="Acceso"/>
    <x v="0"/>
  </r>
  <r>
    <x v="11"/>
    <s v="PERU"/>
    <s v="VIVA1A CENTRO MEDICO"/>
    <s v="RIMAC"/>
    <s v="CRONICOS"/>
    <s v="DNI"/>
    <n v="72154157"/>
    <s v="FIORELLA CRISEL VERGARA OLIVO"/>
    <m/>
    <n v="947239761"/>
    <m/>
    <x v="1"/>
    <m/>
    <x v="1"/>
    <s v="ASEGURADOR"/>
    <s v="Buenas noches estimadas_x000a__x000a_Paciente se comunica a nuestra central, refiere que quedaron en comunicarse hoy a las 5pm para brindar la información acerca de la atención de traumatología y atención de terapias. También le brindaron OM de laboratorio que no eran exámenes para el diagnóstico de Artritis reumatoide, solicita verificación y observación ya que presenta mucho dolor y su médico de confianza le indico que no son los exámenes adecuados para control de ese diagnóstico. Continua a la espera de comunicación para coordinar ello ya que no quiere esperar más tiempo ni el mes siguiente. También le indicaron que pasaría atenciones de nutrición y hasta el momento no le agendan. _x000a_Su gentil apoyo en revisión de caso y contacto urgente con paciente ya que no se encuentra conforme como se esta llevando su programa. _x000a_"/>
    <x v="5"/>
    <m/>
    <s v="PROGRAMA ARTRITIS"/>
    <x v="192"/>
    <s v="Buenas tardes estimados,_x000a_Reciban un cordial saludo. En relación con el caso en mención, informamos que la paciente se encuentra incorporada en el programa de Hipotiroidismo y Diabetes. En ese sentido, los exámenes de laboratorio solicitados para diagnóstico de artritis no forman parte de las prestaciones contempladas dentro de sus programas actuales._x000a_Por otro lado, se coordinó la atención domiciliaria con la Dra. Ana Claudia Ayon Pacheco para el día 16/02/2026 la cual se realizo de manera optima._x000a_Cabe precisar que las principales dificultades para el agendamiento radican en que la paciente solicita que todas las atenciones sean exclusivamente bajo modalidad domiciliaria, no aceptando atenciones virtuales ni presenciales en sede._x000a_Sin embargo, de acuerdo con lo establecido en el contrato, “...las atenciones se realizarán presenciales y virtuales alternadas de manera mensual...”, lo cual limita la posibilidad de programar todas las consultas bajo modalidad domiciliaria, generando restricciones operativas para el cumplimiento del esquema pactado._x000a_Quedamos atentos a las indicaciones correspondientes._x000a_Saludos cordiales,"/>
    <d v="2026-02-25T00:00:00"/>
    <x v="0"/>
    <n v="47"/>
    <s v="CERRADA"/>
    <s v="6 DIAS O MAS"/>
    <s v="ATRIBUIBLE"/>
    <s v="dic-23"/>
    <e v="#N/A"/>
    <e v="#N/A"/>
    <e v="#N/A"/>
    <s v="SI"/>
    <m/>
    <m/>
    <s v="Fallas TICS"/>
    <x v="3"/>
  </r>
  <r>
    <x v="11"/>
    <s v="PERU"/>
    <s v="VIVA1A CENTRO MEDICO"/>
    <s v="RIMAC"/>
    <s v="CRONICOS"/>
    <s v="DNI"/>
    <n v="8222013"/>
    <s v="Monica  Gomez  M"/>
    <m/>
    <n v="999098128"/>
    <s v="jj.conciliacion@gmail.com"/>
    <x v="77"/>
    <m/>
    <x v="0"/>
    <s v="LIBRO DE RECLAMOS VIRTUAL"/>
    <s v="Solicité el envío al local de inkafarma más próximo a mi domicilio que está ubicado en la avenida Manuel Valle pero no acceden a ello_x000a__x000a_"/>
    <x v="5"/>
    <m/>
    <s v="NO ESPECIFICA"/>
    <x v="193"/>
    <s v=" Lima, 10 de febrero del 2026_x000a__x000a_Mónica María Angela Gómez de la Torre Montori_x000a_jj.conciliacion@gmail.com_x000a__x000a_Referencia: Reclamo N° LR-00056_x000a_PAUS – VIVA 1A S.A.C._x000a__x000a_Mónica María Angela Gómez de la Torre Montori,_x000a__x000a_De nuestra consideración,_x000a__x000a_Nos dirigimos a usted para saludarle y, al mismo tiempo, informarle que hemos analizado su reclamo presentado el 26 de diciembre del 2025 a través de la Hoja de Reclamación N° 00056 del Libro de Reclamaciones Virtual, con relación a los presuntos inconvenientes ocurridos durante nuestra atención. Por ello, procedimos a realizar una evaluación exhaustiva con las áreas involucradas. _x000a__x000a_En virtud de ello, adjunto a la presente, encontrará el Informe de Resultado de su Reclamo para su revisión._x000a__x000a_Lamentamos cualquier molestia que esta situación haya podido ocasionar y le reiteramos nuestro propósito de cumplir con nuestros servicios con la más alta calidad para nuestros pacientes._x000a__x000a_Finalmente, le recordamos lo siguiente:_x000a__x000a_“De no encontrarse de acuerdo, o disconforme con el resultado del reclamo, o ante la negativa de atención o irregularidad en su tramitación, puede acudir en denuncia ante la Superintendencia Nacional de Salud - SUSALUD; o hacer uso de los mecanismos alternativos de solución de controversias ante el Centro de Conciliación y Arbitraje - CECONAR de SUSALUD.”_x000a__x000a_Quedamos atentos ante cualquier consulta adicional._x000a__x000a_Cordialmente,_x000a__x000a__x000a__x000a_VIVA 1A S.A.C._x000a_BRIGITTE HUARANCA LÓPEZ_x000a_GESTOR DE RECLAMOS DE VIVA 1ª_x000a__x000a__x000a_Informe de Resultado del Reclamo_x000a__x000a_1._x0009_Canal de Ingreso del Reclamo:_x000a__x0009_Reclamo ingresado el 26 de diciembre del 2025, a través del Libro de Reclamaciones Virtual , mediante la Hoja de Reclamación 00056._x000a__x000a_2._x0009_Identificación del usuario afectado y de quien presenta el reclamo:_x000a__x000a_El reclamo fue presentado por el Sra. Mónica María Angela Gómez de la Torre Montori, identificado con DNI N° 08222013, en calidad de representante._x000a_La usuaria afectada es la Sra. Sra. Mónica María Angela Gómez de la Torre Montori, identificado con DNI N° 08222013_x000a__x000a_3._x0009_Descripción y causa del reclamo:_x000a__x000a_“Descripción del reclamo: Solicité el envío al local de inkafarma más próximo a mi domicilio que está ubicado en la avenida Manuel Valle pero no acceden a ello _x000a_Sustenta tu respuesta en base al archivo adjunto:_x000a_Expectativas de atención y eficiencia en los servicios de VIVA 1A S.A.C: Que envié medicamentos al local más cercano a mi domicilio o plazo para hacerlo en otro local.”_x000a__x000a_4._x0009_Análisis de los hechos que sustentan el reclamo:_x000a__x000a_Habiendo solicitado el descargo respectivo a las áreas involucradas en su atención, como parte de las diligencias para atender su reclamo, cordialmente, le informamos lo siguiente: Lamentamos sinceramente los inconvenientes ocasionados y reiteramos que la salud y el bienestar de nuestros pacientes constituyen nuestra principal prioridad._x000a__x000a_Debido a un desabastecimiento presentado en una de las cadenas de nuestro proveedor, específicamente en el local INK-DW6-Pachacamac 2, no fue posible realizar la dispensación de los medicamentos en dicha tienda la cual era las más cercana a su domicilio. Ante esta situación, se coordinó la dispensación a domicilio del paciente que finalmente fueron dispensados y entregados el día viernes 26 de diciembre. _x000a__x000a_Comprendemos plenamente las molestias que esta situación pudo haber generado y ofrecemos nuestras disculpas por ello. Asimismo, reconocemos la importancia de que reciba sus medicamentos de manera continua y oportuna. _x000a__x000a_Por tal motivo, se han reforzado las coordinaciones internas y se han adoptado medidas correctivas orientadas a fortalecer nuestros procesos, con el fin de prevenir que situaciones similares vuelvan a presentarse._x000a__x000a_Agradecemos su comprensión y quedamos atentos ante cualquier inquietud adicional. Nuestro compromiso es seguir mejorando para brindarle una atención de calidad._x000a_5._x0009_Conclusiones_x000a__x000a_En consecuencia, de acuerdo con los fundamentos expuestos, nuestra institución_x000a_declara fundado en parte su reclamo por demora de dispensación._x000a__x000a_Viva 1A agradece su reclamo pues nos permite tener el debido conocimiento de las eventualidades y deficiencias que puedan producirse durante la atención, tomar medidas correctivas evitando a futuro alguna otra disconformidad que refleja insatisfacción en situaciones similares._x000a__x000a_Lamentamos que la percepción de la atención brindada no haya sido de su satisfacción, no obstante, le reiteramos nuestro compromiso de seguir trabajando en pro de la mejora de los procesos establecidos en nuestra institución; asimismo le informamos que, ante cualquier consulta o duda futura, puede contactarse con nuestro personal de Plataforma de Atención al Usuario en Salud (PAUS) por los siguientes canales: quejasyreclamos@viva1a.com.pe_x000a__x000a_6._x0009_Medidas a adoptar o adoptadas:_x000a_Finalmente, es oportuno informarle que hemos adoptado las siguientes medidas:_x000a_a)_x0009_Notificar de forma oportuna las entregas de medicamentos_x000a_Quedamos atentos ante cualquier solicitud, prestos a servirle siempre._x000a__x000a_“EN VIVA 1A CUIDAMOS LA SALUD DE TU FAMILIA COMO SI FUERA LA NUESTRA”_x000a_"/>
    <d v="2026-02-10T00:00:00"/>
    <x v="0"/>
    <n v="33"/>
    <s v="CERRADA"/>
    <s v="6 DIAS O MAS"/>
    <s v="ATRIBUIBLE"/>
    <s v="dic-26"/>
    <e v="#N/A"/>
    <e v="#N/A"/>
    <e v="#N/A"/>
    <e v="#N/A"/>
    <m/>
    <m/>
    <s v="Fallas TICS"/>
    <x v="3"/>
  </r>
  <r>
    <x v="11"/>
    <s v="PERU"/>
    <s v="VIVA1A CENTRO MEDICO"/>
    <s v="RIMAC"/>
    <s v="CRONICOS"/>
    <s v="DNI"/>
    <n v="40248892"/>
    <s v="CARLA MARIA BELLINA PFLUCKER"/>
    <m/>
    <n v="987711491"/>
    <m/>
    <x v="1"/>
    <m/>
    <x v="1"/>
    <s v="ASEGURADOR"/>
    <s v="Buenas tardes estimados_x000a__x000a_Pacientes se comunica a nuestra central muy incómoda, refiere que no es la primera vez que presenta problemas con prestador Viva 1A ya que nunca envía el tratamiento a tiempo, médico del programa le indico hace 2 semanas que derivo receta con el área de farmacia para que se contacten y realicen la entrega respectiva, hasta la fecha no se comunican. Exige comunicación y envió de tratamiento urgente ya que afectan su salud. No está conforme con seguimiento que brinda prestador, tampoco le envían las recetas ni por correo para saber si existe receta. _x000a_Su gentil apoyo en revisión de caso y contacto urgente con paciente. "/>
    <x v="28"/>
    <m/>
    <s v="PROGRAMA RCV"/>
    <x v="193"/>
    <s v="Estimados, buena tarde:_x000a_Se contacta con paciente en referencia por ws corporativo; dado que, no responde otro medio de contactabilidad._x000a_Se agenda atención para el día de hoy con el Dr. Siura - Endocrinología._x000a_"/>
    <d v="2025-12-26T00:00:00"/>
    <x v="0"/>
    <n v="1"/>
    <s v="CERRADA"/>
    <s v="24 HORAS"/>
    <s v="ATRIBUIBLE"/>
    <s v="dic-26"/>
    <e v="#N/A"/>
    <e v="#N/A"/>
    <e v="#N/A"/>
    <e v="#N/A"/>
    <m/>
    <m/>
    <s v="Atención Asistencial"/>
    <x v="3"/>
  </r>
  <r>
    <x v="11"/>
    <s v="PERU"/>
    <s v="VIVA1A CENTRO MEDICO"/>
    <s v="RIMAC"/>
    <s v="CRONICOS"/>
    <s v="DNI"/>
    <m/>
    <s v="UCCELLI RODRIGUEZ MIGUEL ALVARO"/>
    <m/>
    <n v="998104839"/>
    <m/>
    <x v="1"/>
    <m/>
    <x v="1"/>
    <s v="ASEGURADOR"/>
    <s v="Buenas Tardes _x000a__x000a_Estimados , solicito de su apoyo en coordinar la atención para el tratamiento de HTA -Programa Cuidate , póliza se encuentra activa en el sistema e iniciar tratamiento."/>
    <x v="4"/>
    <s v="CUIDATE"/>
    <s v="CUIDATE"/>
    <x v="193"/>
    <s v=". "/>
    <d v="2026-02-09T00:00:00"/>
    <x v="0"/>
    <n v="32"/>
    <s v="CERRADA"/>
    <s v="6 DIAS O MAS"/>
    <s v="ATRIBUIBLE"/>
    <s v="dic-26"/>
    <e v="#N/A"/>
    <e v="#N/A"/>
    <e v="#N/A"/>
    <e v="#N/A"/>
    <m/>
    <m/>
    <s v="Solicitud"/>
    <x v="1"/>
  </r>
  <r>
    <x v="11"/>
    <s v="PERU"/>
    <s v="VIVA1A CENTRO MEDICO"/>
    <s v="RIMAC"/>
    <s v="CRONICOS"/>
    <s v="DNI"/>
    <n v="8023641"/>
    <s v="MIRYAM ALEJANDRINA PON PRIETO"/>
    <m/>
    <n v="991813226"/>
    <m/>
    <x v="1"/>
    <m/>
    <x v="1"/>
    <s v="ASEGURADOR"/>
    <s v="Buenos días estimados_x000a__x000a_Paciente e hija se comunican a nuestra central, se encuentra muy incomodas por los inconvenientes que presentan constantemente con prestador. Paciente Sra. Miryam indica que su última cita fue el 11/Nov, no cuenta con programación de cita para recibir tratamiento por sus 4 diagnósticos y ya no cuenta con medicamentos. Hija de paciente refiere que ya ha puesto como 20 quejas en la plataforma de Rimac por que el prestador del programa no lleva el seguimiento de forma oportuna y siempre tienen los mismos problemas todos los meses, exige solución hoy mismo ya que paga su seguro mensualmente y aparte hace un gasto extra por comprar medicinas ya que nunca recibe atenciones a tiempo en su programa. _x000a_Su gentil apoyo en revisión de caso, comunicación urente con paciente e informar sobre agendamiento de cita. Quedamos atentos, gracias. "/>
    <x v="2"/>
    <m/>
    <s v="PROGRAMA RCV"/>
    <x v="194"/>
    <s v="Buenos días estimados_x000a__x000a_Paciente en mención nos contactamos indicándole que tenía que realizar un copago correspondiente de S/30.00 paciente indicó que anteriormente no realizaba ningún copago, que se comunicaría con Rímac sobre dicha situación, pero de igual forma hará el pago para su atención, queda agendada la atención para el día de hoy lunes 29/12 a las 14:00 hrs con el Dr Moncada, quedo atento ante cualquier solicitud, gracias._x000a__x000a_Saludos, "/>
    <d v="2025-12-29T00:00:00"/>
    <x v="0"/>
    <n v="1"/>
    <s v="CERRADA"/>
    <s v="24 HORAS"/>
    <s v="ATRIBUIBLE"/>
    <s v="dic-29"/>
    <e v="#N/A"/>
    <e v="#N/A"/>
    <e v="#N/A"/>
    <e v="#N/A"/>
    <m/>
    <m/>
    <s v="Acceso"/>
    <x v="0"/>
  </r>
  <r>
    <x v="11"/>
    <s v="PERU"/>
    <s v="VIVA1A CENTRO MEDICO"/>
    <s v="RIMAC"/>
    <s v="CRONICOS"/>
    <s v="DNI"/>
    <n v="72144824"/>
    <s v="STEFANI MILAGROS GELDRES VILLA"/>
    <m/>
    <n v="920774282"/>
    <m/>
    <x v="1"/>
    <m/>
    <x v="1"/>
    <s v="ASEGURADOR"/>
    <s v="Solicito su apoyo con el siguiente caso: La asegurada STEFANI MILAGROS GELDRES VILLA con DNI 72144824 se afilio al programa otras enfermedades crónicas en el mes de noviembre, la atendieron ese mes y le dijeron que debía hacer un control en el mes de diciembre. Cliente ha tratado de contactarlos, pero no recibe respuesta._x000a__x000a_Por ello, solicita el cambio a la clínica internacional sede surco."/>
    <x v="2"/>
    <m/>
    <s v="CRONICOS"/>
    <x v="194"/>
    <s v=". "/>
    <d v="2026-02-09T00:00:00"/>
    <x v="0"/>
    <n v="31"/>
    <s v="CERRADA"/>
    <s v="6 DIAS O MAS"/>
    <s v="ATRIBUIBLE"/>
    <s v="dic-29"/>
    <e v="#N/A"/>
    <e v="#N/A"/>
    <e v="#N/A"/>
    <e v="#N/A"/>
    <m/>
    <m/>
    <s v="Acceso"/>
    <x v="0"/>
  </r>
  <r>
    <x v="12"/>
    <s v="PERU"/>
    <s v="VIVA1A CENTRO MEDICO"/>
    <s v="RIMAC"/>
    <s v="CRONICOS"/>
    <s v="DNI"/>
    <s v="72852441  "/>
    <s v="ORIANNA TRAVERSO MADRID "/>
    <m/>
    <s v="999400690  "/>
    <m/>
    <x v="1"/>
    <m/>
    <x v="2"/>
    <s v="ASEGURADOR"/>
    <s v="Buenos días estimados_x000a__x000a_Paciente se comunica a nuestra central, se encuentra incomoda y preocupada ya que realizo su solicitud de ingreso en el mes de noviembre 2025 y hasta la fecha no ha sido contacta ni por llamada ni por mensaje vía WhatsApp para determinar ingreso a programa. Refiere que ya espero el tiempo prudente y solicita el contacto urgente. _x000a_Su gentil apoyo en revisión de caso y contacto con paciente, se reporto solicitud de ingreso el 14/11. Quedamos atentos a sus comentarios, gracias._x000a_"/>
    <x v="5"/>
    <s v="CRONICOS"/>
    <s v="CRONICOS"/>
    <x v="195"/>
    <s v="Estimadas, buena noche:_x000a_Las disculpas del caso por la reciente respuesta al correo._x000a_Nos hemos contactado con paciente en referencia el día 2 de Enero, nuevamente, para indicarle que efectivamente no procede la atención como programa; dado que, la póliza es FOLA, paciente conforme con la información._x000a__x000a_Por favor solicitamos su especial apoyo, si es factible que puedan validar el tipo de póliza antes de aceptar el ingreso para no generar una falsa expectativa a los pacientes._x000a__x000a_Adjunto screen de Acredita Salud."/>
    <d v="2026-02-09T00:00:00"/>
    <x v="0"/>
    <n v="27"/>
    <s v="CERRADA"/>
    <s v="6 DIAS O MAS"/>
    <s v="ATRIBUIBLE"/>
    <s v="ene-02"/>
    <e v="#N/A"/>
    <e v="#N/A"/>
    <e v="#N/A"/>
    <e v="#N/A"/>
    <m/>
    <m/>
    <s v="Fallas TICS"/>
    <x v="3"/>
  </r>
  <r>
    <x v="12"/>
    <s v="PERU"/>
    <s v="VIVA1A CENTRO MEDICO"/>
    <s v="RIMAC"/>
    <s v="CRONICOS"/>
    <s v="DNI"/>
    <m/>
    <s v="Hilda Juana Gonzales Díaz_x000a_"/>
    <m/>
    <m/>
    <m/>
    <x v="1"/>
    <m/>
    <x v="2"/>
    <s v="ASEGURADOR"/>
    <s v="Por medio de la presente, me dirijo a ustedes para presentar un reclamo formal respecto a los servicios de terapia contratados con la Clínica Viva A1 para la paciente Hilda Juana Gonzales Díaz, mi hermana, quien lamentablemente falleció posteriormente._x000a__x000a_Con fecha 23 de septiembre de 2025, contratamos y pagamos puntualmente los servicios de terapia física, terapia de lenguaje y terapia ocupacional. A continuación, detallamos los hechos de manera clara y cronológica:_x000a__x000a_1. Sobre el cumplimiento de las terapias_x000a__x000a_La terapia de lenguaje sí se brindó de manera regular, cumpliéndose al día antes de que la paciente se agravara de salud._x000a__x000a_En el caso de la terapia física, la terapeuta no asistió dos días, quedando esas sesiones pendientes._x000a__x000a_La terapia ocupacional nunca fue brindada, pese a que en reiteradas oportunidades se nos indicaba que “ya iban a venir”, lo cual nunca se concretó._x000a__x000a_El mes completo de terapias no se llegó a culminar debido a que la paciente se puso grave de salud y fue hospitalizada, situación que fue informada oportunamente a la Clínica Viva A1, motivo por el cual ya no pudo continuar con las sesiones._x000a__x000a_2. Falta de comunicación y diligencia en la terapia física_x000a_Durante el periodo de terapias, mi hija Francesca observó que la paciente presentaba manchas moradas en el pie derecho, además de que el pie se encontraba helado, signos que resultaban claramente alarmantes._x000a_En ningún momento la terapeuta física nos informó o alertó sobre estas anomalías, a pesar de que trabajaba directamente esa zona del cuerpo, lo cual consideramos una grave falta de comunicación, ética y diligencia profesional._x000a__x000a_3. Atención médica y evolución del caso_x000a_Ante esta situación, solicitamos una consulta médica a domicilio, la cual fue realizada por una doctora enviada por la propia Clínica Viva A1, quien nos indicó que era necesario sacar con urgencia una cita cardiovascular._x000a_Esta evaluación se realizó un jueves. Para el viernes, las manchas moradas eran mucho más notorias, motivo por el cual decidimos trasladar a la paciente a la Clínica Jesús del Norte._x000a__x000a_Posteriormente, se nos informó que la paciente presentaba una trombosis arterial, lo que generó una situación crítica. Debido a que no contábamos con los recursos económicos suficientes para continuar en una clínica privada, la paciente fue trasladada al Hospital Almenara, donde finalmente se determinó la amputación de la pierna por encima de la rodilla._x000a_Todos estos hechos ocurrieron en el año 2025._x000a__x000a_Desde el año 2026, hemos comunicado reiteradamente esta situación a la clínica, sin recibir hasta la fecha una explicación clara ni una solución concreta, solo respuestas evasivas indicando que “están evaluando el caso”._x000a__x000a_Por todo lo expuesto, solicitamos una explicación formal por escrito y una compensación correspondiente, considerando:_x000a__x000a_El pago puntual por tres servicios, de los cuales uno nunca fue brindado y otro no se cumplió completamente._x000a__x000a_La omisión de alertar signos evidentes y graves como manchas moradas y extremidad fría, que posteriormente se relacionaron con un diagnóstico de trombosis arterial."/>
    <x v="2"/>
    <m/>
    <s v="TERAPIAS"/>
    <x v="196"/>
    <s v="Estimada, Buenas tardes._x000a_Estimada Sra. Gonzales_x000a_Previo un cordial saludo, adjunto a la presente comunicación, encontrará la respuesta al reclamo remitido a nuestro área el día 04.01.26"/>
    <d v="2026-01-27T00:00:00"/>
    <x v="0"/>
    <n v="17"/>
    <s v="CERRADA"/>
    <s v="6 DIAS O MAS"/>
    <s v="ATRIBUIBLE"/>
    <s v="ene-04"/>
    <e v="#N/A"/>
    <e v="#N/A"/>
    <e v="#N/A"/>
    <e v="#N/A"/>
    <m/>
    <m/>
    <s v="Acceso"/>
    <x v="0"/>
  </r>
  <r>
    <x v="12"/>
    <s v="PERU"/>
    <s v="VIVA1A CENTRO MEDICO"/>
    <s v="RIMAC"/>
    <s v="CRONICOS"/>
    <s v="CE"/>
    <n v="800573"/>
    <s v="CAROLINA DE ASIS REYES ACOSTA "/>
    <m/>
    <n v="939664605"/>
    <m/>
    <x v="1"/>
    <m/>
    <x v="2"/>
    <s v="ASEGURADOR"/>
    <s v="Personal de atención al cliente de Rimac se comunica a nuestra central, refiere que paciente se encentra muy incómoda ya que tiene pendiente entrega de tratamiento por diagnóstico de DBM2 que se atiende por programa cuídate con prestador Viva 1A, no obtiene respuesta de prestador, exige entrega lo antes posible de lo contrario realizara su reclamo formal. _x000a_su gentil apoyo en revisión de caso, paciente también brinda número de teléfono actual para que la contacte con urgencia. Quedamos atentos a sus comentarios."/>
    <x v="0"/>
    <s v="CUIDATE"/>
    <s v="FARMACIA"/>
    <x v="197"/>
    <s v="Buenas tardes_x000a__x000a_Nos comunicamos con asegurado se coordina atención para: _x000a_el 09/01 con el Dr. Moncada, aseg conforme_x000a__x000a_saludos_x000a_"/>
    <d v="2026-01-09T00:00:00"/>
    <x v="0"/>
    <n v="5"/>
    <s v="CERRADA"/>
    <s v="120 HORAS"/>
    <s v="ATRIBUIBLE"/>
    <s v="ene-05"/>
    <e v="#N/A"/>
    <e v="#N/A"/>
    <e v="#N/A"/>
    <e v="#N/A"/>
    <m/>
    <m/>
    <s v="Medicamentos"/>
    <x v="0"/>
  </r>
  <r>
    <x v="12"/>
    <s v="PERU"/>
    <s v="VIVA1A CENTRO MEDICO"/>
    <s v="RIMAC"/>
    <s v="CRONICOS"/>
    <s v="DNI"/>
    <n v="9150324"/>
    <s v="VERONICA PAOLA ROSSADO ESPINOZA"/>
    <m/>
    <n v="989075148"/>
    <m/>
    <x v="1"/>
    <m/>
    <x v="2"/>
    <s v="ASEGURADOR"/>
    <s v="Buenas noches estimados_x000a__x000a_Paciente se comunica a nuestra central, refiere que tiene inconvenientes en agendar cita de programa, indica que un mes la atienden con normalidad, al siguiente le indican que no cuenta con el beneficio del programa y luego le piden disculpas indicando que hubo un error. Exige tener su seguimiento continuo, refiere que esposo tiene el mismo plan, se encentra con el mismo prestador llevando el programa y no tiene los inconvenientes que ella presenta. Tiene pendiente agendar cita de programa de otras enfermedades crónicas._x000a_Su gentil apoyo en revisión de caso y comunicarse con paciente para agendar atención según corresponda. _x000a__x000a_"/>
    <x v="2"/>
    <s v="CRONICOS"/>
    <s v="CRONICOS"/>
    <x v="198"/>
    <s v="Buenas tardes estimados_x000a__x000a_se asigna asesor Marco Ojeda  para seguimiento y contacto respectivo_x000a__x000a_saludos"/>
    <d v="2026-01-07T00:00:00"/>
    <x v="0"/>
    <n v="2"/>
    <s v="CERRADA"/>
    <s v="48 HORAS"/>
    <s v="ATRIBUIBLE"/>
    <s v="ene-06"/>
    <s v="URGENTE // RIMAC VIP // VERONICA PAOLA ROSSADO ESPINOZA // 09150324 // CONSULTA PROVEEDOR REEMPLAZO STARVITAL"/>
    <e v="#N/A"/>
    <e v="#N/A"/>
    <e v="#N/A"/>
    <m/>
    <m/>
    <s v="Acceso"/>
    <x v="0"/>
  </r>
  <r>
    <x v="12"/>
    <s v="PERU"/>
    <s v="VIVA1A CENTRO MEDICO"/>
    <s v="RIMAC"/>
    <s v="CRONICOS"/>
    <s v="DNI"/>
    <n v="7613193"/>
    <s v="RAFAEL FABIAN NICHOS"/>
    <m/>
    <n v="966390928"/>
    <m/>
    <x v="1"/>
    <m/>
    <x v="2"/>
    <s v="ASEGURADOR"/>
    <s v="Paciente se comunica a nuestra central, refiere que hasta el momento no lograron agendar cita mensual de programa cuídate, todos los meses tiene el mismo problema con la demora de agendamiento de citas. Actualmente no cuenta con tto. Solicita comunicación urgente para agendar cita e indicar por que canales tendrán el contacto respectivo para el seguimiento de su programa._x000a_Su gentil apoyo en revisión de caso, comunicarse con paciente para agendar cita según corresponda y brindar canales de atención con programa. Quedamos a la espera de sus comentarios, gracias._x000a_"/>
    <x v="2"/>
    <s v="CUIDATE"/>
    <s v="CUIDATE"/>
    <x v="198"/>
    <s v="Buenas tardes, nos comunicamos con asegurado en mención_x000a_se coordinó atención para el:_x000a_13/01 con la Dra. Virginia Cuevas Rivero, asegurada conforme _x000a__x000a_saludos_x000a_"/>
    <d v="2026-01-08T00:00:00"/>
    <x v="0"/>
    <n v="3"/>
    <s v="CERRADA"/>
    <s v="72 HORAS"/>
    <s v="ATRIBUIBLE"/>
    <s v="ene-06"/>
    <e v="#N/A"/>
    <e v="#N/A"/>
    <e v="#N/A"/>
    <e v="#N/A"/>
    <m/>
    <m/>
    <s v="Acceso"/>
    <x v="0"/>
  </r>
  <r>
    <x v="12"/>
    <s v="PERU"/>
    <s v="VIVA1A CENTRO MEDICO"/>
    <s v="RIMAC"/>
    <s v="CRONICOS"/>
    <s v="DNI"/>
    <n v="9538378"/>
    <s v="MARIA ENRIQUETA ROMERO FLORES"/>
    <m/>
    <n v="999201992"/>
    <m/>
    <x v="1"/>
    <m/>
    <x v="1"/>
    <s v="ASEGURADOR"/>
    <s v="Buenas tardes estimados_x000a__x000a__x000a__x000a_Solicito su gentil apoyo en indicar que diagnósticos tiene paciente para formar parte de programa Otras enfermedades crónicas RCV._x000a__x000a_Paciente refiere que solo tiene diagnóstico de HTA y DLP. _x000a__x000a_Quedamos a la espera de respuesta, gracias. _x000a__x000a_"/>
    <x v="1"/>
    <s v="CRONICOS"/>
    <s v="RCV"/>
    <x v="198"/>
    <s v="Estimada Dra. Ambar, buena noche:_x000a_Adjunto screen de las llamadas realizadas._x000a_Cabe resaltar que la paciente aceptó el copago de s/30 por la consulta, siendo atendida el día de hoy en horas de la mañana, encontrándose sus medicamentos en gestión._x000a__x000a_Saludos Cordiales,_x000a_"/>
    <d v="2026-01-12T00:00:00"/>
    <x v="0"/>
    <n v="5"/>
    <s v="CERRADA"/>
    <s v="120 HORAS"/>
    <s v="ATRIBUIBLE"/>
    <s v="ene-06"/>
    <e v="#N/A"/>
    <e v="#N/A"/>
    <e v="#N/A"/>
    <e v="#N/A"/>
    <m/>
    <m/>
    <s v="Solicitud"/>
    <x v="1"/>
  </r>
  <r>
    <x v="12"/>
    <s v="PERU"/>
    <s v="VIVA1A CENTRO MEDICO"/>
    <s v="RIMAC"/>
    <s v="CRONICOS"/>
    <s v="DNI"/>
    <s v="07922133 "/>
    <s v="ENRIQUE AUGUSTO FARFAN FERNANDEZ "/>
    <m/>
    <s v="995007310 "/>
    <m/>
    <x v="1"/>
    <m/>
    <x v="2"/>
    <s v="ASEGURADOR"/>
    <s v="Buenas tardes estimados_x000a__x000a_Esposa de paciente se comunica a nuestra central realizando reclamo ya que realizo solicitud de ingreso a programa el 04/12 y hasta la fecha no recibe comunicación de prestador. Exige comunicación hoy mismo ya que hace tiempo se cumplió el tiempo de espera y esposo necesita recibir tratamiento. _x000a_Se verifica que el 16/12 se confirmo a personal de_x000a_Su gentil apoyo en revisión de caso, comunicarse con esposa de paciente y determinar ingreso. Quedamos atentos a sus comentarios. _x000a_"/>
    <x v="1"/>
    <s v="CRONICAS"/>
    <s v="CALL CENTER"/>
    <x v="198"/>
    <s v="Buenos días estimados_x000a__x000a_Nos contactamos con paciente y la cita ha quedado programada para el día de mañana a las 8:30 am con el Dr Antonio Moncada, paciente queda conforme, quedo atento a cualquier solicitud, gracias_x000a__x000a_Saludos,"/>
    <d v="2026-01-13T00:00:00"/>
    <x v="0"/>
    <n v="6"/>
    <s v="CERRADA"/>
    <s v="6 DIAS O MAS"/>
    <s v="ATRIBUIBLE"/>
    <s v="ene-06"/>
    <e v="#N/A"/>
    <e v="#N/A"/>
    <e v="#N/A"/>
    <e v="#N/A"/>
    <m/>
    <m/>
    <s v="Solicitud"/>
    <x v="1"/>
  </r>
  <r>
    <x v="12"/>
    <s v="PERU"/>
    <s v="VIVA1A CENTRO MEDICO"/>
    <s v="RIMAC"/>
    <s v="CRONICOS"/>
    <s v="DNI"/>
    <n v="6783935"/>
    <s v="GIUSEPPE DAVID SIFUENTES DIANO"/>
    <m/>
    <n v="931852974"/>
    <m/>
    <x v="1"/>
    <m/>
    <x v="2"/>
    <s v="ASEGURADOR"/>
    <s v="Buenas tardes, estimados:_x000a_La esposa del paciente se comunicó con la central y manifestó su disconformidad con el servicio brindado por la prestadora Viva 1A, indicando que debe llamar reiteradamente para solicitar la programación de citas y la entrega de medicamentos. Asimismo, refiere que el paciente no recibe atención desde hace aproximadamente dos meses._x000a_Adicionalmente, señala que el monto de los fármacos presenta variaciones significativas, oscilando entre S/ 30.00 y S/ 180.00, tratándose del mismo medicamento._x000a_La usuaria solicita que la prestadora cumpla oportunamente con la atención, la programación de citas y la entrega de medicamentos correspondientes."/>
    <x v="0"/>
    <m/>
    <s v="PROGRAMA DIAMANTE"/>
    <x v="199"/>
    <s v=". "/>
    <d v="2026-02-09T00:00:00"/>
    <x v="0"/>
    <n v="23"/>
    <s v="CERRADA"/>
    <s v="6 DIAS O MAS"/>
    <s v="ATRIBUIBLE"/>
    <s v="ene-08"/>
    <e v="#N/A"/>
    <e v="#N/A"/>
    <e v="#N/A"/>
    <e v="#N/A"/>
    <m/>
    <m/>
    <s v="Medicamentos"/>
    <x v="0"/>
  </r>
  <r>
    <x v="12"/>
    <s v="PERU"/>
    <s v="VIVA1A CENTRO MEDICO"/>
    <s v="RIMAC"/>
    <s v="CRONICOS"/>
    <s v="DNI"/>
    <s v="72182944    "/>
    <s v="_x000a_FERNANDA GABRIEL LOVATON CARRILLO   "/>
    <m/>
    <n v="966179467"/>
    <m/>
    <x v="1"/>
    <m/>
    <x v="2"/>
    <s v="ASEGURADOR"/>
    <s v="Buenas tardes estimados_x000a__x000a_Paciente se comunica a nuestra central indicando que hasta la fecha no recibe comunicación de parte de prestador de programa, se encuentra incomoda y preocupada ante situación. Se derivo solicitud de ingreso el 24/12/25. _x000a_Su entil apoyo en revisión de caso y contacto con paciente. Quedamos atentos a sus comentarios. Gracias."/>
    <x v="1"/>
    <s v="PROGRAMA OEC"/>
    <s v="CALL CENTER"/>
    <x v="199"/>
    <s v="Buenas tardes estimados_x000a__x000a_Nos contactamos con paciente en mención, queda su cita programada para el día de mañana viernes 09/01 con la Dra. Noriko en el horario de las 11:00 am y su cita con Nutrición con la Lic. Meggo a las 15:45 pm, quedo atento a cualquier solicitud, gracias_x000a__x000a_Saludos, _x000a_"/>
    <d v="2026-01-08T00:00:00"/>
    <x v="0"/>
    <n v="1"/>
    <s v="CERRADA"/>
    <s v="24 HORAS"/>
    <s v="ATRIBUIBLE"/>
    <s v="ene-08"/>
    <e v="#N/A"/>
    <e v="#N/A"/>
    <e v="#N/A"/>
    <e v="#N/A"/>
    <m/>
    <m/>
    <s v="Solicitud"/>
    <x v="1"/>
  </r>
  <r>
    <x v="12"/>
    <s v="PERU"/>
    <s v="VIVA1A CENTRO MEDICO"/>
    <s v="RIMAC"/>
    <s v="CRONICOS"/>
    <s v="DNI"/>
    <n v="9552696"/>
    <s v="CLARA FABIOLA VASQUEZ CARRILLO"/>
    <m/>
    <m/>
    <m/>
    <x v="1"/>
    <m/>
    <x v="2"/>
    <s v="ASEGURADOR"/>
    <s v="Estimado equipo, buen día:_x000a__x000a_Solicito su apoyo, paciente con Dx hipotiroidismo inscrita en programa crónicos indica haber tenido los siguientes inconvenientes: _x000a__x000a_Nombre: CLARA FABIOLA VASQUEZ CARRILLO_x000a_DNI: 09552696_x000a__x000a_Falta de seguimiento para agendar oportunamente las citas_x000a_Demora en la entrega de medicinas_x000a_Demora en la toma de muestras_x000a__x000a_Por lo que, solicita cambio de proveedor por la mala experiencia que según dice viene recibiendo. _x000a__x000a_Agradeciendo su gentil apoyo,_x000a__x000a_Saludos cordiales."/>
    <x v="28"/>
    <m/>
    <s v="HIPOTIROIDISMO"/>
    <x v="200"/>
    <s v=" ."/>
    <d v="2026-02-09T00:00:00"/>
    <x v="0"/>
    <n v="22"/>
    <s v="CERRADA"/>
    <s v="6 DIAS O MAS"/>
    <s v="ATRIBUIBLE"/>
    <s v="ene-09"/>
    <e v="#N/A"/>
    <e v="#N/A"/>
    <e v="#N/A"/>
    <e v="#N/A"/>
    <m/>
    <m/>
    <s v="Atención Asistencial"/>
    <x v="3"/>
  </r>
  <r>
    <x v="12"/>
    <s v="PERU"/>
    <s v="VIVA1A CENTRO MEDICO"/>
    <s v="RIMAC"/>
    <s v="CRONICOS"/>
    <s v="DNI"/>
    <n v="8170776"/>
    <s v="NILTON HERNAN JIMENEZ ROSALES"/>
    <m/>
    <m/>
    <m/>
    <x v="1"/>
    <m/>
    <x v="2"/>
    <s v="ASEGURADOR"/>
    <s v="Buenas tardes estimados_x000a__x000a_Paciente indica que hace 1mes y medio paso atención con medico quien brindo OM para terapias quien ordeno 8 terapias y solo ha recibido 7. Refiere que ayer 08/01 tenía programada cita para terapia, quien no acudió. Se comunico con prestador y el indica que ya se cumplieron las terapias, paciente solicita información donde firma las terapias recibidas. _x000a_Indica que siempre le dicen que tiene inconvenientes y que por motivos personales tiene retraso en acudir, le cobran por adelantado para que pase cita y no acuden. _x000a_Solicito su gentil apoyo en revisión de caso, paciente indica que continúa solicitando contacto con prestador y no responde. Su apoyo en comunicarse con paciente."/>
    <x v="2"/>
    <s v="TERAPIAS"/>
    <s v="DIAMANTE"/>
    <x v="200"/>
    <s v="Estimados, buena tarde:_x000a_Se conversa con paciente en referencia, se valida requerimiento es para atención con la Dra Vigo de MFR, queda agendada la atención para el día martes turno mañana._x000a_Posterior a ello se realizará la gestión administrativa para el Vb de las terapias solicitadas y con ello se procederá a la programación y ejecución de las sesiones._x000a__x000a_Saludos Cordiales"/>
    <d v="2026-01-11T00:00:00"/>
    <x v="0"/>
    <n v="1"/>
    <s v="CERRADA"/>
    <s v="24 HORAS"/>
    <s v="ATRIBUIBLE"/>
    <s v="ene-09"/>
    <e v="#N/A"/>
    <e v="#N/A"/>
    <e v="#N/A"/>
    <s v="SI"/>
    <m/>
    <m/>
    <s v="Acceso"/>
    <x v="0"/>
  </r>
  <r>
    <x v="12"/>
    <s v="PERU"/>
    <s v="VIVA1A CENTRO MEDICO"/>
    <s v="RIMAC"/>
    <s v="CRONICOS"/>
    <s v="DNI"/>
    <n v="9538378"/>
    <s v="MARIA ENRIQUETA ROMERO FLORES"/>
    <m/>
    <n v="999201992"/>
    <m/>
    <x v="1"/>
    <m/>
    <x v="2"/>
    <s v="ASEGURADOR"/>
    <s v="Buenos días estimados_x000a__x000a_Paciente se comunica a nuestra central, refiere que hasta el momento no recibe llamada de prestador o médico del programa, refiere que se comunicó personal Viva 1A hace 2 días y le indico que iban a derivar el caso auditoria ya que cometieron un error y si debería estar en programa cuídate. Paciente se encuentra angustiada ya que no tiene tratamiento. Fue atendida por médico de familia que nunca realizo algún seguimiento por el dx cardiovascular, no se le informo sobre su plan de trabajo sobre su diagnóstico cardiovascular. Solicita respuesta pronta ante su caso, ya que necesita recibir su tratamiento por la hipertensión. _x000a_Solicito su gentil apoyo en revisión de caso y contacto urgente con paciente para brindar información de su caso._x000a_"/>
    <x v="28"/>
    <s v="PROGRAMA OEC"/>
    <s v="CUIDATE"/>
    <x v="200"/>
    <s v="Estimados, buena tarde:_x000a_Paciente fue atendida el día de hoy, aceptó el copago de la consulta._x000a_Medicamentos en gestión._x000a__x000a_Saludos Cordiales,_x000a_"/>
    <d v="2026-01-12T00:00:00"/>
    <x v="0"/>
    <n v="2"/>
    <s v="CERRADA"/>
    <s v="48 HORAS"/>
    <s v="ATRIBUIBLE"/>
    <s v="ene-09"/>
    <e v="#N/A"/>
    <e v="#N/A"/>
    <e v="#N/A"/>
    <e v="#N/A"/>
    <m/>
    <m/>
    <s v="Atención Asistencial"/>
    <x v="3"/>
  </r>
  <r>
    <x v="12"/>
    <s v="PERU"/>
    <s v="VIVA1A CENTRO MEDICO"/>
    <s v="RIMAC"/>
    <s v="CRONICOS"/>
    <s v="DNI"/>
    <n v="8612544"/>
    <s v="GLORIA MARIA OBREGON CHAVEZ  "/>
    <m/>
    <n v="998199664"/>
    <m/>
    <x v="1"/>
    <m/>
    <x v="1"/>
    <s v="ASEGURADOR"/>
    <s v="Buenos días estimados_x000a__x000a_Paciente solicita nuevamente ingreso a programa, se verifica que se derivó solicitud el 15/12/25 y no es contactada. Su gentil apoyo en revisión de caso y contacto con asegurada. Quedamos atentos, gracias. "/>
    <x v="1"/>
    <s v="PROGRAMA OEC"/>
    <s v="NO ESPECIFICA"/>
    <x v="201"/>
    <s v="Estimados, buena tarde:_x000a_La atención médica con la Dra. Seijas estaba agendada para las 15:45hrs; lo cual se realizó en el horario elegido por nuestra mutua paciente._x000a_La cita de las 10:36am, es el seguimiento de enfermería, agendado para el día 18 del presente."/>
    <d v="2026-02-17T00:00:00"/>
    <x v="0"/>
    <n v="27"/>
    <s v="CERRADA"/>
    <s v="6 DIAS O MAS"/>
    <s v="ATRIBUIBLE"/>
    <s v="ene-10"/>
    <s v="Cliente sin medicinas - No entrega aún/GLORIA MARIA OBREGON CHAVEZ con DNI 08612544"/>
    <e v="#N/A"/>
    <e v="#N/A"/>
    <e v="#N/A"/>
    <m/>
    <m/>
    <s v="Solicitud"/>
    <x v="1"/>
  </r>
  <r>
    <x v="12"/>
    <s v="PERU"/>
    <s v="VIVA1A CENTRO MEDICO"/>
    <s v="RIMAC"/>
    <s v="CRONICOS"/>
    <s v="DNI"/>
    <n v="8287353"/>
    <s v="LEON MAGNO SANCHEZ QUINTANILLA"/>
    <m/>
    <n v="951294977"/>
    <m/>
    <x v="1"/>
    <m/>
    <x v="2"/>
    <s v="ASEGURADOR"/>
    <s v="Buenos días estimados_x000a__x000a_Hija de paciente se comunica a nuestra central muy incomoda, refiere que siempre tiene retraso con entrega de medicamento, indica que solicitaron para este mes atención de forma presencial justamente porque no querían retraso en atención y entrega de tto, sin embargo, cancelaron cita y paso atención virtual el 10/01/26. Lleva llamando a farmacia y central de Viva 1A y solo le indican que lo reportaron mas no tienen información. Exigen contacto urgente para coordinar la entrega porque también se demoran muchos días en enviar medicamento._x000a_Su gentil apoyo en revisión de caso y contacto con hija de paciente. Quedamos atentos, gracias."/>
    <x v="0"/>
    <s v="PROGRAMA OEF"/>
    <s v="FARMACIA"/>
    <x v="201"/>
    <s v="Buenos dias ya se realizo la entrega de ambos meses lo ultimo fue entregado 06/02/2026"/>
    <d v="2026-02-09T00:00:00"/>
    <x v="0"/>
    <n v="21"/>
    <s v="CERRADA"/>
    <s v="6 DIAS O MAS"/>
    <s v="ATRIBUIBLE"/>
    <s v="ene-10"/>
    <s v="programa cuídate / LEON MAGNO SANCHEZ QUINTANILLA"/>
    <e v="#N/A"/>
    <e v="#N/A"/>
    <s v="SI"/>
    <m/>
    <m/>
    <s v="Medicamentos"/>
    <x v="0"/>
  </r>
  <r>
    <x v="12"/>
    <s v="PERU"/>
    <s v="VIVA1A CENTRO MEDICO"/>
    <s v="RIMAC"/>
    <s v="CRONICOS"/>
    <s v="DNI"/>
    <n v="41548853"/>
    <s v="ROCIO LINO AQUINO"/>
    <m/>
    <n v="915061985"/>
    <m/>
    <x v="1"/>
    <m/>
    <x v="2"/>
    <s v="ASEGURADOR"/>
    <s v="Buenos días favor de revisar mi caso ya que soy un paciente que me atiendo y atendí desde la clínica internacional hasta lo recomendado por el seguro ahora la &quot;clínica viva 1A&quot; donde según mi reumatóloga con la que me trata mi enfermedad de artritis reumatoide bajo el programa cuídate en esta última receta dejaron de brindarme el medicamento ESOMEPRAZOL 40 MG porque según me indican que es un medicamento observado de especialidad de gastro._x000a__x000a_la medicina en mención es necesaria como parte de mi tratamiento ya que evita que tenga efectos secundarios por la toma de medicamentos por la enfermedad tratada_x000a__x000a_espero revisen mi caso ya que es de vital necesidad cada medicina que me brindan para sobrellevar mi enfermedad como paciente del programa cuidate pag 11/27 según el manual de afiliado_x000a__x000a_ "/>
    <x v="28"/>
    <m/>
    <s v="FARMACIA"/>
    <x v="202"/>
    <m/>
    <d v="2026-02-09T00:00:00"/>
    <x v="0"/>
    <n v="21"/>
    <s v="CERRADA"/>
    <s v="6 DIAS O MAS"/>
    <s v="ATRIBUIBLE"/>
    <s v="ene-12"/>
    <e v="#N/A"/>
    <e v="#N/A"/>
    <e v="#N/A"/>
    <e v="#N/A"/>
    <m/>
    <m/>
    <s v="Atención Asistencial"/>
    <x v="3"/>
  </r>
  <r>
    <x v="12"/>
    <s v="PERU"/>
    <s v="VIVA1A CENTRO MEDICO"/>
    <s v="RIMAC"/>
    <s v="CRONICOS"/>
    <s v="DNI"/>
    <n v="25755348"/>
    <s v="CARLOS JAVIER MENDOZA ESQUEN"/>
    <m/>
    <n v="971620775"/>
    <m/>
    <x v="1"/>
    <m/>
    <x v="2"/>
    <s v="ASEGURADOR"/>
    <s v="Buenas tardes estimados _x000a__x000a_Paciente se comunica a nuestra central muy incomodo, refiere que paso atención de programa con Medico Moncada quien le indico que estaba derivando su receta a farmacia para que lo llaman y coordinen. Paciente indica que continua a la espera de llamada para coordinar entrega de tratamiento, lleva 5 días esperando y no logra comunicación con prestador. _x000a_Su gentil apoyo en revisión de caso y contacto urgente con paciente para coordinar envio de tratamiento. Quedo atenta, gracias."/>
    <x v="0"/>
    <s v="CUIDATE"/>
    <s v="FARMACIA"/>
    <x v="202"/>
    <s v="Buen dia_x000a__x000a_El pedido ya ha sido coordinado con el paciente._x000a__x000a_Saludos_x000a__x000a_Berenice C."/>
    <d v="2026-02-09T00:00:00"/>
    <x v="0"/>
    <n v="4"/>
    <s v="CERRADA"/>
    <s v="96 HORAS"/>
    <s v="ATRIBUIBLE"/>
    <s v="ene-12"/>
    <e v="#N/A"/>
    <e v="#N/A"/>
    <e v="#N/A"/>
    <e v="#N/A"/>
    <m/>
    <m/>
    <s v="Medicamentos"/>
    <x v="0"/>
  </r>
  <r>
    <x v="12"/>
    <s v="PERU"/>
    <s v="VIVA1A CENTRO MEDICO"/>
    <s v="RIMAC"/>
    <s v="CRONICOS"/>
    <s v="DNI"/>
    <n v="8715362"/>
    <s v="GIULIANA MARLENE NOVOA REYES DE VERA"/>
    <m/>
    <m/>
    <m/>
    <x v="1"/>
    <m/>
    <x v="1"/>
    <s v="ASEGURADOR"/>
    <s v="Estimados,_x000a__x000a_Por favor su apoyo con lo solicitado por la cliente:_x000a__x000a_ _x000a__x000a_“Solicito cambio de sede de atención del beneficio Enfermedades Crónicas...me he venido atendiendo en VIVA 1A y motivos de cercanía a mi domicilio Solicito ser atendida en dicho programa en sede Clínica Internacional San Borja._x000a__x000a_La suscrita desde 2018 tengo diagnóstico de Hipotiroidismo...controlado con atención médica mensual...medicamento ...exámenes de sangre cada 3 meses de tiroides. ..ecografía anual ...análisis completos anual._x000a__x000a_He sido atendida por clínica Internacional San Borja hasta 2023, luego continúe mi atención mensual bajo este beneficio en Experta....Estar Salud... Prop Vida...y Vida 1._x000a__x000a_A la espera de las coordinaciones con clínica Internacional San Borja para proseguir con mi atención médica y medicación q debo tomar de por vida.”_x000a__x000a_ "/>
    <x v="4"/>
    <m/>
    <s v="HIPOTIROIDISMO"/>
    <x v="203"/>
    <s v="El pedido ya ha sido coordinado con el paciente."/>
    <d v="2026-02-09T00:00:00"/>
    <x v="0"/>
    <n v="19"/>
    <s v="CERRADA"/>
    <s v="6 DIAS O MAS"/>
    <s v="ATRIBUIBLE"/>
    <s v="ene-14"/>
    <e v="#N/A"/>
    <e v="#N/A"/>
    <e v="#N/A"/>
    <e v="#N/A"/>
    <m/>
    <m/>
    <s v="Solicitud"/>
    <x v="1"/>
  </r>
  <r>
    <x v="12"/>
    <s v="PERU"/>
    <s v="VIVA1A CENTRO MEDICO"/>
    <s v="RIMAC"/>
    <s v="CRONICOS"/>
    <s v="DNI"/>
    <n v="7259611"/>
    <s v="CARLOS FERNANDO MOYA TERRONES "/>
    <m/>
    <n v="989122764"/>
    <m/>
    <x v="1"/>
    <m/>
    <x v="2"/>
    <s v="ASEGURADOR"/>
    <s v="Buenas tardes estimados;_x000a__x000a_La esposa del paciente se comunica con la central e informa que desde el mes de diciembre se le ha estado enviando el medicamento Ibersamet, el cual no ha sido bien tolerado por su esposo. Señala que el tratamiento habitual ha sido Aprovel, medicamento que el médico tratante consigna de manera regular en la receta médica_x000a__x000a_Solicita el cambio inmediato del medicamento, ya que la farmacia se comunicó previamente con ella antes del envío y el paciente recalcó que el medicamento correcto es el que figura en la receta médica_x000a__x000a_Su gentil apoyo en verificar y contactar al paciente ya que hace unos minutos han recibido sus medicamentos._x000a_"/>
    <x v="0"/>
    <s v="PROGRAMA OEC"/>
    <s v="FARMACIA"/>
    <x v="203"/>
    <s v="Buenas tardes, ya se realizó la entrega del medicamento con proveedor. "/>
    <d v="2026-02-09T00:00:00"/>
    <x v="0"/>
    <n v="19"/>
    <s v="CERRADA"/>
    <s v="6 DIAS O MAS"/>
    <s v="ATRIBUIBLE"/>
    <s v="ene-14"/>
    <e v="#N/A"/>
    <e v="#N/A"/>
    <e v="#N/A"/>
    <e v="#N/A"/>
    <m/>
    <m/>
    <s v="Medicamentos"/>
    <x v="0"/>
  </r>
  <r>
    <x v="12"/>
    <s v="PERU"/>
    <s v="VIVA1A CENTRO MEDICO"/>
    <s v="RIMAC"/>
    <s v="CRONICOS"/>
    <s v="DNI"/>
    <n v="8711847"/>
    <s v="MARGARITA SHIMOOKA SHIGUEMOTO"/>
    <m/>
    <m/>
    <m/>
    <x v="1"/>
    <m/>
    <x v="2"/>
    <s v="ASEGURADOR"/>
    <s v="Estimados Viva 1A_x000a__x000a_ _x000a__x000a_Reenvío mail de la hija de la paciente MARGARITA SHIMOOKA SHIGUEMOTO, quien nos está reclamando por el servicio que viene recibiendo a través de VIVA 1A._x000a__x000a_ _x000a__x000a_La Sra Shimooka ingresó inicialmente al programa Diamanante por sus diagnósticos crónicos, pero como en uno de sus resultados de laboratorio confirmó una Infección Urinaria se le ingresó al programa de Hospitalización en Casa para este último diagnóstico._x000a__x000a_ _x000a__x000a_A continuación enumero sus reclamos:_x000a__x000a_ _x000a__x000a_Solicita el presupuesto hospitalario, para revisar el detalle de lo que debe pagar._x000a_Solicita la continuación de las terapias, indica que únicamente fue una vez_x000a_Solicita que el personal que envían tengan mayor cuidado con los procedimietos._x000a_ _x000a__x000a_ _x000a__x000a_Quedo atenta a su respuesta._x000a__x000a__x000a_Gracias."/>
    <x v="28"/>
    <m/>
    <s v="DIAMANTE"/>
    <x v="203"/>
    <s v="Saludos"/>
    <d v="2026-02-09T00:00:00"/>
    <x v="0"/>
    <n v="19"/>
    <s v="CERRADA"/>
    <s v="6 DIAS O MAS"/>
    <s v="ATRIBUIBLE"/>
    <s v="ene-14"/>
    <e v="#N/A"/>
    <e v="#N/A"/>
    <e v="#N/A"/>
    <e v="#N/A"/>
    <m/>
    <m/>
    <s v="Atención Asistencial"/>
    <x v="3"/>
  </r>
  <r>
    <x v="12"/>
    <s v="PERU"/>
    <s v="VIVA1A CENTRO MEDICO"/>
    <s v="RIMAC"/>
    <s v="CRONICOS"/>
    <s v="DNI"/>
    <n v="7031719"/>
    <s v="JUAN ANTONIO ROJAS RODRIGUEZ"/>
    <m/>
    <n v="999444979"/>
    <m/>
    <x v="1"/>
    <m/>
    <x v="2"/>
    <s v="ASEGURADOR"/>
    <s v="Buenos días,_x000a__x000a_Estimadas se pide apoyo con asegurado paciente del programa cuídate, informa que no se le está contestando del anexo programas, quiere comunicarse urgentemente con área debido a que está teniendo problemas con la atención del proveedor VIVA 1A por citas fuera de horario programado, además que ya no cuenta con medicamento para el tratamiento de su diagnóstico."/>
    <x v="28"/>
    <s v="CUIDATE"/>
    <s v="CALL CENTER"/>
    <x v="203"/>
    <s v="Buenos días,_x000a__x000a_Se realizó la atención del paciente y, además, se le entregaron sus medicamentos._x000a__x000a_Saludos cordiales,"/>
    <d v="2026-02-09T00:00:00"/>
    <x v="0"/>
    <n v="19"/>
    <s v="CERRADA"/>
    <s v="6 DIAS O MAS"/>
    <s v="ATRIBUIBLE"/>
    <s v="ene-14"/>
    <e v="#N/A"/>
    <e v="#N/A"/>
    <e v="#N/A"/>
    <e v="#N/A"/>
    <m/>
    <m/>
    <s v="Atención Asistencial"/>
    <x v="3"/>
  </r>
  <r>
    <x v="12"/>
    <s v="PERU"/>
    <s v="VIVA1A CENTRO MEDICO"/>
    <s v="RIMAC"/>
    <s v="CRONICOS"/>
    <s v="DNI"/>
    <n v="8973056"/>
    <s v="ROLFI ROLAND ALVARADO ZAPATA"/>
    <m/>
    <n v="941462853"/>
    <m/>
    <x v="1"/>
    <m/>
    <x v="2"/>
    <s v="ASEGURADOR"/>
    <s v="Buenos días estimados_x000a__x000a_Paciente se comunica a nuestra central, refiere que el día lunes paso cita de programa con Dr Moncada, tiene pendiente coordinar la entrega de tratamiento desde ese día, solo le enviaron la receta e indica que no esta incluido su medicamento de levotiroxina, solicita llamada para coordinar ya que lleva llamando a la central de viva 1A y solo le cortan llamadas, también solicita que medico realice revisión de  caso ya que esta faltando un medicamento._x000a_Su apoyo en revisión de caso y comunicación con paciente. Quedamos atentos. "/>
    <x v="0"/>
    <m/>
    <s v="FARMACIA"/>
    <x v="204"/>
    <s v="Por medio del presente se informa que, respecto al caso del paciente JUAN ANTONIO ROJAS RODRIGUEZ, se realizó la revisión correspondiente y se confirmó que efectivamente hubo un error en la digitación del copago."/>
    <d v="2026-02-09T00:00:00"/>
    <x v="0"/>
    <n v="18"/>
    <s v="CERRADA"/>
    <s v="6 DIAS O MAS"/>
    <s v="ATRIBUIBLE"/>
    <s v="ene-15"/>
    <e v="#N/A"/>
    <e v="#N/A"/>
    <e v="#N/A"/>
    <e v="#N/A"/>
    <m/>
    <m/>
    <s v="Medicamentos"/>
    <x v="0"/>
  </r>
  <r>
    <x v="12"/>
    <s v="PERU"/>
    <s v="VIVA1A CENTRO MEDICO"/>
    <s v="RIMAC"/>
    <s v="CRONICOS"/>
    <s v="DNI"/>
    <n v="6019465"/>
    <s v="NELLY VICENTA MANRIQUE BENAVENTE DE BUENDIA"/>
    <m/>
    <n v="977357334"/>
    <m/>
    <x v="1"/>
    <m/>
    <x v="2"/>
    <s v="ASEGURADOR"/>
    <s v="Buenas tardes estimados_x000a__x000a_Hija de paciente refiere que paciente paso cita el 05/01, posterior se realizo toma de exámenes de laboratorio, medico indico que se comunicaría para brindar lectura de resultados y verificar si deben realizar un ajuste a la medicina de paciente. Hija lleva días realizando intentos de comunicación sin éxito, sol ole atiende grabadora que pide los datos y corta. También hasta el momento no realizan envió de resultados de lab. Exige contacto urgente, se encuentra incomoda por situación. _x000a_Su gentil apoyo en revisión de caso y comunicación urgente con hija de paciente."/>
    <x v="10"/>
    <s v="OEC"/>
    <s v="LABORATORIO"/>
    <x v="204"/>
    <s v="Se informó al proveedor que la cobertura del paciente es al 100% y se procedió con la devolución del importe cobrado. Asimismo, se coordinó directamente con el paciente, a quien se le explicó lo sucedido."/>
    <d v="2026-01-15T00:00:00"/>
    <x v="0"/>
    <n v="1"/>
    <s v="CERRADA"/>
    <s v="24 HORAS"/>
    <s v="ATRIBUIBLE"/>
    <s v="ene-15"/>
    <e v="#N/A"/>
    <e v="#N/A"/>
    <e v="#N/A"/>
    <e v="#N/A"/>
    <m/>
    <m/>
    <s v="Demora en atencion"/>
    <x v="3"/>
  </r>
  <r>
    <x v="12"/>
    <s v="PERU"/>
    <s v="VIVA1A CENTRO MEDICO"/>
    <s v="RIMAC"/>
    <s v="CRONICOS"/>
    <s v="DNI"/>
    <n v="7613193"/>
    <s v="RAFAEL FABIAN NICHOS"/>
    <m/>
    <n v="966390928"/>
    <m/>
    <x v="1"/>
    <m/>
    <x v="2"/>
    <s v="ASEGURADOR"/>
    <s v="Buenos días estimados_x000a__x000a_Paciente se comunica muy alterado a nuestra central, refiere que siempre tiene que comunicarse con su aseguradora para realizar las quejas respectivas ya que nunca responden. Paso cita el 13/01 con retraso de 1semana, y no se han comunicado hasta el momento para coordinar envió de tratamiento, exige contacto urgente hoy mismo para coordinar entrega de medicinas. _x000a_Su gentil apoyo en revisión de caso y contacto urgente. Quedamos atentos. _x000a_"/>
    <x v="0"/>
    <s v="CUIDATE"/>
    <s v="FARMACIA"/>
    <x v="204"/>
    <s v="Con estas acciones, el caso queda cerrado."/>
    <d v="2026-02-09T00:00:00"/>
    <x v="0"/>
    <n v="18"/>
    <s v="CERRADA"/>
    <s v="6 DIAS O MAS"/>
    <s v="ATRIBUIBLE"/>
    <s v="ene-15"/>
    <e v="#N/A"/>
    <e v="#N/A"/>
    <e v="#N/A"/>
    <e v="#N/A"/>
    <m/>
    <m/>
    <s v="Medicamentos"/>
    <x v="0"/>
  </r>
  <r>
    <x v="12"/>
    <s v="PERU"/>
    <s v="VIVA1A CENTRO MEDICO"/>
    <s v="RIMAC"/>
    <s v="CRONICOS"/>
    <s v="DNI"/>
    <s v="71878242 "/>
    <s v="DEYANIRA ANGELA FALLA SEMINARIO    "/>
    <m/>
    <s v="920657733  "/>
    <m/>
    <x v="1"/>
    <m/>
    <x v="2"/>
    <s v="ASEGURADOR"/>
    <s v="Buenas tardes estimados_x000a__x000a_Paciente solicita nuevamente ingreso a programa mediante aplicativo, se derivo solicitud el 24/12/25. Continua pendiente ingreso a programa. _x000a_Su gentil apoyo en revisión de caso y contacto urgente con paciente. Quedamos atentos, gracias."/>
    <x v="1"/>
    <s v="OEC"/>
    <s v="NO ESPECIFICA"/>
    <x v="204"/>
    <m/>
    <d v="2026-02-09T00:00:00"/>
    <x v="2"/>
    <n v="18"/>
    <s v="ACTIVA"/>
    <s v="6 DIAS O MAS"/>
    <s v="ATRIBUIBLE"/>
    <s v="ene-15"/>
    <e v="#N/A"/>
    <e v="#N/A"/>
    <e v="#N/A"/>
    <e v="#N/A"/>
    <m/>
    <m/>
    <s v="Solicitud"/>
    <x v="1"/>
  </r>
  <r>
    <x v="12"/>
    <s v="PERU"/>
    <s v="VIVA1A CENTRO MEDICO"/>
    <s v="RIMAC"/>
    <s v="CRONICOS"/>
    <s v="DNI"/>
    <n v="7258840"/>
    <s v="JOHANNA MYLENA BENDEZU DEL CASTILLO"/>
    <m/>
    <n v="997104610"/>
    <m/>
    <x v="1"/>
    <m/>
    <x v="2"/>
    <s v="ASEGURADOR"/>
    <s v="Estimado equipo, buenas tardes:_x000a_Su apoyo, validando lo que el paciente menciona &quot; que trata de comunicarse con el proveedor VIVA 1A porque pertenece al programa cuídate y le mencionan que su póliza cambió y el teléfono 618300, es una computadora que solo repite las opciones&quot;_x000a_"/>
    <x v="4"/>
    <s v="OEC"/>
    <s v="CUIDATE"/>
    <x v="205"/>
    <m/>
    <d v="2026-01-19T00:00:00"/>
    <x v="0"/>
    <n v="1"/>
    <s v="CERRADA"/>
    <s v="24 HORAS"/>
    <s v="ATRIBUIBLE"/>
    <s v="ene-19"/>
    <s v="asegurada JOHANNA MYLENA BENDEZU DEL CASTILLO"/>
    <e v="#N/A"/>
    <e v="#N/A"/>
    <e v="#N/A"/>
    <m/>
    <m/>
    <s v="Solicitud"/>
    <x v="1"/>
  </r>
  <r>
    <x v="12"/>
    <s v="PERU"/>
    <s v="VIVA1A CENTRO MEDICO"/>
    <s v="RIMAC"/>
    <s v="CRONICOS"/>
    <s v="DNI"/>
    <n v="8170776"/>
    <s v="_x000a_NILTON HERNAN JIMENEZ ROSALES"/>
    <m/>
    <n v="915061985"/>
    <m/>
    <x v="1"/>
    <m/>
    <x v="2"/>
    <s v="ASEGURADOR"/>
    <s v="Buenas tardes, estimados:_x000a_Paciente se comunica con central e informa que la prestadora Viva 1A no cumple con las terapias indicadas.  Asimismo, refiere que nunca ha solicitado su inscripción en el programa Diamante._x000a_Solicita su desafiliación del programa Diamante, ya que no cuenta con el presupuesto para asumir los porcentajes que no son cubiertos._x000a_Agradecemos su gentil apoyo para la atención del caso._x000a_"/>
    <x v="2"/>
    <s v="PROGRAMA DIAMANTE"/>
    <s v="TERAPIAS"/>
    <x v="206"/>
    <s v="Buenas tardes estimados,"/>
    <d v="2026-02-09T00:00:00"/>
    <x v="0"/>
    <n v="14"/>
    <s v="CERRADA"/>
    <s v="6 DIAS O MAS"/>
    <s v="ATRIBUIBLE"/>
    <s v="ene-21"/>
    <e v="#N/A"/>
    <e v="#N/A"/>
    <e v="#N/A"/>
    <s v="SI"/>
    <m/>
    <m/>
    <s v="Acceso"/>
    <x v="0"/>
  </r>
  <r>
    <x v="12"/>
    <s v="PERU"/>
    <s v="VIVA1A CENTRO MEDICO"/>
    <s v="RIMAC"/>
    <s v="CRONICOS"/>
    <s v="DNI"/>
    <n v="8190553"/>
    <s v="YOLANDA ZEGARRA UGARTE DE CRUZ "/>
    <m/>
    <s v="959085702 -943058232"/>
    <m/>
    <x v="1"/>
    <m/>
    <x v="2"/>
    <s v="ASEGURADOR"/>
    <s v="Buenas tardes estimados_x000a__x000a_Hija de paciente se comunica a nuestra central, refiere que el 15/01 paciente fue evaluada en domicilio y medico confirmo ingreso a programa Diamante. Brindo OM para terapias indicando que en 2 días los contactarían para agendar y hasta la fecha no han recibido ninguna comunicación o mensaje de WhatsApp. Exigen comunicación urgente ya que su madre necesita las terapias._x000a_Su gentil apoyo en revisión de caso y contacto a cualquier de los 2 números proporcionados. Quedamos atentos, gracias. _x000a_"/>
    <x v="4"/>
    <s v="PROGRAMA DIAMANTE"/>
    <s v="TERAPIAS"/>
    <x v="207"/>
    <s v="Reciban un cordial saludo. En relación con el caso del Sr. Nilton Hernán Jiménez, se informa que se realizó una llamada de seguimiento, durante la cual el paciente manifestó que había sido contactado por el proveedor Artrauma para la prestación de sus terapias."/>
    <d v="2026-01-23T00:00:00"/>
    <x v="0"/>
    <n v="1"/>
    <s v="CERRADA"/>
    <s v="24 HORAS"/>
    <s v="ATRIBUIBLE"/>
    <s v="ene-23"/>
    <e v="#N/A"/>
    <e v="#N/A"/>
    <e v="#N/A"/>
    <e v="#N/A"/>
    <m/>
    <m/>
    <s v="Solicitud"/>
    <x v="1"/>
  </r>
  <r>
    <x v="12"/>
    <s v="PERU"/>
    <s v="VIVA1A CENTRO MEDICO"/>
    <s v="RIMAC"/>
    <s v="CRONICOS"/>
    <s v="DNI"/>
    <n v="9778878"/>
    <s v="VILMA COLLAHUA CCORIHUAMAN"/>
    <m/>
    <n v="974150542"/>
    <m/>
    <x v="1"/>
    <m/>
    <x v="2"/>
    <s v="ASEGURADOR"/>
    <s v="Buenos días estimados_x000a__x000a_Paciente se comunica a nuestra central, refiere que acaba de realizar su reclamo formal ya que medico brinda atención de forma mensual en el programa donde indica tomar tratamiento Losartan 50mg 2 veces al día y solo le dispensan 30 tabletas, indica que eso pasa hace varios meses atrás, ya realizo su queja con personal de Viva 1A y le indicaron que eso debe ver el médico y el medico indica que es un tema de farmacia. No le brindan solución y por ello realiza reclamo y exige que se reporte también por este medio. _x000a_Solicita también agendar cita de programa, no pudo atender llamadas por emergencia. _x000a_Su gentil apoyo en revisión de caso y contacto con paciente, gracias."/>
    <x v="28"/>
    <s v="OEC"/>
    <s v="FARMACIA"/>
    <x v="207"/>
    <s v="Buenos días,"/>
    <d v="2026-02-09T00:00:00"/>
    <x v="0"/>
    <n v="12"/>
    <s v="CERRADA"/>
    <s v="6 DIAS O MAS"/>
    <s v="ATRIBUIBLE"/>
    <s v="ene-23"/>
    <e v="#N/A"/>
    <e v="#N/A"/>
    <e v="#N/A"/>
    <e v="#N/A"/>
    <m/>
    <m/>
    <s v="Atención Asistencial"/>
    <x v="3"/>
  </r>
  <r>
    <x v="12"/>
    <s v="PERU"/>
    <s v="VIVA1A CENTRO MEDICO"/>
    <s v="RIMAC"/>
    <s v="CRONICOS"/>
    <s v="DNI"/>
    <n v="7823787"/>
    <s v="DINA RAQUEL QUIROZ VELASQUEZ"/>
    <m/>
    <n v="988243995"/>
    <m/>
    <x v="1"/>
    <m/>
    <x v="2"/>
    <s v="ASEGURADOR"/>
    <s v="Buenas tardes, estimados;_x000a_Paciente se contacta con la central y refiere que el médico de la prestadora Viva 1A, durante su atención, solicitó examen de orina y monitoreo de presión arterial por 24 horas. El paciente ha intentado comunicarse con la prestadora sin obtener respuesta._x000a_Agradecemos su gentil verificación y contacto con el paciente, por favor."/>
    <x v="4"/>
    <s v="OEC"/>
    <s v="LABORATORIO"/>
    <x v="207"/>
    <s v="Los medicamentos ya fueron entregados al paciente. Asimismo, se logró establecer comunicación con él paciente, confirmando que todo se encuentra conforme."/>
    <d v="2026-02-09T00:00:00"/>
    <x v="0"/>
    <n v="12"/>
    <s v="CERRADA"/>
    <s v="6 DIAS O MAS"/>
    <s v="ATRIBUIBLE"/>
    <s v="ene-23"/>
    <e v="#N/A"/>
    <e v="#N/A"/>
    <e v="#N/A"/>
    <e v="#N/A"/>
    <m/>
    <m/>
    <s v="Solicitud"/>
    <x v="1"/>
  </r>
  <r>
    <x v="12"/>
    <s v="PERU"/>
    <s v="VIVA1A CENTRO MEDICO"/>
    <s v="RIMAC"/>
    <s v="CRONICOS"/>
    <s v="DNI"/>
    <n v="9641327"/>
    <s v="ALEJANDRO FELIPE FERNANDEZ AMPUERO"/>
    <m/>
    <n v="999091470"/>
    <m/>
    <x v="1"/>
    <m/>
    <x v="2"/>
    <s v="ASEGURADOR"/>
    <s v="Buenas tardes estimados,_x000a__x000a_La esposa del paciente se comunica con la central y refiere que ya contaba con una fecha programada, jueves 22/01, para la entrega de los medicamentos; sin embargo, hasta la fecha dicha entrega no se ha realizado."/>
    <x v="0"/>
    <s v="OEC"/>
    <s v="FARMACIA"/>
    <x v="208"/>
    <s v="Quedo atento(a) a cualquier consulta adicional."/>
    <d v="2026-02-09T00:00:00"/>
    <x v="0"/>
    <n v="11"/>
    <s v="CERRADA"/>
    <s v="6 DIAS O MAS"/>
    <s v="ATRIBUIBLE"/>
    <s v="ene-26"/>
    <e v="#N/A"/>
    <e v="#N/A"/>
    <e v="#N/A"/>
    <e v="#N/A"/>
    <m/>
    <m/>
    <s v="Medicamentos"/>
    <x v="0"/>
  </r>
  <r>
    <x v="12"/>
    <s v="PERU"/>
    <s v="VIVA1A CENTRO MEDICO"/>
    <s v="RIMAC"/>
    <s v="CRONICOS"/>
    <s v="DNI"/>
    <n v="79491198"/>
    <s v="VALERIA SOFIA MANRRIQUE UTURUNCO"/>
    <m/>
    <n v="938372888"/>
    <m/>
    <x v="1"/>
    <m/>
    <x v="2"/>
    <s v="ASEGURADOR"/>
    <s v="Buenas noches estimados,_x000a__x000a_El padre de la paciente se comunica con la central y refiere que ha estado insistiendo en la comunicación con la farmacia de Viva 1A; sin embargo, hasta el momento no ha sido posible, ya que únicamente responde la operadora. El paciente se encuentra incómodo, dado que no cuenta con los medicamentos para su hija._x000a_"/>
    <x v="28"/>
    <s v="OEC"/>
    <s v="CALL CENTER"/>
    <x v="209"/>
    <s v="Saludos cordiales,"/>
    <d v="2026-02-09T00:00:00"/>
    <x v="0"/>
    <n v="10"/>
    <s v="CERRADA"/>
    <s v="6 DIAS O MAS"/>
    <s v="ATRIBUIBLE"/>
    <s v="ene-27"/>
    <e v="#N/A"/>
    <e v="#N/A"/>
    <e v="#N/A"/>
    <e v="#N/A"/>
    <m/>
    <m/>
    <s v="Atención Asistencial"/>
    <x v="3"/>
  </r>
  <r>
    <x v="12"/>
    <s v="PERU"/>
    <s v="VIVA1A CENTRO MEDICO"/>
    <s v="RIMAC"/>
    <s v="CRONICOS"/>
    <s v="DNI"/>
    <n v="8244905"/>
    <s v="FERNANDO ALFONSO CORDOVA PEREZ ALBELA "/>
    <m/>
    <n v="997098736"/>
    <m/>
    <x v="1"/>
    <m/>
    <x v="2"/>
    <s v="ASEGURADOR"/>
    <s v="Buenos días estimados_x000a__x000a_Paciente se comunica a nuestro central muy incómodo, refiere que ya se cansó de intentar comunicarse con prestador Viva 1A, exige solución a su caso. Paso evaluación médica el jueves 22/01/26, médico le indico que al día siguiente harían la entrega de su medicina y hasta la fecha no recibe la llamada coordinar el envió. Solicita comunicación urgente y envió inmediato de su tratamiento ya que afecta su salud. _x000a_Su gentil apoyo en revisión de caso y comunicación urgente con paciente."/>
    <x v="0"/>
    <s v="OEC"/>
    <s v="FARMACIA"/>
    <x v="210"/>
    <s v="Buenas tardes , ya se cordinacion y entrega con el paciente 25/02/2026"/>
    <d v="2026-02-09T00:00:00"/>
    <x v="0"/>
    <n v="8"/>
    <s v="CERRADA"/>
    <s v="6 DIAS O MAS"/>
    <s v="ATRIBUIBLE"/>
    <s v="ene-29"/>
    <e v="#N/A"/>
    <e v="#N/A"/>
    <e v="#N/A"/>
    <e v="#N/A"/>
    <m/>
    <m/>
    <s v="Medicamentos"/>
    <x v="0"/>
  </r>
  <r>
    <x v="12"/>
    <s v="PERU"/>
    <s v="VIVA1A CENTRO MEDICO"/>
    <s v="RIMAC"/>
    <s v="CRONICOS"/>
    <s v="DNI"/>
    <n v="7966081"/>
    <s v="LOURDES CONCEPCION VIGO NORIEGA"/>
    <m/>
    <n v="943831309"/>
    <m/>
    <x v="1"/>
    <m/>
    <x v="2"/>
    <s v="ASEGURADOR"/>
    <s v="Buenos días estimados_x000a__x000a_Paciente se comunica a nuestra central, refiere que solicito agendar cita presencial para su programa y no obtuvo respuesta, después de 15 días agendaron una cita virtual, que se dio el día de ayer 28/01/26.  Le indicaron que brindarían prioridad en el envió de medicinas ya que se retrasaron en agendar la cita, sin embargo, se contacta con prestador vía WhatsApp y le indica que eso será imposible ya que el sistema de farmacia viene presentando inconvenientes desde hace 1 semana. _x000a_Paciente solicita comunicación urgente para coordinar envió de medicamento ya que hoy se quedo sin medicina y seguimiento continuo en su programa para agendar cita presencial sobre todo por su diagnostico HTA._x000a_Su gentil apoyo en revisión de caso y comunicación urgente con paciente. "/>
    <x v="0"/>
    <s v="OEC"/>
    <s v="FARMACIA"/>
    <x v="210"/>
    <s v="Buen dia_x000a_El pedido  ya ha sido entregado con el paciente. Con fecha 19/02/2026_x000a_Saludos"/>
    <d v="2026-02-09T00:00:00"/>
    <x v="0"/>
    <n v="8"/>
    <s v="CERRADA"/>
    <s v="6 DIAS O MAS"/>
    <s v="ATRIBUIBLE"/>
    <s v="ene-29"/>
    <e v="#N/A"/>
    <e v="#N/A"/>
    <e v="#N/A"/>
    <e v="#N/A"/>
    <m/>
    <m/>
    <s v="Medicamentos"/>
    <x v="0"/>
  </r>
  <r>
    <x v="12"/>
    <s v="PERU"/>
    <s v="VIVA1A CENTRO MEDICO"/>
    <s v="RIMAC"/>
    <s v="CRONICOS"/>
    <s v="DNI"/>
    <n v="9641327"/>
    <s v="ALEJANDRO FELIPE FERNANDEZ AMPUERO "/>
    <m/>
    <s v="999091470 "/>
    <m/>
    <x v="1"/>
    <m/>
    <x v="2"/>
    <s v="ASEGURADOR"/>
    <s v="Buenos días estimados_x000a__x000a_Esposa de paciente en mención se comunica a nuestra central muy alterada, refiere que continua pendiente hasta la fecha la entrega de medicinas del Sr ALEJANDRO FELIPE FERNANDEZ AMPUERO DNI: 09641327, paso cita el 22/01/26, farmacia se comunicó en su momento y confirmo que enviaría medicamentos tanto por su esposo como por su hijo Mateo, pero solo enviaron los medicamentos de su hijo. Hoy 29/01 se encuentra a las afueras de Viva 1A y le indican que están fumigando y nadie puede atendarla, ya se cansó de llamar a la central donde solo le repite y repite las opciones sin atender su caso. Exige solución inmediata, su esposo se encuentra sin tratamiento hace días y ello se vio reflejado en sus exámenes de laboratorio y si no dar la opción de comprar medicinas por fuera y devolver dinero. _x000a_Acota que realiza reclamo por el caso de ambos pacientes, central de Viva 1A no atiende llamadas, demoran 30 a 40 días en agendar cita y en hacer entregas de medicinas, si los pacientes no insisten, no reciben respuesta en su programa. _x000a_Su gentil apoyo en revisión de caso y contacto urgente. Se reporta caso desde el 26/01 sin respuesta. Quedamos atentos."/>
    <x v="0"/>
    <s v="OEC"/>
    <s v="FARMACIA"/>
    <x v="210"/>
    <s v="Buen dia_x000a__x000a_El pedido ya ha sido coordinado y entregado al paciente con fecha.25/02/2026_x000a__x000a_Saludos"/>
    <d v="2026-02-09T00:00:00"/>
    <x v="0"/>
    <n v="8"/>
    <s v="CERRADA"/>
    <s v="6 DIAS O MAS"/>
    <s v="ATRIBUIBLE"/>
    <s v="ene-29"/>
    <e v="#N/A"/>
    <e v="#N/A"/>
    <e v="#N/A"/>
    <e v="#N/A"/>
    <m/>
    <m/>
    <s v="Medicamentos"/>
    <x v="0"/>
  </r>
  <r>
    <x v="12"/>
    <s v="PERU"/>
    <s v="VIVA1A CENTRO MEDICO"/>
    <s v="RIMAC"/>
    <s v="CRONICOS"/>
    <s v="DNI"/>
    <n v="10503481"/>
    <s v="MIRIAM ELOIDA BLAS JIMENO "/>
    <m/>
    <n v="964237059"/>
    <m/>
    <x v="1"/>
    <m/>
    <x v="2"/>
    <s v="ASEGURADOR"/>
    <s v="Buenos días estimados_x000a__x000a_Hijo y paciente se comunican a nuestra central, refiere que desde el 28/01/26 no recibe la Sra Miriam sus medicamentos, lleva comunicándose todos los días desde esa fecha y el personal le indica que se comunicaran o que ese día por la noche realizaran entrega de medicinas y no lo hacen, la paciente se encuentra muy incómoda por la situación y está presentando síntomas. Se comunico con médico tratante de programa y le indico que es de suma urgencia que tome sus medicinas, también le indico que se contactaría con el área de farmacia para que realice la entrega. Paciente indica que ya se comunicó con farmacia, con coordinador de programa, médico del programa de viva 1A y hasta el momento no recibe sus medicinas, tiene todo grabado ya que si no recibe sus medicamentos quiere realizar su reclamo formal. Exige la entrega para el día de hoy 31/01/26._x000a_Su gentil apoyo en revisión de caso y contacto urgente con asegurada. Quedamos atentos."/>
    <x v="0"/>
    <s v="OEC"/>
    <s v="FARMACIA"/>
    <x v="211"/>
    <s v="Buen dia_x000a_El pedido ya ha sido coordinado y entregado al paciente  con el paciente.02/03/2026_x000a_Saludos"/>
    <d v="2026-02-09T00:00:00"/>
    <x v="0"/>
    <n v="6"/>
    <s v="CERRADA"/>
    <s v="6 DIAS O MAS"/>
    <s v="ATRIBUIBLE"/>
    <s v="ene-31"/>
    <e v="#N/A"/>
    <e v="#N/A"/>
    <e v="#N/A"/>
    <e v="#N/A"/>
    <m/>
    <m/>
    <s v="Medicamentos"/>
    <x v="0"/>
  </r>
  <r>
    <x v="13"/>
    <s v="PERU"/>
    <s v="VIVA1A CENTRO MEDICO"/>
    <s v="RIMAC"/>
    <s v="CRONICOS"/>
    <s v="DNI"/>
    <n v="40818524"/>
    <s v="FABIO GARRO HIDALGO "/>
    <m/>
    <s v="999835101 / 996719002"/>
    <m/>
    <x v="1"/>
    <m/>
    <x v="2"/>
    <s v="ASEGURADOR"/>
    <s v="Buenos días estimados_x000a__x000a_Paciente se comunica a nuestra central, se encuentra muy incómodo por situación que viene pasando, refiere que paso cita el 23/01 con Dra. Seijas quien brindo atención por diagnóstico de Asma y Artritis Reumatoide, se generó receta médica, solo ha recibido la entrega del tratamiento por el diagnostico de Asma y hasta la fecha continua pendiente entrega de tratamiento por dx de Artritis. Acota que hace 2 meses se le indico que programarían el examen de esfuerzo físico en Clínica Vesalio y pasaría atención medica con cardiólogo Dr. Hilton, lo cual hasta la fecha no recibe confirmación de cita para examen como cita de programa. _x000a_Su gentil apoyo en revisión de caso urgente, paciente se encuentra a la espera de respuesta para recibir tratamiento pendiente, agendar cita con cardiólogo y programar examen de esfuerzo físico. Quedamos atentos a tu pronta respuesta. Gracias."/>
    <x v="0"/>
    <s v="OEC"/>
    <s v="FARMACIA"/>
    <x v="212"/>
    <s v="Buenos días para informar que el pedido ya fue coordinado y entregado al paciente con fecha 05/03/2026._x000a_saludos."/>
    <d v="2026-02-09T00:00:00"/>
    <x v="0"/>
    <n v="6"/>
    <s v="CERRADA"/>
    <s v="6 DIAS O MAS"/>
    <s v="ATRIBUIBLE"/>
    <s v="feb-02"/>
    <e v="#N/A"/>
    <e v="#N/A"/>
    <e v="#N/A"/>
    <e v="#N/A"/>
    <m/>
    <m/>
    <s v="Medicamentos"/>
    <x v="0"/>
  </r>
  <r>
    <x v="13"/>
    <s v="PERU"/>
    <s v="VIVA1A CENTRO MEDICO"/>
    <s v="RIMAC"/>
    <s v="CRONICOS"/>
    <s v="DNI"/>
    <n v="25734770"/>
    <s v="CRUZ TREGEAR LUIS HUMBERTO"/>
    <m/>
    <m/>
    <m/>
    <x v="1"/>
    <m/>
    <x v="2"/>
    <s v="ASEGURADOR"/>
    <s v="Estimada_x000a__x000a_Buenas tardes_x000a__x000a_ _x000a__x000a_Pfv solicitamos de su apoyo en comunicar al Prestador VIVA1; y se comuniquen con nuestro asegurado quien nos reporta que aun no envían sus medicinas, y aun no realizan la toma de examen de muestra de sangre._x000a__x000a_Paciente se encuentra en el programa de otras enfermedades crónicas HIPOTIROIDISMO._x000a__x000a_ "/>
    <x v="2"/>
    <s v="CRONICOS"/>
    <s v="LABORATORIO"/>
    <x v="212"/>
    <s v="Buenas tardes,_x000a_Se confirmar la entrega de medicamentos el dia 23/02/2026 a las 17.30 pm."/>
    <d v="2026-02-09T00:00:00"/>
    <x v="0"/>
    <n v="6"/>
    <s v="CERRADA"/>
    <s v="6 DIAS O MAS"/>
    <s v="ATRIBUIBLE"/>
    <s v="feb-02"/>
    <e v="#N/A"/>
    <e v="#N/A"/>
    <e v="#N/A"/>
    <e v="#N/A"/>
    <m/>
    <m/>
    <s v="Acceso"/>
    <x v="0"/>
  </r>
  <r>
    <x v="13"/>
    <s v="PERU"/>
    <s v="VIVA1A CENTRO MEDICO"/>
    <s v="RIMAC"/>
    <s v="CRONICOS"/>
    <s v="DNI"/>
    <n v="8287353"/>
    <s v="LEON MAGNO SANCHEZ QUINTANILLA"/>
    <m/>
    <n v="951294977"/>
    <m/>
    <x v="1"/>
    <m/>
    <x v="2"/>
    <s v="ASEGURADOR"/>
    <s v="Buenos días estimados_x000a__x000a_Hija de paciente se comunica a nuestra central muy incomoda, refiere que siempre tiene retraso con entrega de medicamento, indica que solicitaron para este mes atención de forma presencial justamente porque no querían retraso en atención y entrega de tto, sin embargo, cancelaron cita y paso atención virtual el 10/01/26. Lleva llamando a farmacia y central de Viva 1A y solo le indican que lo reportaron mas no tienen información. Exigen contacto urgente para coordinar la entrega porque también se demoran muchos días en enviar medicamento._x000a_Su gentil apoyo en revisión de caso y contacto con hija de paciente. Quedamos atentos, gracias._x000a_"/>
    <x v="0"/>
    <s v="PROGRAMA OEF"/>
    <s v="FARMACIA"/>
    <x v="213"/>
    <s v="Buenos tardes _x000a_Nos comunicamos con asegurado y se coordino su cita para el _x000a_03/02 con el Dr Siura, asegurada conforme_x000a__x000a_Saludos"/>
    <d v="2026-02-03T00:00:00"/>
    <x v="0"/>
    <n v="1"/>
    <s v="CERRADA"/>
    <s v="24 HORAS"/>
    <s v="ATRIBUIBLE"/>
    <s v="feb-03"/>
    <s v="programa cuídate / LEON MAGNO SANCHEZ QUINTANILLA"/>
    <e v="#N/A"/>
    <e v="#N/A"/>
    <s v="SI"/>
    <m/>
    <m/>
    <s v="Medicamentos"/>
    <x v="0"/>
  </r>
  <r>
    <x v="13"/>
    <s v="PERU"/>
    <s v="VIVA1A CENTRO MEDICO"/>
    <s v="RIMAC"/>
    <s v="CRONICOS"/>
    <s v="DNI"/>
    <n v="10222212"/>
    <s v="MONICA LABO FOSSA"/>
    <m/>
    <n v="999423802"/>
    <m/>
    <x v="1"/>
    <m/>
    <x v="2"/>
    <s v="ASEGURADOR"/>
    <s v="Buenos días estimados_x000a__x000a_Se comunica bróker de paciente, refiere que paciente paso cita de programa por diagnostico de Hipotiroidismo el 28/01/26 con prestador Viva 1A y hasta la fecha no se comunican para coordinar el envió de medicamento, al no recibir comunicación de parte de prestador realizo llamadas a la central y no logra contacto._x000a_Su gentil apoyo en revisión de caso y contacto con paciente. Quedamos atentos."/>
    <x v="0"/>
    <s v="OEC"/>
    <s v="FARMACIA"/>
    <x v="213"/>
    <s v="Buenos días, :_x000a_Con respecto al paciente, se informa que se coordinó y se realizó la entrega de medicamentos. Con fecha 16/02/2026._x000a_Saludos, "/>
    <d v="2026-02-16T00:00:00"/>
    <x v="0"/>
    <n v="10"/>
    <s v="CERRADA"/>
    <s v="6 DIAS O MAS"/>
    <s v="ATRIBUIBLE"/>
    <s v="feb-03"/>
    <e v="#N/A"/>
    <e v="#N/A"/>
    <e v="#N/A"/>
    <e v="#N/A"/>
    <m/>
    <m/>
    <s v="Medicamentos"/>
    <x v="0"/>
  </r>
  <r>
    <x v="13"/>
    <s v="PERU"/>
    <s v="VIVA1A CENTRO MEDICO"/>
    <s v="RIMAC"/>
    <s v="CRONICOS"/>
    <s v="DNI"/>
    <n v="72900451"/>
    <s v="MARIAPIA ZELA GONZALES"/>
    <m/>
    <m/>
    <m/>
    <x v="1"/>
    <m/>
    <x v="2"/>
    <s v="ASEGURADOR"/>
    <s v="Hola Briggitte_x000a__x000a_ _x000a__x000a_Buenos días, este caso debes de brindar respuesta directamente al cliente por ser un reclamo por traslado y nos informas la comunicación._x000a__x000a_ _x000a__x000a_Quedamos atentos_x000a__x000a_ _x000a__x000a_Saludos"/>
    <x v="5"/>
    <m/>
    <s v="NO ESPECIFICA"/>
    <x v="213"/>
    <s v=". "/>
    <d v="2026-02-09T00:00:00"/>
    <x v="1"/>
    <n v="5"/>
    <s v="CERRADA"/>
    <s v="120 HORAS"/>
    <s v="ATRIBUIBLE"/>
    <s v="feb-03"/>
    <e v="#N/A"/>
    <e v="#N/A"/>
    <e v="#N/A"/>
    <e v="#N/A"/>
    <m/>
    <m/>
    <s v="Fallas TICS"/>
    <x v="3"/>
  </r>
  <r>
    <x v="13"/>
    <s v="PERU"/>
    <s v="VIVA1A CENTRO MEDICO"/>
    <s v="RIMAC"/>
    <s v="CRONICOS"/>
    <s v="DNI"/>
    <n v="25616130"/>
    <s v="PAULA ZARELA MATTA VDA DE RAMOS"/>
    <m/>
    <n v="989096306"/>
    <m/>
    <x v="1"/>
    <m/>
    <x v="2"/>
    <s v="ASEGURADOR"/>
    <s v="Señores _x000a_CENTRO MEDICO VIVA 1A _x000a__x000a_Atención :  Dr John Garzón Martinez _x000a__x000a_Estimado Dr :_x000a__x000a_Buen día, mi Sra. Madre es una paciente de 90 años de edad con un cuadro clínico de altísima complejidad, la cual incluye enfermedades que uds tienen conocimiento  como :_x000a__x000a_- Cancer de seno (Etapa 3)_x000a_- Falla Cardíaca crónica con FEVI Preservada_x000a_- Insuficiencia cardíaca_x000a_- Fibrosis pulmonar_x000a_- Enfermedad renal crónica_x000a_- Aterosclerosis miembros inferiores _x000a_- Hipertensión_x000a_- Dabetes Mellitus_x000a_- Hipotiroidismo entre otros,  por lo que se debe de asegurar una atención de prioridad con profesionales que brinden la continuidad en el servicio, que generen confianza en el paciente y garantizen su calidad de vida. _x000a__x000a_En ese sentido, la atención principal del médico Internista Dra. Anahí Seijas se ha mantenido en el tiempo generando confianza y continuidad en la atención._x000a__x000a_Lamentablemente, en los últimos meses, hemos estado recibiendo cambio de profesionales de diversas especialidades, quienes han mostrado un bajo nivel de empatía con el paciente y la familia,  caso Dra Melissa Vega - Geriatra , Dr Gustavo Peralta, y Terapista Hombre, lo cual ha traído inestabilidad emocional para la recepción y continuidad en el tratamiento de turno. _x000a__x000a_Por tanto,  queremos manifestar nuestra disconformidad por la falta de continuidad del médico internista  Dra Seijas (quien ha manifestado su voluntad de continuar con el servicio) pero hemos recibido la notificación de VIVA 1A, que la atención domiciliaria de mi madre será trasladada a un Médico Familiar._x000a__x000a_El manejo que realizaba el médico internista Dra Seijas, permitía la atención con un equilibrio crítico entre sus patologías, consideramos que un Médico Familiar, no posee el mismo nivel de formación en el manejo de falla multiorgánica aguda que un Internista, perfil que mi madre requiere para evitar hospitalizaciones innecesarias que comprometerían su vida._x000a__x000a_Por dicho motivo, solicitamos formalmente la continuidad con la Dra Seijas como médico internista por video llamada o Teleconsultas y que la visita presencial se realice por un Médico General para oscultar, y reporten al especialista o paralelamente se coordine_x000a__x000a_Asimismo, en el caso la Dra Seijas no pudiera atender porque uds no lo permiten, agradecemos enviar a un Medico Internista o Geriatra con experiencia en cuidados paliativos y sobretodo con empatía y calidad humana._x000a__x000a_Deseamos se garantize la continuidad del cuidado con el mismo nivel de especialización que RIMAC ha venido brindando hasta la fecha y que actualmente es responsabilidad de  VIVA 1A SAC._x000a__x000a_Hago responsable al prestador VIVA 1A SAC,  por cualquier descompensación derivada de un cambio de criterio médico por falta de especialidad. Quedo a la espera de una pronta respuesta._x000a__x000a_Atentamente,_x000a__x000a__x000a_Pedro Ramos Matta y_x000a_Roxana Ramos Matta ( Hijos de la Paciente )"/>
    <x v="28"/>
    <s v="ATENCION DOMICILIARIA"/>
    <s v="NO ESPECIFICA"/>
    <x v="213"/>
    <m/>
    <d v="2026-03-17T00:00:00"/>
    <x v="0"/>
    <n v="31"/>
    <s v="CERRADA"/>
    <s v="6 DIAS O MAS"/>
    <s v="ATRIBUIBLE"/>
    <s v="feb-03"/>
    <e v="#N/A"/>
    <e v="#N/A"/>
    <e v="#N/A"/>
    <s v="NO"/>
    <m/>
    <m/>
    <s v="Atención Asistencial"/>
    <x v="3"/>
  </r>
  <r>
    <x v="13"/>
    <s v="PERU"/>
    <s v="VIVA1A CENTRO MEDICO"/>
    <s v="RIMAC"/>
    <s v="CRONICOS"/>
    <s v="DNI"/>
    <n v="10542452"/>
    <s v="BRUNO CANALES FOSSA"/>
    <m/>
    <m/>
    <m/>
    <x v="1"/>
    <m/>
    <x v="2"/>
    <s v="ASEGURADOR"/>
    <s v="Me indica el asegurado Bruno Canale Fossa DNI 10542452 nos indica haber pasado consulta el 17/11 y a la fecha no recibe la medicina, son casi 15 días y le indican que NO cuenta con el beneficio._x000a__x000a_ "/>
    <x v="0"/>
    <s v="CUIDATE"/>
    <s v="FARMACIA"/>
    <x v="213"/>
    <s v="Buenas tardes Margot,_x000a_El retraso se debió a que el paciente no contaba con registro activo en el sistema SITEDS el cual les fue informado oportunamente por lo que generaron un código SALEFORCE. Siendo dispensado finalmente 18 de noviembre._x000a_Quedamos atentos a cualquier indicación adicional._x000a_Saludos "/>
    <d v="2026-02-03T00:00:00"/>
    <x v="0"/>
    <n v="1"/>
    <s v="CERRADA"/>
    <s v="24 HORAS"/>
    <s v="ATRIBUIBLE"/>
    <s v="feb-03"/>
    <e v="#N/A"/>
    <e v="#N/A"/>
    <e v="#N/A"/>
    <e v="#N/A"/>
    <m/>
    <m/>
    <s v="Medicamentos"/>
    <x v="0"/>
  </r>
  <r>
    <x v="13"/>
    <s v="PERU"/>
    <s v="VIVA1A CENTRO MEDICO"/>
    <s v="RIMAC"/>
    <s v="CRONICOS"/>
    <s v="DNI"/>
    <n v="8715362"/>
    <s v="GIULIANA MARLENE NOVOA REYES DE VERA_x000a__x000a_"/>
    <m/>
    <m/>
    <m/>
    <x v="1"/>
    <m/>
    <x v="2"/>
    <s v="ASEGURADOR"/>
    <s v="Estimados,_x000a__x000a_ _x000a__x000a_Por favor su apoyo con lo solicitado respecto a un cliente VIP que cuenta con póliza EPS con beneficio activo. Sin embargo, al intentar atenderse le indican que, por errores internos al validar la póliza y los beneficios, no pueden atenderlo ni agendarle cita._x000a__x000a_ _x000a__x000a_El cliente recibía atenciones hasta el mes pasado sin inconvenientes. Les agradecería revisar su caso y poder agendarle la cita, ya que solo le quedan pocos medicamentos para los próximos 3 días._x000a__x000a_"/>
    <x v="2"/>
    <s v="EPS"/>
    <s v="NO ESPECIFICA"/>
    <x v="213"/>
    <s v="Estimada Dra. Ambar, buena tarde:_x000a_Las disculpas del caso por la demora, el correo se envío solo al interno._x000a__x000a_Paciente pertenece al programa Hipotiroidismo._x000a_Se valida en acredita salud que el beneficio 1201 cuenta con un copago fijo de s/30.00 y copago variable 85%, paciente refiere que no le han informado por parte de la aseguradora el cambio de las condiciones en cuanto al copago por la atención mensual al programa._x000a_Nos comunicamos nuevamente para agendar la cita el día 4 del presente sin éxito, nos comunicamos nuevamente el día 5 y se logró el agendamiento y atención efectiva con fecha 12 del presente, a solicitud de la paciente._x000a_"/>
    <d v="2026-02-09T00:00:00"/>
    <x v="0"/>
    <n v="5"/>
    <s v="CERRADA"/>
    <s v="120 HORAS"/>
    <s v="ATRIBUIBLE"/>
    <s v="feb-03"/>
    <e v="#N/A"/>
    <e v="#N/A"/>
    <e v="#N/A"/>
    <e v="#N/A"/>
    <m/>
    <m/>
    <s v="Acceso"/>
    <x v="0"/>
  </r>
  <r>
    <x v="13"/>
    <s v="PERU"/>
    <s v="VIVA1A CENTRO MEDICO"/>
    <s v="RIMAC"/>
    <s v="CRONICOS"/>
    <s v="DNI"/>
    <n v="25616130"/>
    <s v="PAULA ZARELA MATTA VDA DE RAMOS"/>
    <m/>
    <n v="989096306"/>
    <m/>
    <x v="1"/>
    <m/>
    <x v="2"/>
    <s v="ASEGURADOR"/>
    <s v="Buenas tardes _x000a__x000a_Hija de paciente se comunica a nuestra central, refiere que su madre la Sra. Paula actualmente no viene llevando sus atenciones en programa paliativo oncológico, su última cita indica que fue el 02/01, indica que prestador le indico que la Dra quien visitaba a paciente se encuentra de licencia y recién están contratando a personal para que acuda a domicilio. Hija de paciente no logra contacto con prestador para que le confirmen cita, ya realizo reclamo formal en Viva 1A y no recibe respuesta, realizara su reclamo formal por Rimac. No acepta que le agenden cita con médico de familia ya que no es de la misma especialidad que su médico tratante. Exige comunicación urgente para brindar solución ha caso de su madre ya que es la más perjudica por no recibir atenciones. _x000a_Su gentil apoyo en revisión de caso y contacto con hija de paciente. Quedamos atentos. "/>
    <x v="2"/>
    <m/>
    <s v="ONCOLOGÍA"/>
    <x v="214"/>
    <m/>
    <d v="2026-02-17T00:00:00"/>
    <x v="0"/>
    <n v="10"/>
    <s v="CERRADA"/>
    <s v="6 DIAS O MAS"/>
    <s v="ATRIBUIBLE"/>
    <s v="feb-04"/>
    <e v="#N/A"/>
    <e v="#N/A"/>
    <e v="#N/A"/>
    <s v="NO"/>
    <m/>
    <m/>
    <s v="Acceso"/>
    <x v="0"/>
  </r>
  <r>
    <x v="13"/>
    <s v="PERU"/>
    <s v="VIVA1A CENTRO MEDICO"/>
    <s v="RIMAC"/>
    <s v="CRONICOS"/>
    <s v="DNI"/>
    <n v="9840855"/>
    <s v="URBINA DE LA CRUZ ROSEMARIE JANISSE"/>
    <m/>
    <m/>
    <m/>
    <x v="1"/>
    <m/>
    <x v="2"/>
    <s v="ASEGURADOR"/>
    <m/>
    <x v="28"/>
    <m/>
    <s v="NO ESPECIFICA"/>
    <x v="214"/>
    <s v="s contactamos con paciente en referencia, quien muy mortificada indica que en ningún momento ha solicitado la baja del programa AR al que pertenece._x000a__x000a_Refiere que ha ingresado un reclamo en Rímac y en Susalud por el copago que actualmente indica en Acredita salud para la consulta mensual, adicional a ello, refiere que su molestia es por los cambios en la póliza, los cuales no le han sido informados directamente por Rímac._x000a__x000a_Finalmente ha solicitado se le remita el correo de solicitud de desafiliación indicando ser su derecho; ya que, de su parte no ha solicitado ello."/>
    <d v="2026-02-09T00:00:00"/>
    <x v="0"/>
    <n v="4"/>
    <s v="CERRADA"/>
    <s v="96 HORAS"/>
    <s v="ATRIBUIBLE"/>
    <s v="feb-04"/>
    <e v="#N/A"/>
    <e v="#N/A"/>
    <e v="#N/A"/>
    <e v="#N/A"/>
    <m/>
    <m/>
    <s v="Atención Asistencial"/>
    <x v="3"/>
  </r>
  <r>
    <x v="13"/>
    <s v="PERU"/>
    <s v="VIVA1A CENTRO MEDICO"/>
    <s v="RIMAC"/>
    <s v="CRONICOS"/>
    <s v="DNI"/>
    <n v="10223521"/>
    <s v="Nelly Albuquerque Martínez"/>
    <m/>
    <s v="997 934 903"/>
    <m/>
    <x v="1"/>
    <m/>
    <x v="2"/>
    <s v="ASEGURADOR"/>
    <s v="Estimadas_x000a__x000a_ _x000a__x000a_Buenas tardes, agradeceré su apoyo urgente, tenemos a la afiliada Nelly Albuquerque Martínez, DNI 10223521 quien se encuentra inscrita al programa Cuidate, por el diagnostico de hipertensión, que nos reporta que esta intentando comunicarse con su proveedor VIVA1 sin éxito desde la semana pasada. Ya no cuenta con medicación por lo que ha tenido que comprarla bajo sus propios medios y su ultima cita de seguimiento fue el 12 de diciembre._x000a__x000a_ _x000a__x000a_Por favor su apoyo urgente revisando su caso. Solicitar al proveedor que se comuniquen con ella al número +51 997 934 903"/>
    <x v="0"/>
    <s v="CUIDATE"/>
    <s v="HIPERTENSÍON"/>
    <x v="214"/>
    <s v="Estimada Dra. Ambar, buena tarde:_x000a_Paciente corresponde a la cohorte de RCV por los Dx: HTA/ HIPERLIPIDEMIA MIXTA/ ARRITMIA NO ESPECIFICADA, se valida última atención con fecha 27/01, paciente cuenta con medicamentos."/>
    <d v="2026-02-04T00:00:00"/>
    <x v="0"/>
    <n v="1"/>
    <s v="CERRADA"/>
    <s v="24 HORAS"/>
    <s v="ATRIBUIBLE"/>
    <s v="feb-04"/>
    <e v="#N/A"/>
    <e v="#N/A"/>
    <e v="#N/A"/>
    <e v="#N/A"/>
    <m/>
    <m/>
    <s v="Medicamentos"/>
    <x v="0"/>
  </r>
  <r>
    <x v="13"/>
    <s v="PERU"/>
    <s v="VIVA1A CENTRO MEDICO"/>
    <s v="RIMAC"/>
    <s v="CRONICOS"/>
    <s v="DNI"/>
    <s v="08190553 "/>
    <s v="YOLANDA ZEGARRA UGARTE DE CRUZ "/>
    <m/>
    <m/>
    <m/>
    <x v="1"/>
    <m/>
    <x v="1"/>
    <s v="ASEGURADOR"/>
    <s v="Buenas tardes Estimados,_x000a__x000a_Espero se encuentren bien._x000a_Agradeceré su gentil apoyo en la programación del examen correspondiente para nuestra asegurada. A continuación, les proporciono los detalles del mismo:"/>
    <x v="2"/>
    <s v="PROGRAMA DIAMANTE"/>
    <s v="LABORATORIO"/>
    <x v="214"/>
    <s v="Estimados Drs, buena tarde:_x000a_Por el presente se informa que hija de paciente en referencia ha rechazado la coordinación de la toma de Ecocardiograma; ya que, lo solicita a domicilio._x000a__x000a_Se ha indicado en tres oportunidades a la Srta. que no es factible el servicio a domicilio._x000a_Por favor tener en cuenta; dado que, no será factible cumplir con la toma del examen solicitado._x000a_"/>
    <d v="2026-02-04T00:00:00"/>
    <x v="0"/>
    <n v="1"/>
    <s v="CERRADA"/>
    <s v="24 HORAS"/>
    <s v="ATRIBUIBLE"/>
    <s v="feb-04"/>
    <e v="#N/A"/>
    <e v="#N/A"/>
    <e v="#N/A"/>
    <e v="#N/A"/>
    <m/>
    <m/>
    <s v="Acceso"/>
    <x v="0"/>
  </r>
  <r>
    <x v="13"/>
    <s v="PERU"/>
    <s v="VIVA1A CENTRO MEDICO"/>
    <s v="RIMAC"/>
    <s v="CRONICOS"/>
    <s v="DNI"/>
    <n v="8323635"/>
    <s v="Lupe García Ampudia"/>
    <m/>
    <m/>
    <m/>
    <x v="1"/>
    <m/>
    <x v="2"/>
    <s v="ASEGURADOR"/>
    <s v="Mi nombre es Lupe García Ampudia, DNI 08323635. Actualmente me atiendo de manera virtual por enfermedades crónicas con el Centro VIVA._x000a_Me dirijo a ustedes porque mis medicamentos ya se han agotado y, pese a haberme comunicado en reiteradas oportunidades con el centro, no he recibido respuesta ni el envío correspondiente hasta la fecha._x000a_Por ello, les solicito por favor que intervengan a la brevedad para dar solución a esta situación. Asimismo, de no ser posible una atención oportuna, solicito se evalúe mi cambio a otro centro de atención, a fin de no interrumpir mi tratamiento._x000a__x000a_ "/>
    <x v="0"/>
    <m/>
    <s v="NO ESPECIFICA"/>
    <x v="214"/>
    <s v="Buenas tardes Mirna,_x000a_Esperamos te encuentres bien.  En relación con el caso de la asegurada Lupe García Ampudia, lamentamos la demora presentada en la dispensación de sus medicamentos._x000a_Nos contactamos con la paciente y se logró reconfirmar la entrega de sus medicamentos para el día de hoy, en el rango horario de 5:00 p.m. a 7:00 p.m. Asimismo, se le brindó el canal directo del área de Calidad para cualquier coordinación o seguimiento adicional, quedando la paciente conforme con la gestión realizada._x000a_Agradecemos tu apoyo y quedamos atentos ante cualquier otra coordinación que se requiera._x000a_Saludos cordiales,"/>
    <d v="2026-02-05T00:00:00"/>
    <x v="0"/>
    <n v="2"/>
    <s v="CERRADA"/>
    <s v="48 HORAS"/>
    <s v="ATRIBUIBLE"/>
    <s v="feb-04"/>
    <e v="#N/A"/>
    <e v="#N/A"/>
    <e v="#N/A"/>
    <e v="#N/A"/>
    <m/>
    <m/>
    <s v="Medicamentos"/>
    <x v="0"/>
  </r>
  <r>
    <x v="13"/>
    <s v="PERU"/>
    <s v="VIVA1A CENTRO MEDICO"/>
    <s v="RIMAC"/>
    <s v="CRONICOS"/>
    <s v="DNI"/>
    <n v="9538378"/>
    <s v="MARIA ENRIQUETA ROMERO FLORES"/>
    <m/>
    <n v="999201992"/>
    <m/>
    <x v="1"/>
    <m/>
    <x v="2"/>
    <s v="ASEGURADOR"/>
    <s v="Estimados:_x000a__x000a_ _x000a__x000a_Buenos días, solicito su apoyo con la solicitud de nuestra asegurada MARIA ROMERO FLORES_x000a__x000a_ _x000a__x000a_ _x000a__x000a_Nuevamente enviamos un correo con la queja de nuestra mutua asegurada MARIA ENRIQUETA ROMERO FLORES por la mala atención recibida en el proveedor VIVA 1A._x000a__x000a_ _x000a__x000a_Adicionalmente a lo detallado líneas abajo les pedimos tomar en cuenta los siguientes sucesos anteriores:_x000a__x000a_ _x000a__x000a_DOCTOR TRATANTE no es un especialista en cardiología a pesar de encontrarse en un programa complejo, sino la atiende un medico de familia, copio CMP._x000a_No recibe un seguimiento personalizado mensual, ella debe insistir con sus citas._x000a_Una licenciada llamada Lourdes de VIVA 1A, indico que ella hablaría con auditoria para el cambio de programa a Cuidate porque le garantizo que la habían ingresado a complejos por error. Luego de esa comunicación nunca más la llamo._x000a_ "/>
    <x v="28"/>
    <s v="CRONICOS"/>
    <s v="NO ESPECIFICA"/>
    <x v="215"/>
    <s v="Buena  tardes Angelica,_x000a_Se verifica que la paciente viene cumpliendo controles periódicos dentro de su plan de manejo, registrándose las siguientes atenciones:_x000a_Medicina Familiar – Teleconsulta_x000a_10/10/2025 – Dr. Antonio David Moncada Catalán_x000a_10/11/2025 – Dr. Antonio David Moncada Catalán_x000a_05/12/2025 – Dr. Antonio David Moncada Catalán_x000a_12/01/2026 – Dr. Antonio David Moncada Catalán_x000a_Enfermería_x000a_14/10/2025 – Teleconsulta – Lic. Solange Selena León Salhuana_x000a_11/11/2025 – Teleconsulta – Lic. Solange Selena León Salhuana_x000a_23/01/2026 – Atención ambulatoria – Lic. Karen Karina Hurtado Pérez_x000a_Asimismo, es importante precisar que el médico de familia se encuentra capacitado para el control integral de enfermedades crónicas y factores de riesgo cardiovascular, conforme a los diagnósticos de la paciente:_x000a_I10X – Hipertensión esencial (primaria)_x000a_E78.2 – Hiperlipidemia mixta_x000a_El manejo de estas condiciones forma parte del abordaje habitual de Medicina Familiar, incluyendo evaluación clínica periódica, control de tratamiento, solicitud de exámenes y seguimiento continuo, de acuerdo con los protocolos del programa._x000a_En ese marco, se encuentra programado su próximo control:_x000a_Fecha: Martes 10/02/2026_x000a_Hora: 12:45 p.m._x000a_Especialidad: Medicina Familiar – Teleconsulta_x000a_Médico: Dr. Antonio David Moncada Catalán_x000a_Con ello, se garantiza la continuidad de su seguimiento médico._x000a_Por último, informamos que dentro de nuestro staff no contamos con personal que responda al nombre de Lourdes._x000a_Es toda la información que corresponde reportar._x000a_Saludos cordiales,"/>
    <d v="2026-02-05T00:00:00"/>
    <x v="0"/>
    <n v="1"/>
    <s v="CERRADA"/>
    <s v="24 HORAS"/>
    <s v="ATRIBUIBLE"/>
    <s v="feb-05"/>
    <e v="#N/A"/>
    <e v="#N/A"/>
    <e v="#N/A"/>
    <e v="#N/A"/>
    <m/>
    <m/>
    <s v="Atención Asistencial"/>
    <x v="3"/>
  </r>
  <r>
    <x v="13"/>
    <s v="PERU"/>
    <s v="VIVA1A CENTRO MEDICO"/>
    <s v="RIMAC"/>
    <s v="CRONICOS"/>
    <s v="DNI"/>
    <n v="10435218"/>
    <s v="MACEDONIO GUSTAVO TORO POLO"/>
    <m/>
    <m/>
    <m/>
    <x v="1"/>
    <m/>
    <x v="2"/>
    <s v="ASEGURADOR"/>
    <s v="Muchas gracias por la confirmación._x000a__x000a_ _x000a__x000a_De acuerdo con la información recibida, el asegurado MACEDONIO GUSTAVO TORO POLO durante el mes de enero no ha recibido tratamiento ni seguimiento por parte del proveedor VIVA 1A. Asimismo, la semana anterior se contactaron con la clínica para informar que, a la fecha el asegurado no viene recibiendo atención; como respuesta, únicamente se indicó que no cuenta con el beneficio, sin mayor sustento._x000a__x000a_ _x000a__x000a_Agradeceré nos puedan remitir el descargo correspondiente, a fin de conocer a qué se debe la falta de información y atención brindada, considerando que no es el primer reclamo que recibimos respecto al proveedor VIVA 1A."/>
    <x v="2"/>
    <s v="CRONICOS"/>
    <s v="NO ESPECIFICA"/>
    <x v="215"/>
    <s v="Buenas tardes estimados,_x000a_Reciban un cordial saludo, Lamentablemente, en un primer momento nuestro equipo brindó información incorrecta al paciente. Al tomar conocimiento de la situación, se realizaron las correcciones correspondientes y se reforzaron las indicaciones internas, así como la capacitación al personal, a fin de evitar que eventos similares vuelvan a presentarse._x000a_Posteriormente, se brindó la siguiente información a la paciente: su plan de salud ha sido renovado y, como parte de esta actualización, se han realizado ajustes en los copagos. Para el programa de Enfermedades Crónicas, el costo por cada consulta será de S/ 30.00, mientras que los medicamentos y exámenes continuarán con una cobertura del 85%, conforme a lo establecido en el programa._x000a_Adicionalmente, se coordinó atención para el día jueves 12 a las 4:00 p.m. con el Dr. Siura, quedando todo conforme con el paciente._x000a_Saludos cordiales"/>
    <d v="2026-02-05T00:00:00"/>
    <x v="0"/>
    <n v="1"/>
    <s v="CERRADA"/>
    <s v="24 HORAS"/>
    <s v="ATRIBUIBLE"/>
    <s v="feb-05"/>
    <e v="#N/A"/>
    <e v="#N/A"/>
    <e v="#N/A"/>
    <e v="#N/A"/>
    <m/>
    <m/>
    <s v="Acceso"/>
    <x v="0"/>
  </r>
  <r>
    <x v="13"/>
    <s v="PERU"/>
    <s v="VIVA1A CENTRO MEDICO"/>
    <s v="RIMAC"/>
    <s v="CRONICOS"/>
    <s v="DNI"/>
    <n v="7821180"/>
    <s v="HARRISSON VIGIL JOSE MARTIN"/>
    <m/>
    <m/>
    <m/>
    <x v="1"/>
    <m/>
    <x v="2"/>
    <s v="ASEGURADOR"/>
    <s v="@Gianina Jessica Sigueña Aldana, @Brigitte Huaranca Lopez, @Gestion Admisiones Viva 1A su apoyo urgente el área comercial nos remite queja del asegurado HARRISSON VIGIL JOSE MARTIN, DNI 07821180 quien indica que al momento de querer realizar el pago del copago (S/30) se le ha informado que no cuenta con el beneficio._x000a_Validamos en nuestros sistemas que si tiene el beneficio, comunicarse urgente con el asegurado al 998375918."/>
    <x v="28"/>
    <s v="CRONICOS"/>
    <s v="CALL CENTER"/>
    <x v="215"/>
    <s v="Se valida la trazabilidad de las atenciones de paciente en referencia._x000a_Paciente perteneciente a la cohorte RCV por Dx: HTA/DM2/dislipidemia/Cardiopatía isquémica-Stent (1) marzo 2022/HBP/ Gastritis crónica_x000a_Última cita: 12 enero  - Dr. Moncada - copago s/30.00 - conforme"/>
    <d v="2026-02-05T00:00:00"/>
    <x v="0"/>
    <n v="1"/>
    <s v="CERRADA"/>
    <s v="24 HORAS"/>
    <s v="ATRIBUIBLE"/>
    <s v="feb-05"/>
    <e v="#N/A"/>
    <e v="#N/A"/>
    <e v="#N/A"/>
    <e v="#N/A"/>
    <m/>
    <m/>
    <s v="Atención Asistencial"/>
    <x v="3"/>
  </r>
  <r>
    <x v="13"/>
    <s v="PERU"/>
    <s v="VIVA1A CENTRO MEDICO"/>
    <s v="RIMAC"/>
    <s v="CRONICOS"/>
    <s v="DNI"/>
    <n v="9840855"/>
    <s v="URBINA DE LA CRUZ ROSEMARIE JANISSE "/>
    <m/>
    <m/>
    <m/>
    <x v="1"/>
    <m/>
    <x v="1"/>
    <s v="ASEGURADOR"/>
    <s v="Cliente menciona que a estos 2 pacientes no se le ha cobrado  en sus atenciones anteriores, que estas fueron al 100%?_x000a_Tenemos conocimiento que ambos pacientes se encuentran en el Programa de otras enfermedades crónicas donde su cobertura es de 30 soles al 85%._x000a__x000a_Nos puedes confirmar si es correcto lo mencionado por el cliente, al indicar que sus atenciones eran al 100%?_x000a_Desde cuando se encuentran registrados en el programa ?"/>
    <x v="5"/>
    <s v="EPS"/>
    <s v="FARMACIA"/>
    <x v="215"/>
    <m/>
    <d v="2026-02-09T00:00:00"/>
    <x v="0"/>
    <n v="3"/>
    <s v="CERRADA"/>
    <s v="72 HORAS"/>
    <s v="ATRIBUIBLE"/>
    <s v="feb-05"/>
    <e v="#N/A"/>
    <e v="#N/A"/>
    <e v="#N/A"/>
    <e v="#N/A"/>
    <m/>
    <m/>
    <s v="Fallas TICS"/>
    <x v="3"/>
  </r>
  <r>
    <x v="13"/>
    <s v="PERU"/>
    <s v="VIVA1A CENTRO MEDICO"/>
    <s v="RIMAC"/>
    <s v="CRONICOS"/>
    <s v="DNI"/>
    <m/>
    <s v="CHAVARRI GARCIA JAIME ALEJANDRO"/>
    <m/>
    <m/>
    <m/>
    <x v="1"/>
    <m/>
    <x v="1"/>
    <s v="ASEGURADOR"/>
    <s v="De acuerdo con lo manifestado por la aseguradora y en base a la respuesta brindada por Rosario, se indica que la asegurada se encuentra afiliada al Programa de Otras Enfermedades Crónicas y no al Programa Cuídate._x000a_Sin embargo, agradeceremos nos puedan aclarar por qué en sus atenciones anteriores no se le realizó ningún cobro, tal como indica la asegurada, ya que todas sus atenciones fueron cubiertas al 100%._x000a_Asimismo, en un correo aparte hemos reportado el caso del asegurado CHAVARRI GARCIA JAIME ALEJANDRO, quien presenta el mismo inconveniente y confirma que, de igual forma, la cobertura brindada anteriormente siempre fue al 100%._x000a_Quedamos atentos a su validación y a los comentarios correspondientes para poder brindar una explicación clara a los asegurados._x000a_"/>
    <x v="5"/>
    <s v="EPS"/>
    <s v="CRONICOS"/>
    <x v="215"/>
    <m/>
    <d v="2026-02-09T00:00:00"/>
    <x v="0"/>
    <n v="3"/>
    <s v="CERRADA"/>
    <s v="72 HORAS"/>
    <s v="ATRIBUIBLE"/>
    <s v="feb-05"/>
    <e v="#N/A"/>
    <e v="#N/A"/>
    <e v="#N/A"/>
    <e v="#N/A"/>
    <m/>
    <m/>
    <s v="Fallas TICS"/>
    <x v="3"/>
  </r>
  <r>
    <x v="13"/>
    <s v="PERU"/>
    <s v="VIVA1A CENTRO MEDICO"/>
    <s v="RIMAC"/>
    <s v="CRONICOS"/>
    <s v="DNI"/>
    <n v="46706025"/>
    <s v="JESSENIA KATHERINE DOMINGUEZ NIMA"/>
    <m/>
    <n v="912591960"/>
    <m/>
    <x v="1"/>
    <m/>
    <x v="2"/>
    <s v="ASEGURADOR"/>
    <s v="Buenas tardes estimados_x000a__x000a_Paciente se comunica a nuestra central, paciente paso cita el 14/01 y le indicaron que debe recoger medicamento DEXAFLACORT en inkafarma de Dominicos para el 20/01. Por motivos personales no pudo recoger el tratamiento, desde el 21/01 realizo intentos múltiples de comunicación con prestador Viva 1A y no logro entablar comunicación ni por llamada ni por WhatsApp. Hoy ya no cuenta con tratamiento por su diagnóstico de Artritis Reumatoide, exige comunicación lo antes posible para brindar alternativa de solcución. De no recibir comunicación hoy 05/02 realizara reclamo formal ya que desde el 21/01 viene intentando comunicarse con prestador sin éxito e indica que tampoco corroboraron si recibió o no su tratamiento._x000a_Su gentil apoyo en revisión de caso y comunicarse con paciente lo antes posible. Quedamos atentos. "/>
    <x v="0"/>
    <s v="OEC"/>
    <s v="FARMACIA"/>
    <x v="215"/>
    <s v="Buenos días,_x000a_Se informa que la entrega de los medicamentos al paciente Jessenia Katherine Domínguez Nima ha sido coordinada y confirmada para el 14/02/2026._x000a_"/>
    <d v="2026-02-09T00:00:00"/>
    <x v="0"/>
    <n v="3"/>
    <s v="CERRADA"/>
    <s v="72 HORAS"/>
    <s v="ATRIBUIBLE"/>
    <s v="feb-05"/>
    <e v="#N/A"/>
    <e v="#N/A"/>
    <e v="#N/A"/>
    <e v="#N/A"/>
    <m/>
    <m/>
    <s v="Medicamentos"/>
    <x v="0"/>
  </r>
  <r>
    <x v="13"/>
    <s v="PERU"/>
    <s v="VIVA1A CENTRO MEDICO"/>
    <s v="RIMAC"/>
    <s v="CRONICOS"/>
    <s v="DNI"/>
    <n v="7731756"/>
    <s v="LAURA ISABEL LASERNA GARCIA"/>
    <m/>
    <s v="996437874 "/>
    <m/>
    <x v="1"/>
    <m/>
    <x v="2"/>
    <s v="ASEGURADOR"/>
    <s v="Buenas noches estimados, _x000a__x000a_La paciente se comunica a central y refiere que la prestadora Viva 1A, al momento de retirarse del establecimiento, le indicó que se comunicarían con ella para coordinar la entrega de sus medicamentos en el domicilio. Hasta el momento no ha recibido contacto, motivo por el cual se encuentra preocupada._x000a__x000a_Se solicita verificación del caso y contacto con la paciente_x000a_"/>
    <x v="0"/>
    <m/>
    <s v="FARMACIA"/>
    <x v="215"/>
    <s v="Buenas tardes equipo,_x000a_Realizamos la coordinación con la paciente. _x000a_El día de hoy, en el rango de 6:00 p. m. a 8:00 p. m., se realizará la entrega de sus medicamentos._x000a_La paciente se encuentra conforme con lo coordinado._x000a_Saludos cordiales,"/>
    <d v="2026-02-06T00:00:00"/>
    <x v="0"/>
    <n v="2"/>
    <s v="CERRADA"/>
    <s v="48 HORAS"/>
    <s v="ATRIBUIBLE"/>
    <s v="feb-05"/>
    <e v="#N/A"/>
    <e v="#N/A"/>
    <e v="#N/A"/>
    <s v="SI"/>
    <m/>
    <m/>
    <s v="Medicamentos"/>
    <x v="0"/>
  </r>
  <r>
    <x v="13"/>
    <s v="PERU"/>
    <s v="VIVA1A CENTRO MEDICO"/>
    <s v="RIMAC"/>
    <s v="CRONICOS"/>
    <s v="DNI"/>
    <n v="795889"/>
    <s v=" MARIA LUISA VELASQUEZ"/>
    <m/>
    <s v="992 858 578"/>
    <m/>
    <x v="1"/>
    <m/>
    <x v="2"/>
    <s v="ASEGURADOR"/>
    <s v="Por favor tu apoyo, la paciente es parte del programa cuídate, y por lo que periódicamente me comenta siempre tiene inconvenientes, en este caso. Aun no la atienden ni le entregan sus medicamentos._x000a__x000a_ _x000a__x000a_Es urgente poder revisar su caso por favor_x000a__x000a_ "/>
    <x v="2"/>
    <s v="CUIDATE"/>
    <s v="LABORATORIO"/>
    <x v="216"/>
    <s v="Buenas tardes doctora, _x000a_Reciba un cordial saludo, el paciente en mención ha venido recibiendo sus atenciones conforme a los protocolos establecidos, registrándose lo siguiente:_x000a_Endocrinología – Teleconsulta_x000a_07/11/2025 – Dr. Gerson Jacob Siura Trevejo_x000a_22/12/2025 – Dr. Gerson Jacob Siura Trevejo_x000a_19/01/2026 – Dr. Gerson Jacob Siura Trevejo_x000a_Asimismo, de acuerdo con su protocolo, corresponden los siguientes exámenes de laboratorio:_x000a_Colesterol total_x000a_HDL colesterol_x000a_LDL colesterol_x000a_Triglicéridos_x000a_El paciente radica en Tacna, por lo que nos encontramos realizando las coordinaciones correspondientes y estableciendo contacto con el paciente a fin de programar sus exámenes y continuar con su atención._x000a__x000a_Saludos cordiales,"/>
    <d v="2026-02-06T00:00:00"/>
    <x v="0"/>
    <n v="1"/>
    <s v="CERRADA"/>
    <s v="24 HORAS"/>
    <s v="ATRIBUIBLE"/>
    <s v="feb-06"/>
    <e v="#N/A"/>
    <e v="#N/A"/>
    <e v="#N/A"/>
    <e v="#N/A"/>
    <m/>
    <m/>
    <s v="Acceso"/>
    <x v="0"/>
  </r>
  <r>
    <x v="13"/>
    <s v="PERU"/>
    <s v="VIVA1A CENTRO MEDICO"/>
    <s v="RIMAC"/>
    <s v="CRONICOS"/>
    <s v="DNI"/>
    <n v="7763839"/>
    <s v="Roberto André Vallejo Pajares"/>
    <m/>
    <m/>
    <m/>
    <x v="1"/>
    <m/>
    <x v="1"/>
    <s v="ASEGURADOR"/>
    <s v="Solicito tu apoyo, paciente reporta que el medicamento que le brindaban mediante el programa otras enfermedades crónicas le costaba S/32.22 y ahora le estan cobrando S/43.15. Por lo expuesto necesitan saber el motivo del incremento del costo de su medicina."/>
    <x v="28"/>
    <s v=" CRONICOS"/>
    <s v="FARMACIA"/>
    <x v="216"/>
    <s v="Buenas tardes Milagros,_x000a_El caso fue revisado y se logró establecer contacto con el paciente. Durante la comunicación, el paciente confirmó que los medicamentos fueron recibidos oportunamente el 4 de febrero._x000a_Asimismo, se precisó que el reclamo presentado no está relacionado con la entrega, sino con una diferencia en la tarifa aplicada. Al respecto, corresponde indicar que la facturación y el cobro de los medicamentos de este paciente no son gestionados por Viva 1A, sino por el proveedor Cuida, por lo que dicho reclamo no se encuentra dentro de nuestro ámbito de competencia._x000a_En ese sentido, se sugiere que el caso sea derivado al proveedor correspondiente para su evaluación y atención._x000a_Quedamos atentos ante cualquier coordinación adicional._x000a_Saludos cordiales,"/>
    <d v="2026-02-09T00:00:00"/>
    <x v="0"/>
    <n v="2"/>
    <s v="CERRADA"/>
    <s v="48 HORAS"/>
    <s v="ATRIBUIBLE"/>
    <s v="feb-06"/>
    <e v="#N/A"/>
    <e v="#N/A"/>
    <e v="#N/A"/>
    <e v="#N/A"/>
    <m/>
    <m/>
    <s v="Atención Asistencial"/>
    <x v="3"/>
  </r>
  <r>
    <x v="13"/>
    <s v="PERU"/>
    <s v="VIVA1A CENTRO MEDICO"/>
    <s v="RIMAC"/>
    <s v="CRONICOS"/>
    <s v="DNI"/>
    <n v="7613193"/>
    <s v="RAFAEL FABIAN NICHOS"/>
    <m/>
    <m/>
    <m/>
    <x v="1"/>
    <m/>
    <x v="2"/>
    <s v="ASEGURADOR"/>
    <s v="@Quejas y Reclamos Viva 1A, @Farmacia Viva 1A, su apoyo urgente, paciente presento reclamo porque indica que el 01/02 debió recibir su medicación y aun no se comunican._x000a__x000a_Saludos,_x000a_"/>
    <x v="0"/>
    <s v="CUIDATE"/>
    <s v="FARMACIA"/>
    <x v="216"/>
    <s v="Buenas tardes estimados,_x000a_En relación con el reclamo del paciente, informamos que la medicación fue entregada el día viernes, quedando la atención regularizada._x000a_Quedamos atentos ante cualquier coordinación adicional._x000a_Saludos cordiales,"/>
    <d v="2026-02-09T00:00:00"/>
    <x v="0"/>
    <n v="2"/>
    <s v="CERRADA"/>
    <s v="48 HORAS"/>
    <s v="ATRIBUIBLE"/>
    <s v="feb-06"/>
    <e v="#N/A"/>
    <e v="#N/A"/>
    <e v="#N/A"/>
    <e v="#N/A"/>
    <m/>
    <m/>
    <s v="Medicamentos"/>
    <x v="0"/>
  </r>
  <r>
    <x v="13"/>
    <s v="PERU"/>
    <s v="VIVA1A CENTRO MEDICO"/>
    <s v="RIMAC"/>
    <s v="CRONICOS"/>
    <s v="DNI"/>
    <n v="9292195"/>
    <s v="JUANA LUZ MAURICIO LLANOS"/>
    <m/>
    <m/>
    <m/>
    <x v="1"/>
    <m/>
    <x v="2"/>
    <s v="ASEGURADOR"/>
    <s v="@Quejas y Reclamos Viva 1A, @Brigitte Huaranca Lopez, su apoyo urgente con la respuesta al caso detallado en correo infra, se le ha informado a paciente que no cuenta con el beneficio, por favor tener cuidado con las comunicaciones que estamos brindando, esta semana hemos tenido casos reiterativos por el mismo motivo."/>
    <x v="5"/>
    <m/>
    <s v="CALL CENTER"/>
    <x v="216"/>
    <s v="Estimada Lic. Mirna, buen día:_x000a_El día viernes 2 del presente nos contactamos con paciente en referencia para validar lo sucedido._x000a_Lamentamos el inconveniente presentado al brindar la información errada a nuestra mutua paciente, el beneficio 1201 crónico complejo sí figura en Acredita Salud, solo que con copago de s/30.00._x000a__x000a_Se informó a la Srta. Mauricio sobre el copago estando conforme, se ha reservando la cita para el día 12 del presente con el Dr. Moncada; ya que, la paciente no responde aún la elección del rango horario._x000a_Reiteramos nuestro compromiso en la gestión de la información que se brinda, llevando a cabo una retroalimentación al personal de acceso._x000a_"/>
    <d v="2026-02-10T00:00:00"/>
    <x v="0"/>
    <n v="3"/>
    <s v="CERRADA"/>
    <s v="72 HORAS"/>
    <s v="ATRIBUIBLE"/>
    <s v="feb-06"/>
    <e v="#N/A"/>
    <e v="#N/A"/>
    <e v="#N/A"/>
    <e v="#N/A"/>
    <m/>
    <m/>
    <s v="Fallas TICS"/>
    <x v="3"/>
  </r>
  <r>
    <x v="13"/>
    <s v="PERU"/>
    <s v="VIVA1A CENTRO MEDICO"/>
    <s v="RIMAC"/>
    <s v="CRONICOS"/>
    <s v="DNI"/>
    <n v="9709530"/>
    <s v="WILLIAM CIDUAR ESPINOZA VIVANCO"/>
    <m/>
    <n v="932973250"/>
    <m/>
    <x v="1"/>
    <m/>
    <x v="2"/>
    <s v="ASEGURADOR"/>
    <s v="Buenos días estimados,_x000a__x000a_Paciente se comunica con central y refiere que hasta la fecha no lo contactan para su examen de laboratorio, se encuentra preocupado ya que se acerca su próxima cita y el medico solicita los resultados de dicho examen de laboratorio."/>
    <x v="2"/>
    <s v="OEC"/>
    <s v="LABORATORIO"/>
    <x v="217"/>
    <s v="Buenas tardes estimados,_x000a_En relación con el paciente William Ciduar Espinoza Vivanco (DNI 09709530), informamos que actualmente no cuenta con una orden médica de laboratorio vigente._x000a_El paciente tiene cita programada para el 16 de febrero con el Dr. Moncada, quien evaluará y solicitará los exámenes correspondientes de acuerdo con su protocolo de control._x000a_Asimismo, se estableció contacto telefónico con el paciente para brindarle la explicación correspondiente, indicándole que, tras la emisión de la orden médica en su consulta del 16 de febrero, se procederá a coordinar la toma de muestras y que la lectura de resultados se realizará en su siguiente consulta de control programada para el mes de marzo._x000a_Quedamos atentos a cualquier coordinación adicional._x000a_Saludos cordiales,"/>
    <d v="2026-02-09T00:00:00"/>
    <x v="0"/>
    <n v="1"/>
    <s v="CERRADA"/>
    <s v="24 HORAS"/>
    <s v="ATRIBUIBLE"/>
    <s v="feb-09"/>
    <e v="#N/A"/>
    <e v="#N/A"/>
    <e v="#N/A"/>
    <e v="#N/A"/>
    <m/>
    <m/>
    <s v="Acceso"/>
    <x v="0"/>
  </r>
  <r>
    <x v="13"/>
    <s v="PERU"/>
    <s v="VIVA1A CENTRO MEDICO"/>
    <s v="RIMAC"/>
    <s v="CRONICOS"/>
    <s v="DNI"/>
    <n v="7731756"/>
    <s v="LAURA ISABEL LASERNA GARCIA"/>
    <m/>
    <n v="996437874"/>
    <m/>
    <x v="1"/>
    <m/>
    <x v="2"/>
    <s v="ASEGURADOR"/>
    <s v="Con respecto a este caso, la asegurada ya pagó su consulta, pero está pendiente la entrega de sus medicinas, por favor tu ayuda urgente con la entrega._x000a__x000a_ _x000a__x000a_“Buenas tardes, ayer fui a mi consulta ( 9.30 am) de otras enfermedades crónicas en el medicentro de Viva 1A y me indicaron que luego se iban a comunicar conmigo por mis medicinas, pero nadie se comunico._x000a__x000a_ _x000a__x000a_Estuve llamando a Viva 1A y no respondían, llame al Rímac y me dijeron que hoy por la mañana se debían de comunicar los de Viva 1A, pero hasta el momento nada._x000a__x000a_ _x000a__x000a_Me preocupa porque el doctor me ha cambiado la dosis al ver los resultados de mis análisis.”"/>
    <x v="0"/>
    <s v="CRONICAS"/>
    <s v="FARMACIA"/>
    <x v="217"/>
    <s v="Buenas tardes,_x000a_Se informa que la paciente recibió los medicamentos completos y conformes, correspondientes al mes en curso._x000a_Asimismo, se realizó una llamada telefónica de seguimiento con la finalidad de consultar si presentaba alguna incomodidad o inconveniente con los medicamentos recibidos, no reportando observaciones al momento de la comunicación._x000a_Se deja constancia del presente informe para los fines correspondientes._x000a_Atentamente,"/>
    <d v="2026-02-09T00:00:00"/>
    <x v="0"/>
    <n v="1"/>
    <s v="CERRADA"/>
    <s v="24 HORAS"/>
    <s v="ATRIBUIBLE"/>
    <s v="feb-09"/>
    <e v="#N/A"/>
    <e v="#N/A"/>
    <e v="#N/A"/>
    <s v="SI"/>
    <m/>
    <m/>
    <s v="Medicamentos"/>
    <x v="0"/>
  </r>
  <r>
    <x v="13"/>
    <s v="PERU"/>
    <s v="VIVA1A CENTRO MEDICO"/>
    <s v="RIMAC"/>
    <s v="CRONICOS"/>
    <s v="DNI"/>
    <n v="8533824"/>
    <s v="AGRIPINA GLADYS CASTRO AGUIRRE"/>
    <m/>
    <n v="996979865"/>
    <m/>
    <x v="1"/>
    <m/>
    <x v="2"/>
    <s v="ASEGURADOR"/>
    <s v="Buenas tardes estimados_x000a__x000a_Paciente se comunica a nuestra central, refiere que agendo cita virtual para el 30/01, nunca le enviaron el link y reprogramaron cita para el 07/02 y volvió a suceder lo mismo. Actualmente no cuenta con medicinas, estuvo llamando a la central de Viva 1A (01 6183000) y no responden llamadas, se cuelga de forma automática. Exige que se realice su cita, la agendo con tiempo y ahora no cuenta con sus medicinas. _x000a_Su gentil apoyo en revisión de caso y comunicación urgente con paciente. Quedamos atentos a confirmación de atención. Gracias. "/>
    <x v="2"/>
    <s v="OEC"/>
    <s v="CALL CENTER"/>
    <x v="217"/>
    <s v="Estimados, buena noche:_x000a_Se contacta con paciente en referencia, efectivamente se ha tenido dos agendamientos truncos con respecto a las atenciones de nuestra mutua paciente: el día 4 y el día 7, adjunto screen de agendamiento_x000a__x000a_Se valida la trazabilidad de las comunicaciones validando que el número registrado para la contactabilidad tenía un número errado y es por ello que no llegaron a contactarla._x000a_Nos comunicamos con la paciente el día de hoy para solicitar su gentil aceptación en la atención con la Dra. Quispe de Reumatología, aceptando cita."/>
    <d v="2026-02-09T00:00:00"/>
    <x v="0"/>
    <n v="1"/>
    <s v="CERRADA"/>
    <s v="24 HORAS"/>
    <s v="ATRIBUIBLE"/>
    <s v="feb-09"/>
    <e v="#N/A"/>
    <e v="#N/A"/>
    <e v="#N/A"/>
    <e v="#N/A"/>
    <m/>
    <m/>
    <s v="Acceso"/>
    <x v="0"/>
  </r>
  <r>
    <x v="13"/>
    <s v="PERU"/>
    <s v="VIVA1A CENTRO MEDICO"/>
    <s v="RIMAC"/>
    <s v="CRONICOS"/>
    <s v="DNI"/>
    <n v="9840855"/>
    <s v="URBINA DE LA CRUZ ROSEMARIE JANISSE"/>
    <m/>
    <m/>
    <m/>
    <x v="1"/>
    <m/>
    <x v="2"/>
    <s v="ASEGURADOR"/>
    <s v=" paciente ingreso al programa de Otras Enfermedades crónicas por el diagnóstico de Riesgo Cardiovascular el 05/02/2025, con cobertura inicial S/0 al 85%._x000a_"/>
    <x v="14"/>
    <s v="EPS"/>
    <s v="CALL CENTER"/>
    <x v="217"/>
    <m/>
    <d v="2026-02-09T00:00:00"/>
    <x v="2"/>
    <n v="1"/>
    <s v="ACTIVA"/>
    <s v="24 HORAS"/>
    <s v="ATRIBUIBLE"/>
    <s v="feb-09"/>
    <e v="#N/A"/>
    <e v="#N/A"/>
    <e v="#N/A"/>
    <e v="#N/A"/>
    <m/>
    <m/>
    <s v="Solicitud"/>
    <x v="1"/>
  </r>
  <r>
    <x v="13"/>
    <s v="PERU"/>
    <s v="VIVA1A CENTRO MEDICO"/>
    <s v="RIMAC"/>
    <s v="CRONICOS"/>
    <s v="DNI"/>
    <n v="7198811"/>
    <s v="CHAVARRI GARCIA JAIME ALEJANDRO"/>
    <m/>
    <m/>
    <m/>
    <x v="1"/>
    <m/>
    <x v="1"/>
    <s v="ASEGURADOR"/>
    <s v="Continuamos con estos 2 casos, en la cual el cliente insiste que la cobertura al asegurado :CHAVARRI GARCIA hasta el mes de enero fue al 100% tal como se muestra la receta de enero?_x000a_Quiza se haya tratado de un error pfv me confirmas?_x000a_Cliente nos solicita mayor detalle."/>
    <x v="14"/>
    <s v="EPS"/>
    <s v="CALL CENTER"/>
    <x v="217"/>
    <m/>
    <d v="2026-02-09T00:00:00"/>
    <x v="0"/>
    <n v="1"/>
    <s v="CERRADA"/>
    <s v="24 HORAS"/>
    <s v="ATRIBUIBLE"/>
    <s v="feb-09"/>
    <e v="#N/A"/>
    <e v="#N/A"/>
    <e v="#N/A"/>
    <e v="#N/A"/>
    <m/>
    <m/>
    <s v="Solicitud"/>
    <x v="1"/>
  </r>
  <r>
    <x v="13"/>
    <s v="PERU"/>
    <s v="VIVA1A CENTRO MEDICO"/>
    <s v="RIMAC"/>
    <s v="CRONICOS"/>
    <s v="DNI"/>
    <n v="7031719"/>
    <s v="JUAN ANTONIO ROJAS RODRIGUEZ"/>
    <m/>
    <n v="999444979"/>
    <s v="Juan.rojas.r@live.com"/>
    <x v="1"/>
    <m/>
    <x v="2"/>
    <s v="ASEGURADOR"/>
    <s v="Por favor su gentil apoyo con la revisión de la solicitud de cliente_x000a__x000a_ _x000a__x000a_Asegurado indica que tuvo atención medica bajo su control del programa Cuídate, donde el médico le receto sus medicinas, las mismas que el proveedor le informo que no tenia cobertura y le genero el cobro, cliente solicita saber motivo por el cual debe asumir el pago de dichos medicamentos, se adjunta receta."/>
    <x v="0"/>
    <s v="CUIDATE"/>
    <s v="FARMACIA"/>
    <x v="218"/>
    <s v="Buenas tardes,_x000a_Por medio del presente se informa que, respecto al caso del paciente JUAN ANTONIO ROJAS RODRIGUEZ, se realizó la revisión correspondiente y se confirmó que efectivamente hubo un error en la digitación del copago._x000a_Se informó al proveedor que la cobertura del paciente es al 100% y se procedió con la devolución del importe cobrado. Asimismo, se coordinó directamente con el paciente, a quien se le explicó lo sucedido._x000a_Con estas acciones, el caso queda cerrado._x000a_Saludos cordiales,"/>
    <d v="2026-02-12T00:00:00"/>
    <x v="0"/>
    <n v="3"/>
    <s v="CERRADA"/>
    <s v="72 HORAS"/>
    <s v="ATRIBUIBLE"/>
    <s v="feb-10"/>
    <e v="#N/A"/>
    <e v="#N/A"/>
    <e v="#N/A"/>
    <e v="#N/A"/>
    <m/>
    <m/>
    <s v="Medicamentos"/>
    <x v="0"/>
  </r>
  <r>
    <x v="13"/>
    <s v="PERU"/>
    <s v="VIVA1A CENTRO MEDICO"/>
    <s v="RIMAC"/>
    <s v="CRONICOS"/>
    <s v="DNI"/>
    <n v="9840855"/>
    <s v="ROSEMARIE JANISSE URBINA DE LA CRUZ"/>
    <m/>
    <m/>
    <m/>
    <x v="1"/>
    <m/>
    <x v="2"/>
    <s v="ASEGURADOR"/>
    <s v="Paciente indica que venía recibiendo por la enfermedad crónica artritis reumatoidea, medicina biológica desde el 2016. Sin embargo ahora le quieren cobrar S/300 por la aplicación del medicamento que antes lo cubría el programa de crónicos. Solicita una solución y que se retornen los beneficios que se tenían antes._x000a_"/>
    <x v="14"/>
    <s v="OEC"/>
    <s v="ARTRITIS"/>
    <x v="218"/>
    <s v="Estimada Lic. Mirna, buen día:_x000a__x000a_La gestión de medicamentos biológicos corresponde a Cuifarma, a quienes pongo en copia, para la absolución de lo indicado por nuestra mutua paciente._x000a__x000a_Adicional a ello, nos comunicamos con nuestra mutua paciente, refiriendo que anteriormente tenía una cobertura del 85% para un medicamento biológico de laboratorio Roche y que actualmente ese porcentaje ha cambiado, lo que resulta en un copago aproximado de s/300.00. Cabe resaltar que dicha gestión no es realizada por Viva 1A._x000a__x000a_Cabe resaltar que con Viva 1A, la cita del presente mes será el día 20 con la Dra. Quispe de reumatología._x000a__x000a_Saludos Cordiales,"/>
    <d v="2026-02-10T00:00:00"/>
    <x v="0"/>
    <n v="1"/>
    <s v="CERRADA"/>
    <s v="24 HORAS"/>
    <s v="ATRIBUIBLE"/>
    <s v="feb-10"/>
    <e v="#N/A"/>
    <e v="#N/A"/>
    <e v="#N/A"/>
    <e v="#N/A"/>
    <m/>
    <m/>
    <s v="Solicitud"/>
    <x v="1"/>
  </r>
  <r>
    <x v="13"/>
    <s v="PERU"/>
    <s v="VIVA1A CENTRO MEDICO"/>
    <s v="RIMAC"/>
    <s v="CRONICOS"/>
    <s v="DNI"/>
    <n v="17875655"/>
    <s v="TERESA YSABEL ACUÑA DEZA"/>
    <m/>
    <n v="994318619"/>
    <s v="teresa_acuna7@hotmail.com"/>
    <x v="1"/>
    <m/>
    <x v="2"/>
    <s v="ASEGURADOR"/>
    <s v="Buenas tardes_x000a__x000a_Pfv su apoyo asegurada acaban de operarla y no puede movilizarse informa que un familiar recibió los medicamentos que le envía el programa Cuidate, le han cambiado los medicamentos pero hay uno en especifico que es ára tratar la hipertensión comersartin de 300/12.5 mg contiene Lactosa y es una paciente que es intolerante a la Lactosa, solicita una respuesta a la brevedad . Adicional a ello informa que la comunicación sea por whatsapp no cuenta con un correo"/>
    <x v="27"/>
    <s v="CUIDATE"/>
    <s v="FARMACIA"/>
    <x v="218"/>
    <s v="Buenas tardes,_x000a_Se informa que nos comunicamos con la paciente para consultar sobre el medicamento dispensado. Durante la conversación, la paciente indicó que el inconveniente se presentó debido a que su hermana aceptó el medicamento sin tener conocimiento de la marca que ella consume habitualmente._x000a_Finalmente, la paciente confirmó que aceptará el medicamento ya dispensado y solicitó que, para el próximo mes, se tenga en cuenta la marca APROVEL en su formulación._x000a_Quedamos atentos a cualquier indicación adicional._x000a_Saludos cordiales."/>
    <d v="2026-02-11T00:00:00"/>
    <x v="0"/>
    <n v="2"/>
    <s v="CERRADA"/>
    <s v="48 HORAS"/>
    <s v="ATRIBUIBLE"/>
    <s v="feb-10"/>
    <e v="#N/A"/>
    <e v="#N/A"/>
    <e v="#N/A"/>
    <e v="#N/A"/>
    <m/>
    <m/>
    <s v="Medicamentos"/>
    <x v="0"/>
  </r>
  <r>
    <x v="13"/>
    <s v="PERU"/>
    <s v="VIVA1A CENTRO MEDICO"/>
    <s v="RIMAC"/>
    <s v="CRONICOS"/>
    <s v="DNI"/>
    <n v="40678005"/>
    <s v="Magna Karina Montañez Ocaña"/>
    <m/>
    <m/>
    <m/>
    <x v="1"/>
    <m/>
    <x v="1"/>
    <s v="ASEGURADOR"/>
    <s v="@Quejas y Reclamos Viva 1A, @Gianina Jessica Sigueña Aldana, su apoyo con el descargo, ejecutiva informa que paciente refiere haber pasado una consulta virtual y le dijeron que en un mes la contactaban. Han pasado 2 meses y no ha habido ningún contacto. Los médicos que la contactaron fueron de endocrinología, reumatología y la nutricionista. No hay documento de atención, solo confirmación por WhatsApp la cual dejo en adjunto._x000a_"/>
    <x v="5"/>
    <s v="OEC"/>
    <s v="CALL CENTER"/>
    <x v="219"/>
    <s v="Estimada Lic. Mirna, buena tarde:_x000a_En relación a la atención de nuestra mutua paciente, efectivamente validamos un desface en las atenciones que ameritan a un error involuntario administrativo._x000a_Nos hemos comunicado con la paciente siendo atendida el día de ayer con la Dra. Noriko Kawamura, quien será su médico tratante._x000a__x000a_Reiteramos nuestro compromiso en la mejora continua para gestionar la salud de nuestros mutuos pacientes._x000a_Saludos Cordiales,"/>
    <d v="2026-02-26T00:00:00"/>
    <x v="0"/>
    <n v="12"/>
    <s v="CERRADA"/>
    <s v="6 DIAS O MAS"/>
    <s v="ATRIBUIBLE"/>
    <s v="feb-11"/>
    <e v="#N/A"/>
    <e v="#N/A"/>
    <e v="#N/A"/>
    <e v="#N/A"/>
    <m/>
    <m/>
    <s v="Fallas TICS"/>
    <x v="3"/>
  </r>
  <r>
    <x v="13"/>
    <s v="PERU"/>
    <s v="VIVA1A CENTRO MEDICO"/>
    <s v="RIMAC"/>
    <s v="CRONICOS"/>
    <s v="DNI"/>
    <m/>
    <s v="Maria Teresa Rodriguez Gil de Vargas"/>
    <m/>
    <m/>
    <m/>
    <x v="66"/>
    <m/>
    <x v="2"/>
    <s v="ASEGURADOR"/>
    <s v="Buenas tardes Proveedor_x000a__x000a_ _x000a__x000a_Solicito tu apoyo para que nos adjunte el descargo del reclamo adjunto_x000a__x000a_ _x000a__x000a_Saludo"/>
    <x v="5"/>
    <m/>
    <s v="NO ESPECIFICA"/>
    <x v="219"/>
    <m/>
    <d v="2026-02-17T00:00:00"/>
    <x v="2"/>
    <n v="5"/>
    <s v="ACTIVA"/>
    <s v="120 HORAS"/>
    <s v="ATRIBUIBLE"/>
    <s v="feb-11"/>
    <e v="#N/A"/>
    <e v="#N/A"/>
    <e v="#N/A"/>
    <e v="#N/A"/>
    <m/>
    <m/>
    <s v="Fallas TICS"/>
    <x v="3"/>
  </r>
  <r>
    <x v="13"/>
    <s v="PERU"/>
    <s v="VIVA1A CENTRO MEDICO"/>
    <s v="RIMAC"/>
    <s v="CRONICOS"/>
    <s v="DNI"/>
    <n v="8023641"/>
    <s v="MIRYAM ALEJANDRINA PON PRIETO"/>
    <m/>
    <n v="991813226"/>
    <m/>
    <x v="1"/>
    <m/>
    <x v="2"/>
    <s v="ASEGURADOR"/>
    <s v="Buenas tardes estimados_x000a__x000a_Paciente se comunica a nuestra central, se encuentra muy molesta ya que desde el 29/01/26 ya no cuenta con tratamiento, su última cita del programa fue el 29/12/2025. Paciente indica que no se le hace seguimiento para agendar cita, nunca le han dicho que debe llamar o escribir a algún número para agendar su cita, hoy prestador Viva 1A le enviaron una encuesta y ella realizo su reclamo. Posterior le indicaron que su médico el Dr Moncada no cuenta con disponibilidad hasta el 17/02, paciente indica que medico realiza su atención virtual en menos de 5 min. Exige comunicación urgente para que sea atendida y envíen sus medicinas ya que se le genera doble gasto por lo que estuvo comprando estos días su medicinas y el programa no le brinda el reembolso de ello._x000a_Su apoyo en revisión de caso, informar los canales para agendar de cita y brindar atención de programa para que reciba sus medicinas. Quedamos atentos."/>
    <x v="2"/>
    <s v="OEC"/>
    <s v="CALL CENTER"/>
    <x v="219"/>
    <s v="Estimados, buena tarde:_x000a_Se valida que nuestra mutua paciente no estaba de acuerdo con el copago que figura en acredita salud._x000a_El día 5/2 intentamos contactarla para el agendamiento sin respuesta._x000a_El día 11/2 se realizó un nuevo contacto obteniendo respuesta y logrando el agendamiento solicitado, paciente atendida._x000a_Adjunto screen:_x000a_"/>
    <d v="2026-02-17T00:00:00"/>
    <x v="0"/>
    <n v="5"/>
    <s v="CERRADA"/>
    <s v="120 HORAS"/>
    <s v="ATRIBUIBLE"/>
    <s v="feb-11"/>
    <e v="#N/A"/>
    <e v="#N/A"/>
    <e v="#N/A"/>
    <e v="#N/A"/>
    <m/>
    <m/>
    <s v="Acceso"/>
    <x v="0"/>
  </r>
  <r>
    <x v="13"/>
    <s v="PERU"/>
    <s v="VIVA1A CENTRO MEDICO"/>
    <s v="RIMAC"/>
    <s v="CRONICOS"/>
    <s v="DNI"/>
    <n v="8287353"/>
    <s v="LEON MAGNO SANCHEZ QUINTANILLA"/>
    <m/>
    <n v="951294977"/>
    <m/>
    <x v="1"/>
    <m/>
    <x v="1"/>
    <s v="ASEGURADOR"/>
    <s v="Buenas noches estimados_x000a__x000a_Hija de paciente solicita indicar el motivo por el cual no se atiende a su padre en el programa de forma presencial. _x000a_Solicito su gentil apoyo en revisión de caso y brindar el descargo. Quedamos atentos, gracias. "/>
    <x v="4"/>
    <s v="OEC"/>
    <s v="CALL CENTER"/>
    <x v="219"/>
    <s v="Estimados, buena tarde:_x000a_Se conversa con hija del paciente, quien refiere que efectivamente nuestra médico tratante les informó que estaría de licencia por maternidad realizando solo teleconsultas._x000a__x000a_Ante el requerimiento de atención domiciliaria, se ha gestionado la cita para el mes de Marzo con la Dra. Tupayachi - 1/3 - rango de llegada de 09:00 a 10:00am, ello en coordinación y aceptación de la Srta. Sánchez; ya que, ella desea estar en el domicilio el día de la atención._x000a__x000a_Saludos Cordiales,"/>
    <d v="2026-02-12T00:00:00"/>
    <x v="0"/>
    <n v="2"/>
    <s v="CERRADA"/>
    <s v="48 HORAS"/>
    <s v="ATRIBUIBLE"/>
    <s v="feb-11"/>
    <s v="programa cuídate / LEON MAGNO SANCHEZ QUINTANILLA"/>
    <e v="#N/A"/>
    <e v="#N/A"/>
    <s v="SI"/>
    <m/>
    <m/>
    <s v="Solicitud"/>
    <x v="1"/>
  </r>
  <r>
    <x v="13"/>
    <s v="PERU"/>
    <s v="VIVA1A CENTRO MEDICO"/>
    <s v="RIMAC"/>
    <s v="CRONICOS"/>
    <s v="DNI"/>
    <n v="75682941"/>
    <s v="CAMILO ANGEL RENATO QUISPE ELGUERA"/>
    <m/>
    <n v="920713018"/>
    <m/>
    <x v="1"/>
    <m/>
    <x v="2"/>
    <s v="ASEGURADOR"/>
    <s v="Buenas tardes estimados_x000a__x000a_Paciente se comunica a nuestra central, refiere que anteriormente acudieron a su domicilio para realizar toma de muestra para exámenes de laboratorio, en esa oportunidad le han indicado que no acudirán al domicilio sin brindarle información sobre el motivo del cambio para que puedan indicarle otra alternativa de solución, como agendar para otra fecha. Exige comunicación ya que está pendiente agendar cita para OM de laboratorio. _x000a_Solicito su gentil apoyo en revisión de caso y comunicación con paciente. Quedamos atentos, gracias. _x000a_"/>
    <x v="2"/>
    <s v="OEC"/>
    <s v="LABORATORIO"/>
    <x v="220"/>
    <s v="Buenos días:_x000a_Según el reporte emitido por el personal encargado, el paciente ya se realizó los exámenes de laboratorio requeridos._x000a_Asimismo, se informa que en todo momento se mantuvo comunicación en línea con el paciente, brindándole la orientación correspondiente, por lo que no se le dejó sin atención ni seguimiento. con fecha 02/03/2025"/>
    <d v="2026-02-17T00:00:00"/>
    <x v="0"/>
    <n v="4"/>
    <s v="CERRADA"/>
    <s v="96 HORAS"/>
    <s v="ATRIBUIBLE"/>
    <s v="feb-12"/>
    <e v="#N/A"/>
    <e v="#N/A"/>
    <e v="#N/A"/>
    <e v="#N/A"/>
    <m/>
    <m/>
    <s v="Acceso"/>
    <x v="0"/>
  </r>
  <r>
    <x v="13"/>
    <s v="PERU"/>
    <s v="VIVA1A CENTRO MEDICO"/>
    <s v="RIMAC"/>
    <s v="CRONICOS"/>
    <s v="DNI"/>
    <n v="8714637"/>
    <s v="CLAUDIA NATALIA CATTER COSSIO"/>
    <m/>
    <m/>
    <m/>
    <x v="1"/>
    <m/>
    <x v="2"/>
    <s v="ASEGURADOR"/>
    <s v="La asegurada se encuentra bastante mortificada e insatisfecha con el servicio brindado por su nuevo proveedor, Viva, motivo por el cual consulta si existe la posibilidad de que se le asigne un proveedor alternativo para la atención de sus servicios ( hoy recién le llegaron sus medicamentos)_x000a__x000a_ _x000a__x000a_Adicionalmente, se nos ha informado que la demora en la entrega de los medicamentos se debe a la existencia de facturas pendientes de pago con Inkafarma, razón por la cual dicho proveedor no ha venido atendiendo las solicitudes de despacho de medicamentos de manera oportuna._x000a__x000a_ _x000a__x000a_Consideramos este hecho sumamente grave, ya que la falta de entrega oportuna de medicamentos puede afectar directamente la salud de los asegurados. Al tratarse de servicios médicos, resulta indispensable que este tipo de inconvenientes sea revisado y corregido con carácter urgente, a fin de no poner en riesgo el bienestar de los afiliados con el envío de medicamentos con prontitud._x000a__x000a_ _x000a__x000a_Agradeceremos puedan revisar este caso a la brevedad posible y brindar una solución a fin de no tener más inconvenientes con el servicio._x000a__x000a_ _x000a__x000a_Quedamos atentos a tu pronta respuesta._x000a__x000a_Gracias._x000a__x000a_ _x000a__x000a_Saludos,"/>
    <x v="28"/>
    <m/>
    <s v="HIPOTIROIDISMO"/>
    <x v="220"/>
    <m/>
    <d v="2026-02-17T00:00:00"/>
    <x v="2"/>
    <n v="4"/>
    <s v="ACTIVA"/>
    <s v="96 HORAS"/>
    <s v="ATRIBUIBLE"/>
    <s v="feb-12"/>
    <s v="PACIENTE DE PROGRAMA CUIDATE- URGENTE **PACIENTE CATTER COSSIO CLAUDIA NATALIA 04-85620 "/>
    <e v="#N/A"/>
    <e v="#N/A"/>
    <e v="#N/A"/>
    <m/>
    <m/>
    <s v="Atención Asistencial"/>
    <x v="3"/>
  </r>
  <r>
    <x v="13"/>
    <s v="PERU"/>
    <s v="VIVA1A CENTRO MEDICO"/>
    <s v="RIMAC"/>
    <s v="CRONICOS"/>
    <s v="DNI"/>
    <m/>
    <s v=" María Teresa Rodríguez Gil de Vargas"/>
    <m/>
    <m/>
    <m/>
    <x v="1"/>
    <m/>
    <x v="2"/>
    <s v="ASEGURADOR"/>
    <s v="Buenos días señores de Viva 1A, apreciaré que corrijan el sistema de su libro de reclamaciones (página web). Hace meses formulé un reclamo y hasta la fecha no recibo respuesta ni el cargo de este._x000a__x000a_Por otro lado, el día de hoy (15/02/2026) remití mi reclamo por la misma vía y no recibí constancia ni cargo alguno. _x000a__x000a_En tal sentido, solicito que me brinden los cargos y/o constancias de ambos reclamos, el estado del primero y la fecha de atención del segundo reclamo formulado hoy (15/02/2026), el cual se funda en el escandaloso y elevado precio que pretenden aplicar a los medicamentos de la paciente y asegurada María Teresa Rodríguez Gil, según se detalla en la comunicación precedente._x000a__x000a_Para efectos de evidencia, adjunto la impresión web del reclamo de hoy (15/02/2025) referido a las medicinas de la paciente y la imposibilidad de continuar su tratamiento, bajo riesgo cardiovascular (aspirina, atorvastatina), convulsiones (levetiracetam), deterioro de rango articular por espasticidad (baclofeno), obstrucción intestinal (corrilax), entre otras comorbilidades que llevarían al colapso de la paciente y un inminente ingreso a hospitalización, bajo todas las complicaciones que este escenario conlleva, teniendo en cuenta la historia médica de la paciente._x000a__x000a_El suscrito se reserva las acciones administrativas, judiciales y de índole civil ante SUSALUD, INDECOPI, Defensoría del Pueblo, Ministerio Público, Poder Judicial, colectivos de defensa de los pacientes con enfermedades catastróficas y medios de comunicación, en vigor de los derechos que amparan a mi madre quien viene siendo afectada al no poder acceder a sus medicamentos._x000a__x000a_Estimadas señoras de RIMAC y Confianza Corredores, el 13/02/2016 he solicitado ayuda, sin embargo no tengo respuesta alguna, lo cual dejo como evidencia del trato que viene recibiendo la asegurada._x000a_ _x000a_Atentamente,"/>
    <x v="28"/>
    <m/>
    <s v="NO ESPECIFICA"/>
    <x v="221"/>
    <m/>
    <d v="2026-02-17T00:00:00"/>
    <x v="2"/>
    <n v="2"/>
    <s v="ACTIVA"/>
    <s v="48 HORAS"/>
    <s v="ATRIBUIBLE"/>
    <s v="feb-15"/>
    <e v="#N/A"/>
    <e v="#N/A"/>
    <e v="#N/A"/>
    <e v="#N/A"/>
    <m/>
    <m/>
    <s v="Atención Asistencial"/>
    <x v="3"/>
  </r>
  <r>
    <x v="13"/>
    <s v="PERU"/>
    <s v="VIVA1A CENTRO MEDICO"/>
    <s v="RIMAC"/>
    <s v="CRONICOS"/>
    <s v="DNI"/>
    <n v="41725790"/>
    <s v="Rosa Elvira Quintana Fujiu"/>
    <m/>
    <n v="963906583"/>
    <s v="rosa_quintana_fujiu@hotmail.com"/>
    <x v="1"/>
    <m/>
    <x v="2"/>
    <s v="ASEGURADOR"/>
    <s v="La asegurada se comunica sumamente mortificada, indicando que es una paciente con discapacidad adscrita al Programa Diamante y que, con el proveedor VIVA 1A, no recibe atención en psicología ni psiquiatría desde hace aproximadamente 6 meses._x000a_Asimismo, refiere que no viene recibiendo las terapias desde hace 2 semanas, pese a que estas ya fueron pagadas. Señala que el médico se acercó, evaluó al paciente y, en base a ello, se indicaron las terapias correspondientes. Se envió el presupuesto, la asegurada realizó los pagos; sin embargo, posteriormente no obtuvo ninguna respuesta por parte del proveedor._x000a_Actualmente, la asegurada manifiesta que está realizando las terapias de manera particular, debido a la falta de atención y respuesta. Indica además que intenta comunicarse con el proveedor sin obtener respuesta._x000a_En ese sentido, la asegurada exige la devolución de los montos pagados y solicita el cambio de proveedor a la brevedad, dada la afectación continua en su atención._x000a_Agradeceremos su pronta intervención y comentarios para poder brindar una respuesta oportuna a la asegurada._x000a__x000a_Saludos,_x000a_"/>
    <x v="2"/>
    <s v="EPS"/>
    <s v="TERAPIAS"/>
    <x v="222"/>
    <s v="Estimada Lic. Rosa, buen día:_x000a_Adjunto el informe solicitado y la trazabilidad de las comunicaciones._x000a__x000a_Nuestra mutua paciente corresponde a la cohorte Diamante, en cuanto a la programación de terapias la misma fue coordinada con la Sra. Rosa, quien aceptó en primera instancia al envío del cronograma, abonando el copago correspondiente al 15% que en soles es s/392.94 con fecha 26/01, luego al acudir el especialista no aceptó la atención indicando que los días no eran los correctos; a pesar, de haber aceptado el cronograma enviado, de acuerdo, a las conversaciones adjuntas._x000a__x000a_Al cambio de fechas solicita atención con Licenciada femenina, no acepta atención con personal masculino, lo que nos dificultó cuadrar horarios dentro del rango solicitado por la paciente._x000a__x000a_El día de ayer aceptó el agendamiento con la Lic Curo, los días miércoles y viernes en rango horario del medio día iniciando el día de hoy 25/2 y terapia ocupacional con la Lic. Antay iniciando el día viernes 27 del presente."/>
    <d v="2026-02-25T00:00:00"/>
    <x v="0"/>
    <n v="8"/>
    <s v="CERRADA"/>
    <s v="6 DIAS O MAS"/>
    <s v="ATRIBUIBLE"/>
    <s v="feb-16"/>
    <e v="#N/A"/>
    <e v="#N/A"/>
    <e v="#N/A"/>
    <e v="#N/A"/>
    <m/>
    <m/>
    <s v="Acceso"/>
    <x v="0"/>
  </r>
  <r>
    <x v="13"/>
    <s v="PERU"/>
    <s v="VIVA1A CENTRO MEDICO"/>
    <s v="RIMAC"/>
    <s v="CRONICOS"/>
    <s v="DNI"/>
    <n v="8612544"/>
    <s v="GLORIA MARIA OBREGON CHAVEZ"/>
    <m/>
    <n v="998199664"/>
    <m/>
    <x v="1"/>
    <m/>
    <x v="2"/>
    <s v="ASEGURADOR"/>
    <s v="Buenas tardes estimados_x000a__x000a_Paciente se comunica a nuestra central, refiere que hoy 16/02 tiene programada cita a las 3:45pm por su diagnóstico de Diabetes, hace unos minutos recibió un mensaje de WhatsApp para que confirme la cita de hoy a las 10pm. Paciente exige comunicación urgente para corregir ello, ya que reservo su cita para las 3:45pm y no para las 10pm. Respondió WhatsApp y no le responden. _x000a_Su gentil apoyo en revisión de caso y comunicación con paciente. "/>
    <x v="2"/>
    <s v="CUIDATE"/>
    <s v="CALL CENTER"/>
    <x v="222"/>
    <s v="Estimados, buena tarde:_x000a_La atención médica con la Dra. Seijas estaba agendada para las 15:45hrs; lo cual se realizó en el horario elegido por nuestra mutua paciente._x000a_La cita de las 10:36am, es el seguimiento de enfermería, agendado para el día 18 del presente._x000a__x000a_Adjunto screen del agendamiento:"/>
    <d v="2026-02-17T00:00:00"/>
    <x v="0"/>
    <n v="2"/>
    <s v="CERRADA"/>
    <s v="48 HORAS"/>
    <s v="ATRIBUIBLE"/>
    <s v="feb-16"/>
    <s v="Cliente sin medicinas - No entrega aún/GLORIA MARIA OBREGON CHAVEZ con DNI 08612544"/>
    <e v="#N/A"/>
    <e v="#N/A"/>
    <e v="#N/A"/>
    <m/>
    <m/>
    <s v="Acceso"/>
    <x v="0"/>
  </r>
  <r>
    <x v="13"/>
    <s v="PERU"/>
    <s v="VIVA1A CENTRO MEDICO"/>
    <s v="RIMAC"/>
    <s v="CRONICOS"/>
    <s v="DNI"/>
    <n v="7070361"/>
    <s v="RONALD VALERIANO TINOCO ALVAREZ"/>
    <m/>
    <n v="993287990"/>
    <m/>
    <x v="1"/>
    <m/>
    <x v="2"/>
    <s v="ASEGURADOR"/>
    <s v="Buenos días estimadas_x000a__x000a_Paciente se comunica nuestra central, refiere que hasta el mes pasado se atendió con una cobertura al 100% por su cita de programa, recibió un mensaje de WhatsApp de prestador Viva 1A donde le indica que debe hacer un copago de S/.30 para agendar su cita. Paciente no está de acuerdo en ello ya que por su diagnóstico de hipertensión siempre tuvo cobertura al 100%. Debe reservar su cita el 20/02 y solicita solución inmediata ante su caso. _x000a_Solicito su gentil apoyo en revisión de caso y corroborar el copago respectivo para informar a prestador. Quedo atenta, gracias. _x000a_"/>
    <x v="28"/>
    <s v="OEC"/>
    <s v="NO ESPECIFICA"/>
    <x v="223"/>
    <s v="Estimada Lic. Mirna, buen día:_x000a_Respecto a lo solicitado se informa que:_x000a_*El paciente corresponde a la migración de Estar Vital con beneficio RCV Continuador, los medicamentos de cuídate al 100% y otros medicamentos con copago del 15%._x000a_Adjunto screen del Excel de migración."/>
    <d v="2026-02-17T00:00:00"/>
    <x v="0"/>
    <n v="1"/>
    <s v="CERRADA"/>
    <s v="24 HORAS"/>
    <s v="ATRIBUIBLE"/>
    <s v="feb-17"/>
    <e v="#N/A"/>
    <e v="#N/A"/>
    <e v="#N/A"/>
    <e v="#N/A"/>
    <m/>
    <m/>
    <s v="Atención Asistencial"/>
    <x v="3"/>
  </r>
  <r>
    <x v="13"/>
    <s v="PERU"/>
    <s v="VIVA1A CENTRO MEDICO"/>
    <s v="RIMAC"/>
    <s v="CRONICOS"/>
    <s v="DNI"/>
    <s v="20098930 "/>
    <s v="ZENAIDA SOTO GALARZA   "/>
    <m/>
    <n v="995149873"/>
    <m/>
    <x v="1"/>
    <m/>
    <x v="2"/>
    <s v="ASEGURADOR"/>
    <s v="Buenos días estimados_x000a__x000a_Paciente se comunica a nuestra central, refiere que paso su última cita de programa de OEC en el mes de noviembre 2025, paciente no cuenta con tratamiento, está llamando a la central de Viva 1A y no ingresan las llamadas para comunicarse con un asesor. Solicita seguimiento y agendar cita de programa urgente ya que no cuenta con tratamiento. _x000a_Solicito su gentil apoyo en revisión de caso y comunicación con paciente. _x000a_"/>
    <x v="2"/>
    <s v="OEC"/>
    <s v="CALL CENTER"/>
    <x v="223"/>
    <s v="Buenas tardes_x000a__x000a_se coordino con el asegurado su cita para el:_x000a_18/02 con la Dr Karol Pereira por teleconsulta, asegurado conforme _x000a__x000a_Saludos"/>
    <d v="2026-02-17T00:00:00"/>
    <x v="0"/>
    <n v="1"/>
    <s v="CERRADA"/>
    <s v="24 HORAS"/>
    <s v="ATRIBUIBLE"/>
    <s v="feb-17"/>
    <e v="#N/A"/>
    <e v="#N/A"/>
    <e v="#N/A"/>
    <e v="#N/A"/>
    <m/>
    <m/>
    <s v="Acceso"/>
    <x v="0"/>
  </r>
  <r>
    <x v="13"/>
    <s v="PERU"/>
    <s v="VIVA1A CENTRO MEDICO"/>
    <s v="RIMAC"/>
    <s v="CRONICOS"/>
    <s v="DNI"/>
    <n v="46327214"/>
    <s v="SHANERY NORMA GONZALES VARGAS"/>
    <m/>
    <s v="964884805_x000a_"/>
    <m/>
    <x v="1"/>
    <m/>
    <x v="2"/>
    <s v="ASEGURADOR"/>
    <s v="Buenos días estimados_x000a__x000a_Paciente se comunica a nuestra muy incómoda, indica que tenía agendada cita el día viernes 13/02 a las 7am, luego le indicaron que tenían una falla en el sistema y se reprogramaba su cita para el mismo 13/02 pero en horario de 11am, luego volvieron hacer una reprogramación de horario para las 6pm y al final del día nunca paso cita de programa. No le informaron sobre alguna otra fecha de reprogramación y hasta la fecha lleva intentado comunicarse con prestador y no contestan llamadas. Exige solución a su caso y que no se repita esta situación ya que no se comunicaron para reagendar pese a que fue error de prestador._x000a_Su apoyo en revisión de caso y comunicación con paciente."/>
    <x v="2"/>
    <s v="OEC"/>
    <s v="HIPOTIROIDISMO"/>
    <x v="223"/>
    <s v="Buenas tardes_x000a__x000a_se coordino con asegurado atencion para el dia _x000a_26/02 con la Dra noriko por teleconsulta, asegurada conforme _x000a__x000a_saludos"/>
    <d v="2026-02-17T00:00:00"/>
    <x v="0"/>
    <n v="1"/>
    <s v="CERRADA"/>
    <s v="24 HORAS"/>
    <s v="ATRIBUIBLE"/>
    <s v="feb-17"/>
    <e v="#N/A"/>
    <e v="#N/A"/>
    <e v="#N/A"/>
    <e v="#N/A"/>
    <m/>
    <m/>
    <s v="Acceso"/>
    <x v="0"/>
  </r>
  <r>
    <x v="13"/>
    <s v="PERU"/>
    <s v="VIVA1A CENTRO MEDICO"/>
    <s v="RIMAC"/>
    <s v="CRONICOS"/>
    <s v="DNI"/>
    <m/>
    <s v="KANASHIRO YAMAKAWA JORGE EDUARDO"/>
    <m/>
    <m/>
    <m/>
    <x v="1"/>
    <m/>
    <x v="1"/>
    <s v="ASEGURADOR"/>
    <s v="Hola Dra. Stephania_x000a__x000a_ _x000a__x000a_Favor su apoyo con la revisión de este caso, asegurado esta inscrito en programa Cuidate con Viva 1A indica que le han estado cobrando copago por sus atenciones, los DX son Diabetes e hipertensión, nos confirma._x000a__x000a_ "/>
    <x v="25"/>
    <s v="CUIDATE"/>
    <s v="CUIDATE"/>
    <x v="224"/>
    <s v="Estimada Lic. Mirna, buena tarde:_x000a_Se valida con nuestro proveedor de farmacia, atención salió al 100%, no se ha cobrado ningún copago al paciente._x000a_Adjunto screen._x000a_"/>
    <d v="2026-02-18T00:00:00"/>
    <x v="0"/>
    <n v="1"/>
    <s v="CERRADA"/>
    <s v="24 HORAS"/>
    <s v="ATRIBUIBLE"/>
    <s v="feb-18"/>
    <e v="#N/A"/>
    <e v="#N/A"/>
    <e v="#N/A"/>
    <e v="#N/A"/>
    <m/>
    <m/>
    <s v="Solicitud"/>
    <x v="1"/>
  </r>
  <r>
    <x v="13"/>
    <s v="PERU"/>
    <s v="VIVA1A CENTRO MEDICO"/>
    <s v="RIMAC"/>
    <s v="CRONICOS"/>
    <s v="DNI"/>
    <n v="40148575"/>
    <s v="SULE YANINNA GARCIA TRUJILLO "/>
    <m/>
    <n v="910744320"/>
    <m/>
    <x v="1"/>
    <m/>
    <x v="2"/>
    <s v="ASEGURADOR"/>
    <s v="Buenas tardes estimados_x000a__x000a_Esposo de paciente se comunica a nuestra central realizando queja por programa OEC. Refiere que la Sra. Sule paso atención de programa en el mes de diciembre 2025 con prestador Viva 1A, por dx de Hipotiroidismo, y no se han vuelto a comunicar para brindar seguimiento a programa. Paciente viene pasando atenciones de forma ambulatoria ya que programa no es lo que indica y exige saber el motivo por el cual no se continuó realizando seguimiento. No le brindaron información sobre a que números debería escribir ante cualquier eventualidad, por ello lo reporta con su aseguradora. _x000a_Solicito su apoyo en revisión de caso, comunicación con paciente para brindar continuidad en programa y brindar el seguimiento respectivo._x000a_"/>
    <x v="2"/>
    <s v="OEC"/>
    <s v="HIPOTIROIDISMO"/>
    <x v="224"/>
    <m/>
    <d v="2026-02-18T00:00:00"/>
    <x v="2"/>
    <n v="1"/>
    <s v="ACTIVA"/>
    <s v="24 HORAS"/>
    <s v="ATRIBUIBLE"/>
    <s v="feb-18"/>
    <e v="#N/A"/>
    <e v="#N/A"/>
    <e v="#N/A"/>
    <e v="#N/A"/>
    <m/>
    <m/>
    <s v="Acceso"/>
    <x v="0"/>
  </r>
  <r>
    <x v="13"/>
    <s v="PERU"/>
    <s v="VIVA1A CENTRO MEDICO"/>
    <s v="RIMAC"/>
    <s v="CRONICOS"/>
    <s v="DNI"/>
    <n v="3182684"/>
    <s v="Leonardo Jose  Polo  González"/>
    <m/>
    <n v="996922714"/>
    <s v="leonardopolo.0123@gmail.com"/>
    <x v="77"/>
    <m/>
    <x v="0"/>
    <s v="LIBRO DE RECLAMOS VIRTUAL"/>
    <s v="Mala atención, quieren cobrar medicamentos cubiertos en eps o sino hacen esperar y como es por eps dicen no cubre o no hay stock_x000a__x000a_"/>
    <x v="28"/>
    <s v="EPS"/>
    <s v="FARMACIA"/>
    <x v="224"/>
    <s v="reclamo no pertenece a la insitucion error por parte del paciente no lo encontramos en la base de datos"/>
    <d v="2026-02-18T00:00:00"/>
    <x v="0"/>
    <n v="1"/>
    <s v="CERRADA"/>
    <s v="24 HORAS"/>
    <s v="ATRIBUIBLE"/>
    <s v="feb-18"/>
    <e v="#N/A"/>
    <e v="#N/A"/>
    <e v="#N/A"/>
    <e v="#N/A"/>
    <m/>
    <m/>
    <s v="Atención Asistencial"/>
    <x v="3"/>
  </r>
  <r>
    <x v="13"/>
    <s v="PERU"/>
    <s v="VIVA1A CENTRO MEDICO"/>
    <s v="RIMAC"/>
    <s v="CRONICOS"/>
    <s v="DNI"/>
    <n v="40157495"/>
    <s v="LUCY YOVANI URIARTE CARRASCO"/>
    <m/>
    <n v="998357430"/>
    <m/>
    <x v="1"/>
    <m/>
    <x v="2"/>
    <s v="ASEGURADOR"/>
    <s v="Buenos días estimados,_x000a__x000a_Paciente se contacta con la central y refiere que su atención médica fue el día 16/02; sin embargo, hasta el momento no la han contactado para la entrega de sus medicamentos. Se encuentra muy preocupada, ya que actualmente no cuenta con ellos._x000a_"/>
    <x v="0"/>
    <s v="OEC"/>
    <s v="FARMACIA"/>
    <x v="225"/>
    <s v="Buen dia_x000a__x000a_El pedido ya ha sido coordinado entregado con el paciente con fecha 19/02/2026_x000a__x000a_Saludos_x000a__x000a_"/>
    <d v="2026-02-19T00:00:00"/>
    <x v="0"/>
    <n v="1"/>
    <s v="CERRADA"/>
    <s v="24 HORAS"/>
    <s v="ATRIBUIBLE"/>
    <s v="feb-19"/>
    <s v="CASO PX LUCY YOVANI URIARTE CARRASCO"/>
    <e v="#N/A"/>
    <e v="#N/A"/>
    <e v="#N/A"/>
    <m/>
    <m/>
    <s v="Medicamentos"/>
    <x v="0"/>
  </r>
  <r>
    <x v="13"/>
    <s v="PERU"/>
    <s v="VIVA1A CENTRO MEDICO"/>
    <s v="RIMAC"/>
    <s v="CRONICOS"/>
    <s v="DNI"/>
    <n v="8613656"/>
    <s v="FORTUNATA DEL CARMEN OBREGON CHAVEZ "/>
    <m/>
    <s v="993540580 (pcte) / 956314515 (hija)"/>
    <m/>
    <x v="1"/>
    <m/>
    <x v="1"/>
    <s v="ASEGURADOR"/>
    <s v="Hija de paciente reporta que su madre no está llevando su seguimiento respectivo por diagnóstico de Hipotiroidismo, solicita comunicación para agendar cita, agrega también que a veces no le brindan el link para conectarse. Solicita agendar cita de programa para recibir tratamiento._x000a_Su gentil apoyo en revisión de caso y comunicación con paciente para agendar cita. "/>
    <x v="2"/>
    <s v="OEC"/>
    <s v="HIPOTIROIDISMO"/>
    <x v="225"/>
    <s v="Buenas tardes,_x000a_En relación con el paciente FORTUNATA DEL CARMEN OBREGÓN CHÁVEZ (DNI: 08613656), le informamos que su cita ha sido registrada para el día 26/02/2026 con el Dr. Gerson Jacob Siura Trevejo, especialista en Endocrinología._x000a_Saludos cordiales,"/>
    <d v="2026-02-19T00:00:00"/>
    <x v="0"/>
    <n v="1"/>
    <s v="CERRADA"/>
    <s v="24 HORAS"/>
    <s v="ATRIBUIBLE"/>
    <s v="feb-19"/>
    <e v="#N/A"/>
    <e v="#N/A"/>
    <e v="#N/A"/>
    <e v="#N/A"/>
    <m/>
    <m/>
    <s v="Acceso"/>
    <x v="0"/>
  </r>
  <r>
    <x v="13"/>
    <s v="PERU"/>
    <s v="VIVA1A CENTRO MEDICO"/>
    <s v="RIMAC"/>
    <s v="CRONICOS"/>
    <s v="DNI"/>
    <n v="7749474"/>
    <s v="DAVID ALBERTO ZEGARRA CASTRO"/>
    <m/>
    <n v="902831269"/>
    <m/>
    <x v="1"/>
    <m/>
    <x v="1"/>
    <s v="ASEGURADOR"/>
    <s v="Buenas tardes estimados_x000a__x000a_Paciente se comunica a nuestra central, refiere que se inscribió al programa en el 2025, recibió llamada de prestador Viva 1A quien quedo en volver a contratarlo para agenda cita y hasta el momento no se volvieron a comunicar. Solicita de forma urgente comunicación para agendar cita de programa y recibir su tratamiento. Estará a la espera de comunicación o mensaje vía WhatsApp. _x000a_Solicito su apoyo en revisión de caso y comunicación con paciente lo antes posible. Quedamos atentos, gracias. _x000a_"/>
    <x v="2"/>
    <s v="OEC"/>
    <s v="PROGRAMA RCV"/>
    <x v="225"/>
    <m/>
    <d v="2026-02-19T00:00:00"/>
    <x v="2"/>
    <n v="1"/>
    <s v="ACTIVA"/>
    <s v="24 HORAS"/>
    <s v="ATRIBUIBLE"/>
    <s v="feb-19"/>
    <e v="#N/A"/>
    <e v="#N/A"/>
    <e v="#N/A"/>
    <e v="#N/A"/>
    <m/>
    <m/>
    <s v="Acceso"/>
    <x v="0"/>
  </r>
  <r>
    <x v="13"/>
    <s v="PERU"/>
    <s v="VIVA1A CENTRO MEDICO"/>
    <s v="RIMAC"/>
    <s v="CRONICOS"/>
    <s v="DNI"/>
    <n v="19242520"/>
    <s v="LEIVA ABANTO ALICIA MICAELA"/>
    <m/>
    <m/>
    <s v="ceciliaatocheleyva@gmail.com"/>
    <x v="77"/>
    <m/>
    <x v="1"/>
    <s v="LIBRO DE RECLAMOS FISICO"/>
    <s v="Como parte de mi control medico por el programa de Rimac EPS, para la atención de enfermedades de dislipidemias, en el mes de agosto 2025 tuve mi control con la Clínica Viva1A en cual me indicaron mejoría ya que índice de Colesterol tenia un valor de 203, triglicéridos de 157, bajo ese panorama el médico de la institución disminuyo la dosis de medicamentos. Al pasar los meses comencé a presentar dolor de cabeza, mareos, agitación por lo que acudí en el mes de noviembre del 2025 a la Clínica Internacional, en este caso a medicina interna me indicaron la realización de exámenes de laboratorio debido a mis síntomas. Mis resultados el 10 del noviembre 2025 indicaban que tenia 288 colesterol, 162 de triglicéridos puesto que mi control con la Clínica Viva1 estaba programado para el mes de noviembre acudí al laboratorio el día de ayer 26 de noviembre 2025 solo 10 días después cuyos resultados mostraron panorama distinto colesterol 52 y triglicéridos 110 por lo que la medica me brindo el alta del programa, siendo esto incongruente._x000a_El 24 del diciembre del 2025 acudí a solicitar mediante su libro de reclamaciones virtual para la realización de nuevamente exámenes de laboratorio, sin embargo se ha superado los 30 días hábiles que me brinda Susalud y da que he acudido en dos oportunidades a Viva1A en su periodo en dos meses (07-02-2026/21-01-2026).mi postura ya no es la misma por eso me manifiesto que la clínica cumpla con mi tratamiento medico y por otro laboratorio medico hasta evidenciar mi recuperación posterior de haber afectado mi salud y realizados gastos en la Clínica Internacional._x000a_"/>
    <x v="42"/>
    <m/>
    <s v="NO ESPECIFICA"/>
    <x v="226"/>
    <m/>
    <d v="2026-02-23T00:00:00"/>
    <x v="2"/>
    <n v="1"/>
    <s v="ACTIVA"/>
    <s v="24 HORAS"/>
    <s v="ATRIBUIBLE"/>
    <s v="feb-21"/>
    <e v="#N/A"/>
    <e v="#N/A"/>
    <e v="#N/A"/>
    <e v="#N/A"/>
    <m/>
    <m/>
    <m/>
    <x v="1"/>
  </r>
  <r>
    <x v="13"/>
    <s v="PERU"/>
    <s v="VIVA1A CENTRO MEDICO"/>
    <s v="RIMAC"/>
    <s v="CRONICOS"/>
    <s v="DNI"/>
    <n v="795889"/>
    <s v="María Luisa Velasquez"/>
    <m/>
    <m/>
    <m/>
    <x v="1"/>
    <m/>
    <x v="2"/>
    <s v="ASEGURADOR"/>
    <s v="Estimados_x000a__x000a_Por favor su apoyo comunicándose con la asegurada quien no ha podido pasar su atención en el mes de febrero y tampoco le han entregado sus medicinas en el mes de enero. _x000a_✨Nutricionista y enfermería, sin atención..."/>
    <x v="28"/>
    <s v="CUIDATE"/>
    <s v="CUIDATE"/>
    <x v="225"/>
    <m/>
    <d v="2026-02-19T00:00:00"/>
    <x v="2"/>
    <n v="1"/>
    <s v="ACTIVA"/>
    <s v="24 HORAS"/>
    <s v="ATRIBUIBLE"/>
    <s v="feb-19"/>
    <e v="#N/A"/>
    <e v="#N/A"/>
    <e v="#N/A"/>
    <e v="#N/A"/>
    <m/>
    <m/>
    <s v="Atención Asistencial"/>
    <x v="3"/>
  </r>
  <r>
    <x v="13"/>
    <s v="PERU"/>
    <s v="VIVA1A CENTRO MEDICO"/>
    <s v="RIMAC"/>
    <s v="CRONICOS"/>
    <s v="DNI"/>
    <n v="25706362"/>
    <s v="MONICA BEATRIZ RIVERA HURTADO"/>
    <m/>
    <n v="996404844"/>
    <m/>
    <x v="1"/>
    <m/>
    <x v="2"/>
    <s v="ASEGURADOR"/>
    <s v="Buenos días estimados_x000a__x000a_Paciente se comunica a nuestra central, refiere que el día martes 17/02 paso cita de programa donde médico le brindo receta, desde entonces, el personal de farmacia no se ha contactado hasta la fecha para realizar la coordinación respectiva para el envió de medicamento. Se encentra muy molesta ya que no es la primera vez que sucede ello, indica que siempre tienen retrasos en la coordinación de envió de tratamiento, en el envió del medicamento o se aparecen sin haber realizado coordinación previa. Realizara reclamo formal porque ya está cansada que siempre suceda lo mismo, exige comunicación urgente para envió de medicamentos. _x000a_Solicito su apoyo en revisión de caso y contacto con paciente. Quedamos atentos."/>
    <x v="0"/>
    <s v="OEC"/>
    <s v="FARMACIA"/>
    <x v="227"/>
    <s v="Buenos días, se coordinó entrega.con fecha 20/02/2026_x000a_ _x000a_Saludos"/>
    <d v="2026-02-20T00:00:00"/>
    <x v="0"/>
    <n v="1"/>
    <s v="CERRADA"/>
    <s v="24 HORAS"/>
    <s v="ATRIBUIBLE"/>
    <s v="feb-20"/>
    <e v="#N/A"/>
    <e v="#N/A"/>
    <e v="#N/A"/>
    <e v="#N/A"/>
    <m/>
    <m/>
    <s v="Medicamentos"/>
    <x v="0"/>
  </r>
  <r>
    <x v="13"/>
    <s v="PERU"/>
    <s v="VIVA1A CENTRO MEDICO"/>
    <s v="RIMAC"/>
    <s v="CRONICOS"/>
    <s v="CC"/>
    <s v="1026301910  "/>
    <s v="SERGIO ALEJANDRO CALDERON"/>
    <m/>
    <m/>
    <m/>
    <x v="1"/>
    <m/>
    <x v="2"/>
    <s v="ASEGURADOR"/>
    <s v="LUGAR DE LOS HECHOS:VIVA 1A IPS PRIMAVERA|  FECHA DE LO SUCEDIDO: 11/02/2026 MOTIVO POR EL CUAL RADICA LA QUEJA:  Disponibilidad de agenda  ESPECIALIDAD (SI ES PARA CONSULTA O AGENDAMIENTO SEGÚN APLIQUE): Consulta de primera vez con especialista en alergologia  RESUMEN DE LOS SUCEDIDO (PUNTUAL):  Se comunica usuario solicitando por favor se le ayude con la programación de cita de Consulta de primera vez con especialista en alergología  de manera urgente y pronta debido a que desde el 11/02/2026 esta consultando con la ips primaria VIVA 1A IPS PRIMAVERA| via presencial y telefónica  , pero la respuesta que le emiten es que no tiene disponibilidad de agenda para la especialidad , por tanto solicita a nueva eps y la ips primaria se le programe esta cita._x000a_ "/>
    <x v="2"/>
    <s v="EPS"/>
    <s v="NO ESPECIFICA"/>
    <x v="228"/>
    <m/>
    <d v="2026-02-23T00:00:00"/>
    <x v="2"/>
    <n v="1"/>
    <s v="ACTIVA"/>
    <s v="24 HORAS"/>
    <s v="ATRIBUIBLE"/>
    <s v="feb-23"/>
    <e v="#N/A"/>
    <e v="#N/A"/>
    <e v="#N/A"/>
    <e v="#N/A"/>
    <m/>
    <m/>
    <s v="Acceso"/>
    <x v="0"/>
  </r>
  <r>
    <x v="13"/>
    <s v="PERU"/>
    <s v="VIVA1A CENTRO MEDICO"/>
    <s v="RIMAC"/>
    <s v="CRONICOS"/>
    <s v="DNI"/>
    <n v="516957"/>
    <s v="_x000a_KAREN GUISELEE ROCHA OLAZABAL"/>
    <m/>
    <n v="980766576"/>
    <m/>
    <x v="1"/>
    <m/>
    <x v="2"/>
    <s v="ASEGURADOR"/>
    <s v="Paciente se comunica a nuestra central muy molesta, refiere que se le está negando pasar atención de programa indicando que ya paso atención en el mes de febrero. Informa que anteriormente paso evaluación con médico del programa quien le cambio la dosis de la medicina lo cual le afecto y termino por emergencia. Luego de ese evento le cambiaron de médico y el 13/02 paso evaluación del programa donde no se le brindo receta médica con tratamiento tanto para la hipertensión como hipotiroidismo, para esto paciente había informado que pasaría en los próximos días atención por cardiología de forma particular y médico del programa le aseguro que la atendería posterior a esa cita para que pueda brindar el tratamiento indicado. Actualmente paciente no cuenta con tratamiento y exige que se cumpla lo indicado por medico en la cita del 13/02. _x000a_Su gentil apoyo en revisión de caso y contacto urgente con asegurada. Quedamos atentos. "/>
    <x v="2"/>
    <s v="OEC"/>
    <s v="HIPOTIROIDISMO"/>
    <x v="228"/>
    <s v="Estimados, buen día:_x000a_Se procede con la atención de la Dra. Tupayachi, se ha generado la receta el día de hoy._x000a__x000a_@Slhy Mariel Flores Noa @Farmacia Viva 1A por favor su apoyo en la gestión a la brevedad posible."/>
    <d v="2026-02-25T00:00:00"/>
    <x v="0"/>
    <n v="3"/>
    <s v="CERRADA"/>
    <s v="72 HORAS"/>
    <s v="ATRIBUIBLE"/>
    <s v="feb-23"/>
    <e v="#N/A"/>
    <e v="#N/A"/>
    <e v="#N/A"/>
    <e v="#N/A"/>
    <m/>
    <m/>
    <s v="Acceso"/>
    <x v="0"/>
  </r>
  <r>
    <x v="13"/>
    <s v="PERU"/>
    <s v="VIVA1A CENTRO MEDICO"/>
    <s v="RIMAC"/>
    <s v="CRONICOS"/>
    <s v="DNI"/>
    <n v="7259611"/>
    <s v="CARLOS FERNANDO MOYA TERRONES"/>
    <m/>
    <m/>
    <m/>
    <x v="1"/>
    <m/>
    <x v="2"/>
    <s v="ASEGURADOR"/>
    <s v="@Quejas y Reclamos Viva 1A, @Farmacia Viva 1A, @Brigitte Huaranca Lopez su apoyo urgente con la atención, nos reportan que ambos pacientes pasaron consulta el 19/02 y 20/02 respectivamente y aún no reciben su medicación. Pacientes están críticos."/>
    <x v="0"/>
    <s v="CUIDATE"/>
    <s v="FARMACIA"/>
    <x v="228"/>
    <s v="Buenas tardes, ya se realizó la entrega del medicamento con proveedor. _x000a_Saludos"/>
    <d v="2026-02-23T00:00:00"/>
    <x v="0"/>
    <n v="1"/>
    <s v="CERRADA"/>
    <s v="24 HORAS"/>
    <s v="ATRIBUIBLE"/>
    <s v="feb-23"/>
    <e v="#N/A"/>
    <e v="#N/A"/>
    <e v="#N/A"/>
    <e v="#N/A"/>
    <m/>
    <m/>
    <s v="Medicamentos"/>
    <x v="0"/>
  </r>
  <r>
    <x v="13"/>
    <s v="PERU"/>
    <s v="VIVA1A CENTRO MEDICO"/>
    <s v="RIMAC"/>
    <s v="CRONICOS"/>
    <s v="DNI"/>
    <n v="10586320"/>
    <s v=" GIULIANA EVELYN ARAMBULO CARRILLO"/>
    <m/>
    <m/>
    <m/>
    <x v="1"/>
    <m/>
    <x v="2"/>
    <s v="ASEGURADOR"/>
    <s v="@Quejas y Reclamos Viva 1A, @Farmacia Viva 1A, @Brigitte Huaranca Lopez su apoyo urgente con la atención, nos reportan que ambos pacientes pasaron consulta el 20/02 respectivamente y aún no reciben su medicación. Pacientes están críticos."/>
    <x v="0"/>
    <s v="CUIDATE"/>
    <s v="FARMACIA"/>
    <x v="228"/>
    <s v="Buenas tardes, se coordinó entrega con el proveedor"/>
    <d v="2026-02-23T00:00:00"/>
    <x v="0"/>
    <n v="1"/>
    <s v="CERRADA"/>
    <s v="24 HORAS"/>
    <s v="ATRIBUIBLE"/>
    <s v="feb-23"/>
    <e v="#N/A"/>
    <e v="#N/A"/>
    <e v="#N/A"/>
    <e v="#N/A"/>
    <m/>
    <m/>
    <s v="Medicamentos"/>
    <x v="0"/>
  </r>
  <r>
    <x v="13"/>
    <s v="PERU"/>
    <s v="VIVA1A CENTRO MEDICO"/>
    <s v="RIMAC"/>
    <s v="CRONICOS"/>
    <s v="DNI"/>
    <m/>
    <s v="Valeria Delgado Zela."/>
    <m/>
    <m/>
    <m/>
    <x v="1"/>
    <m/>
    <x v="2"/>
    <s v="ASEGURADOR"/>
    <s v="El miércoles tuve la teleconsulta y el médico me indicó que se estarían contactando conmigo para coordinar el envío de mis medicamentos. El jueves ya necesitaba la medicación porque no tenía más dosis disponibles, pero nadie se comunicó conmigo durante todo el día y terminé sin tomarla._x000a__x000a_ _x000a__x000a_Ese mismo jueves intenté, por mi cuenta, comunicarme con el centro y desde entonces sigo sin obtener respuesta. He escrito por WhatsApp, he llamado por teléfono (solo responde una grabadora automática), e incluso he intentado contactarlos por Instagram. No existe un canal efectivo de atención ni respuesta. A la fecha, nadie me ha llamado, pese a que expresamente se indicó que lo harían._x000a__x000a_ _x000a__x000a_Soy paciente crónica y no puedo suspender la medicación. Ayer no tomé la dosis esperando que me contactaran, pero hoy ya no puedo seguir postergándolo porque poner en riesgo mis niveles tiroideos no es una opción. Por eso, me estoy viendo en la obligación de comprar la medicación por mi cuenta."/>
    <x v="28"/>
    <s v="EPS"/>
    <s v="HIPOTIROIDISMO"/>
    <x v="228"/>
    <s v="Buen día,_x000a_Se informa que la paciente Valeria Delgado Zela, con DNI 70359903, recibió los medicamentos correspondientes al mes el día 21;Posteriormente, se volvió a contactar a la paciente para confirmar la entrega correcta, quien indicó que todo llegó conforme._x000a_Saludos cordiales."/>
    <d v="2026-03-02T00:00:00"/>
    <x v="0"/>
    <n v="6"/>
    <s v="CERRADA"/>
    <s v="6 DIAS O MAS"/>
    <s v="ATRIBUIBLE"/>
    <s v="feb-23"/>
    <e v="#N/A"/>
    <e v="#N/A"/>
    <e v="#N/A"/>
    <e v="#N/A"/>
    <m/>
    <m/>
    <s v="Atención Asistencial"/>
    <x v="3"/>
  </r>
  <r>
    <x v="13"/>
    <s v="PERU"/>
    <s v="VIVA1A CENTRO MEDICO"/>
    <s v="RIMAC"/>
    <s v="CRONICOS"/>
    <s v="DNI"/>
    <n v="40204963"/>
    <s v="OLGA TATIANA CUADROS BASIS"/>
    <m/>
    <m/>
    <m/>
    <x v="1"/>
    <m/>
    <x v="2"/>
    <s v="ASEGURADOR"/>
    <s v="Estimados,_x000a__x000a_ _x000a__x000a_ _x000a__x000a_Su especial apoyo con requerimiento de asegurada OLGA TATIANA CUADROS BASIS - DNI: 40204963 que menciona el día jueves 19/02 fue atendida como usualmente lo hace desde que fue inscrita al programa diamante._x000a__x000a_ _x000a__x000a_Durante la atención le indicaron debía comunicarse con el proveedor VIVA A1 en relación a sus medicinas, se le solicitó la receta y al indicar que no cuenta con la receta porque en su atención no se la brindaron no se le puede coordinar la entrega._x000a__x000a_ _x000a__x000a_Su apoyo para validar receta emitida y si es posible la entrega de medicamentos, actualmente asegurada se encuentra muy mortificada y crítica mencionando que no recibió una buena atención._x000a__x000a_ _x000a__x000a_Si es posible se nos pueda compartir información de sus medicinas ya sea fecha de entrega o alguna respuesta para evitar que cliente ingrese algún reclamo._x000a__x000a_ _x000a__x000a_Quedo atenta._x000a__x000a_ _x000a__x000a_ _x000a__x000a_Saludos."/>
    <x v="0"/>
    <s v="PROGRAMA DIAMANTE"/>
    <s v="FARMACIA"/>
    <x v="229"/>
    <s v="Buenos días,_x000a__x000a_Con respecto al paciente en mención, se informa que sus medicamentos fueron entregados con fecha 05 de marzo de 2025._x000a__x000a_Quedo atento(a) a cualquier consulta adicional._x000a__x000a_Saludos cordiales."/>
    <d v="2026-02-24T00:00:00"/>
    <x v="0"/>
    <n v="1"/>
    <s v="CERRADA"/>
    <s v="24 HORAS"/>
    <s v="ATRIBUIBLE"/>
    <s v="feb-24"/>
    <s v="RIMAC VIP/ ENVÍO DE MEDICAMENTOS DE PROGRAMA CRÓNICO/ OLGA TATIANA CUADROS BASIS "/>
    <e v="#N/A"/>
    <e v="#N/A"/>
    <s v="SI"/>
    <m/>
    <m/>
    <s v="Medicamentos"/>
    <x v="0"/>
  </r>
  <r>
    <x v="13"/>
    <s v="PERU"/>
    <s v="VIVA1A CENTRO MEDICO"/>
    <s v="RIMAC"/>
    <s v="CRONICOS"/>
    <s v="DNI"/>
    <n v="7568177"/>
    <s v="JORGE ALFREDO MUÑOZ MADUEÑO"/>
    <m/>
    <n v="998446800"/>
    <m/>
    <x v="1"/>
    <m/>
    <x v="2"/>
    <s v="ASEGURADOR"/>
    <s v="Buenos días estimados_x000a__x000a_Paciente se comunica a nuestra ya que desea reportar queja sobre el inicio del programa de otras enfermedades crónicas. Se encuentra bastante incomodo con la situación, no esperaba que se presentaran tantos eventos negativos de inicio en programa. Solicita comunicación de parte de prestador para explicar los motivos de todos estos inconvenientes y espera que no se repitan._x000a_Su gentil apoyo en revisión de caso y comunicación con paciente. Gracias._x000a__x000a__x000a_CITA: Refiere que tenia agendada cita para el sábado 21/02 y al ver que no llegaba el personal en el horario indicado empezó a comunicarse con prestador Viva 1A quien recién en ese momento le informo que medico no acudirá a la cita programada, presenta inconvenientes con la movilidad y no podrá acudir, por lo que se reprograma una nueva atención para el día lunes 23/02. No esta de acuerdo en el actuar del prestador, puesto que no busco solución y sobre todo que no lo contacto para informar._x000a__x000a_FARMACIA: Paso atención en domicilio el 23/02, medico no le brindo información sobre sus medicamentos, no le dejo ninguna receta o indicación, paciente actualmente no cuenta con tratamiento y no sabe cuál es el motivo. _x000a__x000a_LABORATORIO: Medico le indico tanto una interconsulta y toma de exámenes, sim embargo hasta la fecha no ha recibido alguna comunicación de parte de prestador para coordinar ello. _x000a_"/>
    <x v="28"/>
    <s v="OEC"/>
    <s v="LABORATORIO"/>
    <x v="230"/>
    <m/>
    <d v="2026-02-25T00:00:00"/>
    <x v="2"/>
    <n v="1"/>
    <s v="ACTIVA"/>
    <s v="24 HORAS"/>
    <s v="ATRIBUIBLE"/>
    <s v="feb-25"/>
    <e v="#N/A"/>
    <e v="#N/A"/>
    <e v="#N/A"/>
    <e v="#N/A"/>
    <m/>
    <m/>
    <s v="Atención Asistencial"/>
    <x v="3"/>
  </r>
  <r>
    <x v="13"/>
    <s v="PERU"/>
    <s v="VIVA1A CENTRO MEDICO"/>
    <s v="RIMAC"/>
    <s v="CRONICOS"/>
    <s v="DNI"/>
    <n v="10612941"/>
    <s v="VERONICA JANET  PACHECO  NUÑEZ"/>
    <m/>
    <n v="988989239"/>
    <s v="veronica.pacheco@agremsa.pe"/>
    <x v="77"/>
    <m/>
    <x v="0"/>
    <s v="LIBRO DE RECLAMOS VIRTUAL"/>
    <s v="FALTA DE ATENCION_x000a_Descripción del reclamo: Estoy en el programa CUIDATE por el diagnóstico de HIPOTIROIDISMO y hace más de un año que me atiende de manera virtual el Dr. Siura. La última cita fue el 09 de enero y contrariamente a lo que indica el programa CUIDATE, nadie se comunicó conmigo para la nueva cita que debió ser el 09 de febrero. El lunes me comuniqué con la oficina de VIVA 1 y me confirmaron la cita para ayer (24-02-2026) a las 9:00 p.m.; sin embargo, el médico no llamó. Hoy, me comuniqué con VIVA 1 y el Sr. Marco Ojeda, se disculpó y me dijo que seguramente es porque yo no había pagado el copago de S/ 30, situación que recién me entero que debo pagar, pero ese no es el problema, el asunto es la falta de seguimiento a sus pacientes._x000a__x000a_"/>
    <x v="2"/>
    <s v="CUIDATE"/>
    <s v="HIPOTIROIDISMO"/>
    <x v="230"/>
    <m/>
    <d v="2026-02-25T00:00:00"/>
    <x v="2"/>
    <n v="1"/>
    <s v="ACTIVA"/>
    <s v="24 HORAS"/>
    <s v="ATRIBUIBLE"/>
    <s v="feb-25"/>
    <e v="#N/A"/>
    <e v="#N/A"/>
    <e v="#N/A"/>
    <e v="#N/A"/>
    <m/>
    <m/>
    <s v="Acceso"/>
    <x v="0"/>
  </r>
  <r>
    <x v="13"/>
    <s v="PERU"/>
    <s v="VIVA1A CENTRO MEDICO"/>
    <s v="RIMAC"/>
    <s v="CRONICOS"/>
    <s v="DNI"/>
    <m/>
    <s v="UCCELLI RODRIGUEZ MIGUEL ALVARO"/>
    <m/>
    <s v=" 998 104 839"/>
    <m/>
    <x v="1"/>
    <m/>
    <x v="2"/>
    <s v="ASEGURADOR"/>
    <s v="@Quejas y Reclamos Viva 1A, @Farmacia Viva 1A su apoyo urgente paciente indica que esta a la espera de la entrega de sus medicamentos._x000a__x000a_Saludos,"/>
    <x v="0"/>
    <s v="CUIDATE"/>
    <s v="FARMACIA"/>
    <x v="230"/>
    <s v="Estimada Lic. Mirna, buena tarde:"/>
    <d v="2026-02-25T00:00:00"/>
    <x v="0"/>
    <n v="1"/>
    <s v="CERRADA"/>
    <s v="24 HORAS"/>
    <s v="ATRIBUIBLE"/>
    <s v="feb-25"/>
    <e v="#N/A"/>
    <e v="#N/A"/>
    <e v="#N/A"/>
    <e v="#N/A"/>
    <m/>
    <m/>
    <s v="Medicamentos"/>
    <x v="0"/>
  </r>
  <r>
    <x v="13"/>
    <s v="PERU"/>
    <s v="VIVA1A CENTRO MEDICO"/>
    <s v="RIMAC"/>
    <s v="CRONICOS"/>
    <s v="DNI"/>
    <n v="45302879"/>
    <s v="JACKELINE VANNESA MIÑANO PAREDES"/>
    <m/>
    <m/>
    <s v="vanne1407@gmail.com"/>
    <x v="1"/>
    <m/>
    <x v="2"/>
    <s v="ASEGURADOR"/>
    <s v="Yo estoy inscrita en el programa de otras enfermedades crónicas y desde el inicio de atenciones de VIVA 1A no tengo una atención optima del área de farmacia y programación de citas, al poco tiempo de iniciar el programa para consultarme sobre el programa y mencione mis quejas, pensé que iba a mejorar mi gestión, pero peor aún después de mencionar mis quejas, el área de farmacia no le entregaron los medicamentos en la fecha y hora programada, lo que hicieron fue reprogramarlo para el día siguiente. No me informaron, recibí mensaje de texto de inkafarma que me iban a entregar pronto el medicamento, tuve que llamar a VIVA 1A para reprogramar porque no me encontraba en el domicilio, es la molestia que tengo dado que no hay seguimiento en las entregas. Peor aún que yo estuve informando que no me llegaban los medicamentos, entonces este mes me informaron que hay un nuevo proveedor y que las programaciones lo estoy realizando con ellos y hasta el momento ok no hay problema, pero espero que con este proveedor no haya inconvenientes por el tema de la entrega de medicamentos, que haya seguimiento de la entrega de medicamentos._x000a__x000a_Sobre el área de programación de citas, el mes pasado me programaron una cita en enero, pero resulta que a la hora de mi cita me dijeron que hubo un error de agendamiento y lo reprogramaron, este mes resulta que no me han avisado para programar mi cita para el 13 de febrero y estamos 24 de febrero, ayer lo recordé y lo solicite ya me lo reprogramaron, pero tuve que comunicarme yo sin darme las disculpas del caso y sin recibir respuesta del motivo por el cual no llamaron a coordinar mi cita, muchas veces he indicado mi molestia al proveedor pero no me responden, y como son programas de enfermedades crónicas, los controles deben de ser mensuales._x000a__x000a_No me encuentro satisfecha con la atención y mucho menos no recibir respuesta de las incomodidades, aun así ya me están llegando comunicaciones para la renovación del seguro de salud, y quiero saber quien me garantiza que si renuevo mi seguro no continuaré recibiendo estos malos tratos."/>
    <x v="28"/>
    <s v="OEC"/>
    <s v="FARMACIA"/>
    <x v="230"/>
    <s v="Se contacta con paciente en referencia solicitando cita para el día de mañana con el Dr. Antonio Moncada, se agenda en el rango horario 8:45 a 09:00am"/>
    <d v="2026-02-26T00:00:00"/>
    <x v="0"/>
    <n v="2"/>
    <s v="CERRADA"/>
    <s v="48 HORAS"/>
    <s v="ATRIBUIBLE"/>
    <s v="feb-25"/>
    <e v="#N/A"/>
    <e v="#N/A"/>
    <e v="#N/A"/>
    <e v="#N/A"/>
    <m/>
    <m/>
    <s v="Atención Asistencial"/>
    <x v="3"/>
  </r>
  <r>
    <x v="13"/>
    <s v="PERU"/>
    <s v="VIVA1A CENTRO MEDICO"/>
    <s v="RIMAC"/>
    <s v="CRONICOS"/>
    <s v="DNI"/>
    <n v="7760396"/>
    <s v="ROMANO NAJAR DIANA"/>
    <m/>
    <m/>
    <m/>
    <x v="1"/>
    <m/>
    <x v="2"/>
    <s v="ASEGURADOR"/>
    <s v="@Gianina Jessica Sigueña Aldana, @Gestion Admisiones Viva 1A su apoyo con el descargo y atención, paciente indica que desde hace meses no se comunican con ella para atención._x000a__x000a_Saludos,"/>
    <x v="2"/>
    <s v="CUIDATE"/>
    <s v="CALL CENTER"/>
    <x v="231"/>
    <s v="Estimada Lic. Mirna, buena tarde:_x000a_Ingreso de paciente fue solicitado el 30/12/2025, como HTA - DLP negándose el ingreso a la colsulta a Rimac por ser un &quot;Cuídate&quot;._x000a__x000a_El día 02/01 indicaron de Rímac que sí procede; dado que, contaba con otro Dx crónico complejo, siendo parte de la cohorte RCV._x000a__x000a_Se procede a contactar a la paciente para el agendamiento correspondiente._x000a_Se valida que ha recibido atención en el mes de enero y en el presente mes, ha pasado consulta el día de ayer 25/02. _x000a_Adicional a ello informar que no corresponde al CAI de Moquegua, la paciente radica en Lima, en el distrito de Magdalena y al ser un RCV no corresponde a la atención por el CAI._x000a__x000a_Es todo cuanto informar._x000a_Saludos Cordiales,"/>
    <d v="2026-02-26T00:00:00"/>
    <x v="0"/>
    <n v="1"/>
    <s v="CERRADA"/>
    <s v="24 HORAS"/>
    <s v="ATRIBUIBLE"/>
    <s v="feb-26"/>
    <e v="#N/A"/>
    <e v="#N/A"/>
    <e v="#N/A"/>
    <e v="#N/A"/>
    <m/>
    <m/>
    <s v="Acceso"/>
    <x v="0"/>
  </r>
  <r>
    <x v="14"/>
    <s v="PERU"/>
    <s v="VIVA1A CENTRO MEDICO"/>
    <s v="RIMAC"/>
    <s v="CRONICOS"/>
    <s v="DNI"/>
    <n v="46197708"/>
    <s v="SAMMY YASMIN CERCADO CALDERON"/>
    <m/>
    <n v="933579559"/>
    <m/>
    <x v="1"/>
    <m/>
    <x v="2"/>
    <s v="ASEGURADOR"/>
    <s v="Buenas tardes estimados_x000a__x000a_Paciente se comunica a nuestra central para realizar su queja por el programa, refiere que ayer 02/03 paso evaluación médica virtual y hasta la fecha no le envían la receta de sus medicinas como tampoco la contactan para coordinar él envió de las mismas. Agrega que hace 3 meses paso evaluación de programa donde médico le brindo OM para laboratorio, realizo el copago respectivo, lo envió por el WhatsApp de Viva 1A y hasta la fecha no realizan toma de muestra, paciente lleva llamando y escribiendo por WhatsApp y no le responden. En la cita de ayer 02/03 medico vuelve a solicita OM para toma de laboratorio. Exige solución inmediata._x000a_Su apoyo en revisión de caso y comunicación urgente con paciente. "/>
    <x v="0"/>
    <m/>
    <s v="FARMACIA"/>
    <x v="232"/>
    <s v="Buenas tardes,_x000a_Por medio del presente, se confirma la entrega de medicamentos al paciente Sammy Jasmín Cercado Calderón, con fecha 03 de marzo del 2026._x000a_Sin otro particular, quedo atento(a) a cualquier consulta._x000a_Saludos cordiales."/>
    <d v="2026-03-03T00:00:00"/>
    <x v="0"/>
    <n v="2"/>
    <s v="CERRADA"/>
    <s v="48 HORAS"/>
    <s v="ATRIBUIBLE"/>
    <s v="mar-02"/>
    <e v="#N/A"/>
    <e v="#N/A"/>
    <e v="#N/A"/>
    <e v="#N/A"/>
    <m/>
    <m/>
    <s v="Medicamentos"/>
    <x v="0"/>
  </r>
  <r>
    <x v="14"/>
    <s v="PERU"/>
    <s v="VIVA1A CENTRO MEDICO"/>
    <s v="RIMAC"/>
    <s v="CRONICOS"/>
    <s v="DNI"/>
    <n v="40085548"/>
    <s v="WALKER MAURICIO PEREZ GUEVARA"/>
    <m/>
    <n v="971030321"/>
    <m/>
    <x v="1"/>
    <m/>
    <x v="2"/>
    <s v="ASEGURADOR"/>
    <s v="Buenas tardes estimados_x000a__x000a_Paciente se comunica al call de Rimac para realizar reclamo, ya que desde el 20/02 tiene pendiente entrega de insulina por parte del programa y refiere que personal de Viva 1A le indicó que ello debe solicitarlo con su aseguradora Rimac._x000a_Su gentil apoyo en revisión de caso y contacto urgente con paciente. Quedamos atentos, gracias."/>
    <x v="0"/>
    <m/>
    <s v="FARMACIA"/>
    <x v="233"/>
    <m/>
    <d v="2026-03-03T00:00:00"/>
    <x v="2"/>
    <n v="1"/>
    <s v="ACTIVA"/>
    <s v="24 HORAS"/>
    <s v="ATRIBUIBLE"/>
    <s v="mar-03"/>
    <e v="#N/A"/>
    <e v="#N/A"/>
    <e v="#N/A"/>
    <e v="#N/A"/>
    <m/>
    <m/>
    <s v="Medicamentos"/>
    <x v="0"/>
  </r>
  <r>
    <x v="14"/>
    <s v="PERU"/>
    <s v="VIVA1A CENTRO MEDICO"/>
    <s v="RIMAC"/>
    <s v="CRONICOS"/>
    <s v="DNI"/>
    <n v="42820634"/>
    <s v="AUGUSTO CABREJOS MUÑOZ "/>
    <m/>
    <n v="941038516"/>
    <m/>
    <x v="1"/>
    <m/>
    <x v="1"/>
    <s v="ASEGURADOR"/>
    <s v="Buenas tardes estimados, paciente refiere que hasta la fecha no recibió algún tipo de comunicación de parte de prestador para determinar ingreso a programa. Solicitud fue derivada el 26/02, exige comunicación por cumplirse con tiempo de espera._x000a_Su gentil apoyo en revisión y contacto lo antes posible con paciente._x000a_ "/>
    <x v="14"/>
    <m/>
    <s v="NO ESPECIFICA"/>
    <x v="234"/>
    <m/>
    <d v="2026-03-04T00:00:00"/>
    <x v="2"/>
    <n v="1"/>
    <s v="ACTIVA"/>
    <s v="24 HORAS"/>
    <s v="ATRIBUIBLE"/>
    <s v="mar-04"/>
    <e v="#N/A"/>
    <e v="#N/A"/>
    <e v="#N/A"/>
    <e v="#N/A"/>
    <m/>
    <m/>
    <s v="Solicitud"/>
    <x v="1"/>
  </r>
  <r>
    <x v="14"/>
    <s v="PERU"/>
    <s v="VIVA1A CENTRO MEDICO"/>
    <s v="RIMAC"/>
    <s v="CRONICOS"/>
    <s v="DNI"/>
    <n v="19845841"/>
    <s v="ANGEL FIDEL CASTAÑEDA VARGAS"/>
    <m/>
    <m/>
    <m/>
    <x v="1"/>
    <m/>
    <x v="1"/>
    <s v="ASEGURADOR"/>
    <s v="cambio de cobertura en sus medicamentos"/>
    <x v="14"/>
    <m/>
    <s v="FARMACIA"/>
    <x v="234"/>
    <s v="Estimada Lic Mirna, buena tarde:_x000a_Paciente corresponde a la cohorte RCV por los Dx: HTA/Gota/Dislipidemia; sin embargo, por el beneficio que otorgaron a los pacientes que derivaron del proveedor anterior la cobertura es RCV Continuador, manteniendo los medicamentos de HTA, DM, DLP, Asma al 100% y otro con el copago del 15%_x000a_"/>
    <d v="2026-03-04T00:00:00"/>
    <x v="0"/>
    <n v="1"/>
    <s v="CERRADA"/>
    <s v="24 HORAS"/>
    <s v="ATRIBUIBLE"/>
    <s v="mar-04"/>
    <e v="#N/A"/>
    <e v="#N/A"/>
    <e v="#N/A"/>
    <e v="#N/A"/>
    <m/>
    <m/>
    <s v="Solicitud"/>
    <x v="1"/>
  </r>
  <r>
    <x v="14"/>
    <s v="PERU"/>
    <s v="VIVA1A CENTRO MEDICO"/>
    <s v="RIMAC"/>
    <s v="CRONICOS"/>
    <s v="DNI"/>
    <n v="45302879"/>
    <s v="JACKELINE VANNESA MIÑANO PAREDES"/>
    <m/>
    <n v="991175073"/>
    <m/>
    <x v="1"/>
    <m/>
    <x v="1"/>
    <s v="ASEGURADOR"/>
    <s v="Paciente se comunica a nuestra central para presentar reclamo, se siente muy mortificada y exige solución inmediata ante su caso, indica que prestador Viva 1A agendo cita para el 07/03 con Dra. Noriko de Endocrino, sin considerar acuerdo previo. No está de acuerdo en continuar atenciones con médico Noriko, ya que presento complicaciones en su salud por diversas modificaciones que realizo en su tratamiento por Hipotiroidismo._x000a_Informa que el 26/02/26 recibió correo de Atención al Cliente de Rimac, tras reclamo que realizo por diversas faltas de prestador, en dicho correo indica que pasaría atenciones de programa OEC con prestador Viva 1A con Dra. Tapia (Med. Internista), por sus 2 diagnósticos y de forma presencial. _x000a_Exige solución inmediata con respecto a la asignación de médico, que se asigne a la Dra Tapia como se coordinó en el mes de febrero y que este cambio de medico se genere manteniendo la fecha de su cita del 07/03, ya que su tratamiento se culmina el lunes 09/03 y no quiere retrasos en el envió de sus medicamentos. _x000a_Solicito su gentil apoyo urgente en revisión de caso y contacto con paciente ya que está a la espera de una respuesta de solución ante su caso. Quedamos atentos, gracias._x000a_"/>
    <x v="2"/>
    <m/>
    <s v="CALL CENTER"/>
    <x v="235"/>
    <s v="​​_x000a_​​​Buenas tardes,_x000a__x000a_Se informa que se logró establecer contacto con la paciente, quien confirmó su cita programada para el día lunes 09/03 con la Dra. Tapia._x000a__x000a_La asegurada se encuentra conforme con la programación de la atención_x000a__x000a_Saludos"/>
    <d v="2026-03-06T00:00:00"/>
    <x v="0"/>
    <n v="2"/>
    <s v="CERRADA"/>
    <s v="48 HORAS"/>
    <s v="ATRIBUIBLE"/>
    <s v="mar-05"/>
    <e v="#N/A"/>
    <e v="#N/A"/>
    <e v="#N/A"/>
    <e v="#N/A"/>
    <m/>
    <m/>
    <s v="Solicitud"/>
    <x v="0"/>
  </r>
  <r>
    <x v="14"/>
    <s v="PERU"/>
    <s v="VIVA1A CENTRO MEDICO"/>
    <s v="RIMAC"/>
    <s v="CRONICOS"/>
    <s v="DNI"/>
    <n v="10796964"/>
    <s v="Walter García Becerra"/>
    <m/>
    <m/>
    <m/>
    <x v="1"/>
    <m/>
    <x v="2"/>
    <s v="ASEGURADOR"/>
    <s v="Nombre: Walter García Becerra_x000a_DNI: 10796964_x000a_Caso: Validar si es correcto el cobro por presión arterial de paciente inscrito en programa cuídate, en donde se menciona que programa está cubierto al 100% "/>
    <x v="14"/>
    <s v="CUIDATE"/>
    <s v="NO ESPECIFICA"/>
    <x v="236"/>
    <s v="Estimada Lic. Mirna, buena tarde:_x000a_Al respecto de lo solicitado se valida en el voucher de pago adjunto que el cobro realizado es por el examen &quot;Monitoreo de Presión Arterial&quot; comunmente conocido como MAPA, el cual no se encuentra dentro del protocolo de atención de programas."/>
    <d v="2026-03-06T00:00:00"/>
    <x v="0"/>
    <n v="1"/>
    <s v="CERRADA"/>
    <s v="24 HORAS"/>
    <s v="ATRIBUIBLE"/>
    <s v="mar-06"/>
    <e v="#N/A"/>
    <e v="#N/A"/>
    <e v="#N/A"/>
    <s v="SI"/>
    <m/>
    <m/>
    <s v="Solicitud"/>
    <x v="1"/>
  </r>
  <r>
    <x v="14"/>
    <s v="PERU"/>
    <s v="VIVA1A CENTRO MEDICO"/>
    <s v="RIMAC"/>
    <s v="CRONICOS"/>
    <s v="DNI"/>
    <n v="7613193"/>
    <s v="RAFAEL FABIAN NICHOS"/>
    <m/>
    <n v="966390928"/>
    <m/>
    <x v="1"/>
    <m/>
    <x v="2"/>
    <s v="ASEGURADOR"/>
    <s v="Buenos días estimados_x000a__x000a_Paciente se comunica a nuestra central muy incómodo, refiere que lleva días llamando a la central de Viva 1A sin respuesta, escribe por WhatsApp donde completa sus datos, le indican que lo llamaron, pero no sucede ello y más bien nuevamente le llega el mensaje para que complete los datos e iniciar todo. Ya no cuenta con tratamiento y exige contacto urgente para agendar cita y pasar pronto atención con médico. _x000a_Solicito su apoyo en revisión de caso y contacto con paciente. Quedamos atentos, gracias. "/>
    <x v="2"/>
    <m/>
    <s v="NO ESPECIFICA"/>
    <x v="237"/>
    <s v="Buenos días estimados_x000a__x000a_Nos contactamos con paciente y su cita quedo programado para el día lunes 09/03 con la Dra Tapia a las 14:30 pm , paciente conforme, quedo atento a cualquier solicitud_x000a__x000a_Saludos,"/>
    <d v="2026-03-07T00:00:00"/>
    <x v="0"/>
    <n v="1"/>
    <s v="CERRADA"/>
    <s v="24 HORAS"/>
    <s v="ATRIBUIBLE"/>
    <s v="mar-07"/>
    <e v="#N/A"/>
    <e v="#N/A"/>
    <e v="#N/A"/>
    <e v="#N/A"/>
    <m/>
    <m/>
    <s v="Acceso"/>
    <x v="0"/>
  </r>
  <r>
    <x v="14"/>
    <s v="PERU"/>
    <s v="VIVA1A CENTRO MEDICO"/>
    <s v="RIMAC"/>
    <s v="CRONICOS"/>
    <s v="DNI"/>
    <n v="7641829"/>
    <s v="Ana Patricia &amp;ensp Navarro &amp;ensp Minaya"/>
    <m/>
    <n v="958117379"/>
    <s v="ananavarrom76@hotmail.com"/>
    <x v="77"/>
    <m/>
    <x v="0"/>
    <s v="LIBRO DE RECLAMOS VIRTUAL"/>
    <s v=" No me entregan las medicinas_x000a_Descripción del reclamo: Pasé consulta el día de hoy 3 pm y no me envían las medicinas soy programa pacientes crónicos e indicado no tener medicinas ya que también tuve que llamar para que me agenden consulta estoy así hace 3 mesed"/>
    <x v="43"/>
    <m/>
    <s v="FARMACIA"/>
    <x v="238"/>
    <m/>
    <d v="2026-03-05T00:00:00"/>
    <x v="2"/>
    <n v="1"/>
    <s v="ACTIVA"/>
    <s v="24 HORAS"/>
    <s v="ATRIBUIBLE"/>
    <s v="ATRIBUIBLE"/>
    <e v="#N/A"/>
    <e v="#N/A"/>
    <e v="#N/A"/>
    <e v="#N/A"/>
    <m/>
    <m/>
    <s v="Medicamentos"/>
    <x v="4"/>
  </r>
  <r>
    <x v="14"/>
    <s v="PERU"/>
    <s v="VIVA1A CENTRO MEDICO"/>
    <s v="RIMAC"/>
    <s v="CRONICOS"/>
    <s v="DNI"/>
    <n v="8287353"/>
    <s v="LEON MAGNO SANCHEZ QUINTANILLA"/>
    <m/>
    <n v="951294977"/>
    <m/>
    <x v="1"/>
    <m/>
    <x v="2"/>
    <s v="ASEGURADOR"/>
    <s v="Buenos días estimados_x000a__x000a_Hija de paciente se comunica a central para reportar su reclamo continuo por el programa, agendaron cita domiciliaria el 01/03 como indica correo anterior, pero medico no acudió. Reprogramaron por una cita virtual el 09/03 para que paciente no espere más tiempo, pero nunca lo llamaron. Hija indica que desde septiembre del 2025 viene solicitando atención presencial la cual hasta la fecha no se realiza, refiere que prestador agenda cita presencial en domicilio, medico nunca acude y después de días le ofrecen cita virtual para que no demoren más en agendar, hija indica que este modo de operar de prestador es continuo y ya realizo anteriormente sus reclamos por ello. Exige solución inmediata, agendar cita presencial y entrega de medicinas, actualmente paciente no tiene medicamentos y han tenido que comprar de forma particular teniendo un programa._x000a_Su apoyo en revisión de caso y descargo respectivo. Quedamos atentos."/>
    <x v="2"/>
    <m/>
    <s v="CALL CENTER"/>
    <x v="239"/>
    <m/>
    <d v="2026-03-10T00:00:00"/>
    <x v="2"/>
    <n v="1"/>
    <s v="ACTIVA"/>
    <s v="24 HORAS"/>
    <s v="ATRIBUIBLE"/>
    <s v="mar-10"/>
    <s v="programa cuídate / LEON MAGNO SANCHEZ QUINTANILLA"/>
    <e v="#N/A"/>
    <e v="#N/A"/>
    <s v="SI"/>
    <m/>
    <m/>
    <s v="Acceso"/>
    <x v="0"/>
  </r>
  <r>
    <x v="14"/>
    <s v="PERU"/>
    <s v="VIVA1A CENTRO MEDICO"/>
    <s v="RIMAC"/>
    <s v="CRONICOS"/>
    <s v="DNI"/>
    <n v="71687044"/>
    <s v="_x000a_CRISTOBAL TADEO ARBAIZA GONZALES"/>
    <m/>
    <s v="_x000a_992768444"/>
    <m/>
    <x v="1"/>
    <m/>
    <x v="2"/>
    <s v="ASEGURADOR"/>
    <s v="@Farmacia Viva 1A, @Slhy Mariel Flores Noa, @Quejas y Reclamos Viva 1A,estimados, se conversó con Cuidafarma quién nos indica que la información de la cobertura al 100% de los medicamentos fue dada por VIVA 1A; papá de paciente corrobora información indicando que siempre se la realiza la entrega de las insulinas al 100%; se solicita su apoyo en poder evaluar las medidas del caso, debido a que este tipo de errores nos ocasionan inconvenientes, quejas y reclamos fuertes con nuestros pacientes. "/>
    <x v="0"/>
    <m/>
    <s v="FARMACIA"/>
    <x v="239"/>
    <m/>
    <d v="2026-03-12T00:00:00"/>
    <x v="0"/>
    <n v="1"/>
    <s v="CERRADA"/>
    <s v="24 HORAS"/>
    <s v="ATRIBUIBLE"/>
    <s v="mar-10"/>
    <e v="#N/A"/>
    <e v="#N/A"/>
    <e v="#N/A"/>
    <e v="#N/A"/>
    <m/>
    <m/>
    <s v="Medicamentos"/>
    <x v="0"/>
  </r>
  <r>
    <x v="14"/>
    <s v="PERU"/>
    <s v="VIVA1A CENTRO MEDICO"/>
    <s v="RIMAC"/>
    <s v="CRONICOS"/>
    <s v="DNI"/>
    <n v="29212615"/>
    <s v="Lilia Rosanna Beltran de Corrales"/>
    <m/>
    <m/>
    <m/>
    <x v="1"/>
    <m/>
    <x v="2"/>
    <s v="ASEGURADOR"/>
    <s v="Estimadas buen día_x000a__x000a_Nos reportan este caso:_x000a__x000a_ _x000a__x000a_los siguientes asegurados:_x000a__x000a_Lilia Rosanna Beltran de Corrales con DNI 29212615_x000a_Jose Maria Corrales Nieves y Lazarte con DNI 29212616_x000a_ _x000a__x000a_Quienes pertenecen al programa CUÍDATE, ellos tuvieron su teleconsulta mensual y les indicaron que tiene que realizar un copago de S/150.00 cada uno por la entrega de los medicamentos, agradecemos puedan revisar el caso."/>
    <x v="44"/>
    <m/>
    <s v="FARMACIA"/>
    <x v="240"/>
    <s v="Buenos días,_x000a_Se informa lo siguiente:_x000a_Lilia Rosanna Beltrán de Corrales, DNI 29212615: la paciente se encuentra con cobertura al 100%, por lo que no se le ha realizado ningún cobro adicional._x000a_José María Corrales Nieves y Lazarte, DNI 29212616: se identificó un error en la cobertura registrada durante el agendamiento. El paciente cuenta con cobertura al 100% por condición de paciente crónico, debido a los diagnósticos de HTA, DM2 y DLP. La información ya fue corregida y se ha reenviado el correo correspondiente a Cuidafarma._x000a_Asimismo, se realizó la coordinación con la Srta. Flor de Cuidafarma para el apoyo en la gestión._x000a_Ofrecemos las disculpas del caso._x000a_Saludos cordiales._x000a_"/>
    <d v="2026-03-13T00:00:00"/>
    <x v="0"/>
    <n v="1"/>
    <s v="CERRADA"/>
    <s v="24 HORAS"/>
    <s v="ATRIBUIBLE"/>
    <s v="mar-13"/>
    <e v="#N/A"/>
    <e v="#N/A"/>
    <e v="#N/A"/>
    <e v="#N/A"/>
    <m/>
    <m/>
    <s v="Medicamentos"/>
    <x v="4"/>
  </r>
  <r>
    <x v="15"/>
    <s v="PERU"/>
    <s v="VIVA1A CENTRO MEDICO"/>
    <s v="RIMAC"/>
    <s v="CRONICOS"/>
    <s v="DNI"/>
    <n v="29212616"/>
    <s v="Jose Maria Corrales Nieves y Lazarte"/>
    <m/>
    <m/>
    <m/>
    <x v="1"/>
    <m/>
    <x v="2"/>
    <s v="ASEGURADOR"/>
    <s v="Estimadas buen día_x000a__x000a_Nos reportan este caso:_x000a__x000a_ _x000a__x000a_los siguientes asegurados:_x000a__x000a_Lilia Rosanna Beltran de Corrales con DNI 29212615_x000a_Jose Maria Corrales Nieves y Lazarte con DNI 29212616_x000a_ _x000a__x000a_Quienes pertenecen al programa CUÍDATE, ellos tuvieron su teleconsulta mensual y les indicaron que tiene que realizar un copago de S/150.00 cada uno por la entrega de los medicamentos, agradecemos puedan revisar el caso."/>
    <x v="44"/>
    <m/>
    <s v="FARMACIA"/>
    <x v="240"/>
    <s v="Buenos días,_x000a_Se informa lo siguiente:_x000a_Lilia Rosanna Beltrán de Corrales, DNI 29212615: la paciente se encuentra con cobertura al 100%, por lo que no se le ha realizado ningún cobro adicional._x000a_José María Corrales Nieves y Lazarte, DNI 29212616: se identificó un error en la cobertura registrada durante el agendamiento. El paciente cuenta con cobertura al 100% por condición de paciente crónico, debido a los diagnósticos de HTA, DM2 y DLP. La información ya fue corregida y se ha reenviado el correo correspondiente a Cuidafarma._x000a_Asimismo, se realizó la coordinación con la Srta. Flor de Cuidafarma para el apoyo en la gestión._x000a_Ofrecemos las disculpas del caso._x000a_Saludos cordiales."/>
    <d v="2026-03-13T00:00:00"/>
    <x v="0"/>
    <n v="1"/>
    <s v="CERRADA"/>
    <s v="24 HORAS"/>
    <s v="ATRIBUIBLE"/>
    <s v="mar-13"/>
    <e v="#N/A"/>
    <e v="#N/A"/>
    <e v="#N/A"/>
    <e v="#N/A"/>
    <m/>
    <m/>
    <s v="Medicamentos"/>
    <x v="4"/>
  </r>
  <r>
    <x v="14"/>
    <s v="PERU"/>
    <s v="VIVA1A CENTRO MEDICO"/>
    <s v="RIMAC"/>
    <s v="CRONICOS"/>
    <s v="DNI"/>
    <n v="7763839"/>
    <s v="Roberto Vallejo Pajares"/>
    <m/>
    <m/>
    <m/>
    <x v="1"/>
    <m/>
    <x v="1"/>
    <s v="ASEGURADOR"/>
    <s v="tu apoyo por favor en compartirnos la HC de paciente de su última atención:_x000a__x000a_Nombre: Roberto Vallejo Pajares_x000a_DNI: 07763839_x000a_"/>
    <x v="45"/>
    <m/>
    <s v="NO ESPECIFICA"/>
    <x v="240"/>
    <s v="Estimada Lic. Mirna, buena tarde:_x000a_Según lo conversado, adjunto información solicitada:_x000a__x000a_Programa solicitado: en data de migración de Estar Vital figura programa cuídate_x000a_Programa actual: RCV_x000a_Fecha de ingreso: 08/01/2025_x000a_Diagnósticos: DM2/HTA/ERC III A-A3/Dislipidemia/Polineuropatía diabética/Mielodisplasia (Dx. 2020) - Dx. Mielodisplasia, en seguimiento con hematología, tratado con eritropoyetina/ Hiperuricemia/lumbalgia crónica/ síndrome manguito rotador_x000a_Medicamentos:_x000a_Telmisartán 80 Mg Tableta _x000a_Nifedipino 30 Mg Tableta _x000a_Pregabalina 150 Mg Tableta _x000a_Empagliflozina + Linagliptina 25 Mg + 5 Mg tableta_x000a_Atorvastatina 20 Mg Tableta _x000a_Tiras Reactivas P/glucómetro_x000a_Insulina Glargina 300 U/ml Inyectable _x000a_Insulina Lispro 100 U/ml Inyectable_x000a__x000a_Saludos Cordiales,"/>
    <d v="2026-03-17T00:00:00"/>
    <x v="0"/>
    <n v="1"/>
    <s v="CERRADA"/>
    <s v="24 HORAS"/>
    <s v="ATRIBUIBLE"/>
    <s v="mar-13"/>
    <e v="#N/A"/>
    <e v="#N/A"/>
    <e v="#N/A"/>
    <e v="#N/A"/>
    <m/>
    <m/>
    <m/>
    <x v="3"/>
  </r>
  <r>
    <x v="14"/>
    <s v="PERU"/>
    <s v="VIVA1A CENTRO MEDICO"/>
    <s v="RIMAC"/>
    <s v="CRONICOS"/>
    <s v="CE"/>
    <n v="182896"/>
    <s v="Rene Gumprecht"/>
    <m/>
    <m/>
    <m/>
    <x v="1"/>
    <m/>
    <x v="3"/>
    <s v="ASEGURADOR"/>
    <s v="_x000a_Favor solicito tu apoyo con la revisión del caso reportado por Bk. El proveedor ha informado que la insulina que recibe el paciente ya no cuenta con cobertura al 100% y que en adelante, deberá realizar un copago. Por ello solicitan mayor detalle de este cambio, ya que que no tienen conocimient"/>
    <x v="46"/>
    <m/>
    <s v="FARMACIA"/>
    <x v="240"/>
    <s v="Estimada Lic. Mirna, buena tarde:_x000a_Paciente en referencia corresponde a la cohorte RCV por Dx: DM1, HBP, Degeneración Macular Senil/Glaucoma y Leucemia Linfocítica estadio 0 (no recibe tto por nuestra parte en cuanto a Leucemia)_x000a__x000a_Pcte ingresa por derivación, informados por parte directa de Rimac del programa al cual ingresaba._x000a__x000a_Adjunto screen del correo de ingreso y de la cabecera de la última HC, en la que se sustenta programa RCV.Adicional a ello mencionar que en la cita de marzo paciente y su esposa, solicitan, se coloque igual las insulinas que siempre usa en la receta actual, a pesar que se le explica que no se lo van a enviar Lantus (glargina), por desbastecimiento. Paciente confirma que aun tiene abastecido insulina glargina en frasco de 10 ml en casa , y seguirá usando dicha presentación. No acepta insulina TOUJEO o insulina en lapicero._x000a__x000a_Saludos Cordiales,"/>
    <d v="2026-03-13T00:00:00"/>
    <x v="0"/>
    <n v="1"/>
    <s v="CERRADA"/>
    <s v="24 HORAS"/>
    <s v="ATRIBUIBLE"/>
    <s v="mar-13"/>
    <e v="#N/A"/>
    <e v="#N/A"/>
    <e v="#N/A"/>
    <e v="#N/A"/>
    <m/>
    <m/>
    <s v="FARMACIA"/>
    <x v="0"/>
  </r>
  <r>
    <x v="14"/>
    <s v="PERU"/>
    <s v="VIVA1A CENTRO MEDICO"/>
    <s v="RIMAC"/>
    <s v="CRONICOS"/>
    <s v="DNI"/>
    <n v="73858188"/>
    <s v="KIMBERLY ROSARIO ROSALES ARANGO"/>
    <m/>
    <n v="933368905"/>
    <m/>
    <x v="1"/>
    <m/>
    <x v="2"/>
    <s v="ASEGURADOR"/>
    <s v="​y 3 más​​​_x000a_Buenos días estimados, _x000a__x000a_Paciente se comunica a la central refiere que al llamar a prestadora Clínica Viva 1A le indicaron que no cuenta con atenciones presenciales, así mismo médico le indico que debería pasar interconsulta fuera del programa ya que paciente le indico que no se sentía bien a pesar del monitoreo correspondiente de él. _x000a__x000a_KIMBERLY ROSARIO ROSALES ARANGO_x000a_73858188_x000a_Cel: 933368905_x000a_"/>
    <x v="2"/>
    <m/>
    <s v="CALL CENTER"/>
    <x v="241"/>
    <m/>
    <m/>
    <x v="2"/>
    <n v="1"/>
    <s v="ACTIVA"/>
    <s v="24 HORAS"/>
    <s v="ATRIBUIBLE"/>
    <s v="mar-14"/>
    <e v="#N/A"/>
    <e v="#N/A"/>
    <e v="#N/A"/>
    <e v="#N/A"/>
    <m/>
    <m/>
    <s v="Acceso"/>
    <x v="0"/>
  </r>
  <r>
    <x v="14"/>
    <s v="PERU"/>
    <s v="VIVA1A CENTRO MEDICO"/>
    <s v="RIMAC"/>
    <s v="CRONICOS"/>
    <s v="DNI"/>
    <n v="45103284"/>
    <s v="AYMEE VALVERDE RUIZ"/>
    <m/>
    <m/>
    <m/>
    <x v="1"/>
    <m/>
    <x v="2"/>
    <s v="ASEGURADOR"/>
    <s v="Estimados buenos días_x000a__x000a_Su apoyo con el asegurado en mención, quien nos menciona que tuvo su cita la semana pasada y quedaron en llamarle para coordinar la ecografía. Sin embargo, hasta el momento no la han contactado y ha pasado 1 semana de ello._x000a_"/>
    <x v="2"/>
    <s v="EPS"/>
    <s v="CALL CENTER"/>
    <x v="242"/>
    <s v="HACER SEGUIMIENTO"/>
    <d v="2026-03-18T00:00:00"/>
    <x v="2"/>
    <n v="1"/>
    <s v="ACTIVA"/>
    <s v="24 HORAS"/>
    <s v="ATRIBUIBLE"/>
    <s v="mar-18"/>
    <e v="#N/A"/>
    <e v="#N/A"/>
    <e v="#N/A"/>
    <e v="#N/A"/>
    <m/>
    <m/>
    <s v="Acceso"/>
    <x v="4"/>
  </r>
  <r>
    <x v="14"/>
    <s v="PERU"/>
    <s v="VIVA1A CENTRO MEDICO"/>
    <s v="RIMAC"/>
    <s v="CRONICOS"/>
    <s v="DNI"/>
    <n v="6022302"/>
    <s v="LUIS ARTURO SALOMON VASQUEZ"/>
    <m/>
    <m/>
    <m/>
    <x v="1"/>
    <m/>
    <x v="2"/>
    <s v="ASEGURADOR"/>
    <s v="Asegurado se comunica nuevamente a la central, refiere que hasta el momento no ha sido contactado por personal de Viva 1A para reprogramar cita e informar el motivo por el cual medico no asistió a cita virtual. Exige comunicación inmediata ya que cita programa fue el día de ayer y no ha recibido reprogramación. _x000a_Su apoyo en revisión de caso y contacto urgente con paciente. Realizara reclamo formal."/>
    <x v="2"/>
    <s v="EPS"/>
    <s v="CALL CENTER"/>
    <x v="242"/>
    <s v="SE LE ASIGNO CITA PARA EL DIA DE HOY 19/03/2026 CON EL DR, MONCADA"/>
    <d v="2026-03-19T00:00:00"/>
    <x v="0"/>
    <n v="1"/>
    <s v="CERRADA"/>
    <s v="24 HORAS"/>
    <s v="ATRIBUIBLE"/>
    <s v="mar-18"/>
    <e v="#N/A"/>
    <e v="#N/A"/>
    <e v="#N/A"/>
    <e v="#N/A"/>
    <m/>
    <m/>
    <s v="Acceso"/>
    <x v="4"/>
  </r>
  <r>
    <x v="14"/>
    <s v="PERU"/>
    <s v="VIVA1A CENTRO MEDICO"/>
    <s v="RIMAC"/>
    <s v="CRONICOS"/>
    <s v="DNI"/>
    <n v="9339567"/>
    <s v="BIANCA MESONES  D'ONOFRIO"/>
    <m/>
    <m/>
    <m/>
    <x v="1"/>
    <m/>
    <x v="2"/>
    <s v="ASEGURADOR"/>
    <s v="@Quejas y Reclamos Viva 1A, @Farmacia Viva 1A, su apoyo URGENTE con la entrega de la medicación de acuerdo a lo detallado en correo "/>
    <x v="0"/>
    <m/>
    <s v="FARMACIA"/>
    <x v="243"/>
    <s v="Buenas tardes,_x000a_Nos estamos contactando con el paciente para agendar su cita correspondiente al mes de marzo ya que su última  atención fue el 22 de febrero, a fin de que pueda recibir sus medicamentos._x000a_gracias"/>
    <d v="2026-03-19T00:00:00"/>
    <x v="0"/>
    <n v="1"/>
    <s v="CERRADA"/>
    <s v="24 HORAS"/>
    <s v="ATRIBUIBLE"/>
    <s v="mar-16"/>
    <e v="#N/A"/>
    <e v="#N/A"/>
    <e v="#N/A"/>
    <e v="#N/A"/>
    <m/>
    <m/>
    <s v="Medicamentos"/>
    <x v="0"/>
  </r>
  <r>
    <x v="14"/>
    <s v="PERU"/>
    <s v="VIVA1A CENTRO MEDICO"/>
    <s v="RIMAC"/>
    <s v="CRONICOS"/>
    <s v="DNI"/>
    <n v="70359903"/>
    <s v="Valeria Delgado Zela"/>
    <m/>
    <m/>
    <m/>
    <x v="1"/>
    <m/>
    <x v="1"/>
    <s v="ASEGURADOR"/>
    <m/>
    <x v="4"/>
    <s v="EPS"/>
    <s v="CALL CENTER"/>
    <x v="244"/>
    <m/>
    <m/>
    <x v="2"/>
    <n v="1"/>
    <s v="ACTIVA"/>
    <s v="24 HORAS"/>
    <s v="ATRIBUIBLE"/>
    <s v="mar-20"/>
    <e v="#N/A"/>
    <e v="#N/A"/>
    <e v="#N/A"/>
    <e v="#N/A"/>
    <m/>
    <m/>
    <s v="Solicitud"/>
    <x v="1"/>
  </r>
  <r>
    <x v="14"/>
    <s v="PERU"/>
    <s v="VIVA1A CENTRO MEDICO"/>
    <s v="RIMAC"/>
    <s v="CRONICOS"/>
    <s v="DNI"/>
    <n v="70359904"/>
    <s v="Jose Cabrejos Portocarreo"/>
    <m/>
    <m/>
    <m/>
    <x v="1"/>
    <m/>
    <x v="1"/>
    <s v="ASEGURADOR"/>
    <m/>
    <x v="4"/>
    <s v="EPS"/>
    <s v="CALL CENTER"/>
    <x v="244"/>
    <m/>
    <m/>
    <x v="2"/>
    <n v="1"/>
    <s v="ACTIVA"/>
    <s v="24 HORAS"/>
    <s v="ATRIBUIBLE"/>
    <s v="mar-20"/>
    <e v="#N/A"/>
    <e v="#N/A"/>
    <e v="#N/A"/>
    <e v="#N/A"/>
    <m/>
    <m/>
    <s v="Solicitud"/>
    <x v="1"/>
  </r>
  <r>
    <x v="14"/>
    <s v="PERU"/>
    <s v="VIVA1A CENTRO MEDICO"/>
    <s v="RIMAC"/>
    <s v="CRONICOS"/>
    <s v="DNI"/>
    <n v="15610472"/>
    <s v="GONZALEZ ALVA ANTONIO ELIAS"/>
    <m/>
    <m/>
    <m/>
    <x v="1"/>
    <m/>
    <x v="2"/>
    <s v="ASEGURADOR"/>
    <s v="En ese sentido, agradeceré se sirva validar si ASTAH ha procedido con la devolución del copago cobrado de manera errónea."/>
    <x v="47"/>
    <s v="EPS"/>
    <s v="FARMACIA"/>
    <x v="244"/>
    <m/>
    <m/>
    <x v="2"/>
    <n v="1"/>
    <s v="ACTIVA"/>
    <s v="24 HORAS"/>
    <s v="ATRIBUIBLE"/>
    <s v="mar-20"/>
    <e v="#N/A"/>
    <e v="#N/A"/>
    <e v="#N/A"/>
    <e v="#N/A"/>
    <m/>
    <m/>
    <e v="#N/A"/>
    <x v="4"/>
  </r>
  <r>
    <x v="16"/>
    <m/>
    <m/>
    <m/>
    <m/>
    <m/>
    <m/>
    <m/>
    <m/>
    <m/>
    <m/>
    <x v="1"/>
    <m/>
    <x v="4"/>
    <m/>
    <m/>
    <x v="48"/>
    <m/>
    <m/>
    <x v="245"/>
    <m/>
    <m/>
    <x v="3"/>
    <m/>
    <m/>
    <m/>
    <m/>
    <m/>
    <m/>
    <m/>
    <m/>
    <m/>
    <m/>
    <m/>
    <m/>
    <x v="5"/>
  </r>
  <r>
    <x v="16"/>
    <m/>
    <m/>
    <m/>
    <m/>
    <m/>
    <m/>
    <m/>
    <m/>
    <m/>
    <m/>
    <x v="1"/>
    <m/>
    <x v="4"/>
    <m/>
    <m/>
    <x v="48"/>
    <m/>
    <m/>
    <x v="245"/>
    <m/>
    <m/>
    <x v="3"/>
    <m/>
    <m/>
    <m/>
    <m/>
    <m/>
    <m/>
    <m/>
    <m/>
    <m/>
    <m/>
    <m/>
    <m/>
    <x v="5"/>
  </r>
  <r>
    <x v="16"/>
    <m/>
    <m/>
    <m/>
    <m/>
    <m/>
    <m/>
    <s v="                                                                                                                                                                                                                                                                                                                                                                                                                                                                                                                                                                                                                                                                                                                                                                                                                                                                                                                                                                                                                                                                                                                                                                                                                                                                                                                                                                                                                                                                            "/>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r>
    <x v="16"/>
    <m/>
    <m/>
    <m/>
    <m/>
    <m/>
    <m/>
    <m/>
    <m/>
    <m/>
    <m/>
    <x v="1"/>
    <m/>
    <x v="4"/>
    <m/>
    <m/>
    <x v="48"/>
    <m/>
    <m/>
    <x v="245"/>
    <m/>
    <m/>
    <x v="3"/>
    <m/>
    <m/>
    <m/>
    <m/>
    <m/>
    <m/>
    <m/>
    <m/>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7D05B-71B6-4416-A45F-B3311A485FC9}" name="Tabla dinámica3" cacheId="57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D68" firstHeaderRow="0" firstDataRow="0" firstDataCol="0" rowPageCount="1" colPageCount="1"/>
  <pivotFields count="36">
    <pivotField axis="axisPage" compact="0" outline="0" multipleItemSelectionAllowed="1" showAll="0">
      <items count="15">
        <item h="1" x="0"/>
        <item h="1" x="1"/>
        <item h="1" x="2"/>
        <item h="1" x="3"/>
        <item h="1" x="4"/>
        <item h="1" x="5"/>
        <item h="1" x="6"/>
        <item h="1" x="7"/>
        <item h="1" x="8"/>
        <item h="1" x="9"/>
        <item h="1" x="10"/>
        <item h="1" x="11"/>
        <item h="1"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F34582-F44A-477F-995E-499FE9345559}" name="TablaDinámica5" cacheId="5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K3:M5" firstHeaderRow="0" firstDataRow="1" firstDataCol="1"/>
  <pivotFields count="36">
    <pivotField showAll="0">
      <items count="15">
        <item h="1" x="0"/>
        <item h="1" x="1"/>
        <item h="1" x="2"/>
        <item h="1" x="3"/>
        <item h="1" x="4"/>
        <item h="1" x="5"/>
        <item h="1" x="6"/>
        <item h="1" x="7"/>
        <item h="1" x="8"/>
        <item h="1" x="9"/>
        <item h="1" x="10"/>
        <item h="1" x="11"/>
        <item h="1" x="12"/>
        <item x="13"/>
        <item t="default"/>
      </items>
    </pivotField>
    <pivotField showAll="0"/>
    <pivotField showAll="0"/>
    <pivotField showAll="0"/>
    <pivotField showAll="0">
      <items count="7">
        <item m="1" x="5"/>
        <item x="1"/>
        <item x="0"/>
        <item m="1" x="4"/>
        <item x="2"/>
        <item m="1" x="3"/>
        <item t="default"/>
      </items>
    </pivotField>
    <pivotField showAll="0"/>
    <pivotField showAll="0"/>
    <pivotField showAll="0"/>
    <pivotField showAll="0"/>
    <pivotField showAll="0"/>
    <pivotField showAll="0"/>
    <pivotField showAll="0"/>
    <pivotField showAll="0"/>
    <pivotField showAll="0">
      <items count="7">
        <item m="1" x="5"/>
        <item m="1" x="3"/>
        <item x="0"/>
        <item x="1"/>
        <item m="1" x="4"/>
        <item m="1" x="2"/>
        <item t="default"/>
      </items>
    </pivotField>
    <pivotField showAll="0"/>
    <pivotField showAll="0"/>
    <pivotField dataField="1" showAll="0">
      <items count="95">
        <item h="1" m="1" x="46"/>
        <item h="1" x="16"/>
        <item h="1" m="1" x="69"/>
        <item h="1" m="1" x="65"/>
        <item h="1" m="1" x="59"/>
        <item h="1" m="1" x="67"/>
        <item h="1" m="1" x="66"/>
        <item h="1" m="1" x="68"/>
        <item h="1" m="1" x="54"/>
        <item h="1" m="1" x="47"/>
        <item h="1" m="1" x="53"/>
        <item h="1" x="32"/>
        <item h="1" x="35"/>
        <item h="1" x="7"/>
        <item h="1" m="1" x="56"/>
        <item h="1" m="1" x="90"/>
        <item h="1" m="1" x="75"/>
        <item h="1" x="9"/>
        <item h="1" m="1" x="74"/>
        <item h="1" x="0"/>
        <item h="1" x="10"/>
        <item h="1" m="1" x="78"/>
        <item h="1" m="1" x="93"/>
        <item h="1" x="20"/>
        <item h="1" m="1" x="62"/>
        <item h="1" m="1" x="61"/>
        <item h="1" m="1" x="57"/>
        <item h="1" m="1" x="77"/>
        <item h="1" x="34"/>
        <item h="1" x="19"/>
        <item h="1" x="15"/>
        <item h="1" x="18"/>
        <item h="1" m="1" x="86"/>
        <item h="1" m="1" x="80"/>
        <item h="1" x="44"/>
        <item h="1" x="27"/>
        <item h="1" x="37"/>
        <item h="1" x="36"/>
        <item h="1" m="1" x="79"/>
        <item h="1" x="42"/>
        <item h="1" m="1" x="81"/>
        <item h="1" x="40"/>
        <item h="1" x="43"/>
        <item x="28"/>
        <item h="1" m="1" x="52"/>
        <item h="1" m="1" x="51"/>
        <item h="1" x="26"/>
        <item h="1" x="17"/>
        <item h="1" m="1" x="48"/>
        <item h="1" m="1" x="88"/>
        <item h="1" x="3"/>
        <item h="1" x="1"/>
        <item h="1" m="1" x="63"/>
        <item h="1" m="1" x="83"/>
        <item h="1" x="11"/>
        <item h="1" x="39"/>
        <item h="1" m="1" x="91"/>
        <item h="1" m="1" x="87"/>
        <item h="1" m="1" x="84"/>
        <item h="1" m="1" x="72"/>
        <item h="1" x="31"/>
        <item h="1" m="1" x="49"/>
        <item h="1" x="2"/>
        <item h="1" m="1" x="73"/>
        <item h="1" x="8"/>
        <item h="1" m="1" x="55"/>
        <item h="1" x="38"/>
        <item h="1" m="1" x="50"/>
        <item h="1" x="22"/>
        <item h="1" m="1" x="92"/>
        <item h="1" x="13"/>
        <item h="1" x="24"/>
        <item h="1" m="1" x="76"/>
        <item h="1" m="1" x="70"/>
        <item h="1" x="41"/>
        <item h="1" x="5"/>
        <item h="1" m="1" x="58"/>
        <item h="1" x="12"/>
        <item h="1" x="30"/>
        <item h="1" m="1" x="64"/>
        <item h="1" m="1" x="89"/>
        <item h="1" x="6"/>
        <item h="1" m="1" x="60"/>
        <item h="1" x="21"/>
        <item h="1" x="4"/>
        <item h="1" m="1" x="85"/>
        <item h="1" x="23"/>
        <item h="1" x="14"/>
        <item h="1" m="1" x="82"/>
        <item h="1" x="25"/>
        <item h="1" m="1" x="71"/>
        <item h="1" x="29"/>
        <item h="1" x="33"/>
        <item h="1" m="1" x="45"/>
        <item t="default"/>
      </items>
    </pivotField>
    <pivotField showAll="0"/>
    <pivotField showAll="0">
      <items count="79">
        <item h="1" x="50"/>
        <item h="1" x="59"/>
        <item h="1" x="7"/>
        <item h="1" x="17"/>
        <item h="1" x="2"/>
        <item h="1" x="44"/>
        <item h="1" x="14"/>
        <item h="1" x="20"/>
        <item h="1" x="45"/>
        <item h="1" x="29"/>
        <item x="55"/>
        <item h="1" x="31"/>
        <item h="1" x="3"/>
        <item h="1" m="1" x="77"/>
        <item h="1" x="8"/>
        <item h="1" x="49"/>
        <item h="1" x="1"/>
        <item h="1" x="26"/>
        <item h="1" x="4"/>
        <item h="1" m="1" x="72"/>
        <item h="1" m="1" x="69"/>
        <item h="1" x="43"/>
        <item h="1" x="37"/>
        <item h="1" x="10"/>
        <item h="1" x="0"/>
        <item h="1" x="25"/>
        <item h="1" x="16"/>
        <item h="1" x="6"/>
        <item h="1" m="1" x="66"/>
        <item h="1" x="62"/>
        <item h="1" x="5"/>
        <item h="1" x="36"/>
        <item h="1" m="1" x="68"/>
        <item h="1" x="27"/>
        <item h="1" x="19"/>
        <item h="1" x="40"/>
        <item h="1" x="35"/>
        <item h="1" m="1" x="74"/>
        <item h="1" x="47"/>
        <item h="1" m="1" x="71"/>
        <item h="1" m="1" x="70"/>
        <item h="1" x="34"/>
        <item h="1" m="1" x="67"/>
        <item h="1" x="15"/>
        <item h="1" m="1" x="64"/>
        <item h="1" x="23"/>
        <item h="1" x="30"/>
        <item h="1" x="13"/>
        <item h="1" x="24"/>
        <item h="1" m="1" x="65"/>
        <item h="1" x="9"/>
        <item h="1" x="33"/>
        <item h="1" x="28"/>
        <item h="1" x="58"/>
        <item h="1" x="42"/>
        <item h="1" x="39"/>
        <item h="1" x="38"/>
        <item h="1" x="60"/>
        <item h="1" x="48"/>
        <item h="1" x="57"/>
        <item h="1" x="54"/>
        <item h="1" m="1" x="76"/>
        <item h="1" x="61"/>
        <item h="1" x="41"/>
        <item h="1" x="12"/>
        <item h="1" x="22"/>
        <item h="1" m="1" x="75"/>
        <item h="1" x="18"/>
        <item h="1" x="11"/>
        <item h="1" x="51"/>
        <item h="1" x="21"/>
        <item h="1" m="1" x="73"/>
        <item h="1" x="32"/>
        <item h="1" x="53"/>
        <item h="1" x="52"/>
        <item h="1" x="46"/>
        <item h="1" x="56"/>
        <item h="1" m="1" x="63"/>
        <item t="default"/>
      </items>
    </pivotField>
    <pivotField numFmtId="14" showAll="0"/>
    <pivotField showAll="0"/>
    <pivotField showAll="0"/>
    <pivotField showAll="0"/>
    <pivotField showAll="0"/>
    <pivotField axis="axisRow" showAll="0">
      <items count="5">
        <item x="1"/>
        <item x="0"/>
        <item m="1" x="2"/>
        <item m="1" x="3"/>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s>
  <rowFields count="1">
    <field x="24"/>
  </rowFields>
  <rowItems count="2">
    <i>
      <x/>
    </i>
    <i t="grand">
      <x/>
    </i>
  </rowItems>
  <colFields count="1">
    <field x="-2"/>
  </colFields>
  <colItems count="2">
    <i>
      <x/>
    </i>
    <i i="1">
      <x v="1"/>
    </i>
  </colItems>
  <dataFields count="2">
    <dataField name="Cuenta de MOTIVO" fld="16" subtotal="count" baseField="0" baseItem="0"/>
    <dataField name="Cuenta de MOTIVO2" fld="16" subtotal="count" showDataAs="percentOfTotal" baseField="0" baseItem="0" numFmtId="164"/>
  </dataFields>
  <formats count="1">
    <format dxfId="108">
      <pivotArea outline="0" collapsedLevelsAreSubtotals="1" fieldPosition="0">
        <references count="1">
          <reference field="4294967294" count="1" selected="0">
            <x v="1"/>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BF57B-B679-4219-865B-CE68F9445B78}" name="TablaDinámica4" cacheId="5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6">
  <location ref="F3:G5" firstHeaderRow="1" firstDataRow="1" firstDataCol="1"/>
  <pivotFields count="36">
    <pivotField showAll="0">
      <items count="15">
        <item h="1" x="0"/>
        <item h="1" x="1"/>
        <item h="1" x="2"/>
        <item h="1" x="3"/>
        <item h="1" x="4"/>
        <item h="1" x="5"/>
        <item h="1" x="6"/>
        <item h="1" x="7"/>
        <item h="1" x="8"/>
        <item h="1" x="9"/>
        <item h="1" x="10"/>
        <item h="1" x="11"/>
        <item h="1" x="12"/>
        <item x="13"/>
        <item t="default"/>
      </items>
    </pivotField>
    <pivotField showAll="0"/>
    <pivotField showAll="0"/>
    <pivotField showAll="0"/>
    <pivotField showAll="0">
      <items count="7">
        <item m="1" x="5"/>
        <item x="1"/>
        <item x="0"/>
        <item m="1" x="4"/>
        <item x="2"/>
        <item m="1" x="3"/>
        <item t="default"/>
      </items>
    </pivotField>
    <pivotField showAll="0"/>
    <pivotField showAll="0"/>
    <pivotField showAll="0"/>
    <pivotField showAll="0"/>
    <pivotField showAll="0"/>
    <pivotField showAll="0"/>
    <pivotField showAll="0"/>
    <pivotField showAll="0"/>
    <pivotField showAll="0">
      <items count="7">
        <item m="1" x="5"/>
        <item m="1" x="3"/>
        <item x="0"/>
        <item x="1"/>
        <item m="1" x="4"/>
        <item m="1" x="2"/>
        <item t="default"/>
      </items>
    </pivotField>
    <pivotField showAll="0"/>
    <pivotField showAll="0"/>
    <pivotField dataField="1" showAll="0" sortType="descending">
      <items count="95">
        <item h="1" m="1" x="46"/>
        <item h="1" x="16"/>
        <item h="1" m="1" x="69"/>
        <item h="1" m="1" x="65"/>
        <item h="1" m="1" x="59"/>
        <item h="1" m="1" x="67"/>
        <item h="1" m="1" x="66"/>
        <item h="1" m="1" x="68"/>
        <item h="1" m="1" x="54"/>
        <item h="1" m="1" x="47"/>
        <item h="1" m="1" x="53"/>
        <item h="1" x="32"/>
        <item h="1" x="35"/>
        <item h="1" x="7"/>
        <item h="1" m="1" x="56"/>
        <item h="1" m="1" x="90"/>
        <item h="1" m="1" x="75"/>
        <item h="1" x="9"/>
        <item h="1" m="1" x="74"/>
        <item h="1" x="0"/>
        <item h="1" x="10"/>
        <item h="1" m="1" x="78"/>
        <item h="1" m="1" x="93"/>
        <item h="1" x="20"/>
        <item h="1" m="1" x="62"/>
        <item h="1" m="1" x="61"/>
        <item h="1" m="1" x="57"/>
        <item h="1" m="1" x="77"/>
        <item h="1" x="34"/>
        <item h="1" x="19"/>
        <item h="1" x="15"/>
        <item h="1" x="18"/>
        <item h="1" m="1" x="86"/>
        <item h="1" m="1" x="80"/>
        <item h="1" x="44"/>
        <item h="1" x="27"/>
        <item h="1" x="37"/>
        <item h="1" x="36"/>
        <item h="1" m="1" x="79"/>
        <item h="1" x="42"/>
        <item h="1" m="1" x="81"/>
        <item h="1" x="40"/>
        <item h="1" x="43"/>
        <item x="28"/>
        <item h="1" m="1" x="52"/>
        <item h="1" m="1" x="51"/>
        <item h="1" x="26"/>
        <item h="1" x="17"/>
        <item h="1" m="1" x="48"/>
        <item h="1" m="1" x="88"/>
        <item h="1" x="3"/>
        <item h="1" x="1"/>
        <item h="1" m="1" x="63"/>
        <item h="1" m="1" x="83"/>
        <item h="1" x="11"/>
        <item h="1" x="39"/>
        <item h="1" m="1" x="91"/>
        <item h="1" m="1" x="87"/>
        <item h="1" m="1" x="84"/>
        <item h="1" m="1" x="72"/>
        <item h="1" x="31"/>
        <item h="1" m="1" x="49"/>
        <item h="1" x="2"/>
        <item h="1" m="1" x="73"/>
        <item h="1" x="8"/>
        <item h="1" m="1" x="55"/>
        <item h="1" x="38"/>
        <item h="1" m="1" x="50"/>
        <item h="1" x="22"/>
        <item h="1" m="1" x="92"/>
        <item h="1" x="13"/>
        <item h="1" x="24"/>
        <item h="1" m="1" x="76"/>
        <item h="1" m="1" x="70"/>
        <item h="1" x="41"/>
        <item h="1" x="5"/>
        <item h="1" m="1" x="58"/>
        <item h="1" x="12"/>
        <item h="1" x="30"/>
        <item h="1" m="1" x="64"/>
        <item h="1" m="1" x="89"/>
        <item h="1" x="6"/>
        <item h="1" m="1" x="60"/>
        <item h="1" x="21"/>
        <item h="1" x="4"/>
        <item h="1" m="1" x="85"/>
        <item h="1" x="23"/>
        <item h="1" x="14"/>
        <item h="1" m="1" x="82"/>
        <item h="1" x="25"/>
        <item h="1" m="1" x="71"/>
        <item h="1" x="29"/>
        <item h="1" x="33"/>
        <item h="1" m="1" x="45"/>
        <item t="default"/>
      </items>
      <autoSortScope>
        <pivotArea dataOnly="0" outline="0" fieldPosition="0">
          <references count="1">
            <reference field="4294967294" count="1" selected="0">
              <x v="0"/>
            </reference>
          </references>
        </pivotArea>
      </autoSortScope>
    </pivotField>
    <pivotField showAll="0"/>
    <pivotField showAll="0">
      <items count="79">
        <item h="1" x="50"/>
        <item h="1" x="59"/>
        <item h="1" x="7"/>
        <item h="1" x="17"/>
        <item h="1" x="2"/>
        <item h="1" x="44"/>
        <item h="1" x="14"/>
        <item h="1" x="20"/>
        <item h="1" x="45"/>
        <item h="1" x="29"/>
        <item x="55"/>
        <item h="1" x="31"/>
        <item h="1" x="3"/>
        <item h="1" m="1" x="77"/>
        <item h="1" x="8"/>
        <item h="1" x="49"/>
        <item h="1" x="1"/>
        <item h="1" x="26"/>
        <item h="1" x="4"/>
        <item h="1" m="1" x="72"/>
        <item h="1" m="1" x="69"/>
        <item h="1" x="43"/>
        <item h="1" x="37"/>
        <item h="1" x="10"/>
        <item h="1" x="0"/>
        <item h="1" x="25"/>
        <item h="1" x="16"/>
        <item h="1" x="6"/>
        <item h="1" m="1" x="66"/>
        <item h="1" x="62"/>
        <item h="1" x="5"/>
        <item h="1" x="36"/>
        <item h="1" m="1" x="68"/>
        <item h="1" x="27"/>
        <item h="1" x="19"/>
        <item h="1" x="40"/>
        <item h="1" x="35"/>
        <item h="1" m="1" x="74"/>
        <item h="1" x="47"/>
        <item h="1" m="1" x="71"/>
        <item h="1" m="1" x="70"/>
        <item h="1" x="34"/>
        <item h="1" m="1" x="67"/>
        <item h="1" x="15"/>
        <item h="1" m="1" x="64"/>
        <item h="1" x="23"/>
        <item h="1" x="30"/>
        <item h="1" x="13"/>
        <item h="1" x="24"/>
        <item h="1" m="1" x="65"/>
        <item h="1" x="9"/>
        <item h="1" x="33"/>
        <item h="1" x="28"/>
        <item h="1" x="58"/>
        <item h="1" x="42"/>
        <item h="1" x="39"/>
        <item h="1" x="38"/>
        <item h="1" x="60"/>
        <item h="1" x="48"/>
        <item h="1" x="57"/>
        <item h="1" x="54"/>
        <item h="1" m="1" x="76"/>
        <item h="1" x="61"/>
        <item h="1" x="41"/>
        <item h="1" x="12"/>
        <item h="1" x="22"/>
        <item h="1" m="1" x="75"/>
        <item h="1" x="18"/>
        <item h="1" x="11"/>
        <item h="1" x="51"/>
        <item h="1" x="21"/>
        <item h="1" m="1" x="73"/>
        <item h="1" x="32"/>
        <item h="1" x="53"/>
        <item h="1" x="52"/>
        <item h="1" x="46"/>
        <item h="1" x="56"/>
        <item h="1" m="1" x="63"/>
        <item t="default"/>
      </items>
    </pivotField>
    <pivotField numFmtId="14" showAll="0"/>
    <pivotField showAll="0"/>
    <pivotField showAll="0"/>
    <pivotField showAll="0"/>
    <pivotField showAll="0"/>
    <pivotField showAll="0">
      <items count="5">
        <item x="1"/>
        <item x="0"/>
        <item m="1" x="2"/>
        <item m="1" x="3"/>
        <item t="default"/>
      </items>
    </pivotField>
    <pivotField showAll="0"/>
    <pivotField showAll="0">
      <items count="4">
        <item x="0"/>
        <item h="1" x="1"/>
        <item h="1" x="2"/>
        <item t="default"/>
      </items>
    </pivotField>
    <pivotField axis="axisRow" showAll="0" sortType="ascending">
      <items count="248">
        <item m="1" x="232"/>
        <item m="1" x="233"/>
        <item m="1" x="234"/>
        <item m="1" x="236"/>
        <item m="1" x="237"/>
        <item m="1" x="238"/>
        <item m="1" x="239"/>
        <item m="1" x="240"/>
        <item m="1" x="228"/>
        <item m="1" x="241"/>
        <item m="1" x="242"/>
        <item m="1" x="243"/>
        <item m="1" x="244"/>
        <item m="1" x="245"/>
        <item m="1" x="246"/>
        <item m="1" x="235"/>
        <item x="27"/>
        <item x="28"/>
        <item x="29"/>
        <item x="30"/>
        <item x="31"/>
        <item x="32"/>
        <item x="33"/>
        <item x="34"/>
        <item x="35"/>
        <item x="36"/>
        <item x="37"/>
        <item x="38"/>
        <item x="39"/>
        <item x="40"/>
        <item x="41"/>
        <item x="42"/>
        <item x="43"/>
        <item x="44"/>
        <item x="45"/>
        <item x="46"/>
        <item x="47"/>
        <item x="48"/>
        <item x="105"/>
        <item x="106"/>
        <item x="107"/>
        <item x="108"/>
        <item x="109"/>
        <item x="110"/>
        <item x="111"/>
        <item x="112"/>
        <item x="113"/>
        <item x="114"/>
        <item x="115"/>
        <item x="116"/>
        <item x="117"/>
        <item x="118"/>
        <item x="119"/>
        <item m="1" x="230"/>
        <item x="120"/>
        <item x="121"/>
        <item x="122"/>
        <item x="123"/>
        <item x="124"/>
        <item x="175"/>
        <item x="176"/>
        <item x="177"/>
        <item x="178"/>
        <item x="179"/>
        <item x="180"/>
        <item x="181"/>
        <item x="182"/>
        <item x="183"/>
        <item x="184"/>
        <item m="1" x="227"/>
        <item x="185"/>
        <item x="186"/>
        <item x="187"/>
        <item x="188"/>
        <item x="189"/>
        <item x="190"/>
        <item x="191"/>
        <item m="1" x="225"/>
        <item x="192"/>
        <item m="1" x="229"/>
        <item x="193"/>
        <item x="194"/>
        <item x="0"/>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1"/>
        <item x="224"/>
        <item x="2"/>
        <item x="3"/>
        <item x="86"/>
        <item x="87"/>
        <item x="88"/>
        <item x="89"/>
        <item x="90"/>
        <item x="91"/>
        <item x="92"/>
        <item x="93"/>
        <item x="94"/>
        <item x="95"/>
        <item x="96"/>
        <item x="97"/>
        <item x="98"/>
        <item x="99"/>
        <item x="100"/>
        <item x="101"/>
        <item x="102"/>
        <item x="103"/>
        <item x="104"/>
        <item x="68"/>
        <item x="69"/>
        <item x="70"/>
        <item x="71"/>
        <item x="72"/>
        <item x="73"/>
        <item x="74"/>
        <item x="75"/>
        <item x="76"/>
        <item x="77"/>
        <item x="78"/>
        <item x="79"/>
        <item x="80"/>
        <item x="81"/>
        <item x="82"/>
        <item x="83"/>
        <item x="84"/>
        <item x="85"/>
        <item m="1" x="231"/>
        <item x="4"/>
        <item x="5"/>
        <item x="6"/>
        <item x="7"/>
        <item x="8"/>
        <item x="9"/>
        <item x="10"/>
        <item x="11"/>
        <item x="12"/>
        <item x="13"/>
        <item x="14"/>
        <item x="15"/>
        <item x="16"/>
        <item x="17"/>
        <item x="18"/>
        <item x="19"/>
        <item x="20"/>
        <item x="21"/>
        <item x="22"/>
        <item x="23"/>
        <item x="24"/>
        <item x="25"/>
        <item x="26"/>
        <item x="49"/>
        <item x="50"/>
        <item x="51"/>
        <item x="52"/>
        <item x="53"/>
        <item x="54"/>
        <item x="55"/>
        <item x="56"/>
        <item x="57"/>
        <item x="58"/>
        <item x="59"/>
        <item x="60"/>
        <item x="61"/>
        <item x="62"/>
        <item x="63"/>
        <item x="64"/>
        <item x="65"/>
        <item x="66"/>
        <item x="67"/>
        <item x="164"/>
        <item x="165"/>
        <item x="166"/>
        <item x="167"/>
        <item x="168"/>
        <item x="169"/>
        <item x="170"/>
        <item x="171"/>
        <item x="172"/>
        <item x="173"/>
        <item x="174"/>
        <item x="145"/>
        <item x="146"/>
        <item x="147"/>
        <item x="148"/>
        <item x="149"/>
        <item x="150"/>
        <item x="151"/>
        <item x="152"/>
        <item x="153"/>
        <item x="154"/>
        <item x="155"/>
        <item x="156"/>
        <item x="157"/>
        <item x="158"/>
        <item x="159"/>
        <item x="160"/>
        <item x="161"/>
        <item x="162"/>
        <item x="163"/>
        <item x="125"/>
        <item x="126"/>
        <item x="127"/>
        <item x="128"/>
        <item x="129"/>
        <item x="130"/>
        <item x="131"/>
        <item x="132"/>
        <item x="133"/>
        <item x="134"/>
        <item x="135"/>
        <item x="136"/>
        <item x="137"/>
        <item x="138"/>
        <item x="139"/>
        <item x="140"/>
        <item x="141"/>
        <item x="142"/>
        <item x="143"/>
        <item x="144"/>
        <item m="1" x="226"/>
        <item t="default"/>
      </items>
    </pivotField>
    <pivotField showAll="0"/>
    <pivotField showAll="0"/>
    <pivotField showAll="0"/>
    <pivotField showAll="0"/>
    <pivotField showAll="0"/>
    <pivotField showAll="0"/>
    <pivotField showAll="0"/>
    <pivotField showAll="0"/>
  </pivotFields>
  <rowFields count="1">
    <field x="27"/>
  </rowFields>
  <rowItems count="2">
    <i>
      <x v="109"/>
    </i>
    <i t="grand">
      <x/>
    </i>
  </rowItems>
  <colItems count="1">
    <i/>
  </colItems>
  <dataFields count="1">
    <dataField name="Cuenta de MOTIVO" fld="16" subtotal="count" baseField="0" baseItem="0"/>
  </dataFields>
  <formats count="4">
    <format dxfId="104">
      <pivotArea outline="0" collapsedLevelsAreSubtotals="1" fieldPosition="0"/>
    </format>
    <format dxfId="105">
      <pivotArea dataOnly="0" labelOnly="1" outline="0" axis="axisValues" fieldPosition="0"/>
    </format>
    <format dxfId="106">
      <pivotArea outline="0" collapsedLevelsAreSubtotals="1" fieldPosition="0"/>
    </format>
    <format dxfId="107">
      <pivotArea dataOnly="0" labelOnly="1" outline="0" axis="axisValues" fieldPosition="0"/>
    </format>
  </formats>
  <chartFormats count="5">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A3BA5-20D6-4419-86B6-0203728BAB5B}" name="TablaDinámica2" cacheId="5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3:B5" firstHeaderRow="1" firstDataRow="1" firstDataCol="1"/>
  <pivotFields count="36">
    <pivotField showAll="0">
      <items count="15">
        <item h="1" x="0"/>
        <item h="1" x="1"/>
        <item h="1" x="2"/>
        <item h="1" x="3"/>
        <item h="1" x="4"/>
        <item h="1" x="5"/>
        <item h="1" x="6"/>
        <item h="1" x="7"/>
        <item h="1" x="8"/>
        <item h="1" x="9"/>
        <item h="1" x="10"/>
        <item h="1" x="11"/>
        <item h="1" x="12"/>
        <item x="13"/>
        <item t="default"/>
      </items>
    </pivotField>
    <pivotField showAll="0"/>
    <pivotField showAll="0"/>
    <pivotField showAll="0"/>
    <pivotField showAll="0">
      <items count="7">
        <item m="1" x="5"/>
        <item x="1"/>
        <item x="0"/>
        <item m="1" x="4"/>
        <item x="2"/>
        <item m="1" x="3"/>
        <item t="default"/>
      </items>
    </pivotField>
    <pivotField showAll="0"/>
    <pivotField showAll="0"/>
    <pivotField showAll="0"/>
    <pivotField showAll="0"/>
    <pivotField showAll="0"/>
    <pivotField showAll="0"/>
    <pivotField showAll="0"/>
    <pivotField showAll="0"/>
    <pivotField showAll="0">
      <items count="7">
        <item m="1" x="5"/>
        <item m="1" x="3"/>
        <item x="0"/>
        <item x="1"/>
        <item m="1" x="4"/>
        <item m="1" x="2"/>
        <item t="default"/>
      </items>
    </pivotField>
    <pivotField showAll="0"/>
    <pivotField showAll="0"/>
    <pivotField axis="axisRow" dataField="1" showAll="0" sortType="ascending">
      <items count="95">
        <item h="1" x="0"/>
        <item h="1" x="10"/>
        <item h="1" m="1" x="88"/>
        <item h="1" x="3"/>
        <item h="1" x="1"/>
        <item h="1" x="2"/>
        <item h="1" m="1" x="73"/>
        <item h="1" m="1" x="76"/>
        <item h="1" x="41"/>
        <item h="1" x="5"/>
        <item h="1" m="1" x="89"/>
        <item h="1" x="4"/>
        <item h="1" m="1" x="90"/>
        <item h="1" m="1" x="92"/>
        <item h="1" m="1" x="82"/>
        <item h="1" m="1" x="93"/>
        <item h="1" m="1" x="91"/>
        <item h="1" m="1" x="87"/>
        <item h="1" x="6"/>
        <item h="1" m="1" x="74"/>
        <item h="1" x="7"/>
        <item h="1" x="39"/>
        <item h="1" m="1" x="85"/>
        <item h="1" m="1" x="81"/>
        <item h="1" x="13"/>
        <item h="1" m="1" x="78"/>
        <item h="1" m="1" x="79"/>
        <item h="1" m="1" x="45"/>
        <item h="1" x="27"/>
        <item h="1" m="1" x="83"/>
        <item h="1" m="1" x="49"/>
        <item h="1" m="1" x="86"/>
        <item h="1" m="1" x="80"/>
        <item h="1" m="1" x="84"/>
        <item h="1" m="1" x="77"/>
        <item h="1" x="12"/>
        <item h="1" x="9"/>
        <item h="1" x="14"/>
        <item h="1" m="1" x="70"/>
        <item h="1" m="1" x="46"/>
        <item h="1" x="17"/>
        <item h="1" x="15"/>
        <item h="1" x="18"/>
        <item h="1" m="1" x="75"/>
        <item h="1" x="19"/>
        <item h="1" x="22"/>
        <item h="1" x="23"/>
        <item h="1" x="25"/>
        <item h="1" x="24"/>
        <item h="1" x="20"/>
        <item h="1" x="26"/>
        <item x="28"/>
        <item h="1" x="8"/>
        <item h="1" x="11"/>
        <item h="1" x="16"/>
        <item h="1" m="1" x="71"/>
        <item h="1" m="1" x="72"/>
        <item h="1" x="31"/>
        <item h="1" x="30"/>
        <item h="1" x="29"/>
        <item h="1" x="32"/>
        <item h="1" x="34"/>
        <item h="1" x="35"/>
        <item h="1" x="36"/>
        <item h="1" x="21"/>
        <item h="1" x="33"/>
        <item h="1" x="37"/>
        <item h="1" x="38"/>
        <item h="1" x="40"/>
        <item h="1" x="42"/>
        <item h="1" m="1" x="47"/>
        <item h="1" m="1" x="48"/>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x="43"/>
        <item h="1" x="44"/>
        <item t="default"/>
      </items>
      <autoSortScope>
        <pivotArea dataOnly="0" outline="0" fieldPosition="0">
          <references count="1">
            <reference field="4294967294" count="1" selected="0">
              <x v="0"/>
            </reference>
          </references>
        </pivotArea>
      </autoSortScope>
    </pivotField>
    <pivotField showAll="0"/>
    <pivotField showAll="0">
      <items count="79">
        <item h="1" x="50"/>
        <item h="1" x="59"/>
        <item h="1" x="7"/>
        <item h="1" x="17"/>
        <item h="1" x="2"/>
        <item h="1" x="44"/>
        <item h="1" x="14"/>
        <item h="1" x="20"/>
        <item h="1" x="45"/>
        <item h="1" x="29"/>
        <item x="55"/>
        <item h="1" x="31"/>
        <item h="1" x="3"/>
        <item h="1" m="1" x="77"/>
        <item h="1" x="8"/>
        <item h="1" x="49"/>
        <item h="1" x="1"/>
        <item h="1" x="26"/>
        <item h="1" x="4"/>
        <item h="1" m="1" x="72"/>
        <item h="1" m="1" x="69"/>
        <item h="1" x="43"/>
        <item h="1" x="37"/>
        <item h="1" x="10"/>
        <item h="1" x="0"/>
        <item h="1" x="25"/>
        <item h="1" x="16"/>
        <item h="1" x="6"/>
        <item h="1" m="1" x="66"/>
        <item h="1" x="62"/>
        <item h="1" x="5"/>
        <item h="1" x="36"/>
        <item h="1" m="1" x="68"/>
        <item h="1" x="27"/>
        <item h="1" x="19"/>
        <item h="1" x="40"/>
        <item h="1" x="35"/>
        <item h="1" m="1" x="74"/>
        <item h="1" x="47"/>
        <item h="1" m="1" x="71"/>
        <item h="1" m="1" x="70"/>
        <item h="1" x="34"/>
        <item h="1" m="1" x="67"/>
        <item h="1" x="15"/>
        <item h="1" m="1" x="64"/>
        <item h="1" x="23"/>
        <item h="1" x="30"/>
        <item h="1" x="13"/>
        <item h="1" x="24"/>
        <item h="1" m="1" x="65"/>
        <item h="1" x="9"/>
        <item h="1" x="33"/>
        <item h="1" x="28"/>
        <item h="1" x="58"/>
        <item h="1" x="42"/>
        <item h="1" x="39"/>
        <item h="1" x="38"/>
        <item h="1" x="60"/>
        <item h="1" x="48"/>
        <item h="1" x="57"/>
        <item h="1" x="54"/>
        <item h="1" m="1" x="76"/>
        <item h="1" x="61"/>
        <item h="1" x="41"/>
        <item h="1" x="12"/>
        <item h="1" x="22"/>
        <item h="1" m="1" x="75"/>
        <item h="1" x="18"/>
        <item h="1" x="11"/>
        <item h="1" x="51"/>
        <item h="1" x="21"/>
        <item h="1" m="1" x="73"/>
        <item h="1" x="32"/>
        <item h="1" x="53"/>
        <item h="1" x="52"/>
        <item h="1" x="46"/>
        <item h="1" x="56"/>
        <item h="1" m="1" x="63"/>
        <item t="default"/>
      </items>
    </pivotField>
    <pivotField numFmtId="14" showAll="0"/>
    <pivotField showAll="0"/>
    <pivotField showAll="0"/>
    <pivotField showAll="0"/>
    <pivotField showAll="0"/>
    <pivotField showAll="0">
      <items count="5">
        <item x="1"/>
        <item x="0"/>
        <item m="1" x="2"/>
        <item m="1" x="3"/>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s>
  <rowFields count="1">
    <field x="16"/>
  </rowFields>
  <rowItems count="2">
    <i>
      <x v="51"/>
    </i>
    <i t="grand">
      <x/>
    </i>
  </rowItems>
  <colItems count="1">
    <i/>
  </colItems>
  <dataFields count="1">
    <dataField name="Cuenta de MOTIVO" fld="16" subtotal="count" baseField="0" baseItem="0"/>
  </dataFields>
  <formats count="4">
    <format dxfId="100">
      <pivotArea outline="0" collapsedLevelsAreSubtotals="1" fieldPosition="0"/>
    </format>
    <format dxfId="101">
      <pivotArea dataOnly="0" labelOnly="1" outline="0" axis="axisValues" fieldPosition="0"/>
    </format>
    <format dxfId="102">
      <pivotArea outline="0" collapsedLevelsAreSubtotals="1" fieldPosition="0"/>
    </format>
    <format dxfId="103">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A34B9-29C9-4413-A058-CBED209C3F98}" name="TablaDinámica1" cacheId="5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R3:S5" firstHeaderRow="1" firstDataRow="1" firstDataCol="1"/>
  <pivotFields count="36">
    <pivotField showAll="0">
      <items count="15">
        <item h="1" x="0"/>
        <item h="1" x="1"/>
        <item h="1" x="2"/>
        <item h="1" x="3"/>
        <item h="1" x="4"/>
        <item h="1" x="5"/>
        <item h="1" x="6"/>
        <item h="1" x="7"/>
        <item h="1" x="8"/>
        <item h="1" x="9"/>
        <item h="1" x="10"/>
        <item h="1" x="11"/>
        <item h="1" x="12"/>
        <item x="13"/>
        <item t="default"/>
      </items>
    </pivotField>
    <pivotField showAll="0"/>
    <pivotField showAll="0"/>
    <pivotField showAll="0"/>
    <pivotField showAll="0">
      <items count="7">
        <item m="1" x="5"/>
        <item x="1"/>
        <item x="0"/>
        <item m="1" x="4"/>
        <item x="2"/>
        <item m="1" x="3"/>
        <item t="default"/>
      </items>
    </pivotField>
    <pivotField showAll="0"/>
    <pivotField showAll="0"/>
    <pivotField showAll="0"/>
    <pivotField showAll="0"/>
    <pivotField showAll="0"/>
    <pivotField showAll="0"/>
    <pivotField showAll="0"/>
    <pivotField showAll="0"/>
    <pivotField showAll="0">
      <items count="7">
        <item m="1" x="5"/>
        <item m="1" x="3"/>
        <item x="0"/>
        <item x="1"/>
        <item m="1" x="4"/>
        <item m="1" x="2"/>
        <item t="default"/>
      </items>
    </pivotField>
    <pivotField showAll="0"/>
    <pivotField showAll="0"/>
    <pivotField dataField="1" showAll="0">
      <items count="95">
        <item h="1" m="1" x="46"/>
        <item h="1" x="16"/>
        <item h="1" m="1" x="69"/>
        <item h="1" m="1" x="65"/>
        <item h="1" m="1" x="59"/>
        <item h="1" m="1" x="67"/>
        <item h="1" m="1" x="66"/>
        <item h="1" m="1" x="68"/>
        <item h="1" m="1" x="54"/>
        <item h="1" m="1" x="47"/>
        <item h="1" m="1" x="53"/>
        <item h="1" x="32"/>
        <item h="1" x="35"/>
        <item h="1" x="7"/>
        <item h="1" m="1" x="56"/>
        <item h="1" m="1" x="90"/>
        <item h="1" m="1" x="75"/>
        <item h="1" x="9"/>
        <item h="1" m="1" x="74"/>
        <item h="1" x="0"/>
        <item h="1" x="10"/>
        <item h="1" m="1" x="78"/>
        <item h="1" m="1" x="93"/>
        <item h="1" x="20"/>
        <item h="1" m="1" x="62"/>
        <item h="1" m="1" x="61"/>
        <item h="1" m="1" x="57"/>
        <item h="1" m="1" x="77"/>
        <item h="1" x="34"/>
        <item h="1" x="19"/>
        <item h="1" x="15"/>
        <item h="1" x="18"/>
        <item h="1" m="1" x="86"/>
        <item h="1" m="1" x="80"/>
        <item h="1" x="44"/>
        <item h="1" x="27"/>
        <item h="1" x="37"/>
        <item h="1" x="36"/>
        <item h="1" m="1" x="79"/>
        <item h="1" x="42"/>
        <item h="1" m="1" x="81"/>
        <item h="1" x="40"/>
        <item h="1" x="43"/>
        <item x="28"/>
        <item h="1" m="1" x="52"/>
        <item h="1" m="1" x="51"/>
        <item h="1" x="26"/>
        <item h="1" x="17"/>
        <item h="1" m="1" x="48"/>
        <item h="1" m="1" x="88"/>
        <item h="1" x="3"/>
        <item h="1" x="1"/>
        <item h="1" m="1" x="63"/>
        <item h="1" m="1" x="83"/>
        <item h="1" x="11"/>
        <item h="1" x="39"/>
        <item h="1" m="1" x="91"/>
        <item h="1" m="1" x="87"/>
        <item h="1" m="1" x="84"/>
        <item h="1" m="1" x="72"/>
        <item h="1" x="31"/>
        <item h="1" m="1" x="49"/>
        <item h="1" x="2"/>
        <item h="1" m="1" x="73"/>
        <item h="1" x="8"/>
        <item h="1" m="1" x="55"/>
        <item h="1" x="38"/>
        <item h="1" m="1" x="50"/>
        <item h="1" x="22"/>
        <item h="1" m="1" x="92"/>
        <item h="1" x="13"/>
        <item h="1" x="24"/>
        <item h="1" m="1" x="76"/>
        <item h="1" m="1" x="70"/>
        <item h="1" x="41"/>
        <item h="1" x="5"/>
        <item h="1" m="1" x="58"/>
        <item h="1" x="12"/>
        <item h="1" x="30"/>
        <item h="1" m="1" x="64"/>
        <item h="1" m="1" x="89"/>
        <item h="1" x="6"/>
        <item h="1" m="1" x="60"/>
        <item h="1" x="21"/>
        <item h="1" x="4"/>
        <item h="1" m="1" x="85"/>
        <item h="1" x="23"/>
        <item h="1" x="14"/>
        <item h="1" m="1" x="82"/>
        <item h="1" x="25"/>
        <item h="1" m="1" x="71"/>
        <item h="1" x="29"/>
        <item h="1" x="33"/>
        <item h="1" m="1" x="45"/>
        <item t="default"/>
      </items>
    </pivotField>
    <pivotField showAll="0"/>
    <pivotField showAll="0">
      <items count="79">
        <item h="1" x="50"/>
        <item h="1" x="59"/>
        <item h="1" x="7"/>
        <item h="1" x="17"/>
        <item h="1" x="2"/>
        <item h="1" x="44"/>
        <item h="1" x="14"/>
        <item h="1" x="20"/>
        <item h="1" x="45"/>
        <item h="1" x="29"/>
        <item x="55"/>
        <item h="1" x="31"/>
        <item h="1" x="3"/>
        <item h="1" m="1" x="77"/>
        <item h="1" x="8"/>
        <item h="1" x="49"/>
        <item h="1" x="1"/>
        <item h="1" x="26"/>
        <item h="1" x="4"/>
        <item h="1" m="1" x="72"/>
        <item h="1" m="1" x="69"/>
        <item h="1" x="43"/>
        <item h="1" x="37"/>
        <item h="1" x="10"/>
        <item h="1" x="0"/>
        <item h="1" x="25"/>
        <item h="1" x="16"/>
        <item h="1" x="6"/>
        <item h="1" m="1" x="66"/>
        <item h="1" x="62"/>
        <item h="1" x="5"/>
        <item h="1" x="36"/>
        <item h="1" m="1" x="68"/>
        <item h="1" x="27"/>
        <item h="1" x="19"/>
        <item h="1" x="40"/>
        <item h="1" x="35"/>
        <item h="1" m="1" x="74"/>
        <item h="1" x="47"/>
        <item h="1" m="1" x="71"/>
        <item h="1" m="1" x="70"/>
        <item h="1" x="34"/>
        <item h="1" m="1" x="67"/>
        <item h="1" x="15"/>
        <item h="1" m="1" x="64"/>
        <item h="1" x="23"/>
        <item h="1" x="30"/>
        <item h="1" x="13"/>
        <item h="1" x="24"/>
        <item h="1" m="1" x="65"/>
        <item h="1" x="9"/>
        <item h="1" x="33"/>
        <item h="1" x="28"/>
        <item h="1" x="58"/>
        <item h="1" x="42"/>
        <item h="1" x="39"/>
        <item h="1" x="38"/>
        <item h="1" x="60"/>
        <item h="1" x="48"/>
        <item h="1" x="57"/>
        <item h="1" x="54"/>
        <item h="1" m="1" x="76"/>
        <item h="1" x="61"/>
        <item h="1" x="41"/>
        <item h="1" x="12"/>
        <item h="1" x="22"/>
        <item h="1" m="1" x="75"/>
        <item h="1" x="18"/>
        <item h="1" x="11"/>
        <item h="1" x="51"/>
        <item h="1" x="21"/>
        <item h="1" m="1" x="73"/>
        <item h="1" x="32"/>
        <item h="1" x="53"/>
        <item h="1" x="52"/>
        <item h="1" x="46"/>
        <item h="1" x="56"/>
        <item h="1" m="1" x="63"/>
        <item t="default"/>
      </items>
    </pivotField>
    <pivotField numFmtId="14" showAll="0"/>
    <pivotField showAll="0"/>
    <pivotField showAll="0"/>
    <pivotField showAll="0"/>
    <pivotField showAll="0"/>
    <pivotField showAll="0">
      <items count="5">
        <item x="1"/>
        <item x="0"/>
        <item m="1" x="2"/>
        <item m="1" x="3"/>
        <item t="default"/>
      </items>
    </pivotField>
    <pivotField axis="axisRow" showAll="0">
      <items count="10">
        <item x="4"/>
        <item x="3"/>
        <item x="1"/>
        <item x="0"/>
        <item x="2"/>
        <item x="5"/>
        <item m="1" x="8"/>
        <item m="1" x="7"/>
        <item m="1" x="6"/>
        <item t="default"/>
      </items>
    </pivotField>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s>
  <rowFields count="1">
    <field x="25"/>
  </rowFields>
  <rowItems count="2">
    <i>
      <x v="1"/>
    </i>
    <i t="grand">
      <x/>
    </i>
  </rowItems>
  <colItems count="1">
    <i/>
  </colItems>
  <dataFields count="1">
    <dataField name="Cuenta de MOTIV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3D1576-FE6A-4FF1-BBFA-2EEE571143A7}" name="TablaDinámica7" cacheId="5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O3:P5" firstHeaderRow="1" firstDataRow="1" firstDataCol="1"/>
  <pivotFields count="36">
    <pivotField showAll="0">
      <items count="15">
        <item h="1" x="0"/>
        <item h="1" x="1"/>
        <item h="1" x="2"/>
        <item h="1" x="3"/>
        <item h="1" x="4"/>
        <item h="1" x="5"/>
        <item h="1" x="6"/>
        <item h="1" x="7"/>
        <item h="1" x="8"/>
        <item h="1" x="9"/>
        <item h="1" x="10"/>
        <item h="1" x="11"/>
        <item h="1" x="12"/>
        <item x="13"/>
        <item t="default"/>
      </items>
    </pivotField>
    <pivotField showAll="0"/>
    <pivotField showAll="0"/>
    <pivotField showAll="0"/>
    <pivotField showAll="0">
      <items count="7">
        <item m="1" x="5"/>
        <item x="1"/>
        <item x="0"/>
        <item m="1" x="4"/>
        <item x="2"/>
        <item m="1" x="3"/>
        <item t="default"/>
      </items>
    </pivotField>
    <pivotField showAll="0"/>
    <pivotField showAll="0"/>
    <pivotField showAll="0"/>
    <pivotField showAll="0"/>
    <pivotField showAll="0"/>
    <pivotField showAll="0"/>
    <pivotField showAll="0"/>
    <pivotField showAll="0"/>
    <pivotField showAll="0">
      <items count="7">
        <item m="1" x="5"/>
        <item m="1" x="3"/>
        <item x="0"/>
        <item x="1"/>
        <item m="1" x="4"/>
        <item m="1" x="2"/>
        <item t="default"/>
      </items>
    </pivotField>
    <pivotField showAll="0"/>
    <pivotField showAll="0"/>
    <pivotField dataField="1" showAll="0">
      <items count="95">
        <item h="1" m="1" x="46"/>
        <item h="1" x="16"/>
        <item h="1" m="1" x="69"/>
        <item h="1" m="1" x="65"/>
        <item h="1" m="1" x="59"/>
        <item h="1" m="1" x="67"/>
        <item h="1" m="1" x="66"/>
        <item h="1" m="1" x="68"/>
        <item h="1" m="1" x="54"/>
        <item h="1" m="1" x="47"/>
        <item h="1" m="1" x="53"/>
        <item h="1" x="32"/>
        <item h="1" x="35"/>
        <item h="1" x="7"/>
        <item h="1" m="1" x="56"/>
        <item h="1" m="1" x="90"/>
        <item h="1" m="1" x="75"/>
        <item h="1" x="9"/>
        <item h="1" m="1" x="74"/>
        <item h="1" x="0"/>
        <item h="1" x="10"/>
        <item h="1" m="1" x="78"/>
        <item h="1" m="1" x="93"/>
        <item h="1" x="20"/>
        <item h="1" m="1" x="62"/>
        <item h="1" m="1" x="61"/>
        <item h="1" m="1" x="57"/>
        <item h="1" m="1" x="77"/>
        <item h="1" x="34"/>
        <item h="1" x="19"/>
        <item h="1" x="15"/>
        <item h="1" x="18"/>
        <item h="1" m="1" x="86"/>
        <item h="1" m="1" x="80"/>
        <item h="1" x="44"/>
        <item h="1" x="27"/>
        <item h="1" x="37"/>
        <item h="1" x="36"/>
        <item h="1" m="1" x="79"/>
        <item h="1" x="42"/>
        <item h="1" m="1" x="81"/>
        <item h="1" x="40"/>
        <item h="1" x="43"/>
        <item x="28"/>
        <item h="1" m="1" x="52"/>
        <item h="1" m="1" x="51"/>
        <item h="1" x="26"/>
        <item h="1" x="17"/>
        <item h="1" m="1" x="48"/>
        <item h="1" m="1" x="88"/>
        <item h="1" x="3"/>
        <item h="1" x="1"/>
        <item h="1" m="1" x="63"/>
        <item h="1" m="1" x="83"/>
        <item h="1" x="11"/>
        <item h="1" x="39"/>
        <item h="1" m="1" x="91"/>
        <item h="1" m="1" x="87"/>
        <item h="1" m="1" x="84"/>
        <item h="1" m="1" x="72"/>
        <item h="1" x="31"/>
        <item h="1" m="1" x="49"/>
        <item h="1" x="2"/>
        <item h="1" m="1" x="73"/>
        <item h="1" x="8"/>
        <item h="1" m="1" x="55"/>
        <item h="1" x="38"/>
        <item h="1" m="1" x="50"/>
        <item h="1" x="22"/>
        <item h="1" m="1" x="92"/>
        <item h="1" x="13"/>
        <item h="1" x="24"/>
        <item h="1" m="1" x="76"/>
        <item h="1" m="1" x="70"/>
        <item h="1" x="41"/>
        <item h="1" x="5"/>
        <item h="1" m="1" x="58"/>
        <item h="1" x="12"/>
        <item h="1" x="30"/>
        <item h="1" m="1" x="64"/>
        <item h="1" m="1" x="89"/>
        <item h="1" x="6"/>
        <item h="1" m="1" x="60"/>
        <item h="1" x="21"/>
        <item h="1" x="4"/>
        <item h="1" m="1" x="85"/>
        <item h="1" x="23"/>
        <item h="1" x="14"/>
        <item h="1" m="1" x="82"/>
        <item h="1" x="25"/>
        <item h="1" m="1" x="71"/>
        <item h="1" x="29"/>
        <item h="1" x="33"/>
        <item h="1" m="1" x="45"/>
        <item t="default"/>
      </items>
    </pivotField>
    <pivotField showAll="0"/>
    <pivotField axis="axisRow" showAll="0" sortType="ascending">
      <items count="79">
        <item h="1" x="7"/>
        <item h="1" x="17"/>
        <item h="1" x="2"/>
        <item h="1" x="14"/>
        <item h="1" x="3"/>
        <item h="1" m="1" x="77"/>
        <item h="1" x="1"/>
        <item h="1" x="10"/>
        <item h="1" x="0"/>
        <item h="1" x="16"/>
        <item h="1" x="6"/>
        <item h="1" x="19"/>
        <item h="1" x="15"/>
        <item h="1" x="13"/>
        <item h="1" x="9"/>
        <item h="1" x="18"/>
        <item h="1" x="11"/>
        <item h="1" x="20"/>
        <item h="1" x="25"/>
        <item h="1" x="22"/>
        <item h="1" x="21"/>
        <item h="1" x="39"/>
        <item h="1" m="1" x="75"/>
        <item h="1" m="1" x="63"/>
        <item h="1" m="1" x="68"/>
        <item h="1" m="1" x="74"/>
        <item h="1" x="12"/>
        <item h="1" m="1" x="73"/>
        <item h="1" x="59"/>
        <item h="1" m="1" x="76"/>
        <item h="1" x="28"/>
        <item h="1" m="1" x="69"/>
        <item h="1" m="1" x="70"/>
        <item h="1" m="1" x="71"/>
        <item h="1" x="8"/>
        <item h="1" m="1" x="72"/>
        <item h="1" m="1" x="66"/>
        <item h="1" x="27"/>
        <item h="1" x="4"/>
        <item h="1" x="5"/>
        <item h="1" x="31"/>
        <item h="1" x="33"/>
        <item h="1" x="32"/>
        <item h="1" x="29"/>
        <item h="1" x="35"/>
        <item h="1" x="30"/>
        <item h="1" x="38"/>
        <item h="1" x="36"/>
        <item h="1" x="37"/>
        <item h="1" x="26"/>
        <item h="1" x="23"/>
        <item h="1" x="24"/>
        <item h="1" x="40"/>
        <item h="1" x="41"/>
        <item h="1" x="42"/>
        <item h="1" m="1" x="67"/>
        <item h="1" x="43"/>
        <item h="1" x="34"/>
        <item h="1" x="44"/>
        <item h="1" x="45"/>
        <item h="1" x="47"/>
        <item h="1" x="46"/>
        <item h="1" x="48"/>
        <item h="1" x="49"/>
        <item h="1" m="1" x="64"/>
        <item h="1" x="50"/>
        <item h="1" m="1" x="65"/>
        <item h="1" x="51"/>
        <item h="1" x="53"/>
        <item h="1" x="54"/>
        <item x="55"/>
        <item h="1" x="56"/>
        <item h="1" x="57"/>
        <item h="1" x="60"/>
        <item h="1" x="61"/>
        <item h="1" x="52"/>
        <item h="1" x="62"/>
        <item h="1" x="58"/>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5">
        <item x="1"/>
        <item x="0"/>
        <item m="1" x="2"/>
        <item m="1" x="3"/>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s>
  <rowFields count="1">
    <field x="18"/>
  </rowFields>
  <rowItems count="2">
    <i>
      <x v="70"/>
    </i>
    <i t="grand">
      <x/>
    </i>
  </rowItems>
  <colItems count="1">
    <i/>
  </colItems>
  <dataFields count="1">
    <dataField name="Cuenta de MOTIVO" fld="16" subtotal="count" baseField="0" baseItem="0"/>
  </dataFields>
  <chartFormats count="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B0E3A6-D65E-423E-8AC5-7648A3A90A79}" name="Tabla dinámica2" cacheId="5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A4:B13" firstHeaderRow="1" firstDataRow="1" firstDataCol="1" rowPageCount="2" colPageCount="1"/>
  <pivotFields count="36">
    <pivotField axis="axisPage" compact="0" outline="0" multipleItemSelectionAllowed="1" showAll="0">
      <items count="20">
        <item h="1" m="1" x="18"/>
        <item h="1" x="0"/>
        <item h="1" x="1"/>
        <item h="1" x="2"/>
        <item h="1" x="3"/>
        <item h="1" x="4"/>
        <item h="1" x="5"/>
        <item h="1" x="6"/>
        <item x="7"/>
        <item x="8"/>
        <item x="9"/>
        <item x="10"/>
        <item x="11"/>
        <item x="12"/>
        <item x="13"/>
        <item h="1" x="16"/>
        <item h="1" m="1" x="17"/>
        <item h="1" x="14"/>
        <item h="1" x="15"/>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80">
        <item x="72"/>
        <item x="73"/>
        <item x="22"/>
        <item x="47"/>
        <item x="2"/>
        <item x="0"/>
        <item x="3"/>
        <item x="4"/>
        <item x="8"/>
        <item x="7"/>
        <item x="15"/>
        <item x="9"/>
        <item x="11"/>
        <item x="14"/>
        <item x="13"/>
        <item x="17"/>
        <item x="20"/>
        <item x="18"/>
        <item x="19"/>
        <item x="24"/>
        <item x="33"/>
        <item x="25"/>
        <item x="26"/>
        <item x="27"/>
        <item x="28"/>
        <item x="30"/>
        <item x="31"/>
        <item x="34"/>
        <item x="32"/>
        <item x="35"/>
        <item x="36"/>
        <item x="37"/>
        <item x="57"/>
        <item x="40"/>
        <item x="41"/>
        <item x="43"/>
        <item x="45"/>
        <item x="48"/>
        <item x="54"/>
        <item x="53"/>
        <item x="51"/>
        <item x="55"/>
        <item x="56"/>
        <item x="58"/>
        <item x="60"/>
        <item x="59"/>
        <item x="62"/>
        <item x="61"/>
        <item x="63"/>
        <item x="66"/>
        <item x="65"/>
        <item x="67"/>
        <item x="69"/>
        <item x="5"/>
        <item x="6"/>
        <item x="12"/>
        <item x="10"/>
        <item x="16"/>
        <item x="23"/>
        <item x="21"/>
        <item x="29"/>
        <item x="38"/>
        <item x="39"/>
        <item x="50"/>
        <item x="42"/>
        <item x="44"/>
        <item x="46"/>
        <item x="49"/>
        <item x="52"/>
        <item x="64"/>
        <item x="68"/>
        <item x="71"/>
        <item x="75"/>
        <item x="76"/>
        <item x="70"/>
        <item x="77"/>
        <item h="1" x="1"/>
        <item h="1" x="74"/>
        <item h="1" x="78"/>
        <item t="default"/>
      </items>
    </pivotField>
    <pivotField compact="0" outline="0" showAll="0"/>
    <pivotField compact="0" outline="0" showAll="0"/>
    <pivotField compact="0" outline="0" multipleItemSelectionAllowed="1" showAll="0"/>
    <pivotField compact="0" outline="0" showAll="0"/>
    <pivotField axis="axisRow" compact="0" outline="0" showAll="0">
      <items count="52">
        <item x="16"/>
        <item x="32"/>
        <item x="35"/>
        <item x="7"/>
        <item x="9"/>
        <item x="0"/>
        <item x="10"/>
        <item x="20"/>
        <item x="34"/>
        <item x="19"/>
        <item x="15"/>
        <item x="18"/>
        <item x="27"/>
        <item x="37"/>
        <item x="36"/>
        <item x="41"/>
        <item x="40"/>
        <item x="28"/>
        <item x="26"/>
        <item x="17"/>
        <item x="3"/>
        <item x="1"/>
        <item x="11"/>
        <item x="39"/>
        <item x="31"/>
        <item x="2"/>
        <item x="8"/>
        <item x="38"/>
        <item x="22"/>
        <item x="13"/>
        <item x="24"/>
        <item x="5"/>
        <item x="12"/>
        <item x="30"/>
        <item x="6"/>
        <item x="21"/>
        <item x="4"/>
        <item x="23"/>
        <item x="14"/>
        <item x="25"/>
        <item x="29"/>
        <item x="33"/>
        <item x="48"/>
        <item m="1" x="49"/>
        <item m="1" x="50"/>
        <item x="42"/>
        <item x="43"/>
        <item x="44"/>
        <item x="45"/>
        <item x="46"/>
        <item x="47"/>
        <item t="default"/>
      </items>
    </pivotField>
    <pivotField compact="0" outline="0" showAll="0"/>
    <pivotField compact="0" outline="0" showAll="0"/>
    <pivotField compact="0" outline="0" showAll="0">
      <items count="2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m="1" x="247"/>
        <item x="188"/>
        <item x="189"/>
        <item x="190"/>
        <item x="191"/>
        <item x="192"/>
        <item x="193"/>
        <item x="194"/>
        <item x="195"/>
        <item x="196"/>
        <item x="198"/>
        <item x="199"/>
        <item x="200"/>
        <item x="201"/>
        <item x="202"/>
        <item x="203"/>
        <item x="204"/>
        <item x="205"/>
        <item x="206"/>
        <item x="207"/>
        <item x="208"/>
        <item x="209"/>
        <item x="210"/>
        <item x="211"/>
        <item x="212"/>
        <item x="213"/>
        <item x="245"/>
        <item x="214"/>
        <item x="215"/>
        <item x="216"/>
        <item m="1" x="246"/>
        <item x="197"/>
        <item x="217"/>
        <item x="218"/>
        <item x="219"/>
        <item x="220"/>
        <item x="221"/>
        <item x="222"/>
        <item x="223"/>
        <item x="224"/>
        <item x="225"/>
        <item x="227"/>
        <item x="226"/>
        <item x="228"/>
        <item x="229"/>
        <item x="230"/>
        <item x="231"/>
        <item x="232"/>
        <item x="233"/>
        <item x="234"/>
        <item x="235"/>
        <item x="236"/>
        <item x="237"/>
        <item x="238"/>
        <item x="239"/>
        <item x="240"/>
        <item x="241"/>
        <item x="242"/>
        <item x="243"/>
        <item x="24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9">
    <i>
      <x v="5"/>
    </i>
    <i>
      <x v="17"/>
    </i>
    <i>
      <x v="22"/>
    </i>
    <i>
      <x v="25"/>
    </i>
    <i>
      <x v="26"/>
    </i>
    <i>
      <x v="31"/>
    </i>
    <i>
      <x v="34"/>
    </i>
    <i>
      <x v="45"/>
    </i>
    <i t="grand">
      <x/>
    </i>
  </rowItems>
  <colItems count="1">
    <i/>
  </colItems>
  <pageFields count="2">
    <pageField fld="11" hier="-1"/>
    <pageField fld="0" hier="-1"/>
  </pageFields>
  <dataFields count="1">
    <dataField name="Cuenta de TIPO DE DOCUMENTO" fld="5" subtotal="count" baseField="0" baseItem="0"/>
  </dataFields>
  <formats count="4">
    <format dxfId="96">
      <pivotArea type="all" dataOnly="0" outline="0" fieldPosition="0"/>
    </format>
    <format dxfId="97">
      <pivotArea field="19" type="button" dataOnly="0" labelOnly="1" outline="0"/>
    </format>
    <format dxfId="98">
      <pivotArea dataOnly="0" labelOnly="1" grandRow="1" outline="0" fieldPosition="0"/>
    </format>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00657C-7371-43AA-91FC-99C62742C4B4}" name="TablaDinámica2" cacheId="5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A113:D128" firstHeaderRow="1" firstDataRow="2" firstDataCol="1"/>
  <pivotFields count="36">
    <pivotField axis="axisRow" compact="0" outline="0" showAll="0">
      <items count="20">
        <item h="1" m="1" x="18"/>
        <item x="0"/>
        <item x="1"/>
        <item x="2"/>
        <item x="3"/>
        <item x="4"/>
        <item x="5"/>
        <item x="6"/>
        <item x="7"/>
        <item x="8"/>
        <item x="9"/>
        <item x="10"/>
        <item x="11"/>
        <item x="12"/>
        <item x="13"/>
        <item h="1" x="16"/>
        <item h="1" m="1" x="17"/>
        <item h="1" x="14"/>
        <item h="1" x="15"/>
        <item t="default"/>
      </items>
    </pivotField>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6">
        <item h="1" x="3"/>
        <item x="2"/>
        <item h="1" x="0"/>
        <item x="1"/>
        <item h="1" x="4"/>
        <item t="default"/>
      </items>
    </pivotField>
    <pivotField compact="0" outline="0" multipleItemSelectionAllowed="1" showAll="0"/>
    <pivotField compact="0" outline="0" showAll="0"/>
    <pivotField compact="0" outline="0" showAll="0"/>
    <pivotField compact="0" outline="0" showAll="0"/>
    <pivotField compact="0" outline="0" showAll="0"/>
    <pivotField compact="0" outline="0" showAll="0">
      <items count="2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m="1" x="247"/>
        <item x="188"/>
        <item x="189"/>
        <item x="190"/>
        <item x="191"/>
        <item x="192"/>
        <item x="193"/>
        <item x="194"/>
        <item x="195"/>
        <item x="196"/>
        <item x="198"/>
        <item x="199"/>
        <item x="200"/>
        <item x="201"/>
        <item x="202"/>
        <item x="203"/>
        <item x="204"/>
        <item x="205"/>
        <item x="206"/>
        <item x="207"/>
        <item x="208"/>
        <item x="209"/>
        <item x="210"/>
        <item x="211"/>
        <item x="212"/>
        <item x="213"/>
        <item x="245"/>
        <item x="214"/>
        <item x="215"/>
        <item x="216"/>
        <item m="1" x="246"/>
        <item x="197"/>
        <item x="217"/>
        <item x="218"/>
        <item x="219"/>
        <item x="220"/>
        <item x="221"/>
        <item x="222"/>
        <item x="223"/>
        <item x="224"/>
        <item x="225"/>
        <item x="227"/>
        <item x="226"/>
        <item x="228"/>
        <item x="229"/>
        <item x="230"/>
        <item x="231"/>
        <item x="232"/>
        <item x="233"/>
        <item x="234"/>
        <item x="235"/>
        <item x="236"/>
        <item x="237"/>
        <item x="238"/>
        <item x="239"/>
        <item x="240"/>
        <item x="241"/>
        <item x="242"/>
        <item x="243"/>
        <item x="24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h="1" x="3"/>
        <item h="1" x="2"/>
        <item h="1" x="0"/>
        <item x="1"/>
        <item h="1" x="4"/>
        <item h="1" x="5"/>
        <item t="default"/>
      </items>
    </pivotField>
  </pivotFields>
  <rowFields count="1">
    <field x="0"/>
  </rowFields>
  <rowItems count="14">
    <i>
      <x v="2"/>
    </i>
    <i>
      <x v="3"/>
    </i>
    <i>
      <x v="4"/>
    </i>
    <i>
      <x v="5"/>
    </i>
    <i>
      <x v="6"/>
    </i>
    <i>
      <x v="7"/>
    </i>
    <i>
      <x v="8"/>
    </i>
    <i>
      <x v="9"/>
    </i>
    <i>
      <x v="10"/>
    </i>
    <i>
      <x v="11"/>
    </i>
    <i>
      <x v="12"/>
    </i>
    <i>
      <x v="13"/>
    </i>
    <i>
      <x v="14"/>
    </i>
    <i t="grand">
      <x/>
    </i>
  </rowItems>
  <colFields count="1">
    <field x="13"/>
  </colFields>
  <colItems count="3">
    <i>
      <x v="1"/>
    </i>
    <i>
      <x v="3"/>
    </i>
    <i t="grand">
      <x/>
    </i>
  </colItems>
  <dataFields count="1">
    <dataField name="Cuenta de PROCESO" fld="13" subtotal="count" baseField="0" baseItem="0"/>
  </dataFields>
  <formats count="5">
    <format dxfId="91">
      <pivotArea type="all" dataOnly="0" outline="0" fieldPosition="0"/>
    </format>
    <format dxfId="92">
      <pivotArea field="19" type="button" dataOnly="0" labelOnly="1" outline="0"/>
    </format>
    <format dxfId="93">
      <pivotArea dataOnly="0" labelOnly="1" grandRow="1" outline="0" fieldPosition="0"/>
    </format>
    <format dxfId="94">
      <pivotArea dataOnly="0" labelOnly="1" outline="0" fieldPosition="0">
        <references count="1">
          <reference field="0" count="0"/>
        </references>
      </pivotArea>
    </format>
    <format dxfId="95">
      <pivotArea outline="0" fieldPosition="0">
        <references count="1">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8D24C4-F040-4E17-93C7-C9BC0406934A}" name="TablaDinámica1" cacheId="5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A55:B61" firstHeaderRow="1" firstDataRow="1" firstDataCol="1" rowPageCount="2" colPageCount="1"/>
  <pivotFields count="36">
    <pivotField axis="axisRow" compact="0" outline="0" showAll="0">
      <items count="20">
        <item m="1" x="18"/>
        <item x="0"/>
        <item x="1"/>
        <item x="2"/>
        <item x="3"/>
        <item x="4"/>
        <item x="5"/>
        <item x="6"/>
        <item x="7"/>
        <item x="8"/>
        <item x="9"/>
        <item x="10"/>
        <item x="11"/>
        <item x="12"/>
        <item x="13"/>
        <item x="16"/>
        <item m="1" x="17"/>
        <item x="14"/>
        <item x="15"/>
        <item t="default"/>
      </items>
    </pivotField>
    <pivotField compact="0" outline="0" showAll="0"/>
    <pivotField compact="0" outline="0" showAll="0"/>
    <pivotField compact="0" outline="0" showAll="0"/>
    <pivotField compact="0" outline="0" multipleItemSelectionAllowed="1" showAll="0"/>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80">
        <item x="72"/>
        <item x="73"/>
        <item h="1" x="22"/>
        <item h="1" x="47"/>
        <item h="1" x="2"/>
        <item h="1" x="0"/>
        <item h="1" x="3"/>
        <item h="1" x="4"/>
        <item h="1" x="8"/>
        <item h="1" x="7"/>
        <item h="1" x="15"/>
        <item h="1" x="9"/>
        <item h="1" x="11"/>
        <item h="1" x="14"/>
        <item h="1" x="13"/>
        <item h="1" x="17"/>
        <item h="1" x="20"/>
        <item h="1" x="18"/>
        <item h="1" x="19"/>
        <item h="1" x="24"/>
        <item h="1" x="33"/>
        <item h="1" x="25"/>
        <item h="1" x="26"/>
        <item h="1" x="27"/>
        <item h="1" x="28"/>
        <item h="1" x="30"/>
        <item h="1" x="31"/>
        <item h="1" x="34"/>
        <item h="1" x="32"/>
        <item h="1" x="35"/>
        <item h="1" x="36"/>
        <item h="1" x="37"/>
        <item h="1" x="57"/>
        <item h="1" x="40"/>
        <item h="1" x="41"/>
        <item h="1" x="43"/>
        <item h="1" x="45"/>
        <item h="1" x="48"/>
        <item h="1" x="54"/>
        <item h="1" x="53"/>
        <item h="1" x="51"/>
        <item h="1" x="55"/>
        <item h="1" x="56"/>
        <item h="1" x="58"/>
        <item h="1" x="60"/>
        <item h="1" x="59"/>
        <item h="1" x="62"/>
        <item h="1" x="61"/>
        <item h="1" x="63"/>
        <item h="1" x="66"/>
        <item h="1" x="65"/>
        <item h="1" x="67"/>
        <item h="1" x="69"/>
        <item h="1" x="5"/>
        <item h="1" x="6"/>
        <item h="1" x="12"/>
        <item h="1" x="10"/>
        <item h="1" x="16"/>
        <item h="1" x="23"/>
        <item h="1" x="21"/>
        <item h="1" x="29"/>
        <item h="1" x="38"/>
        <item h="1" x="39"/>
        <item h="1" x="50"/>
        <item h="1" x="42"/>
        <item h="1" x="44"/>
        <item h="1" x="46"/>
        <item h="1" x="49"/>
        <item h="1" x="52"/>
        <item h="1" x="64"/>
        <item h="1" x="68"/>
        <item h="1" x="71"/>
        <item h="1" x="75"/>
        <item h="1" x="76"/>
        <item x="70"/>
        <item x="77"/>
        <item h="1" x="1"/>
        <item h="1" x="74"/>
        <item h="1" x="78"/>
        <item t="default"/>
      </items>
    </pivotField>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items count="2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m="1" x="247"/>
        <item x="188"/>
        <item x="189"/>
        <item x="190"/>
        <item x="191"/>
        <item x="192"/>
        <item x="193"/>
        <item x="194"/>
        <item x="195"/>
        <item x="196"/>
        <item x="198"/>
        <item x="199"/>
        <item x="200"/>
        <item x="201"/>
        <item x="202"/>
        <item x="203"/>
        <item x="204"/>
        <item x="205"/>
        <item x="206"/>
        <item x="207"/>
        <item x="208"/>
        <item x="209"/>
        <item x="210"/>
        <item x="211"/>
        <item x="212"/>
        <item x="213"/>
        <item x="245"/>
        <item x="214"/>
        <item x="215"/>
        <item x="216"/>
        <item m="1" x="246"/>
        <item x="197"/>
        <item x="217"/>
        <item x="218"/>
        <item x="219"/>
        <item x="220"/>
        <item x="221"/>
        <item x="222"/>
        <item x="223"/>
        <item x="224"/>
        <item x="225"/>
        <item x="227"/>
        <item x="226"/>
        <item x="228"/>
        <item x="229"/>
        <item x="230"/>
        <item x="231"/>
        <item x="232"/>
        <item x="233"/>
        <item x="234"/>
        <item x="235"/>
        <item x="236"/>
        <item x="237"/>
        <item x="238"/>
        <item x="239"/>
        <item x="240"/>
        <item x="241"/>
        <item x="242"/>
        <item x="243"/>
        <item x="244"/>
        <item t="default"/>
      </items>
    </pivotField>
    <pivotField compact="0" outline="0" showAll="0"/>
    <pivotField compact="0" outline="0" showAll="0"/>
    <pivotField axis="axisPage" compact="0" outline="0" multipleItemSelectionAllowed="1" showAll="0">
      <items count="5">
        <item x="2"/>
        <item x="0"/>
        <item h="1" x="1"/>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6">
    <i>
      <x v="10"/>
    </i>
    <i>
      <x v="11"/>
    </i>
    <i>
      <x v="12"/>
    </i>
    <i>
      <x v="14"/>
    </i>
    <i>
      <x v="17"/>
    </i>
    <i t="grand">
      <x/>
    </i>
  </rowItems>
  <colItems count="1">
    <i/>
  </colItems>
  <pageFields count="2">
    <pageField fld="11" hier="-1"/>
    <pageField fld="22" hier="-1"/>
  </pageFields>
  <dataFields count="1">
    <dataField name="Cuenta de TIPO DE DOCUMENTO" fld="5" subtotal="count" baseField="0" baseItem="0"/>
  </dataFields>
  <formats count="5">
    <format dxfId="86">
      <pivotArea type="all" dataOnly="0" outline="0" fieldPosition="0"/>
    </format>
    <format dxfId="87">
      <pivotArea field="19" type="button" dataOnly="0" labelOnly="1" outline="0"/>
    </format>
    <format dxfId="88">
      <pivotArea dataOnly="0" labelOnly="1" grandRow="1" outline="0" fieldPosition="0"/>
    </format>
    <format dxfId="89">
      <pivotArea dataOnly="0" labelOnly="1" outline="0" fieldPosition="0">
        <references count="1">
          <reference field="0" count="0"/>
        </references>
      </pivotArea>
    </format>
    <format dxfId="90">
      <pivotArea outline="0" fieldPosition="0">
        <references count="1">
          <reference field="0"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95ED55-C23E-4AD5-A65A-E2F8525FB064}" name="TablaDinámica5" cacheId="5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4">
  <location ref="A190:C198" firstHeaderRow="0" firstDataRow="1" firstDataCol="1" rowPageCount="1" colPageCount="1"/>
  <pivotFields count="36">
    <pivotField axis="axisRow" compact="0" outline="0" showAll="0">
      <items count="20">
        <item h="1" m="1" x="18"/>
        <item h="1" x="0"/>
        <item h="1" x="1"/>
        <item h="1" x="2"/>
        <item h="1" x="3"/>
        <item h="1" x="4"/>
        <item h="1" x="5"/>
        <item h="1" x="6"/>
        <item x="7"/>
        <item x="8"/>
        <item x="9"/>
        <item x="10"/>
        <item x="11"/>
        <item x="12"/>
        <item x="13"/>
        <item h="1" x="16"/>
        <item h="1" m="1" x="17"/>
        <item h="1" x="14"/>
        <item h="1" x="15"/>
        <item t="default"/>
      </items>
    </pivotField>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80">
        <item h="1" x="72"/>
        <item h="1" x="73"/>
        <item h="1" x="22"/>
        <item h="1" x="47"/>
        <item h="1" x="2"/>
        <item h="1" x="0"/>
        <item h="1" x="3"/>
        <item h="1" x="4"/>
        <item h="1" x="8"/>
        <item h="1" x="7"/>
        <item h="1" x="15"/>
        <item h="1" x="9"/>
        <item h="1" x="11"/>
        <item h="1" x="14"/>
        <item h="1" x="13"/>
        <item h="1" x="17"/>
        <item h="1" x="20"/>
        <item h="1" x="18"/>
        <item h="1" x="19"/>
        <item h="1" x="24"/>
        <item h="1" x="33"/>
        <item h="1" x="25"/>
        <item h="1" x="26"/>
        <item h="1" x="27"/>
        <item h="1" x="28"/>
        <item h="1" x="30"/>
        <item h="1" x="31"/>
        <item h="1" x="34"/>
        <item h="1" x="32"/>
        <item h="1" x="35"/>
        <item h="1" x="36"/>
        <item h="1" x="37"/>
        <item h="1" x="57"/>
        <item h="1" x="40"/>
        <item h="1" x="41"/>
        <item h="1" x="43"/>
        <item h="1" x="45"/>
        <item h="1" x="48"/>
        <item h="1" x="54"/>
        <item h="1" x="53"/>
        <item h="1" x="51"/>
        <item h="1" x="55"/>
        <item h="1" x="56"/>
        <item h="1" x="58"/>
        <item h="1" x="60"/>
        <item h="1" x="59"/>
        <item h="1" x="62"/>
        <item h="1" x="61"/>
        <item h="1" x="63"/>
        <item h="1" x="66"/>
        <item h="1" x="65"/>
        <item h="1" x="67"/>
        <item h="1" x="69"/>
        <item h="1" x="5"/>
        <item h="1" x="6"/>
        <item h="1" x="12"/>
        <item h="1" x="10"/>
        <item h="1" x="16"/>
        <item h="1" x="23"/>
        <item h="1" x="21"/>
        <item h="1" x="29"/>
        <item h="1" x="38"/>
        <item h="1" x="39"/>
        <item h="1" x="50"/>
        <item h="1" x="42"/>
        <item h="1" x="44"/>
        <item h="1" x="46"/>
        <item h="1" x="49"/>
        <item h="1" x="52"/>
        <item h="1" x="64"/>
        <item h="1" x="68"/>
        <item h="1" x="71"/>
        <item h="1" x="75"/>
        <item h="1" x="76"/>
        <item h="1" x="70"/>
        <item h="1" x="77"/>
        <item x="1"/>
        <item h="1" x="74"/>
        <item h="1" x="78"/>
        <item t="default"/>
      </items>
    </pivotField>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dataField="1" compact="0" outline="0" showAll="0">
      <items count="2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m="1" x="247"/>
        <item x="188"/>
        <item x="189"/>
        <item x="190"/>
        <item x="191"/>
        <item x="192"/>
        <item x="193"/>
        <item x="194"/>
        <item x="195"/>
        <item x="196"/>
        <item x="198"/>
        <item x="199"/>
        <item x="200"/>
        <item x="201"/>
        <item x="202"/>
        <item x="203"/>
        <item x="204"/>
        <item x="205"/>
        <item x="206"/>
        <item x="207"/>
        <item x="208"/>
        <item x="209"/>
        <item x="210"/>
        <item x="211"/>
        <item x="212"/>
        <item x="213"/>
        <item x="245"/>
        <item x="214"/>
        <item x="215"/>
        <item x="216"/>
        <item m="1" x="246"/>
        <item x="197"/>
        <item x="217"/>
        <item x="218"/>
        <item x="219"/>
        <item x="220"/>
        <item x="221"/>
        <item x="222"/>
        <item x="223"/>
        <item x="224"/>
        <item x="225"/>
        <item x="227"/>
        <item x="226"/>
        <item x="228"/>
        <item x="229"/>
        <item x="230"/>
        <item x="231"/>
        <item x="232"/>
        <item x="233"/>
        <item x="234"/>
        <item x="235"/>
        <item x="236"/>
        <item x="237"/>
        <item x="238"/>
        <item x="239"/>
        <item x="240"/>
        <item x="241"/>
        <item x="242"/>
        <item x="243"/>
        <item x="244"/>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8">
    <i>
      <x v="8"/>
    </i>
    <i>
      <x v="9"/>
    </i>
    <i>
      <x v="10"/>
    </i>
    <i>
      <x v="11"/>
    </i>
    <i>
      <x v="12"/>
    </i>
    <i>
      <x v="13"/>
    </i>
    <i>
      <x v="14"/>
    </i>
    <i t="grand">
      <x/>
    </i>
  </rowItems>
  <colFields count="1">
    <field x="-2"/>
  </colFields>
  <colItems count="2">
    <i>
      <x/>
    </i>
    <i i="1">
      <x v="1"/>
    </i>
  </colItems>
  <pageFields count="1">
    <pageField fld="11" item="76" hier="-1"/>
  </pageFields>
  <dataFields count="2">
    <dataField name="Cuenta de FECHA DEL INCIDENTE" fld="19" subtotal="count" baseField="0" baseItem="0"/>
    <dataField name="Cuenta de RESPUESTA" fld="20" subtotal="count" baseField="0" baseItem="0"/>
  </dataFields>
  <formats count="5">
    <format dxfId="81">
      <pivotArea type="all" dataOnly="0" outline="0" fieldPosition="0"/>
    </format>
    <format dxfId="82">
      <pivotArea field="19" type="button" dataOnly="0" labelOnly="1" outline="0"/>
    </format>
    <format dxfId="83">
      <pivotArea dataOnly="0" labelOnly="1" grandRow="1" outline="0" fieldPosition="0"/>
    </format>
    <format dxfId="84">
      <pivotArea dataOnly="0" labelOnly="1" outline="0" fieldPosition="0">
        <references count="1">
          <reference field="0" count="0"/>
        </references>
      </pivotArea>
    </format>
    <format dxfId="85">
      <pivotArea outline="0" fieldPosition="0">
        <references count="1">
          <reference field="0" count="0" selected="0"/>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E47693-6687-4F7F-BCA0-63E795DB894A}" name="TablaDinámica4" cacheId="5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A149:B175" firstHeaderRow="1" firstDataRow="1" firstDataCol="1" rowPageCount="2" colPageCount="1"/>
  <pivotFields count="36">
    <pivotField axis="axisPage" compact="0" outline="0" multipleItemSelectionAllowed="1" showAll="0">
      <items count="20">
        <item h="1" m="1" x="18"/>
        <item h="1" x="0"/>
        <item h="1" x="1"/>
        <item h="1" x="2"/>
        <item h="1" x="3"/>
        <item h="1" x="4"/>
        <item h="1" x="5"/>
        <item h="1" x="6"/>
        <item x="7"/>
        <item x="8"/>
        <item x="9"/>
        <item x="10"/>
        <item x="11"/>
        <item x="12"/>
        <item x="13"/>
        <item h="1" x="16"/>
        <item h="1" m="1" x="17"/>
        <item h="1" x="14"/>
        <item h="1" x="15"/>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80">
        <item h="1" x="72"/>
        <item h="1" x="73"/>
        <item h="1" x="22"/>
        <item h="1" x="47"/>
        <item h="1" x="2"/>
        <item h="1" x="0"/>
        <item h="1" x="3"/>
        <item h="1" x="4"/>
        <item h="1" x="8"/>
        <item h="1" x="7"/>
        <item h="1" x="15"/>
        <item h="1" x="9"/>
        <item h="1" x="11"/>
        <item h="1" x="14"/>
        <item h="1" x="13"/>
        <item h="1" x="17"/>
        <item h="1" x="20"/>
        <item h="1" x="18"/>
        <item h="1" x="19"/>
        <item h="1" x="24"/>
        <item h="1" x="33"/>
        <item h="1" x="25"/>
        <item h="1" x="26"/>
        <item h="1" x="27"/>
        <item h="1" x="28"/>
        <item h="1" x="30"/>
        <item h="1" x="31"/>
        <item h="1" x="34"/>
        <item h="1" x="32"/>
        <item h="1" x="35"/>
        <item h="1" x="36"/>
        <item h="1" x="37"/>
        <item h="1" x="57"/>
        <item h="1" x="40"/>
        <item h="1" x="41"/>
        <item h="1" x="43"/>
        <item h="1" x="45"/>
        <item h="1" x="48"/>
        <item h="1" x="54"/>
        <item h="1" x="53"/>
        <item h="1" x="51"/>
        <item h="1" x="55"/>
        <item h="1" x="56"/>
        <item h="1" x="58"/>
        <item h="1" x="60"/>
        <item h="1" x="59"/>
        <item h="1" x="62"/>
        <item h="1" x="61"/>
        <item h="1" x="63"/>
        <item h="1" x="66"/>
        <item h="1" x="65"/>
        <item h="1" x="67"/>
        <item h="1" x="69"/>
        <item h="1" x="5"/>
        <item h="1" x="6"/>
        <item h="1" x="12"/>
        <item h="1" x="10"/>
        <item h="1" x="16"/>
        <item h="1" x="23"/>
        <item h="1" x="21"/>
        <item h="1" x="29"/>
        <item h="1" x="38"/>
        <item h="1" x="39"/>
        <item h="1" x="50"/>
        <item h="1" x="42"/>
        <item h="1" x="44"/>
        <item h="1" x="46"/>
        <item h="1" x="49"/>
        <item h="1" x="52"/>
        <item h="1" x="64"/>
        <item h="1" x="68"/>
        <item h="1" x="71"/>
        <item h="1" x="75"/>
        <item h="1" x="76"/>
        <item h="1" x="70"/>
        <item h="1" x="77"/>
        <item x="1"/>
        <item h="1" x="74"/>
        <item h="1" x="78"/>
        <item t="default"/>
      </items>
    </pivotField>
    <pivotField compact="0" outline="0" showAll="0"/>
    <pivotField compact="0" outline="0" showAll="0"/>
    <pivotField compact="0" outline="0" multipleItemSelectionAllowed="1" showAll="0"/>
    <pivotField compact="0" outline="0" showAll="0"/>
    <pivotField axis="axisRow" compact="0" outline="0" showAll="0">
      <items count="52">
        <item x="16"/>
        <item x="32"/>
        <item x="35"/>
        <item x="7"/>
        <item x="9"/>
        <item x="0"/>
        <item x="10"/>
        <item x="20"/>
        <item x="34"/>
        <item x="19"/>
        <item x="15"/>
        <item x="18"/>
        <item x="27"/>
        <item x="37"/>
        <item x="36"/>
        <item x="41"/>
        <item x="40"/>
        <item x="28"/>
        <item x="26"/>
        <item x="17"/>
        <item x="3"/>
        <item x="1"/>
        <item x="11"/>
        <item x="39"/>
        <item x="31"/>
        <item x="2"/>
        <item x="8"/>
        <item x="38"/>
        <item x="22"/>
        <item x="13"/>
        <item x="24"/>
        <item x="5"/>
        <item x="12"/>
        <item x="30"/>
        <item x="6"/>
        <item x="21"/>
        <item x="4"/>
        <item x="23"/>
        <item x="14"/>
        <item x="25"/>
        <item x="29"/>
        <item x="33"/>
        <item x="48"/>
        <item m="1" x="49"/>
        <item m="1" x="50"/>
        <item x="42"/>
        <item x="43"/>
        <item x="44"/>
        <item x="45"/>
        <item x="46"/>
        <item x="47"/>
        <item t="default"/>
      </items>
    </pivotField>
    <pivotField compact="0" outline="0" showAll="0"/>
    <pivotField compact="0" outline="0" showAll="0"/>
    <pivotField compact="0" outline="0" showAll="0">
      <items count="2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m="1" x="247"/>
        <item x="188"/>
        <item x="189"/>
        <item x="190"/>
        <item x="191"/>
        <item x="192"/>
        <item x="193"/>
        <item x="194"/>
        <item x="195"/>
        <item x="196"/>
        <item x="198"/>
        <item x="199"/>
        <item x="200"/>
        <item x="201"/>
        <item x="202"/>
        <item x="203"/>
        <item x="204"/>
        <item x="205"/>
        <item x="206"/>
        <item x="207"/>
        <item x="208"/>
        <item x="209"/>
        <item x="210"/>
        <item x="211"/>
        <item x="212"/>
        <item x="213"/>
        <item x="245"/>
        <item x="214"/>
        <item x="215"/>
        <item x="216"/>
        <item m="1" x="246"/>
        <item x="197"/>
        <item x="217"/>
        <item x="218"/>
        <item x="219"/>
        <item x="220"/>
        <item x="221"/>
        <item x="222"/>
        <item x="223"/>
        <item x="224"/>
        <item x="225"/>
        <item x="227"/>
        <item x="226"/>
        <item x="228"/>
        <item x="229"/>
        <item x="230"/>
        <item x="231"/>
        <item x="232"/>
        <item x="233"/>
        <item x="234"/>
        <item x="235"/>
        <item x="236"/>
        <item x="237"/>
        <item x="238"/>
        <item x="239"/>
        <item x="240"/>
        <item x="241"/>
        <item x="242"/>
        <item x="243"/>
        <item x="24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26">
    <i>
      <x/>
    </i>
    <i>
      <x v="5"/>
    </i>
    <i>
      <x v="6"/>
    </i>
    <i>
      <x v="8"/>
    </i>
    <i>
      <x v="10"/>
    </i>
    <i>
      <x v="12"/>
    </i>
    <i>
      <x v="13"/>
    </i>
    <i>
      <x v="14"/>
    </i>
    <i>
      <x v="15"/>
    </i>
    <i>
      <x v="16"/>
    </i>
    <i>
      <x v="17"/>
    </i>
    <i>
      <x v="20"/>
    </i>
    <i>
      <x v="21"/>
    </i>
    <i>
      <x v="22"/>
    </i>
    <i>
      <x v="23"/>
    </i>
    <i>
      <x v="25"/>
    </i>
    <i>
      <x v="26"/>
    </i>
    <i>
      <x v="27"/>
    </i>
    <i>
      <x v="30"/>
    </i>
    <i>
      <x v="31"/>
    </i>
    <i>
      <x v="33"/>
    </i>
    <i>
      <x v="36"/>
    </i>
    <i>
      <x v="38"/>
    </i>
    <i>
      <x v="39"/>
    </i>
    <i>
      <x v="41"/>
    </i>
    <i t="grand">
      <x/>
    </i>
  </rowItems>
  <colItems count="1">
    <i/>
  </colItems>
  <pageFields count="2">
    <pageField fld="11" hier="-1"/>
    <pageField fld="0" hier="-1"/>
  </pageFields>
  <dataFields count="1">
    <dataField name="Cuenta de TIPO DE DOCUMENTO" fld="5" subtotal="count" baseField="0" baseItem="0"/>
  </dataFields>
  <formats count="4">
    <format dxfId="77">
      <pivotArea type="all" dataOnly="0" outline="0" fieldPosition="0"/>
    </format>
    <format dxfId="78">
      <pivotArea field="19" type="button" dataOnly="0" labelOnly="1" outline="0"/>
    </format>
    <format dxfId="79">
      <pivotArea dataOnly="0" labelOnly="1" grandRow="1" outline="0" fieldPosition="0"/>
    </format>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8FEBE9-ABC9-472A-82EC-A0F95BA8BB0B}" name="TablaDinámica1" cacheId="57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5:I7" firstHeaderRow="1" firstDataRow="2" firstDataCol="1" rowPageCount="1" colPageCount="1"/>
  <pivotFields count="36">
    <pivotField compact="0" outline="0" showAll="0">
      <items count="15">
        <item h="1" x="0"/>
        <item h="1" x="1"/>
        <item h="1" x="2"/>
        <item h="1" x="3"/>
        <item h="1" x="4"/>
        <item h="1" x="5"/>
        <item h="1" x="6"/>
        <item h="1" x="7"/>
        <item h="1" x="8"/>
        <item h="1" x="9"/>
        <item h="1" x="10"/>
        <item h="1" x="11"/>
        <item h="1" x="12"/>
        <item x="13"/>
        <item t="default"/>
      </items>
    </pivotField>
    <pivotField compact="0" outline="0" showAll="0"/>
    <pivotField compact="0" outline="0" showAll="0"/>
    <pivotField compact="0" outline="0" showAll="0"/>
    <pivotField compact="0" outline="0" showAll="0">
      <items count="7">
        <item m="1" x="5"/>
        <item x="1"/>
        <item x="0"/>
        <item m="1" x="4"/>
        <item x="2"/>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m="1" x="5"/>
        <item m="1" x="3"/>
        <item x="0"/>
        <item x="1"/>
        <item m="1" x="4"/>
        <item m="1" x="2"/>
        <item t="default"/>
      </items>
    </pivotField>
    <pivotField axis="axisPage" compact="0" outline="0" multipleItemSelectionAllowed="1" showAll="0">
      <items count="10">
        <item h="1" x="1"/>
        <item m="1" x="8"/>
        <item x="0"/>
        <item h="1" m="1" x="7"/>
        <item h="1" m="1" x="6"/>
        <item h="1" m="1" x="4"/>
        <item h="1" x="2"/>
        <item h="1" m="1" x="5"/>
        <item h="1" x="3"/>
        <item t="default"/>
      </items>
    </pivotField>
    <pivotField compact="0" outline="0" showAll="0"/>
    <pivotField axis="axisRow" compact="0" outline="0" showAll="0">
      <items count="95">
        <item x="7"/>
        <item m="1" x="90"/>
        <item m="1" x="74"/>
        <item x="0"/>
        <item x="10"/>
        <item m="1" x="78"/>
        <item m="1" x="93"/>
        <item m="1" x="77"/>
        <item m="1" x="86"/>
        <item m="1" x="80"/>
        <item x="27"/>
        <item m="1" x="79"/>
        <item m="1" x="81"/>
        <item m="1" x="88"/>
        <item x="3"/>
        <item x="1"/>
        <item m="1" x="83"/>
        <item x="39"/>
        <item m="1" x="91"/>
        <item m="1" x="87"/>
        <item m="1" x="84"/>
        <item m="1" x="49"/>
        <item x="2"/>
        <item m="1" x="73"/>
        <item m="1" x="92"/>
        <item x="13"/>
        <item m="1" x="76"/>
        <item x="41"/>
        <item x="5"/>
        <item m="1" x="89"/>
        <item x="6"/>
        <item x="4"/>
        <item m="1" x="85"/>
        <item m="1" x="82"/>
        <item m="1" x="45"/>
        <item x="12"/>
        <item x="9"/>
        <item x="14"/>
        <item m="1" x="70"/>
        <item m="1" x="46"/>
        <item x="17"/>
        <item x="15"/>
        <item x="18"/>
        <item m="1" x="75"/>
        <item x="19"/>
        <item x="22"/>
        <item x="23"/>
        <item x="25"/>
        <item x="24"/>
        <item x="20"/>
        <item x="26"/>
        <item x="28"/>
        <item x="8"/>
        <item x="11"/>
        <item x="16"/>
        <item m="1" x="71"/>
        <item m="1" x="72"/>
        <item x="31"/>
        <item x="30"/>
        <item x="29"/>
        <item x="32"/>
        <item x="34"/>
        <item x="35"/>
        <item x="36"/>
        <item x="21"/>
        <item x="33"/>
        <item x="37"/>
        <item x="38"/>
        <item x="40"/>
        <item x="42"/>
        <item m="1" x="47"/>
        <item m="1" x="48"/>
        <item m="1" x="50"/>
        <item m="1" x="51"/>
        <item m="1" x="52"/>
        <item m="1" x="53"/>
        <item m="1" x="54"/>
        <item m="1" x="55"/>
        <item m="1" x="56"/>
        <item m="1" x="57"/>
        <item m="1" x="58"/>
        <item m="1" x="59"/>
        <item m="1" x="60"/>
        <item m="1" x="61"/>
        <item m="1" x="62"/>
        <item m="1" x="63"/>
        <item m="1" x="64"/>
        <item m="1" x="65"/>
        <item m="1" x="66"/>
        <item m="1" x="67"/>
        <item m="1" x="68"/>
        <item m="1" x="69"/>
        <item x="43"/>
        <item x="44"/>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7">
        <item x="2"/>
        <item x="0"/>
        <item m="1" x="5"/>
        <item x="1"/>
        <item m="1" x="3"/>
        <item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1">
    <i t="grand">
      <x/>
    </i>
  </rowItems>
  <colFields count="1">
    <field x="22"/>
  </colFields>
  <colItems count="1">
    <i t="grand">
      <x/>
    </i>
  </colItems>
  <pageFields count="1">
    <pageField fld="14" hier="-1"/>
  </pageFields>
  <dataFields count="1">
    <dataField name="Cuenta de ESTADO"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4CF264-A92B-4313-8E23-FFF57905E6D3}" name="Tabla dinámica1" cacheId="57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4" firstHeaderRow="1" firstDataRow="2" firstDataCol="1"/>
  <pivotFields count="36">
    <pivotField compact="0" outline="0" showAll="0">
      <items count="15">
        <item h="1" x="0"/>
        <item h="1" x="1"/>
        <item h="1" x="2"/>
        <item h="1" x="3"/>
        <item h="1" x="4"/>
        <item h="1" x="5"/>
        <item h="1" x="6"/>
        <item h="1" x="7"/>
        <item h="1" x="8"/>
        <item h="1" x="9"/>
        <item h="1" x="10"/>
        <item h="1" x="11"/>
        <item h="1" x="12"/>
        <item x="13"/>
        <item t="default"/>
      </items>
    </pivotField>
    <pivotField compact="0" outline="0" showAll="0"/>
    <pivotField dataField="1" compact="0" outline="0" showAll="0"/>
    <pivotField compact="0" outline="0" showAll="0"/>
    <pivotField compact="0" outline="0" showAll="0">
      <items count="7">
        <item m="1" x="5"/>
        <item x="1"/>
        <item x="0"/>
        <item m="1" x="4"/>
        <item x="2"/>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m="1" x="5"/>
        <item m="1" x="3"/>
        <item x="0"/>
        <item x="1"/>
        <item m="1" x="4"/>
        <item m="1" x="2"/>
        <item t="default"/>
      </items>
    </pivotField>
    <pivotField compact="0" outline="0" showAll="0"/>
    <pivotField compact="0" outline="0" showAll="0"/>
    <pivotField axis="axisRow" compact="0" outline="0" showAll="0" sortType="descending">
      <items count="95">
        <item x="7"/>
        <item m="1" x="90"/>
        <item m="1" x="74"/>
        <item x="0"/>
        <item x="10"/>
        <item m="1" x="78"/>
        <item m="1" x="93"/>
        <item m="1" x="77"/>
        <item m="1" x="86"/>
        <item m="1" x="80"/>
        <item x="27"/>
        <item m="1" x="79"/>
        <item m="1" x="81"/>
        <item m="1" x="88"/>
        <item x="3"/>
        <item x="1"/>
        <item m="1" x="83"/>
        <item x="39"/>
        <item m="1" x="91"/>
        <item m="1" x="87"/>
        <item m="1" x="84"/>
        <item m="1" x="49"/>
        <item x="2"/>
        <item m="1" x="73"/>
        <item m="1" x="92"/>
        <item x="13"/>
        <item m="1" x="76"/>
        <item x="41"/>
        <item x="5"/>
        <item x="12"/>
        <item m="1" x="89"/>
        <item x="6"/>
        <item x="4"/>
        <item m="1" x="85"/>
        <item m="1" x="82"/>
        <item m="1" x="45"/>
        <item x="9"/>
        <item x="14"/>
        <item m="1" x="70"/>
        <item m="1" x="46"/>
        <item x="17"/>
        <item x="15"/>
        <item x="18"/>
        <item m="1" x="75"/>
        <item x="19"/>
        <item x="22"/>
        <item x="23"/>
        <item x="25"/>
        <item x="24"/>
        <item x="20"/>
        <item x="26"/>
        <item x="28"/>
        <item x="8"/>
        <item x="11"/>
        <item x="16"/>
        <item m="1" x="71"/>
        <item m="1" x="72"/>
        <item x="31"/>
        <item x="30"/>
        <item x="29"/>
        <item x="32"/>
        <item x="34"/>
        <item x="35"/>
        <item x="36"/>
        <item x="21"/>
        <item x="33"/>
        <item x="37"/>
        <item x="38"/>
        <item x="40"/>
        <item x="42"/>
        <item m="1" x="47"/>
        <item m="1" x="48"/>
        <item m="1" x="50"/>
        <item m="1" x="51"/>
        <item m="1" x="52"/>
        <item m="1" x="53"/>
        <item m="1" x="54"/>
        <item m="1" x="55"/>
        <item m="1" x="56"/>
        <item m="1" x="57"/>
        <item m="1" x="58"/>
        <item m="1" x="59"/>
        <item m="1" x="60"/>
        <item m="1" x="61"/>
        <item m="1" x="62"/>
        <item m="1" x="63"/>
        <item m="1" x="64"/>
        <item m="1" x="65"/>
        <item m="1" x="66"/>
        <item m="1" x="67"/>
        <item m="1" x="68"/>
        <item m="1" x="69"/>
        <item x="43"/>
        <item x="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0"/>
        <item m="1" x="2"/>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10">
    <i>
      <x v="22"/>
    </i>
    <i>
      <x v="3"/>
    </i>
    <i>
      <x v="51"/>
    </i>
    <i>
      <x v="28"/>
    </i>
    <i>
      <x v="92"/>
    </i>
    <i>
      <x v="37"/>
    </i>
    <i>
      <x v="32"/>
    </i>
    <i>
      <x v="93"/>
    </i>
    <i>
      <x v="47"/>
    </i>
    <i t="grand">
      <x/>
    </i>
  </rowItems>
  <colFields count="1">
    <field x="24"/>
  </colFields>
  <colItems count="3">
    <i>
      <x/>
    </i>
    <i>
      <x v="1"/>
    </i>
    <i t="grand">
      <x/>
    </i>
  </colItems>
  <dataFields count="1">
    <dataField name="Cuenta de SE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FINAL" xr10:uid="{6742B27D-B82F-454C-8CB9-2ABC86684948}" sourceName="ESTADO FINAL">
  <pivotTables>
    <pivotTable tabId="7" name="TablaDinámica7"/>
    <pivotTable tabId="7" name="TablaDinámica1"/>
    <pivotTable tabId="7" name="TablaDinámica2"/>
    <pivotTable tabId="7" name="TablaDinámica4"/>
    <pivotTable tabId="7" name="TablaDinámica5"/>
  </pivotTables>
  <data>
    <tabular pivotCacheId="1634420526">
      <items count="4">
        <i x="1" s="1"/>
        <i x="0" s="1" nd="1"/>
        <i x="2"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PECIALIDAD" xr10:uid="{BA136FCA-9BE3-4123-9CB5-F0F248816599}" sourceName="ESPECIALIDAD">
  <pivotTables>
    <pivotTable tabId="7" name="TablaDinámica7"/>
    <pivotTable tabId="7" name="TablaDinámica1"/>
    <pivotTable tabId="7" name="TablaDinámica2"/>
    <pivotTable tabId="7" name="TablaDinámica4"/>
    <pivotTable tabId="7" name="TablaDinámica5"/>
  </pivotTables>
  <data>
    <tabular pivotCacheId="1634420526">
      <items count="78">
        <i x="55" s="1"/>
        <i x="0"/>
        <i x="19"/>
        <i x="9"/>
        <i x="50" nd="1"/>
        <i x="59" nd="1"/>
        <i x="7" nd="1"/>
        <i x="17" nd="1"/>
        <i x="2" nd="1"/>
        <i x="44" nd="1"/>
        <i x="14" nd="1"/>
        <i x="20" nd="1"/>
        <i x="45" nd="1"/>
        <i x="29" nd="1"/>
        <i x="31" nd="1"/>
        <i x="3" nd="1"/>
        <i x="77" nd="1"/>
        <i x="8" nd="1"/>
        <i x="49" nd="1"/>
        <i x="1" nd="1"/>
        <i x="26" nd="1"/>
        <i x="4" nd="1"/>
        <i x="72" nd="1"/>
        <i x="69" nd="1"/>
        <i x="43" nd="1"/>
        <i x="37" nd="1"/>
        <i x="10" nd="1"/>
        <i x="25" nd="1"/>
        <i x="16" nd="1"/>
        <i x="6" nd="1"/>
        <i x="66" nd="1"/>
        <i x="62" nd="1"/>
        <i x="5" nd="1"/>
        <i x="36" nd="1"/>
        <i x="68" nd="1"/>
        <i x="27" nd="1"/>
        <i x="40" nd="1"/>
        <i x="35" nd="1"/>
        <i x="74" nd="1"/>
        <i x="47" nd="1"/>
        <i x="71" nd="1"/>
        <i x="70" nd="1"/>
        <i x="34" nd="1"/>
        <i x="67" nd="1"/>
        <i x="15" nd="1"/>
        <i x="64" nd="1"/>
        <i x="23" nd="1"/>
        <i x="30" nd="1"/>
        <i x="13" nd="1"/>
        <i x="24" nd="1"/>
        <i x="65" nd="1"/>
        <i x="33" nd="1"/>
        <i x="28" nd="1"/>
        <i x="58" nd="1"/>
        <i x="42" nd="1"/>
        <i x="39" nd="1"/>
        <i x="38" nd="1"/>
        <i x="60" nd="1"/>
        <i x="48" nd="1"/>
        <i x="57" nd="1"/>
        <i x="54" nd="1"/>
        <i x="76" nd="1"/>
        <i x="61" nd="1"/>
        <i x="41" nd="1"/>
        <i x="12" nd="1"/>
        <i x="22" nd="1"/>
        <i x="75" nd="1"/>
        <i x="18" nd="1"/>
        <i x="11" nd="1"/>
        <i x="51" nd="1"/>
        <i x="21" nd="1"/>
        <i x="73" nd="1"/>
        <i x="32" nd="1"/>
        <i x="53" nd="1"/>
        <i x="52" nd="1"/>
        <i x="46" nd="1"/>
        <i x="56" nd="1"/>
        <i x="6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OTIVO" xr10:uid="{F0F8427B-F008-4903-81E4-C5C8EEEF3C63}" sourceName="MOTIVO">
  <pivotTables>
    <pivotTable tabId="7" name="TablaDinámica7"/>
    <pivotTable tabId="7" name="TablaDinámica1"/>
    <pivotTable tabId="7" name="TablaDinámica2"/>
    <pivotTable tabId="7" name="TablaDinámica4"/>
    <pivotTable tabId="7" name="TablaDinámica5"/>
  </pivotTables>
  <data>
    <tabular pivotCacheId="1634420526">
      <items count="94">
        <i x="28" s="1"/>
        <i x="25"/>
        <i x="46" nd="1"/>
        <i x="16" nd="1"/>
        <i x="69" nd="1"/>
        <i x="65" nd="1"/>
        <i x="59" nd="1"/>
        <i x="67" nd="1"/>
        <i x="66" nd="1"/>
        <i x="68" nd="1"/>
        <i x="54" nd="1"/>
        <i x="47" nd="1"/>
        <i x="53" nd="1"/>
        <i x="32" nd="1"/>
        <i x="35" nd="1"/>
        <i x="7" nd="1"/>
        <i x="56" nd="1"/>
        <i x="90" nd="1"/>
        <i x="75" nd="1"/>
        <i x="9" nd="1"/>
        <i x="74" nd="1"/>
        <i x="0" nd="1"/>
        <i x="10" nd="1"/>
        <i x="78" nd="1"/>
        <i x="93" nd="1"/>
        <i x="20" nd="1"/>
        <i x="62" nd="1"/>
        <i x="61" nd="1"/>
        <i x="57" nd="1"/>
        <i x="77" nd="1"/>
        <i x="34" nd="1"/>
        <i x="19" nd="1"/>
        <i x="15" nd="1"/>
        <i x="18" nd="1"/>
        <i x="86" nd="1"/>
        <i x="80" nd="1"/>
        <i x="44" nd="1"/>
        <i x="27" nd="1"/>
        <i x="37" nd="1"/>
        <i x="36" nd="1"/>
        <i x="79" nd="1"/>
        <i x="42" nd="1"/>
        <i x="81" nd="1"/>
        <i x="40" nd="1"/>
        <i x="43" nd="1"/>
        <i x="52" nd="1"/>
        <i x="51" nd="1"/>
        <i x="26" nd="1"/>
        <i x="17" nd="1"/>
        <i x="48" nd="1"/>
        <i x="88" nd="1"/>
        <i x="3" nd="1"/>
        <i x="1" nd="1"/>
        <i x="63" nd="1"/>
        <i x="83" nd="1"/>
        <i x="11" nd="1"/>
        <i x="39" nd="1"/>
        <i x="91" nd="1"/>
        <i x="87" nd="1"/>
        <i x="84" nd="1"/>
        <i x="72" nd="1"/>
        <i x="31" nd="1"/>
        <i x="49" nd="1"/>
        <i x="2" nd="1"/>
        <i x="73" nd="1"/>
        <i x="8" nd="1"/>
        <i x="55" nd="1"/>
        <i x="38" nd="1"/>
        <i x="50" nd="1"/>
        <i x="22" nd="1"/>
        <i x="92" nd="1"/>
        <i x="13" nd="1"/>
        <i x="24" nd="1"/>
        <i x="76" nd="1"/>
        <i x="70" nd="1"/>
        <i x="41" nd="1"/>
        <i x="5" nd="1"/>
        <i x="58" nd="1"/>
        <i x="12" nd="1"/>
        <i x="30" nd="1"/>
        <i x="64" nd="1"/>
        <i x="89" nd="1"/>
        <i x="6" nd="1"/>
        <i x="60" nd="1"/>
        <i x="21" nd="1"/>
        <i x="4" nd="1"/>
        <i x="85" nd="1"/>
        <i x="23" nd="1"/>
        <i x="14" nd="1"/>
        <i x="82" nd="1"/>
        <i x="71" nd="1"/>
        <i x="29" nd="1"/>
        <i x="33" nd="1"/>
        <i x="4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2" xr10:uid="{12295757-F7DB-42E2-9403-993836EDB683}" sourceName="ESTADO 2">
  <pivotTables>
    <pivotTable tabId="7" name="TablaDinámica5"/>
    <pivotTable tabId="7" name="TablaDinámica1"/>
    <pivotTable tabId="7" name="TablaDinámica2"/>
    <pivotTable tabId="7" name="TablaDinámica4"/>
    <pivotTable tabId="7" name="TablaDinámica7"/>
  </pivotTables>
  <data>
    <tabular pivotCacheId="1634420526">
      <items count="3">
        <i x="0" s="1"/>
        <i x="1" nd="1"/>
        <i x="2"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CESO" xr10:uid="{28A094D0-0364-4D9D-8409-5788FF6F9909}" sourceName="PROCESO">
  <pivotTables>
    <pivotTable tabId="7" name="TablaDinámica2"/>
    <pivotTable tabId="9" name="Tabla dinámica1"/>
    <pivotTable tabId="9" name="TablaDinámica1"/>
    <pivotTable tabId="7" name="TablaDinámica1"/>
    <pivotTable tabId="7" name="TablaDinámica4"/>
    <pivotTable tabId="7" name="TablaDinámica5"/>
    <pivotTable tabId="7" name="TablaDinámica7"/>
  </pivotTables>
  <data>
    <tabular pivotCacheId="1634420526">
      <items count="6">
        <i x="0" s="1"/>
        <i x="1" s="1"/>
        <i x="5" s="1" nd="1"/>
        <i x="3" s="1" nd="1"/>
        <i x="4" s="1" nd="1"/>
        <i x="2"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CONTRATO" xr10:uid="{37E3ED6C-1B67-4D11-BB08-87F4A23F5C72}" sourceName="TIPO CONTRATO">
  <pivotTables>
    <pivotTable tabId="7" name="TablaDinámica2"/>
    <pivotTable tabId="9" name="Tabla dinámica1"/>
    <pivotTable tabId="9" name="TablaDinámica1"/>
    <pivotTable tabId="7" name="TablaDinámica1"/>
    <pivotTable tabId="7" name="TablaDinámica4"/>
    <pivotTable tabId="7" name="TablaDinámica5"/>
    <pivotTable tabId="7" name="TablaDinámica7"/>
  </pivotTables>
  <data>
    <tabular pivotCacheId="1634420526">
      <items count="6">
        <i x="0" s="1"/>
        <i x="5" s="1" nd="1"/>
        <i x="1" s="1" nd="1"/>
        <i x="4" s="1" nd="1"/>
        <i x="2" s="1" nd="1"/>
        <i x="3"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ERIODO" xr10:uid="{44D7C091-372F-4EA0-BB54-F67545C367F8}" sourceName="PERIODO">
  <pivotTables>
    <pivotTable tabId="5" name="Tabla dinámica3"/>
    <pivotTable tabId="7" name="TablaDinámica4"/>
    <pivotTable tabId="7" name="TablaDinámica5"/>
    <pivotTable tabId="7" name="TablaDinámica1"/>
    <pivotTable tabId="7" name="TablaDinámica2"/>
    <pivotTable tabId="7" name="TablaDinámica7"/>
    <pivotTable tabId="9" name="Tabla dinámica1"/>
    <pivotTable tabId="9" name="TablaDinámica1"/>
  </pivotTables>
  <data>
    <tabular pivotCacheId="1634420526">
      <items count="14">
        <i x="0"/>
        <i x="1"/>
        <i x="2"/>
        <i x="3"/>
        <i x="4"/>
        <i x="5"/>
        <i x="6"/>
        <i x="7"/>
        <i x="8"/>
        <i x="9"/>
        <i x="10"/>
        <i x="11"/>
        <i x="12"/>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FINAL" xr10:uid="{251358B6-D0B2-498C-8FC8-8068DDE1B3A2}" cache="SegmentaciónDeDatos_ESTADO_FINAL" caption="ESTADO FINAL" style="SlicerStyleDark1" rowHeight="241300"/>
  <slicer name="ESPECIALIDAD" xr10:uid="{179D26C5-945B-4FCB-B25C-C011A21F85D2}" cache="SegmentaciónDeDatos_ESPECIALIDAD" caption="ESPECIALIDAD" style="SlicerStyleDark1" rowHeight="241300"/>
  <slicer name="MOTIVO" xr10:uid="{DAB8439D-7FE1-4494-9886-713C08FD82A0}" cache="SegmentaciónDeDatos_MOTIVO" caption="MOTIVO" style="SlicerStyleDark1" rowHeight="241300"/>
  <slicer name="ESTADO 2" xr10:uid="{299DB972-AE60-4E49-9460-1D29484B5DA3}" cache="SegmentaciónDeDatos_ESTADO_2" caption="ESTADO 2" style="SlicerStyleDark1" rowHeight="228600"/>
  <slicer name="PROCESO" xr10:uid="{8E50DB83-9D95-4CF4-B7F6-62381BE1BB38}" cache="SegmentaciónDeDatos_PROCESO" caption="PROCESO" style="SlicerStyleDark1" rowHeight="241300"/>
  <slicer name="TIPO CONTRATO" xr10:uid="{1B7DA12C-1A67-4B1B-89F4-82F715F05785}" cache="SegmentaciónDeDatos_TIPO_CONTRATO" caption="TIPO CONTRATO" style="SlicerStyleDark1" rowHeight="241300"/>
  <slicer name="PERIODO" xr10:uid="{FF5A523C-8F87-4DC3-B968-F5AE8529F455}" cache="SegmentaciónDeDatos_PERIODO" caption="PERIODO" startItem="7" style="SlicerStyleDark1"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B9AA7-BFFB-4282-9A1A-F28B3B0135BE}" name="Tabla2" displayName="Tabla2" ref="A1:AA1367" totalsRowShown="0">
  <autoFilter ref="A1:AA1367" xr:uid="{636B9AA7-BFFB-4282-9A1A-F28B3B0135BE}"/>
  <tableColumns count="27">
    <tableColumn id="1" xr3:uid="{8F7996ED-FA35-4831-A061-A6C9F046EBBE}" name="Fecha y hora" dataDxfId="70"/>
    <tableColumn id="2" xr3:uid="{F1CE1B1F-0B42-4DD2-9F29-44E921DFDE03}" name="Salesforce"/>
    <tableColumn id="3" xr3:uid="{3D38AFF0-F340-4F3F-B611-B1F566C97DA3}" name="Código"/>
    <tableColumn id="4" xr3:uid="{C2786FE1-B4CB-4555-94AB-3C099F4943D3}" name="Estado"/>
    <tableColumn id="5" xr3:uid="{37CC6CE4-250A-49B9-8412-5097909D6820}" name="Nombres del paciente"/>
    <tableColumn id="6" xr3:uid="{AC5596EC-4C57-41C4-ABC2-4ADDDB11C2FA}" name="Apellidos del paciente"/>
    <tableColumn id="7" xr3:uid="{8B435E67-20D3-4649-8CD2-43E67D4B2006}" name="Tipo de documento"/>
    <tableColumn id="8" xr3:uid="{2E2B0B7D-DB0B-4B01-B48E-C092A9B70ECD}" name="Documento"/>
    <tableColumn id="9" xr3:uid="{7B4C3647-540E-4759-83EB-99178D31C6FA}" name="Edad"/>
    <tableColumn id="10" xr3:uid="{92A6A6A6-1F43-470A-B0C4-B4CE0F695611}" name="Número whatsapp"/>
    <tableColumn id="11" xr3:uid="{6A6EA9CC-19A5-455C-9934-E2A4417F09E5}" name="Dirección" dataDxfId="69"/>
    <tableColumn id="12" xr3:uid="{2AB447A8-0903-409B-A729-7F6A3E964634}" name="Referencia" dataDxfId="68"/>
    <tableColumn id="13" xr3:uid="{3F099C42-9AD0-410A-90D0-4644CD2BA019}" name="Distrito" dataDxfId="67"/>
    <tableColumn id="14" xr3:uid="{0D446B01-CBDB-46DF-9593-C8089CCFDCEA}" name="Tema"/>
    <tableColumn id="15" xr3:uid="{6969AD29-8323-4484-87DA-3CDE93103918}" name="Fecha asignación de proveedor" dataDxfId="66"/>
    <tableColumn id="16" xr3:uid="{235B19A5-02A5-465D-B122-9D1DA6621F0E}" name="Fecha programación de proveedor" dataDxfId="65"/>
    <tableColumn id="17" xr3:uid="{E48681F0-BDC7-4E63-9807-826E87E51E44}" name="Inicio de atención"/>
    <tableColumn id="18" xr3:uid="{1D6D54A8-EA23-4EA7-9CD8-DBD4FDE2B68D}" name="Fecha Hora de consulta"/>
    <tableColumn id="19" xr3:uid="{48A90082-1D15-4228-B5ED-F3217F5096AE}" name="Culminación"/>
    <tableColumn id="20" xr3:uid="{DD5F4C41-867E-470C-AE5A-49B889A1BD9B}" name="Descripción"/>
    <tableColumn id="21" xr3:uid="{5C6ACF24-8CDE-4C2C-9E03-6746B4E6B8BC}" name="Punto de partida"/>
    <tableColumn id="22" xr3:uid="{0CAD40CD-407F-42D2-B5E7-79A0D3A218BB}" name="PRESCRIPCIÓN DE MEDICAMENTOS"/>
    <tableColumn id="23" xr3:uid="{FDEA33F7-82CD-480F-98EC-53E7CE934438}" name="ESTADO DE MEDICAMENTO"/>
    <tableColumn id="24" xr3:uid="{F973532F-1E87-4D92-89E2-963E0632DBC0}" name="FECHA DE ENTREGA"/>
    <tableColumn id="25" xr3:uid="{DC139365-839B-4ECF-805E-A2DF98ECC4EA}" name="HORA"/>
    <tableColumn id="26" xr3:uid="{C5BD44D1-C08D-4EF8-951B-0AA322411638}" name="PROVEEDOR"/>
    <tableColumn id="27" xr3:uid="{AA4FE7A1-A721-475A-8E88-4ABDE4FF8949}" name="CERRADO"/>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B7460-90F0-4D62-AA1E-24441FB9D325}" name="Tabla3" displayName="Tabla3" ref="A1:Q113" totalsRowShown="0">
  <autoFilter ref="A1:Q113" xr:uid="{262B7460-90F0-4D62-AA1E-24441FB9D325}"/>
  <tableColumns count="17">
    <tableColumn id="1" xr3:uid="{3EDEC9B0-876F-4E4D-9ED8-108417455834}" name="Fecha" dataDxfId="64"/>
    <tableColumn id="2" xr3:uid="{122990BD-5F0F-49EA-AAC0-F2D3864CE3FC}" name="NúmeroPedido"/>
    <tableColumn id="3" xr3:uid="{D00E2F46-47E0-43BF-857D-F5E4F6D8D426}" name="Canal Estratégico"/>
    <tableColumn id="4" xr3:uid="{F388C541-18D0-4C7A-9287-93B75A2B042F}" name="Subcanal"/>
    <tableColumn id="5" xr3:uid="{DBF1BD3B-D75A-4B6F-A929-91E1ABD66B93}" name="Contratante" dataDxfId="63"/>
    <tableColumn id="6" xr3:uid="{47DCFA65-8566-47D4-88D2-EFBB1F09BD46}" name="Anillo"/>
    <tableColumn id="7" xr3:uid="{A0622C28-99E7-46A2-81FA-6E0D8BCCE4DB}" name="DNI"/>
    <tableColumn id="8" xr3:uid="{4834205C-3418-4478-A8D3-8B4C2EAFD9C9}" name="Correo"/>
    <tableColumn id="9" xr3:uid="{12026DE1-6B61-416A-914D-2DA237C9D691}" name="direccionEnvio" dataDxfId="62"/>
    <tableColumn id="10" xr3:uid="{5318B491-3733-4AFA-BD78-82197B5EB78E}" name="latitudEnvio"/>
    <tableColumn id="11" xr3:uid="{4C49220D-DBF8-4489-B737-8FE877E05DBF}" name="Distrito"/>
    <tableColumn id="12" xr3:uid="{BE3F18A1-FB7F-490A-B5E5-896908C5307C}" name="EstadoPedido" dataDxfId="61"/>
    <tableColumn id="13" xr3:uid="{404ED84E-D29F-4304-985D-47E5466CB675}" name="TipoDespacho"/>
    <tableColumn id="14" xr3:uid="{C9F033F7-C57B-4785-97D8-4F7143C2E2BB}" name="Fecha - Día" dataDxfId="60"/>
    <tableColumn id="15" xr3:uid="{14F892ED-67FE-482C-9737-2142C6E496A0}" name="Rango Hora Entrega"/>
    <tableColumn id="16" xr3:uid="{86B0ADD8-B0D9-491F-8BBE-671AE3FFCD01}" name="CheckIn_Pedido"/>
    <tableColumn id="17" xr3:uid="{9F4EF465-54B1-4A48-802A-F1F8B88A99A2}" name="Entregado_Pedido" dataDxfId="5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40A59-9F70-43EE-B1D7-A671402113D3}" name="Tabla1" displayName="Tabla1" ref="A1:AK949" totalsRowShown="0" headerRowDxfId="46" dataDxfId="45">
  <autoFilter ref="A1:AK949" xr:uid="{F5740A59-9F70-43EE-B1D7-A671402113D3}">
    <filterColumn colId="17">
      <filters>
        <filter val="CRONICOS"/>
        <filter val="CUIDADO PALIATIVO"/>
        <filter val="DIAMANTE"/>
        <filter val="OTROS CRONICOS"/>
      </filters>
    </filterColumn>
  </autoFilter>
  <tableColumns count="37">
    <tableColumn id="1" xr3:uid="{3AAF978F-0B88-451E-9DB8-BC7183798548}" name="PERIODO" dataDxfId="44">
      <calculatedColumnFormula>YEAR(Tabla1[[#This Row],[FECHA DEL INCIDENTE]])*100+MONTH(Tabla1[[#This Row],[FECHA DEL INCIDENTE]])</calculatedColumnFormula>
    </tableColumn>
    <tableColumn id="20" xr3:uid="{0B3B37FB-1FD6-42A3-8FE9-F3C11CB5F6EB}" name="ASEGURADOR" dataDxfId="43"/>
    <tableColumn id="2" xr3:uid="{E54324ED-F7ED-411F-9943-0B3DC51E625E}" name="SEDE" dataDxfId="42"/>
    <tableColumn id="3" xr3:uid="{EF44DD4F-5A58-4D97-9024-C58B6EEBB48F}" name="CONTRATO" dataDxfId="41"/>
    <tableColumn id="34" xr3:uid="{23A145AA-70D9-4427-8DB7-4CD5A96693E7}" name="TIPO CONTRATO" dataDxfId="40"/>
    <tableColumn id="4" xr3:uid="{0CE46EA1-DCDA-4EEC-8EEB-88C108A99EA9}" name="TIPO DE DOCUMENTO" dataDxfId="39"/>
    <tableColumn id="5" xr3:uid="{8E5E283E-F1F1-4971-BE99-5D613ADF78EF}" name="dn" dataDxfId="38"/>
    <tableColumn id="6" xr3:uid="{8B6F3CD9-9B75-412C-82B8-9BB9409B8535}" name="PACIENTE" dataDxfId="37"/>
    <tableColumn id="7" xr3:uid="{0B554FB1-5828-4CEA-AC23-156139A3309D}" name="DIRECCIÓN" dataDxfId="36"/>
    <tableColumn id="8" xr3:uid="{F3CE9655-9E63-4EB3-BED4-614A687401A2}" name="TELÉFONO" dataDxfId="35"/>
    <tableColumn id="9" xr3:uid="{9204152C-5732-44B3-BBBD-A0BA870E9698}" name="CORREO" dataDxfId="34"/>
    <tableColumn id="26" xr3:uid="{C6DE2B7E-E892-4709-A964-8EFBB2E7E9D8}" name="RADICADO" dataDxfId="33"/>
    <tableColumn id="28" xr3:uid="{E5ADE6C8-3554-4606-A072-1A5250555F64}" name="COD. SUBASTA" dataDxfId="32"/>
    <tableColumn id="10" xr3:uid="{A72BC11A-AC0F-442C-A791-953356050F2E}" name="PROCESO" dataDxfId="31"/>
    <tableColumn id="27" xr3:uid="{68A6224C-63DD-4EA9-9617-250EB1105EF5}" name="VIA DE RECEPCIÓN" dataDxfId="30"/>
    <tableColumn id="11" xr3:uid="{5F015D98-BC27-46D8-824A-DC4ED4C781B7}" name="DESCRIPCIÓN QUEJA" dataDxfId="29"/>
    <tableColumn id="12" xr3:uid="{095174B9-992E-46F6-AC29-8323CB86B897}" name="MOTIVO" dataDxfId="28"/>
    <tableColumn id="13" xr3:uid="{092B66FB-E2A5-4252-B958-99D0980B2208}" name="SERVICIO" dataDxfId="27"/>
    <tableColumn id="14" xr3:uid="{3E28D17E-0E12-4FE3-B851-E4FF32DA3190}" name="ESPECIALIDAD" dataDxfId="26"/>
    <tableColumn id="15" xr3:uid="{6779FED5-3F52-4B1E-AE7D-C637E2F14055}" name="FECHA DEL INCIDENTE" dataDxfId="25"/>
    <tableColumn id="16" xr3:uid="{2F74C49A-2186-451A-866B-D71E02123C85}" name="RESPUESTA" dataDxfId="24"/>
    <tableColumn id="17" xr3:uid="{8935FA84-AD49-47D3-9664-A50EAA84DB00}" name="FECHA DE RESPUESTA" dataDxfId="23"/>
    <tableColumn id="18" xr3:uid="{64A08E94-2500-4E18-8FA4-913CDB278083}" name="ESTADO" dataDxfId="22"/>
    <tableColumn id="21" xr3:uid="{7D82B907-DC6A-4BE7-BAEB-9AEF11439CE5}" name="T. RESPUESTA" dataDxfId="21">
      <calculatedColumnFormula>NETWORKDAYS(Tabla1[[#This Row],[FECHA DEL INCIDENTE]],Tabla1[[#This Row],[FECHA DE RESPUESTA]])</calculatedColumnFormula>
    </tableColumn>
    <tableColumn id="23" xr3:uid="{7D5BF9F8-4404-4FFE-B388-BC168E12C54F}" name="ESTADO FINAL" dataDxfId="20">
      <calculatedColumnFormula>IF(Tabla1[[#This Row],[ESTADO]]="ACTIVA","ACTIVA",IF(Tabla1[[#This Row],[ESTADO]]="CERRADA","CERRADA",IF(Tabla1[[#This Row],[ESTADO]]="TRASLADADA","CERRADA",IF(Tabla1[[#This Row],[ESTADO]]="DESMONTADA","CERRADA",IF(Tabla1[[#This Row],[ESTADO]]="SEGUIMIENTO","ACTIVA")))))</calculatedColumnFormula>
    </tableColumn>
    <tableColumn id="22" xr3:uid="{6982E102-2444-40AC-8D95-6939F72B2299}" name="HORAS DIAS2" dataDxfId="19">
      <calculatedColumnFormula>+IF(Tabla1[[#This Row],[T. RESPUESTA]]&lt;=1,"24 HORAS",IF(Tabla1[[#This Row],[T. RESPUESTA]]=2,"48 HORAS",IF(Tabla1[[#This Row],[T. RESPUESTA]]=3,"72 HORAS",IF(Tabla1[[#This Row],[T. RESPUESTA]]=4,"96 HORAS",IF(Tabla1[[#This Row],[T. RESPUESTA]]=5,"120 HORAS",IF(Tabla1[[#This Row],[T. RESPUESTA]]&gt;=6,"6 DIAS O MAS","ERROR"))))))</calculatedColumnFormula>
    </tableColumn>
    <tableColumn id="24" xr3:uid="{FE02E40A-6286-4C9F-B39C-64F4BA82BCC8}" name="ESTADO 2" dataDxfId="18"/>
    <tableColumn id="25" xr3:uid="{45ED5B73-E8AE-418B-BE89-FC3E055CAA6E}" name="FECHA SI" dataDxfId="17">
      <calculatedColumnFormula>TEXT(Tabla1[[#This Row],[FECHA DEL INCIDENTE]],"MMM-DD")</calculatedColumnFormula>
    </tableColumn>
    <tableColumn id="19" xr3:uid="{7EBD2558-5C98-49F4-9B86-7F740DDA4C36}" name="CRUCE ARCHIVO EXCEL RIMAC" dataDxfId="16">
      <calculatedColumnFormula>VLOOKUP(G2,'Archivo data rimac reclamos'!B:C,2,0)</calculatedColumnFormula>
    </tableColumn>
    <tableColumn id="30" xr3:uid="{26EE0A99-0976-4154-92BC-B038F1E43A55}" name="CRUCE MEDICAMENTOS REPORTE DE CASOS MAD" dataDxfId="15">
      <calculatedColumnFormula>VLOOKUP(Tabla1[[#This Row],[dn]],'Reporte de casos MAD'!H:W,16,0)</calculatedColumnFormula>
    </tableColumn>
    <tableColumn id="29" xr3:uid="{0A08DC98-47AD-4F96-BDB8-355E1487B79D}" name="CRUCE MEDICAMENTOS HOJA 3" dataDxfId="14">
      <calculatedColumnFormula>VLOOKUP(Tabla1[[#This Row],[dn]],'HOJA 3 MEDICAMENTOS'!G:Q,11,0)</calculatedColumnFormula>
    </tableColumn>
    <tableColumn id="31" xr3:uid="{EAC76610-49AF-475E-892B-9D52CD792F34}" name="CRUCE BASE PENDIENTES" dataDxfId="13">
      <calculatedColumnFormula>VLOOKUP(Tabla1[[#This Row],[dn]],'base pendientes viva 1a'!C:Q,15,0)</calculatedColumnFormula>
    </tableColumn>
    <tableColumn id="32" xr3:uid="{25F33175-EF4D-4F50-90CC-609AC6BB6ADB}" name="CRUCE BASE lorena" dataDxfId="12"/>
    <tableColumn id="33" xr3:uid="{78C58217-F3D9-4AAD-98A9-58954A3E4762}" name="CRUCE BASE lorena2" dataDxfId="11"/>
    <tableColumn id="35" xr3:uid="{495F3DBA-5104-44FE-9568-ACAD76DF12C2}" name="CRUCE PROCESO" dataDxfId="10">
      <calculatedColumnFormula>VLOOKUP(Tabla1[[#This Row],[MOTIVO]],clasificador!A:C,2,0)</calculatedColumnFormula>
    </tableColumn>
    <tableColumn id="36" xr3:uid="{AF361848-680A-4971-A7BD-7896E102AA31}" name="CRUCE AGRUPADOR" dataDxfId="9">
      <calculatedColumnFormula>VLOOKUP(Tabla1[[#This Row],[MOTIVO]],clasificador!A:C,3,0)</calculatedColumnFormula>
    </tableColumn>
    <tableColumn id="37" xr3:uid="{8DEF71A0-B127-45E1-B6D3-29F37D7B8E8E}" name="Columna1" dataDxfId="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0BB3BA-6C56-4DB4-98A3-CBADF5E6760C}" name="Tabla6" displayName="Tabla6" ref="A3:AJ6" totalsRowShown="0">
  <autoFilter ref="A3:AJ6" xr:uid="{2F0BB3BA-6C56-4DB4-98A3-CBADF5E6760C}"/>
  <tableColumns count="36">
    <tableColumn id="1" xr3:uid="{B7B7BDD9-3D09-4976-819F-08B1BD8C986C}" name="PERIODO"/>
    <tableColumn id="2" xr3:uid="{C92E7AD4-C73F-4BED-B0EF-4764816F69F9}" name="ASEGURADOR"/>
    <tableColumn id="3" xr3:uid="{01BCB9E9-C1C9-4F4D-86B0-C74FA522A239}" name="SEDE"/>
    <tableColumn id="4" xr3:uid="{F7D5035B-C240-439F-B0A6-D223429A531F}" name="CONTRATO"/>
    <tableColumn id="5" xr3:uid="{F85D02E5-EA39-42B6-AB54-F25F0EE274C2}" name="TIPO CONTRATO"/>
    <tableColumn id="6" xr3:uid="{1C968FC4-0FF7-4A80-B9A9-924BF5A07939}" name="TIPO DE DOCUMENTO"/>
    <tableColumn id="7" xr3:uid="{A1D825DA-6C11-49BE-9A08-8C5EAECE8D93}" name="DOCUMENTO"/>
    <tableColumn id="8" xr3:uid="{02F40164-7AD9-45F0-BE0D-EF529C51E567}" name="PACIENTE"/>
    <tableColumn id="9" xr3:uid="{3119A1B6-F26E-487B-84A1-F47FD36A5FE9}" name="DIRECCIÓN"/>
    <tableColumn id="10" xr3:uid="{51B302AE-A4E6-48E8-8CAB-CEA3C1AC02F7}" name="TELÉFONO"/>
    <tableColumn id="11" xr3:uid="{C4CFE513-6AFA-4D52-A4F4-F52F64F10ECF}" name="CORREO"/>
    <tableColumn id="12" xr3:uid="{64953C63-438C-4DE6-B278-372193EF4EF0}" name="RADICADO"/>
    <tableColumn id="13" xr3:uid="{C0348AC3-A72E-4E1B-B69E-3C10E964A533}" name="COD. SUBASTA"/>
    <tableColumn id="14" xr3:uid="{0782DB1D-BAD1-4814-86B8-2386050D5E72}" name="PROCESO"/>
    <tableColumn id="15" xr3:uid="{3CA46111-FFA5-4CE1-8BE2-EE05AD31AF86}" name="VIA DE RECEPCIÓN"/>
    <tableColumn id="16" xr3:uid="{91C54F47-4479-4B97-A656-3E44E4641754}" name="DESCRIPCIÓN QUEJA" dataDxfId="7"/>
    <tableColumn id="17" xr3:uid="{66F1A233-B727-4E68-915E-3A48C22EFCB9}" name="MOTIVO"/>
    <tableColumn id="18" xr3:uid="{8397A51F-37DE-4ED7-8E4C-6F51309C7FEB}" name="SERVICIO"/>
    <tableColumn id="19" xr3:uid="{0CB6D57D-9547-473A-A593-236769BE44F8}" name="ESPECIALIDAD"/>
    <tableColumn id="20" xr3:uid="{80D773C6-BB04-46E4-80C8-42D3D3903ED9}" name="FECHA DEL INCIDENTE" dataDxfId="6"/>
    <tableColumn id="21" xr3:uid="{FD62A278-68FF-4E88-951D-E3332C2A97BA}" name="RESPUESTA" dataDxfId="5"/>
    <tableColumn id="22" xr3:uid="{7A6C3FEA-0BA1-4963-A3B5-113F77A6F38B}" name="FECHA DE RESPUESTA" dataDxfId="4"/>
    <tableColumn id="23" xr3:uid="{213B52D8-1C56-483E-BAE8-AD94024CADE3}" name="ESTADO"/>
    <tableColumn id="24" xr3:uid="{0EA12BC0-6DBE-492E-8731-74B038ACA469}" name="T. RESPUESTA"/>
    <tableColumn id="25" xr3:uid="{C993BD23-BEAF-4829-909D-00BB8B0B0191}" name="ESTADO FINAL"/>
    <tableColumn id="26" xr3:uid="{EBCD8A74-B881-408E-A093-DD52A84911C5}" name="HORAS DIAS2"/>
    <tableColumn id="27" xr3:uid="{716FE5CE-15C0-482E-A95A-CAE2495B54F1}" name="ESTADO 2"/>
    <tableColumn id="28" xr3:uid="{806F2680-B304-4FD0-8D7C-B6E921357307}" name="FECHA SI"/>
    <tableColumn id="29" xr3:uid="{2287AFF5-54BC-4D83-82FF-3F5870E73F11}" name="CRUCE ARCHIVO EXCEL RIMAC"/>
    <tableColumn id="30" xr3:uid="{3C16FA4B-1466-4697-8B72-58986D7472E4}" name="CRUCE MEDICAMENTOS REPORTE DE CASOS MAD"/>
    <tableColumn id="31" xr3:uid="{1710F385-68C1-49BE-882B-883977BACBB5}" name="CRUCE MEDICAMENTOS HOJA 3"/>
    <tableColumn id="32" xr3:uid="{A311F7F8-8FD5-4994-AE90-57D91BCC36D5}" name="CRUCE BASE PENDIENTES"/>
    <tableColumn id="33" xr3:uid="{A3AE19F5-FF04-4C36-8C9B-96A8196735A9}" name="CRUCE BASE lorena"/>
    <tableColumn id="34" xr3:uid="{AB9DC859-7BAE-41A0-A6A7-16A13126F3AC}" name="CRUCE BASE lorena2"/>
    <tableColumn id="35" xr3:uid="{5A0352AF-C386-4025-8C38-A16432A6FCFC}" name="CRUCE PROCESO"/>
    <tableColumn id="36" xr3:uid="{E5297244-DB60-47BF-ACC4-5C44C49DBBAB}" name="CRUCE AGRUPADO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6A868A-3C82-424C-85BA-078A81BD7DB7}" name="Tabla11" displayName="Tabla11" ref="A3:AJ6" totalsRowShown="0">
  <autoFilter ref="A3:AJ6" xr:uid="{3B6A868A-3C82-424C-85BA-078A81BD7DB7}"/>
  <tableColumns count="36">
    <tableColumn id="1" xr3:uid="{BB7C1DD8-9230-4733-97DF-CAD9FFA7D0AA}" name="PERIODO"/>
    <tableColumn id="2" xr3:uid="{5C26DBF8-ABDE-4F45-B889-FCF2B099B54C}" name="ASEGURADOR"/>
    <tableColumn id="3" xr3:uid="{FD5D5B17-B649-4809-87DE-AD87FC2F30CC}" name="SEDE"/>
    <tableColumn id="4" xr3:uid="{C9E8113F-84AC-4F8F-92EF-832C8755FA2E}" name="CONTRATO"/>
    <tableColumn id="5" xr3:uid="{8539A263-50DC-4333-8B6E-3076E98C4F63}" name="TIPO CONTRATO"/>
    <tableColumn id="6" xr3:uid="{79DD0975-B5E0-4EBC-89E6-B473519B4283}" name="TIPO DE DOCUMENTO"/>
    <tableColumn id="7" xr3:uid="{40693CD1-DCC7-4DAA-BF1E-904E23FF240B}" name="DOCUMENTO"/>
    <tableColumn id="8" xr3:uid="{15D1A606-6B36-4600-B0D8-926F988021C6}" name="PACIENTE"/>
    <tableColumn id="9" xr3:uid="{CC0FE7DF-0D98-44A9-8BC2-A6CCB010738C}" name="DIRECCIÓN"/>
    <tableColumn id="10" xr3:uid="{92966CA1-ADE2-4E4C-9ABD-32C200407188}" name="TELÉFONO"/>
    <tableColumn id="11" xr3:uid="{DC248546-D320-478A-8A00-FAC3EE16C0E3}" name="CORREO"/>
    <tableColumn id="12" xr3:uid="{B3322B17-E295-41DD-A22F-774C3806AFD6}" name="RADICADO"/>
    <tableColumn id="13" xr3:uid="{3F53237A-577E-475F-9712-333A49C8E46C}" name="COD. SUBASTA"/>
    <tableColumn id="14" xr3:uid="{45B4B741-1013-4477-B568-C76663C30EFA}" name="PROCESO"/>
    <tableColumn id="15" xr3:uid="{DF6ED75D-6E65-478F-A427-D85671195139}" name="VIA DE RECEPCIÓN"/>
    <tableColumn id="16" xr3:uid="{1AC01C71-2C90-4615-8C17-6E334872ECE3}" name="DESCRIPCIÓN QUEJA" dataDxfId="3"/>
    <tableColumn id="17" xr3:uid="{D7398A15-BA1B-456A-A991-EAB58306AC2D}" name="MOTIVO"/>
    <tableColumn id="18" xr3:uid="{74BFA742-C02F-4E64-876D-4DC2A38A65B1}" name="SERVICIO"/>
    <tableColumn id="19" xr3:uid="{B389ABCF-746D-4821-B452-9C65CE25B12D}" name="ESPECIALIDAD"/>
    <tableColumn id="20" xr3:uid="{2ED922B4-4135-40FB-A70D-429B15566BC4}" name="FECHA DEL INCIDENTE" dataDxfId="2"/>
    <tableColumn id="21" xr3:uid="{C7E9A4CC-BF85-404D-8D27-8DAAC12A773F}" name="RESPUESTA" dataDxfId="1"/>
    <tableColumn id="22" xr3:uid="{EC767121-BBDA-4826-A5FA-8471E590A3D1}" name="FECHA DE RESPUESTA" dataDxfId="0"/>
    <tableColumn id="23" xr3:uid="{D06DB710-B542-48C0-BAD6-6ADA6D9A77EE}" name="ESTADO"/>
    <tableColumn id="24" xr3:uid="{5985628E-88FD-4264-811E-3EF16EE91EEB}" name="T. RESPUESTA"/>
    <tableColumn id="25" xr3:uid="{A5F120C0-BC57-4E61-BBCF-8572973E501D}" name="ESTADO FINAL"/>
    <tableColumn id="26" xr3:uid="{61293123-D0C4-4A97-A445-B7BDBFE04A76}" name="HORAS DIAS2"/>
    <tableColumn id="27" xr3:uid="{47E2F810-3DD9-4373-B76D-3CC1F64C041A}" name="ESTADO 2"/>
    <tableColumn id="28" xr3:uid="{AA2E65C3-05B8-43D2-A25E-8B05C6A04EDF}" name="FECHA SI"/>
    <tableColumn id="29" xr3:uid="{71B7901A-B82E-4798-BD2E-40D9A48D71A4}" name="CRUCE ARCHIVO EXCEL RIMAC"/>
    <tableColumn id="30" xr3:uid="{1D6F7DD9-7EA9-4A8F-9137-9B3135E0FEC6}" name="CRUCE MEDICAMENTOS REPORTE DE CASOS MAD"/>
    <tableColumn id="31" xr3:uid="{1608496D-A47C-4AE8-A8DD-A9524697395B}" name="CRUCE MEDICAMENTOS HOJA 3"/>
    <tableColumn id="32" xr3:uid="{BE3C112C-8C70-41B5-8835-1F7E2D8B11C6}" name="CRUCE BASE PENDIENTES"/>
    <tableColumn id="33" xr3:uid="{C71C9F20-3A25-481B-86EF-67F7B7560065}" name="CRUCE BASE lorena"/>
    <tableColumn id="34" xr3:uid="{4217FC3C-F97F-4BCA-95B9-FEC0F2462B13}" name="CRUCE BASE lorena2"/>
    <tableColumn id="35" xr3:uid="{7DDC409B-1447-49ED-95FD-B657462B6CFB}" name="CRUCE PROCESO"/>
    <tableColumn id="36" xr3:uid="{E5F4B75F-4418-468F-800E-FD4C4BE3A9A5}" name="CRUCE AGRUPAD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6" Type="http://schemas.openxmlformats.org/officeDocument/2006/relationships/hyperlink" Target="mailto:praconsa@gmail.com" TargetMode="External"/><Relationship Id="rId21" Type="http://schemas.openxmlformats.org/officeDocument/2006/relationships/hyperlink" Target="mailto:rossanysaba1924@gmail.com" TargetMode="External"/><Relationship Id="rId42" Type="http://schemas.openxmlformats.org/officeDocument/2006/relationships/hyperlink" Target="mailto:k_c16@hotmail.com" TargetMode="External"/><Relationship Id="rId47" Type="http://schemas.openxmlformats.org/officeDocument/2006/relationships/hyperlink" Target="mailto:pamelaolenka@gmail.com" TargetMode="External"/><Relationship Id="rId63" Type="http://schemas.openxmlformats.org/officeDocument/2006/relationships/hyperlink" Target="mailto:jj.conciliacion@gmail.com" TargetMode="External"/><Relationship Id="rId68" Type="http://schemas.openxmlformats.org/officeDocument/2006/relationships/hyperlink" Target="mailto:rosa_quintana_fujiu@hotmail.com" TargetMode="External"/><Relationship Id="rId2" Type="http://schemas.openxmlformats.org/officeDocument/2006/relationships/hyperlink" Target="mailto:fara.choy@gmail.com" TargetMode="External"/><Relationship Id="rId16" Type="http://schemas.openxmlformats.org/officeDocument/2006/relationships/hyperlink" Target="mailto:jetsuko23@gmail.com" TargetMode="External"/><Relationship Id="rId29" Type="http://schemas.openxmlformats.org/officeDocument/2006/relationships/hyperlink" Target="mailto:yovisuriarte@gmail.com" TargetMode="External"/><Relationship Id="rId11" Type="http://schemas.openxmlformats.org/officeDocument/2006/relationships/hyperlink" Target="mailto:francisrojasbismarck@gmail.com" TargetMode="External"/><Relationship Id="rId24" Type="http://schemas.openxmlformats.org/officeDocument/2006/relationships/hyperlink" Target="mailto:ceciliacarrera40@gmail.com" TargetMode="External"/><Relationship Id="rId32" Type="http://schemas.openxmlformats.org/officeDocument/2006/relationships/hyperlink" Target="mailto:noechirinos1969@hotmail.com" TargetMode="External"/><Relationship Id="rId37" Type="http://schemas.openxmlformats.org/officeDocument/2006/relationships/hyperlink" Target="mailto:psm1919@gmail.com" TargetMode="External"/><Relationship Id="rId40" Type="http://schemas.openxmlformats.org/officeDocument/2006/relationships/hyperlink" Target="mailto:ketty.arestegui@telefonica.com" TargetMode="External"/><Relationship Id="rId45" Type="http://schemas.openxmlformats.org/officeDocument/2006/relationships/hyperlink" Target="mailto:cvelarde@claro.com.pe" TargetMode="External"/><Relationship Id="rId53" Type="http://schemas.openxmlformats.org/officeDocument/2006/relationships/hyperlink" Target="mailto:carlos.chirichigno@gmail.com" TargetMode="External"/><Relationship Id="rId58" Type="http://schemas.openxmlformats.org/officeDocument/2006/relationships/hyperlink" Target="mailto:niltonjimenez780@gmail.com" TargetMode="External"/><Relationship Id="rId66" Type="http://schemas.openxmlformats.org/officeDocument/2006/relationships/hyperlink" Target="mailto:Juan.rojas.r@live.com" TargetMode="External"/><Relationship Id="rId74" Type="http://schemas.openxmlformats.org/officeDocument/2006/relationships/table" Target="../tables/table3.xml"/><Relationship Id="rId5" Type="http://schemas.openxmlformats.org/officeDocument/2006/relationships/hyperlink" Target="mailto:yovisuriarte@gmail.com" TargetMode="External"/><Relationship Id="rId61" Type="http://schemas.openxmlformats.org/officeDocument/2006/relationships/hyperlink" Target="mailto:jj.505481@gmail.com" TargetMode="External"/><Relationship Id="rId19" Type="http://schemas.openxmlformats.org/officeDocument/2006/relationships/hyperlink" Target="mailto:calanunezrodrigo@hotmail.com" TargetMode="External"/><Relationship Id="rId14" Type="http://schemas.openxmlformats.org/officeDocument/2006/relationships/hyperlink" Target="mailto:fredygamarra@gmail.com" TargetMode="External"/><Relationship Id="rId22" Type="http://schemas.openxmlformats.org/officeDocument/2006/relationships/hyperlink" Target="mailto:fiorellahl16@gmail.com" TargetMode="External"/><Relationship Id="rId27" Type="http://schemas.openxmlformats.org/officeDocument/2006/relationships/hyperlink" Target="mailto:gnovoar62@hotmail.com" TargetMode="External"/><Relationship Id="rId30" Type="http://schemas.openxmlformats.org/officeDocument/2006/relationships/hyperlink" Target="mailto:andrea_sa89@hotmail.com" TargetMode="External"/><Relationship Id="rId35" Type="http://schemas.openxmlformats.org/officeDocument/2006/relationships/hyperlink" Target="mailto:Diana.Ramon@spsa.pe" TargetMode="External"/><Relationship Id="rId43" Type="http://schemas.openxmlformats.org/officeDocument/2006/relationships/hyperlink" Target="mailto:nitacastillorios@hotmail.com" TargetMode="External"/><Relationship Id="rId48" Type="http://schemas.openxmlformats.org/officeDocument/2006/relationships/hyperlink" Target="mailto:isabel.vilcar55@gmail.com" TargetMode="External"/><Relationship Id="rId56" Type="http://schemas.openxmlformats.org/officeDocument/2006/relationships/hyperlink" Target="mailto:fonchicordova@hotmail.com" TargetMode="External"/><Relationship Id="rId64" Type="http://schemas.openxmlformats.org/officeDocument/2006/relationships/hyperlink" Target="mailto:violeta.lopez@claro.com.pe" TargetMode="External"/><Relationship Id="rId69" Type="http://schemas.openxmlformats.org/officeDocument/2006/relationships/hyperlink" Target="mailto:leonardopolo.0123@gmail.com" TargetMode="External"/><Relationship Id="rId8" Type="http://schemas.openxmlformats.org/officeDocument/2006/relationships/hyperlink" Target="mailto:ximenix95@hotmail.com" TargetMode="External"/><Relationship Id="rId51" Type="http://schemas.openxmlformats.org/officeDocument/2006/relationships/hyperlink" Target="mailto:carlos.chirichigno@gmail.com" TargetMode="External"/><Relationship Id="rId72" Type="http://schemas.openxmlformats.org/officeDocument/2006/relationships/hyperlink" Target="mailto:ananavarrom76@hotmail.com" TargetMode="External"/><Relationship Id="rId3" Type="http://schemas.openxmlformats.org/officeDocument/2006/relationships/hyperlink" Target="mailto:cindyleec7@gmail.com" TargetMode="External"/><Relationship Id="rId12" Type="http://schemas.openxmlformats.org/officeDocument/2006/relationships/hyperlink" Target="mailto:anniekhernandez@gmail.con" TargetMode="External"/><Relationship Id="rId17" Type="http://schemas.openxmlformats.org/officeDocument/2006/relationships/hyperlink" Target="mailto:eliquispe102918@hotmail.com" TargetMode="External"/><Relationship Id="rId25" Type="http://schemas.openxmlformats.org/officeDocument/2006/relationships/hyperlink" Target="mailto:stefy152000@gmail.com" TargetMode="External"/><Relationship Id="rId33" Type="http://schemas.openxmlformats.org/officeDocument/2006/relationships/hyperlink" Target="mailto:Diana.Ramon@spsa.pe" TargetMode="External"/><Relationship Id="rId38" Type="http://schemas.openxmlformats.org/officeDocument/2006/relationships/hyperlink" Target="mailto:erika_jersy@hotmail.com" TargetMode="External"/><Relationship Id="rId46" Type="http://schemas.openxmlformats.org/officeDocument/2006/relationships/hyperlink" Target="mailto:luis.munozreforme11@gmail." TargetMode="External"/><Relationship Id="rId59" Type="http://schemas.openxmlformats.org/officeDocument/2006/relationships/hyperlink" Target="mailto:levargas@gmail.com" TargetMode="External"/><Relationship Id="rId67" Type="http://schemas.openxmlformats.org/officeDocument/2006/relationships/hyperlink" Target="mailto:teresa_acuna7@hotmail.com" TargetMode="External"/><Relationship Id="rId20" Type="http://schemas.openxmlformats.org/officeDocument/2006/relationships/hyperlink" Target="mailto:david_ballarta30@hotmail.com" TargetMode="External"/><Relationship Id="rId41" Type="http://schemas.openxmlformats.org/officeDocument/2006/relationships/hyperlink" Target="mailto:niltonjimenez780@gmail.com" TargetMode="External"/><Relationship Id="rId54" Type="http://schemas.openxmlformats.org/officeDocument/2006/relationships/hyperlink" Target="mailto:evelyn.rivera.zegarra@gmail.com" TargetMode="External"/><Relationship Id="rId62" Type="http://schemas.openxmlformats.org/officeDocument/2006/relationships/hyperlink" Target="mailto:charoroblescastillo2012@gmail.com" TargetMode="External"/><Relationship Id="rId70" Type="http://schemas.openxmlformats.org/officeDocument/2006/relationships/hyperlink" Target="mailto:veronica.pacheco@agremsa.pe" TargetMode="External"/><Relationship Id="rId1" Type="http://schemas.openxmlformats.org/officeDocument/2006/relationships/hyperlink" Target="mailto:nadiasoldel_16@hotmail.com" TargetMode="External"/><Relationship Id="rId6" Type="http://schemas.openxmlformats.org/officeDocument/2006/relationships/hyperlink" Target="mailto:jackelinrt2013@gmail.com" TargetMode="External"/><Relationship Id="rId15" Type="http://schemas.openxmlformats.org/officeDocument/2006/relationships/hyperlink" Target="mailto:danreyesh@gmail.com" TargetMode="External"/><Relationship Id="rId23" Type="http://schemas.openxmlformats.org/officeDocument/2006/relationships/hyperlink" Target="mailto:ceciliacarrera40@gmail.com" TargetMode="External"/><Relationship Id="rId28" Type="http://schemas.openxmlformats.org/officeDocument/2006/relationships/hyperlink" Target="mailto:anggely14@hotmail.com" TargetMode="External"/><Relationship Id="rId36" Type="http://schemas.openxmlformats.org/officeDocument/2006/relationships/hyperlink" Target="mailto:vivian_cuela@hotmail.com" TargetMode="External"/><Relationship Id="rId49" Type="http://schemas.openxmlformats.org/officeDocument/2006/relationships/hyperlink" Target="mailto:micalmila@hotmail.com" TargetMode="External"/><Relationship Id="rId57" Type="http://schemas.openxmlformats.org/officeDocument/2006/relationships/hyperlink" Target="mailto:gmo.obregon@gmail.com" TargetMode="External"/><Relationship Id="rId10" Type="http://schemas.openxmlformats.org/officeDocument/2006/relationships/hyperlink" Target="mailto:jnaldos@gmail.com" TargetMode="External"/><Relationship Id="rId31" Type="http://schemas.openxmlformats.org/officeDocument/2006/relationships/hyperlink" Target="mailto:y.carhuayanocastro@alum.up." TargetMode="External"/><Relationship Id="rId44" Type="http://schemas.openxmlformats.org/officeDocument/2006/relationships/hyperlink" Target="mailto:marita.cantuarias@gmail.com" TargetMode="External"/><Relationship Id="rId52" Type="http://schemas.openxmlformats.org/officeDocument/2006/relationships/hyperlink" Target="mailto:carlos.chirichigno@gmail.com" TargetMode="External"/><Relationship Id="rId60" Type="http://schemas.openxmlformats.org/officeDocument/2006/relationships/hyperlink" Target="mailto:mespinoza@concytec.gob.pe" TargetMode="External"/><Relationship Id="rId65" Type="http://schemas.openxmlformats.org/officeDocument/2006/relationships/hyperlink" Target="mailto:rosa_quintana_fujiu@hotmail.com" TargetMode="External"/><Relationship Id="rId73" Type="http://schemas.openxmlformats.org/officeDocument/2006/relationships/hyperlink" Target="mailto:ceciliaatocheleyva@gmail.com" TargetMode="External"/><Relationship Id="rId4" Type="http://schemas.openxmlformats.org/officeDocument/2006/relationships/hyperlink" Target="mailto:raul.jaramillo52@outlook.com" TargetMode="External"/><Relationship Id="rId9" Type="http://schemas.openxmlformats.org/officeDocument/2006/relationships/hyperlink" Target="mailto:carlos.chirichigno@gmail.com" TargetMode="External"/><Relationship Id="rId13" Type="http://schemas.openxmlformats.org/officeDocument/2006/relationships/hyperlink" Target="mailto:gisekim@hotmail.com" TargetMode="External"/><Relationship Id="rId18" Type="http://schemas.openxmlformats.org/officeDocument/2006/relationships/hyperlink" Target="mailto:juanmanuel263@gmail.com" TargetMode="External"/><Relationship Id="rId39" Type="http://schemas.openxmlformats.org/officeDocument/2006/relationships/hyperlink" Target="mailto:humbertocasalino@yahoo.com" TargetMode="External"/><Relationship Id="rId34" Type="http://schemas.openxmlformats.org/officeDocument/2006/relationships/hyperlink" Target="mailto:asanmu@hotmail.com" TargetMode="External"/><Relationship Id="rId50" Type="http://schemas.openxmlformats.org/officeDocument/2006/relationships/hyperlink" Target="mailto:ale.mh9406@gmail.com" TargetMode="External"/><Relationship Id="rId55" Type="http://schemas.openxmlformats.org/officeDocument/2006/relationships/hyperlink" Target="mailto:ramos.tricia@gmail.com" TargetMode="External"/><Relationship Id="rId7" Type="http://schemas.openxmlformats.org/officeDocument/2006/relationships/hyperlink" Target="mailto:yuriko.cortes1890cr@gmail.com" TargetMode="External"/><Relationship Id="rId71" Type="http://schemas.openxmlformats.org/officeDocument/2006/relationships/hyperlink" Target="mailto:vanne1407@gmail.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yuriko.cortes1890cr@gmail.com" TargetMode="External"/><Relationship Id="rId13" Type="http://schemas.openxmlformats.org/officeDocument/2006/relationships/hyperlink" Target="mailto:anniekhernandez@gmail.con" TargetMode="External"/><Relationship Id="rId3" Type="http://schemas.openxmlformats.org/officeDocument/2006/relationships/hyperlink" Target="mailto:cindyleec7@gmail.com" TargetMode="External"/><Relationship Id="rId7" Type="http://schemas.openxmlformats.org/officeDocument/2006/relationships/hyperlink" Target="mailto:jackelinrt2013@gmail.com" TargetMode="External"/><Relationship Id="rId12" Type="http://schemas.openxmlformats.org/officeDocument/2006/relationships/hyperlink" Target="mailto:francisrojasbismarck@gmail.com" TargetMode="External"/><Relationship Id="rId2" Type="http://schemas.openxmlformats.org/officeDocument/2006/relationships/hyperlink" Target="mailto:fara.choy@gmail.com" TargetMode="External"/><Relationship Id="rId1" Type="http://schemas.openxmlformats.org/officeDocument/2006/relationships/hyperlink" Target="mailto:nadiasoldel_16@hotmail.com" TargetMode="External"/><Relationship Id="rId6" Type="http://schemas.openxmlformats.org/officeDocument/2006/relationships/hyperlink" Target="mailto:yovisuriarte@gmail.com" TargetMode="External"/><Relationship Id="rId11" Type="http://schemas.openxmlformats.org/officeDocument/2006/relationships/hyperlink" Target="mailto:jnaldos@gmail.com" TargetMode="External"/><Relationship Id="rId5" Type="http://schemas.openxmlformats.org/officeDocument/2006/relationships/hyperlink" Target="mailto:raul.jaramillo52@outlook.com" TargetMode="External"/><Relationship Id="rId15" Type="http://schemas.openxmlformats.org/officeDocument/2006/relationships/hyperlink" Target="mailto:fredygamarra@gmail.com" TargetMode="External"/><Relationship Id="rId10" Type="http://schemas.openxmlformats.org/officeDocument/2006/relationships/hyperlink" Target="mailto:carlos.chirichigno@gmail.com" TargetMode="External"/><Relationship Id="rId4" Type="http://schemas.openxmlformats.org/officeDocument/2006/relationships/hyperlink" Target="mailto:cindyleec7@gmail.com" TargetMode="External"/><Relationship Id="rId9" Type="http://schemas.openxmlformats.org/officeDocument/2006/relationships/hyperlink" Target="mailto:ximenix95@hotmail.com" TargetMode="External"/><Relationship Id="rId14" Type="http://schemas.openxmlformats.org/officeDocument/2006/relationships/hyperlink" Target="mailto:gisekim@hotmail.com"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4AAD-924B-4646-A284-3E7408A3915B}">
  <dimension ref="A1:W56"/>
  <sheetViews>
    <sheetView workbookViewId="0">
      <selection activeCell="B11" sqref="B11"/>
    </sheetView>
  </sheetViews>
  <sheetFormatPr defaultColWidth="11.42578125" defaultRowHeight="14.45"/>
  <cols>
    <col min="4" max="4" width="20.5703125" customWidth="1"/>
    <col min="7" max="7" width="21.42578125" customWidth="1"/>
    <col min="8" max="8" width="19.42578125" customWidth="1"/>
    <col min="9" max="15" width="11.42578125" customWidth="1"/>
    <col min="16" max="16" width="14.140625" customWidth="1"/>
    <col min="17" max="17" width="20.42578125" style="1" customWidth="1"/>
    <col min="18" max="18" width="20.85546875" customWidth="1"/>
    <col min="21" max="22" width="18.42578125" style="1" customWidth="1"/>
    <col min="23" max="23" width="18.42578125" style="2" customWidth="1"/>
  </cols>
  <sheetData>
    <row r="1" spans="1:23" s="71" customFormat="1">
      <c r="A1" s="71" t="s">
        <v>0</v>
      </c>
      <c r="B1" s="71" t="s">
        <v>1</v>
      </c>
      <c r="C1" s="71" t="s">
        <v>2</v>
      </c>
      <c r="D1" s="71" t="s">
        <v>3</v>
      </c>
      <c r="E1" s="71" t="s">
        <v>4</v>
      </c>
      <c r="F1" s="71" t="s">
        <v>5</v>
      </c>
      <c r="G1" s="71" t="s">
        <v>6</v>
      </c>
      <c r="H1" s="71" t="s">
        <v>7</v>
      </c>
      <c r="I1" s="71" t="s">
        <v>8</v>
      </c>
      <c r="J1" s="71" t="s">
        <v>9</v>
      </c>
      <c r="K1" s="71" t="s">
        <v>10</v>
      </c>
      <c r="L1" s="71" t="s">
        <v>11</v>
      </c>
      <c r="M1" s="71" t="s">
        <v>12</v>
      </c>
      <c r="N1" s="71" t="s">
        <v>13</v>
      </c>
      <c r="O1" s="71" t="s">
        <v>14</v>
      </c>
      <c r="P1" s="71" t="s">
        <v>15</v>
      </c>
      <c r="Q1" s="74" t="s">
        <v>16</v>
      </c>
      <c r="R1" s="71" t="s">
        <v>17</v>
      </c>
      <c r="S1" s="71" t="s">
        <v>18</v>
      </c>
      <c r="T1" s="71" t="s">
        <v>19</v>
      </c>
      <c r="U1" s="81" t="s">
        <v>20</v>
      </c>
      <c r="V1" s="81" t="s">
        <v>21</v>
      </c>
      <c r="W1" s="81" t="s">
        <v>22</v>
      </c>
    </row>
    <row r="2" spans="1:23">
      <c r="A2" s="8">
        <v>45712</v>
      </c>
      <c r="B2" t="s">
        <v>23</v>
      </c>
      <c r="C2">
        <v>7218366</v>
      </c>
      <c r="D2" t="s">
        <v>24</v>
      </c>
      <c r="G2" t="s">
        <v>25</v>
      </c>
      <c r="H2" t="s">
        <v>26</v>
      </c>
      <c r="I2" t="s">
        <v>27</v>
      </c>
      <c r="J2" t="s">
        <v>28</v>
      </c>
      <c r="K2" t="s">
        <v>29</v>
      </c>
      <c r="L2" t="s">
        <v>30</v>
      </c>
      <c r="M2" s="8">
        <v>45742</v>
      </c>
      <c r="N2">
        <v>19</v>
      </c>
      <c r="P2" t="s">
        <v>31</v>
      </c>
      <c r="Q2" s="1" t="s">
        <v>28</v>
      </c>
      <c r="R2" t="s">
        <v>32</v>
      </c>
      <c r="S2" s="8">
        <v>45749</v>
      </c>
      <c r="T2" t="s">
        <v>33</v>
      </c>
      <c r="U2" s="1" t="str">
        <f>VLOOKUP(C2,'DATA CORREO'!G:W,17,0)</f>
        <v>CERRADA</v>
      </c>
      <c r="V2" s="4">
        <f>VLOOKUP(C2,'DATA CORREO'!G:V,16,0)</f>
        <v>45749</v>
      </c>
    </row>
    <row r="3" spans="1:23">
      <c r="A3" s="8">
        <v>45716</v>
      </c>
      <c r="B3" t="s">
        <v>23</v>
      </c>
      <c r="C3">
        <v>8287353</v>
      </c>
      <c r="D3" t="s">
        <v>34</v>
      </c>
      <c r="G3" t="s">
        <v>35</v>
      </c>
      <c r="H3" t="s">
        <v>26</v>
      </c>
      <c r="I3" t="s">
        <v>36</v>
      </c>
      <c r="J3" t="s">
        <v>28</v>
      </c>
      <c r="K3" t="s">
        <v>29</v>
      </c>
      <c r="L3" t="s">
        <v>37</v>
      </c>
      <c r="M3" s="8">
        <v>45742</v>
      </c>
      <c r="N3">
        <v>19</v>
      </c>
      <c r="P3" t="s">
        <v>38</v>
      </c>
      <c r="Q3" s="1" t="s">
        <v>28</v>
      </c>
      <c r="R3" t="s">
        <v>32</v>
      </c>
      <c r="S3" s="8">
        <v>45749</v>
      </c>
      <c r="T3" t="s">
        <v>33</v>
      </c>
      <c r="U3" s="1" t="str">
        <f>VLOOKUP(C3,'DATA CORREO'!G:W,17,0)</f>
        <v>CERRADA</v>
      </c>
      <c r="V3" s="4">
        <f>VLOOKUP(C3,'DATA CORREO'!G:V,16,0)</f>
        <v>45749</v>
      </c>
    </row>
    <row r="4" spans="1:23">
      <c r="A4" s="8">
        <v>45716</v>
      </c>
      <c r="B4" t="s">
        <v>23</v>
      </c>
      <c r="C4">
        <v>3684166</v>
      </c>
      <c r="D4" t="s">
        <v>39</v>
      </c>
      <c r="G4" t="s">
        <v>40</v>
      </c>
      <c r="H4" t="s">
        <v>41</v>
      </c>
      <c r="I4" t="s">
        <v>42</v>
      </c>
      <c r="J4" t="s">
        <v>28</v>
      </c>
      <c r="K4" t="s">
        <v>29</v>
      </c>
      <c r="L4" t="s">
        <v>30</v>
      </c>
      <c r="M4" s="8">
        <v>45742</v>
      </c>
      <c r="N4">
        <v>19</v>
      </c>
      <c r="P4" t="s">
        <v>38</v>
      </c>
      <c r="Q4" s="1" t="s">
        <v>28</v>
      </c>
      <c r="R4" t="s">
        <v>43</v>
      </c>
      <c r="S4" s="8">
        <v>45750</v>
      </c>
      <c r="T4" t="s">
        <v>33</v>
      </c>
      <c r="U4" s="1" t="str">
        <f>VLOOKUP(C4,'DATA CORREO'!G:W,17,0)</f>
        <v>CERRADA</v>
      </c>
      <c r="V4" s="4">
        <f>VLOOKUP(C4,'DATA CORREO'!G:V,16,0)</f>
        <v>45750</v>
      </c>
    </row>
    <row r="5" spans="1:23">
      <c r="A5" s="8">
        <v>45716</v>
      </c>
      <c r="B5" t="s">
        <v>23</v>
      </c>
      <c r="C5">
        <v>8783626</v>
      </c>
      <c r="D5" t="s">
        <v>44</v>
      </c>
      <c r="G5" t="s">
        <v>45</v>
      </c>
      <c r="H5" t="s">
        <v>26</v>
      </c>
      <c r="I5" t="s">
        <v>27</v>
      </c>
      <c r="J5" t="s">
        <v>28</v>
      </c>
      <c r="K5" t="s">
        <v>29</v>
      </c>
      <c r="L5" t="s">
        <v>30</v>
      </c>
      <c r="M5" s="8">
        <v>45742</v>
      </c>
      <c r="N5">
        <v>18</v>
      </c>
      <c r="P5" t="s">
        <v>46</v>
      </c>
      <c r="Q5" s="1" t="s">
        <v>28</v>
      </c>
      <c r="R5" t="s">
        <v>47</v>
      </c>
      <c r="S5" s="8">
        <v>45735</v>
      </c>
      <c r="T5" t="s">
        <v>33</v>
      </c>
      <c r="U5" s="1" t="str">
        <f>VLOOKUP(C5,'DATA CORREO'!G:W,17,0)</f>
        <v>CERRADA</v>
      </c>
      <c r="V5" s="4">
        <f>VLOOKUP(C5,'DATA CORREO'!G:V,16,0)</f>
        <v>45737</v>
      </c>
    </row>
    <row r="6" spans="1:23">
      <c r="A6" s="8">
        <v>45716</v>
      </c>
      <c r="B6" t="s">
        <v>23</v>
      </c>
      <c r="C6" s="78">
        <v>8249657</v>
      </c>
      <c r="D6" t="s">
        <v>48</v>
      </c>
      <c r="G6" t="s">
        <v>49</v>
      </c>
      <c r="H6" t="s">
        <v>26</v>
      </c>
      <c r="I6" t="s">
        <v>36</v>
      </c>
      <c r="J6" t="s">
        <v>28</v>
      </c>
      <c r="K6" t="s">
        <v>29</v>
      </c>
      <c r="L6" t="s">
        <v>30</v>
      </c>
      <c r="M6" s="8">
        <v>45742</v>
      </c>
      <c r="N6">
        <v>17</v>
      </c>
      <c r="P6" t="s">
        <v>46</v>
      </c>
      <c r="Q6" s="1" t="s">
        <v>28</v>
      </c>
      <c r="R6" t="s">
        <v>32</v>
      </c>
      <c r="S6" s="8">
        <v>45747</v>
      </c>
      <c r="T6" t="s">
        <v>33</v>
      </c>
      <c r="U6" s="1" t="str">
        <f>VLOOKUP(C6,'DATA CORREO'!G:W,17,0)</f>
        <v>CERRADA</v>
      </c>
      <c r="V6" s="4">
        <f>VLOOKUP(C6,'DATA CORREO'!G:V,16,0)</f>
        <v>45747</v>
      </c>
    </row>
    <row r="7" spans="1:23" s="76" customFormat="1">
      <c r="A7" s="75">
        <v>45716</v>
      </c>
      <c r="B7" s="76" t="s">
        <v>23</v>
      </c>
      <c r="C7" s="76">
        <v>44000062</v>
      </c>
      <c r="D7" s="76" t="s">
        <v>50</v>
      </c>
      <c r="G7" s="76" t="s">
        <v>51</v>
      </c>
      <c r="H7" s="76" t="s">
        <v>26</v>
      </c>
      <c r="I7" t="s">
        <v>52</v>
      </c>
      <c r="J7" t="s">
        <v>28</v>
      </c>
      <c r="K7" t="s">
        <v>29</v>
      </c>
      <c r="L7" t="s">
        <v>30</v>
      </c>
      <c r="M7" s="8">
        <v>45742</v>
      </c>
      <c r="N7">
        <v>19</v>
      </c>
      <c r="O7"/>
      <c r="P7" t="s">
        <v>53</v>
      </c>
      <c r="Q7" s="77" t="s">
        <v>28</v>
      </c>
      <c r="R7" s="76" t="s">
        <v>43</v>
      </c>
      <c r="S7" s="75">
        <v>45754</v>
      </c>
      <c r="T7" s="76" t="s">
        <v>33</v>
      </c>
      <c r="U7" s="1" t="str">
        <f>VLOOKUP(C7,'DATA CORREO'!G:W,17,0)</f>
        <v>CERRADA</v>
      </c>
      <c r="V7" s="4">
        <f>VLOOKUP(C7,'DATA CORREO'!G:V,16,0)</f>
        <v>45754</v>
      </c>
      <c r="W7" s="2"/>
    </row>
    <row r="8" spans="1:23">
      <c r="A8" s="8">
        <v>45719</v>
      </c>
      <c r="B8" t="s">
        <v>23</v>
      </c>
      <c r="C8">
        <v>29561921</v>
      </c>
      <c r="D8" t="s">
        <v>54</v>
      </c>
      <c r="G8" t="s">
        <v>55</v>
      </c>
      <c r="H8" t="s">
        <v>26</v>
      </c>
      <c r="I8" t="s">
        <v>27</v>
      </c>
      <c r="J8" t="s">
        <v>28</v>
      </c>
      <c r="K8" t="s">
        <v>29</v>
      </c>
      <c r="L8" t="s">
        <v>37</v>
      </c>
      <c r="M8" s="8">
        <v>45742</v>
      </c>
      <c r="N8">
        <v>16</v>
      </c>
      <c r="P8" t="s">
        <v>38</v>
      </c>
      <c r="Q8" s="1" t="s">
        <v>28</v>
      </c>
      <c r="R8" t="s">
        <v>32</v>
      </c>
      <c r="S8" s="8">
        <v>45749</v>
      </c>
      <c r="T8" t="s">
        <v>33</v>
      </c>
      <c r="U8" s="1" t="str">
        <f>VLOOKUP(C8,'DATA CORREO'!G:W,17,0)</f>
        <v>CERRADA</v>
      </c>
      <c r="V8" s="4">
        <f>VLOOKUP(C8,'DATA CORREO'!G:V,16,0)</f>
        <v>45749</v>
      </c>
    </row>
    <row r="9" spans="1:23">
      <c r="A9" s="8">
        <v>45720</v>
      </c>
      <c r="B9" t="s">
        <v>23</v>
      </c>
      <c r="C9">
        <v>8243493</v>
      </c>
      <c r="D9" t="s">
        <v>56</v>
      </c>
      <c r="G9" t="s">
        <v>57</v>
      </c>
      <c r="H9" t="s">
        <v>41</v>
      </c>
      <c r="I9" t="s">
        <v>42</v>
      </c>
      <c r="K9" t="s">
        <v>29</v>
      </c>
      <c r="L9" t="s">
        <v>30</v>
      </c>
      <c r="M9" s="8">
        <v>45742</v>
      </c>
      <c r="N9">
        <v>19</v>
      </c>
      <c r="P9" t="s">
        <v>46</v>
      </c>
      <c r="Q9" s="1" t="s">
        <v>28</v>
      </c>
      <c r="R9" t="s">
        <v>32</v>
      </c>
      <c r="S9" s="8">
        <v>45748</v>
      </c>
      <c r="T9" t="s">
        <v>33</v>
      </c>
      <c r="U9" s="1" t="str">
        <f>VLOOKUP(C9,'DATA CORREO'!G:W,17,0)</f>
        <v>CERRADA</v>
      </c>
      <c r="V9" s="4">
        <f>VLOOKUP(C9,'DATA CORREO'!G:V,16,0)</f>
        <v>45748</v>
      </c>
    </row>
    <row r="10" spans="1:23">
      <c r="A10" s="8">
        <v>45721</v>
      </c>
      <c r="B10" t="s">
        <v>23</v>
      </c>
      <c r="C10">
        <v>77742062</v>
      </c>
      <c r="D10" t="s">
        <v>58</v>
      </c>
      <c r="G10" t="s">
        <v>59</v>
      </c>
      <c r="H10" t="s">
        <v>26</v>
      </c>
      <c r="I10" t="s">
        <v>27</v>
      </c>
      <c r="J10" t="s">
        <v>28</v>
      </c>
      <c r="K10" t="s">
        <v>29</v>
      </c>
      <c r="L10" t="s">
        <v>30</v>
      </c>
      <c r="M10" s="8">
        <v>45742</v>
      </c>
      <c r="N10">
        <v>16</v>
      </c>
      <c r="P10" t="s">
        <v>46</v>
      </c>
      <c r="Q10" s="1" t="s">
        <v>28</v>
      </c>
      <c r="R10" t="s">
        <v>32</v>
      </c>
      <c r="S10" s="8">
        <v>45748</v>
      </c>
      <c r="T10" t="s">
        <v>33</v>
      </c>
      <c r="U10" s="1" t="str">
        <f>VLOOKUP(C10,'DATA CORREO'!G:W,17,0)</f>
        <v>CERRADA</v>
      </c>
      <c r="V10" s="4">
        <f>VLOOKUP(C10,'DATA CORREO'!G:V,16,0)</f>
        <v>45748</v>
      </c>
    </row>
    <row r="11" spans="1:23">
      <c r="A11" s="8">
        <v>45721</v>
      </c>
      <c r="B11" t="s">
        <v>23</v>
      </c>
      <c r="D11" t="s">
        <v>60</v>
      </c>
      <c r="G11" t="s">
        <v>60</v>
      </c>
      <c r="H11" t="s">
        <v>41</v>
      </c>
      <c r="I11" t="s">
        <v>42</v>
      </c>
      <c r="K11" t="s">
        <v>29</v>
      </c>
      <c r="L11" t="s">
        <v>30</v>
      </c>
      <c r="M11" s="8">
        <v>45742</v>
      </c>
      <c r="N11">
        <v>23</v>
      </c>
      <c r="P11" t="s">
        <v>38</v>
      </c>
      <c r="Q11" s="1" t="s">
        <v>28</v>
      </c>
      <c r="R11" t="s">
        <v>43</v>
      </c>
      <c r="S11" s="8">
        <v>45754</v>
      </c>
      <c r="T11" t="s">
        <v>61</v>
      </c>
      <c r="U11" s="1" t="s">
        <v>62</v>
      </c>
      <c r="V11" s="8">
        <v>45754</v>
      </c>
      <c r="W11" s="2" t="s">
        <v>63</v>
      </c>
    </row>
    <row r="12" spans="1:23">
      <c r="A12" s="8">
        <v>45721</v>
      </c>
      <c r="B12" t="s">
        <v>23</v>
      </c>
      <c r="C12">
        <v>8268085</v>
      </c>
      <c r="D12" t="s">
        <v>64</v>
      </c>
      <c r="G12" t="s">
        <v>65</v>
      </c>
      <c r="H12" t="s">
        <v>26</v>
      </c>
      <c r="I12" t="s">
        <v>36</v>
      </c>
      <c r="J12" t="s">
        <v>28</v>
      </c>
      <c r="K12" t="s">
        <v>29</v>
      </c>
      <c r="L12" t="s">
        <v>30</v>
      </c>
      <c r="M12" s="8">
        <v>45742</v>
      </c>
      <c r="N12">
        <v>16</v>
      </c>
      <c r="P12" t="s">
        <v>46</v>
      </c>
      <c r="Q12" s="1" t="s">
        <v>28</v>
      </c>
      <c r="R12" t="s">
        <v>66</v>
      </c>
      <c r="S12" s="8">
        <v>45726</v>
      </c>
      <c r="T12" t="s">
        <v>33</v>
      </c>
      <c r="U12" s="1" t="str">
        <f>VLOOKUP(C12,'DATA CORREO'!G:W,17,0)</f>
        <v>CERRADA</v>
      </c>
      <c r="V12" s="4">
        <f>VLOOKUP(C12,'DATA CORREO'!G:V,16,0)</f>
        <v>45726</v>
      </c>
    </row>
    <row r="13" spans="1:23">
      <c r="A13" s="8">
        <v>45721</v>
      </c>
      <c r="B13" t="s">
        <v>23</v>
      </c>
      <c r="C13">
        <v>7307988</v>
      </c>
      <c r="D13" t="s">
        <v>67</v>
      </c>
      <c r="G13" t="s">
        <v>68</v>
      </c>
      <c r="H13" t="s">
        <v>26</v>
      </c>
      <c r="I13" t="s">
        <v>27</v>
      </c>
      <c r="K13" t="s">
        <v>29</v>
      </c>
      <c r="L13" t="s">
        <v>30</v>
      </c>
      <c r="M13" s="8">
        <v>45742</v>
      </c>
      <c r="N13">
        <v>16</v>
      </c>
      <c r="P13" t="s">
        <v>46</v>
      </c>
      <c r="Q13" s="1" t="s">
        <v>28</v>
      </c>
      <c r="R13" t="s">
        <v>32</v>
      </c>
      <c r="S13" s="8">
        <v>45748</v>
      </c>
      <c r="T13" t="s">
        <v>33</v>
      </c>
      <c r="U13" s="1" t="str">
        <f>VLOOKUP(C13,'DATA CORREO'!G:W,17,0)</f>
        <v>CERRADA</v>
      </c>
      <c r="V13" s="4">
        <f>VLOOKUP(C13,'DATA CORREO'!G:V,16,0)</f>
        <v>45748</v>
      </c>
    </row>
    <row r="14" spans="1:23">
      <c r="A14" s="8">
        <v>45721</v>
      </c>
      <c r="B14" t="s">
        <v>23</v>
      </c>
      <c r="C14">
        <v>72182950</v>
      </c>
      <c r="D14" t="s">
        <v>69</v>
      </c>
      <c r="G14" t="s">
        <v>70</v>
      </c>
      <c r="H14" t="s">
        <v>41</v>
      </c>
      <c r="I14" t="s">
        <v>42</v>
      </c>
      <c r="K14" t="s">
        <v>29</v>
      </c>
      <c r="L14" t="s">
        <v>30</v>
      </c>
      <c r="M14" s="8">
        <v>45742</v>
      </c>
      <c r="N14">
        <v>16</v>
      </c>
      <c r="P14" t="s">
        <v>46</v>
      </c>
      <c r="Q14" s="1" t="s">
        <v>28</v>
      </c>
      <c r="R14" t="s">
        <v>71</v>
      </c>
      <c r="S14" s="8">
        <v>45746</v>
      </c>
      <c r="T14" t="s">
        <v>33</v>
      </c>
      <c r="U14" s="1" t="str">
        <f>VLOOKUP(C14,'DATA CORREO'!G:W,17,0)</f>
        <v>CERRADA</v>
      </c>
      <c r="V14" s="4">
        <f>VLOOKUP(C14,'DATA CORREO'!G:V,16,0)</f>
        <v>45746</v>
      </c>
    </row>
    <row r="15" spans="1:23">
      <c r="A15" s="8">
        <v>45722</v>
      </c>
      <c r="B15" t="s">
        <v>23</v>
      </c>
      <c r="C15">
        <v>9876517</v>
      </c>
      <c r="D15" t="s">
        <v>72</v>
      </c>
      <c r="G15" t="s">
        <v>73</v>
      </c>
      <c r="I15" t="s">
        <v>74</v>
      </c>
      <c r="K15" t="s">
        <v>29</v>
      </c>
      <c r="L15" t="s">
        <v>30</v>
      </c>
      <c r="M15" s="8">
        <v>45742</v>
      </c>
      <c r="N15">
        <v>15</v>
      </c>
      <c r="P15" t="s">
        <v>75</v>
      </c>
      <c r="Q15" s="1" t="s">
        <v>28</v>
      </c>
      <c r="R15" t="s">
        <v>43</v>
      </c>
      <c r="S15" s="8">
        <v>45750</v>
      </c>
      <c r="T15" t="s">
        <v>33</v>
      </c>
      <c r="U15" s="1" t="str">
        <f>VLOOKUP(C15,'DATA CORREO'!G:W,17,0)</f>
        <v>CERRADA</v>
      </c>
      <c r="V15" s="4">
        <f>VLOOKUP(C15,'DATA CORREO'!G:V,16,0)</f>
        <v>45750</v>
      </c>
      <c r="W15" s="2" t="s">
        <v>76</v>
      </c>
    </row>
    <row r="16" spans="1:23">
      <c r="A16" s="8">
        <v>45723</v>
      </c>
      <c r="B16" t="s">
        <v>23</v>
      </c>
      <c r="C16">
        <v>3506981</v>
      </c>
      <c r="D16" t="s">
        <v>77</v>
      </c>
      <c r="G16" t="s">
        <v>78</v>
      </c>
      <c r="H16" t="s">
        <v>41</v>
      </c>
      <c r="I16" t="s">
        <v>42</v>
      </c>
      <c r="K16" t="s">
        <v>29</v>
      </c>
      <c r="L16" t="s">
        <v>30</v>
      </c>
      <c r="M16" s="8">
        <v>45742</v>
      </c>
      <c r="N16">
        <v>8</v>
      </c>
      <c r="P16" t="s">
        <v>46</v>
      </c>
      <c r="Q16" s="1" t="s">
        <v>28</v>
      </c>
      <c r="R16" t="s">
        <v>32</v>
      </c>
      <c r="S16" s="8">
        <v>45748</v>
      </c>
      <c r="T16" t="s">
        <v>33</v>
      </c>
      <c r="U16" s="1" t="str">
        <f>VLOOKUP(C16,'DATA CORREO'!G:W,17,0)</f>
        <v>CERRADA</v>
      </c>
      <c r="V16" s="4">
        <f>VLOOKUP(C16,'DATA CORREO'!G:V,16,0)</f>
        <v>45733</v>
      </c>
    </row>
    <row r="17" spans="1:23">
      <c r="A17" s="8">
        <v>45723</v>
      </c>
      <c r="B17" t="s">
        <v>23</v>
      </c>
      <c r="C17">
        <v>2009433</v>
      </c>
      <c r="D17" t="s">
        <v>79</v>
      </c>
      <c r="G17" t="s">
        <v>80</v>
      </c>
      <c r="H17" t="s">
        <v>26</v>
      </c>
      <c r="I17" t="s">
        <v>36</v>
      </c>
      <c r="J17" t="s">
        <v>28</v>
      </c>
      <c r="K17" t="s">
        <v>29</v>
      </c>
      <c r="L17" t="s">
        <v>30</v>
      </c>
      <c r="M17" s="8">
        <v>45734</v>
      </c>
      <c r="N17">
        <v>8</v>
      </c>
      <c r="P17" t="s">
        <v>81</v>
      </c>
      <c r="Q17" s="1" t="s">
        <v>28</v>
      </c>
      <c r="R17" t="s">
        <v>43</v>
      </c>
      <c r="S17" s="8">
        <v>45750</v>
      </c>
      <c r="T17" t="s">
        <v>33</v>
      </c>
      <c r="U17" s="1" t="str">
        <f>VLOOKUP(C17,'DATA CORREO'!G:W,17,0)</f>
        <v>CERRADA</v>
      </c>
      <c r="V17" s="4">
        <f>VLOOKUP(C17,'DATA CORREO'!G:V,16,0)</f>
        <v>45750</v>
      </c>
      <c r="W17" s="2" t="s">
        <v>82</v>
      </c>
    </row>
    <row r="18" spans="1:23">
      <c r="A18" s="8">
        <v>45726</v>
      </c>
      <c r="B18" t="s">
        <v>23</v>
      </c>
      <c r="C18">
        <v>29222292</v>
      </c>
      <c r="D18" t="s">
        <v>83</v>
      </c>
      <c r="G18" t="s">
        <v>84</v>
      </c>
      <c r="H18" t="s">
        <v>26</v>
      </c>
      <c r="I18" t="s">
        <v>27</v>
      </c>
      <c r="J18" t="s">
        <v>28</v>
      </c>
      <c r="K18" t="s">
        <v>29</v>
      </c>
      <c r="L18" t="s">
        <v>30</v>
      </c>
      <c r="M18" s="8">
        <v>45742</v>
      </c>
      <c r="N18">
        <v>7</v>
      </c>
      <c r="P18" t="s">
        <v>46</v>
      </c>
      <c r="Q18" s="1" t="s">
        <v>28</v>
      </c>
      <c r="R18" t="s">
        <v>32</v>
      </c>
      <c r="S18" s="8">
        <v>45750</v>
      </c>
      <c r="T18" t="s">
        <v>33</v>
      </c>
      <c r="U18" s="1" t="str">
        <f>VLOOKUP(C18,'DATA CORREO'!G:W,17,0)</f>
        <v>CERRADA</v>
      </c>
      <c r="V18" s="4">
        <f>VLOOKUP(C18,'DATA CORREO'!G:V,16,0)</f>
        <v>45750</v>
      </c>
    </row>
    <row r="19" spans="1:23">
      <c r="A19" s="8">
        <v>45726</v>
      </c>
      <c r="B19" t="s">
        <v>23</v>
      </c>
      <c r="C19">
        <v>8170776</v>
      </c>
      <c r="D19" t="s">
        <v>85</v>
      </c>
      <c r="G19" t="s">
        <v>86</v>
      </c>
      <c r="H19" t="s">
        <v>41</v>
      </c>
      <c r="I19" t="s">
        <v>87</v>
      </c>
      <c r="K19" t="s">
        <v>29</v>
      </c>
      <c r="L19" t="s">
        <v>30</v>
      </c>
      <c r="M19" s="8">
        <v>45742</v>
      </c>
      <c r="N19">
        <v>7</v>
      </c>
      <c r="P19" t="s">
        <v>88</v>
      </c>
      <c r="Q19" s="1" t="s">
        <v>28</v>
      </c>
      <c r="R19" t="s">
        <v>43</v>
      </c>
      <c r="S19" s="8">
        <v>45751</v>
      </c>
      <c r="T19" t="s">
        <v>61</v>
      </c>
      <c r="U19" s="1" t="str">
        <f>VLOOKUP(C19,'DATA CORREO'!G:W,17,0)</f>
        <v>CERRADA</v>
      </c>
      <c r="V19" s="4">
        <f>VLOOKUP(C19,'DATA CORREO'!G:V,16,0)</f>
        <v>45751</v>
      </c>
      <c r="W19" s="2" t="s">
        <v>89</v>
      </c>
    </row>
    <row r="20" spans="1:23">
      <c r="A20" s="8">
        <v>45726</v>
      </c>
      <c r="B20" t="s">
        <v>23</v>
      </c>
      <c r="C20">
        <v>44841514</v>
      </c>
      <c r="D20" t="s">
        <v>90</v>
      </c>
      <c r="H20" t="s">
        <v>26</v>
      </c>
      <c r="I20" t="s">
        <v>36</v>
      </c>
      <c r="J20" t="s">
        <v>28</v>
      </c>
      <c r="K20" t="s">
        <v>29</v>
      </c>
      <c r="L20" t="s">
        <v>30</v>
      </c>
      <c r="M20" s="8">
        <v>45742</v>
      </c>
      <c r="N20">
        <v>13</v>
      </c>
      <c r="P20" t="s">
        <v>46</v>
      </c>
      <c r="Q20" s="1" t="s">
        <v>28</v>
      </c>
      <c r="R20" t="s">
        <v>32</v>
      </c>
      <c r="S20" s="8">
        <v>45748</v>
      </c>
      <c r="T20" t="s">
        <v>33</v>
      </c>
      <c r="U20" s="1" t="str">
        <f>VLOOKUP(C20,'DATA CORREO'!G:W,17,0)</f>
        <v>CERRADA</v>
      </c>
      <c r="V20" s="4">
        <f>VLOOKUP(C20,'DATA CORREO'!G:V,16,0)</f>
        <v>45748</v>
      </c>
    </row>
    <row r="21" spans="1:23">
      <c r="A21" s="8">
        <v>45726</v>
      </c>
      <c r="B21" t="s">
        <v>23</v>
      </c>
      <c r="C21">
        <v>72154157</v>
      </c>
      <c r="D21" t="s">
        <v>91</v>
      </c>
      <c r="G21" t="s">
        <v>92</v>
      </c>
      <c r="H21" t="s">
        <v>26</v>
      </c>
      <c r="I21" t="s">
        <v>93</v>
      </c>
      <c r="J21" t="s">
        <v>28</v>
      </c>
      <c r="K21" t="s">
        <v>29</v>
      </c>
      <c r="L21" t="s">
        <v>30</v>
      </c>
      <c r="M21" s="8">
        <v>45742</v>
      </c>
      <c r="N21">
        <v>8</v>
      </c>
      <c r="P21" t="s">
        <v>94</v>
      </c>
      <c r="Q21" s="1" t="s">
        <v>28</v>
      </c>
      <c r="R21" t="s">
        <v>43</v>
      </c>
      <c r="S21" s="8">
        <v>45751</v>
      </c>
      <c r="T21" t="s">
        <v>33</v>
      </c>
      <c r="U21" s="1" t="str">
        <f>VLOOKUP(C21,'DATA CORREO'!G:W,17,0)</f>
        <v>CERRADA</v>
      </c>
      <c r="V21" s="4">
        <f>VLOOKUP(C21,'DATA CORREO'!G:V,16,0)</f>
        <v>45751</v>
      </c>
      <c r="W21" s="2" t="s">
        <v>95</v>
      </c>
    </row>
    <row r="22" spans="1:23">
      <c r="A22" s="8">
        <v>45726</v>
      </c>
      <c r="B22" t="s">
        <v>23</v>
      </c>
      <c r="C22">
        <v>44841514</v>
      </c>
      <c r="D22" t="s">
        <v>96</v>
      </c>
      <c r="G22" t="s">
        <v>90</v>
      </c>
      <c r="H22" t="s">
        <v>26</v>
      </c>
      <c r="I22" t="s">
        <v>36</v>
      </c>
      <c r="J22" t="s">
        <v>28</v>
      </c>
      <c r="K22" t="s">
        <v>29</v>
      </c>
      <c r="L22" t="s">
        <v>30</v>
      </c>
      <c r="M22" s="8">
        <v>45742</v>
      </c>
      <c r="N22">
        <v>13</v>
      </c>
      <c r="P22" t="s">
        <v>46</v>
      </c>
      <c r="Q22" s="1" t="s">
        <v>28</v>
      </c>
      <c r="R22" t="s">
        <v>32</v>
      </c>
      <c r="S22" s="8">
        <v>45748</v>
      </c>
      <c r="T22" t="s">
        <v>33</v>
      </c>
      <c r="U22" s="1" t="str">
        <f>VLOOKUP(C22,'DATA CORREO'!G:W,17,0)</f>
        <v>CERRADA</v>
      </c>
      <c r="V22" s="4">
        <f>VLOOKUP(C22,'DATA CORREO'!G:V,16,0)</f>
        <v>45748</v>
      </c>
    </row>
    <row r="23" spans="1:23">
      <c r="A23" s="8">
        <v>45727</v>
      </c>
      <c r="B23" t="s">
        <v>23</v>
      </c>
      <c r="C23">
        <v>74839971</v>
      </c>
      <c r="D23" t="s">
        <v>97</v>
      </c>
      <c r="G23" t="s">
        <v>98</v>
      </c>
      <c r="H23" t="s">
        <v>41</v>
      </c>
      <c r="I23" t="s">
        <v>42</v>
      </c>
      <c r="K23" t="s">
        <v>29</v>
      </c>
      <c r="L23" t="s">
        <v>30</v>
      </c>
      <c r="M23" s="8">
        <v>45742</v>
      </c>
      <c r="N23">
        <v>9</v>
      </c>
      <c r="P23" t="s">
        <v>46</v>
      </c>
      <c r="Q23" s="1" t="s">
        <v>28</v>
      </c>
      <c r="R23" t="s">
        <v>32</v>
      </c>
      <c r="S23" s="8">
        <v>45748</v>
      </c>
      <c r="T23" t="s">
        <v>33</v>
      </c>
      <c r="U23" s="1" t="str">
        <f>VLOOKUP(C23,'DATA CORREO'!G:W,17,0)</f>
        <v>CERRADA</v>
      </c>
      <c r="V23" s="4">
        <f>VLOOKUP(C23,'DATA CORREO'!G:V,16,0)</f>
        <v>45748</v>
      </c>
    </row>
    <row r="24" spans="1:23">
      <c r="A24" s="8">
        <v>45727</v>
      </c>
      <c r="B24" t="s">
        <v>23</v>
      </c>
      <c r="C24">
        <v>72845505</v>
      </c>
      <c r="D24" t="s">
        <v>99</v>
      </c>
      <c r="G24" t="s">
        <v>100</v>
      </c>
      <c r="H24" t="s">
        <v>26</v>
      </c>
      <c r="I24" t="s">
        <v>27</v>
      </c>
      <c r="J24" t="s">
        <v>28</v>
      </c>
      <c r="K24" t="s">
        <v>29</v>
      </c>
      <c r="L24" t="s">
        <v>30</v>
      </c>
      <c r="M24" s="8">
        <v>45742</v>
      </c>
      <c r="N24">
        <v>9</v>
      </c>
      <c r="P24" t="s">
        <v>101</v>
      </c>
      <c r="Q24" s="1" t="s">
        <v>28</v>
      </c>
      <c r="R24" t="s">
        <v>43</v>
      </c>
      <c r="S24" s="8">
        <v>45751</v>
      </c>
      <c r="T24" t="s">
        <v>33</v>
      </c>
      <c r="U24" s="1" t="str">
        <f>VLOOKUP(C24,'DATA CORREO'!G:W,17,0)</f>
        <v>CERRADA</v>
      </c>
      <c r="V24" s="4">
        <f>VLOOKUP(C24,'DATA CORREO'!G:V,16,0)</f>
        <v>45751</v>
      </c>
      <c r="W24" s="2" t="s">
        <v>102</v>
      </c>
    </row>
    <row r="25" spans="1:23">
      <c r="A25" s="8">
        <v>45728</v>
      </c>
      <c r="B25" t="s">
        <v>23</v>
      </c>
      <c r="C25" s="19">
        <v>72844745</v>
      </c>
      <c r="D25" t="s">
        <v>103</v>
      </c>
      <c r="G25" t="s">
        <v>104</v>
      </c>
      <c r="H25" t="s">
        <v>26</v>
      </c>
      <c r="I25" t="s">
        <v>36</v>
      </c>
      <c r="J25" t="s">
        <v>28</v>
      </c>
      <c r="K25" t="s">
        <v>29</v>
      </c>
      <c r="L25" t="s">
        <v>30</v>
      </c>
      <c r="M25" s="8">
        <v>45735</v>
      </c>
      <c r="N25">
        <v>5</v>
      </c>
      <c r="P25" t="s">
        <v>105</v>
      </c>
      <c r="Q25" s="1" t="s">
        <v>28</v>
      </c>
      <c r="R25" t="s">
        <v>71</v>
      </c>
      <c r="S25" s="8">
        <v>45747</v>
      </c>
      <c r="T25" t="s">
        <v>33</v>
      </c>
      <c r="U25" s="1" t="str">
        <f>VLOOKUP(C25,'DATA CORREO'!G:W,17,0)</f>
        <v>CERRADA</v>
      </c>
      <c r="V25" s="4">
        <f>VLOOKUP(C25,'DATA CORREO'!G:V,16,0)</f>
        <v>45747</v>
      </c>
    </row>
    <row r="26" spans="1:23">
      <c r="A26" s="8">
        <v>45728</v>
      </c>
      <c r="B26" t="s">
        <v>23</v>
      </c>
      <c r="C26" s="78">
        <v>6698348</v>
      </c>
      <c r="D26" t="s">
        <v>106</v>
      </c>
      <c r="G26" t="s">
        <v>107</v>
      </c>
      <c r="H26" t="s">
        <v>41</v>
      </c>
      <c r="I26" t="s">
        <v>42</v>
      </c>
      <c r="K26" t="s">
        <v>29</v>
      </c>
      <c r="L26" t="s">
        <v>30</v>
      </c>
      <c r="M26" s="8">
        <v>45742</v>
      </c>
      <c r="N26">
        <v>10</v>
      </c>
      <c r="P26" t="s">
        <v>46</v>
      </c>
      <c r="Q26" s="1" t="s">
        <v>28</v>
      </c>
      <c r="R26" t="s">
        <v>47</v>
      </c>
      <c r="S26" s="8">
        <v>45741</v>
      </c>
      <c r="T26" t="s">
        <v>33</v>
      </c>
      <c r="U26" s="1" t="str">
        <f>VLOOKUP(C26,'DATA CORREO'!G:W,17,0)</f>
        <v>TRASLADADA</v>
      </c>
      <c r="V26" s="4">
        <f>VLOOKUP(C26,'DATA CORREO'!G:V,16,0)</f>
        <v>45741</v>
      </c>
    </row>
    <row r="27" spans="1:23">
      <c r="A27" s="8">
        <v>45728</v>
      </c>
      <c r="B27" t="s">
        <v>23</v>
      </c>
      <c r="C27">
        <v>7805048</v>
      </c>
      <c r="D27" t="s">
        <v>108</v>
      </c>
      <c r="G27" t="s">
        <v>109</v>
      </c>
      <c r="H27" t="s">
        <v>26</v>
      </c>
      <c r="I27" t="s">
        <v>27</v>
      </c>
      <c r="J27" t="s">
        <v>28</v>
      </c>
      <c r="K27" t="s">
        <v>29</v>
      </c>
      <c r="L27" t="s">
        <v>30</v>
      </c>
      <c r="M27" s="8">
        <v>45742</v>
      </c>
      <c r="N27">
        <v>9</v>
      </c>
      <c r="P27" t="s">
        <v>46</v>
      </c>
      <c r="Q27" s="1" t="s">
        <v>28</v>
      </c>
      <c r="R27" t="s">
        <v>32</v>
      </c>
      <c r="S27" s="8">
        <v>45748</v>
      </c>
      <c r="T27" t="s">
        <v>33</v>
      </c>
      <c r="U27" s="1" t="str">
        <f>VLOOKUP(C27,'DATA CORREO'!G:W,17,0)</f>
        <v>CERRADA</v>
      </c>
      <c r="V27" s="4">
        <f>VLOOKUP(C27,'DATA CORREO'!G:V,16,0)</f>
        <v>45748</v>
      </c>
    </row>
    <row r="28" spans="1:23">
      <c r="A28" s="8">
        <v>45728</v>
      </c>
      <c r="B28" t="s">
        <v>23</v>
      </c>
      <c r="C28">
        <v>44852752</v>
      </c>
      <c r="D28" t="s">
        <v>110</v>
      </c>
      <c r="G28" t="s">
        <v>111</v>
      </c>
      <c r="H28" t="s">
        <v>41</v>
      </c>
      <c r="I28" t="s">
        <v>42</v>
      </c>
      <c r="K28" t="s">
        <v>29</v>
      </c>
      <c r="L28" t="s">
        <v>30</v>
      </c>
      <c r="M28" s="8">
        <v>45742</v>
      </c>
      <c r="N28">
        <v>10</v>
      </c>
      <c r="P28" t="s">
        <v>101</v>
      </c>
      <c r="Q28" s="1" t="s">
        <v>28</v>
      </c>
      <c r="R28" t="s">
        <v>43</v>
      </c>
      <c r="S28" s="8">
        <v>45751</v>
      </c>
      <c r="T28" t="s">
        <v>33</v>
      </c>
      <c r="U28" s="1" t="str">
        <f>VLOOKUP(C28,'DATA CORREO'!G:W,17,0)</f>
        <v>CERRADA</v>
      </c>
      <c r="V28" s="4">
        <f>VLOOKUP(C28,'DATA CORREO'!G:V,16,0)</f>
        <v>45751</v>
      </c>
      <c r="W28" s="2" t="s">
        <v>102</v>
      </c>
    </row>
    <row r="29" spans="1:23">
      <c r="A29" s="8">
        <v>45728</v>
      </c>
      <c r="B29" t="s">
        <v>23</v>
      </c>
      <c r="C29">
        <v>7731756</v>
      </c>
      <c r="D29" t="s">
        <v>112</v>
      </c>
      <c r="G29" t="s">
        <v>113</v>
      </c>
      <c r="H29" t="s">
        <v>26</v>
      </c>
      <c r="I29" t="s">
        <v>36</v>
      </c>
      <c r="K29" t="s">
        <v>29</v>
      </c>
      <c r="L29" t="s">
        <v>30</v>
      </c>
      <c r="M29" s="8">
        <v>45742</v>
      </c>
      <c r="N29">
        <v>9</v>
      </c>
      <c r="P29" t="s">
        <v>31</v>
      </c>
      <c r="Q29" s="1" t="s">
        <v>28</v>
      </c>
      <c r="R29" t="s">
        <v>43</v>
      </c>
      <c r="S29" s="8">
        <v>45751</v>
      </c>
      <c r="T29" t="s">
        <v>33</v>
      </c>
      <c r="U29" s="1" t="str">
        <f>VLOOKUP(C29,'DATA CORREO'!G:W,17,0)</f>
        <v>CERRADA</v>
      </c>
      <c r="V29" s="4">
        <f>VLOOKUP(C29,'DATA CORREO'!G:V,16,0)</f>
        <v>45749</v>
      </c>
      <c r="W29" s="2" t="s">
        <v>114</v>
      </c>
    </row>
    <row r="30" spans="1:23">
      <c r="A30" s="8">
        <v>45728</v>
      </c>
      <c r="B30" t="s">
        <v>23</v>
      </c>
      <c r="C30">
        <v>6040784</v>
      </c>
      <c r="D30" t="s">
        <v>115</v>
      </c>
      <c r="G30" t="s">
        <v>116</v>
      </c>
      <c r="H30" t="s">
        <v>26</v>
      </c>
      <c r="I30" t="s">
        <v>27</v>
      </c>
      <c r="J30" t="s">
        <v>28</v>
      </c>
      <c r="K30" t="s">
        <v>29</v>
      </c>
      <c r="L30" t="s">
        <v>30</v>
      </c>
      <c r="M30" s="8">
        <v>45742</v>
      </c>
      <c r="N30">
        <v>11</v>
      </c>
      <c r="P30" t="s">
        <v>31</v>
      </c>
      <c r="Q30" s="1" t="s">
        <v>28</v>
      </c>
      <c r="R30" t="s">
        <v>32</v>
      </c>
      <c r="S30" s="8">
        <v>45718</v>
      </c>
      <c r="T30" t="s">
        <v>33</v>
      </c>
      <c r="U30" s="1" t="str">
        <f>VLOOKUP(C30,'DATA CORREO'!G:W,17,0)</f>
        <v>CERRADA</v>
      </c>
      <c r="V30" s="4">
        <f>VLOOKUP(C30,'DATA CORREO'!G:V,16,0)</f>
        <v>45749</v>
      </c>
    </row>
    <row r="31" spans="1:23">
      <c r="A31" s="8">
        <v>45728</v>
      </c>
      <c r="B31" t="s">
        <v>23</v>
      </c>
      <c r="C31">
        <v>42413293</v>
      </c>
      <c r="D31" t="s">
        <v>117</v>
      </c>
      <c r="G31" t="s">
        <v>118</v>
      </c>
      <c r="H31" t="s">
        <v>26</v>
      </c>
      <c r="I31" t="s">
        <v>27</v>
      </c>
      <c r="J31" t="s">
        <v>28</v>
      </c>
      <c r="K31" t="s">
        <v>29</v>
      </c>
      <c r="L31" t="s">
        <v>30</v>
      </c>
      <c r="M31" s="8">
        <v>45742</v>
      </c>
      <c r="N31">
        <v>11</v>
      </c>
      <c r="P31" t="s">
        <v>101</v>
      </c>
      <c r="Q31" s="1" t="s">
        <v>28</v>
      </c>
      <c r="R31" t="s">
        <v>43</v>
      </c>
      <c r="S31" s="8">
        <v>45750</v>
      </c>
      <c r="T31" t="s">
        <v>33</v>
      </c>
      <c r="U31" s="1" t="str">
        <f>VLOOKUP(C31,'DATA CORREO'!G:W,17,0)</f>
        <v>CERRADA</v>
      </c>
      <c r="V31" s="4">
        <f>VLOOKUP(C31,'DATA CORREO'!G:V,16,0)</f>
        <v>45751</v>
      </c>
      <c r="W31" s="2" t="s">
        <v>102</v>
      </c>
    </row>
    <row r="32" spans="1:23">
      <c r="A32" s="8">
        <v>45728</v>
      </c>
      <c r="B32" t="s">
        <v>23</v>
      </c>
      <c r="C32">
        <v>46674191</v>
      </c>
      <c r="D32" t="s">
        <v>119</v>
      </c>
      <c r="G32" t="s">
        <v>119</v>
      </c>
      <c r="H32" t="s">
        <v>26</v>
      </c>
      <c r="I32" t="s">
        <v>27</v>
      </c>
      <c r="J32" t="s">
        <v>28</v>
      </c>
      <c r="K32" t="s">
        <v>29</v>
      </c>
      <c r="L32" t="s">
        <v>30</v>
      </c>
      <c r="M32" s="8">
        <v>45742</v>
      </c>
      <c r="N32">
        <v>11</v>
      </c>
      <c r="P32" t="s">
        <v>31</v>
      </c>
      <c r="Q32" s="1" t="s">
        <v>28</v>
      </c>
      <c r="R32" t="s">
        <v>32</v>
      </c>
      <c r="S32" s="8">
        <v>45718</v>
      </c>
      <c r="T32" t="s">
        <v>33</v>
      </c>
      <c r="U32" s="1" t="str">
        <f>VLOOKUP(C32,'DATA CORREO'!G:W,17,0)</f>
        <v>CERRADA</v>
      </c>
      <c r="V32" s="4">
        <f>VLOOKUP(C32,'DATA CORREO'!G:V,16,0)</f>
        <v>45749</v>
      </c>
    </row>
    <row r="33" spans="1:23">
      <c r="A33" s="8">
        <v>45729</v>
      </c>
      <c r="B33" t="s">
        <v>23</v>
      </c>
      <c r="C33">
        <v>25616130</v>
      </c>
      <c r="D33" t="s">
        <v>120</v>
      </c>
      <c r="G33" t="s">
        <v>121</v>
      </c>
      <c r="H33" t="s">
        <v>26</v>
      </c>
      <c r="I33" t="s">
        <v>93</v>
      </c>
      <c r="J33" t="s">
        <v>28</v>
      </c>
      <c r="K33" t="s">
        <v>29</v>
      </c>
      <c r="L33" t="s">
        <v>30</v>
      </c>
      <c r="M33" s="8">
        <v>45742</v>
      </c>
      <c r="N33">
        <v>11</v>
      </c>
      <c r="P33" t="s">
        <v>101</v>
      </c>
      <c r="Q33" s="1" t="s">
        <v>122</v>
      </c>
      <c r="S33" s="8"/>
      <c r="T33" t="s">
        <v>61</v>
      </c>
      <c r="U33" s="1" t="str">
        <f>VLOOKUP(C33,'DATA CORREO'!G:W,17,0)</f>
        <v>CERRADA</v>
      </c>
      <c r="V33" s="4">
        <f>VLOOKUP(C33,'DATA CORREO'!G:V,16,0)</f>
        <v>45748</v>
      </c>
      <c r="W33" s="2" t="s">
        <v>123</v>
      </c>
    </row>
    <row r="34" spans="1:23">
      <c r="A34" s="8">
        <v>45729</v>
      </c>
      <c r="B34" t="s">
        <v>23</v>
      </c>
      <c r="D34" t="s">
        <v>124</v>
      </c>
      <c r="G34" t="s">
        <v>124</v>
      </c>
      <c r="H34" t="s">
        <v>41</v>
      </c>
      <c r="I34" t="s">
        <v>42</v>
      </c>
      <c r="J34" t="s">
        <v>28</v>
      </c>
      <c r="K34" t="s">
        <v>29</v>
      </c>
      <c r="L34" t="s">
        <v>30</v>
      </c>
      <c r="M34" s="8">
        <v>45742</v>
      </c>
      <c r="N34">
        <v>11</v>
      </c>
      <c r="P34" t="s">
        <v>101</v>
      </c>
      <c r="Q34" s="1" t="s">
        <v>28</v>
      </c>
      <c r="R34" t="s">
        <v>43</v>
      </c>
      <c r="S34" s="8">
        <v>45751</v>
      </c>
      <c r="T34" t="s">
        <v>61</v>
      </c>
      <c r="U34" s="1" t="s">
        <v>62</v>
      </c>
      <c r="V34" s="8">
        <v>45751</v>
      </c>
      <c r="W34" s="2" t="s">
        <v>63</v>
      </c>
    </row>
    <row r="35" spans="1:23">
      <c r="A35" s="8">
        <v>45729</v>
      </c>
      <c r="B35" t="s">
        <v>23</v>
      </c>
      <c r="C35">
        <v>8185495</v>
      </c>
      <c r="D35" t="s">
        <v>125</v>
      </c>
      <c r="G35" t="s">
        <v>126</v>
      </c>
      <c r="H35" t="s">
        <v>26</v>
      </c>
      <c r="I35" t="s">
        <v>27</v>
      </c>
      <c r="J35" t="s">
        <v>28</v>
      </c>
      <c r="K35" t="s">
        <v>29</v>
      </c>
      <c r="L35" t="s">
        <v>30</v>
      </c>
      <c r="M35" s="8">
        <v>45742</v>
      </c>
      <c r="N35">
        <v>11</v>
      </c>
      <c r="P35" t="s">
        <v>28</v>
      </c>
      <c r="Q35" s="1" t="s">
        <v>28</v>
      </c>
      <c r="R35" t="s">
        <v>32</v>
      </c>
      <c r="S35" s="8">
        <v>45718</v>
      </c>
      <c r="T35" t="s">
        <v>33</v>
      </c>
      <c r="U35" s="1" t="str">
        <f>VLOOKUP(C35,'DATA CORREO'!G:W,17,0)</f>
        <v>CERRADA</v>
      </c>
      <c r="V35" s="4">
        <f>VLOOKUP(C35,'DATA CORREO'!G:V,16,0)</f>
        <v>45749</v>
      </c>
    </row>
    <row r="36" spans="1:23">
      <c r="A36" s="8">
        <v>45729</v>
      </c>
      <c r="B36" t="s">
        <v>23</v>
      </c>
      <c r="C36">
        <v>10060304</v>
      </c>
      <c r="D36" t="s">
        <v>127</v>
      </c>
      <c r="G36" t="s">
        <v>128</v>
      </c>
      <c r="H36" t="s">
        <v>41</v>
      </c>
      <c r="I36" t="s">
        <v>42</v>
      </c>
      <c r="J36" t="s">
        <v>28</v>
      </c>
      <c r="K36" t="s">
        <v>29</v>
      </c>
      <c r="L36" t="s">
        <v>30</v>
      </c>
      <c r="M36" s="8">
        <v>45742</v>
      </c>
      <c r="N36">
        <v>11</v>
      </c>
      <c r="P36" t="s">
        <v>101</v>
      </c>
      <c r="Q36" s="1" t="s">
        <v>28</v>
      </c>
      <c r="R36" t="s">
        <v>43</v>
      </c>
      <c r="S36" s="8">
        <v>45751</v>
      </c>
      <c r="T36" t="s">
        <v>33</v>
      </c>
      <c r="U36" s="1" t="str">
        <f>VLOOKUP(C36,'DATA CORREO'!G:W,17,0)</f>
        <v>CERRADA</v>
      </c>
      <c r="V36" s="4">
        <f>VLOOKUP(C36,'DATA CORREO'!G:V,16,0)</f>
        <v>45751</v>
      </c>
      <c r="W36" s="2" t="s">
        <v>129</v>
      </c>
    </row>
    <row r="37" spans="1:23">
      <c r="A37" s="8">
        <v>45730</v>
      </c>
      <c r="B37" t="s">
        <v>23</v>
      </c>
      <c r="D37" t="s">
        <v>130</v>
      </c>
      <c r="G37" t="s">
        <v>130</v>
      </c>
      <c r="H37" t="s">
        <v>41</v>
      </c>
      <c r="I37" t="s">
        <v>42</v>
      </c>
      <c r="K37" t="s">
        <v>29</v>
      </c>
      <c r="L37" t="s">
        <v>30</v>
      </c>
      <c r="M37" s="8">
        <v>45742</v>
      </c>
      <c r="N37">
        <v>11</v>
      </c>
      <c r="P37" t="s">
        <v>101</v>
      </c>
      <c r="Q37" s="1" t="s">
        <v>28</v>
      </c>
      <c r="R37" t="s">
        <v>32</v>
      </c>
      <c r="S37" s="8">
        <v>45750</v>
      </c>
      <c r="T37" t="s">
        <v>61</v>
      </c>
      <c r="U37" s="1" t="s">
        <v>62</v>
      </c>
      <c r="V37" s="4">
        <v>45750</v>
      </c>
      <c r="W37" s="2" t="s">
        <v>131</v>
      </c>
    </row>
    <row r="38" spans="1:23">
      <c r="A38" s="8">
        <v>45730</v>
      </c>
      <c r="B38" t="s">
        <v>23</v>
      </c>
      <c r="D38" t="s">
        <v>132</v>
      </c>
      <c r="G38" t="s">
        <v>133</v>
      </c>
      <c r="H38" t="s">
        <v>41</v>
      </c>
      <c r="I38" t="s">
        <v>134</v>
      </c>
      <c r="J38" t="s">
        <v>28</v>
      </c>
      <c r="K38" t="s">
        <v>29</v>
      </c>
      <c r="L38" t="s">
        <v>30</v>
      </c>
      <c r="M38" s="8">
        <v>45742</v>
      </c>
      <c r="N38">
        <v>12</v>
      </c>
      <c r="P38" t="s">
        <v>122</v>
      </c>
      <c r="Q38" s="1" t="s">
        <v>28</v>
      </c>
      <c r="R38" t="s">
        <v>43</v>
      </c>
      <c r="S38" s="8">
        <v>45751</v>
      </c>
      <c r="T38" t="s">
        <v>135</v>
      </c>
      <c r="U38" s="1" t="s">
        <v>62</v>
      </c>
      <c r="V38" s="8">
        <v>45751</v>
      </c>
      <c r="W38" s="2" t="s">
        <v>63</v>
      </c>
    </row>
    <row r="39" spans="1:23">
      <c r="A39" s="8">
        <v>45730</v>
      </c>
      <c r="B39" t="s">
        <v>23</v>
      </c>
      <c r="C39">
        <v>7731756</v>
      </c>
      <c r="D39" t="s">
        <v>112</v>
      </c>
      <c r="G39" t="s">
        <v>136</v>
      </c>
      <c r="H39" t="s">
        <v>26</v>
      </c>
      <c r="I39" t="s">
        <v>27</v>
      </c>
      <c r="J39" t="s">
        <v>28</v>
      </c>
      <c r="K39" t="s">
        <v>29</v>
      </c>
      <c r="L39" t="s">
        <v>30</v>
      </c>
      <c r="M39" s="8">
        <v>45742</v>
      </c>
      <c r="N39">
        <v>12</v>
      </c>
      <c r="P39" t="s">
        <v>46</v>
      </c>
      <c r="Q39" s="1" t="s">
        <v>28</v>
      </c>
      <c r="R39" t="s">
        <v>32</v>
      </c>
      <c r="S39" s="8">
        <v>45751</v>
      </c>
      <c r="T39" t="s">
        <v>33</v>
      </c>
      <c r="U39" s="1" t="str">
        <f>VLOOKUP(C39,'DATA CORREO'!G:W,17,0)</f>
        <v>CERRADA</v>
      </c>
      <c r="V39" s="4">
        <f>VLOOKUP(C39,'DATA CORREO'!G:V,16,0)</f>
        <v>45749</v>
      </c>
    </row>
    <row r="40" spans="1:23">
      <c r="A40" s="8">
        <v>45730</v>
      </c>
      <c r="B40" t="s">
        <v>23</v>
      </c>
      <c r="C40">
        <v>25639731</v>
      </c>
      <c r="D40" t="s">
        <v>137</v>
      </c>
      <c r="G40" t="s">
        <v>138</v>
      </c>
      <c r="H40" t="s">
        <v>26</v>
      </c>
      <c r="I40" t="s">
        <v>52</v>
      </c>
      <c r="J40" t="s">
        <v>28</v>
      </c>
      <c r="K40" t="s">
        <v>29</v>
      </c>
      <c r="L40" t="s">
        <v>30</v>
      </c>
      <c r="M40" s="8">
        <v>45735</v>
      </c>
      <c r="N40">
        <v>8</v>
      </c>
      <c r="P40" t="s">
        <v>46</v>
      </c>
      <c r="Q40" s="1" t="s">
        <v>28</v>
      </c>
      <c r="R40" t="s">
        <v>32</v>
      </c>
      <c r="S40" s="8">
        <v>45747</v>
      </c>
      <c r="T40" t="s">
        <v>33</v>
      </c>
      <c r="U40" s="1" t="str">
        <f>VLOOKUP(C40,'DATA CORREO'!G:W,17,0)</f>
        <v>CERRADA</v>
      </c>
      <c r="V40" s="4">
        <f>VLOOKUP(C40,'DATA CORREO'!G:V,16,0)</f>
        <v>45747</v>
      </c>
    </row>
    <row r="41" spans="1:23">
      <c r="A41" s="8">
        <v>45733</v>
      </c>
      <c r="B41" t="s">
        <v>23</v>
      </c>
      <c r="C41" s="19">
        <v>2760176</v>
      </c>
      <c r="D41" t="s">
        <v>139</v>
      </c>
      <c r="G41" t="s">
        <v>140</v>
      </c>
      <c r="H41" t="s">
        <v>26</v>
      </c>
      <c r="I41" t="s">
        <v>93</v>
      </c>
      <c r="J41" t="s">
        <v>28</v>
      </c>
      <c r="K41" t="s">
        <v>29</v>
      </c>
      <c r="L41" t="s">
        <v>30</v>
      </c>
      <c r="M41" s="8">
        <v>45742</v>
      </c>
      <c r="N41">
        <v>10</v>
      </c>
      <c r="P41" t="s">
        <v>46</v>
      </c>
      <c r="Q41" s="1" t="s">
        <v>28</v>
      </c>
      <c r="R41" t="s">
        <v>43</v>
      </c>
      <c r="S41" s="8">
        <v>45754</v>
      </c>
      <c r="T41" t="s">
        <v>33</v>
      </c>
      <c r="U41" s="1" t="s">
        <v>141</v>
      </c>
      <c r="V41" s="4">
        <f>VLOOKUP(C41,'DATA CORREO'!G:V,16,0)</f>
        <v>45754</v>
      </c>
    </row>
    <row r="42" spans="1:23">
      <c r="A42" s="8">
        <v>45733</v>
      </c>
      <c r="B42" t="s">
        <v>23</v>
      </c>
      <c r="C42">
        <v>6927900</v>
      </c>
      <c r="D42" t="s">
        <v>142</v>
      </c>
      <c r="G42" t="s">
        <v>143</v>
      </c>
      <c r="H42" t="s">
        <v>26</v>
      </c>
      <c r="I42" t="s">
        <v>144</v>
      </c>
      <c r="J42" t="s">
        <v>28</v>
      </c>
      <c r="K42" t="s">
        <v>29</v>
      </c>
      <c r="L42" t="s">
        <v>30</v>
      </c>
      <c r="M42" s="8">
        <v>45742</v>
      </c>
      <c r="N42">
        <v>13</v>
      </c>
      <c r="P42" t="s">
        <v>46</v>
      </c>
      <c r="Q42" s="1" t="s">
        <v>28</v>
      </c>
      <c r="R42" t="s">
        <v>32</v>
      </c>
      <c r="S42" s="8">
        <v>45747</v>
      </c>
      <c r="T42" t="s">
        <v>33</v>
      </c>
      <c r="U42" s="1" t="str">
        <f>VLOOKUP(C42,'DATA CORREO'!G:W,17,0)</f>
        <v>CERRADA</v>
      </c>
      <c r="V42" s="4">
        <f>VLOOKUP(C42,'DATA CORREO'!G:V,16,0)</f>
        <v>45742</v>
      </c>
    </row>
    <row r="43" spans="1:23">
      <c r="A43" s="8">
        <v>45734</v>
      </c>
      <c r="B43" t="s">
        <v>23</v>
      </c>
      <c r="C43">
        <v>8248299</v>
      </c>
      <c r="D43" t="s">
        <v>145</v>
      </c>
      <c r="H43" t="s">
        <v>26</v>
      </c>
      <c r="I43" t="s">
        <v>27</v>
      </c>
      <c r="J43" t="s">
        <v>28</v>
      </c>
      <c r="K43" t="s">
        <v>29</v>
      </c>
      <c r="L43" t="s">
        <v>30</v>
      </c>
      <c r="M43" s="8">
        <v>45742</v>
      </c>
      <c r="N43">
        <v>13</v>
      </c>
      <c r="P43" t="s">
        <v>46</v>
      </c>
      <c r="Q43" s="1" t="s">
        <v>28</v>
      </c>
      <c r="R43" t="s">
        <v>146</v>
      </c>
      <c r="S43" s="8">
        <v>45744</v>
      </c>
      <c r="T43" t="s">
        <v>33</v>
      </c>
      <c r="U43" s="1" t="str">
        <f>VLOOKUP(C43,'DATA CORREO'!G:W,17,0)</f>
        <v>CERRADA</v>
      </c>
      <c r="V43" s="4">
        <f>VLOOKUP(C43,'DATA CORREO'!G:V,16,0)</f>
        <v>45744</v>
      </c>
    </row>
    <row r="44" spans="1:23">
      <c r="A44" s="8">
        <v>45734</v>
      </c>
      <c r="B44" t="s">
        <v>23</v>
      </c>
      <c r="C44">
        <v>30849054</v>
      </c>
      <c r="D44" t="s">
        <v>147</v>
      </c>
      <c r="G44" t="s">
        <v>148</v>
      </c>
      <c r="H44" t="s">
        <v>26</v>
      </c>
      <c r="I44" t="s">
        <v>74</v>
      </c>
      <c r="J44" t="s">
        <v>28</v>
      </c>
      <c r="K44" t="s">
        <v>29</v>
      </c>
      <c r="L44" t="s">
        <v>30</v>
      </c>
      <c r="M44" s="8">
        <v>45742</v>
      </c>
      <c r="N44">
        <v>14</v>
      </c>
      <c r="P44" t="s">
        <v>31</v>
      </c>
      <c r="Q44" s="1" t="s">
        <v>28</v>
      </c>
      <c r="R44" t="s">
        <v>47</v>
      </c>
      <c r="S44" s="8">
        <v>45721</v>
      </c>
      <c r="T44" t="s">
        <v>33</v>
      </c>
      <c r="U44" s="1" t="str">
        <f>VLOOKUP(C44,'DATA CORREO'!G:W,17,0)</f>
        <v>CERRADA</v>
      </c>
      <c r="V44" s="4">
        <f>VLOOKUP(C44,'DATA CORREO'!G:V,16,0)</f>
        <v>45721</v>
      </c>
    </row>
    <row r="45" spans="1:23">
      <c r="A45" s="8">
        <v>45735</v>
      </c>
      <c r="B45" t="s">
        <v>23</v>
      </c>
      <c r="C45" s="79">
        <v>25677282</v>
      </c>
      <c r="D45" t="s">
        <v>149</v>
      </c>
      <c r="G45" t="s">
        <v>150</v>
      </c>
      <c r="H45" t="s">
        <v>26</v>
      </c>
      <c r="I45" t="s">
        <v>27</v>
      </c>
      <c r="J45" t="s">
        <v>28</v>
      </c>
      <c r="K45" t="s">
        <v>29</v>
      </c>
      <c r="L45" t="s">
        <v>30</v>
      </c>
      <c r="M45" s="8">
        <v>45742</v>
      </c>
      <c r="N45">
        <v>5</v>
      </c>
      <c r="P45" t="s">
        <v>31</v>
      </c>
      <c r="Q45" s="1" t="s">
        <v>28</v>
      </c>
      <c r="R45" t="s">
        <v>32</v>
      </c>
      <c r="S45" s="8">
        <v>45718</v>
      </c>
      <c r="T45" t="s">
        <v>33</v>
      </c>
      <c r="U45" s="1" t="str">
        <f>VLOOKUP(C45,'DATA CORREO'!G:W,17,0)</f>
        <v>CERRADA</v>
      </c>
      <c r="V45" s="4">
        <f>VLOOKUP(C45,'DATA CORREO'!G:V,16,0)</f>
        <v>45749</v>
      </c>
    </row>
    <row r="46" spans="1:23">
      <c r="A46" s="8">
        <v>45736</v>
      </c>
      <c r="B46" t="s">
        <v>23</v>
      </c>
      <c r="C46">
        <v>7806297</v>
      </c>
      <c r="D46" t="s">
        <v>151</v>
      </c>
      <c r="G46" t="s">
        <v>152</v>
      </c>
      <c r="H46" t="s">
        <v>26</v>
      </c>
      <c r="I46" t="s">
        <v>36</v>
      </c>
      <c r="J46" t="s">
        <v>28</v>
      </c>
      <c r="K46" t="s">
        <v>29</v>
      </c>
      <c r="L46" t="s">
        <v>30</v>
      </c>
      <c r="M46" s="8">
        <v>45742</v>
      </c>
      <c r="N46">
        <v>6</v>
      </c>
      <c r="P46" t="s">
        <v>31</v>
      </c>
      <c r="Q46" s="1" t="s">
        <v>28</v>
      </c>
      <c r="R46" t="s">
        <v>32</v>
      </c>
      <c r="S46" s="8">
        <v>45718</v>
      </c>
      <c r="T46" t="s">
        <v>33</v>
      </c>
      <c r="U46" s="1" t="str">
        <f>VLOOKUP(C46,'DATA CORREO'!G:W,17,0)</f>
        <v>CERRADA</v>
      </c>
      <c r="V46" s="4">
        <f>VLOOKUP(C46,'DATA CORREO'!G:V,16,0)</f>
        <v>45749</v>
      </c>
    </row>
    <row r="47" spans="1:23">
      <c r="A47" s="8">
        <v>45737</v>
      </c>
      <c r="B47" t="s">
        <v>23</v>
      </c>
      <c r="D47" t="s">
        <v>153</v>
      </c>
      <c r="G47" t="s">
        <v>154</v>
      </c>
      <c r="H47" t="s">
        <v>41</v>
      </c>
      <c r="I47" t="s">
        <v>42</v>
      </c>
      <c r="K47" t="s">
        <v>29</v>
      </c>
      <c r="L47" t="s">
        <v>155</v>
      </c>
      <c r="M47" s="8">
        <v>45742</v>
      </c>
      <c r="N47">
        <v>4</v>
      </c>
      <c r="P47" t="s">
        <v>101</v>
      </c>
      <c r="Q47" s="1" t="s">
        <v>122</v>
      </c>
      <c r="T47" t="s">
        <v>156</v>
      </c>
      <c r="U47" s="1" t="s">
        <v>157</v>
      </c>
      <c r="V47" s="4" t="e">
        <f>VLOOKUP(C47,'DATA CORREO'!G:V,16,0)</f>
        <v>#N/A</v>
      </c>
      <c r="W47" s="2" t="s">
        <v>158</v>
      </c>
    </row>
    <row r="48" spans="1:23" s="76" customFormat="1">
      <c r="A48" s="75">
        <v>45737</v>
      </c>
      <c r="B48" s="76" t="s">
        <v>23</v>
      </c>
      <c r="D48" s="76" t="s">
        <v>159</v>
      </c>
      <c r="G48" s="76" t="s">
        <v>159</v>
      </c>
      <c r="H48" s="76" t="s">
        <v>41</v>
      </c>
      <c r="I48" t="s">
        <v>42</v>
      </c>
      <c r="J48"/>
      <c r="K48" t="s">
        <v>29</v>
      </c>
      <c r="L48" t="s">
        <v>155</v>
      </c>
      <c r="M48" s="8">
        <v>45742</v>
      </c>
      <c r="N48">
        <v>3</v>
      </c>
      <c r="O48"/>
      <c r="P48" t="s">
        <v>101</v>
      </c>
      <c r="Q48" s="77" t="s">
        <v>28</v>
      </c>
      <c r="R48" s="76" t="s">
        <v>32</v>
      </c>
      <c r="S48" s="75">
        <v>45718</v>
      </c>
      <c r="T48" s="76" t="s">
        <v>61</v>
      </c>
      <c r="U48" s="1" t="s">
        <v>62</v>
      </c>
      <c r="V48" s="4">
        <v>45749</v>
      </c>
      <c r="W48" s="80" t="s">
        <v>160</v>
      </c>
    </row>
    <row r="49" spans="1:23">
      <c r="A49" s="8">
        <v>45737</v>
      </c>
      <c r="B49" t="s">
        <v>23</v>
      </c>
      <c r="C49" s="19">
        <v>8743921</v>
      </c>
      <c r="D49" t="s">
        <v>161</v>
      </c>
      <c r="G49" t="s">
        <v>162</v>
      </c>
      <c r="H49" t="s">
        <v>26</v>
      </c>
      <c r="I49" t="s">
        <v>36</v>
      </c>
      <c r="K49" t="s">
        <v>29</v>
      </c>
      <c r="L49" t="s">
        <v>155</v>
      </c>
      <c r="M49" s="8">
        <v>45742</v>
      </c>
      <c r="N49">
        <v>3</v>
      </c>
      <c r="P49" t="s">
        <v>101</v>
      </c>
      <c r="Q49" s="1" t="s">
        <v>28</v>
      </c>
      <c r="R49" t="s">
        <v>43</v>
      </c>
      <c r="S49" s="8">
        <v>45747</v>
      </c>
      <c r="T49" t="s">
        <v>33</v>
      </c>
      <c r="U49" s="1" t="str">
        <f>VLOOKUP(C49,'DATA CORREO'!G:W,17,0)</f>
        <v>CERRADA</v>
      </c>
      <c r="V49" s="4">
        <f>VLOOKUP(C49,'DATA CORREO'!G:V,16,0)</f>
        <v>45758</v>
      </c>
    </row>
    <row r="50" spans="1:23">
      <c r="A50" s="8">
        <v>45737</v>
      </c>
      <c r="B50" t="s">
        <v>23</v>
      </c>
      <c r="C50">
        <v>6686347</v>
      </c>
      <c r="G50" t="s">
        <v>163</v>
      </c>
      <c r="H50" t="s">
        <v>41</v>
      </c>
      <c r="I50" t="s">
        <v>42</v>
      </c>
      <c r="K50" t="s">
        <v>29</v>
      </c>
      <c r="L50" t="s">
        <v>155</v>
      </c>
      <c r="M50" s="8">
        <v>45742</v>
      </c>
      <c r="N50">
        <v>4</v>
      </c>
      <c r="P50" t="s">
        <v>46</v>
      </c>
      <c r="Q50" s="1" t="s">
        <v>28</v>
      </c>
      <c r="R50" t="s">
        <v>32</v>
      </c>
      <c r="S50" s="8">
        <v>45745</v>
      </c>
      <c r="T50" t="s">
        <v>33</v>
      </c>
      <c r="U50" s="1" t="str">
        <f>VLOOKUP(C50,'DATA CORREO'!G:W,17,0)</f>
        <v>CERRADA</v>
      </c>
      <c r="V50" s="4">
        <f>VLOOKUP(C50,'DATA CORREO'!G:V,16,0)</f>
        <v>45745</v>
      </c>
    </row>
    <row r="51" spans="1:23">
      <c r="A51" s="8">
        <v>45737</v>
      </c>
      <c r="B51" t="s">
        <v>23</v>
      </c>
      <c r="C51">
        <v>6204981</v>
      </c>
      <c r="D51" t="s">
        <v>132</v>
      </c>
      <c r="G51" t="s">
        <v>132</v>
      </c>
      <c r="H51" t="s">
        <v>41</v>
      </c>
      <c r="I51" t="s">
        <v>42</v>
      </c>
      <c r="K51" t="s">
        <v>29</v>
      </c>
      <c r="L51" t="s">
        <v>155</v>
      </c>
      <c r="M51" s="8">
        <v>45742</v>
      </c>
      <c r="N51">
        <v>4</v>
      </c>
      <c r="P51" t="s">
        <v>46</v>
      </c>
      <c r="Q51" s="87" t="s">
        <v>28</v>
      </c>
      <c r="R51" s="88" t="s">
        <v>32</v>
      </c>
      <c r="S51" s="89">
        <v>45745</v>
      </c>
      <c r="T51" s="88" t="s">
        <v>61</v>
      </c>
      <c r="U51" s="87" t="str">
        <f>VLOOKUP(C51,'DATA CORREO'!G:W,17,0)</f>
        <v>CERRADA</v>
      </c>
      <c r="V51" s="90">
        <f>VLOOKUP(C51,'DATA CORREO'!G:V,16,0)</f>
        <v>45745</v>
      </c>
      <c r="W51" s="91" t="s">
        <v>164</v>
      </c>
    </row>
    <row r="52" spans="1:23">
      <c r="A52" s="8">
        <v>45740</v>
      </c>
      <c r="B52" t="s">
        <v>23</v>
      </c>
      <c r="C52" s="79">
        <v>10808635</v>
      </c>
      <c r="D52" t="s">
        <v>165</v>
      </c>
      <c r="G52" t="s">
        <v>166</v>
      </c>
      <c r="H52" t="s">
        <v>26</v>
      </c>
      <c r="I52" t="s">
        <v>36</v>
      </c>
      <c r="K52" t="s">
        <v>29</v>
      </c>
      <c r="L52" t="s">
        <v>155</v>
      </c>
      <c r="M52" s="8">
        <v>45742</v>
      </c>
      <c r="N52">
        <v>4</v>
      </c>
      <c r="P52" t="s">
        <v>46</v>
      </c>
      <c r="Q52" s="1" t="s">
        <v>28</v>
      </c>
      <c r="R52" t="s">
        <v>32</v>
      </c>
      <c r="S52" s="8">
        <v>45748</v>
      </c>
      <c r="T52" t="s">
        <v>33</v>
      </c>
      <c r="U52" s="1" t="str">
        <f>VLOOKUP(C52,'DATA CORREO'!G:W,17,0)</f>
        <v>CERRADA</v>
      </c>
      <c r="V52" s="4">
        <f>VLOOKUP(C52,'DATA CORREO'!G:V,16,0)</f>
        <v>45748</v>
      </c>
    </row>
    <row r="53" spans="1:23">
      <c r="A53" s="8">
        <v>45740</v>
      </c>
      <c r="B53" t="s">
        <v>23</v>
      </c>
      <c r="C53">
        <v>40204963</v>
      </c>
      <c r="D53" t="s">
        <v>167</v>
      </c>
      <c r="G53" t="s">
        <v>168</v>
      </c>
      <c r="H53" t="s">
        <v>26</v>
      </c>
      <c r="I53" t="s">
        <v>27</v>
      </c>
      <c r="K53" t="s">
        <v>29</v>
      </c>
      <c r="L53" t="s">
        <v>155</v>
      </c>
      <c r="M53" s="8">
        <v>45742</v>
      </c>
      <c r="N53">
        <v>3</v>
      </c>
      <c r="P53" t="s">
        <v>169</v>
      </c>
      <c r="Q53" s="1" t="s">
        <v>28</v>
      </c>
      <c r="R53" t="s">
        <v>170</v>
      </c>
      <c r="S53" s="8">
        <v>45718</v>
      </c>
      <c r="T53" t="s">
        <v>33</v>
      </c>
      <c r="U53" s="1" t="str">
        <f>VLOOKUP(C53,'DATA CORREO'!G:W,17,0)</f>
        <v>CERRADA</v>
      </c>
      <c r="V53" s="4">
        <f>VLOOKUP(C53,'DATA CORREO'!G:V,16,0)</f>
        <v>45749</v>
      </c>
    </row>
    <row r="54" spans="1:23">
      <c r="A54" s="8">
        <v>45740</v>
      </c>
      <c r="B54" t="s">
        <v>23</v>
      </c>
      <c r="C54">
        <v>1</v>
      </c>
      <c r="D54" t="s">
        <v>171</v>
      </c>
      <c r="G54" t="s">
        <v>171</v>
      </c>
      <c r="H54" t="s">
        <v>41</v>
      </c>
      <c r="I54" t="s">
        <v>134</v>
      </c>
      <c r="K54" t="s">
        <v>29</v>
      </c>
      <c r="L54" t="s">
        <v>155</v>
      </c>
      <c r="M54" s="8">
        <v>45742</v>
      </c>
      <c r="N54">
        <v>3</v>
      </c>
      <c r="P54" t="s">
        <v>101</v>
      </c>
      <c r="Q54" s="1" t="s">
        <v>28</v>
      </c>
      <c r="R54" t="s">
        <v>43</v>
      </c>
      <c r="S54" s="8">
        <v>45751</v>
      </c>
      <c r="T54" t="s">
        <v>61</v>
      </c>
      <c r="U54" s="1" t="s">
        <v>62</v>
      </c>
      <c r="V54" s="4" t="e">
        <f>VLOOKUP(C54,'DATA CORREO'!G:V,16,0)</f>
        <v>#N/A</v>
      </c>
      <c r="W54" s="2" t="s">
        <v>63</v>
      </c>
    </row>
    <row r="55" spans="1:23">
      <c r="A55" s="8">
        <v>45740</v>
      </c>
      <c r="B55" t="s">
        <v>23</v>
      </c>
      <c r="C55">
        <v>10796964</v>
      </c>
      <c r="D55" t="s">
        <v>172</v>
      </c>
      <c r="G55" t="s">
        <v>173</v>
      </c>
      <c r="H55" t="s">
        <v>26</v>
      </c>
      <c r="I55" t="s">
        <v>27</v>
      </c>
      <c r="K55" t="s">
        <v>29</v>
      </c>
      <c r="L55" t="s">
        <v>155</v>
      </c>
      <c r="M55" s="8">
        <v>45742</v>
      </c>
      <c r="N55">
        <v>3</v>
      </c>
      <c r="P55" t="s">
        <v>46</v>
      </c>
      <c r="Q55" s="1" t="s">
        <v>28</v>
      </c>
      <c r="R55" t="s">
        <v>43</v>
      </c>
      <c r="S55" s="8">
        <v>45747</v>
      </c>
      <c r="T55" t="s">
        <v>33</v>
      </c>
      <c r="U55" s="1" t="str">
        <f>VLOOKUP(C55,'DATA CORREO'!G:W,17,0)</f>
        <v>CERRADA</v>
      </c>
      <c r="V55" s="4">
        <f>VLOOKUP(C55,'DATA CORREO'!G:V,16,0)</f>
        <v>45747</v>
      </c>
    </row>
    <row r="56" spans="1:23">
      <c r="A56" s="8">
        <v>45740</v>
      </c>
      <c r="B56" t="s">
        <v>23</v>
      </c>
      <c r="C56">
        <v>6686347</v>
      </c>
      <c r="D56" t="s">
        <v>174</v>
      </c>
      <c r="G56" t="s">
        <v>163</v>
      </c>
      <c r="H56" t="s">
        <v>41</v>
      </c>
      <c r="I56" t="s">
        <v>42</v>
      </c>
      <c r="K56" t="s">
        <v>29</v>
      </c>
      <c r="L56" t="s">
        <v>155</v>
      </c>
      <c r="M56" s="8">
        <v>45742</v>
      </c>
      <c r="N56">
        <v>4</v>
      </c>
      <c r="P56" t="s">
        <v>46</v>
      </c>
      <c r="Q56" s="1" t="s">
        <v>28</v>
      </c>
      <c r="R56" t="s">
        <v>32</v>
      </c>
      <c r="S56" s="8">
        <v>45745</v>
      </c>
      <c r="T56" t="s">
        <v>33</v>
      </c>
      <c r="U56" s="1" t="str">
        <f>VLOOKUP(C56,'DATA CORREO'!G:W,17,0)</f>
        <v>CERRADA</v>
      </c>
      <c r="V56" s="4">
        <f>VLOOKUP(C56,'DATA CORREO'!G:V,16,0)</f>
        <v>45745</v>
      </c>
    </row>
  </sheetData>
  <autoFilter ref="A1:W56" xr:uid="{38F84AAD-924B-4646-A284-3E7408A3915B}"/>
  <conditionalFormatting sqref="C6">
    <cfRule type="duplicateValues" dxfId="76" priority="4"/>
  </conditionalFormatting>
  <conditionalFormatting sqref="C26">
    <cfRule type="duplicateValues" dxfId="75" priority="3"/>
  </conditionalFormatting>
  <conditionalFormatting sqref="C45">
    <cfRule type="duplicateValues" dxfId="74" priority="2"/>
  </conditionalFormatting>
  <conditionalFormatting sqref="C52">
    <cfRule type="duplicateValues" dxfId="7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B274-6B50-4903-99DA-0E91597AC4EE}">
  <dimension ref="A1:X42"/>
  <sheetViews>
    <sheetView workbookViewId="0">
      <selection activeCell="X15" sqref="X15"/>
    </sheetView>
  </sheetViews>
  <sheetFormatPr defaultColWidth="11.42578125" defaultRowHeight="14.45"/>
  <cols>
    <col min="4" max="4" width="45.42578125" customWidth="1"/>
    <col min="5" max="6" width="0" hidden="1" customWidth="1"/>
    <col min="7" max="7" width="40" customWidth="1"/>
    <col min="8" max="8" width="24.5703125" bestFit="1" customWidth="1"/>
    <col min="9" max="15" width="0" hidden="1" customWidth="1"/>
    <col min="16" max="16" width="17.7109375" bestFit="1" customWidth="1"/>
  </cols>
  <sheetData>
    <row r="1" spans="1:24">
      <c r="A1" t="s">
        <v>0</v>
      </c>
      <c r="B1" t="s">
        <v>175</v>
      </c>
      <c r="C1" t="s">
        <v>2</v>
      </c>
      <c r="D1" t="s">
        <v>3</v>
      </c>
      <c r="E1" t="s">
        <v>176</v>
      </c>
      <c r="F1" t="s">
        <v>177</v>
      </c>
      <c r="G1" t="s">
        <v>6</v>
      </c>
      <c r="H1" t="s">
        <v>7</v>
      </c>
      <c r="I1" t="s">
        <v>178</v>
      </c>
      <c r="J1" t="s">
        <v>9</v>
      </c>
      <c r="K1" t="s">
        <v>179</v>
      </c>
      <c r="L1" t="s">
        <v>11</v>
      </c>
      <c r="M1" t="s">
        <v>12</v>
      </c>
      <c r="N1" t="s">
        <v>180</v>
      </c>
      <c r="O1" t="s">
        <v>181</v>
      </c>
      <c r="P1" t="s">
        <v>182</v>
      </c>
    </row>
    <row r="2" spans="1:24">
      <c r="A2" s="8">
        <v>45743</v>
      </c>
      <c r="B2" t="s">
        <v>23</v>
      </c>
      <c r="C2">
        <v>1</v>
      </c>
      <c r="D2" t="s">
        <v>183</v>
      </c>
      <c r="G2" t="s">
        <v>183</v>
      </c>
      <c r="H2" t="s">
        <v>26</v>
      </c>
      <c r="I2" t="s">
        <v>93</v>
      </c>
      <c r="K2" t="s">
        <v>29</v>
      </c>
      <c r="L2" t="s">
        <v>30</v>
      </c>
      <c r="M2" s="8">
        <v>45833</v>
      </c>
      <c r="N2">
        <v>65</v>
      </c>
      <c r="P2" t="e">
        <f>VLOOKUP(C2,'DATA CORREO'!G:W,17,0)</f>
        <v>#N/A</v>
      </c>
    </row>
    <row r="3" spans="1:24">
      <c r="A3" s="8">
        <v>45747</v>
      </c>
      <c r="B3" t="s">
        <v>23</v>
      </c>
      <c r="C3">
        <v>7636877</v>
      </c>
      <c r="D3" t="s">
        <v>184</v>
      </c>
      <c r="G3" t="s">
        <v>185</v>
      </c>
      <c r="H3" t="s">
        <v>26</v>
      </c>
      <c r="I3" t="s">
        <v>27</v>
      </c>
      <c r="K3" t="s">
        <v>29</v>
      </c>
      <c r="L3" t="s">
        <v>30</v>
      </c>
      <c r="M3" s="8">
        <v>45833</v>
      </c>
      <c r="N3">
        <v>63</v>
      </c>
      <c r="P3" t="str">
        <f>VLOOKUP(C3,'DATA CORREO'!G:W,17,0)</f>
        <v>CERRADA</v>
      </c>
    </row>
    <row r="4" spans="1:24">
      <c r="A4" s="8">
        <v>45748</v>
      </c>
      <c r="B4" t="s">
        <v>23</v>
      </c>
      <c r="C4">
        <v>10004424</v>
      </c>
      <c r="D4" t="s">
        <v>186</v>
      </c>
      <c r="G4" t="s">
        <v>187</v>
      </c>
      <c r="H4" t="s">
        <v>41</v>
      </c>
      <c r="I4" t="s">
        <v>42</v>
      </c>
      <c r="K4" t="s">
        <v>29</v>
      </c>
      <c r="L4" t="s">
        <v>30</v>
      </c>
      <c r="M4" s="8">
        <v>45833</v>
      </c>
      <c r="N4">
        <v>62</v>
      </c>
      <c r="P4" t="str">
        <f>VLOOKUP(C4,'DATA CORREO'!G:W,17,0)</f>
        <v>CERRADA</v>
      </c>
    </row>
    <row r="5" spans="1:24">
      <c r="A5" s="8">
        <v>45751</v>
      </c>
      <c r="B5" t="s">
        <v>23</v>
      </c>
      <c r="C5">
        <v>29702122</v>
      </c>
      <c r="D5" t="s">
        <v>188</v>
      </c>
      <c r="G5" t="s">
        <v>189</v>
      </c>
      <c r="H5" t="s">
        <v>41</v>
      </c>
      <c r="I5" t="s">
        <v>42</v>
      </c>
      <c r="K5" t="s">
        <v>29</v>
      </c>
      <c r="L5" t="s">
        <v>30</v>
      </c>
      <c r="M5" s="8">
        <v>45833</v>
      </c>
      <c r="N5">
        <v>59</v>
      </c>
      <c r="P5" t="str">
        <f>VLOOKUP(C5,'DATA CORREO'!G:W,17,0)</f>
        <v>CERRADA</v>
      </c>
    </row>
    <row r="6" spans="1:24">
      <c r="A6" s="8">
        <v>45756</v>
      </c>
      <c r="B6" t="s">
        <v>23</v>
      </c>
      <c r="C6">
        <v>74334143</v>
      </c>
      <c r="D6" t="s">
        <v>190</v>
      </c>
      <c r="G6" t="s">
        <v>191</v>
      </c>
      <c r="H6" t="s">
        <v>26</v>
      </c>
      <c r="I6" t="s">
        <v>36</v>
      </c>
      <c r="K6" t="s">
        <v>29</v>
      </c>
      <c r="L6" t="s">
        <v>30</v>
      </c>
      <c r="M6" s="8">
        <v>45833</v>
      </c>
      <c r="N6">
        <v>56</v>
      </c>
      <c r="P6" t="str">
        <f>VLOOKUP(C6,'DATA CORREO'!G:W,17,0)</f>
        <v>CERRADA</v>
      </c>
    </row>
    <row r="7" spans="1:24">
      <c r="A7" s="8">
        <v>45758</v>
      </c>
      <c r="B7" t="s">
        <v>23</v>
      </c>
      <c r="C7">
        <v>46036087</v>
      </c>
      <c r="D7" t="s">
        <v>192</v>
      </c>
      <c r="G7" t="s">
        <v>193</v>
      </c>
      <c r="H7" t="s">
        <v>41</v>
      </c>
      <c r="I7" t="s">
        <v>42</v>
      </c>
      <c r="K7" t="s">
        <v>29</v>
      </c>
      <c r="L7" t="s">
        <v>30</v>
      </c>
      <c r="M7" s="8">
        <v>45833</v>
      </c>
      <c r="N7">
        <v>54</v>
      </c>
      <c r="P7" t="str">
        <f>VLOOKUP(C7,'DATA CORREO'!G:W,17,0)</f>
        <v>CERRADA</v>
      </c>
    </row>
    <row r="8" spans="1:24">
      <c r="A8" s="8">
        <v>45757</v>
      </c>
      <c r="B8" t="s">
        <v>23</v>
      </c>
      <c r="C8" s="19">
        <v>72844745</v>
      </c>
      <c r="D8" t="s">
        <v>103</v>
      </c>
      <c r="G8" t="s">
        <v>104</v>
      </c>
      <c r="H8" t="s">
        <v>26</v>
      </c>
      <c r="I8" t="s">
        <v>52</v>
      </c>
      <c r="J8" t="s">
        <v>28</v>
      </c>
      <c r="K8" t="s">
        <v>29</v>
      </c>
      <c r="L8" t="s">
        <v>30</v>
      </c>
      <c r="M8" s="8">
        <v>45833</v>
      </c>
      <c r="N8">
        <v>55</v>
      </c>
      <c r="P8" t="str">
        <f>VLOOKUP(C8,'DATA CORREO'!G:W,17,0)</f>
        <v>CERRADA</v>
      </c>
    </row>
    <row r="9" spans="1:24">
      <c r="A9" s="8">
        <v>45776</v>
      </c>
      <c r="B9" t="s">
        <v>23</v>
      </c>
      <c r="C9">
        <v>8224705</v>
      </c>
      <c r="D9" t="s">
        <v>194</v>
      </c>
      <c r="G9" t="s">
        <v>195</v>
      </c>
      <c r="H9" t="s">
        <v>41</v>
      </c>
      <c r="I9" t="s">
        <v>42</v>
      </c>
      <c r="K9" t="s">
        <v>29</v>
      </c>
      <c r="L9" t="s">
        <v>30</v>
      </c>
      <c r="M9" s="8">
        <v>45833</v>
      </c>
      <c r="N9">
        <v>42</v>
      </c>
      <c r="P9" t="str">
        <f>VLOOKUP(C9,'DATA CORREO'!G:W,17,0)</f>
        <v>CERRADA</v>
      </c>
    </row>
    <row r="10" spans="1:24">
      <c r="A10" s="8">
        <v>45769</v>
      </c>
      <c r="B10" t="s">
        <v>23</v>
      </c>
      <c r="C10">
        <v>9309622</v>
      </c>
      <c r="D10" t="s">
        <v>196</v>
      </c>
      <c r="G10" t="s">
        <v>197</v>
      </c>
      <c r="H10" t="s">
        <v>26</v>
      </c>
      <c r="I10" t="s">
        <v>52</v>
      </c>
      <c r="K10" t="s">
        <v>29</v>
      </c>
      <c r="L10" t="s">
        <v>30</v>
      </c>
      <c r="M10" s="8">
        <v>45833</v>
      </c>
      <c r="N10">
        <v>47</v>
      </c>
      <c r="P10" t="str">
        <f>VLOOKUP(C10,'DATA CORREO'!G:W,17,0)</f>
        <v>CERRADA</v>
      </c>
    </row>
    <row r="11" spans="1:24">
      <c r="A11" s="8">
        <v>45779</v>
      </c>
      <c r="B11" t="s">
        <v>23</v>
      </c>
      <c r="C11">
        <v>7879761</v>
      </c>
      <c r="D11" t="s">
        <v>198</v>
      </c>
      <c r="G11" t="s">
        <v>199</v>
      </c>
      <c r="H11" t="s">
        <v>26</v>
      </c>
      <c r="I11" t="s">
        <v>36</v>
      </c>
      <c r="K11" t="s">
        <v>29</v>
      </c>
      <c r="L11" t="s">
        <v>30</v>
      </c>
      <c r="M11" s="8">
        <v>45833</v>
      </c>
      <c r="N11">
        <v>39</v>
      </c>
      <c r="P11" t="str">
        <f>VLOOKUP(C11,'DATA CORREO'!G:W,17,0)</f>
        <v>CERRADA</v>
      </c>
    </row>
    <row r="12" spans="1:24">
      <c r="A12" s="8">
        <v>45749</v>
      </c>
      <c r="B12" t="s">
        <v>23</v>
      </c>
      <c r="C12">
        <v>2869403</v>
      </c>
      <c r="D12" t="s">
        <v>200</v>
      </c>
      <c r="G12" t="s">
        <v>201</v>
      </c>
      <c r="H12" t="s">
        <v>26</v>
      </c>
      <c r="I12" t="s">
        <v>36</v>
      </c>
      <c r="K12" t="s">
        <v>29</v>
      </c>
      <c r="L12" t="s">
        <v>30</v>
      </c>
      <c r="M12" s="8">
        <v>45833</v>
      </c>
      <c r="N12">
        <v>61</v>
      </c>
      <c r="P12" t="str">
        <f>VLOOKUP(C12,'DATA CORREO'!G:W,17,0)</f>
        <v>CERRADA</v>
      </c>
    </row>
    <row r="13" spans="1:24">
      <c r="A13" s="8">
        <v>45749</v>
      </c>
      <c r="B13" t="s">
        <v>23</v>
      </c>
      <c r="C13">
        <v>23656818</v>
      </c>
      <c r="D13" t="s">
        <v>202</v>
      </c>
      <c r="G13" t="s">
        <v>203</v>
      </c>
      <c r="H13" t="s">
        <v>41</v>
      </c>
      <c r="I13" t="s">
        <v>42</v>
      </c>
      <c r="K13" t="s">
        <v>29</v>
      </c>
      <c r="L13" t="s">
        <v>30</v>
      </c>
      <c r="M13" s="8">
        <v>45833</v>
      </c>
      <c r="N13">
        <v>61</v>
      </c>
      <c r="P13" t="str">
        <f>VLOOKUP(C13,'DATA CORREO'!G:W,17,0)</f>
        <v>CERRADA</v>
      </c>
    </row>
    <row r="14" spans="1:24">
      <c r="A14" s="8">
        <v>45779</v>
      </c>
      <c r="B14" t="s">
        <v>23</v>
      </c>
      <c r="C14">
        <v>9437292</v>
      </c>
      <c r="D14" t="s">
        <v>204</v>
      </c>
      <c r="G14" t="s">
        <v>205</v>
      </c>
      <c r="H14" t="s">
        <v>41</v>
      </c>
      <c r="I14" t="s">
        <v>52</v>
      </c>
      <c r="K14" t="s">
        <v>29</v>
      </c>
      <c r="L14" t="s">
        <v>30</v>
      </c>
      <c r="M14" s="8">
        <v>45833</v>
      </c>
      <c r="N14">
        <v>39</v>
      </c>
      <c r="P14" t="str">
        <f>VLOOKUP(C14,'DATA CORREO'!G:W,17,0)</f>
        <v>CERRADA</v>
      </c>
    </row>
    <row r="15" spans="1:24">
      <c r="A15" s="8">
        <v>45779</v>
      </c>
      <c r="B15" t="s">
        <v>23</v>
      </c>
      <c r="C15">
        <v>71119014</v>
      </c>
      <c r="D15" t="s">
        <v>206</v>
      </c>
      <c r="G15" t="s">
        <v>207</v>
      </c>
      <c r="H15" t="s">
        <v>26</v>
      </c>
      <c r="I15" t="s">
        <v>52</v>
      </c>
      <c r="K15" t="s">
        <v>29</v>
      </c>
      <c r="L15" t="s">
        <v>30</v>
      </c>
      <c r="M15" s="8">
        <v>45833</v>
      </c>
      <c r="N15">
        <v>39</v>
      </c>
      <c r="P15" t="str">
        <f>VLOOKUP(C15,'DATA CORREO'!G:W,17,0)</f>
        <v>CERRADA</v>
      </c>
      <c r="X15">
        <v>1575</v>
      </c>
    </row>
    <row r="16" spans="1:24">
      <c r="A16" s="8">
        <v>45779</v>
      </c>
      <c r="B16" t="s">
        <v>23</v>
      </c>
      <c r="C16">
        <v>7727653</v>
      </c>
      <c r="D16" t="s">
        <v>208</v>
      </c>
      <c r="G16" t="s">
        <v>209</v>
      </c>
      <c r="H16" t="s">
        <v>41</v>
      </c>
      <c r="I16" t="s">
        <v>42</v>
      </c>
      <c r="K16" t="s">
        <v>29</v>
      </c>
      <c r="L16" t="s">
        <v>30</v>
      </c>
      <c r="M16" s="8">
        <v>45833</v>
      </c>
      <c r="N16">
        <v>39</v>
      </c>
      <c r="P16" t="str">
        <f>VLOOKUP(C16,'DATA CORREO'!G:W,17,0)</f>
        <v>TRASLADADA</v>
      </c>
    </row>
    <row r="17" spans="1:16">
      <c r="A17" s="8">
        <v>45779</v>
      </c>
      <c r="B17" t="s">
        <v>23</v>
      </c>
      <c r="C17">
        <v>1</v>
      </c>
      <c r="D17" t="s">
        <v>210</v>
      </c>
      <c r="G17" t="s">
        <v>211</v>
      </c>
      <c r="H17" t="s">
        <v>41</v>
      </c>
      <c r="I17" t="s">
        <v>42</v>
      </c>
      <c r="K17" t="s">
        <v>29</v>
      </c>
      <c r="L17" t="s">
        <v>30</v>
      </c>
      <c r="M17" s="8">
        <v>45833</v>
      </c>
      <c r="N17">
        <v>39</v>
      </c>
      <c r="P17" t="e">
        <f>VLOOKUP(C17,'DATA CORREO'!G:W,17,0)</f>
        <v>#N/A</v>
      </c>
    </row>
    <row r="18" spans="1:16">
      <c r="A18" s="8">
        <v>45783</v>
      </c>
      <c r="B18" t="s">
        <v>23</v>
      </c>
      <c r="C18">
        <v>1</v>
      </c>
      <c r="D18" t="s">
        <v>212</v>
      </c>
      <c r="G18" t="s">
        <v>212</v>
      </c>
      <c r="H18" t="s">
        <v>26</v>
      </c>
      <c r="I18" t="s">
        <v>74</v>
      </c>
      <c r="K18" t="s">
        <v>29</v>
      </c>
      <c r="L18" t="s">
        <v>30</v>
      </c>
      <c r="M18" s="8">
        <v>45833</v>
      </c>
      <c r="N18">
        <v>37</v>
      </c>
      <c r="P18" t="e">
        <f>VLOOKUP(C18,'DATA CORREO'!G:W,17,0)</f>
        <v>#N/A</v>
      </c>
    </row>
    <row r="19" spans="1:16">
      <c r="A19" s="8">
        <v>45761</v>
      </c>
      <c r="B19" t="s">
        <v>23</v>
      </c>
      <c r="C19">
        <v>6167823</v>
      </c>
      <c r="D19" t="s">
        <v>213</v>
      </c>
      <c r="G19" t="s">
        <v>214</v>
      </c>
      <c r="H19" t="s">
        <v>41</v>
      </c>
      <c r="I19" t="s">
        <v>42</v>
      </c>
      <c r="K19" t="s">
        <v>29</v>
      </c>
      <c r="L19" t="s">
        <v>30</v>
      </c>
      <c r="M19" s="8">
        <v>45833</v>
      </c>
      <c r="N19">
        <v>53</v>
      </c>
      <c r="P19" t="str">
        <f>VLOOKUP(C19,'DATA CORREO'!G:W,17,0)</f>
        <v>CERRADA</v>
      </c>
    </row>
    <row r="20" spans="1:16">
      <c r="A20" s="8">
        <v>45784</v>
      </c>
      <c r="B20" t="s">
        <v>23</v>
      </c>
      <c r="C20">
        <v>78642647</v>
      </c>
      <c r="D20" t="s">
        <v>215</v>
      </c>
      <c r="G20" t="s">
        <v>216</v>
      </c>
      <c r="H20" t="s">
        <v>26</v>
      </c>
      <c r="I20" t="s">
        <v>36</v>
      </c>
      <c r="K20" t="s">
        <v>29</v>
      </c>
      <c r="L20" t="s">
        <v>30</v>
      </c>
      <c r="M20" s="8">
        <v>45833</v>
      </c>
      <c r="N20">
        <v>36</v>
      </c>
      <c r="P20" t="str">
        <f>VLOOKUP(C20,'DATA CORREO'!G:W,17,0)</f>
        <v>CERRADA</v>
      </c>
    </row>
    <row r="21" spans="1:16">
      <c r="A21" s="8">
        <v>45785</v>
      </c>
      <c r="B21" t="s">
        <v>23</v>
      </c>
      <c r="C21">
        <v>1</v>
      </c>
      <c r="D21" t="s">
        <v>217</v>
      </c>
      <c r="G21" t="s">
        <v>217</v>
      </c>
      <c r="H21" t="s">
        <v>41</v>
      </c>
      <c r="I21" t="s">
        <v>42</v>
      </c>
      <c r="K21" t="s">
        <v>29</v>
      </c>
      <c r="L21" t="s">
        <v>30</v>
      </c>
      <c r="M21" s="8">
        <v>45833</v>
      </c>
      <c r="N21">
        <v>35</v>
      </c>
      <c r="P21" t="e">
        <f>VLOOKUP(C21,'DATA CORREO'!G:W,17,0)</f>
        <v>#N/A</v>
      </c>
    </row>
    <row r="22" spans="1:16">
      <c r="A22" s="8">
        <v>45782</v>
      </c>
      <c r="B22" t="s">
        <v>23</v>
      </c>
      <c r="C22">
        <v>1</v>
      </c>
      <c r="D22" t="s">
        <v>218</v>
      </c>
      <c r="G22" t="s">
        <v>218</v>
      </c>
      <c r="H22" t="s">
        <v>41</v>
      </c>
      <c r="I22" t="s">
        <v>42</v>
      </c>
      <c r="K22" t="s">
        <v>29</v>
      </c>
      <c r="L22" t="s">
        <v>30</v>
      </c>
      <c r="M22" s="8">
        <v>45833</v>
      </c>
      <c r="N22">
        <v>38</v>
      </c>
      <c r="P22" t="e">
        <f>VLOOKUP(C22,'DATA CORREO'!G:W,17,0)</f>
        <v>#N/A</v>
      </c>
    </row>
    <row r="23" spans="1:16">
      <c r="A23" s="8">
        <v>45805</v>
      </c>
      <c r="B23" t="s">
        <v>23</v>
      </c>
      <c r="C23">
        <v>6040784</v>
      </c>
      <c r="D23" t="s">
        <v>115</v>
      </c>
      <c r="G23" t="s">
        <v>116</v>
      </c>
      <c r="H23" t="s">
        <v>26</v>
      </c>
      <c r="I23" t="s">
        <v>27</v>
      </c>
      <c r="K23" t="s">
        <v>29</v>
      </c>
      <c r="L23" t="s">
        <v>30</v>
      </c>
      <c r="M23" s="8">
        <v>45833</v>
      </c>
      <c r="N23">
        <v>21</v>
      </c>
      <c r="P23" t="str">
        <f>VLOOKUP(C23,'DATA CORREO'!G:W,17,0)</f>
        <v>CERRADA</v>
      </c>
    </row>
    <row r="24" spans="1:16">
      <c r="A24" s="8">
        <v>45811</v>
      </c>
      <c r="B24" t="s">
        <v>23</v>
      </c>
      <c r="C24">
        <v>562206</v>
      </c>
      <c r="D24" t="s">
        <v>219</v>
      </c>
      <c r="G24" t="s">
        <v>220</v>
      </c>
      <c r="H24" t="s">
        <v>41</v>
      </c>
      <c r="I24" t="s">
        <v>42</v>
      </c>
      <c r="K24" t="s">
        <v>29</v>
      </c>
      <c r="L24" t="s">
        <v>30</v>
      </c>
      <c r="M24" s="8">
        <v>45833</v>
      </c>
      <c r="N24">
        <v>17</v>
      </c>
      <c r="P24" t="str">
        <f>VLOOKUP(C24,'DATA CORREO'!G:W,17,0)</f>
        <v>CERRADA</v>
      </c>
    </row>
    <row r="25" spans="1:16">
      <c r="A25" s="8">
        <v>45814</v>
      </c>
      <c r="B25" t="s">
        <v>23</v>
      </c>
      <c r="C25">
        <v>8244905</v>
      </c>
      <c r="D25" t="s">
        <v>221</v>
      </c>
      <c r="G25" t="s">
        <v>222</v>
      </c>
      <c r="H25" t="s">
        <v>26</v>
      </c>
      <c r="I25" t="s">
        <v>27</v>
      </c>
      <c r="K25" t="s">
        <v>29</v>
      </c>
      <c r="L25" t="s">
        <v>30</v>
      </c>
      <c r="M25" s="8">
        <v>45833</v>
      </c>
      <c r="N25">
        <v>14</v>
      </c>
      <c r="P25" t="str">
        <f>VLOOKUP(C25,'DATA CORREO'!G:W,17,0)</f>
        <v>CERRADA</v>
      </c>
    </row>
    <row r="26" spans="1:16">
      <c r="A26" s="8">
        <v>45813</v>
      </c>
      <c r="B26" t="s">
        <v>23</v>
      </c>
      <c r="C26">
        <v>3889684</v>
      </c>
      <c r="D26" t="s">
        <v>223</v>
      </c>
      <c r="G26" t="s">
        <v>224</v>
      </c>
      <c r="H26" t="s">
        <v>26</v>
      </c>
      <c r="I26" t="s">
        <v>52</v>
      </c>
      <c r="K26" t="s">
        <v>29</v>
      </c>
      <c r="L26" t="s">
        <v>30</v>
      </c>
      <c r="M26" s="8">
        <v>45833</v>
      </c>
      <c r="N26">
        <v>15</v>
      </c>
      <c r="P26" t="str">
        <f>VLOOKUP(C26,'DATA CORREO'!G:W,17,0)</f>
        <v>CERRADA</v>
      </c>
    </row>
    <row r="27" spans="1:16">
      <c r="A27" s="8">
        <v>45814</v>
      </c>
      <c r="B27" t="s">
        <v>23</v>
      </c>
      <c r="C27">
        <v>22268777</v>
      </c>
      <c r="D27" t="s">
        <v>225</v>
      </c>
      <c r="G27" t="s">
        <v>226</v>
      </c>
      <c r="H27" t="s">
        <v>26</v>
      </c>
      <c r="I27" t="s">
        <v>52</v>
      </c>
      <c r="K27" t="s">
        <v>29</v>
      </c>
      <c r="L27" t="s">
        <v>30</v>
      </c>
      <c r="M27" s="8">
        <v>45833</v>
      </c>
      <c r="N27">
        <v>14</v>
      </c>
      <c r="P27" t="str">
        <f>VLOOKUP(C27,'DATA CORREO'!G:W,17,0)</f>
        <v>CERRADA</v>
      </c>
    </row>
    <row r="28" spans="1:16">
      <c r="A28" s="8">
        <v>45814</v>
      </c>
      <c r="B28" t="s">
        <v>23</v>
      </c>
      <c r="C28">
        <v>8504147</v>
      </c>
      <c r="D28" t="s">
        <v>227</v>
      </c>
      <c r="G28" t="s">
        <v>228</v>
      </c>
      <c r="H28" t="s">
        <v>41</v>
      </c>
      <c r="I28" t="s">
        <v>42</v>
      </c>
      <c r="K28" t="s">
        <v>29</v>
      </c>
      <c r="L28" t="s">
        <v>30</v>
      </c>
      <c r="M28" s="8">
        <v>45833</v>
      </c>
      <c r="N28">
        <v>14</v>
      </c>
      <c r="P28" t="str">
        <f>VLOOKUP(C28,'DATA CORREO'!G:W,17,0)</f>
        <v>CERRADA</v>
      </c>
    </row>
    <row r="29" spans="1:16">
      <c r="A29" s="8">
        <v>45814</v>
      </c>
      <c r="B29" t="s">
        <v>23</v>
      </c>
      <c r="C29">
        <v>10808635</v>
      </c>
      <c r="D29" t="s">
        <v>229</v>
      </c>
      <c r="G29" t="s">
        <v>230</v>
      </c>
      <c r="H29" t="s">
        <v>26</v>
      </c>
      <c r="I29" t="s">
        <v>93</v>
      </c>
      <c r="K29" t="s">
        <v>29</v>
      </c>
      <c r="L29" t="s">
        <v>30</v>
      </c>
      <c r="M29" s="8">
        <v>45833</v>
      </c>
      <c r="N29">
        <v>14</v>
      </c>
      <c r="P29" t="str">
        <f>VLOOKUP(C29,'DATA CORREO'!G:W,17,0)</f>
        <v>CERRADA</v>
      </c>
    </row>
    <row r="30" spans="1:16">
      <c r="A30" s="8">
        <v>45812</v>
      </c>
      <c r="B30" t="s">
        <v>23</v>
      </c>
      <c r="C30" s="19" t="s">
        <v>231</v>
      </c>
      <c r="D30" t="s">
        <v>232</v>
      </c>
      <c r="G30" t="s">
        <v>233</v>
      </c>
      <c r="H30" t="s">
        <v>26</v>
      </c>
      <c r="I30" t="s">
        <v>36</v>
      </c>
      <c r="K30" t="s">
        <v>29</v>
      </c>
      <c r="L30" t="s">
        <v>30</v>
      </c>
      <c r="M30" s="8">
        <v>45833</v>
      </c>
      <c r="N30">
        <v>16</v>
      </c>
      <c r="P30" t="str">
        <f>VLOOKUP(C30,'DATA CORREO'!G:W,17,0)</f>
        <v>CERRADA</v>
      </c>
    </row>
    <row r="31" spans="1:16">
      <c r="A31" s="8">
        <v>45814</v>
      </c>
      <c r="B31" t="s">
        <v>23</v>
      </c>
      <c r="C31" s="19">
        <v>29278513</v>
      </c>
      <c r="D31" t="s">
        <v>234</v>
      </c>
      <c r="G31" t="s">
        <v>235</v>
      </c>
      <c r="H31" t="s">
        <v>41</v>
      </c>
      <c r="I31" t="s">
        <v>42</v>
      </c>
      <c r="K31" t="s">
        <v>29</v>
      </c>
      <c r="L31" t="s">
        <v>30</v>
      </c>
      <c r="M31" s="8">
        <v>45833</v>
      </c>
      <c r="N31">
        <v>14</v>
      </c>
      <c r="P31" t="str">
        <f>VLOOKUP(C31,'DATA CORREO'!G:W,17,0)</f>
        <v>CERRADA</v>
      </c>
    </row>
    <row r="32" spans="1:16">
      <c r="A32" s="8">
        <v>45819</v>
      </c>
      <c r="B32" t="s">
        <v>23</v>
      </c>
      <c r="C32">
        <v>42161130</v>
      </c>
      <c r="D32" t="s">
        <v>236</v>
      </c>
      <c r="G32" t="s">
        <v>237</v>
      </c>
      <c r="H32" t="s">
        <v>41</v>
      </c>
      <c r="I32" t="s">
        <v>42</v>
      </c>
      <c r="K32" t="s">
        <v>29</v>
      </c>
      <c r="L32" t="s">
        <v>30</v>
      </c>
      <c r="M32" s="8">
        <v>45833</v>
      </c>
      <c r="N32">
        <v>11</v>
      </c>
      <c r="P32" t="str">
        <f>VLOOKUP(C32,'DATA CORREO'!G:W,17,0)</f>
        <v>CERRADA</v>
      </c>
    </row>
    <row r="33" spans="1:16">
      <c r="A33" s="8">
        <v>45804</v>
      </c>
      <c r="B33" t="s">
        <v>23</v>
      </c>
      <c r="C33">
        <v>1</v>
      </c>
      <c r="D33" t="s">
        <v>238</v>
      </c>
      <c r="G33" t="s">
        <v>239</v>
      </c>
      <c r="H33" t="s">
        <v>41</v>
      </c>
      <c r="I33" t="s">
        <v>42</v>
      </c>
      <c r="K33" t="s">
        <v>29</v>
      </c>
      <c r="L33" t="s">
        <v>30</v>
      </c>
      <c r="M33" s="8">
        <v>45833</v>
      </c>
      <c r="N33">
        <v>22</v>
      </c>
      <c r="P33" t="e">
        <f>VLOOKUP(C33,'DATA CORREO'!G:W,17,0)</f>
        <v>#N/A</v>
      </c>
    </row>
    <row r="34" spans="1:16">
      <c r="A34" s="8">
        <v>45819</v>
      </c>
      <c r="B34" t="s">
        <v>23</v>
      </c>
      <c r="C34" s="19" t="s">
        <v>240</v>
      </c>
      <c r="D34" t="s">
        <v>236</v>
      </c>
      <c r="G34" t="s">
        <v>237</v>
      </c>
      <c r="H34" t="s">
        <v>26</v>
      </c>
      <c r="I34" t="s">
        <v>36</v>
      </c>
      <c r="K34" t="s">
        <v>29</v>
      </c>
      <c r="L34" t="s">
        <v>30</v>
      </c>
      <c r="M34" s="8">
        <v>45833</v>
      </c>
      <c r="N34">
        <v>11</v>
      </c>
      <c r="P34" t="str">
        <f>VLOOKUP(C34,'DATA CORREO'!G:W,17,0)</f>
        <v>CERRADA</v>
      </c>
    </row>
    <row r="35" spans="1:16">
      <c r="A35" s="8">
        <v>45817</v>
      </c>
      <c r="B35" t="s">
        <v>23</v>
      </c>
      <c r="C35" s="19">
        <v>8647598</v>
      </c>
      <c r="D35" t="s">
        <v>241</v>
      </c>
      <c r="G35" t="s">
        <v>242</v>
      </c>
      <c r="H35" t="s">
        <v>26</v>
      </c>
      <c r="I35" t="s">
        <v>36</v>
      </c>
      <c r="K35" t="s">
        <v>29</v>
      </c>
      <c r="L35" t="s">
        <v>30</v>
      </c>
      <c r="M35" s="8">
        <v>45833</v>
      </c>
      <c r="N35">
        <v>13</v>
      </c>
      <c r="P35" t="str">
        <f>VLOOKUP(C35,'DATA CORREO'!G:W,17,0)</f>
        <v>CERRADA</v>
      </c>
    </row>
    <row r="36" spans="1:16">
      <c r="A36" s="8">
        <v>45803</v>
      </c>
      <c r="B36" t="s">
        <v>23</v>
      </c>
      <c r="C36" s="19">
        <v>29278513</v>
      </c>
      <c r="D36" t="s">
        <v>234</v>
      </c>
      <c r="G36" t="s">
        <v>243</v>
      </c>
      <c r="H36" t="s">
        <v>26</v>
      </c>
      <c r="I36" t="s">
        <v>27</v>
      </c>
      <c r="K36" t="s">
        <v>29</v>
      </c>
      <c r="L36" t="s">
        <v>30</v>
      </c>
      <c r="M36" s="8">
        <v>45833</v>
      </c>
      <c r="N36">
        <v>23</v>
      </c>
      <c r="P36" t="str">
        <f>VLOOKUP(C36,'DATA CORREO'!G:W,17,0)</f>
        <v>CERRADA</v>
      </c>
    </row>
    <row r="37" spans="1:16">
      <c r="A37" s="8">
        <v>45826</v>
      </c>
      <c r="B37" t="s">
        <v>23</v>
      </c>
      <c r="C37">
        <v>795889</v>
      </c>
      <c r="D37" t="s">
        <v>244</v>
      </c>
      <c r="G37" t="s">
        <v>245</v>
      </c>
      <c r="H37" t="s">
        <v>26</v>
      </c>
      <c r="I37" t="s">
        <v>52</v>
      </c>
      <c r="K37" t="s">
        <v>29</v>
      </c>
      <c r="L37" t="s">
        <v>30</v>
      </c>
      <c r="M37" s="8">
        <v>45833</v>
      </c>
      <c r="N37">
        <v>6</v>
      </c>
      <c r="P37" t="str">
        <f>VLOOKUP(C37,'DATA CORREO'!G:W,17,0)</f>
        <v>CERRADA</v>
      </c>
    </row>
    <row r="38" spans="1:16">
      <c r="A38" s="8">
        <v>45833</v>
      </c>
      <c r="B38" t="s">
        <v>23</v>
      </c>
      <c r="C38">
        <v>7717416</v>
      </c>
      <c r="D38" t="s">
        <v>246</v>
      </c>
      <c r="G38" t="s">
        <v>247</v>
      </c>
      <c r="H38" t="s">
        <v>26</v>
      </c>
      <c r="I38" t="s">
        <v>248</v>
      </c>
      <c r="K38" t="s">
        <v>29</v>
      </c>
      <c r="L38" t="s">
        <v>155</v>
      </c>
      <c r="M38" s="8">
        <v>45833</v>
      </c>
      <c r="N38">
        <v>1</v>
      </c>
      <c r="P38" t="str">
        <f>VLOOKUP(C38,'DATA CORREO'!G:W,17,0)</f>
        <v>TRASLADADA</v>
      </c>
    </row>
    <row r="39" spans="1:16">
      <c r="A39" s="8">
        <v>45832</v>
      </c>
      <c r="B39" t="s">
        <v>23</v>
      </c>
      <c r="C39">
        <v>8170776</v>
      </c>
      <c r="D39" t="s">
        <v>249</v>
      </c>
      <c r="G39" t="s">
        <v>250</v>
      </c>
      <c r="H39" t="s">
        <v>26</v>
      </c>
      <c r="I39" t="s">
        <v>74</v>
      </c>
      <c r="K39" t="s">
        <v>29</v>
      </c>
      <c r="L39" t="s">
        <v>155</v>
      </c>
      <c r="M39" s="8">
        <v>45833</v>
      </c>
      <c r="N39">
        <v>2</v>
      </c>
      <c r="P39" t="str">
        <f>VLOOKUP(C39,'DATA CORREO'!G:W,17,0)</f>
        <v>CERRADA</v>
      </c>
    </row>
    <row r="40" spans="1:16">
      <c r="A40" s="8">
        <v>45825</v>
      </c>
      <c r="B40" t="s">
        <v>23</v>
      </c>
      <c r="C40">
        <v>1</v>
      </c>
      <c r="D40" t="s">
        <v>251</v>
      </c>
      <c r="G40" t="s">
        <v>252</v>
      </c>
      <c r="H40" t="s">
        <v>26</v>
      </c>
      <c r="I40" t="s">
        <v>36</v>
      </c>
      <c r="K40" t="s">
        <v>29</v>
      </c>
      <c r="L40" t="s">
        <v>30</v>
      </c>
      <c r="M40" s="8">
        <v>45833</v>
      </c>
      <c r="N40">
        <v>7</v>
      </c>
      <c r="P40" t="e">
        <f>VLOOKUP(C40,'DATA CORREO'!G:W,17,0)</f>
        <v>#N/A</v>
      </c>
    </row>
    <row r="41" spans="1:16">
      <c r="A41" s="8">
        <v>45831</v>
      </c>
      <c r="B41" t="s">
        <v>23</v>
      </c>
      <c r="C41" s="110" t="s">
        <v>253</v>
      </c>
      <c r="D41" t="s">
        <v>254</v>
      </c>
      <c r="G41" t="s">
        <v>255</v>
      </c>
      <c r="H41" t="s">
        <v>26</v>
      </c>
      <c r="I41" t="s">
        <v>52</v>
      </c>
      <c r="K41" t="s">
        <v>29</v>
      </c>
      <c r="L41" t="s">
        <v>155</v>
      </c>
      <c r="M41" s="8">
        <v>45833</v>
      </c>
      <c r="N41">
        <v>3</v>
      </c>
      <c r="P41" t="str">
        <f>VLOOKUP(C41,'DATA CORREO'!G:W,17,0)</f>
        <v>CERRADA</v>
      </c>
    </row>
    <row r="42" spans="1:16">
      <c r="A42" s="8">
        <v>45792</v>
      </c>
      <c r="B42" t="s">
        <v>23</v>
      </c>
      <c r="C42">
        <v>123</v>
      </c>
      <c r="D42" t="s">
        <v>256</v>
      </c>
      <c r="G42" t="s">
        <v>257</v>
      </c>
      <c r="H42" t="s">
        <v>26</v>
      </c>
      <c r="I42" t="s">
        <v>36</v>
      </c>
      <c r="K42" t="s">
        <v>29</v>
      </c>
      <c r="L42" t="s">
        <v>30</v>
      </c>
      <c r="M42" s="8">
        <v>45833</v>
      </c>
      <c r="N42">
        <v>30</v>
      </c>
      <c r="P42" t="str">
        <f>VLOOKUP(C42,'DATA CORREO'!G:W,17,0)</f>
        <v>CERRADA</v>
      </c>
    </row>
  </sheetData>
  <autoFilter ref="A1:P42" xr:uid="{57D6B274-6B50-4903-99DA-0E91597AC4EE}"/>
  <conditionalFormatting sqref="C41">
    <cfRule type="duplicateValues" dxfId="7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D493-05E0-4AEF-9D7A-17039BC9CB4C}">
  <dimension ref="A1:T69"/>
  <sheetViews>
    <sheetView showGridLines="0" zoomScale="90" zoomScaleNormal="90" workbookViewId="0">
      <selection activeCell="C2" sqref="C2"/>
    </sheetView>
  </sheetViews>
  <sheetFormatPr defaultColWidth="11.42578125" defaultRowHeight="14.45"/>
  <cols>
    <col min="2" max="2" width="12.5703125" customWidth="1"/>
    <col min="4" max="4" width="9.140625" customWidth="1"/>
    <col min="5" max="5" width="10.7109375" customWidth="1"/>
    <col min="8" max="8" width="13.5703125" style="1" customWidth="1"/>
    <col min="9" max="9" width="10.140625" style="1" customWidth="1"/>
    <col min="10" max="10" width="13.28515625" customWidth="1"/>
    <col min="11" max="11" width="10.140625" customWidth="1"/>
    <col min="12" max="12" width="18.42578125" customWidth="1"/>
    <col min="13" max="13" width="14.5703125" customWidth="1"/>
  </cols>
  <sheetData>
    <row r="1" spans="1:20" s="22" customFormat="1" ht="35.1" customHeight="1">
      <c r="A1" s="324" t="s">
        <v>258</v>
      </c>
      <c r="B1" s="324"/>
      <c r="C1" s="324"/>
      <c r="D1" s="324"/>
      <c r="E1" s="324"/>
      <c r="F1" s="324"/>
      <c r="G1" s="324"/>
      <c r="H1" s="324"/>
      <c r="I1" s="324"/>
      <c r="J1" s="324"/>
      <c r="K1" s="324"/>
      <c r="L1" s="324"/>
      <c r="M1" s="324"/>
      <c r="N1" s="324"/>
      <c r="O1"/>
      <c r="P1"/>
    </row>
    <row r="2" spans="1:20" ht="17.100000000000001" customHeight="1">
      <c r="L2" s="29" t="s">
        <v>259</v>
      </c>
      <c r="M2" s="30">
        <v>46009</v>
      </c>
    </row>
    <row r="3" spans="1:20" ht="17.100000000000001" customHeight="1">
      <c r="D3" s="322" t="s">
        <v>260</v>
      </c>
      <c r="E3" s="323"/>
      <c r="G3" s="322" t="s">
        <v>261</v>
      </c>
      <c r="H3" s="323"/>
      <c r="J3" s="322" t="s">
        <v>262</v>
      </c>
      <c r="K3" s="323"/>
      <c r="L3" s="28"/>
      <c r="M3" t="s">
        <v>263</v>
      </c>
    </row>
    <row r="4" spans="1:20" ht="17.45" customHeight="1">
      <c r="D4" s="26">
        <f>GETPIVOTDATA("Cuenta de MOTIVO",TD__!$K$3)</f>
        <v>1</v>
      </c>
      <c r="E4" s="27">
        <f>GETPIVOTDATA("Cuenta de MOTIVO2",TD__!$K$3)</f>
        <v>1</v>
      </c>
      <c r="G4" s="26">
        <f>IFERROR(GETPIVOTDATA("Cuenta de MOTIVO",TD__!$K$3,"ESTADO FINAL","ACTIVA"),"0")</f>
        <v>1</v>
      </c>
      <c r="H4" s="27">
        <f>IFERROR(GETPIVOTDATA("Cuenta de MOTIVO2",TD__!$K$3,"ESTADO FINAL","ACTIVA"),"0%")</f>
        <v>1</v>
      </c>
      <c r="J4" s="26" t="str">
        <f>IFERROR(GETPIVOTDATA("Cuenta de MOTIVO",TD__!$K$3,"ESTADO FINAL","CERRADA"),"0")</f>
        <v>0</v>
      </c>
      <c r="K4" s="27" t="str">
        <f>IFERROR(GETPIVOTDATA("Cuenta de MOTIVO2",TD__!$K$3,"ESTADO FINAL","CERRADA"),"0%")</f>
        <v>0%</v>
      </c>
      <c r="L4" s="23"/>
    </row>
    <row r="9" spans="1:20">
      <c r="T9" s="197">
        <v>1.08932461873638E-2</v>
      </c>
    </row>
    <row r="11" spans="1:20">
      <c r="S11" s="197"/>
    </row>
    <row r="13" spans="1:20">
      <c r="H13"/>
      <c r="I13"/>
    </row>
    <row r="20" spans="8:9">
      <c r="H20"/>
      <c r="I20"/>
    </row>
    <row r="21" spans="8:9">
      <c r="H21"/>
      <c r="I21"/>
    </row>
    <row r="22" spans="8:9">
      <c r="H22"/>
      <c r="I22"/>
    </row>
    <row r="23" spans="8:9">
      <c r="H23"/>
      <c r="I23"/>
    </row>
    <row r="24" spans="8:9">
      <c r="H24"/>
      <c r="I24"/>
    </row>
    <row r="25" spans="8:9">
      <c r="H25"/>
      <c r="I25"/>
    </row>
    <row r="26" spans="8:9">
      <c r="H26"/>
      <c r="I26"/>
    </row>
    <row r="27" spans="8:9">
      <c r="H27"/>
      <c r="I27"/>
    </row>
    <row r="28" spans="8:9">
      <c r="H28"/>
      <c r="I28"/>
    </row>
    <row r="29" spans="8:9">
      <c r="H29"/>
      <c r="I29"/>
    </row>
    <row r="30" spans="8:9">
      <c r="H30"/>
      <c r="I30"/>
    </row>
    <row r="31" spans="8:9">
      <c r="H31"/>
      <c r="I31"/>
    </row>
    <row r="32" spans="8:9">
      <c r="H32"/>
      <c r="I32"/>
    </row>
    <row r="33" spans="8:9">
      <c r="H33"/>
      <c r="I33"/>
    </row>
    <row r="34" spans="8:9">
      <c r="H34"/>
      <c r="I34"/>
    </row>
    <row r="35" spans="8:9">
      <c r="H35"/>
      <c r="I35"/>
    </row>
    <row r="36" spans="8:9">
      <c r="H36"/>
      <c r="I36"/>
    </row>
    <row r="37" spans="8:9">
      <c r="H37"/>
      <c r="I37"/>
    </row>
    <row r="38" spans="8:9">
      <c r="H38"/>
      <c r="I38"/>
    </row>
    <row r="64" hidden="1"/>
    <row r="65" spans="4:5" hidden="1"/>
    <row r="66" spans="4:5" hidden="1">
      <c r="D66" s="21" t="s">
        <v>264</v>
      </c>
      <c r="E66" s="2">
        <v>202602</v>
      </c>
    </row>
    <row r="67" spans="4:5" hidden="1"/>
    <row r="68" spans="4:5" hidden="1"/>
    <row r="69" spans="4:5" hidden="1"/>
  </sheetData>
  <mergeCells count="4">
    <mergeCell ref="D3:E3"/>
    <mergeCell ref="G3:H3"/>
    <mergeCell ref="J3:K3"/>
    <mergeCell ref="A1: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AD15-E196-4240-945A-1BE8D4E629FA}">
  <dimension ref="A3:V227"/>
  <sheetViews>
    <sheetView showGridLines="0" zoomScale="102" zoomScaleNormal="53" workbookViewId="0">
      <selection activeCell="C39" sqref="C39"/>
    </sheetView>
  </sheetViews>
  <sheetFormatPr defaultColWidth="11.42578125" defaultRowHeight="14.45"/>
  <cols>
    <col min="1" max="1" width="46.42578125" bestFit="1" customWidth="1"/>
    <col min="2" max="2" width="18.5703125" style="10" bestFit="1" customWidth="1"/>
    <col min="6" max="6" width="18.7109375" bestFit="1" customWidth="1"/>
    <col min="7" max="7" width="18.5703125" style="10" bestFit="1" customWidth="1"/>
    <col min="11" max="11" width="18.7109375" bestFit="1" customWidth="1"/>
    <col min="12" max="12" width="18.5703125" bestFit="1" customWidth="1"/>
    <col min="13" max="13" width="19.7109375" bestFit="1" customWidth="1"/>
    <col min="15" max="15" width="18.7109375" bestFit="1" customWidth="1"/>
    <col min="16" max="16" width="18.5703125" bestFit="1" customWidth="1"/>
    <col min="18" max="18" width="18.7109375" bestFit="1" customWidth="1"/>
    <col min="19" max="19" width="18.5703125" bestFit="1" customWidth="1"/>
    <col min="21" max="22" width="11.42578125" style="1"/>
  </cols>
  <sheetData>
    <row r="3" spans="1:22" ht="15">
      <c r="A3" s="21" t="s">
        <v>265</v>
      </c>
      <c r="B3" s="10" t="s">
        <v>266</v>
      </c>
      <c r="F3" s="21" t="s">
        <v>265</v>
      </c>
      <c r="G3" s="10" t="s">
        <v>266</v>
      </c>
      <c r="K3" s="21" t="s">
        <v>265</v>
      </c>
      <c r="L3" t="s">
        <v>266</v>
      </c>
      <c r="M3" t="s">
        <v>267</v>
      </c>
      <c r="O3" s="21" t="s">
        <v>265</v>
      </c>
      <c r="P3" t="s">
        <v>266</v>
      </c>
      <c r="R3" s="21" t="s">
        <v>265</v>
      </c>
      <c r="S3" t="s">
        <v>266</v>
      </c>
      <c r="U3" s="24" t="s">
        <v>268</v>
      </c>
      <c r="V3" s="24" t="s">
        <v>269</v>
      </c>
    </row>
    <row r="4" spans="1:22" ht="15">
      <c r="A4" s="2" t="s">
        <v>270</v>
      </c>
      <c r="B4" s="10">
        <v>1</v>
      </c>
      <c r="F4" s="2" t="s">
        <v>271</v>
      </c>
      <c r="G4" s="10">
        <v>1</v>
      </c>
      <c r="K4" s="2" t="s">
        <v>157</v>
      </c>
      <c r="L4">
        <v>1</v>
      </c>
      <c r="M4" s="25">
        <v>1</v>
      </c>
      <c r="O4" s="2" t="s">
        <v>272</v>
      </c>
      <c r="P4">
        <v>1</v>
      </c>
      <c r="R4" s="2" t="s">
        <v>273</v>
      </c>
      <c r="S4">
        <v>1</v>
      </c>
      <c r="U4" s="1" t="s">
        <v>273</v>
      </c>
      <c r="V4" s="1">
        <f>IFERROR(VLOOKUP(U4,R:S,2,0),0)</f>
        <v>1</v>
      </c>
    </row>
    <row r="5" spans="1:22" ht="15">
      <c r="A5" s="2" t="s">
        <v>274</v>
      </c>
      <c r="B5" s="10">
        <v>1</v>
      </c>
      <c r="F5" s="2" t="s">
        <v>274</v>
      </c>
      <c r="G5" s="10">
        <v>1</v>
      </c>
      <c r="K5" s="2" t="s">
        <v>274</v>
      </c>
      <c r="L5">
        <v>1</v>
      </c>
      <c r="M5" s="25">
        <v>1</v>
      </c>
      <c r="O5" s="2" t="s">
        <v>274</v>
      </c>
      <c r="P5">
        <v>1</v>
      </c>
      <c r="R5" s="2" t="s">
        <v>274</v>
      </c>
      <c r="S5">
        <v>1</v>
      </c>
      <c r="U5" s="1" t="s">
        <v>275</v>
      </c>
      <c r="V5" s="1">
        <f t="shared" ref="V5:V9" si="0">IFERROR(VLOOKUP(U5,R:S,2,0),0)</f>
        <v>0</v>
      </c>
    </row>
    <row r="6" spans="1:22" ht="15">
      <c r="B6"/>
      <c r="G6"/>
      <c r="U6" s="1" t="s">
        <v>276</v>
      </c>
      <c r="V6" s="1">
        <f t="shared" si="0"/>
        <v>0</v>
      </c>
    </row>
    <row r="7" spans="1:22" ht="15">
      <c r="B7"/>
      <c r="G7"/>
      <c r="U7" s="1" t="s">
        <v>277</v>
      </c>
      <c r="V7" s="1">
        <f t="shared" si="0"/>
        <v>0</v>
      </c>
    </row>
    <row r="8" spans="1:22" ht="15">
      <c r="B8"/>
      <c r="G8"/>
      <c r="U8" s="1" t="s">
        <v>278</v>
      </c>
      <c r="V8" s="1">
        <f t="shared" si="0"/>
        <v>0</v>
      </c>
    </row>
    <row r="9" spans="1:22" ht="15">
      <c r="B9"/>
      <c r="G9"/>
      <c r="U9" s="1" t="s">
        <v>279</v>
      </c>
      <c r="V9" s="1">
        <f t="shared" si="0"/>
        <v>0</v>
      </c>
    </row>
    <row r="10" spans="1:22" ht="15">
      <c r="B10"/>
      <c r="G10"/>
      <c r="U10" s="24" t="s">
        <v>274</v>
      </c>
      <c r="V10" s="24">
        <f>VLOOKUP(U10,R:S,2,0)</f>
        <v>1</v>
      </c>
    </row>
    <row r="11" spans="1:22" ht="15">
      <c r="B11"/>
      <c r="G11"/>
    </row>
    <row r="12" spans="1:22" ht="15">
      <c r="B12"/>
      <c r="G12"/>
    </row>
    <row r="13" spans="1:22" ht="15">
      <c r="B13"/>
      <c r="G13"/>
    </row>
    <row r="14" spans="1:22" ht="15">
      <c r="B14"/>
      <c r="G14"/>
    </row>
    <row r="15" spans="1:22" ht="15">
      <c r="B15"/>
      <c r="G15"/>
    </row>
    <row r="16" spans="1:22" ht="15">
      <c r="B16"/>
      <c r="G16"/>
    </row>
    <row r="17" spans="2:7" ht="15">
      <c r="B17"/>
      <c r="G17"/>
    </row>
    <row r="18" spans="2:7" ht="15">
      <c r="B18"/>
      <c r="G18"/>
    </row>
    <row r="19" spans="2:7" ht="15">
      <c r="B19"/>
      <c r="G19"/>
    </row>
    <row r="20" spans="2:7" ht="15">
      <c r="B20"/>
      <c r="G20"/>
    </row>
    <row r="21" spans="2:7" ht="15">
      <c r="B21"/>
      <c r="G21"/>
    </row>
    <row r="22" spans="2:7" ht="15">
      <c r="B22"/>
      <c r="G22"/>
    </row>
    <row r="23" spans="2:7" ht="15">
      <c r="B23"/>
      <c r="G23"/>
    </row>
    <row r="24" spans="2:7" ht="15">
      <c r="B24"/>
      <c r="G24"/>
    </row>
    <row r="25" spans="2:7" ht="15">
      <c r="B25"/>
      <c r="G25"/>
    </row>
    <row r="26" spans="2:7" ht="15">
      <c r="B26"/>
      <c r="G26"/>
    </row>
    <row r="27" spans="2:7" ht="15">
      <c r="B27"/>
      <c r="G27"/>
    </row>
    <row r="28" spans="2:7" ht="15">
      <c r="B28"/>
      <c r="G28"/>
    </row>
    <row r="29" spans="2:7" ht="15">
      <c r="B29"/>
      <c r="G29"/>
    </row>
    <row r="30" spans="2:7" ht="15">
      <c r="B30"/>
      <c r="G30"/>
    </row>
    <row r="31" spans="2:7" ht="15">
      <c r="B31"/>
      <c r="G31"/>
    </row>
    <row r="32" spans="2:7" ht="15">
      <c r="B32"/>
      <c r="G32"/>
    </row>
    <row r="33" spans="2:7" ht="15">
      <c r="B33"/>
      <c r="G33"/>
    </row>
    <row r="34" spans="2:7" ht="15">
      <c r="B34"/>
      <c r="G34"/>
    </row>
    <row r="35" spans="2:7" ht="15">
      <c r="B35"/>
      <c r="G35"/>
    </row>
    <row r="36" spans="2:7" ht="15">
      <c r="B36"/>
      <c r="G36"/>
    </row>
    <row r="37" spans="2:7" ht="15">
      <c r="B37"/>
      <c r="G37"/>
    </row>
    <row r="38" spans="2:7" ht="15">
      <c r="B38"/>
      <c r="G38"/>
    </row>
    <row r="39" spans="2:7" ht="15">
      <c r="B39"/>
      <c r="G39"/>
    </row>
    <row r="40" spans="2:7" ht="15">
      <c r="B40"/>
      <c r="G40"/>
    </row>
    <row r="41" spans="2:7" ht="15">
      <c r="B41"/>
      <c r="G41"/>
    </row>
    <row r="42" spans="2:7" ht="15">
      <c r="G42"/>
    </row>
    <row r="43" spans="2:7" ht="15">
      <c r="G43"/>
    </row>
    <row r="44" spans="2:7" ht="15">
      <c r="G44"/>
    </row>
    <row r="45" spans="2:7" ht="15">
      <c r="G45"/>
    </row>
    <row r="46" spans="2:7" ht="15">
      <c r="G46"/>
    </row>
    <row r="47" spans="2:7" ht="15">
      <c r="G47"/>
    </row>
    <row r="48" spans="2:7" ht="15">
      <c r="G48"/>
    </row>
    <row r="49" spans="7:7" ht="15">
      <c r="G49"/>
    </row>
    <row r="50" spans="7:7" ht="15">
      <c r="G50"/>
    </row>
    <row r="51" spans="7:7" ht="15">
      <c r="G51"/>
    </row>
    <row r="52" spans="7:7" ht="15">
      <c r="G52"/>
    </row>
    <row r="53" spans="7:7" ht="15">
      <c r="G53"/>
    </row>
    <row r="54" spans="7:7" ht="15">
      <c r="G54"/>
    </row>
    <row r="55" spans="7:7" ht="15">
      <c r="G55"/>
    </row>
    <row r="56" spans="7:7" ht="15">
      <c r="G56"/>
    </row>
    <row r="57" spans="7:7" ht="15">
      <c r="G57"/>
    </row>
    <row r="58" spans="7:7" ht="15">
      <c r="G58"/>
    </row>
    <row r="59" spans="7:7" ht="15">
      <c r="G59"/>
    </row>
    <row r="60" spans="7:7" ht="15">
      <c r="G60"/>
    </row>
    <row r="61" spans="7:7" ht="15">
      <c r="G61"/>
    </row>
    <row r="62" spans="7:7" ht="15">
      <c r="G62"/>
    </row>
    <row r="63" spans="7:7" ht="15">
      <c r="G63"/>
    </row>
    <row r="64" spans="7:7" ht="15">
      <c r="G64"/>
    </row>
    <row r="65" spans="7:7" ht="15">
      <c r="G65"/>
    </row>
    <row r="66" spans="7:7" ht="15">
      <c r="G66"/>
    </row>
    <row r="67" spans="7:7" ht="15">
      <c r="G67"/>
    </row>
    <row r="68" spans="7:7" ht="15">
      <c r="G68"/>
    </row>
    <row r="69" spans="7:7" ht="15">
      <c r="G69"/>
    </row>
    <row r="70" spans="7:7" ht="15">
      <c r="G70"/>
    </row>
    <row r="71" spans="7:7" ht="15">
      <c r="G71"/>
    </row>
    <row r="72" spans="7:7" ht="15">
      <c r="G72"/>
    </row>
    <row r="73" spans="7:7" ht="15">
      <c r="G73"/>
    </row>
    <row r="74" spans="7:7" ht="15">
      <c r="G74"/>
    </row>
    <row r="75" spans="7:7" ht="15">
      <c r="G75"/>
    </row>
    <row r="76" spans="7:7" ht="15">
      <c r="G76"/>
    </row>
    <row r="77" spans="7:7" ht="15">
      <c r="G77"/>
    </row>
    <row r="78" spans="7:7" ht="15">
      <c r="G78"/>
    </row>
    <row r="79" spans="7:7" ht="15">
      <c r="G79"/>
    </row>
    <row r="80" spans="7:7" ht="15">
      <c r="G80"/>
    </row>
    <row r="81" spans="7:7" ht="15">
      <c r="G81"/>
    </row>
    <row r="82" spans="7:7" ht="15">
      <c r="G82"/>
    </row>
    <row r="83" spans="7:7" ht="15">
      <c r="G83"/>
    </row>
    <row r="84" spans="7:7" ht="15">
      <c r="G84"/>
    </row>
    <row r="85" spans="7:7" ht="15">
      <c r="G85"/>
    </row>
    <row r="86" spans="7:7" ht="15">
      <c r="G86"/>
    </row>
    <row r="87" spans="7:7" ht="15">
      <c r="G87"/>
    </row>
    <row r="88" spans="7:7" ht="15">
      <c r="G88"/>
    </row>
    <row r="89" spans="7:7" ht="15">
      <c r="G89"/>
    </row>
    <row r="90" spans="7:7" ht="15">
      <c r="G90"/>
    </row>
    <row r="91" spans="7:7" ht="15">
      <c r="G91"/>
    </row>
    <row r="92" spans="7:7" ht="15">
      <c r="G92"/>
    </row>
    <row r="93" spans="7:7" ht="15">
      <c r="G93"/>
    </row>
    <row r="94" spans="7:7" ht="15">
      <c r="G94"/>
    </row>
    <row r="95" spans="7:7" ht="15">
      <c r="G95"/>
    </row>
    <row r="96" spans="7:7" ht="15">
      <c r="G96"/>
    </row>
    <row r="97" spans="7:7" ht="15">
      <c r="G97"/>
    </row>
    <row r="98" spans="7:7" ht="15">
      <c r="G98"/>
    </row>
    <row r="99" spans="7:7" ht="15">
      <c r="G99"/>
    </row>
    <row r="100" spans="7:7" ht="15">
      <c r="G100"/>
    </row>
    <row r="101" spans="7:7" ht="15">
      <c r="G101"/>
    </row>
    <row r="102" spans="7:7" ht="15">
      <c r="G102"/>
    </row>
    <row r="103" spans="7:7" ht="15">
      <c r="G103"/>
    </row>
    <row r="104" spans="7:7" ht="15">
      <c r="G104"/>
    </row>
    <row r="105" spans="7:7" ht="15">
      <c r="G105"/>
    </row>
    <row r="106" spans="7:7" ht="15">
      <c r="G106"/>
    </row>
    <row r="107" spans="7:7" ht="15">
      <c r="G107"/>
    </row>
    <row r="108" spans="7:7" ht="15">
      <c r="G108"/>
    </row>
    <row r="109" spans="7:7" ht="15">
      <c r="G109"/>
    </row>
    <row r="110" spans="7:7" ht="15">
      <c r="G110"/>
    </row>
    <row r="111" spans="7:7" ht="15">
      <c r="G111"/>
    </row>
    <row r="112" spans="7:7" ht="15">
      <c r="G112"/>
    </row>
    <row r="113" spans="7:7" ht="15">
      <c r="G113"/>
    </row>
    <row r="114" spans="7:7" ht="15">
      <c r="G114"/>
    </row>
    <row r="115" spans="7:7" ht="15">
      <c r="G115"/>
    </row>
    <row r="116" spans="7:7" ht="15">
      <c r="G116"/>
    </row>
    <row r="117" spans="7:7" ht="15">
      <c r="G117"/>
    </row>
    <row r="118" spans="7:7" ht="15">
      <c r="G118"/>
    </row>
    <row r="119" spans="7:7" ht="15">
      <c r="G119"/>
    </row>
    <row r="120" spans="7:7" ht="15">
      <c r="G120"/>
    </row>
    <row r="121" spans="7:7" ht="15">
      <c r="G121"/>
    </row>
    <row r="122" spans="7:7" ht="15">
      <c r="G122"/>
    </row>
    <row r="123" spans="7:7" ht="15">
      <c r="G123"/>
    </row>
    <row r="124" spans="7:7" ht="15">
      <c r="G124"/>
    </row>
    <row r="125" spans="7:7" ht="15">
      <c r="G125"/>
    </row>
    <row r="126" spans="7:7" ht="15">
      <c r="G126"/>
    </row>
    <row r="127" spans="7:7" ht="15">
      <c r="G127"/>
    </row>
    <row r="128" spans="7:7" ht="15">
      <c r="G128"/>
    </row>
    <row r="129" spans="7:7" ht="15">
      <c r="G129"/>
    </row>
    <row r="130" spans="7:7" ht="15">
      <c r="G130"/>
    </row>
    <row r="131" spans="7:7" ht="15">
      <c r="G131"/>
    </row>
    <row r="132" spans="7:7" ht="15">
      <c r="G132"/>
    </row>
    <row r="133" spans="7:7" ht="15">
      <c r="G133"/>
    </row>
    <row r="134" spans="7:7" ht="15">
      <c r="G134"/>
    </row>
    <row r="135" spans="7:7" ht="15">
      <c r="G135"/>
    </row>
    <row r="136" spans="7:7" ht="15">
      <c r="G136"/>
    </row>
    <row r="137" spans="7:7" ht="15">
      <c r="G137"/>
    </row>
    <row r="138" spans="7:7" ht="15">
      <c r="G138"/>
    </row>
    <row r="139" spans="7:7" ht="15">
      <c r="G139"/>
    </row>
    <row r="140" spans="7:7" ht="15">
      <c r="G140"/>
    </row>
    <row r="141" spans="7:7" ht="15">
      <c r="G141"/>
    </row>
    <row r="142" spans="7:7" ht="15">
      <c r="G142"/>
    </row>
    <row r="143" spans="7:7" ht="15">
      <c r="G143"/>
    </row>
    <row r="144" spans="7:7" ht="15">
      <c r="G144"/>
    </row>
    <row r="145" spans="7:7" ht="15">
      <c r="G145"/>
    </row>
    <row r="146" spans="7:7" ht="15">
      <c r="G146"/>
    </row>
    <row r="147" spans="7:7" ht="15">
      <c r="G147"/>
    </row>
    <row r="148" spans="7:7" ht="15">
      <c r="G148"/>
    </row>
    <row r="149" spans="7:7" ht="15">
      <c r="G149"/>
    </row>
    <row r="150" spans="7:7" ht="15">
      <c r="G150"/>
    </row>
    <row r="151" spans="7:7" ht="15">
      <c r="G151"/>
    </row>
    <row r="152" spans="7:7" ht="15">
      <c r="G152"/>
    </row>
    <row r="153" spans="7:7" ht="15">
      <c r="G153"/>
    </row>
    <row r="154" spans="7:7" ht="15">
      <c r="G154"/>
    </row>
    <row r="155" spans="7:7" ht="15">
      <c r="G155"/>
    </row>
    <row r="156" spans="7:7" ht="15">
      <c r="G156"/>
    </row>
    <row r="157" spans="7:7" ht="15">
      <c r="G157"/>
    </row>
    <row r="158" spans="7:7" ht="15">
      <c r="G158"/>
    </row>
    <row r="159" spans="7:7" ht="15">
      <c r="G159"/>
    </row>
    <row r="160" spans="7:7" ht="15">
      <c r="G160"/>
    </row>
    <row r="161" spans="7:7" ht="15">
      <c r="G161"/>
    </row>
    <row r="162" spans="7:7" ht="15">
      <c r="G162"/>
    </row>
    <row r="163" spans="7:7" ht="15">
      <c r="G163"/>
    </row>
    <row r="164" spans="7:7" ht="15">
      <c r="G164"/>
    </row>
    <row r="165" spans="7:7" ht="15">
      <c r="G165"/>
    </row>
    <row r="166" spans="7:7" ht="15">
      <c r="G166"/>
    </row>
    <row r="167" spans="7:7" ht="15">
      <c r="G167"/>
    </row>
    <row r="168" spans="7:7" ht="15">
      <c r="G168"/>
    </row>
    <row r="169" spans="7:7" ht="15">
      <c r="G169"/>
    </row>
    <row r="170" spans="7:7" ht="15">
      <c r="G170"/>
    </row>
    <row r="171" spans="7:7" ht="15">
      <c r="G171"/>
    </row>
    <row r="172" spans="7:7" ht="15">
      <c r="G172"/>
    </row>
    <row r="173" spans="7:7" ht="15">
      <c r="G173"/>
    </row>
    <row r="174" spans="7:7" ht="15">
      <c r="G174"/>
    </row>
    <row r="175" spans="7:7" ht="15">
      <c r="G175"/>
    </row>
    <row r="176" spans="7:7" ht="15">
      <c r="G176"/>
    </row>
    <row r="177" spans="7:7" ht="15">
      <c r="G177"/>
    </row>
    <row r="178" spans="7:7" ht="15">
      <c r="G178"/>
    </row>
    <row r="179" spans="7:7" ht="15">
      <c r="G179"/>
    </row>
    <row r="180" spans="7:7" ht="15">
      <c r="G180"/>
    </row>
    <row r="181" spans="7:7" ht="15">
      <c r="G181"/>
    </row>
    <row r="182" spans="7:7" ht="15">
      <c r="G182"/>
    </row>
    <row r="183" spans="7:7" ht="15">
      <c r="G183"/>
    </row>
    <row r="184" spans="7:7" ht="15">
      <c r="G184"/>
    </row>
    <row r="185" spans="7:7" ht="15">
      <c r="G185"/>
    </row>
    <row r="186" spans="7:7" ht="15">
      <c r="G186"/>
    </row>
    <row r="187" spans="7:7" ht="15">
      <c r="G187"/>
    </row>
    <row r="188" spans="7:7" ht="15">
      <c r="G188"/>
    </row>
    <row r="189" spans="7:7" ht="15">
      <c r="G189"/>
    </row>
    <row r="190" spans="7:7" ht="15">
      <c r="G190"/>
    </row>
    <row r="191" spans="7:7" ht="15">
      <c r="G191"/>
    </row>
    <row r="192" spans="7:7" ht="15">
      <c r="G192"/>
    </row>
    <row r="193" spans="7:7" ht="15">
      <c r="G193"/>
    </row>
    <row r="194" spans="7:7" ht="15">
      <c r="G194"/>
    </row>
    <row r="195" spans="7:7" ht="15">
      <c r="G195"/>
    </row>
    <row r="196" spans="7:7" ht="15">
      <c r="G196"/>
    </row>
    <row r="197" spans="7:7" ht="15">
      <c r="G197"/>
    </row>
    <row r="198" spans="7:7" ht="15">
      <c r="G198"/>
    </row>
    <row r="199" spans="7:7" ht="15">
      <c r="G199"/>
    </row>
    <row r="200" spans="7:7" ht="15">
      <c r="G200"/>
    </row>
    <row r="201" spans="7:7" ht="15">
      <c r="G201"/>
    </row>
    <row r="202" spans="7:7" ht="15">
      <c r="G202"/>
    </row>
    <row r="203" spans="7:7" ht="15">
      <c r="G203"/>
    </row>
    <row r="204" spans="7:7" ht="15">
      <c r="G204"/>
    </row>
    <row r="205" spans="7:7" ht="15">
      <c r="G205"/>
    </row>
    <row r="206" spans="7:7" ht="15">
      <c r="G206"/>
    </row>
    <row r="207" spans="7:7" ht="15">
      <c r="G207"/>
    </row>
    <row r="208" spans="7:7" ht="15">
      <c r="G208"/>
    </row>
    <row r="209" spans="7:7" ht="15">
      <c r="G209"/>
    </row>
    <row r="210" spans="7:7" ht="15">
      <c r="G210"/>
    </row>
    <row r="211" spans="7:7" ht="15">
      <c r="G211"/>
    </row>
    <row r="212" spans="7:7" ht="15">
      <c r="G212"/>
    </row>
    <row r="213" spans="7:7" ht="15">
      <c r="G213"/>
    </row>
    <row r="214" spans="7:7" ht="15">
      <c r="G214"/>
    </row>
    <row r="215" spans="7:7" ht="15">
      <c r="G215"/>
    </row>
    <row r="216" spans="7:7" ht="15">
      <c r="G216"/>
    </row>
    <row r="217" spans="7:7" ht="15">
      <c r="G217"/>
    </row>
    <row r="218" spans="7:7" ht="15">
      <c r="G218"/>
    </row>
    <row r="219" spans="7:7" ht="15">
      <c r="G219"/>
    </row>
    <row r="220" spans="7:7" ht="15">
      <c r="G220"/>
    </row>
    <row r="221" spans="7:7" ht="15">
      <c r="G221"/>
    </row>
    <row r="222" spans="7:7" ht="15">
      <c r="G222"/>
    </row>
    <row r="223" spans="7:7" ht="15">
      <c r="G223"/>
    </row>
    <row r="224" spans="7:7" ht="15">
      <c r="G224"/>
    </row>
    <row r="225" spans="7:7" ht="15">
      <c r="G225"/>
    </row>
    <row r="226" spans="7:7" ht="15">
      <c r="G226"/>
    </row>
    <row r="227" spans="7:7" ht="15">
      <c r="G2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19E9-0F37-482A-9FC8-FF76E4A794E0}">
  <dimension ref="A1:S50"/>
  <sheetViews>
    <sheetView workbookViewId="0">
      <selection activeCell="C46" sqref="C46"/>
    </sheetView>
  </sheetViews>
  <sheetFormatPr defaultColWidth="11.42578125" defaultRowHeight="14.45"/>
  <sheetData>
    <row r="1" spans="1:19" s="71" customFormat="1">
      <c r="A1" s="71" t="s">
        <v>280</v>
      </c>
      <c r="B1" s="83" t="s">
        <v>281</v>
      </c>
      <c r="C1" s="71" t="s">
        <v>282</v>
      </c>
      <c r="D1" s="71" t="s">
        <v>283</v>
      </c>
      <c r="E1" s="71" t="s">
        <v>284</v>
      </c>
      <c r="F1" s="71" t="s">
        <v>23</v>
      </c>
      <c r="G1" s="71" t="s">
        <v>285</v>
      </c>
      <c r="H1" s="71" t="s">
        <v>286</v>
      </c>
      <c r="I1" s="71" t="s">
        <v>287</v>
      </c>
      <c r="J1" s="71" t="s">
        <v>288</v>
      </c>
      <c r="K1" s="71" t="s">
        <v>289</v>
      </c>
      <c r="L1" s="71" t="s">
        <v>290</v>
      </c>
      <c r="M1" s="71" t="s">
        <v>291</v>
      </c>
      <c r="N1" s="71" t="s">
        <v>292</v>
      </c>
      <c r="O1" s="71" t="s">
        <v>293</v>
      </c>
      <c r="P1" s="71" t="s">
        <v>294</v>
      </c>
      <c r="Q1" s="71" t="s">
        <v>295</v>
      </c>
      <c r="R1" s="71" t="s">
        <v>21</v>
      </c>
      <c r="S1" s="71" t="s">
        <v>296</v>
      </c>
    </row>
    <row r="2" spans="1:19">
      <c r="A2" t="s">
        <v>2</v>
      </c>
      <c r="B2" s="19">
        <v>8783626</v>
      </c>
      <c r="C2" t="s">
        <v>297</v>
      </c>
      <c r="I2" t="s">
        <v>298</v>
      </c>
      <c r="J2" t="s">
        <v>299</v>
      </c>
      <c r="K2" t="s">
        <v>300</v>
      </c>
      <c r="L2" t="s">
        <v>301</v>
      </c>
      <c r="M2" t="s">
        <v>302</v>
      </c>
      <c r="N2" t="s">
        <v>303</v>
      </c>
      <c r="O2" s="8">
        <v>45720</v>
      </c>
      <c r="P2" t="s">
        <v>304</v>
      </c>
      <c r="Q2" t="s">
        <v>305</v>
      </c>
      <c r="R2" s="8"/>
      <c r="S2" t="s">
        <v>157</v>
      </c>
    </row>
    <row r="3" spans="1:19">
      <c r="A3" t="s">
        <v>2</v>
      </c>
      <c r="B3" s="19">
        <v>7307988</v>
      </c>
      <c r="C3" t="s">
        <v>67</v>
      </c>
      <c r="I3" t="s">
        <v>298</v>
      </c>
      <c r="J3" t="s">
        <v>299</v>
      </c>
      <c r="K3" t="s">
        <v>306</v>
      </c>
      <c r="L3" t="s">
        <v>301</v>
      </c>
      <c r="N3" t="s">
        <v>307</v>
      </c>
      <c r="O3" s="8">
        <v>45721</v>
      </c>
      <c r="P3" t="s">
        <v>308</v>
      </c>
      <c r="Q3" t="s">
        <v>309</v>
      </c>
      <c r="R3" s="8"/>
      <c r="S3" t="s">
        <v>157</v>
      </c>
    </row>
    <row r="4" spans="1:19">
      <c r="B4" s="19">
        <v>77742062</v>
      </c>
      <c r="C4" t="s">
        <v>58</v>
      </c>
      <c r="E4">
        <v>994988665</v>
      </c>
      <c r="F4" t="s">
        <v>310</v>
      </c>
      <c r="I4" t="s">
        <v>311</v>
      </c>
      <c r="J4" t="s">
        <v>299</v>
      </c>
      <c r="K4" t="s">
        <v>312</v>
      </c>
      <c r="L4" t="s">
        <v>313</v>
      </c>
      <c r="M4" t="s">
        <v>272</v>
      </c>
      <c r="N4" t="s">
        <v>314</v>
      </c>
      <c r="O4" s="8">
        <v>45721</v>
      </c>
      <c r="R4" s="8"/>
      <c r="S4" t="s">
        <v>157</v>
      </c>
    </row>
    <row r="5" spans="1:19">
      <c r="B5" s="19">
        <v>7731756</v>
      </c>
      <c r="C5" t="s">
        <v>315</v>
      </c>
      <c r="I5" t="s">
        <v>311</v>
      </c>
      <c r="J5" t="s">
        <v>299</v>
      </c>
      <c r="K5" t="s">
        <v>316</v>
      </c>
      <c r="L5" t="s">
        <v>313</v>
      </c>
      <c r="M5" t="s">
        <v>317</v>
      </c>
      <c r="N5" t="s">
        <v>318</v>
      </c>
      <c r="O5" s="8">
        <v>45726</v>
      </c>
      <c r="R5" s="8"/>
      <c r="S5" t="s">
        <v>157</v>
      </c>
    </row>
    <row r="6" spans="1:19">
      <c r="B6" s="19">
        <v>8185495</v>
      </c>
      <c r="C6" t="s">
        <v>125</v>
      </c>
      <c r="E6">
        <v>969608702</v>
      </c>
      <c r="I6" t="s">
        <v>311</v>
      </c>
      <c r="J6" t="s">
        <v>299</v>
      </c>
      <c r="K6" t="s">
        <v>319</v>
      </c>
      <c r="L6" t="s">
        <v>313</v>
      </c>
      <c r="M6" t="s">
        <v>317</v>
      </c>
      <c r="N6" t="s">
        <v>320</v>
      </c>
      <c r="O6" s="8">
        <v>45727</v>
      </c>
      <c r="R6" s="8"/>
      <c r="S6" t="s">
        <v>157</v>
      </c>
    </row>
    <row r="7" spans="1:19">
      <c r="A7" t="s">
        <v>2</v>
      </c>
      <c r="B7" s="19">
        <v>46674191</v>
      </c>
      <c r="C7" t="s">
        <v>321</v>
      </c>
      <c r="E7">
        <v>959354515</v>
      </c>
      <c r="I7" t="s">
        <v>311</v>
      </c>
      <c r="J7" t="s">
        <v>299</v>
      </c>
      <c r="K7" t="s">
        <v>322</v>
      </c>
      <c r="L7" t="s">
        <v>313</v>
      </c>
      <c r="M7" t="s">
        <v>317</v>
      </c>
      <c r="N7" t="s">
        <v>320</v>
      </c>
      <c r="O7" s="8">
        <v>45728</v>
      </c>
      <c r="P7" t="s">
        <v>323</v>
      </c>
      <c r="Q7" t="s">
        <v>324</v>
      </c>
      <c r="R7" s="8"/>
      <c r="S7" t="s">
        <v>157</v>
      </c>
    </row>
    <row r="8" spans="1:19">
      <c r="A8" t="s">
        <v>2</v>
      </c>
      <c r="B8" s="19">
        <v>6040784</v>
      </c>
      <c r="C8" t="s">
        <v>115</v>
      </c>
      <c r="E8">
        <v>997500213</v>
      </c>
      <c r="F8" t="s">
        <v>325</v>
      </c>
      <c r="I8" t="s">
        <v>311</v>
      </c>
      <c r="J8" t="s">
        <v>299</v>
      </c>
      <c r="K8" t="s">
        <v>326</v>
      </c>
      <c r="L8" t="s">
        <v>313</v>
      </c>
      <c r="M8" t="s">
        <v>317</v>
      </c>
      <c r="N8" t="s">
        <v>318</v>
      </c>
      <c r="O8" s="8">
        <v>45728</v>
      </c>
      <c r="P8" t="s">
        <v>323</v>
      </c>
      <c r="Q8" t="s">
        <v>327</v>
      </c>
      <c r="R8" s="8"/>
      <c r="S8" t="s">
        <v>157</v>
      </c>
    </row>
    <row r="9" spans="1:19">
      <c r="A9" t="s">
        <v>2</v>
      </c>
      <c r="B9" s="19">
        <v>8275667</v>
      </c>
      <c r="C9" t="s">
        <v>328</v>
      </c>
      <c r="E9">
        <v>997500213</v>
      </c>
      <c r="F9" t="s">
        <v>325</v>
      </c>
      <c r="I9" t="s">
        <v>311</v>
      </c>
      <c r="J9" t="s">
        <v>299</v>
      </c>
      <c r="K9" t="s">
        <v>326</v>
      </c>
      <c r="L9" t="s">
        <v>313</v>
      </c>
      <c r="M9" t="s">
        <v>317</v>
      </c>
      <c r="N9" t="s">
        <v>320</v>
      </c>
      <c r="O9" s="8">
        <v>45728</v>
      </c>
      <c r="P9" t="s">
        <v>323</v>
      </c>
      <c r="Q9" t="s">
        <v>329</v>
      </c>
      <c r="R9" s="8"/>
      <c r="S9" t="s">
        <v>157</v>
      </c>
    </row>
    <row r="10" spans="1:19">
      <c r="A10" t="s">
        <v>2</v>
      </c>
      <c r="B10" s="19">
        <v>44841514</v>
      </c>
      <c r="C10" t="s">
        <v>96</v>
      </c>
      <c r="I10" t="s">
        <v>311</v>
      </c>
      <c r="J10" t="s">
        <v>299</v>
      </c>
      <c r="K10" t="s">
        <v>330</v>
      </c>
      <c r="L10" t="s">
        <v>313</v>
      </c>
      <c r="M10" t="s">
        <v>272</v>
      </c>
      <c r="N10" t="s">
        <v>331</v>
      </c>
      <c r="O10" s="8">
        <v>45735</v>
      </c>
      <c r="P10" t="s">
        <v>323</v>
      </c>
      <c r="Q10" t="s">
        <v>332</v>
      </c>
      <c r="R10" s="8"/>
      <c r="S10" t="s">
        <v>157</v>
      </c>
    </row>
    <row r="11" spans="1:19">
      <c r="B11" s="19">
        <v>7806297</v>
      </c>
      <c r="C11" t="s">
        <v>333</v>
      </c>
      <c r="I11" t="s">
        <v>311</v>
      </c>
      <c r="J11" t="s">
        <v>299</v>
      </c>
      <c r="K11" t="s">
        <v>334</v>
      </c>
      <c r="L11" t="s">
        <v>313</v>
      </c>
      <c r="N11" t="s">
        <v>331</v>
      </c>
      <c r="O11" s="8">
        <v>45736</v>
      </c>
      <c r="R11" s="8"/>
      <c r="S11" t="s">
        <v>157</v>
      </c>
    </row>
    <row r="12" spans="1:19">
      <c r="A12" t="s">
        <v>2</v>
      </c>
      <c r="B12" s="19">
        <v>42764761</v>
      </c>
      <c r="C12" t="s">
        <v>335</v>
      </c>
      <c r="G12" t="s">
        <v>336</v>
      </c>
      <c r="I12" t="s">
        <v>311</v>
      </c>
      <c r="J12" t="s">
        <v>299</v>
      </c>
      <c r="K12" t="s">
        <v>337</v>
      </c>
      <c r="L12" t="s">
        <v>313</v>
      </c>
      <c r="M12" t="s">
        <v>338</v>
      </c>
      <c r="N12" t="s">
        <v>339</v>
      </c>
      <c r="O12" s="8">
        <v>45740</v>
      </c>
      <c r="Q12" t="s">
        <v>340</v>
      </c>
      <c r="R12" s="8"/>
      <c r="S12" t="s">
        <v>157</v>
      </c>
    </row>
    <row r="13" spans="1:19">
      <c r="A13" t="s">
        <v>2</v>
      </c>
      <c r="B13" s="19">
        <v>7823787</v>
      </c>
      <c r="C13" t="s">
        <v>341</v>
      </c>
      <c r="I13" t="s">
        <v>311</v>
      </c>
      <c r="J13" t="s">
        <v>299</v>
      </c>
      <c r="K13" t="s">
        <v>342</v>
      </c>
      <c r="L13" t="s">
        <v>313</v>
      </c>
      <c r="N13" t="s">
        <v>331</v>
      </c>
      <c r="O13" s="8">
        <v>45741</v>
      </c>
      <c r="P13" t="s">
        <v>323</v>
      </c>
      <c r="Q13" s="82" t="s">
        <v>343</v>
      </c>
      <c r="R13" s="8"/>
      <c r="S13" t="s">
        <v>157</v>
      </c>
    </row>
    <row r="14" spans="1:19">
      <c r="A14" t="s">
        <v>2</v>
      </c>
      <c r="B14" s="19">
        <v>25677282</v>
      </c>
      <c r="C14" t="s">
        <v>149</v>
      </c>
      <c r="E14">
        <v>991888565</v>
      </c>
      <c r="I14" t="s">
        <v>311</v>
      </c>
      <c r="J14" t="s">
        <v>299</v>
      </c>
      <c r="K14" t="s">
        <v>344</v>
      </c>
      <c r="L14" t="s">
        <v>313</v>
      </c>
      <c r="M14" t="s">
        <v>338</v>
      </c>
      <c r="N14" t="s">
        <v>339</v>
      </c>
      <c r="O14" s="8">
        <v>45741</v>
      </c>
      <c r="P14" t="s">
        <v>345</v>
      </c>
      <c r="Q14" t="s">
        <v>346</v>
      </c>
      <c r="R14" s="8"/>
      <c r="S14" t="s">
        <v>157</v>
      </c>
    </row>
    <row r="15" spans="1:19">
      <c r="B15" s="19"/>
      <c r="C15" t="s">
        <v>347</v>
      </c>
      <c r="I15" t="s">
        <v>311</v>
      </c>
      <c r="J15" t="s">
        <v>299</v>
      </c>
      <c r="K15" t="s">
        <v>348</v>
      </c>
      <c r="L15" t="s">
        <v>313</v>
      </c>
      <c r="N15" t="s">
        <v>349</v>
      </c>
      <c r="O15" s="8">
        <v>45741</v>
      </c>
      <c r="R15" s="8"/>
      <c r="S15" t="s">
        <v>157</v>
      </c>
    </row>
    <row r="16" spans="1:19">
      <c r="A16" t="s">
        <v>2</v>
      </c>
      <c r="B16" s="19">
        <v>72844745</v>
      </c>
      <c r="C16" t="s">
        <v>350</v>
      </c>
      <c r="I16" t="s">
        <v>298</v>
      </c>
      <c r="J16" t="s">
        <v>299</v>
      </c>
      <c r="K16" t="s">
        <v>351</v>
      </c>
      <c r="L16" t="s">
        <v>301</v>
      </c>
      <c r="M16" t="s">
        <v>272</v>
      </c>
      <c r="N16" t="s">
        <v>352</v>
      </c>
      <c r="O16" s="8">
        <v>45742</v>
      </c>
      <c r="P16" t="s">
        <v>308</v>
      </c>
      <c r="Q16" t="s">
        <v>353</v>
      </c>
      <c r="R16" s="8"/>
      <c r="S16" t="s">
        <v>157</v>
      </c>
    </row>
    <row r="17" spans="1:19">
      <c r="B17" s="19"/>
      <c r="C17" t="s">
        <v>354</v>
      </c>
      <c r="E17">
        <v>982491420</v>
      </c>
      <c r="I17" t="s">
        <v>298</v>
      </c>
      <c r="J17" t="s">
        <v>299</v>
      </c>
      <c r="K17" t="s">
        <v>355</v>
      </c>
      <c r="L17" t="s">
        <v>301</v>
      </c>
      <c r="M17" t="s">
        <v>272</v>
      </c>
      <c r="N17" t="s">
        <v>331</v>
      </c>
      <c r="O17" s="8">
        <v>45742</v>
      </c>
      <c r="R17" s="8"/>
      <c r="S17" t="s">
        <v>157</v>
      </c>
    </row>
    <row r="18" spans="1:19">
      <c r="B18" s="84">
        <v>71528818</v>
      </c>
      <c r="C18" t="s">
        <v>356</v>
      </c>
      <c r="G18" t="s">
        <v>357</v>
      </c>
      <c r="I18" t="s">
        <v>311</v>
      </c>
      <c r="J18" t="s">
        <v>358</v>
      </c>
      <c r="K18" t="s">
        <v>359</v>
      </c>
      <c r="L18" t="s">
        <v>313</v>
      </c>
      <c r="N18" t="s">
        <v>331</v>
      </c>
      <c r="O18" s="8">
        <v>45737</v>
      </c>
      <c r="R18" s="8"/>
      <c r="S18" t="s">
        <v>157</v>
      </c>
    </row>
    <row r="19" spans="1:19">
      <c r="A19" t="s">
        <v>2</v>
      </c>
      <c r="B19" s="19">
        <v>41411250</v>
      </c>
      <c r="C19" t="s">
        <v>360</v>
      </c>
      <c r="E19">
        <v>951303432</v>
      </c>
      <c r="H19">
        <v>24819056</v>
      </c>
      <c r="I19" t="s">
        <v>298</v>
      </c>
      <c r="J19" t="s">
        <v>361</v>
      </c>
      <c r="K19" t="s">
        <v>362</v>
      </c>
      <c r="L19" t="s">
        <v>301</v>
      </c>
      <c r="M19" t="s">
        <v>303</v>
      </c>
      <c r="N19" t="s">
        <v>303</v>
      </c>
      <c r="O19" s="8">
        <v>45742</v>
      </c>
      <c r="P19" t="s">
        <v>308</v>
      </c>
      <c r="Q19" t="s">
        <v>363</v>
      </c>
      <c r="R19" s="8"/>
      <c r="S19" t="s">
        <v>157</v>
      </c>
    </row>
    <row r="20" spans="1:19">
      <c r="A20" t="s">
        <v>2</v>
      </c>
      <c r="B20" s="19"/>
      <c r="C20" t="s">
        <v>364</v>
      </c>
      <c r="E20">
        <v>992770160</v>
      </c>
      <c r="H20">
        <v>24838224</v>
      </c>
      <c r="I20" t="s">
        <v>298</v>
      </c>
      <c r="J20" t="s">
        <v>361</v>
      </c>
      <c r="K20" t="s">
        <v>365</v>
      </c>
      <c r="L20" t="s">
        <v>301</v>
      </c>
      <c r="M20" t="s">
        <v>303</v>
      </c>
      <c r="N20" t="s">
        <v>303</v>
      </c>
      <c r="O20" s="8">
        <v>45742</v>
      </c>
      <c r="R20" s="8"/>
      <c r="S20" t="s">
        <v>157</v>
      </c>
    </row>
    <row r="21" spans="1:19">
      <c r="A21" t="s">
        <v>2</v>
      </c>
      <c r="B21" s="19">
        <v>41247452</v>
      </c>
      <c r="C21" t="s">
        <v>366</v>
      </c>
      <c r="E21">
        <v>915375368</v>
      </c>
      <c r="H21">
        <v>24838255</v>
      </c>
      <c r="I21" t="s">
        <v>298</v>
      </c>
      <c r="J21" t="s">
        <v>361</v>
      </c>
      <c r="K21" t="s">
        <v>367</v>
      </c>
      <c r="L21" t="s">
        <v>368</v>
      </c>
      <c r="M21" t="s">
        <v>303</v>
      </c>
      <c r="N21" t="s">
        <v>303</v>
      </c>
      <c r="O21" s="8">
        <v>45742</v>
      </c>
      <c r="P21" t="s">
        <v>308</v>
      </c>
      <c r="Q21" t="s">
        <v>369</v>
      </c>
      <c r="R21" s="8"/>
      <c r="S21" t="s">
        <v>157</v>
      </c>
    </row>
    <row r="22" spans="1:19">
      <c r="A22" t="s">
        <v>2</v>
      </c>
      <c r="B22" s="19">
        <v>43454029</v>
      </c>
      <c r="C22" t="s">
        <v>370</v>
      </c>
      <c r="E22">
        <v>997610020</v>
      </c>
      <c r="H22">
        <v>24837859</v>
      </c>
      <c r="I22" t="s">
        <v>298</v>
      </c>
      <c r="J22" t="s">
        <v>361</v>
      </c>
      <c r="K22" t="s">
        <v>367</v>
      </c>
      <c r="L22" t="s">
        <v>368</v>
      </c>
      <c r="M22" t="s">
        <v>303</v>
      </c>
      <c r="N22" t="s">
        <v>303</v>
      </c>
      <c r="O22" s="8">
        <v>45742</v>
      </c>
      <c r="P22" t="s">
        <v>308</v>
      </c>
      <c r="Q22" t="s">
        <v>371</v>
      </c>
      <c r="R22" s="8"/>
      <c r="S22" t="s">
        <v>157</v>
      </c>
    </row>
    <row r="23" spans="1:19">
      <c r="A23" t="s">
        <v>2</v>
      </c>
      <c r="B23" s="19">
        <v>47623959</v>
      </c>
      <c r="C23" t="s">
        <v>372</v>
      </c>
      <c r="E23">
        <v>997895326</v>
      </c>
      <c r="H23">
        <v>24838471</v>
      </c>
      <c r="I23" t="s">
        <v>311</v>
      </c>
      <c r="J23" t="s">
        <v>361</v>
      </c>
      <c r="K23" t="s">
        <v>367</v>
      </c>
      <c r="L23" t="s">
        <v>368</v>
      </c>
      <c r="M23" t="s">
        <v>303</v>
      </c>
      <c r="N23" t="s">
        <v>303</v>
      </c>
      <c r="O23" s="8">
        <v>45742</v>
      </c>
      <c r="P23" t="s">
        <v>308</v>
      </c>
      <c r="Q23" t="s">
        <v>373</v>
      </c>
      <c r="R23" s="8"/>
      <c r="S23" t="s">
        <v>157</v>
      </c>
    </row>
    <row r="24" spans="1:19">
      <c r="A24" t="s">
        <v>2</v>
      </c>
      <c r="B24" s="19">
        <v>41380020</v>
      </c>
      <c r="C24" t="s">
        <v>374</v>
      </c>
      <c r="E24">
        <v>906868565</v>
      </c>
      <c r="H24">
        <v>24822103</v>
      </c>
      <c r="I24" t="s">
        <v>298</v>
      </c>
      <c r="J24" t="s">
        <v>361</v>
      </c>
      <c r="K24" t="s">
        <v>375</v>
      </c>
      <c r="L24" t="s">
        <v>301</v>
      </c>
      <c r="M24" t="s">
        <v>303</v>
      </c>
      <c r="N24" t="s">
        <v>303</v>
      </c>
      <c r="O24" s="8">
        <v>45742</v>
      </c>
      <c r="P24" t="s">
        <v>308</v>
      </c>
      <c r="Q24" t="s">
        <v>376</v>
      </c>
      <c r="R24" s="8"/>
      <c r="S24" t="s">
        <v>157</v>
      </c>
    </row>
    <row r="25" spans="1:19">
      <c r="A25" t="s">
        <v>2</v>
      </c>
      <c r="B25" s="19">
        <v>47622115</v>
      </c>
      <c r="C25" t="s">
        <v>377</v>
      </c>
      <c r="E25">
        <v>949574468</v>
      </c>
      <c r="H25">
        <v>24838076</v>
      </c>
      <c r="I25" t="s">
        <v>298</v>
      </c>
      <c r="J25" t="s">
        <v>361</v>
      </c>
      <c r="K25" t="s">
        <v>378</v>
      </c>
      <c r="L25" t="s">
        <v>301</v>
      </c>
      <c r="M25" t="s">
        <v>303</v>
      </c>
      <c r="N25" t="s">
        <v>303</v>
      </c>
      <c r="O25" s="8">
        <v>45743</v>
      </c>
      <c r="P25" t="s">
        <v>379</v>
      </c>
      <c r="Q25" t="s">
        <v>380</v>
      </c>
      <c r="R25" s="8"/>
      <c r="S25" t="s">
        <v>157</v>
      </c>
    </row>
    <row r="26" spans="1:19">
      <c r="A26" t="s">
        <v>2</v>
      </c>
      <c r="B26" s="19">
        <v>91040753</v>
      </c>
      <c r="C26" t="s">
        <v>381</v>
      </c>
      <c r="E26">
        <v>996714343</v>
      </c>
      <c r="H26">
        <v>24836654</v>
      </c>
      <c r="I26" t="s">
        <v>298</v>
      </c>
      <c r="J26" t="s">
        <v>361</v>
      </c>
      <c r="K26" t="s">
        <v>382</v>
      </c>
      <c r="L26" t="s">
        <v>301</v>
      </c>
      <c r="M26" t="s">
        <v>383</v>
      </c>
      <c r="N26" t="s">
        <v>384</v>
      </c>
      <c r="O26" s="8">
        <v>45743</v>
      </c>
      <c r="P26" t="s">
        <v>379</v>
      </c>
      <c r="Q26" t="s">
        <v>385</v>
      </c>
      <c r="R26" s="8"/>
      <c r="S26" t="s">
        <v>157</v>
      </c>
    </row>
    <row r="27" spans="1:19">
      <c r="A27" t="s">
        <v>2</v>
      </c>
      <c r="B27" s="19">
        <v>5887878</v>
      </c>
      <c r="C27" t="s">
        <v>386</v>
      </c>
      <c r="E27">
        <v>998111946</v>
      </c>
      <c r="H27">
        <v>24847536</v>
      </c>
      <c r="I27" t="s">
        <v>298</v>
      </c>
      <c r="J27" t="s">
        <v>361</v>
      </c>
      <c r="K27" t="s">
        <v>387</v>
      </c>
      <c r="L27" t="s">
        <v>301</v>
      </c>
      <c r="M27" t="s">
        <v>383</v>
      </c>
      <c r="N27" t="s">
        <v>384</v>
      </c>
      <c r="O27" s="8">
        <v>45743</v>
      </c>
      <c r="P27" t="s">
        <v>308</v>
      </c>
      <c r="Q27" t="s">
        <v>388</v>
      </c>
      <c r="R27" s="8"/>
      <c r="S27" t="s">
        <v>157</v>
      </c>
    </row>
    <row r="28" spans="1:19">
      <c r="A28" t="s">
        <v>2</v>
      </c>
      <c r="B28" s="19">
        <v>44632024</v>
      </c>
      <c r="C28" t="s">
        <v>389</v>
      </c>
      <c r="E28">
        <v>936628006</v>
      </c>
      <c r="H28">
        <v>24838101</v>
      </c>
      <c r="I28" t="s">
        <v>298</v>
      </c>
      <c r="J28" t="s">
        <v>361</v>
      </c>
      <c r="K28" t="s">
        <v>390</v>
      </c>
      <c r="L28" t="s">
        <v>301</v>
      </c>
      <c r="M28" t="s">
        <v>383</v>
      </c>
      <c r="N28" t="s">
        <v>303</v>
      </c>
      <c r="O28" s="8">
        <v>45744</v>
      </c>
      <c r="P28" t="s">
        <v>308</v>
      </c>
      <c r="Q28" t="s">
        <v>391</v>
      </c>
      <c r="R28" s="8"/>
      <c r="S28" t="s">
        <v>157</v>
      </c>
    </row>
    <row r="29" spans="1:19">
      <c r="A29" t="s">
        <v>2</v>
      </c>
      <c r="B29" s="19">
        <v>79775077</v>
      </c>
      <c r="C29" t="s">
        <v>392</v>
      </c>
      <c r="E29">
        <v>945669028</v>
      </c>
      <c r="H29">
        <v>24855022</v>
      </c>
      <c r="I29" t="s">
        <v>298</v>
      </c>
      <c r="J29" t="s">
        <v>361</v>
      </c>
      <c r="K29" t="s">
        <v>393</v>
      </c>
      <c r="L29" t="s">
        <v>301</v>
      </c>
      <c r="M29" t="s">
        <v>383</v>
      </c>
      <c r="N29" t="s">
        <v>303</v>
      </c>
      <c r="O29" s="8">
        <v>45744</v>
      </c>
      <c r="P29" t="s">
        <v>379</v>
      </c>
      <c r="Q29" t="s">
        <v>394</v>
      </c>
      <c r="R29" s="8"/>
      <c r="S29" t="s">
        <v>157</v>
      </c>
    </row>
    <row r="30" spans="1:19">
      <c r="A30" t="s">
        <v>2</v>
      </c>
      <c r="B30" s="19">
        <v>76239331</v>
      </c>
      <c r="C30" t="s">
        <v>395</v>
      </c>
      <c r="E30">
        <v>940923302</v>
      </c>
      <c r="H30">
        <v>24857484</v>
      </c>
      <c r="I30" t="s">
        <v>311</v>
      </c>
      <c r="J30" t="s">
        <v>361</v>
      </c>
      <c r="K30" t="s">
        <v>396</v>
      </c>
      <c r="L30" t="s">
        <v>368</v>
      </c>
      <c r="N30" t="s">
        <v>331</v>
      </c>
      <c r="O30" s="8">
        <v>45744</v>
      </c>
      <c r="P30" t="s">
        <v>308</v>
      </c>
      <c r="Q30" t="s">
        <v>397</v>
      </c>
      <c r="R30" s="8"/>
      <c r="S30" t="s">
        <v>157</v>
      </c>
    </row>
    <row r="31" spans="1:19">
      <c r="A31" t="s">
        <v>2</v>
      </c>
      <c r="B31" s="19">
        <v>46603235</v>
      </c>
      <c r="C31" t="s">
        <v>398</v>
      </c>
      <c r="I31" t="s">
        <v>298</v>
      </c>
      <c r="J31" t="s">
        <v>299</v>
      </c>
      <c r="K31" t="s">
        <v>399</v>
      </c>
      <c r="L31" t="s">
        <v>301</v>
      </c>
      <c r="M31" t="s">
        <v>400</v>
      </c>
      <c r="N31" t="s">
        <v>352</v>
      </c>
      <c r="O31" s="8">
        <v>45744</v>
      </c>
      <c r="P31" t="s">
        <v>323</v>
      </c>
      <c r="Q31" t="s">
        <v>401</v>
      </c>
      <c r="R31" s="8"/>
      <c r="S31" t="s">
        <v>157</v>
      </c>
    </row>
    <row r="32" spans="1:19">
      <c r="A32" t="s">
        <v>2</v>
      </c>
      <c r="B32" s="19">
        <v>9994334</v>
      </c>
      <c r="C32" t="s">
        <v>402</v>
      </c>
      <c r="E32">
        <v>989640563</v>
      </c>
      <c r="I32" t="s">
        <v>311</v>
      </c>
      <c r="J32" t="s">
        <v>299</v>
      </c>
      <c r="K32" t="s">
        <v>403</v>
      </c>
      <c r="L32" t="s">
        <v>313</v>
      </c>
      <c r="M32" t="s">
        <v>404</v>
      </c>
      <c r="N32" t="s">
        <v>339</v>
      </c>
      <c r="O32" s="8">
        <v>45747</v>
      </c>
      <c r="R32" s="8"/>
      <c r="S32" t="s">
        <v>157</v>
      </c>
    </row>
    <row r="33" spans="1:19">
      <c r="A33" t="s">
        <v>2</v>
      </c>
      <c r="B33" s="19">
        <v>7218366</v>
      </c>
      <c r="C33" t="s">
        <v>24</v>
      </c>
      <c r="I33" t="s">
        <v>311</v>
      </c>
      <c r="J33" t="s">
        <v>299</v>
      </c>
      <c r="K33" t="s">
        <v>25</v>
      </c>
      <c r="L33" t="s">
        <v>313</v>
      </c>
      <c r="M33" t="s">
        <v>400</v>
      </c>
      <c r="N33" t="s">
        <v>405</v>
      </c>
      <c r="O33" s="8">
        <v>45716</v>
      </c>
      <c r="P33" t="s">
        <v>406</v>
      </c>
      <c r="R33" s="8"/>
      <c r="S33" t="s">
        <v>157</v>
      </c>
    </row>
    <row r="34" spans="1:19">
      <c r="A34" t="s">
        <v>2</v>
      </c>
      <c r="B34" s="19">
        <v>8287353</v>
      </c>
      <c r="C34" t="s">
        <v>34</v>
      </c>
      <c r="I34" t="s">
        <v>311</v>
      </c>
      <c r="J34" t="s">
        <v>299</v>
      </c>
      <c r="K34" t="s">
        <v>35</v>
      </c>
      <c r="L34" t="s">
        <v>313</v>
      </c>
      <c r="M34" t="s">
        <v>272</v>
      </c>
      <c r="N34" t="s">
        <v>331</v>
      </c>
      <c r="O34" s="8">
        <v>45716</v>
      </c>
      <c r="P34" t="s">
        <v>406</v>
      </c>
      <c r="R34" s="8"/>
      <c r="S34" t="s">
        <v>157</v>
      </c>
    </row>
    <row r="35" spans="1:19">
      <c r="A35" t="s">
        <v>2</v>
      </c>
      <c r="B35" s="19">
        <v>44000062</v>
      </c>
      <c r="C35" t="s">
        <v>50</v>
      </c>
      <c r="I35" t="s">
        <v>311</v>
      </c>
      <c r="J35" t="s">
        <v>299</v>
      </c>
      <c r="K35" t="s">
        <v>51</v>
      </c>
      <c r="L35" t="s">
        <v>313</v>
      </c>
      <c r="M35" t="s">
        <v>272</v>
      </c>
      <c r="N35" t="s">
        <v>331</v>
      </c>
      <c r="O35" s="8">
        <v>45716</v>
      </c>
      <c r="P35" t="s">
        <v>406</v>
      </c>
      <c r="R35" s="8"/>
      <c r="S35" t="s">
        <v>157</v>
      </c>
    </row>
    <row r="36" spans="1:19">
      <c r="B36" s="19"/>
      <c r="C36" t="s">
        <v>60</v>
      </c>
      <c r="I36" t="s">
        <v>298</v>
      </c>
      <c r="J36" t="s">
        <v>299</v>
      </c>
      <c r="K36" t="s">
        <v>60</v>
      </c>
      <c r="L36" t="s">
        <v>301</v>
      </c>
      <c r="M36" t="s">
        <v>272</v>
      </c>
      <c r="N36" t="s">
        <v>331</v>
      </c>
      <c r="O36" s="8">
        <v>45712</v>
      </c>
      <c r="R36" s="8"/>
      <c r="S36" t="s">
        <v>157</v>
      </c>
    </row>
    <row r="37" spans="1:19">
      <c r="A37" t="s">
        <v>2</v>
      </c>
      <c r="B37" s="19">
        <v>9876517</v>
      </c>
      <c r="C37" t="s">
        <v>72</v>
      </c>
      <c r="I37" t="s">
        <v>311</v>
      </c>
      <c r="J37" t="s">
        <v>299</v>
      </c>
      <c r="K37" t="s">
        <v>73</v>
      </c>
      <c r="L37" t="s">
        <v>313</v>
      </c>
      <c r="N37" t="s">
        <v>331</v>
      </c>
      <c r="O37" s="8" t="s">
        <v>407</v>
      </c>
      <c r="P37" t="s">
        <v>406</v>
      </c>
      <c r="R37" s="8"/>
      <c r="S37" t="s">
        <v>157</v>
      </c>
    </row>
    <row r="38" spans="1:19">
      <c r="A38" t="s">
        <v>2</v>
      </c>
      <c r="B38" s="19">
        <v>8170776</v>
      </c>
      <c r="C38" t="s">
        <v>85</v>
      </c>
      <c r="I38" t="s">
        <v>41</v>
      </c>
      <c r="J38" t="s">
        <v>299</v>
      </c>
      <c r="K38" t="s">
        <v>86</v>
      </c>
      <c r="L38" t="s">
        <v>301</v>
      </c>
      <c r="M38" t="s">
        <v>408</v>
      </c>
      <c r="N38" t="s">
        <v>409</v>
      </c>
      <c r="O38" s="8">
        <v>45734</v>
      </c>
      <c r="P38" t="s">
        <v>406</v>
      </c>
      <c r="R38" s="8"/>
      <c r="S38" t="s">
        <v>157</v>
      </c>
    </row>
    <row r="39" spans="1:19">
      <c r="A39" t="s">
        <v>2</v>
      </c>
      <c r="B39" s="19">
        <v>72154157</v>
      </c>
      <c r="C39" t="s">
        <v>91</v>
      </c>
      <c r="I39" t="s">
        <v>311</v>
      </c>
      <c r="J39" t="s">
        <v>299</v>
      </c>
      <c r="K39" t="s">
        <v>92</v>
      </c>
      <c r="L39" t="s">
        <v>313</v>
      </c>
      <c r="N39" t="s">
        <v>331</v>
      </c>
      <c r="O39" s="8">
        <v>45733</v>
      </c>
      <c r="P39" t="s">
        <v>406</v>
      </c>
      <c r="R39" s="8"/>
      <c r="S39" t="s">
        <v>157</v>
      </c>
    </row>
    <row r="40" spans="1:19">
      <c r="A40" t="s">
        <v>2</v>
      </c>
      <c r="B40" s="19">
        <v>72845505</v>
      </c>
      <c r="C40" t="s">
        <v>410</v>
      </c>
      <c r="I40" t="s">
        <v>311</v>
      </c>
      <c r="J40" t="s">
        <v>299</v>
      </c>
      <c r="K40" t="s">
        <v>100</v>
      </c>
      <c r="L40" t="s">
        <v>313</v>
      </c>
      <c r="N40" t="s">
        <v>331</v>
      </c>
      <c r="O40" s="8">
        <v>45730</v>
      </c>
      <c r="P40" t="s">
        <v>406</v>
      </c>
      <c r="R40" s="8"/>
      <c r="S40" t="s">
        <v>157</v>
      </c>
    </row>
    <row r="41" spans="1:19">
      <c r="A41" t="s">
        <v>2</v>
      </c>
      <c r="B41" s="19">
        <v>7731756</v>
      </c>
      <c r="C41" t="s">
        <v>411</v>
      </c>
      <c r="I41" t="s">
        <v>311</v>
      </c>
      <c r="J41" t="s">
        <v>299</v>
      </c>
      <c r="K41" t="s">
        <v>412</v>
      </c>
      <c r="L41" t="s">
        <v>313</v>
      </c>
      <c r="M41" t="s">
        <v>400</v>
      </c>
      <c r="N41" t="s">
        <v>318</v>
      </c>
      <c r="O41" s="8">
        <v>45726</v>
      </c>
      <c r="P41" t="s">
        <v>406</v>
      </c>
      <c r="R41" s="8"/>
      <c r="S41" t="s">
        <v>157</v>
      </c>
    </row>
    <row r="42" spans="1:19">
      <c r="A42" t="s">
        <v>2</v>
      </c>
      <c r="B42" s="19">
        <v>42413293</v>
      </c>
      <c r="C42" t="s">
        <v>117</v>
      </c>
      <c r="I42" t="s">
        <v>311</v>
      </c>
      <c r="J42" t="s">
        <v>299</v>
      </c>
      <c r="K42" t="s">
        <v>118</v>
      </c>
      <c r="L42" t="s">
        <v>301</v>
      </c>
      <c r="M42" t="s">
        <v>272</v>
      </c>
      <c r="N42" t="s">
        <v>352</v>
      </c>
      <c r="O42" s="8">
        <v>45728</v>
      </c>
      <c r="P42" t="s">
        <v>406</v>
      </c>
      <c r="R42" s="8"/>
      <c r="S42" t="s">
        <v>157</v>
      </c>
    </row>
    <row r="43" spans="1:19">
      <c r="B43" s="19"/>
      <c r="C43" t="s">
        <v>124</v>
      </c>
      <c r="I43" t="s">
        <v>298</v>
      </c>
      <c r="J43" t="s">
        <v>299</v>
      </c>
      <c r="K43" t="s">
        <v>124</v>
      </c>
      <c r="L43" t="s">
        <v>301</v>
      </c>
      <c r="M43" t="s">
        <v>400</v>
      </c>
      <c r="N43" t="s">
        <v>331</v>
      </c>
      <c r="O43" s="8">
        <v>45728</v>
      </c>
      <c r="R43" s="8"/>
      <c r="S43" t="s">
        <v>157</v>
      </c>
    </row>
    <row r="44" spans="1:19">
      <c r="B44" s="19"/>
      <c r="C44" t="s">
        <v>130</v>
      </c>
      <c r="I44" t="s">
        <v>298</v>
      </c>
      <c r="J44" t="s">
        <v>299</v>
      </c>
      <c r="K44" t="s">
        <v>130</v>
      </c>
      <c r="L44" t="s">
        <v>301</v>
      </c>
      <c r="M44" t="s">
        <v>400</v>
      </c>
      <c r="N44" t="s">
        <v>331</v>
      </c>
      <c r="O44" s="8">
        <v>45728</v>
      </c>
      <c r="R44" s="8"/>
      <c r="S44" t="s">
        <v>157</v>
      </c>
    </row>
    <row r="45" spans="1:19">
      <c r="B45" s="19"/>
      <c r="C45" t="s">
        <v>413</v>
      </c>
      <c r="I45" t="s">
        <v>298</v>
      </c>
      <c r="J45" t="s">
        <v>299</v>
      </c>
      <c r="K45" t="s">
        <v>133</v>
      </c>
      <c r="L45" t="s">
        <v>301</v>
      </c>
      <c r="N45" t="s">
        <v>331</v>
      </c>
      <c r="O45" s="8">
        <v>45727</v>
      </c>
      <c r="R45" s="8"/>
      <c r="S45" t="s">
        <v>157</v>
      </c>
    </row>
    <row r="46" spans="1:19">
      <c r="B46" s="19"/>
      <c r="C46" t="s">
        <v>139</v>
      </c>
      <c r="I46" t="s">
        <v>311</v>
      </c>
      <c r="J46" t="s">
        <v>299</v>
      </c>
      <c r="K46" t="s">
        <v>140</v>
      </c>
      <c r="L46" t="s">
        <v>313</v>
      </c>
      <c r="M46" t="s">
        <v>400</v>
      </c>
      <c r="N46" t="s">
        <v>331</v>
      </c>
      <c r="O46" s="8">
        <v>45729</v>
      </c>
      <c r="R46" s="8"/>
      <c r="S46" t="s">
        <v>157</v>
      </c>
    </row>
    <row r="47" spans="1:19">
      <c r="A47" t="s">
        <v>2</v>
      </c>
      <c r="B47" s="19">
        <v>7636877</v>
      </c>
      <c r="C47" t="s">
        <v>184</v>
      </c>
      <c r="G47" t="s">
        <v>414</v>
      </c>
      <c r="I47" t="s">
        <v>311</v>
      </c>
      <c r="J47" t="s">
        <v>358</v>
      </c>
      <c r="K47" t="s">
        <v>415</v>
      </c>
      <c r="L47" t="s">
        <v>313</v>
      </c>
      <c r="M47" t="s">
        <v>400</v>
      </c>
      <c r="N47" t="s">
        <v>416</v>
      </c>
      <c r="O47" s="8">
        <v>45747</v>
      </c>
      <c r="P47" t="s">
        <v>406</v>
      </c>
      <c r="R47" s="8"/>
      <c r="S47" t="s">
        <v>157</v>
      </c>
    </row>
    <row r="48" spans="1:19">
      <c r="A48" t="s">
        <v>2</v>
      </c>
      <c r="B48" s="19" t="s">
        <v>417</v>
      </c>
      <c r="C48" t="s">
        <v>418</v>
      </c>
      <c r="E48">
        <v>956923666</v>
      </c>
      <c r="F48" t="s">
        <v>419</v>
      </c>
      <c r="I48" t="s">
        <v>298</v>
      </c>
      <c r="J48" t="s">
        <v>299</v>
      </c>
      <c r="K48" t="s">
        <v>420</v>
      </c>
      <c r="L48" t="s">
        <v>301</v>
      </c>
      <c r="M48" t="s">
        <v>421</v>
      </c>
      <c r="N48" t="s">
        <v>422</v>
      </c>
      <c r="O48" s="8">
        <v>45748</v>
      </c>
      <c r="P48" t="s">
        <v>406</v>
      </c>
      <c r="R48" s="8"/>
      <c r="S48" t="s">
        <v>157</v>
      </c>
    </row>
    <row r="49" spans="1:19">
      <c r="A49" t="s">
        <v>2</v>
      </c>
      <c r="B49" s="19">
        <v>40204963</v>
      </c>
      <c r="C49" t="s">
        <v>423</v>
      </c>
      <c r="E49">
        <v>999203060</v>
      </c>
      <c r="I49" t="s">
        <v>298</v>
      </c>
      <c r="J49" t="s">
        <v>299</v>
      </c>
      <c r="K49" t="s">
        <v>424</v>
      </c>
      <c r="L49" t="s">
        <v>301</v>
      </c>
      <c r="M49" t="s">
        <v>425</v>
      </c>
      <c r="N49" t="s">
        <v>331</v>
      </c>
      <c r="O49" s="8">
        <v>45748</v>
      </c>
      <c r="P49" t="s">
        <v>406</v>
      </c>
      <c r="R49" s="8"/>
      <c r="S49" t="s">
        <v>157</v>
      </c>
    </row>
    <row r="50" spans="1:19">
      <c r="A50" t="s">
        <v>2</v>
      </c>
      <c r="B50" s="19">
        <v>6934099</v>
      </c>
      <c r="C50" t="s">
        <v>426</v>
      </c>
      <c r="E50">
        <v>930873560</v>
      </c>
      <c r="I50" t="s">
        <v>298</v>
      </c>
      <c r="J50" t="s">
        <v>299</v>
      </c>
      <c r="K50" t="s">
        <v>427</v>
      </c>
      <c r="L50" t="s">
        <v>428</v>
      </c>
      <c r="M50" t="s">
        <v>338</v>
      </c>
      <c r="N50" t="s">
        <v>339</v>
      </c>
      <c r="O50" s="8">
        <v>45748</v>
      </c>
      <c r="P50" t="s">
        <v>406</v>
      </c>
      <c r="R50" s="8"/>
      <c r="S50" t="s">
        <v>157</v>
      </c>
    </row>
  </sheetData>
  <conditionalFormatting sqref="B18">
    <cfRule type="duplicateValues" dxfId="7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3B8E2-A1E9-4269-9E07-21CC8D13DB84}">
  <dimension ref="A1:P59"/>
  <sheetViews>
    <sheetView workbookViewId="0">
      <selection activeCell="C33" sqref="C33"/>
    </sheetView>
  </sheetViews>
  <sheetFormatPr defaultColWidth="11.42578125" defaultRowHeight="14.45"/>
  <cols>
    <col min="3" max="3" width="96.42578125" customWidth="1"/>
    <col min="4" max="4" width="16.85546875" customWidth="1"/>
  </cols>
  <sheetData>
    <row r="1" spans="1:16">
      <c r="A1" t="s">
        <v>429</v>
      </c>
      <c r="B1" s="18" t="s">
        <v>2</v>
      </c>
      <c r="C1" t="s">
        <v>430</v>
      </c>
      <c r="D1" t="s">
        <v>431</v>
      </c>
      <c r="E1" t="s">
        <v>432</v>
      </c>
      <c r="F1" t="s">
        <v>433</v>
      </c>
      <c r="G1" t="s">
        <v>434</v>
      </c>
      <c r="H1" t="s">
        <v>435</v>
      </c>
      <c r="I1" t="s">
        <v>436</v>
      </c>
      <c r="J1" t="s">
        <v>437</v>
      </c>
      <c r="K1" t="s">
        <v>438</v>
      </c>
      <c r="L1" t="s">
        <v>439</v>
      </c>
      <c r="M1" t="s">
        <v>440</v>
      </c>
      <c r="N1" t="s">
        <v>441</v>
      </c>
      <c r="O1" t="s">
        <v>442</v>
      </c>
      <c r="P1" t="s">
        <v>443</v>
      </c>
    </row>
    <row r="2" spans="1:16">
      <c r="A2" s="8">
        <v>45716</v>
      </c>
      <c r="B2" s="19">
        <v>9150324</v>
      </c>
      <c r="C2" t="s">
        <v>444</v>
      </c>
      <c r="D2">
        <f>VLOOKUP(B2,'DATA CORREO'!G:P,7,0)</f>
        <v>0</v>
      </c>
      <c r="E2" t="s">
        <v>36</v>
      </c>
      <c r="F2" t="s">
        <v>28</v>
      </c>
      <c r="G2" s="8">
        <v>45726</v>
      </c>
      <c r="H2" t="s">
        <v>445</v>
      </c>
      <c r="I2" s="20">
        <v>45710</v>
      </c>
      <c r="J2" t="s">
        <v>28</v>
      </c>
      <c r="K2" t="s">
        <v>446</v>
      </c>
      <c r="L2" t="s">
        <v>28</v>
      </c>
      <c r="M2" t="s">
        <v>446</v>
      </c>
      <c r="N2" t="s">
        <v>446</v>
      </c>
      <c r="O2" t="s">
        <v>28</v>
      </c>
      <c r="P2" s="8">
        <v>45726</v>
      </c>
    </row>
    <row r="3" spans="1:16">
      <c r="A3" s="8">
        <v>45709</v>
      </c>
      <c r="B3" s="19">
        <v>7258840</v>
      </c>
      <c r="C3" t="s">
        <v>447</v>
      </c>
      <c r="D3">
        <f>VLOOKUP(B3,'DATA CORREO'!G:P,7,0)</f>
        <v>0</v>
      </c>
      <c r="E3" t="s">
        <v>448</v>
      </c>
      <c r="F3" t="s">
        <v>28</v>
      </c>
      <c r="G3" s="8">
        <v>45726</v>
      </c>
      <c r="H3" t="s">
        <v>445</v>
      </c>
      <c r="I3" s="20">
        <v>45713</v>
      </c>
      <c r="J3" t="s">
        <v>28</v>
      </c>
      <c r="K3" t="s">
        <v>446</v>
      </c>
      <c r="L3" t="s">
        <v>28</v>
      </c>
      <c r="M3" t="s">
        <v>446</v>
      </c>
      <c r="N3" t="s">
        <v>449</v>
      </c>
      <c r="O3" t="s">
        <v>28</v>
      </c>
      <c r="P3" s="8">
        <v>45726</v>
      </c>
    </row>
    <row r="4" spans="1:16">
      <c r="A4" s="8">
        <v>45716</v>
      </c>
      <c r="B4" s="19">
        <v>9596244</v>
      </c>
      <c r="C4" t="s">
        <v>450</v>
      </c>
      <c r="D4" t="e">
        <f>VLOOKUP(B4,'DATA CORREO'!G:P,7,0)</f>
        <v>#N/A</v>
      </c>
      <c r="E4" t="s">
        <v>448</v>
      </c>
      <c r="F4" t="s">
        <v>28</v>
      </c>
      <c r="G4" s="8">
        <v>45726</v>
      </c>
      <c r="H4" t="s">
        <v>445</v>
      </c>
      <c r="I4" s="20">
        <v>45716</v>
      </c>
      <c r="J4" t="s">
        <v>28</v>
      </c>
      <c r="K4" t="s">
        <v>446</v>
      </c>
      <c r="L4" t="s">
        <v>28</v>
      </c>
      <c r="M4" t="s">
        <v>446</v>
      </c>
      <c r="N4" t="s">
        <v>446</v>
      </c>
      <c r="O4" t="s">
        <v>28</v>
      </c>
      <c r="P4" s="8">
        <v>45726</v>
      </c>
    </row>
    <row r="5" spans="1:16">
      <c r="A5" s="8">
        <v>45714</v>
      </c>
      <c r="B5" s="19">
        <v>8612965</v>
      </c>
      <c r="C5" t="s">
        <v>451</v>
      </c>
      <c r="D5" t="e">
        <f>VLOOKUP(B5,'DATA CORREO'!G:P,7,0)</f>
        <v>#N/A</v>
      </c>
      <c r="E5" t="s">
        <v>448</v>
      </c>
      <c r="F5" t="s">
        <v>28</v>
      </c>
      <c r="G5" s="8">
        <v>45726</v>
      </c>
      <c r="H5" t="s">
        <v>446</v>
      </c>
      <c r="I5" t="s">
        <v>446</v>
      </c>
      <c r="J5" t="s">
        <v>446</v>
      </c>
      <c r="K5" t="s">
        <v>446</v>
      </c>
      <c r="L5" t="s">
        <v>446</v>
      </c>
      <c r="M5" t="s">
        <v>446</v>
      </c>
      <c r="N5" t="s">
        <v>452</v>
      </c>
      <c r="O5" t="s">
        <v>28</v>
      </c>
      <c r="P5" s="8">
        <v>45726</v>
      </c>
    </row>
    <row r="6" spans="1:16">
      <c r="A6" s="8">
        <v>45716</v>
      </c>
      <c r="B6" s="19">
        <v>8612544</v>
      </c>
      <c r="C6" t="s">
        <v>453</v>
      </c>
      <c r="D6">
        <f>VLOOKUP(B6,'DATA CORREO'!G:P,7,0)</f>
        <v>0</v>
      </c>
      <c r="E6" t="s">
        <v>36</v>
      </c>
      <c r="H6" t="s">
        <v>445</v>
      </c>
      <c r="I6" s="20">
        <v>45705</v>
      </c>
      <c r="J6" t="s">
        <v>28</v>
      </c>
      <c r="K6" t="s">
        <v>446</v>
      </c>
      <c r="L6" t="s">
        <v>122</v>
      </c>
      <c r="M6" t="s">
        <v>446</v>
      </c>
      <c r="N6" t="s">
        <v>446</v>
      </c>
    </row>
    <row r="7" spans="1:16">
      <c r="A7" s="8">
        <v>45714</v>
      </c>
      <c r="B7" s="19">
        <v>46840554</v>
      </c>
      <c r="C7" t="s">
        <v>454</v>
      </c>
      <c r="D7">
        <f>VLOOKUP(B7,'DATA CORREO'!G:P,7,0)</f>
        <v>0</v>
      </c>
      <c r="E7" t="s">
        <v>36</v>
      </c>
      <c r="H7" t="s">
        <v>445</v>
      </c>
      <c r="I7" s="20">
        <v>45701</v>
      </c>
      <c r="J7" t="s">
        <v>446</v>
      </c>
      <c r="K7" t="s">
        <v>446</v>
      </c>
      <c r="L7" t="s">
        <v>122</v>
      </c>
      <c r="M7" t="s">
        <v>446</v>
      </c>
      <c r="N7" t="s">
        <v>455</v>
      </c>
    </row>
    <row r="8" spans="1:16">
      <c r="A8" s="8">
        <v>45714</v>
      </c>
      <c r="B8" s="19">
        <v>8644487</v>
      </c>
      <c r="C8" t="s">
        <v>456</v>
      </c>
      <c r="D8" t="e">
        <f>VLOOKUP(B8,'DATA CORREO'!G:P,7,0)</f>
        <v>#N/A</v>
      </c>
      <c r="E8" t="s">
        <v>448</v>
      </c>
      <c r="H8" t="s">
        <v>446</v>
      </c>
      <c r="I8" t="s">
        <v>446</v>
      </c>
      <c r="J8" t="s">
        <v>446</v>
      </c>
      <c r="K8" t="s">
        <v>446</v>
      </c>
      <c r="L8" t="s">
        <v>446</v>
      </c>
      <c r="M8" t="s">
        <v>446</v>
      </c>
      <c r="N8" t="s">
        <v>457</v>
      </c>
    </row>
    <row r="9" spans="1:16">
      <c r="A9" s="8">
        <v>45714</v>
      </c>
      <c r="B9" s="19">
        <v>10127898</v>
      </c>
      <c r="C9" t="s">
        <v>458</v>
      </c>
      <c r="D9" t="e">
        <f>VLOOKUP(B9,'DATA CORREO'!G:P,7,0)</f>
        <v>#N/A</v>
      </c>
      <c r="E9" t="s">
        <v>448</v>
      </c>
      <c r="H9" t="s">
        <v>445</v>
      </c>
      <c r="I9" s="20">
        <v>45719</v>
      </c>
      <c r="J9" t="s">
        <v>28</v>
      </c>
      <c r="K9" t="s">
        <v>446</v>
      </c>
      <c r="L9" t="s">
        <v>122</v>
      </c>
      <c r="M9" t="s">
        <v>446</v>
      </c>
      <c r="N9" t="s">
        <v>459</v>
      </c>
    </row>
    <row r="10" spans="1:16">
      <c r="A10" s="8">
        <v>45716</v>
      </c>
      <c r="B10" s="19">
        <v>2638270</v>
      </c>
      <c r="C10" t="s">
        <v>460</v>
      </c>
      <c r="D10" t="e">
        <f>VLOOKUP(B10,'DATA CORREO'!G:P,7,0)</f>
        <v>#N/A</v>
      </c>
      <c r="E10" t="s">
        <v>448</v>
      </c>
      <c r="H10" t="s">
        <v>446</v>
      </c>
      <c r="I10" t="s">
        <v>446</v>
      </c>
      <c r="J10" t="s">
        <v>446</v>
      </c>
      <c r="K10" t="s">
        <v>446</v>
      </c>
      <c r="L10" t="s">
        <v>446</v>
      </c>
      <c r="M10" t="s">
        <v>446</v>
      </c>
      <c r="N10" t="s">
        <v>457</v>
      </c>
    </row>
    <row r="11" spans="1:16">
      <c r="A11" s="8">
        <v>45716</v>
      </c>
      <c r="B11" s="19">
        <v>8714637</v>
      </c>
      <c r="C11" t="s">
        <v>461</v>
      </c>
      <c r="D11">
        <f>VLOOKUP(B11,'DATA CORREO'!G:P,7,0)</f>
        <v>0</v>
      </c>
      <c r="E11" t="s">
        <v>448</v>
      </c>
      <c r="H11" t="s">
        <v>445</v>
      </c>
      <c r="I11" s="20">
        <v>45715</v>
      </c>
      <c r="J11" t="s">
        <v>28</v>
      </c>
      <c r="K11" t="s">
        <v>446</v>
      </c>
      <c r="L11" t="s">
        <v>28</v>
      </c>
      <c r="M11" t="s">
        <v>446</v>
      </c>
      <c r="N11" t="s">
        <v>446</v>
      </c>
    </row>
    <row r="12" spans="1:16">
      <c r="A12" s="8">
        <v>45716</v>
      </c>
      <c r="B12" s="19">
        <v>7218366</v>
      </c>
      <c r="C12" t="s">
        <v>25</v>
      </c>
      <c r="D12">
        <f>VLOOKUP(B12,'DATA CORREO'!G:P,7,0)</f>
        <v>0</v>
      </c>
      <c r="E12" t="s">
        <v>448</v>
      </c>
      <c r="H12" t="s">
        <v>445</v>
      </c>
      <c r="I12" s="20">
        <v>45719</v>
      </c>
      <c r="J12" t="s">
        <v>28</v>
      </c>
      <c r="K12" t="s">
        <v>446</v>
      </c>
      <c r="L12" t="s">
        <v>28</v>
      </c>
      <c r="M12" t="s">
        <v>446</v>
      </c>
      <c r="N12" t="s">
        <v>446</v>
      </c>
    </row>
    <row r="13" spans="1:16">
      <c r="A13" s="8">
        <v>45716</v>
      </c>
      <c r="B13" s="19">
        <v>8146369</v>
      </c>
      <c r="C13" t="s">
        <v>462</v>
      </c>
      <c r="D13">
        <f>VLOOKUP(B13,'DATA CORREO'!G:P,7,0)</f>
        <v>0</v>
      </c>
      <c r="E13" t="s">
        <v>448</v>
      </c>
      <c r="H13" t="s">
        <v>446</v>
      </c>
      <c r="I13" t="s">
        <v>446</v>
      </c>
      <c r="J13" t="s">
        <v>446</v>
      </c>
      <c r="K13" t="s">
        <v>446</v>
      </c>
      <c r="L13" t="s">
        <v>446</v>
      </c>
      <c r="M13" t="s">
        <v>446</v>
      </c>
      <c r="N13" t="s">
        <v>463</v>
      </c>
    </row>
    <row r="14" spans="1:16">
      <c r="A14" s="8">
        <v>45716</v>
      </c>
      <c r="B14" s="19">
        <v>8287353</v>
      </c>
      <c r="C14" t="s">
        <v>35</v>
      </c>
      <c r="D14">
        <f>VLOOKUP(B14,'DATA CORREO'!G:P,7,0)</f>
        <v>0</v>
      </c>
      <c r="E14" t="s">
        <v>36</v>
      </c>
      <c r="H14" t="s">
        <v>445</v>
      </c>
      <c r="I14" s="20">
        <v>45710</v>
      </c>
      <c r="J14" t="s">
        <v>28</v>
      </c>
      <c r="K14" t="s">
        <v>446</v>
      </c>
      <c r="L14" t="s">
        <v>28</v>
      </c>
      <c r="M14" t="s">
        <v>446</v>
      </c>
      <c r="N14" t="s">
        <v>446</v>
      </c>
    </row>
    <row r="15" spans="1:16">
      <c r="A15" s="8">
        <v>45716</v>
      </c>
      <c r="B15" s="19">
        <v>3684166</v>
      </c>
      <c r="C15" t="s">
        <v>40</v>
      </c>
      <c r="D15">
        <f>VLOOKUP(B15,'DATA CORREO'!G:P,7,0)</f>
        <v>0</v>
      </c>
      <c r="E15" t="s">
        <v>448</v>
      </c>
      <c r="H15" t="s">
        <v>446</v>
      </c>
      <c r="I15" t="s">
        <v>446</v>
      </c>
      <c r="J15" t="s">
        <v>446</v>
      </c>
      <c r="K15" t="s">
        <v>446</v>
      </c>
      <c r="L15" t="s">
        <v>446</v>
      </c>
      <c r="M15" t="s">
        <v>446</v>
      </c>
      <c r="N15" t="s">
        <v>463</v>
      </c>
    </row>
    <row r="16" spans="1:16">
      <c r="A16" s="8">
        <v>45716</v>
      </c>
      <c r="B16" s="19">
        <v>40204963</v>
      </c>
      <c r="C16" t="s">
        <v>464</v>
      </c>
      <c r="D16">
        <f>VLOOKUP(B16,'DATA CORREO'!G:P,7,0)</f>
        <v>0</v>
      </c>
      <c r="E16" t="s">
        <v>36</v>
      </c>
      <c r="F16" t="s">
        <v>28</v>
      </c>
      <c r="G16" s="8">
        <v>45726</v>
      </c>
      <c r="H16" t="s">
        <v>445</v>
      </c>
      <c r="I16" s="20">
        <v>45712</v>
      </c>
      <c r="J16" t="s">
        <v>28</v>
      </c>
      <c r="K16" t="s">
        <v>446</v>
      </c>
      <c r="L16" t="s">
        <v>122</v>
      </c>
      <c r="M16" t="s">
        <v>446</v>
      </c>
      <c r="N16" t="s">
        <v>446</v>
      </c>
      <c r="O16" t="s">
        <v>28</v>
      </c>
      <c r="P16" s="8">
        <v>45726</v>
      </c>
    </row>
    <row r="17" spans="1:14">
      <c r="A17" s="8">
        <v>45716</v>
      </c>
      <c r="B17" s="19">
        <v>18132161</v>
      </c>
      <c r="C17" t="s">
        <v>465</v>
      </c>
      <c r="D17" t="e">
        <f>VLOOKUP(B17,'DATA CORREO'!G:P,7,0)</f>
        <v>#N/A</v>
      </c>
      <c r="E17" t="s">
        <v>448</v>
      </c>
      <c r="H17" t="s">
        <v>446</v>
      </c>
      <c r="I17" t="s">
        <v>446</v>
      </c>
      <c r="J17" t="s">
        <v>446</v>
      </c>
      <c r="K17" t="s">
        <v>446</v>
      </c>
      <c r="L17" t="s">
        <v>446</v>
      </c>
      <c r="M17" t="s">
        <v>446</v>
      </c>
      <c r="N17" t="s">
        <v>463</v>
      </c>
    </row>
    <row r="18" spans="1:14">
      <c r="A18" s="8">
        <v>45715</v>
      </c>
      <c r="B18" s="19">
        <v>46699558</v>
      </c>
      <c r="C18" t="s">
        <v>466</v>
      </c>
      <c r="D18">
        <f>VLOOKUP(B18,'DATA CORREO'!G:P,7,0)</f>
        <v>0</v>
      </c>
      <c r="E18" t="s">
        <v>448</v>
      </c>
      <c r="H18" t="s">
        <v>446</v>
      </c>
      <c r="I18" t="s">
        <v>446</v>
      </c>
      <c r="J18" t="s">
        <v>446</v>
      </c>
      <c r="K18" t="s">
        <v>446</v>
      </c>
      <c r="L18" t="s">
        <v>446</v>
      </c>
      <c r="M18" t="s">
        <v>446</v>
      </c>
      <c r="N18" t="s">
        <v>463</v>
      </c>
    </row>
    <row r="19" spans="1:14">
      <c r="A19" s="20">
        <v>45719</v>
      </c>
      <c r="B19" s="19"/>
      <c r="C19" t="s">
        <v>467</v>
      </c>
      <c r="D19" t="e">
        <f>VLOOKUP(B19,'DATA CORREO'!G:P,7,0)</f>
        <v>#N/A</v>
      </c>
      <c r="E19" t="s">
        <v>446</v>
      </c>
      <c r="H19" t="s">
        <v>446</v>
      </c>
      <c r="I19" t="s">
        <v>446</v>
      </c>
      <c r="J19" t="s">
        <v>446</v>
      </c>
      <c r="K19" t="s">
        <v>446</v>
      </c>
      <c r="L19" t="s">
        <v>446</v>
      </c>
      <c r="M19" t="s">
        <v>446</v>
      </c>
      <c r="N19" t="s">
        <v>468</v>
      </c>
    </row>
    <row r="20" spans="1:14">
      <c r="A20" s="8">
        <v>45719</v>
      </c>
      <c r="B20" s="19">
        <v>8799045</v>
      </c>
      <c r="C20" t="s">
        <v>469</v>
      </c>
      <c r="D20" t="e">
        <f>VLOOKUP(B20,'DATA CORREO'!G:P,7,0)</f>
        <v>#N/A</v>
      </c>
      <c r="E20" t="s">
        <v>448</v>
      </c>
      <c r="H20" t="s">
        <v>446</v>
      </c>
      <c r="I20" t="s">
        <v>446</v>
      </c>
      <c r="J20" t="s">
        <v>446</v>
      </c>
      <c r="K20" t="s">
        <v>446</v>
      </c>
      <c r="L20" t="s">
        <v>446</v>
      </c>
      <c r="M20" t="s">
        <v>446</v>
      </c>
      <c r="N20" t="s">
        <v>463</v>
      </c>
    </row>
    <row r="21" spans="1:14">
      <c r="A21" s="8">
        <v>45719</v>
      </c>
      <c r="B21" s="19">
        <v>46083004</v>
      </c>
      <c r="C21" t="s">
        <v>470</v>
      </c>
      <c r="D21">
        <f>VLOOKUP(B21,'DATA CORREO'!G:P,7,0)</f>
        <v>0</v>
      </c>
      <c r="E21" t="s">
        <v>448</v>
      </c>
      <c r="H21" t="s">
        <v>445</v>
      </c>
      <c r="I21" s="20">
        <v>45720</v>
      </c>
      <c r="J21" t="s">
        <v>28</v>
      </c>
      <c r="K21" t="s">
        <v>446</v>
      </c>
      <c r="L21" t="s">
        <v>122</v>
      </c>
      <c r="M21" t="s">
        <v>446</v>
      </c>
      <c r="N21" t="s">
        <v>471</v>
      </c>
    </row>
    <row r="22" spans="1:14">
      <c r="A22" s="8">
        <v>45719</v>
      </c>
      <c r="B22" s="19">
        <v>78642647</v>
      </c>
      <c r="C22" t="s">
        <v>472</v>
      </c>
      <c r="D22">
        <f>VLOOKUP(B22,'DATA CORREO'!G:P,7,0)</f>
        <v>0</v>
      </c>
      <c r="E22" t="s">
        <v>448</v>
      </c>
      <c r="H22" t="s">
        <v>445</v>
      </c>
      <c r="I22" s="20">
        <v>45723</v>
      </c>
      <c r="J22" t="s">
        <v>28</v>
      </c>
      <c r="K22" t="s">
        <v>446</v>
      </c>
      <c r="L22" t="s">
        <v>28</v>
      </c>
      <c r="M22" t="s">
        <v>446</v>
      </c>
      <c r="N22" t="s">
        <v>446</v>
      </c>
    </row>
    <row r="23" spans="1:14">
      <c r="A23" s="8">
        <v>45719</v>
      </c>
      <c r="B23" s="19">
        <v>8783626</v>
      </c>
      <c r="C23" t="s">
        <v>473</v>
      </c>
      <c r="D23">
        <f>VLOOKUP(B23,'DATA CORREO'!G:P,7,0)</f>
        <v>0</v>
      </c>
      <c r="E23" t="s">
        <v>448</v>
      </c>
      <c r="H23" t="s">
        <v>445</v>
      </c>
      <c r="I23" s="20">
        <v>45720</v>
      </c>
      <c r="J23" t="s">
        <v>28</v>
      </c>
      <c r="K23" t="s">
        <v>446</v>
      </c>
      <c r="L23" t="s">
        <v>122</v>
      </c>
      <c r="M23" t="s">
        <v>446</v>
      </c>
      <c r="N23" t="s">
        <v>446</v>
      </c>
    </row>
    <row r="24" spans="1:14">
      <c r="A24" s="8">
        <v>45719</v>
      </c>
      <c r="B24" s="19">
        <v>8249657</v>
      </c>
      <c r="C24" t="s">
        <v>49</v>
      </c>
      <c r="D24">
        <f>VLOOKUP(B24,'DATA CORREO'!G:P,7,0)</f>
        <v>0</v>
      </c>
      <c r="E24" t="s">
        <v>36</v>
      </c>
      <c r="H24" t="s">
        <v>445</v>
      </c>
      <c r="I24" s="20">
        <v>45707</v>
      </c>
      <c r="J24" t="s">
        <v>28</v>
      </c>
      <c r="K24" t="s">
        <v>446</v>
      </c>
      <c r="L24" t="s">
        <v>122</v>
      </c>
      <c r="M24" t="s">
        <v>446</v>
      </c>
      <c r="N24" t="s">
        <v>446</v>
      </c>
    </row>
    <row r="25" spans="1:14">
      <c r="A25" s="8">
        <v>45720</v>
      </c>
      <c r="B25" s="19">
        <v>30849054</v>
      </c>
      <c r="C25" t="s">
        <v>148</v>
      </c>
      <c r="D25">
        <f>VLOOKUP(B25,'DATA CORREO'!G:P,7,0)</f>
        <v>0</v>
      </c>
      <c r="E25" t="s">
        <v>36</v>
      </c>
      <c r="H25" t="s">
        <v>445</v>
      </c>
      <c r="I25" s="20">
        <v>45721</v>
      </c>
      <c r="J25" t="s">
        <v>28</v>
      </c>
      <c r="K25" t="s">
        <v>446</v>
      </c>
      <c r="L25" t="s">
        <v>122</v>
      </c>
      <c r="M25" t="s">
        <v>446</v>
      </c>
      <c r="N25" t="s">
        <v>446</v>
      </c>
    </row>
    <row r="26" spans="1:14">
      <c r="A26" t="s">
        <v>446</v>
      </c>
      <c r="B26" s="19"/>
      <c r="C26" t="s">
        <v>474</v>
      </c>
      <c r="D26" t="e">
        <f>VLOOKUP(B26,'DATA CORREO'!G:P,7,0)</f>
        <v>#N/A</v>
      </c>
      <c r="E26" t="s">
        <v>446</v>
      </c>
      <c r="H26" t="s">
        <v>446</v>
      </c>
      <c r="I26" t="s">
        <v>446</v>
      </c>
      <c r="J26" t="s">
        <v>446</v>
      </c>
      <c r="K26" t="s">
        <v>446</v>
      </c>
      <c r="L26" t="s">
        <v>446</v>
      </c>
      <c r="M26" t="s">
        <v>446</v>
      </c>
      <c r="N26" t="s">
        <v>446</v>
      </c>
    </row>
    <row r="27" spans="1:14">
      <c r="A27" s="8">
        <v>45722</v>
      </c>
      <c r="B27" s="19">
        <v>7777013</v>
      </c>
      <c r="C27" t="s">
        <v>475</v>
      </c>
      <c r="D27">
        <f>VLOOKUP(B27,'DATA CORREO'!G:P,7,0)</f>
        <v>0</v>
      </c>
      <c r="E27" t="s">
        <v>36</v>
      </c>
      <c r="H27" t="s">
        <v>445</v>
      </c>
      <c r="I27" s="20">
        <v>45722</v>
      </c>
      <c r="J27" t="s">
        <v>28</v>
      </c>
      <c r="K27" t="s">
        <v>446</v>
      </c>
      <c r="L27" t="s">
        <v>28</v>
      </c>
      <c r="M27" t="s">
        <v>446</v>
      </c>
      <c r="N27" t="s">
        <v>446</v>
      </c>
    </row>
    <row r="28" spans="1:14">
      <c r="A28" t="s">
        <v>446</v>
      </c>
      <c r="B28" s="19"/>
      <c r="C28" t="s">
        <v>476</v>
      </c>
      <c r="D28" t="e">
        <f>VLOOKUP(B28,'DATA CORREO'!G:P,7,0)</f>
        <v>#N/A</v>
      </c>
      <c r="E28" t="s">
        <v>36</v>
      </c>
      <c r="H28" t="s">
        <v>446</v>
      </c>
      <c r="I28" t="s">
        <v>446</v>
      </c>
      <c r="J28" t="s">
        <v>446</v>
      </c>
      <c r="K28" t="s">
        <v>446</v>
      </c>
      <c r="L28" t="s">
        <v>446</v>
      </c>
      <c r="M28" t="s">
        <v>446</v>
      </c>
      <c r="N28" t="s">
        <v>446</v>
      </c>
    </row>
    <row r="29" spans="1:14">
      <c r="A29" s="8">
        <v>45721</v>
      </c>
      <c r="B29" s="19">
        <v>40157495</v>
      </c>
      <c r="C29" t="s">
        <v>477</v>
      </c>
      <c r="D29">
        <f>VLOOKUP(B29,'DATA CORREO'!G:P,7,0)</f>
        <v>0</v>
      </c>
      <c r="E29" t="s">
        <v>478</v>
      </c>
      <c r="H29" t="s">
        <v>445</v>
      </c>
      <c r="I29" s="20">
        <v>45692</v>
      </c>
      <c r="J29" t="s">
        <v>28</v>
      </c>
      <c r="K29" t="s">
        <v>446</v>
      </c>
      <c r="L29" t="s">
        <v>28</v>
      </c>
      <c r="M29" t="s">
        <v>446</v>
      </c>
      <c r="N29" t="s">
        <v>446</v>
      </c>
    </row>
    <row r="30" spans="1:14">
      <c r="A30" s="8">
        <v>45721</v>
      </c>
      <c r="B30" s="19">
        <v>6934099</v>
      </c>
      <c r="C30" t="s">
        <v>479</v>
      </c>
      <c r="D30">
        <f>VLOOKUP(B30,'DATA CORREO'!G:P,7,0)</f>
        <v>0</v>
      </c>
      <c r="E30" t="s">
        <v>448</v>
      </c>
      <c r="H30" t="s">
        <v>445</v>
      </c>
      <c r="I30" s="20">
        <v>45741</v>
      </c>
      <c r="J30" t="s">
        <v>446</v>
      </c>
      <c r="K30" t="s">
        <v>446</v>
      </c>
      <c r="L30" t="s">
        <v>446</v>
      </c>
      <c r="M30" t="s">
        <v>446</v>
      </c>
      <c r="N30" t="s">
        <v>480</v>
      </c>
    </row>
    <row r="31" spans="1:14">
      <c r="A31" s="8">
        <v>45721</v>
      </c>
      <c r="B31" s="19">
        <v>7135754</v>
      </c>
      <c r="C31" t="s">
        <v>481</v>
      </c>
      <c r="D31">
        <f>VLOOKUP(B31,'DATA CORREO'!G:P,7,0)</f>
        <v>0</v>
      </c>
      <c r="E31" t="s">
        <v>478</v>
      </c>
      <c r="H31" t="s">
        <v>445</v>
      </c>
      <c r="I31" s="20">
        <v>45702</v>
      </c>
      <c r="J31" t="s">
        <v>28</v>
      </c>
      <c r="K31" t="s">
        <v>446</v>
      </c>
      <c r="L31" t="s">
        <v>28</v>
      </c>
      <c r="M31" t="s">
        <v>446</v>
      </c>
      <c r="N31" t="s">
        <v>446</v>
      </c>
    </row>
    <row r="32" spans="1:14">
      <c r="A32" s="8">
        <v>45721</v>
      </c>
      <c r="B32" s="19">
        <v>6225297</v>
      </c>
      <c r="C32" t="s">
        <v>482</v>
      </c>
      <c r="D32">
        <f>VLOOKUP(B32,'DATA CORREO'!G:P,7,0)</f>
        <v>0</v>
      </c>
      <c r="E32" t="s">
        <v>36</v>
      </c>
      <c r="H32" t="s">
        <v>445</v>
      </c>
      <c r="I32" s="20">
        <v>45720</v>
      </c>
      <c r="J32" t="s">
        <v>28</v>
      </c>
      <c r="K32" t="s">
        <v>446</v>
      </c>
      <c r="L32" t="s">
        <v>122</v>
      </c>
      <c r="M32" t="s">
        <v>446</v>
      </c>
      <c r="N32" t="s">
        <v>446</v>
      </c>
    </row>
    <row r="33" spans="1:16">
      <c r="A33" s="8">
        <v>45721</v>
      </c>
      <c r="B33" s="19">
        <v>25443941</v>
      </c>
      <c r="C33" t="s">
        <v>483</v>
      </c>
      <c r="D33">
        <f>VLOOKUP(B33,'DATA CORREO'!G:P,7,0)</f>
        <v>0</v>
      </c>
      <c r="E33" t="s">
        <v>448</v>
      </c>
      <c r="F33" t="s">
        <v>28</v>
      </c>
      <c r="G33" s="20">
        <v>45727</v>
      </c>
      <c r="H33" t="s">
        <v>445</v>
      </c>
      <c r="I33" s="20">
        <v>45727</v>
      </c>
      <c r="J33" t="s">
        <v>484</v>
      </c>
      <c r="K33" t="s">
        <v>446</v>
      </c>
      <c r="L33" t="s">
        <v>484</v>
      </c>
      <c r="M33" t="s">
        <v>446</v>
      </c>
      <c r="N33" t="s">
        <v>485</v>
      </c>
      <c r="O33" t="s">
        <v>28</v>
      </c>
      <c r="P33" s="20">
        <v>45727</v>
      </c>
    </row>
    <row r="34" spans="1:16">
      <c r="A34" s="8">
        <v>45716</v>
      </c>
      <c r="B34" s="19">
        <v>8160842</v>
      </c>
      <c r="C34" t="s">
        <v>486</v>
      </c>
      <c r="D34">
        <f>VLOOKUP(B34,'DATA CORREO'!G:P,7,0)</f>
        <v>0</v>
      </c>
      <c r="E34" t="s">
        <v>448</v>
      </c>
      <c r="H34" t="s">
        <v>445</v>
      </c>
      <c r="I34" s="20">
        <v>45721</v>
      </c>
      <c r="J34" t="s">
        <v>28</v>
      </c>
      <c r="K34" t="s">
        <v>446</v>
      </c>
      <c r="L34" t="s">
        <v>122</v>
      </c>
      <c r="M34" t="s">
        <v>446</v>
      </c>
      <c r="N34" t="s">
        <v>487</v>
      </c>
    </row>
    <row r="35" spans="1:16">
      <c r="A35" s="8">
        <v>45721</v>
      </c>
      <c r="B35" s="19">
        <v>29561921</v>
      </c>
      <c r="C35" t="s">
        <v>488</v>
      </c>
      <c r="D35">
        <f>VLOOKUP(B35,'DATA CORREO'!G:P,7,0)</f>
        <v>0</v>
      </c>
      <c r="E35" t="s">
        <v>448</v>
      </c>
      <c r="H35" t="s">
        <v>445</v>
      </c>
      <c r="I35" s="20">
        <v>45721</v>
      </c>
      <c r="J35" t="s">
        <v>28</v>
      </c>
      <c r="K35" t="s">
        <v>446</v>
      </c>
      <c r="L35" t="s">
        <v>122</v>
      </c>
      <c r="M35" t="s">
        <v>446</v>
      </c>
      <c r="N35" t="s">
        <v>463</v>
      </c>
    </row>
    <row r="36" spans="1:16">
      <c r="A36" s="8">
        <v>45721</v>
      </c>
      <c r="B36" s="19">
        <v>25443941</v>
      </c>
      <c r="C36" t="s">
        <v>483</v>
      </c>
      <c r="D36">
        <f>VLOOKUP(B36,'DATA CORREO'!G:P,7,0)</f>
        <v>0</v>
      </c>
      <c r="E36" t="s">
        <v>448</v>
      </c>
      <c r="H36" t="s">
        <v>446</v>
      </c>
      <c r="I36" t="s">
        <v>446</v>
      </c>
      <c r="J36" t="s">
        <v>446</v>
      </c>
      <c r="K36" t="s">
        <v>446</v>
      </c>
      <c r="L36" t="s">
        <v>446</v>
      </c>
      <c r="M36" t="s">
        <v>446</v>
      </c>
      <c r="N36" t="s">
        <v>485</v>
      </c>
    </row>
    <row r="37" spans="1:16">
      <c r="A37" s="8">
        <v>45722</v>
      </c>
      <c r="B37" s="19">
        <v>77742062</v>
      </c>
      <c r="C37" t="s">
        <v>59</v>
      </c>
      <c r="D37">
        <f>VLOOKUP(B37,'DATA CORREO'!G:P,7,0)</f>
        <v>0</v>
      </c>
      <c r="E37" t="s">
        <v>446</v>
      </c>
      <c r="H37" t="s">
        <v>445</v>
      </c>
      <c r="I37" s="20">
        <v>45721</v>
      </c>
      <c r="J37" t="s">
        <v>28</v>
      </c>
      <c r="K37" t="s">
        <v>446</v>
      </c>
      <c r="L37" t="s">
        <v>122</v>
      </c>
      <c r="M37" t="s">
        <v>446</v>
      </c>
      <c r="N37" t="s">
        <v>446</v>
      </c>
    </row>
    <row r="38" spans="1:16">
      <c r="A38" s="8">
        <v>45716</v>
      </c>
      <c r="B38" s="19">
        <v>25791542</v>
      </c>
      <c r="C38" t="s">
        <v>489</v>
      </c>
      <c r="D38">
        <f>VLOOKUP(B38,'DATA CORREO'!G:P,7,0)</f>
        <v>0</v>
      </c>
      <c r="E38" t="s">
        <v>448</v>
      </c>
      <c r="H38" t="s">
        <v>445</v>
      </c>
      <c r="I38" s="20">
        <v>45730</v>
      </c>
      <c r="J38" t="s">
        <v>446</v>
      </c>
      <c r="K38" t="s">
        <v>446</v>
      </c>
      <c r="L38" t="s">
        <v>446</v>
      </c>
      <c r="M38" t="s">
        <v>446</v>
      </c>
      <c r="N38" t="s">
        <v>490</v>
      </c>
    </row>
    <row r="39" spans="1:16">
      <c r="A39" s="8">
        <v>45721</v>
      </c>
      <c r="B39" s="19">
        <v>9994334</v>
      </c>
      <c r="C39" t="s">
        <v>491</v>
      </c>
      <c r="D39">
        <f>VLOOKUP(B39,'DATA CORREO'!G:P,7,0)</f>
        <v>0</v>
      </c>
      <c r="E39" t="s">
        <v>448</v>
      </c>
      <c r="H39" t="s">
        <v>445</v>
      </c>
      <c r="I39" s="20">
        <v>45722</v>
      </c>
      <c r="J39" t="s">
        <v>28</v>
      </c>
      <c r="K39" t="s">
        <v>446</v>
      </c>
      <c r="L39" t="s">
        <v>28</v>
      </c>
      <c r="M39" t="s">
        <v>446</v>
      </c>
      <c r="N39" t="s">
        <v>492</v>
      </c>
    </row>
    <row r="40" spans="1:16">
      <c r="A40" s="8">
        <v>45721</v>
      </c>
      <c r="B40" s="19"/>
      <c r="C40" t="s">
        <v>60</v>
      </c>
      <c r="D40" t="e">
        <f>VLOOKUP(B40,'DATA CORREO'!G:P,7,0)</f>
        <v>#N/A</v>
      </c>
      <c r="E40" t="s">
        <v>446</v>
      </c>
      <c r="H40" t="s">
        <v>446</v>
      </c>
      <c r="I40" t="s">
        <v>446</v>
      </c>
      <c r="J40" t="s">
        <v>446</v>
      </c>
      <c r="K40" t="s">
        <v>446</v>
      </c>
      <c r="L40" t="s">
        <v>446</v>
      </c>
      <c r="M40" t="s">
        <v>446</v>
      </c>
      <c r="N40" t="s">
        <v>493</v>
      </c>
    </row>
    <row r="41" spans="1:16">
      <c r="A41" s="8">
        <v>45725</v>
      </c>
      <c r="B41" s="19">
        <v>8268085</v>
      </c>
      <c r="C41" t="s">
        <v>65</v>
      </c>
      <c r="D41">
        <f>VLOOKUP(B41,'DATA CORREO'!G:P,7,0)</f>
        <v>0</v>
      </c>
      <c r="E41" t="s">
        <v>446</v>
      </c>
      <c r="F41" t="s">
        <v>28</v>
      </c>
      <c r="G41" s="8">
        <v>45726</v>
      </c>
      <c r="H41" t="s">
        <v>445</v>
      </c>
      <c r="I41" s="20">
        <v>45726</v>
      </c>
      <c r="J41" t="s">
        <v>446</v>
      </c>
      <c r="K41" t="s">
        <v>446</v>
      </c>
      <c r="L41" t="s">
        <v>446</v>
      </c>
      <c r="M41" t="s">
        <v>446</v>
      </c>
      <c r="N41" t="s">
        <v>446</v>
      </c>
      <c r="O41" t="s">
        <v>28</v>
      </c>
      <c r="P41" s="8">
        <v>45726</v>
      </c>
    </row>
    <row r="42" spans="1:16">
      <c r="A42" s="8">
        <v>45721</v>
      </c>
      <c r="B42" s="19">
        <v>7307988</v>
      </c>
      <c r="C42" t="s">
        <v>68</v>
      </c>
      <c r="D42">
        <f>VLOOKUP(B42,'DATA CORREO'!G:P,7,0)</f>
        <v>0</v>
      </c>
      <c r="E42" t="s">
        <v>446</v>
      </c>
      <c r="H42" t="s">
        <v>445</v>
      </c>
      <c r="I42" s="20">
        <v>45721</v>
      </c>
      <c r="J42" t="s">
        <v>28</v>
      </c>
      <c r="K42" t="s">
        <v>446</v>
      </c>
      <c r="L42" t="s">
        <v>122</v>
      </c>
      <c r="M42" t="s">
        <v>446</v>
      </c>
      <c r="N42" t="s">
        <v>446</v>
      </c>
    </row>
    <row r="43" spans="1:16">
      <c r="A43" s="8">
        <v>45721</v>
      </c>
      <c r="B43" s="17">
        <v>72182950</v>
      </c>
      <c r="C43" t="s">
        <v>494</v>
      </c>
      <c r="D43">
        <f>VLOOKUP(B43,'DATA CORREO'!G:P,7,0)</f>
        <v>0</v>
      </c>
      <c r="E43" t="s">
        <v>446</v>
      </c>
      <c r="H43" t="s">
        <v>445</v>
      </c>
      <c r="I43" s="20">
        <v>45721</v>
      </c>
      <c r="J43" t="s">
        <v>28</v>
      </c>
      <c r="K43" t="s">
        <v>446</v>
      </c>
      <c r="L43" t="s">
        <v>122</v>
      </c>
      <c r="M43" t="s">
        <v>446</v>
      </c>
      <c r="N43" t="s">
        <v>463</v>
      </c>
    </row>
    <row r="44" spans="1:16">
      <c r="A44" s="8">
        <v>45722</v>
      </c>
      <c r="B44" s="19">
        <v>7368311</v>
      </c>
      <c r="C44" t="s">
        <v>495</v>
      </c>
      <c r="D44">
        <f>VLOOKUP(B44,'DATA CORREO'!G:P,7,0)</f>
        <v>0</v>
      </c>
      <c r="E44" t="s">
        <v>448</v>
      </c>
      <c r="H44" t="s">
        <v>446</v>
      </c>
      <c r="I44" t="s">
        <v>446</v>
      </c>
      <c r="J44" t="s">
        <v>446</v>
      </c>
      <c r="K44" t="s">
        <v>446</v>
      </c>
      <c r="L44" t="s">
        <v>446</v>
      </c>
      <c r="M44" t="s">
        <v>446</v>
      </c>
      <c r="N44" t="s">
        <v>480</v>
      </c>
    </row>
    <row r="45" spans="1:16">
      <c r="A45" t="s">
        <v>446</v>
      </c>
      <c r="B45" s="19"/>
      <c r="C45" t="s">
        <v>73</v>
      </c>
      <c r="D45" t="e">
        <f>VLOOKUP(B45,'DATA CORREO'!G:P,7,0)</f>
        <v>#N/A</v>
      </c>
      <c r="E45" t="s">
        <v>446</v>
      </c>
      <c r="H45" t="s">
        <v>446</v>
      </c>
      <c r="I45" t="s">
        <v>446</v>
      </c>
      <c r="J45" t="s">
        <v>446</v>
      </c>
      <c r="K45" t="s">
        <v>446</v>
      </c>
      <c r="L45" t="s">
        <v>446</v>
      </c>
      <c r="M45" t="s">
        <v>446</v>
      </c>
      <c r="N45" t="s">
        <v>446</v>
      </c>
    </row>
    <row r="46" spans="1:16">
      <c r="A46" s="8">
        <v>45722</v>
      </c>
      <c r="B46" s="19">
        <v>29275734</v>
      </c>
      <c r="C46" t="s">
        <v>496</v>
      </c>
      <c r="D46" t="e">
        <f>VLOOKUP(B46,'DATA CORREO'!G:P,7,0)</f>
        <v>#N/A</v>
      </c>
      <c r="E46" t="s">
        <v>448</v>
      </c>
      <c r="H46" t="s">
        <v>446</v>
      </c>
      <c r="I46" t="s">
        <v>446</v>
      </c>
      <c r="J46" t="s">
        <v>446</v>
      </c>
      <c r="K46" t="s">
        <v>446</v>
      </c>
      <c r="L46" t="s">
        <v>446</v>
      </c>
      <c r="M46" t="s">
        <v>446</v>
      </c>
      <c r="N46" t="s">
        <v>480</v>
      </c>
    </row>
    <row r="47" spans="1:16">
      <c r="A47" s="8">
        <v>45722</v>
      </c>
      <c r="B47" s="19">
        <v>3506981</v>
      </c>
      <c r="C47" t="s">
        <v>497</v>
      </c>
      <c r="D47">
        <f>VLOOKUP(B47,'DATA CORREO'!G:P,7,0)</f>
        <v>0</v>
      </c>
      <c r="E47" t="s">
        <v>448</v>
      </c>
      <c r="H47" t="s">
        <v>446</v>
      </c>
      <c r="I47" t="s">
        <v>446</v>
      </c>
      <c r="J47" t="s">
        <v>446</v>
      </c>
      <c r="K47" t="s">
        <v>446</v>
      </c>
      <c r="L47" t="s">
        <v>446</v>
      </c>
      <c r="M47" t="s">
        <v>446</v>
      </c>
      <c r="N47" t="s">
        <v>480</v>
      </c>
    </row>
    <row r="48" spans="1:16">
      <c r="A48" s="8">
        <v>45722</v>
      </c>
      <c r="B48" s="19">
        <v>79971601</v>
      </c>
      <c r="C48" t="s">
        <v>498</v>
      </c>
      <c r="D48">
        <f>VLOOKUP(B48,'DATA CORREO'!G:P,7,0)</f>
        <v>0</v>
      </c>
      <c r="E48" t="s">
        <v>448</v>
      </c>
      <c r="H48" t="s">
        <v>446</v>
      </c>
      <c r="I48" t="s">
        <v>446</v>
      </c>
      <c r="J48" t="s">
        <v>446</v>
      </c>
      <c r="K48" t="s">
        <v>446</v>
      </c>
      <c r="L48" t="s">
        <v>446</v>
      </c>
      <c r="M48" t="s">
        <v>446</v>
      </c>
      <c r="N48" t="s">
        <v>499</v>
      </c>
    </row>
    <row r="49" spans="1:16">
      <c r="A49" s="8">
        <v>45722</v>
      </c>
      <c r="B49" s="19"/>
      <c r="C49" t="s">
        <v>500</v>
      </c>
      <c r="D49" t="e">
        <f>VLOOKUP(B49,'DATA CORREO'!G:P,7,0)</f>
        <v>#N/A</v>
      </c>
      <c r="E49" t="s">
        <v>446</v>
      </c>
      <c r="H49" t="s">
        <v>446</v>
      </c>
      <c r="I49" t="s">
        <v>446</v>
      </c>
      <c r="J49" t="s">
        <v>446</v>
      </c>
      <c r="K49" t="s">
        <v>446</v>
      </c>
      <c r="L49" t="s">
        <v>446</v>
      </c>
      <c r="M49" t="s">
        <v>446</v>
      </c>
      <c r="N49" t="s">
        <v>501</v>
      </c>
    </row>
    <row r="50" spans="1:16">
      <c r="A50" s="8">
        <v>45722</v>
      </c>
      <c r="B50" s="17">
        <v>7006744</v>
      </c>
      <c r="C50" t="s">
        <v>502</v>
      </c>
      <c r="D50">
        <f>VLOOKUP(B50,'DATA CORREO'!G:P,7,0)</f>
        <v>0</v>
      </c>
      <c r="E50" t="s">
        <v>448</v>
      </c>
      <c r="H50" t="s">
        <v>446</v>
      </c>
      <c r="I50" t="s">
        <v>446</v>
      </c>
      <c r="J50" t="s">
        <v>446</v>
      </c>
      <c r="K50" t="s">
        <v>446</v>
      </c>
      <c r="L50" t="s">
        <v>446</v>
      </c>
      <c r="M50" t="s">
        <v>446</v>
      </c>
      <c r="N50" t="s">
        <v>480</v>
      </c>
    </row>
    <row r="51" spans="1:16">
      <c r="A51" s="8">
        <v>45723</v>
      </c>
      <c r="B51" s="19">
        <v>29599302</v>
      </c>
      <c r="C51" t="s">
        <v>503</v>
      </c>
      <c r="D51">
        <f>VLOOKUP(B51,'DATA CORREO'!G:P,7,0)</f>
        <v>0</v>
      </c>
      <c r="E51" t="s">
        <v>446</v>
      </c>
      <c r="H51" t="s">
        <v>446</v>
      </c>
      <c r="I51" t="s">
        <v>446</v>
      </c>
      <c r="J51" t="s">
        <v>446</v>
      </c>
      <c r="K51" t="s">
        <v>446</v>
      </c>
      <c r="L51" t="s">
        <v>446</v>
      </c>
      <c r="M51" t="s">
        <v>446</v>
      </c>
      <c r="N51" t="s">
        <v>480</v>
      </c>
    </row>
    <row r="52" spans="1:16">
      <c r="A52" s="8">
        <v>45706</v>
      </c>
      <c r="B52" s="19">
        <v>73028278</v>
      </c>
      <c r="C52" t="s">
        <v>504</v>
      </c>
      <c r="D52">
        <f>VLOOKUP(B52,'DATA CORREO'!G:P,7,0)</f>
        <v>0</v>
      </c>
      <c r="E52" t="s">
        <v>448</v>
      </c>
      <c r="F52" t="s">
        <v>28</v>
      </c>
      <c r="G52" s="8">
        <v>45720</v>
      </c>
      <c r="H52" t="s">
        <v>445</v>
      </c>
      <c r="I52" s="20">
        <v>45723</v>
      </c>
      <c r="J52" t="s">
        <v>28</v>
      </c>
      <c r="K52" t="s">
        <v>446</v>
      </c>
      <c r="L52" t="s">
        <v>122</v>
      </c>
      <c r="M52" t="s">
        <v>446</v>
      </c>
      <c r="N52" t="s">
        <v>446</v>
      </c>
    </row>
    <row r="53" spans="1:16">
      <c r="A53" s="8">
        <v>45723</v>
      </c>
      <c r="B53" s="19">
        <v>73339945</v>
      </c>
      <c r="C53" t="s">
        <v>505</v>
      </c>
      <c r="D53">
        <f>VLOOKUP(B53,'DATA CORREO'!G:P,7,0)</f>
        <v>0</v>
      </c>
      <c r="E53" t="s">
        <v>446</v>
      </c>
      <c r="H53" t="s">
        <v>445</v>
      </c>
      <c r="I53" s="20">
        <v>45724</v>
      </c>
      <c r="J53" t="s">
        <v>28</v>
      </c>
      <c r="K53" t="s">
        <v>446</v>
      </c>
      <c r="L53" t="s">
        <v>122</v>
      </c>
      <c r="M53" t="s">
        <v>446</v>
      </c>
      <c r="N53" t="s">
        <v>446</v>
      </c>
    </row>
    <row r="54" spans="1:16">
      <c r="A54" s="8">
        <v>45723</v>
      </c>
      <c r="B54" s="19">
        <v>45482869</v>
      </c>
      <c r="C54" t="s">
        <v>506</v>
      </c>
      <c r="D54" t="e">
        <f>VLOOKUP(B54,'DATA CORREO'!G:P,7,0)</f>
        <v>#N/A</v>
      </c>
      <c r="E54" t="s">
        <v>36</v>
      </c>
      <c r="F54" t="s">
        <v>28</v>
      </c>
      <c r="G54" s="8">
        <v>45723</v>
      </c>
      <c r="H54" t="s">
        <v>507</v>
      </c>
      <c r="I54" t="s">
        <v>446</v>
      </c>
      <c r="J54" t="s">
        <v>446</v>
      </c>
      <c r="K54" t="s">
        <v>446</v>
      </c>
      <c r="L54" t="s">
        <v>446</v>
      </c>
      <c r="M54" t="s">
        <v>446</v>
      </c>
      <c r="N54" t="s">
        <v>446</v>
      </c>
      <c r="O54" t="s">
        <v>28</v>
      </c>
      <c r="P54" s="8">
        <v>45723</v>
      </c>
    </row>
    <row r="55" spans="1:16">
      <c r="A55" s="8">
        <v>45723</v>
      </c>
      <c r="B55" s="19">
        <v>7843321</v>
      </c>
      <c r="C55" t="s">
        <v>508</v>
      </c>
      <c r="D55">
        <f>VLOOKUP(B55,'DATA CORREO'!G:P,7,0)</f>
        <v>0</v>
      </c>
      <c r="E55" t="s">
        <v>446</v>
      </c>
      <c r="H55" t="s">
        <v>445</v>
      </c>
      <c r="I55" s="20">
        <v>45722</v>
      </c>
      <c r="J55" t="s">
        <v>28</v>
      </c>
      <c r="K55" t="s">
        <v>446</v>
      </c>
      <c r="L55" t="s">
        <v>122</v>
      </c>
      <c r="M55" t="s">
        <v>446</v>
      </c>
      <c r="N55" t="s">
        <v>446</v>
      </c>
    </row>
    <row r="56" spans="1:16">
      <c r="A56" s="8">
        <v>45723</v>
      </c>
      <c r="B56" s="19">
        <v>10220773</v>
      </c>
      <c r="C56" t="s">
        <v>509</v>
      </c>
      <c r="D56">
        <f>VLOOKUP(B56,'DATA CORREO'!G:P,7,0)</f>
        <v>0</v>
      </c>
      <c r="E56" t="s">
        <v>446</v>
      </c>
      <c r="H56" t="s">
        <v>446</v>
      </c>
      <c r="I56" t="s">
        <v>446</v>
      </c>
      <c r="J56" t="s">
        <v>446</v>
      </c>
      <c r="K56" t="s">
        <v>446</v>
      </c>
      <c r="L56" t="s">
        <v>446</v>
      </c>
      <c r="M56" t="s">
        <v>446</v>
      </c>
      <c r="N56" t="s">
        <v>480</v>
      </c>
    </row>
    <row r="57" spans="1:16">
      <c r="A57" s="8">
        <v>45723</v>
      </c>
      <c r="B57" s="19">
        <v>10091783</v>
      </c>
      <c r="C57" t="s">
        <v>510</v>
      </c>
      <c r="D57">
        <f>VLOOKUP(B57,'DATA CORREO'!G:P,7,0)</f>
        <v>0</v>
      </c>
      <c r="E57" t="s">
        <v>511</v>
      </c>
      <c r="F57" t="s">
        <v>28</v>
      </c>
      <c r="G57" s="8">
        <v>45723</v>
      </c>
      <c r="H57" t="s">
        <v>445</v>
      </c>
      <c r="I57" s="20">
        <v>45727</v>
      </c>
      <c r="J57" t="s">
        <v>446</v>
      </c>
      <c r="K57" t="s">
        <v>446</v>
      </c>
      <c r="L57" t="s">
        <v>446</v>
      </c>
      <c r="M57" t="s">
        <v>446</v>
      </c>
      <c r="N57" t="s">
        <v>480</v>
      </c>
      <c r="O57" t="s">
        <v>28</v>
      </c>
      <c r="P57" s="8">
        <v>45723</v>
      </c>
    </row>
    <row r="58" spans="1:16">
      <c r="A58" s="8">
        <v>45723</v>
      </c>
      <c r="B58" s="19">
        <v>7819040</v>
      </c>
      <c r="C58" t="s">
        <v>512</v>
      </c>
      <c r="D58">
        <f>VLOOKUP(B58,'DATA CORREO'!G:P,7,0)</f>
        <v>0</v>
      </c>
      <c r="E58" t="s">
        <v>511</v>
      </c>
      <c r="F58" t="s">
        <v>28</v>
      </c>
      <c r="G58" s="8">
        <v>45726</v>
      </c>
      <c r="H58" t="s">
        <v>445</v>
      </c>
      <c r="I58" s="20">
        <v>45721</v>
      </c>
      <c r="J58" t="s">
        <v>28</v>
      </c>
      <c r="K58" s="8">
        <v>45722</v>
      </c>
      <c r="L58" t="s">
        <v>122</v>
      </c>
      <c r="M58" t="s">
        <v>446</v>
      </c>
      <c r="N58" t="s">
        <v>480</v>
      </c>
      <c r="O58" t="s">
        <v>28</v>
      </c>
      <c r="P58" s="8">
        <v>45726</v>
      </c>
    </row>
    <row r="59" spans="1:16">
      <c r="A59" s="8">
        <v>45723</v>
      </c>
      <c r="B59" s="19">
        <v>8804113</v>
      </c>
      <c r="C59" t="s">
        <v>513</v>
      </c>
      <c r="D59">
        <f>VLOOKUP(B59,'DATA CORREO'!G:P,7,0)</f>
        <v>0</v>
      </c>
      <c r="E59" t="s">
        <v>36</v>
      </c>
      <c r="F59" t="s">
        <v>28</v>
      </c>
      <c r="G59" s="8">
        <v>45726</v>
      </c>
      <c r="H59" t="s">
        <v>445</v>
      </c>
      <c r="I59" s="20">
        <v>45709</v>
      </c>
      <c r="J59" t="s">
        <v>28</v>
      </c>
      <c r="K59" t="s">
        <v>446</v>
      </c>
      <c r="L59" t="s">
        <v>122</v>
      </c>
      <c r="M59" t="s">
        <v>446</v>
      </c>
      <c r="N59" t="s">
        <v>480</v>
      </c>
      <c r="O59" t="s">
        <v>28</v>
      </c>
      <c r="P59" s="8">
        <v>45726</v>
      </c>
    </row>
  </sheetData>
  <autoFilter ref="A1:Q59" xr:uid="{BBA3B8E2-A1E9-4269-9E07-21CC8D13DB8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0798-A7A3-4A6B-83A6-3B8C6D765BD4}">
  <dimension ref="A1:AA1367"/>
  <sheetViews>
    <sheetView workbookViewId="0"/>
  </sheetViews>
  <sheetFormatPr defaultColWidth="8.85546875" defaultRowHeight="14.45"/>
  <cols>
    <col min="1" max="1" width="16.5703125" bestFit="1" customWidth="1"/>
    <col min="2" max="2" width="12.42578125" bestFit="1" customWidth="1"/>
    <col min="3" max="3" width="9.42578125" bestFit="1" customWidth="1"/>
    <col min="4" max="4" width="22.5703125" bestFit="1" customWidth="1"/>
    <col min="5" max="5" width="29.85546875" bestFit="1" customWidth="1"/>
    <col min="6" max="6" width="33.5703125" bestFit="1" customWidth="1"/>
    <col min="7" max="7" width="10.42578125" customWidth="1"/>
    <col min="8" max="8" width="16" bestFit="1" customWidth="1"/>
    <col min="10" max="10" width="19.5703125" bestFit="1" customWidth="1"/>
    <col min="11" max="13" width="36.5703125" bestFit="1" customWidth="1"/>
    <col min="14" max="14" width="29.85546875" bestFit="1" customWidth="1"/>
    <col min="15" max="15" width="30.5703125" bestFit="1" customWidth="1"/>
    <col min="16" max="16" width="33.5703125" bestFit="1" customWidth="1"/>
    <col min="17" max="17" width="18.85546875" bestFit="1" customWidth="1"/>
    <col min="18" max="18" width="23.85546875" bestFit="1" customWidth="1"/>
    <col min="19" max="19" width="16.5703125" bestFit="1" customWidth="1"/>
    <col min="20" max="20" width="13.42578125" bestFit="1" customWidth="1"/>
    <col min="21" max="21" width="18.140625" bestFit="1" customWidth="1"/>
    <col min="22" max="22" width="34.5703125" bestFit="1" customWidth="1"/>
    <col min="23" max="23" width="27.85546875" bestFit="1" customWidth="1"/>
    <col min="24" max="24" width="20.5703125" bestFit="1" customWidth="1"/>
    <col min="25" max="25" width="14" customWidth="1"/>
    <col min="26" max="26" width="14.42578125" bestFit="1" customWidth="1"/>
    <col min="27" max="27" width="31.5703125" bestFit="1" customWidth="1"/>
  </cols>
  <sheetData>
    <row r="1" spans="1:27">
      <c r="A1" t="s">
        <v>514</v>
      </c>
      <c r="B1" t="s">
        <v>515</v>
      </c>
      <c r="C1" t="s">
        <v>516</v>
      </c>
      <c r="D1" t="s">
        <v>435</v>
      </c>
      <c r="E1" t="s">
        <v>517</v>
      </c>
      <c r="F1" t="s">
        <v>518</v>
      </c>
      <c r="G1" t="s">
        <v>519</v>
      </c>
      <c r="H1" t="s">
        <v>520</v>
      </c>
      <c r="I1" t="s">
        <v>521</v>
      </c>
      <c r="J1" t="s">
        <v>522</v>
      </c>
      <c r="K1" s="59" t="s">
        <v>523</v>
      </c>
      <c r="L1" s="59" t="s">
        <v>524</v>
      </c>
      <c r="M1" s="59" t="s">
        <v>525</v>
      </c>
      <c r="N1" t="s">
        <v>526</v>
      </c>
      <c r="O1" t="s">
        <v>527</v>
      </c>
      <c r="P1" t="s">
        <v>528</v>
      </c>
      <c r="Q1" t="s">
        <v>529</v>
      </c>
      <c r="R1" t="s">
        <v>530</v>
      </c>
      <c r="S1" t="s">
        <v>531</v>
      </c>
      <c r="T1" t="s">
        <v>532</v>
      </c>
      <c r="U1" t="s">
        <v>533</v>
      </c>
      <c r="V1" t="s">
        <v>534</v>
      </c>
      <c r="W1" t="s">
        <v>535</v>
      </c>
      <c r="X1" t="s">
        <v>536</v>
      </c>
      <c r="Y1" t="s">
        <v>537</v>
      </c>
      <c r="Z1" t="s">
        <v>538</v>
      </c>
      <c r="AA1" t="s">
        <v>539</v>
      </c>
    </row>
    <row r="2" spans="1:27">
      <c r="A2" s="57">
        <v>45737.279861111114</v>
      </c>
      <c r="B2">
        <v>24803769</v>
      </c>
      <c r="C2">
        <v>726885</v>
      </c>
      <c r="D2" t="s">
        <v>540</v>
      </c>
      <c r="E2" t="s">
        <v>541</v>
      </c>
      <c r="F2" t="s">
        <v>542</v>
      </c>
      <c r="G2" t="s">
        <v>2</v>
      </c>
      <c r="H2">
        <v>25756556</v>
      </c>
      <c r="I2">
        <v>51</v>
      </c>
      <c r="J2">
        <v>961903526</v>
      </c>
      <c r="K2" s="59" t="s">
        <v>543</v>
      </c>
      <c r="L2" s="59" t="s">
        <v>544</v>
      </c>
      <c r="M2" s="59" t="s">
        <v>545</v>
      </c>
      <c r="N2" t="s">
        <v>546</v>
      </c>
      <c r="O2" s="57">
        <v>45737.306944444441</v>
      </c>
      <c r="P2" s="57">
        <v>45737.313888888886</v>
      </c>
      <c r="Q2" s="57">
        <v>45737.327777777777</v>
      </c>
      <c r="R2" t="s">
        <v>407</v>
      </c>
      <c r="S2" s="57">
        <v>45737.355555555558</v>
      </c>
      <c r="U2" t="s">
        <v>407</v>
      </c>
      <c r="V2" t="s">
        <v>28</v>
      </c>
      <c r="W2" t="s">
        <v>547</v>
      </c>
      <c r="AA2" t="s">
        <v>28</v>
      </c>
    </row>
    <row r="3" spans="1:27" ht="29.1">
      <c r="A3" s="57">
        <v>45737.289583333331</v>
      </c>
      <c r="B3">
        <v>24803817</v>
      </c>
      <c r="C3">
        <v>726897</v>
      </c>
      <c r="D3" t="s">
        <v>540</v>
      </c>
      <c r="E3" t="s">
        <v>548</v>
      </c>
      <c r="F3" t="s">
        <v>549</v>
      </c>
      <c r="G3" t="s">
        <v>2</v>
      </c>
      <c r="H3">
        <v>75369311</v>
      </c>
      <c r="J3">
        <v>993665038</v>
      </c>
      <c r="K3" s="59" t="s">
        <v>550</v>
      </c>
      <c r="L3" s="59" t="s">
        <v>551</v>
      </c>
      <c r="M3" s="59" t="s">
        <v>552</v>
      </c>
      <c r="N3" t="s">
        <v>546</v>
      </c>
      <c r="O3" s="57">
        <v>45737.308333333334</v>
      </c>
      <c r="P3" s="57">
        <v>45737.315972222219</v>
      </c>
      <c r="Q3" s="57">
        <v>45737.331944444442</v>
      </c>
      <c r="R3" t="s">
        <v>407</v>
      </c>
      <c r="S3" s="57">
        <v>45737.532638888886</v>
      </c>
      <c r="U3" t="s">
        <v>407</v>
      </c>
      <c r="W3" t="s">
        <v>547</v>
      </c>
      <c r="AA3" t="s">
        <v>28</v>
      </c>
    </row>
    <row r="4" spans="1:27">
      <c r="A4" s="57">
        <v>45737.299305555556</v>
      </c>
      <c r="B4">
        <v>24803846</v>
      </c>
      <c r="C4">
        <v>726906</v>
      </c>
      <c r="D4" t="s">
        <v>540</v>
      </c>
      <c r="E4" t="s">
        <v>553</v>
      </c>
      <c r="F4" t="s">
        <v>554</v>
      </c>
      <c r="G4" t="s">
        <v>2</v>
      </c>
      <c r="H4">
        <v>91063347</v>
      </c>
      <c r="I4">
        <v>6</v>
      </c>
      <c r="J4">
        <v>956614171</v>
      </c>
      <c r="K4" s="59" t="s">
        <v>555</v>
      </c>
      <c r="L4" s="59" t="s">
        <v>556</v>
      </c>
      <c r="M4" s="59" t="s">
        <v>557</v>
      </c>
      <c r="N4" t="s">
        <v>558</v>
      </c>
      <c r="O4" s="57">
        <v>45737.304166666669</v>
      </c>
      <c r="P4" s="57">
        <v>45737.311111111114</v>
      </c>
      <c r="Q4" s="57">
        <v>45737.325694444444</v>
      </c>
      <c r="R4" t="s">
        <v>407</v>
      </c>
      <c r="S4" s="57">
        <v>45740.037499999999</v>
      </c>
      <c r="U4" t="s">
        <v>407</v>
      </c>
      <c r="W4" t="s">
        <v>547</v>
      </c>
      <c r="AA4" t="s">
        <v>28</v>
      </c>
    </row>
    <row r="5" spans="1:27" ht="29.1">
      <c r="A5" s="57">
        <v>45737.302777777775</v>
      </c>
      <c r="B5">
        <v>24803858</v>
      </c>
      <c r="C5">
        <v>726912</v>
      </c>
      <c r="D5" t="s">
        <v>540</v>
      </c>
      <c r="E5" t="s">
        <v>559</v>
      </c>
      <c r="F5" t="s">
        <v>560</v>
      </c>
      <c r="G5" t="s">
        <v>2</v>
      </c>
      <c r="H5">
        <v>77193470</v>
      </c>
      <c r="I5">
        <v>13</v>
      </c>
      <c r="J5">
        <v>990371130</v>
      </c>
      <c r="K5" s="59" t="s">
        <v>561</v>
      </c>
      <c r="L5" s="59" t="s">
        <v>562</v>
      </c>
      <c r="M5" s="59" t="s">
        <v>563</v>
      </c>
      <c r="N5" t="s">
        <v>558</v>
      </c>
      <c r="O5" s="57">
        <v>45737.330555555556</v>
      </c>
      <c r="P5" s="57">
        <v>45737.402777777781</v>
      </c>
      <c r="Q5" s="57">
        <v>45737.384027777778</v>
      </c>
      <c r="R5" t="s">
        <v>407</v>
      </c>
      <c r="S5" s="57">
        <v>45737.62777777778</v>
      </c>
      <c r="U5" t="s">
        <v>407</v>
      </c>
      <c r="W5" t="s">
        <v>547</v>
      </c>
      <c r="AA5" t="s">
        <v>122</v>
      </c>
    </row>
    <row r="6" spans="1:27" ht="29.1">
      <c r="A6" s="57">
        <v>45737.304166666669</v>
      </c>
      <c r="B6">
        <v>24803865</v>
      </c>
      <c r="C6">
        <v>726916</v>
      </c>
      <c r="D6" t="s">
        <v>540</v>
      </c>
      <c r="E6" t="s">
        <v>564</v>
      </c>
      <c r="F6" t="s">
        <v>565</v>
      </c>
      <c r="G6" t="s">
        <v>2</v>
      </c>
      <c r="H6">
        <v>91420305</v>
      </c>
      <c r="I6">
        <v>5</v>
      </c>
      <c r="J6">
        <v>900669280</v>
      </c>
      <c r="K6" s="59" t="s">
        <v>566</v>
      </c>
      <c r="L6" s="59" t="s">
        <v>567</v>
      </c>
      <c r="M6" s="59" t="s">
        <v>568</v>
      </c>
      <c r="N6" t="s">
        <v>558</v>
      </c>
      <c r="O6" s="57">
        <v>45737.325694444444</v>
      </c>
      <c r="P6" s="57">
        <v>45737.361111111109</v>
      </c>
      <c r="Q6" s="57">
        <v>45737.370833333334</v>
      </c>
      <c r="R6" t="s">
        <v>407</v>
      </c>
      <c r="S6" s="57">
        <v>45739.936805555553</v>
      </c>
      <c r="U6" t="s">
        <v>407</v>
      </c>
      <c r="W6" t="s">
        <v>547</v>
      </c>
      <c r="AA6" t="s">
        <v>28</v>
      </c>
    </row>
    <row r="7" spans="1:27">
      <c r="A7" s="57">
        <v>45737.305555555555</v>
      </c>
      <c r="B7">
        <v>24803870</v>
      </c>
      <c r="C7">
        <v>726921</v>
      </c>
      <c r="D7" t="s">
        <v>540</v>
      </c>
      <c r="E7" t="s">
        <v>569</v>
      </c>
      <c r="F7" t="s">
        <v>570</v>
      </c>
      <c r="G7" t="s">
        <v>2</v>
      </c>
      <c r="H7">
        <v>90641293</v>
      </c>
      <c r="I7">
        <v>7</v>
      </c>
      <c r="J7">
        <v>984119375</v>
      </c>
      <c r="K7" s="59" t="s">
        <v>571</v>
      </c>
      <c r="L7" s="59" t="s">
        <v>572</v>
      </c>
      <c r="M7" s="59" t="s">
        <v>573</v>
      </c>
      <c r="N7" t="s">
        <v>558</v>
      </c>
      <c r="O7" s="57">
        <v>45737.309027777781</v>
      </c>
      <c r="P7" s="57">
        <v>45737.316666666666</v>
      </c>
      <c r="Q7" s="57">
        <v>45737.402083333334</v>
      </c>
      <c r="R7" t="s">
        <v>407</v>
      </c>
      <c r="S7" s="57">
        <v>45737.404166666667</v>
      </c>
      <c r="U7" t="s">
        <v>407</v>
      </c>
      <c r="W7" t="s">
        <v>547</v>
      </c>
      <c r="AA7" t="s">
        <v>28</v>
      </c>
    </row>
    <row r="8" spans="1:27">
      <c r="A8" s="57">
        <v>45737.309027777781</v>
      </c>
      <c r="B8">
        <v>24803888</v>
      </c>
      <c r="C8">
        <v>726927</v>
      </c>
      <c r="D8" t="s">
        <v>540</v>
      </c>
      <c r="E8" t="s">
        <v>574</v>
      </c>
      <c r="F8" t="s">
        <v>575</v>
      </c>
      <c r="G8" t="s">
        <v>2</v>
      </c>
      <c r="H8">
        <v>91025289</v>
      </c>
      <c r="I8">
        <v>6</v>
      </c>
      <c r="J8">
        <v>995908375</v>
      </c>
      <c r="K8" s="59" t="s">
        <v>576</v>
      </c>
      <c r="L8" s="59" t="s">
        <v>407</v>
      </c>
      <c r="M8" s="59" t="s">
        <v>577</v>
      </c>
      <c r="N8" t="s">
        <v>558</v>
      </c>
      <c r="O8" s="57">
        <v>45737.34375</v>
      </c>
      <c r="P8" s="57">
        <v>45737.444444444445</v>
      </c>
      <c r="Q8" s="57">
        <v>45737.433333333334</v>
      </c>
      <c r="R8" t="s">
        <v>407</v>
      </c>
      <c r="S8" s="57">
        <v>45737.455555555556</v>
      </c>
      <c r="U8" t="s">
        <v>407</v>
      </c>
      <c r="V8" t="s">
        <v>28</v>
      </c>
      <c r="W8" t="s">
        <v>578</v>
      </c>
      <c r="X8" s="8">
        <v>45742</v>
      </c>
      <c r="Y8" s="58">
        <v>0.52995370370370365</v>
      </c>
      <c r="Z8" t="s">
        <v>579</v>
      </c>
      <c r="AA8" t="s">
        <v>28</v>
      </c>
    </row>
    <row r="9" spans="1:27" ht="29.1">
      <c r="A9" s="57">
        <v>45737.310416666667</v>
      </c>
      <c r="B9">
        <v>24803859</v>
      </c>
      <c r="C9">
        <v>726930</v>
      </c>
      <c r="D9" t="s">
        <v>540</v>
      </c>
      <c r="E9" t="s">
        <v>580</v>
      </c>
      <c r="F9" t="s">
        <v>581</v>
      </c>
      <c r="G9" t="s">
        <v>2</v>
      </c>
      <c r="H9">
        <v>44725610</v>
      </c>
      <c r="I9">
        <v>37</v>
      </c>
      <c r="J9">
        <v>963151477</v>
      </c>
      <c r="K9" s="59" t="s">
        <v>582</v>
      </c>
      <c r="L9" s="59" t="s">
        <v>583</v>
      </c>
      <c r="M9" s="59" t="s">
        <v>584</v>
      </c>
      <c r="N9" t="s">
        <v>546</v>
      </c>
      <c r="O9" s="57">
        <v>45737.334027777775</v>
      </c>
      <c r="P9" s="57">
        <v>45737.381944444445</v>
      </c>
      <c r="Q9" s="57">
        <v>45737.365277777775</v>
      </c>
      <c r="R9" t="s">
        <v>407</v>
      </c>
      <c r="S9" s="57">
        <v>45737.533333333333</v>
      </c>
      <c r="U9" t="s">
        <v>407</v>
      </c>
      <c r="W9" t="s">
        <v>547</v>
      </c>
      <c r="AA9" t="s">
        <v>28</v>
      </c>
    </row>
    <row r="10" spans="1:27" ht="43.5">
      <c r="A10" s="57">
        <v>45737.303472222222</v>
      </c>
      <c r="B10">
        <v>24803863</v>
      </c>
      <c r="C10">
        <v>726915</v>
      </c>
      <c r="D10" t="s">
        <v>540</v>
      </c>
      <c r="E10" t="s">
        <v>585</v>
      </c>
      <c r="F10" t="s">
        <v>586</v>
      </c>
      <c r="G10" t="s">
        <v>2</v>
      </c>
      <c r="H10">
        <v>74791525</v>
      </c>
      <c r="I10">
        <v>14</v>
      </c>
      <c r="J10">
        <v>956770210</v>
      </c>
      <c r="K10" s="59" t="s">
        <v>587</v>
      </c>
      <c r="L10" s="59" t="s">
        <v>588</v>
      </c>
      <c r="M10" s="59" t="s">
        <v>589</v>
      </c>
      <c r="N10" t="s">
        <v>558</v>
      </c>
      <c r="O10" s="57">
        <v>45737.307638888888</v>
      </c>
      <c r="P10" s="57">
        <v>45737.314583333333</v>
      </c>
      <c r="Q10" s="57">
        <v>45737.369444444441</v>
      </c>
      <c r="R10" t="s">
        <v>407</v>
      </c>
      <c r="S10" s="57">
        <v>45737.370138888888</v>
      </c>
      <c r="U10" t="s">
        <v>407</v>
      </c>
      <c r="W10" t="s">
        <v>547</v>
      </c>
      <c r="AA10" t="s">
        <v>28</v>
      </c>
    </row>
    <row r="11" spans="1:27" ht="29.1">
      <c r="A11" s="57">
        <v>45737.311111111114</v>
      </c>
      <c r="B11">
        <v>24803896</v>
      </c>
      <c r="C11">
        <v>726931</v>
      </c>
      <c r="D11" t="s">
        <v>540</v>
      </c>
      <c r="E11" t="s">
        <v>590</v>
      </c>
      <c r="F11" t="s">
        <v>591</v>
      </c>
      <c r="G11" t="s">
        <v>2</v>
      </c>
      <c r="H11">
        <v>7766958</v>
      </c>
      <c r="I11">
        <v>48</v>
      </c>
      <c r="J11">
        <v>973337616</v>
      </c>
      <c r="K11" s="59" t="s">
        <v>592</v>
      </c>
      <c r="L11" s="59" t="s">
        <v>593</v>
      </c>
      <c r="M11" s="59" t="s">
        <v>594</v>
      </c>
      <c r="N11" t="s">
        <v>546</v>
      </c>
      <c r="O11" s="57">
        <v>45737.331250000003</v>
      </c>
      <c r="P11" s="57">
        <v>45737.381944444445</v>
      </c>
      <c r="Q11" s="57">
        <v>45737.361805555556</v>
      </c>
      <c r="R11" t="s">
        <v>407</v>
      </c>
      <c r="S11" s="57">
        <v>45737.407638888886</v>
      </c>
      <c r="U11" t="s">
        <v>407</v>
      </c>
      <c r="W11" t="s">
        <v>547</v>
      </c>
      <c r="AA11" t="s">
        <v>28</v>
      </c>
    </row>
    <row r="12" spans="1:27" ht="43.5">
      <c r="A12" s="57">
        <v>45737.318055555559</v>
      </c>
      <c r="B12">
        <v>24803929</v>
      </c>
      <c r="C12">
        <v>726944</v>
      </c>
      <c r="D12" t="s">
        <v>540</v>
      </c>
      <c r="E12" t="s">
        <v>595</v>
      </c>
      <c r="F12" t="s">
        <v>596</v>
      </c>
      <c r="G12" t="s">
        <v>2</v>
      </c>
      <c r="H12">
        <v>44100076</v>
      </c>
      <c r="I12">
        <v>38</v>
      </c>
      <c r="J12">
        <v>970759311</v>
      </c>
      <c r="K12" s="59" t="s">
        <v>597</v>
      </c>
      <c r="L12" s="59" t="s">
        <v>598</v>
      </c>
      <c r="M12" s="59" t="s">
        <v>599</v>
      </c>
      <c r="N12" t="s">
        <v>546</v>
      </c>
      <c r="O12" s="57">
        <v>45737.331944444442</v>
      </c>
      <c r="P12" s="57">
        <v>45737.381944444445</v>
      </c>
      <c r="Q12" s="57">
        <v>45737.369444444441</v>
      </c>
      <c r="R12" t="s">
        <v>407</v>
      </c>
      <c r="S12" s="57">
        <v>45737.46875</v>
      </c>
      <c r="U12" t="s">
        <v>407</v>
      </c>
      <c r="W12" t="s">
        <v>547</v>
      </c>
      <c r="AA12" t="s">
        <v>28</v>
      </c>
    </row>
    <row r="13" spans="1:27" ht="43.5">
      <c r="A13" s="57">
        <v>45737.318749999999</v>
      </c>
      <c r="B13">
        <v>24803931</v>
      </c>
      <c r="C13">
        <v>726945</v>
      </c>
      <c r="D13" t="s">
        <v>540</v>
      </c>
      <c r="E13" t="s">
        <v>600</v>
      </c>
      <c r="F13" t="s">
        <v>601</v>
      </c>
      <c r="G13" t="s">
        <v>2</v>
      </c>
      <c r="H13">
        <v>78824992</v>
      </c>
      <c r="I13">
        <v>10</v>
      </c>
      <c r="J13">
        <v>991832424</v>
      </c>
      <c r="K13" s="59" t="s">
        <v>602</v>
      </c>
      <c r="L13" s="59" t="s">
        <v>603</v>
      </c>
      <c r="M13" s="59" t="s">
        <v>604</v>
      </c>
      <c r="N13" t="s">
        <v>558</v>
      </c>
      <c r="O13" s="57">
        <v>45737.330555555556</v>
      </c>
      <c r="P13" s="57">
        <v>45737.402777777781</v>
      </c>
      <c r="Q13" s="57">
        <v>45737.404166666667</v>
      </c>
      <c r="R13" t="s">
        <v>407</v>
      </c>
      <c r="S13" s="57">
        <v>45737.418055555558</v>
      </c>
      <c r="U13" t="s">
        <v>407</v>
      </c>
      <c r="W13" t="s">
        <v>547</v>
      </c>
      <c r="AA13" t="s">
        <v>28</v>
      </c>
    </row>
    <row r="14" spans="1:27">
      <c r="A14" s="57">
        <v>45737.320138888892</v>
      </c>
      <c r="B14">
        <v>24803933</v>
      </c>
      <c r="C14">
        <v>726947</v>
      </c>
      <c r="D14" t="s">
        <v>540</v>
      </c>
      <c r="E14" t="s">
        <v>605</v>
      </c>
      <c r="F14" t="s">
        <v>606</v>
      </c>
      <c r="G14" t="s">
        <v>2</v>
      </c>
      <c r="H14">
        <v>74115162</v>
      </c>
      <c r="I14">
        <v>15</v>
      </c>
      <c r="J14">
        <v>937574601</v>
      </c>
      <c r="K14" s="59" t="s">
        <v>607</v>
      </c>
      <c r="L14" s="59" t="s">
        <v>608</v>
      </c>
      <c r="M14" s="59" t="s">
        <v>609</v>
      </c>
      <c r="N14" t="s">
        <v>558</v>
      </c>
      <c r="O14" s="57">
        <v>45737.330555555556</v>
      </c>
      <c r="P14" s="57">
        <v>45737.381944444445</v>
      </c>
      <c r="Q14" s="57">
        <v>45737.380555555559</v>
      </c>
      <c r="R14" t="s">
        <v>407</v>
      </c>
      <c r="S14" s="57">
        <v>45737.418749999997</v>
      </c>
      <c r="U14" t="s">
        <v>407</v>
      </c>
      <c r="W14" t="s">
        <v>547</v>
      </c>
      <c r="AA14" t="s">
        <v>28</v>
      </c>
    </row>
    <row r="15" spans="1:27" ht="43.5">
      <c r="A15" s="57">
        <v>45737.324305555558</v>
      </c>
      <c r="B15">
        <v>24803946</v>
      </c>
      <c r="C15">
        <v>726955</v>
      </c>
      <c r="D15" t="s">
        <v>540</v>
      </c>
      <c r="E15" t="s">
        <v>610</v>
      </c>
      <c r="F15" t="s">
        <v>611</v>
      </c>
      <c r="G15" t="s">
        <v>2</v>
      </c>
      <c r="H15">
        <v>78973884</v>
      </c>
      <c r="I15">
        <v>10</v>
      </c>
      <c r="J15">
        <v>989471037</v>
      </c>
      <c r="K15" s="59" t="s">
        <v>612</v>
      </c>
      <c r="L15" s="59" t="s">
        <v>613</v>
      </c>
      <c r="M15" s="59" t="s">
        <v>568</v>
      </c>
      <c r="N15" t="s">
        <v>558</v>
      </c>
      <c r="O15" s="57">
        <v>45737.338888888888</v>
      </c>
      <c r="P15" s="57">
        <v>45737.423611111109</v>
      </c>
      <c r="Q15" s="57">
        <v>45737.418749999997</v>
      </c>
      <c r="R15" t="s">
        <v>407</v>
      </c>
      <c r="S15" s="57">
        <v>45737.431944444441</v>
      </c>
      <c r="U15" t="s">
        <v>407</v>
      </c>
      <c r="W15" t="s">
        <v>547</v>
      </c>
      <c r="AA15" t="s">
        <v>28</v>
      </c>
    </row>
    <row r="16" spans="1:27" ht="43.5">
      <c r="A16" s="57">
        <v>45737.324305555558</v>
      </c>
      <c r="B16">
        <v>24803947</v>
      </c>
      <c r="C16">
        <v>726956</v>
      </c>
      <c r="D16" t="s">
        <v>540</v>
      </c>
      <c r="E16" t="s">
        <v>614</v>
      </c>
      <c r="F16" t="s">
        <v>615</v>
      </c>
      <c r="G16" t="s">
        <v>2</v>
      </c>
      <c r="H16">
        <v>2822951</v>
      </c>
      <c r="I16">
        <v>52</v>
      </c>
      <c r="J16">
        <v>992408310</v>
      </c>
      <c r="K16" s="59" t="s">
        <v>616</v>
      </c>
      <c r="L16" s="59" t="s">
        <v>617</v>
      </c>
      <c r="M16" s="59" t="s">
        <v>577</v>
      </c>
      <c r="N16" t="s">
        <v>546</v>
      </c>
      <c r="O16" s="57">
        <v>45737.327777777777</v>
      </c>
      <c r="P16" s="57">
        <v>45737.361111111109</v>
      </c>
      <c r="Q16" s="57">
        <v>45737.372916666667</v>
      </c>
      <c r="R16" t="s">
        <v>407</v>
      </c>
      <c r="S16" s="57">
        <v>45737.469444444447</v>
      </c>
      <c r="U16" t="s">
        <v>407</v>
      </c>
      <c r="W16" t="s">
        <v>547</v>
      </c>
      <c r="AA16" t="s">
        <v>28</v>
      </c>
    </row>
    <row r="17" spans="1:27" ht="29.1">
      <c r="A17" s="57">
        <v>45737.324999999997</v>
      </c>
      <c r="B17">
        <v>24803952</v>
      </c>
      <c r="C17">
        <v>726958</v>
      </c>
      <c r="D17" t="s">
        <v>540</v>
      </c>
      <c r="E17" t="s">
        <v>618</v>
      </c>
      <c r="F17" t="s">
        <v>619</v>
      </c>
      <c r="G17" t="s">
        <v>2</v>
      </c>
      <c r="H17">
        <v>73661268</v>
      </c>
      <c r="I17">
        <v>29</v>
      </c>
      <c r="J17">
        <v>987492301</v>
      </c>
      <c r="K17" s="59" t="s">
        <v>620</v>
      </c>
      <c r="L17" s="59" t="s">
        <v>621</v>
      </c>
      <c r="M17" s="59" t="s">
        <v>622</v>
      </c>
      <c r="N17" t="s">
        <v>546</v>
      </c>
      <c r="O17" s="57">
        <v>45737.334722222222</v>
      </c>
      <c r="P17" s="57">
        <v>45737.402777777781</v>
      </c>
      <c r="Q17" s="57">
        <v>45737.390277777777</v>
      </c>
      <c r="R17" t="s">
        <v>407</v>
      </c>
      <c r="S17" s="57">
        <v>45737.470138888886</v>
      </c>
      <c r="U17" t="s">
        <v>407</v>
      </c>
      <c r="W17" t="s">
        <v>547</v>
      </c>
      <c r="AA17" t="s">
        <v>28</v>
      </c>
    </row>
    <row r="18" spans="1:27" ht="29.1">
      <c r="A18" s="57">
        <v>45737.329861111109</v>
      </c>
      <c r="B18">
        <v>24803971</v>
      </c>
      <c r="C18">
        <v>726966</v>
      </c>
      <c r="D18" t="s">
        <v>540</v>
      </c>
      <c r="E18" t="s">
        <v>623</v>
      </c>
      <c r="F18" t="s">
        <v>624</v>
      </c>
      <c r="G18" t="s">
        <v>2</v>
      </c>
      <c r="H18">
        <v>42833915</v>
      </c>
      <c r="I18">
        <v>40</v>
      </c>
      <c r="J18">
        <v>955098492</v>
      </c>
      <c r="K18" s="59" t="s">
        <v>625</v>
      </c>
      <c r="L18" s="59" t="s">
        <v>626</v>
      </c>
      <c r="M18" s="59" t="s">
        <v>568</v>
      </c>
      <c r="N18" t="s">
        <v>546</v>
      </c>
      <c r="O18" s="57">
        <v>45737.334027777775</v>
      </c>
      <c r="P18" s="57">
        <v>45737.381944444445</v>
      </c>
      <c r="Q18" s="57">
        <v>45737.404166666667</v>
      </c>
      <c r="R18" t="s">
        <v>407</v>
      </c>
      <c r="S18" s="57">
        <v>45737.420138888891</v>
      </c>
      <c r="U18" t="s">
        <v>407</v>
      </c>
      <c r="W18" t="s">
        <v>547</v>
      </c>
      <c r="AA18" t="s">
        <v>28</v>
      </c>
    </row>
    <row r="19" spans="1:27" ht="29.1">
      <c r="A19" s="57">
        <v>45737.330555555556</v>
      </c>
      <c r="B19">
        <v>24803973</v>
      </c>
      <c r="C19">
        <v>726967</v>
      </c>
      <c r="D19" t="s">
        <v>540</v>
      </c>
      <c r="E19" t="s">
        <v>627</v>
      </c>
      <c r="F19" t="s">
        <v>628</v>
      </c>
      <c r="G19" t="s">
        <v>2</v>
      </c>
      <c r="H19">
        <v>77660867</v>
      </c>
      <c r="I19">
        <v>25</v>
      </c>
      <c r="J19">
        <v>929350962</v>
      </c>
      <c r="K19" s="59" t="s">
        <v>629</v>
      </c>
      <c r="L19" s="59" t="s">
        <v>630</v>
      </c>
      <c r="M19" s="59" t="s">
        <v>589</v>
      </c>
      <c r="N19" t="s">
        <v>546</v>
      </c>
      <c r="O19" s="57">
        <v>45737.334722222222</v>
      </c>
      <c r="P19" s="57">
        <v>45737.402777777781</v>
      </c>
      <c r="Q19" s="57">
        <v>45737.404166666667</v>
      </c>
      <c r="R19" t="s">
        <v>407</v>
      </c>
      <c r="S19" s="57">
        <v>45737.421527777777</v>
      </c>
      <c r="U19" t="s">
        <v>407</v>
      </c>
      <c r="W19" t="s">
        <v>547</v>
      </c>
      <c r="AA19" t="s">
        <v>28</v>
      </c>
    </row>
    <row r="20" spans="1:27" ht="57.95">
      <c r="A20" s="57">
        <v>45737.335416666669</v>
      </c>
      <c r="B20">
        <v>24803974</v>
      </c>
      <c r="C20">
        <v>726972</v>
      </c>
      <c r="D20" t="s">
        <v>540</v>
      </c>
      <c r="E20" t="s">
        <v>631</v>
      </c>
      <c r="F20" t="s">
        <v>632</v>
      </c>
      <c r="G20" t="s">
        <v>2</v>
      </c>
      <c r="H20">
        <v>9874662</v>
      </c>
      <c r="I20">
        <v>52</v>
      </c>
      <c r="J20">
        <v>994134904</v>
      </c>
      <c r="K20" s="59" t="s">
        <v>633</v>
      </c>
      <c r="L20" s="59" t="s">
        <v>634</v>
      </c>
      <c r="M20" s="59" t="s">
        <v>573</v>
      </c>
      <c r="N20" t="s">
        <v>546</v>
      </c>
      <c r="O20" s="57">
        <v>45737.363194444442</v>
      </c>
      <c r="P20" s="57">
        <v>45737.423611111109</v>
      </c>
      <c r="Q20" s="57">
        <v>45737.397222222222</v>
      </c>
      <c r="R20" t="s">
        <v>407</v>
      </c>
      <c r="S20" s="57">
        <v>45737.402083333334</v>
      </c>
      <c r="U20" t="s">
        <v>407</v>
      </c>
      <c r="W20" t="s">
        <v>547</v>
      </c>
      <c r="AA20" t="s">
        <v>28</v>
      </c>
    </row>
    <row r="21" spans="1:27" ht="29.1">
      <c r="A21" s="57">
        <v>45737.336111111108</v>
      </c>
      <c r="B21">
        <v>24803997</v>
      </c>
      <c r="C21">
        <v>726978</v>
      </c>
      <c r="D21" t="s">
        <v>540</v>
      </c>
      <c r="E21" t="s">
        <v>635</v>
      </c>
      <c r="F21" t="s">
        <v>636</v>
      </c>
      <c r="G21" t="s">
        <v>2</v>
      </c>
      <c r="H21">
        <v>46704369</v>
      </c>
      <c r="I21">
        <v>33</v>
      </c>
      <c r="J21">
        <v>981271307</v>
      </c>
      <c r="K21" s="59" t="s">
        <v>637</v>
      </c>
      <c r="L21" s="59" t="s">
        <v>638</v>
      </c>
      <c r="M21" s="59" t="s">
        <v>639</v>
      </c>
      <c r="N21" t="s">
        <v>546</v>
      </c>
      <c r="O21" s="57">
        <v>45737.347222222219</v>
      </c>
      <c r="P21" s="57">
        <v>45737.444444444445</v>
      </c>
      <c r="Q21" s="57">
        <v>45737.425694444442</v>
      </c>
      <c r="R21" t="s">
        <v>407</v>
      </c>
      <c r="S21" s="57">
        <v>45737.543055555558</v>
      </c>
      <c r="U21" t="s">
        <v>407</v>
      </c>
      <c r="W21" t="s">
        <v>547</v>
      </c>
      <c r="AA21" t="s">
        <v>28</v>
      </c>
    </row>
    <row r="22" spans="1:27" ht="29.1">
      <c r="A22" s="57">
        <v>45737.336805555555</v>
      </c>
      <c r="B22">
        <v>24804004</v>
      </c>
      <c r="C22">
        <v>726981</v>
      </c>
      <c r="D22" t="s">
        <v>540</v>
      </c>
      <c r="E22" t="s">
        <v>640</v>
      </c>
      <c r="F22" t="s">
        <v>641</v>
      </c>
      <c r="G22" t="s">
        <v>2</v>
      </c>
      <c r="H22">
        <v>9385210</v>
      </c>
      <c r="I22">
        <v>55</v>
      </c>
      <c r="J22">
        <v>984680036</v>
      </c>
      <c r="K22" s="59" t="s">
        <v>642</v>
      </c>
      <c r="L22" s="59" t="s">
        <v>643</v>
      </c>
      <c r="M22" s="59" t="s">
        <v>589</v>
      </c>
      <c r="N22" t="s">
        <v>546</v>
      </c>
      <c r="O22" s="57">
        <v>45737.347222222219</v>
      </c>
      <c r="P22" s="57">
        <v>45737.444444444445</v>
      </c>
      <c r="Q22" s="57">
        <v>45737.402777777781</v>
      </c>
      <c r="R22" t="s">
        <v>407</v>
      </c>
      <c r="S22" s="57">
        <v>45737.511111111111</v>
      </c>
      <c r="U22" t="s">
        <v>407</v>
      </c>
      <c r="W22" t="s">
        <v>547</v>
      </c>
      <c r="AA22" t="s">
        <v>28</v>
      </c>
    </row>
    <row r="23" spans="1:27" ht="29.1">
      <c r="A23" s="57">
        <v>45737.34375</v>
      </c>
      <c r="B23">
        <v>24804042</v>
      </c>
      <c r="C23">
        <v>726989</v>
      </c>
      <c r="D23" t="s">
        <v>540</v>
      </c>
      <c r="E23" t="s">
        <v>644</v>
      </c>
      <c r="F23" t="s">
        <v>645</v>
      </c>
      <c r="G23" t="s">
        <v>2</v>
      </c>
      <c r="H23">
        <v>44083338</v>
      </c>
      <c r="I23">
        <v>38</v>
      </c>
      <c r="J23">
        <v>969757523</v>
      </c>
      <c r="K23" s="59" t="s">
        <v>646</v>
      </c>
      <c r="L23" s="59" t="s">
        <v>407</v>
      </c>
      <c r="M23" s="59" t="s">
        <v>647</v>
      </c>
      <c r="N23" t="s">
        <v>546</v>
      </c>
      <c r="O23" s="57">
        <v>45737.347916666666</v>
      </c>
      <c r="P23" s="57">
        <v>45737.465277777781</v>
      </c>
      <c r="Q23" s="57">
        <v>45737.410416666666</v>
      </c>
      <c r="R23" t="s">
        <v>407</v>
      </c>
      <c r="S23" s="57">
        <v>45737.424305555556</v>
      </c>
      <c r="U23" t="s">
        <v>407</v>
      </c>
      <c r="W23" t="s">
        <v>547</v>
      </c>
      <c r="AA23" t="s">
        <v>28</v>
      </c>
    </row>
    <row r="24" spans="1:27">
      <c r="A24" s="57">
        <v>45737.34652777778</v>
      </c>
      <c r="B24">
        <v>24803977</v>
      </c>
      <c r="C24">
        <v>726992</v>
      </c>
      <c r="D24" t="s">
        <v>540</v>
      </c>
      <c r="E24" t="s">
        <v>648</v>
      </c>
      <c r="F24" t="s">
        <v>649</v>
      </c>
      <c r="G24" t="s">
        <v>2</v>
      </c>
      <c r="H24">
        <v>44366663</v>
      </c>
      <c r="J24">
        <v>957397694</v>
      </c>
      <c r="K24" s="59" t="s">
        <v>650</v>
      </c>
      <c r="L24" s="59" t="s">
        <v>651</v>
      </c>
      <c r="M24" s="59" t="s">
        <v>604</v>
      </c>
      <c r="N24" t="s">
        <v>546</v>
      </c>
      <c r="O24" s="57">
        <v>45737.37222222222</v>
      </c>
      <c r="P24" s="57">
        <v>45737.409722222219</v>
      </c>
      <c r="Q24" s="57">
        <v>45737.405555555553</v>
      </c>
      <c r="R24" t="s">
        <v>407</v>
      </c>
      <c r="S24" s="57">
        <v>45737.422222222223</v>
      </c>
      <c r="U24" t="s">
        <v>407</v>
      </c>
      <c r="W24" t="s">
        <v>547</v>
      </c>
    </row>
    <row r="25" spans="1:27" ht="43.5">
      <c r="A25" s="57">
        <v>45737.336111111108</v>
      </c>
      <c r="B25">
        <v>24803995</v>
      </c>
      <c r="C25">
        <v>726975</v>
      </c>
      <c r="D25" t="s">
        <v>540</v>
      </c>
      <c r="E25" t="s">
        <v>652</v>
      </c>
      <c r="F25" t="s">
        <v>653</v>
      </c>
      <c r="G25" t="s">
        <v>2</v>
      </c>
      <c r="H25">
        <v>79660352</v>
      </c>
      <c r="I25">
        <v>8</v>
      </c>
      <c r="J25">
        <v>977464707</v>
      </c>
      <c r="K25" s="59" t="s">
        <v>654</v>
      </c>
      <c r="L25" s="59" t="s">
        <v>655</v>
      </c>
      <c r="M25" s="59" t="s">
        <v>557</v>
      </c>
      <c r="N25" t="s">
        <v>558</v>
      </c>
      <c r="O25" s="57">
        <v>45737.345138888886</v>
      </c>
      <c r="P25" s="57">
        <v>45737.423611111109</v>
      </c>
      <c r="Q25" s="57">
        <v>45737.470138888886</v>
      </c>
      <c r="R25" t="s">
        <v>407</v>
      </c>
      <c r="S25" s="57">
        <v>45737.47152777778</v>
      </c>
      <c r="U25" t="s">
        <v>407</v>
      </c>
      <c r="W25" t="s">
        <v>547</v>
      </c>
    </row>
    <row r="26" spans="1:27">
      <c r="A26" s="57">
        <v>45737.351388888892</v>
      </c>
      <c r="B26">
        <v>24804088</v>
      </c>
      <c r="C26">
        <v>727003</v>
      </c>
      <c r="D26" t="s">
        <v>540</v>
      </c>
      <c r="E26" t="s">
        <v>656</v>
      </c>
      <c r="F26" t="s">
        <v>657</v>
      </c>
      <c r="G26" t="s">
        <v>2</v>
      </c>
      <c r="H26">
        <v>41385179</v>
      </c>
      <c r="I26">
        <v>43</v>
      </c>
      <c r="J26">
        <v>995010809</v>
      </c>
      <c r="K26" s="59" t="s">
        <v>658</v>
      </c>
      <c r="L26" s="59" t="s">
        <v>659</v>
      </c>
      <c r="M26" s="59" t="s">
        <v>609</v>
      </c>
      <c r="N26" t="s">
        <v>546</v>
      </c>
      <c r="O26" s="57">
        <v>45737.359027777777</v>
      </c>
      <c r="P26" s="57">
        <v>45737.423611111109</v>
      </c>
      <c r="Q26" s="57">
        <v>45737.411111111112</v>
      </c>
      <c r="R26" t="s">
        <v>407</v>
      </c>
      <c r="S26" s="57">
        <v>45737.53402777778</v>
      </c>
      <c r="U26" t="s">
        <v>407</v>
      </c>
      <c r="W26" t="s">
        <v>547</v>
      </c>
    </row>
    <row r="27" spans="1:27" ht="43.5">
      <c r="A27" s="57">
        <v>45737.354166666664</v>
      </c>
      <c r="B27">
        <v>24804104</v>
      </c>
      <c r="C27">
        <v>727007</v>
      </c>
      <c r="D27" t="s">
        <v>540</v>
      </c>
      <c r="E27" t="s">
        <v>660</v>
      </c>
      <c r="F27" t="s">
        <v>661</v>
      </c>
      <c r="G27" t="s">
        <v>2</v>
      </c>
      <c r="H27">
        <v>43906540</v>
      </c>
      <c r="I27">
        <v>38</v>
      </c>
      <c r="J27">
        <v>994609901</v>
      </c>
      <c r="K27" s="59" t="s">
        <v>662</v>
      </c>
      <c r="L27" s="59" t="s">
        <v>663</v>
      </c>
      <c r="M27" s="59" t="s">
        <v>589</v>
      </c>
      <c r="N27" t="s">
        <v>546</v>
      </c>
      <c r="O27" s="57">
        <v>45737.35833333333</v>
      </c>
      <c r="P27" s="57">
        <v>45737.465277777781</v>
      </c>
      <c r="Q27" s="57">
        <v>45737.427083333336</v>
      </c>
      <c r="R27" t="s">
        <v>407</v>
      </c>
      <c r="S27" s="57">
        <v>45737.438888888886</v>
      </c>
      <c r="U27" t="s">
        <v>407</v>
      </c>
      <c r="W27" t="s">
        <v>547</v>
      </c>
    </row>
    <row r="28" spans="1:27">
      <c r="A28" s="57">
        <v>45737.356249999997</v>
      </c>
      <c r="B28">
        <v>24804108</v>
      </c>
      <c r="C28">
        <v>727008</v>
      </c>
      <c r="D28" t="s">
        <v>540</v>
      </c>
      <c r="E28" t="s">
        <v>664</v>
      </c>
      <c r="F28" t="s">
        <v>665</v>
      </c>
      <c r="G28" t="s">
        <v>2</v>
      </c>
      <c r="H28">
        <v>70542844</v>
      </c>
      <c r="I28">
        <v>28</v>
      </c>
      <c r="J28">
        <v>920054990</v>
      </c>
      <c r="K28" s="59" t="s">
        <v>666</v>
      </c>
      <c r="L28" s="59" t="s">
        <v>667</v>
      </c>
      <c r="M28" s="59" t="s">
        <v>668</v>
      </c>
      <c r="N28" t="s">
        <v>546</v>
      </c>
      <c r="O28" s="57">
        <v>45737.368055555555</v>
      </c>
      <c r="P28" s="57">
        <v>45737.381944444445</v>
      </c>
      <c r="Q28" s="57">
        <v>45737.379166666666</v>
      </c>
      <c r="R28" t="s">
        <v>407</v>
      </c>
      <c r="S28" s="57">
        <v>45737.40625</v>
      </c>
      <c r="U28" t="s">
        <v>407</v>
      </c>
      <c r="W28" t="s">
        <v>547</v>
      </c>
    </row>
    <row r="29" spans="1:27" ht="43.5">
      <c r="A29" s="57">
        <v>45737.356944444444</v>
      </c>
      <c r="B29">
        <v>24804116</v>
      </c>
      <c r="C29">
        <v>727009</v>
      </c>
      <c r="D29" t="s">
        <v>540</v>
      </c>
      <c r="E29" t="s">
        <v>669</v>
      </c>
      <c r="F29" t="s">
        <v>670</v>
      </c>
      <c r="G29" t="s">
        <v>2</v>
      </c>
      <c r="H29">
        <v>23885252</v>
      </c>
      <c r="I29">
        <v>63</v>
      </c>
      <c r="J29">
        <v>996229017</v>
      </c>
      <c r="K29" s="59" t="s">
        <v>671</v>
      </c>
      <c r="L29" s="59" t="s">
        <v>672</v>
      </c>
      <c r="M29" s="59" t="s">
        <v>552</v>
      </c>
      <c r="N29" t="s">
        <v>546</v>
      </c>
      <c r="O29" s="57">
        <v>45737.368750000001</v>
      </c>
      <c r="P29" s="57">
        <v>45737.395833333336</v>
      </c>
      <c r="Q29" s="57">
        <v>45737.429861111108</v>
      </c>
      <c r="R29" t="s">
        <v>407</v>
      </c>
      <c r="S29" s="57">
        <v>45737.630555555559</v>
      </c>
      <c r="U29" t="s">
        <v>407</v>
      </c>
      <c r="W29" t="s">
        <v>547</v>
      </c>
    </row>
    <row r="30" spans="1:27" ht="29.1">
      <c r="A30" s="57">
        <v>45737.363888888889</v>
      </c>
      <c r="B30">
        <v>24804160</v>
      </c>
      <c r="C30">
        <v>727018</v>
      </c>
      <c r="D30" t="s">
        <v>540</v>
      </c>
      <c r="E30" t="s">
        <v>673</v>
      </c>
      <c r="F30" t="s">
        <v>674</v>
      </c>
      <c r="G30" t="s">
        <v>2</v>
      </c>
      <c r="H30">
        <v>32939541</v>
      </c>
      <c r="I30">
        <v>52</v>
      </c>
      <c r="J30">
        <v>925038721</v>
      </c>
      <c r="K30" s="59" t="s">
        <v>675</v>
      </c>
      <c r="L30" s="59" t="s">
        <v>676</v>
      </c>
      <c r="M30" s="59" t="s">
        <v>677</v>
      </c>
      <c r="N30" t="s">
        <v>546</v>
      </c>
      <c r="O30" s="57">
        <v>45737.374305555553</v>
      </c>
      <c r="P30" s="57">
        <v>45737.409722222219</v>
      </c>
      <c r="Q30" s="57">
        <v>45737.440972222219</v>
      </c>
      <c r="R30" t="s">
        <v>407</v>
      </c>
      <c r="S30" s="57">
        <v>45737.535416666666</v>
      </c>
      <c r="U30" t="s">
        <v>407</v>
      </c>
      <c r="W30" t="s">
        <v>547</v>
      </c>
    </row>
    <row r="31" spans="1:27" ht="29.1">
      <c r="A31" s="57">
        <v>45737.363888888889</v>
      </c>
      <c r="B31">
        <v>24804125</v>
      </c>
      <c r="C31">
        <v>727019</v>
      </c>
      <c r="D31" t="s">
        <v>540</v>
      </c>
      <c r="E31" t="s">
        <v>678</v>
      </c>
      <c r="F31" t="s">
        <v>679</v>
      </c>
      <c r="G31" t="s">
        <v>2</v>
      </c>
      <c r="H31">
        <v>46178479</v>
      </c>
      <c r="I31">
        <v>36</v>
      </c>
      <c r="J31">
        <v>917316291</v>
      </c>
      <c r="K31" s="59" t="s">
        <v>680</v>
      </c>
      <c r="L31" s="59" t="s">
        <v>681</v>
      </c>
      <c r="M31" s="59" t="s">
        <v>584</v>
      </c>
      <c r="N31" t="s">
        <v>546</v>
      </c>
      <c r="O31" s="57">
        <v>45737.384027777778</v>
      </c>
      <c r="P31" s="57">
        <v>45737.444444444445</v>
      </c>
      <c r="Q31" s="57">
        <v>45737.421527777777</v>
      </c>
      <c r="R31" t="s">
        <v>407</v>
      </c>
      <c r="S31" s="57">
        <v>45737.656944444447</v>
      </c>
      <c r="U31" t="s">
        <v>407</v>
      </c>
      <c r="W31" t="s">
        <v>547</v>
      </c>
    </row>
    <row r="32" spans="1:27">
      <c r="A32" s="57">
        <v>45737.359027777777</v>
      </c>
      <c r="B32">
        <v>24804126</v>
      </c>
      <c r="C32">
        <v>727013</v>
      </c>
      <c r="D32" t="s">
        <v>540</v>
      </c>
      <c r="E32" t="s">
        <v>682</v>
      </c>
      <c r="F32" t="s">
        <v>683</v>
      </c>
      <c r="G32" t="s">
        <v>2</v>
      </c>
      <c r="H32">
        <v>42070372</v>
      </c>
      <c r="I32">
        <v>41</v>
      </c>
      <c r="J32">
        <v>954062688</v>
      </c>
      <c r="K32" s="59" t="s">
        <v>684</v>
      </c>
      <c r="L32" s="59" t="s">
        <v>685</v>
      </c>
      <c r="M32" s="59" t="s">
        <v>609</v>
      </c>
      <c r="N32" t="s">
        <v>546</v>
      </c>
      <c r="O32" s="57">
        <v>45737.373611111114</v>
      </c>
      <c r="P32" s="57">
        <v>45737.409722222219</v>
      </c>
      <c r="Q32" s="57">
        <v>45737.42083333333</v>
      </c>
      <c r="R32" t="s">
        <v>407</v>
      </c>
      <c r="S32" s="57">
        <v>45737.425694444442</v>
      </c>
      <c r="U32" t="s">
        <v>407</v>
      </c>
      <c r="W32" t="s">
        <v>547</v>
      </c>
    </row>
    <row r="33" spans="1:27">
      <c r="A33" s="57">
        <v>45737.369444444441</v>
      </c>
      <c r="B33">
        <v>24804179</v>
      </c>
      <c r="C33">
        <v>727026</v>
      </c>
      <c r="D33" t="s">
        <v>540</v>
      </c>
      <c r="E33" t="s">
        <v>686</v>
      </c>
      <c r="F33" t="s">
        <v>687</v>
      </c>
      <c r="G33" t="s">
        <v>2</v>
      </c>
      <c r="H33">
        <v>72782506</v>
      </c>
      <c r="I33">
        <v>27</v>
      </c>
      <c r="J33">
        <v>970705010</v>
      </c>
      <c r="K33" s="59" t="s">
        <v>688</v>
      </c>
      <c r="L33" s="59" t="s">
        <v>689</v>
      </c>
      <c r="M33" s="59" t="s">
        <v>552</v>
      </c>
      <c r="N33" t="s">
        <v>546</v>
      </c>
      <c r="O33" s="57">
        <v>45737.376388888886</v>
      </c>
      <c r="P33" s="57">
        <v>45737.423611111109</v>
      </c>
      <c r="Q33" s="57">
        <v>45738.540277777778</v>
      </c>
      <c r="R33" t="s">
        <v>407</v>
      </c>
      <c r="S33" t="s">
        <v>407</v>
      </c>
      <c r="U33" t="s">
        <v>407</v>
      </c>
      <c r="W33" t="s">
        <v>547</v>
      </c>
    </row>
    <row r="34" spans="1:27">
      <c r="A34" s="57">
        <v>45737.373611111114</v>
      </c>
      <c r="B34">
        <v>24804184</v>
      </c>
      <c r="C34">
        <v>727033</v>
      </c>
      <c r="D34" t="s">
        <v>540</v>
      </c>
      <c r="E34" t="s">
        <v>690</v>
      </c>
      <c r="F34" t="s">
        <v>691</v>
      </c>
      <c r="G34" t="s">
        <v>2</v>
      </c>
      <c r="H34">
        <v>45897121</v>
      </c>
      <c r="I34">
        <v>35</v>
      </c>
      <c r="J34">
        <v>951125488</v>
      </c>
      <c r="K34" s="59" t="s">
        <v>692</v>
      </c>
      <c r="L34" s="59" t="s">
        <v>693</v>
      </c>
      <c r="M34" s="59" t="s">
        <v>568</v>
      </c>
      <c r="N34" t="s">
        <v>546</v>
      </c>
      <c r="O34" s="57">
        <v>45737.388888888891</v>
      </c>
      <c r="P34" s="57">
        <v>45737.423611111109</v>
      </c>
      <c r="Q34" s="57">
        <v>45737.430555555555</v>
      </c>
      <c r="R34" t="s">
        <v>407</v>
      </c>
      <c r="S34" s="57">
        <v>45737.441666666666</v>
      </c>
      <c r="U34" t="s">
        <v>407</v>
      </c>
      <c r="W34" t="s">
        <v>547</v>
      </c>
    </row>
    <row r="35" spans="1:27" ht="29.1">
      <c r="A35" s="57">
        <v>45737.370833333334</v>
      </c>
      <c r="B35">
        <v>24804207</v>
      </c>
      <c r="C35">
        <v>727029</v>
      </c>
      <c r="D35" t="s">
        <v>540</v>
      </c>
      <c r="E35" t="s">
        <v>694</v>
      </c>
      <c r="F35" t="s">
        <v>695</v>
      </c>
      <c r="G35" t="s">
        <v>2</v>
      </c>
      <c r="H35">
        <v>10735129</v>
      </c>
      <c r="I35">
        <v>46</v>
      </c>
      <c r="J35">
        <v>985858416</v>
      </c>
      <c r="K35" s="59" t="s">
        <v>696</v>
      </c>
      <c r="L35" s="59" t="s">
        <v>697</v>
      </c>
      <c r="M35" s="59" t="s">
        <v>584</v>
      </c>
      <c r="N35" t="s">
        <v>546</v>
      </c>
      <c r="O35" s="57">
        <v>45737.375694444447</v>
      </c>
      <c r="P35" s="57">
        <v>45737.423611111109</v>
      </c>
      <c r="Q35" s="57">
        <v>45737.424305555556</v>
      </c>
      <c r="R35" t="s">
        <v>407</v>
      </c>
      <c r="S35" s="57">
        <v>45737.499305555553</v>
      </c>
      <c r="U35" t="s">
        <v>407</v>
      </c>
      <c r="W35" t="s">
        <v>547</v>
      </c>
    </row>
    <row r="36" spans="1:27" ht="29.1">
      <c r="A36" s="57">
        <v>45737.375</v>
      </c>
      <c r="B36">
        <v>24804253</v>
      </c>
      <c r="C36">
        <v>727037</v>
      </c>
      <c r="D36" t="s">
        <v>540</v>
      </c>
      <c r="E36" t="s">
        <v>698</v>
      </c>
      <c r="F36" t="s">
        <v>699</v>
      </c>
      <c r="G36" t="s">
        <v>2</v>
      </c>
      <c r="H36">
        <v>48557314</v>
      </c>
      <c r="I36">
        <v>34</v>
      </c>
      <c r="J36">
        <v>994685630</v>
      </c>
      <c r="K36" s="59" t="s">
        <v>700</v>
      </c>
      <c r="L36" s="59" t="s">
        <v>701</v>
      </c>
      <c r="M36" s="59" t="s">
        <v>668</v>
      </c>
      <c r="N36" t="s">
        <v>546</v>
      </c>
      <c r="O36" s="57">
        <v>45737.379166666666</v>
      </c>
      <c r="P36" s="57">
        <v>45737.4375</v>
      </c>
      <c r="Q36" s="57">
        <v>45737.455555555556</v>
      </c>
      <c r="R36" t="s">
        <v>407</v>
      </c>
      <c r="S36" s="57">
        <v>45737.469444444447</v>
      </c>
      <c r="U36" t="s">
        <v>407</v>
      </c>
      <c r="W36" t="s">
        <v>547</v>
      </c>
    </row>
    <row r="37" spans="1:27" ht="29.1">
      <c r="A37" s="57">
        <v>45737.376388888886</v>
      </c>
      <c r="B37">
        <v>24804265</v>
      </c>
      <c r="C37">
        <v>727039</v>
      </c>
      <c r="D37" t="s">
        <v>540</v>
      </c>
      <c r="E37" t="s">
        <v>702</v>
      </c>
      <c r="F37" t="s">
        <v>703</v>
      </c>
      <c r="G37" t="s">
        <v>2</v>
      </c>
      <c r="H37">
        <v>43466267</v>
      </c>
      <c r="I37">
        <v>39</v>
      </c>
      <c r="J37">
        <v>961261109</v>
      </c>
      <c r="K37" s="59" t="s">
        <v>704</v>
      </c>
      <c r="L37" s="59" t="s">
        <v>705</v>
      </c>
      <c r="M37" s="59" t="s">
        <v>552</v>
      </c>
      <c r="N37" t="s">
        <v>546</v>
      </c>
      <c r="O37" s="57">
        <v>45737.379861111112</v>
      </c>
      <c r="P37" s="57">
        <v>45737.4375</v>
      </c>
      <c r="Q37" s="57">
        <v>45737.44027777778</v>
      </c>
      <c r="R37" t="s">
        <v>407</v>
      </c>
      <c r="S37" s="57">
        <v>45737.454861111109</v>
      </c>
      <c r="U37" t="s">
        <v>407</v>
      </c>
      <c r="W37" t="s">
        <v>547</v>
      </c>
    </row>
    <row r="38" spans="1:27" ht="29.1">
      <c r="A38" s="57">
        <v>45737.377083333333</v>
      </c>
      <c r="B38">
        <v>24804289</v>
      </c>
      <c r="C38">
        <v>727041</v>
      </c>
      <c r="D38" t="s">
        <v>540</v>
      </c>
      <c r="E38" t="s">
        <v>706</v>
      </c>
      <c r="F38" t="s">
        <v>707</v>
      </c>
      <c r="G38" t="s">
        <v>2</v>
      </c>
      <c r="H38">
        <v>72230658</v>
      </c>
      <c r="I38">
        <v>34</v>
      </c>
      <c r="J38">
        <v>958665617</v>
      </c>
      <c r="K38" s="59" t="s">
        <v>708</v>
      </c>
      <c r="L38" s="59" t="s">
        <v>709</v>
      </c>
      <c r="M38" s="59" t="s">
        <v>710</v>
      </c>
      <c r="N38" t="s">
        <v>546</v>
      </c>
      <c r="O38" s="57">
        <v>45737.381249999999</v>
      </c>
      <c r="P38" s="57">
        <v>45737.444444444445</v>
      </c>
      <c r="Q38" s="57">
        <v>45737.477083333331</v>
      </c>
      <c r="R38" t="s">
        <v>407</v>
      </c>
      <c r="S38" t="s">
        <v>407</v>
      </c>
      <c r="U38" t="s">
        <v>407</v>
      </c>
      <c r="W38" t="s">
        <v>547</v>
      </c>
    </row>
    <row r="39" spans="1:27" ht="29.1">
      <c r="A39" s="57">
        <v>45737.379166666666</v>
      </c>
      <c r="B39">
        <v>24804312</v>
      </c>
      <c r="C39">
        <v>727044</v>
      </c>
      <c r="D39" t="s">
        <v>540</v>
      </c>
      <c r="E39" t="s">
        <v>711</v>
      </c>
      <c r="F39" t="s">
        <v>712</v>
      </c>
      <c r="G39" t="s">
        <v>2</v>
      </c>
      <c r="H39">
        <v>25738670</v>
      </c>
      <c r="I39">
        <v>56</v>
      </c>
      <c r="J39">
        <v>994691127</v>
      </c>
      <c r="K39" s="59" t="s">
        <v>713</v>
      </c>
      <c r="L39" s="59" t="s">
        <v>714</v>
      </c>
      <c r="M39" s="59" t="s">
        <v>715</v>
      </c>
      <c r="N39" t="s">
        <v>546</v>
      </c>
      <c r="O39" s="57">
        <v>45737.382638888892</v>
      </c>
      <c r="P39" s="57">
        <v>45737.423611111109</v>
      </c>
      <c r="Q39" s="57">
        <v>45737.455555555556</v>
      </c>
      <c r="R39" t="s">
        <v>407</v>
      </c>
      <c r="S39" s="57">
        <v>45737.46875</v>
      </c>
      <c r="U39" t="s">
        <v>407</v>
      </c>
      <c r="W39" t="s">
        <v>547</v>
      </c>
    </row>
    <row r="40" spans="1:27">
      <c r="A40" s="57">
        <v>45737.383333333331</v>
      </c>
      <c r="B40">
        <v>24804375</v>
      </c>
      <c r="C40">
        <v>727045</v>
      </c>
      <c r="D40" t="s">
        <v>540</v>
      </c>
      <c r="E40" t="s">
        <v>716</v>
      </c>
      <c r="F40" t="s">
        <v>717</v>
      </c>
      <c r="G40" t="s">
        <v>2</v>
      </c>
      <c r="H40">
        <v>44118408</v>
      </c>
      <c r="I40">
        <v>38</v>
      </c>
      <c r="J40">
        <v>933518327</v>
      </c>
      <c r="K40" s="59" t="s">
        <v>718</v>
      </c>
      <c r="L40" s="59" t="s">
        <v>719</v>
      </c>
      <c r="M40" s="59" t="s">
        <v>568</v>
      </c>
      <c r="N40" t="s">
        <v>546</v>
      </c>
      <c r="O40" s="57">
        <v>45737.386805555558</v>
      </c>
      <c r="P40" s="57">
        <v>45737.423611111109</v>
      </c>
      <c r="Q40" s="57">
        <v>45737.427083333336</v>
      </c>
      <c r="R40" t="s">
        <v>407</v>
      </c>
      <c r="S40" s="57">
        <v>45737.532638888886</v>
      </c>
      <c r="U40" t="s">
        <v>407</v>
      </c>
      <c r="W40" t="s">
        <v>547</v>
      </c>
    </row>
    <row r="41" spans="1:27" ht="29.1">
      <c r="A41" s="57">
        <v>45737.386111111111</v>
      </c>
      <c r="B41">
        <v>24804457</v>
      </c>
      <c r="C41">
        <v>727046</v>
      </c>
      <c r="D41" t="s">
        <v>540</v>
      </c>
      <c r="E41" t="s">
        <v>720</v>
      </c>
      <c r="F41" t="s">
        <v>721</v>
      </c>
      <c r="G41" t="s">
        <v>2</v>
      </c>
      <c r="H41">
        <v>80367201</v>
      </c>
      <c r="I41">
        <v>46</v>
      </c>
      <c r="J41">
        <v>981562462</v>
      </c>
      <c r="K41" s="59" t="s">
        <v>722</v>
      </c>
      <c r="L41" s="59" t="s">
        <v>723</v>
      </c>
      <c r="M41" s="59" t="s">
        <v>552</v>
      </c>
      <c r="N41" t="s">
        <v>546</v>
      </c>
      <c r="O41" s="57">
        <v>45737.398611111108</v>
      </c>
      <c r="P41" s="57">
        <v>45737.451388888891</v>
      </c>
      <c r="Q41" s="57">
        <v>45737.433333333334</v>
      </c>
      <c r="R41" t="s">
        <v>407</v>
      </c>
      <c r="S41" s="57">
        <v>45737.78402777778</v>
      </c>
      <c r="U41" t="s">
        <v>407</v>
      </c>
      <c r="V41" t="s">
        <v>28</v>
      </c>
      <c r="W41" t="s">
        <v>578</v>
      </c>
      <c r="X41" s="8">
        <v>45741</v>
      </c>
      <c r="Z41" t="s">
        <v>724</v>
      </c>
      <c r="AA41" t="s">
        <v>28</v>
      </c>
    </row>
    <row r="42" spans="1:27" ht="29.1">
      <c r="A42" s="57">
        <v>45737.393055555556</v>
      </c>
      <c r="B42">
        <v>24804527</v>
      </c>
      <c r="C42">
        <v>727052</v>
      </c>
      <c r="D42" t="s">
        <v>540</v>
      </c>
      <c r="E42" t="s">
        <v>725</v>
      </c>
      <c r="F42" t="s">
        <v>726</v>
      </c>
      <c r="G42" t="s">
        <v>2</v>
      </c>
      <c r="H42">
        <v>10169884</v>
      </c>
      <c r="I42">
        <v>52</v>
      </c>
      <c r="J42">
        <v>998175870</v>
      </c>
      <c r="K42" s="59" t="s">
        <v>727</v>
      </c>
      <c r="L42" s="59" t="s">
        <v>728</v>
      </c>
      <c r="M42" s="59" t="s">
        <v>729</v>
      </c>
      <c r="N42" t="s">
        <v>546</v>
      </c>
      <c r="O42" s="57">
        <v>45737.396527777775</v>
      </c>
      <c r="P42" s="57">
        <v>45737.4375</v>
      </c>
      <c r="Q42" s="57">
        <v>45737.625</v>
      </c>
      <c r="R42" t="s">
        <v>407</v>
      </c>
      <c r="S42" s="57">
        <v>45737.68472222222</v>
      </c>
      <c r="U42" t="s">
        <v>407</v>
      </c>
      <c r="W42" t="s">
        <v>547</v>
      </c>
    </row>
    <row r="43" spans="1:27" ht="72.599999999999994">
      <c r="A43" s="57">
        <v>45737.39166666667</v>
      </c>
      <c r="B43">
        <v>24804571</v>
      </c>
      <c r="C43">
        <v>727051</v>
      </c>
      <c r="D43" t="s">
        <v>540</v>
      </c>
      <c r="E43" t="s">
        <v>730</v>
      </c>
      <c r="F43" t="s">
        <v>731</v>
      </c>
      <c r="G43" t="s">
        <v>2</v>
      </c>
      <c r="H43">
        <v>44024941</v>
      </c>
      <c r="I43">
        <v>38</v>
      </c>
      <c r="J43">
        <v>945432737</v>
      </c>
      <c r="K43" s="59" t="s">
        <v>732</v>
      </c>
      <c r="L43" s="59" t="s">
        <v>733</v>
      </c>
      <c r="M43" s="59" t="s">
        <v>734</v>
      </c>
      <c r="N43" t="s">
        <v>546</v>
      </c>
      <c r="O43" s="57">
        <v>45737.395833333336</v>
      </c>
      <c r="P43" s="57">
        <v>45737.444444444445</v>
      </c>
      <c r="Q43" s="57">
        <v>45737.443055555559</v>
      </c>
      <c r="R43" t="s">
        <v>407</v>
      </c>
      <c r="S43" s="57">
        <v>45737.632638888892</v>
      </c>
      <c r="U43" t="s">
        <v>407</v>
      </c>
      <c r="V43" t="s">
        <v>28</v>
      </c>
      <c r="W43" t="s">
        <v>735</v>
      </c>
      <c r="AA43" t="s">
        <v>28</v>
      </c>
    </row>
    <row r="44" spans="1:27" ht="29.1">
      <c r="A44" s="57">
        <v>45737.398611111108</v>
      </c>
      <c r="B44">
        <v>24804761</v>
      </c>
      <c r="C44">
        <v>727056</v>
      </c>
      <c r="D44" t="s">
        <v>540</v>
      </c>
      <c r="E44" t="s">
        <v>736</v>
      </c>
      <c r="F44" t="s">
        <v>737</v>
      </c>
      <c r="G44" t="s">
        <v>2</v>
      </c>
      <c r="H44">
        <v>47694900</v>
      </c>
      <c r="I44">
        <v>33</v>
      </c>
      <c r="J44">
        <v>51922908260</v>
      </c>
      <c r="K44" s="59" t="s">
        <v>738</v>
      </c>
      <c r="L44" s="59" t="s">
        <v>739</v>
      </c>
      <c r="M44" s="59" t="s">
        <v>740</v>
      </c>
      <c r="N44" t="s">
        <v>546</v>
      </c>
      <c r="O44" s="57">
        <v>45737.406944444447</v>
      </c>
      <c r="P44" s="57">
        <v>45737.465277777781</v>
      </c>
      <c r="Q44" s="57">
        <v>45737.460416666669</v>
      </c>
      <c r="R44" t="s">
        <v>407</v>
      </c>
      <c r="S44" s="57">
        <v>45737.637499999997</v>
      </c>
      <c r="U44" t="s">
        <v>407</v>
      </c>
      <c r="V44" t="s">
        <v>28</v>
      </c>
      <c r="W44" t="s">
        <v>578</v>
      </c>
      <c r="X44" s="8">
        <v>45738</v>
      </c>
      <c r="Z44" t="s">
        <v>735</v>
      </c>
      <c r="AA44" t="s">
        <v>28</v>
      </c>
    </row>
    <row r="45" spans="1:27" ht="29.1">
      <c r="A45" s="57">
        <v>45737.401388888888</v>
      </c>
      <c r="B45">
        <v>24804807</v>
      </c>
      <c r="C45">
        <v>727059</v>
      </c>
      <c r="D45" t="s">
        <v>540</v>
      </c>
      <c r="E45" t="s">
        <v>741</v>
      </c>
      <c r="F45" t="s">
        <v>742</v>
      </c>
      <c r="G45" t="s">
        <v>2</v>
      </c>
      <c r="H45">
        <v>90550713</v>
      </c>
      <c r="I45">
        <v>7</v>
      </c>
      <c r="J45">
        <v>991589060</v>
      </c>
      <c r="K45" s="59" t="s">
        <v>743</v>
      </c>
      <c r="L45" s="59" t="s">
        <v>744</v>
      </c>
      <c r="M45" s="59" t="s">
        <v>594</v>
      </c>
      <c r="N45" t="s">
        <v>558</v>
      </c>
      <c r="O45" s="57">
        <v>45737.404861111114</v>
      </c>
      <c r="P45" s="57">
        <v>45737.451388888891</v>
      </c>
      <c r="Q45" s="57">
        <v>45737.472222222219</v>
      </c>
      <c r="R45" t="s">
        <v>407</v>
      </c>
      <c r="S45" s="57">
        <v>45737.488888888889</v>
      </c>
      <c r="U45" t="s">
        <v>407</v>
      </c>
      <c r="W45" t="s">
        <v>547</v>
      </c>
    </row>
    <row r="46" spans="1:27">
      <c r="A46" s="57">
        <v>45737.401388888888</v>
      </c>
      <c r="B46">
        <v>24804810</v>
      </c>
      <c r="C46">
        <v>727060</v>
      </c>
      <c r="D46" t="s">
        <v>540</v>
      </c>
      <c r="E46" t="s">
        <v>745</v>
      </c>
      <c r="F46" t="s">
        <v>746</v>
      </c>
      <c r="G46" t="s">
        <v>2</v>
      </c>
      <c r="H46">
        <v>8155696</v>
      </c>
      <c r="I46">
        <v>51</v>
      </c>
      <c r="J46">
        <v>986056458</v>
      </c>
      <c r="K46" s="59" t="s">
        <v>747</v>
      </c>
      <c r="L46" s="59" t="s">
        <v>748</v>
      </c>
      <c r="M46" s="59" t="s">
        <v>677</v>
      </c>
      <c r="N46" t="s">
        <v>546</v>
      </c>
      <c r="O46" s="57">
        <v>45737.404861111114</v>
      </c>
      <c r="P46" s="57">
        <v>45737.451388888891</v>
      </c>
      <c r="Q46" s="57">
        <v>45737.462500000001</v>
      </c>
      <c r="R46" t="s">
        <v>407</v>
      </c>
      <c r="S46" s="57">
        <v>45737.481944444444</v>
      </c>
      <c r="U46" t="s">
        <v>407</v>
      </c>
      <c r="W46" t="s">
        <v>547</v>
      </c>
    </row>
    <row r="47" spans="1:27">
      <c r="A47" s="57">
        <v>45737.407638888886</v>
      </c>
      <c r="B47">
        <v>24804874</v>
      </c>
      <c r="C47">
        <v>727069</v>
      </c>
      <c r="D47" t="s">
        <v>540</v>
      </c>
      <c r="E47" t="s">
        <v>749</v>
      </c>
      <c r="F47" t="s">
        <v>750</v>
      </c>
      <c r="G47" t="s">
        <v>2</v>
      </c>
      <c r="H47">
        <v>71528818</v>
      </c>
      <c r="I47">
        <v>23</v>
      </c>
      <c r="J47">
        <v>970622245</v>
      </c>
      <c r="K47" s="59" t="s">
        <v>751</v>
      </c>
      <c r="L47" s="59" t="s">
        <v>752</v>
      </c>
      <c r="M47" s="59" t="s">
        <v>589</v>
      </c>
      <c r="N47" t="s">
        <v>546</v>
      </c>
      <c r="O47" s="57">
        <v>45737.426388888889</v>
      </c>
      <c r="P47" s="57">
        <v>45737.493055555555</v>
      </c>
      <c r="Q47" s="57">
        <v>45737.583333333336</v>
      </c>
      <c r="R47" t="s">
        <v>407</v>
      </c>
      <c r="S47" s="57">
        <v>45737.60833333333</v>
      </c>
      <c r="U47" t="s">
        <v>407</v>
      </c>
      <c r="W47" t="s">
        <v>547</v>
      </c>
    </row>
    <row r="48" spans="1:27" ht="29.1">
      <c r="A48" s="57">
        <v>45737.405555555553</v>
      </c>
      <c r="B48">
        <v>24804880</v>
      </c>
      <c r="C48">
        <v>727065</v>
      </c>
      <c r="D48" t="s">
        <v>540</v>
      </c>
      <c r="E48" t="s">
        <v>753</v>
      </c>
      <c r="F48" t="s">
        <v>754</v>
      </c>
      <c r="G48" t="s">
        <v>2</v>
      </c>
      <c r="H48">
        <v>70451323</v>
      </c>
      <c r="I48">
        <v>18</v>
      </c>
      <c r="J48">
        <v>932958321</v>
      </c>
      <c r="K48" s="59" t="s">
        <v>755</v>
      </c>
      <c r="L48" s="59" t="s">
        <v>756</v>
      </c>
      <c r="M48" s="59" t="s">
        <v>757</v>
      </c>
      <c r="N48" t="s">
        <v>546</v>
      </c>
      <c r="O48" s="57">
        <v>45737.40902777778</v>
      </c>
      <c r="P48" s="57">
        <v>45737.465277777781</v>
      </c>
      <c r="Q48" s="57">
        <v>45738.820138888892</v>
      </c>
      <c r="R48" t="s">
        <v>407</v>
      </c>
      <c r="S48" s="57">
        <v>45738.82916666667</v>
      </c>
      <c r="U48" t="s">
        <v>407</v>
      </c>
      <c r="W48" t="s">
        <v>547</v>
      </c>
    </row>
    <row r="49" spans="1:23" ht="29.1">
      <c r="A49" s="57">
        <v>45737.40902777778</v>
      </c>
      <c r="B49">
        <v>24804964</v>
      </c>
      <c r="C49">
        <v>727074</v>
      </c>
      <c r="D49" t="s">
        <v>540</v>
      </c>
      <c r="E49" t="s">
        <v>758</v>
      </c>
      <c r="F49" t="s">
        <v>759</v>
      </c>
      <c r="G49" t="s">
        <v>2</v>
      </c>
      <c r="H49">
        <v>41215708</v>
      </c>
      <c r="I49">
        <v>43</v>
      </c>
      <c r="J49">
        <v>932097642</v>
      </c>
      <c r="K49" s="59" t="s">
        <v>760</v>
      </c>
      <c r="L49" s="59" t="s">
        <v>761</v>
      </c>
      <c r="M49" s="59" t="s">
        <v>589</v>
      </c>
      <c r="N49" t="s">
        <v>546</v>
      </c>
      <c r="O49" s="57">
        <v>45737.423611111109</v>
      </c>
      <c r="P49" s="57">
        <v>45737.493055555555</v>
      </c>
      <c r="Q49" s="57">
        <v>45737.488194444442</v>
      </c>
      <c r="R49" t="s">
        <v>407</v>
      </c>
      <c r="S49" s="57">
        <v>45737.531944444447</v>
      </c>
      <c r="U49" t="s">
        <v>407</v>
      </c>
      <c r="W49" t="s">
        <v>547</v>
      </c>
    </row>
    <row r="50" spans="1:23">
      <c r="A50" s="57">
        <v>45737.410416666666</v>
      </c>
      <c r="B50">
        <v>24804998</v>
      </c>
      <c r="C50">
        <v>727079</v>
      </c>
      <c r="D50" t="s">
        <v>540</v>
      </c>
      <c r="E50" t="s">
        <v>762</v>
      </c>
      <c r="F50" t="s">
        <v>763</v>
      </c>
      <c r="G50" t="s">
        <v>764</v>
      </c>
      <c r="H50">
        <v>405592523</v>
      </c>
      <c r="I50">
        <v>20</v>
      </c>
      <c r="J50">
        <v>914040354</v>
      </c>
      <c r="K50" s="59" t="s">
        <v>765</v>
      </c>
      <c r="L50" s="59" t="s">
        <v>766</v>
      </c>
      <c r="M50" s="59" t="s">
        <v>594</v>
      </c>
      <c r="N50" t="s">
        <v>546</v>
      </c>
      <c r="O50" s="57">
        <v>45737.415277777778</v>
      </c>
      <c r="P50" s="57">
        <v>45737.493055555555</v>
      </c>
      <c r="Q50" s="57">
        <v>45737.470138888886</v>
      </c>
      <c r="R50" t="s">
        <v>407</v>
      </c>
      <c r="S50" s="57">
        <v>45737.484027777777</v>
      </c>
      <c r="U50" t="s">
        <v>407</v>
      </c>
      <c r="W50" t="s">
        <v>547</v>
      </c>
    </row>
    <row r="51" spans="1:23" ht="57.95">
      <c r="A51" s="57">
        <v>45737.411111111112</v>
      </c>
      <c r="B51">
        <v>24805012</v>
      </c>
      <c r="C51">
        <v>727080</v>
      </c>
      <c r="D51" t="s">
        <v>540</v>
      </c>
      <c r="E51" t="s">
        <v>767</v>
      </c>
      <c r="F51" t="s">
        <v>768</v>
      </c>
      <c r="G51" t="s">
        <v>2</v>
      </c>
      <c r="H51">
        <v>40167347</v>
      </c>
      <c r="I51">
        <v>45</v>
      </c>
      <c r="J51">
        <v>987416473</v>
      </c>
      <c r="K51" s="59" t="s">
        <v>769</v>
      </c>
      <c r="L51" s="59" t="s">
        <v>770</v>
      </c>
      <c r="M51" s="59" t="s">
        <v>604</v>
      </c>
      <c r="N51" t="s">
        <v>546</v>
      </c>
      <c r="O51" s="57">
        <v>45737.414583333331</v>
      </c>
      <c r="P51" s="57">
        <v>45737.479166666664</v>
      </c>
      <c r="Q51" s="57">
        <v>45737.468055555553</v>
      </c>
      <c r="R51" t="s">
        <v>407</v>
      </c>
      <c r="S51" s="57">
        <v>45737.5</v>
      </c>
      <c r="U51" t="s">
        <v>407</v>
      </c>
      <c r="W51" t="s">
        <v>547</v>
      </c>
    </row>
    <row r="52" spans="1:23" ht="29.1">
      <c r="A52" s="57">
        <v>45737.415277777778</v>
      </c>
      <c r="B52">
        <v>24805110</v>
      </c>
      <c r="C52">
        <v>727087</v>
      </c>
      <c r="D52" t="s">
        <v>540</v>
      </c>
      <c r="E52" t="s">
        <v>771</v>
      </c>
      <c r="F52" t="s">
        <v>772</v>
      </c>
      <c r="G52" t="s">
        <v>2</v>
      </c>
      <c r="H52">
        <v>41064609</v>
      </c>
      <c r="I52">
        <v>46</v>
      </c>
      <c r="J52">
        <v>982091812</v>
      </c>
      <c r="K52" s="59" t="s">
        <v>773</v>
      </c>
      <c r="L52" s="59" t="s">
        <v>774</v>
      </c>
      <c r="M52" s="59" t="s">
        <v>775</v>
      </c>
      <c r="N52" t="s">
        <v>546</v>
      </c>
      <c r="O52" s="57">
        <v>45737.419444444444</v>
      </c>
      <c r="P52" s="57">
        <v>45737.479166666664</v>
      </c>
      <c r="Q52" s="57">
        <v>45737.472222222219</v>
      </c>
      <c r="R52" t="s">
        <v>407</v>
      </c>
      <c r="S52" s="57">
        <v>45737.513194444444</v>
      </c>
      <c r="U52" t="s">
        <v>407</v>
      </c>
      <c r="W52" t="s">
        <v>547</v>
      </c>
    </row>
    <row r="53" spans="1:23" ht="43.5">
      <c r="A53" s="57">
        <v>45737.419444444444</v>
      </c>
      <c r="B53">
        <v>24805209</v>
      </c>
      <c r="C53">
        <v>727094</v>
      </c>
      <c r="D53" t="s">
        <v>540</v>
      </c>
      <c r="E53" t="s">
        <v>776</v>
      </c>
      <c r="F53" t="s">
        <v>777</v>
      </c>
      <c r="G53" t="s">
        <v>2</v>
      </c>
      <c r="H53">
        <v>43909672</v>
      </c>
      <c r="I53">
        <v>38</v>
      </c>
      <c r="J53">
        <v>991583399</v>
      </c>
      <c r="K53" s="59" t="s">
        <v>778</v>
      </c>
      <c r="L53" s="59" t="s">
        <v>779</v>
      </c>
      <c r="M53" s="59" t="s">
        <v>780</v>
      </c>
      <c r="N53" t="s">
        <v>546</v>
      </c>
      <c r="O53" s="57">
        <v>45737.423611111109</v>
      </c>
      <c r="P53" s="57">
        <v>45737.493055555555</v>
      </c>
      <c r="Q53" s="57">
        <v>45737.477777777778</v>
      </c>
      <c r="R53" t="s">
        <v>407</v>
      </c>
      <c r="S53" s="57">
        <v>45737.515277777777</v>
      </c>
      <c r="U53" t="s">
        <v>407</v>
      </c>
      <c r="W53" t="s">
        <v>547</v>
      </c>
    </row>
    <row r="54" spans="1:23">
      <c r="A54" s="57">
        <v>45737.427083333336</v>
      </c>
      <c r="B54">
        <v>24805314</v>
      </c>
      <c r="C54">
        <v>727105</v>
      </c>
      <c r="D54" t="s">
        <v>540</v>
      </c>
      <c r="E54" t="s">
        <v>781</v>
      </c>
      <c r="F54" t="s">
        <v>782</v>
      </c>
      <c r="G54" t="s">
        <v>2</v>
      </c>
      <c r="H54">
        <v>74387766</v>
      </c>
      <c r="I54">
        <v>25</v>
      </c>
      <c r="J54">
        <v>940350063</v>
      </c>
      <c r="K54" s="59" t="s">
        <v>783</v>
      </c>
      <c r="L54" s="59" t="s">
        <v>784</v>
      </c>
      <c r="M54" s="59" t="s">
        <v>589</v>
      </c>
      <c r="N54" t="s">
        <v>546</v>
      </c>
      <c r="O54" s="57">
        <v>45737.431944444441</v>
      </c>
      <c r="P54" s="57">
        <v>45737.493055555555</v>
      </c>
      <c r="Q54" s="57">
        <v>45737.484722222223</v>
      </c>
      <c r="R54" t="s">
        <v>407</v>
      </c>
      <c r="S54" s="57">
        <v>45737.497916666667</v>
      </c>
      <c r="U54" t="s">
        <v>407</v>
      </c>
      <c r="W54" t="s">
        <v>547</v>
      </c>
    </row>
    <row r="55" spans="1:23" ht="29.1">
      <c r="A55" s="57">
        <v>45737.434027777781</v>
      </c>
      <c r="B55">
        <v>24805342</v>
      </c>
      <c r="C55">
        <v>727109</v>
      </c>
      <c r="D55" t="s">
        <v>540</v>
      </c>
      <c r="E55" t="s">
        <v>785</v>
      </c>
      <c r="F55" t="s">
        <v>786</v>
      </c>
      <c r="G55" t="s">
        <v>2</v>
      </c>
      <c r="H55">
        <v>45882728</v>
      </c>
      <c r="J55">
        <v>989959448</v>
      </c>
      <c r="K55" s="59" t="s">
        <v>787</v>
      </c>
      <c r="L55" s="59" t="s">
        <v>788</v>
      </c>
      <c r="M55" s="59" t="s">
        <v>789</v>
      </c>
      <c r="N55" t="s">
        <v>546</v>
      </c>
      <c r="O55" s="57">
        <v>45737.438888888886</v>
      </c>
      <c r="P55" s="57">
        <v>45737.446527777778</v>
      </c>
      <c r="Q55" s="57">
        <v>45737.472222222219</v>
      </c>
      <c r="R55" t="s">
        <v>407</v>
      </c>
      <c r="S55" s="57">
        <v>45737.481249999997</v>
      </c>
      <c r="U55" t="s">
        <v>407</v>
      </c>
      <c r="W55" t="s">
        <v>547</v>
      </c>
    </row>
    <row r="56" spans="1:23" ht="29.1">
      <c r="A56" s="57">
        <v>45737.433333333334</v>
      </c>
      <c r="B56">
        <v>24805524</v>
      </c>
      <c r="C56">
        <v>727108</v>
      </c>
      <c r="D56" t="s">
        <v>540</v>
      </c>
      <c r="E56" t="s">
        <v>790</v>
      </c>
      <c r="F56" t="s">
        <v>791</v>
      </c>
      <c r="G56" t="s">
        <v>2</v>
      </c>
      <c r="H56">
        <v>90308325</v>
      </c>
      <c r="I56">
        <v>7</v>
      </c>
      <c r="J56">
        <v>904734922</v>
      </c>
      <c r="K56" s="59" t="s">
        <v>792</v>
      </c>
      <c r="L56" s="59" t="s">
        <v>793</v>
      </c>
      <c r="M56" s="59" t="s">
        <v>794</v>
      </c>
      <c r="N56" t="s">
        <v>558</v>
      </c>
      <c r="O56" s="57">
        <v>45737.436805555553</v>
      </c>
      <c r="P56" s="57">
        <v>45737.444444444445</v>
      </c>
      <c r="Q56" s="57">
        <v>45737.495833333334</v>
      </c>
      <c r="R56" t="s">
        <v>407</v>
      </c>
      <c r="S56" s="57">
        <v>45737.502083333333</v>
      </c>
      <c r="U56" t="s">
        <v>407</v>
      </c>
      <c r="W56" t="s">
        <v>547</v>
      </c>
    </row>
    <row r="57" spans="1:23" ht="29.1">
      <c r="A57" s="57">
        <v>45737.4375</v>
      </c>
      <c r="B57">
        <v>24805609</v>
      </c>
      <c r="C57">
        <v>727112</v>
      </c>
      <c r="D57" t="s">
        <v>540</v>
      </c>
      <c r="E57" t="s">
        <v>795</v>
      </c>
      <c r="F57" t="s">
        <v>796</v>
      </c>
      <c r="G57" t="s">
        <v>2</v>
      </c>
      <c r="H57">
        <v>71686044</v>
      </c>
      <c r="I57">
        <v>16</v>
      </c>
      <c r="J57">
        <v>989959448</v>
      </c>
      <c r="K57" s="59" t="s">
        <v>787</v>
      </c>
      <c r="L57" s="59" t="s">
        <v>788</v>
      </c>
      <c r="M57" s="59" t="s">
        <v>789</v>
      </c>
      <c r="N57" t="s">
        <v>546</v>
      </c>
      <c r="O57" s="57">
        <v>45737.50277777778</v>
      </c>
      <c r="P57" s="57">
        <v>45737.667361111111</v>
      </c>
      <c r="Q57" s="57">
        <v>45737.655555555553</v>
      </c>
      <c r="R57" t="s">
        <v>407</v>
      </c>
      <c r="S57" s="57">
        <v>45737.668749999997</v>
      </c>
      <c r="U57" t="s">
        <v>407</v>
      </c>
      <c r="W57" t="s">
        <v>547</v>
      </c>
    </row>
    <row r="58" spans="1:23">
      <c r="A58" s="57">
        <v>45737.438194444447</v>
      </c>
      <c r="B58">
        <v>24805615</v>
      </c>
      <c r="C58">
        <v>727113</v>
      </c>
      <c r="D58" t="s">
        <v>540</v>
      </c>
      <c r="E58" t="s">
        <v>797</v>
      </c>
      <c r="F58" t="s">
        <v>798</v>
      </c>
      <c r="G58" t="s">
        <v>2</v>
      </c>
      <c r="H58">
        <v>21562887</v>
      </c>
      <c r="I58">
        <v>55</v>
      </c>
      <c r="J58">
        <v>955911100</v>
      </c>
      <c r="K58" s="59" t="s">
        <v>799</v>
      </c>
      <c r="L58" s="59" t="s">
        <v>800</v>
      </c>
      <c r="M58" s="59" t="s">
        <v>710</v>
      </c>
      <c r="N58" t="s">
        <v>546</v>
      </c>
      <c r="O58" s="57">
        <v>45737.457638888889</v>
      </c>
      <c r="P58" s="57">
        <v>45737.465277777781</v>
      </c>
      <c r="Q58" s="57">
        <v>45737.5</v>
      </c>
      <c r="R58" t="s">
        <v>407</v>
      </c>
      <c r="S58" s="57">
        <v>45737.526388888888</v>
      </c>
      <c r="U58" t="s">
        <v>407</v>
      </c>
      <c r="W58" t="s">
        <v>547</v>
      </c>
    </row>
    <row r="59" spans="1:23">
      <c r="A59" s="57">
        <v>45737.445833333331</v>
      </c>
      <c r="B59">
        <v>24805536</v>
      </c>
      <c r="C59">
        <v>727122</v>
      </c>
      <c r="D59" t="s">
        <v>540</v>
      </c>
      <c r="E59" t="s">
        <v>801</v>
      </c>
      <c r="F59" t="s">
        <v>802</v>
      </c>
      <c r="G59" t="s">
        <v>2</v>
      </c>
      <c r="H59">
        <v>70096279</v>
      </c>
      <c r="I59">
        <v>25</v>
      </c>
      <c r="J59">
        <v>912581909</v>
      </c>
      <c r="K59" s="59" t="s">
        <v>803</v>
      </c>
      <c r="L59" s="59" t="s">
        <v>804</v>
      </c>
      <c r="M59" s="59" t="s">
        <v>805</v>
      </c>
      <c r="N59" t="s">
        <v>546</v>
      </c>
      <c r="O59" s="57">
        <v>45737.452777777777</v>
      </c>
      <c r="P59" s="57">
        <v>45737.460416666669</v>
      </c>
      <c r="Q59" s="57">
        <v>45737.5</v>
      </c>
      <c r="R59" t="s">
        <v>407</v>
      </c>
      <c r="S59" s="57">
        <v>45737.511805555558</v>
      </c>
      <c r="U59" t="s">
        <v>407</v>
      </c>
      <c r="W59" t="s">
        <v>547</v>
      </c>
    </row>
    <row r="60" spans="1:23">
      <c r="A60" s="57">
        <v>45737.436805555553</v>
      </c>
      <c r="B60">
        <v>24805594</v>
      </c>
      <c r="C60">
        <v>727111</v>
      </c>
      <c r="D60" t="s">
        <v>540</v>
      </c>
      <c r="E60" t="s">
        <v>806</v>
      </c>
      <c r="F60" t="s">
        <v>807</v>
      </c>
      <c r="G60" t="s">
        <v>2</v>
      </c>
      <c r="H60">
        <v>42273922</v>
      </c>
      <c r="I60">
        <v>41</v>
      </c>
      <c r="J60">
        <v>907909526</v>
      </c>
      <c r="K60" s="59" t="s">
        <v>808</v>
      </c>
      <c r="L60" s="59" t="s">
        <v>809</v>
      </c>
      <c r="M60" s="59" t="s">
        <v>810</v>
      </c>
      <c r="N60" t="s">
        <v>546</v>
      </c>
      <c r="O60" s="57">
        <v>45737.443749999999</v>
      </c>
      <c r="P60" s="57">
        <v>45737.493055555555</v>
      </c>
      <c r="Q60" s="57">
        <v>45737.487500000003</v>
      </c>
      <c r="R60" t="s">
        <v>407</v>
      </c>
      <c r="S60" s="57">
        <v>45737.57916666667</v>
      </c>
      <c r="U60" t="s">
        <v>407</v>
      </c>
      <c r="W60" t="s">
        <v>547</v>
      </c>
    </row>
    <row r="61" spans="1:23" ht="29.1">
      <c r="A61" s="57">
        <v>45737.451388888891</v>
      </c>
      <c r="B61">
        <v>24805927</v>
      </c>
      <c r="C61">
        <v>727129</v>
      </c>
      <c r="D61" t="s">
        <v>540</v>
      </c>
      <c r="E61" t="s">
        <v>811</v>
      </c>
      <c r="F61" t="s">
        <v>812</v>
      </c>
      <c r="G61" t="s">
        <v>2</v>
      </c>
      <c r="H61">
        <v>45902430</v>
      </c>
      <c r="J61">
        <v>51990348071</v>
      </c>
      <c r="K61" s="59" t="s">
        <v>813</v>
      </c>
      <c r="L61" s="59" t="s">
        <v>814</v>
      </c>
      <c r="M61" s="59" t="s">
        <v>589</v>
      </c>
      <c r="N61" t="s">
        <v>546</v>
      </c>
      <c r="O61" s="57">
        <v>45737.472222222219</v>
      </c>
      <c r="P61" s="57">
        <v>45737.636111111111</v>
      </c>
      <c r="Q61" s="57">
        <v>45737.51458333333</v>
      </c>
      <c r="R61" t="s">
        <v>407</v>
      </c>
      <c r="S61" s="57">
        <v>45737.792361111111</v>
      </c>
      <c r="U61" t="s">
        <v>407</v>
      </c>
      <c r="W61" t="s">
        <v>547</v>
      </c>
    </row>
    <row r="62" spans="1:23">
      <c r="A62" s="57">
        <v>45737.452777777777</v>
      </c>
      <c r="B62">
        <v>24805947</v>
      </c>
      <c r="C62">
        <v>727130</v>
      </c>
      <c r="D62" t="s">
        <v>540</v>
      </c>
      <c r="E62" t="s">
        <v>815</v>
      </c>
      <c r="F62" t="s">
        <v>816</v>
      </c>
      <c r="G62" t="s">
        <v>2</v>
      </c>
      <c r="H62">
        <v>78782895</v>
      </c>
      <c r="I62">
        <v>10</v>
      </c>
      <c r="J62">
        <v>981176534</v>
      </c>
      <c r="K62" s="59" t="s">
        <v>817</v>
      </c>
      <c r="L62" s="59" t="s">
        <v>817</v>
      </c>
      <c r="M62" s="59" t="s">
        <v>604</v>
      </c>
      <c r="N62" t="s">
        <v>558</v>
      </c>
      <c r="O62" s="57">
        <v>45737.456250000003</v>
      </c>
      <c r="P62" s="57">
        <v>45737.493055555555</v>
      </c>
      <c r="Q62" s="57">
        <v>45737.509722222225</v>
      </c>
      <c r="R62" t="s">
        <v>407</v>
      </c>
      <c r="S62" s="57">
        <v>45737.523611111108</v>
      </c>
      <c r="U62" t="s">
        <v>407</v>
      </c>
      <c r="W62" t="s">
        <v>547</v>
      </c>
    </row>
    <row r="63" spans="1:23" ht="29.1">
      <c r="A63" s="57">
        <v>45737.452777777777</v>
      </c>
      <c r="B63">
        <v>24805949</v>
      </c>
      <c r="C63">
        <v>727131</v>
      </c>
      <c r="D63" t="s">
        <v>540</v>
      </c>
      <c r="E63" t="s">
        <v>818</v>
      </c>
      <c r="F63" t="s">
        <v>819</v>
      </c>
      <c r="G63" t="s">
        <v>2</v>
      </c>
      <c r="H63">
        <v>42633787</v>
      </c>
      <c r="I63">
        <v>40</v>
      </c>
      <c r="J63">
        <v>998560048</v>
      </c>
      <c r="K63" s="59" t="s">
        <v>820</v>
      </c>
      <c r="L63" s="59" t="s">
        <v>821</v>
      </c>
      <c r="M63" s="59" t="s">
        <v>563</v>
      </c>
      <c r="N63" t="s">
        <v>546</v>
      </c>
      <c r="O63" s="57">
        <v>45737.456250000003</v>
      </c>
      <c r="P63" s="57">
        <v>45737.493055555555</v>
      </c>
      <c r="Q63" s="57">
        <v>45737.488888888889</v>
      </c>
      <c r="R63" t="s">
        <v>407</v>
      </c>
      <c r="S63" s="57">
        <v>45737.529861111114</v>
      </c>
      <c r="U63" t="s">
        <v>407</v>
      </c>
      <c r="W63" t="s">
        <v>547</v>
      </c>
    </row>
    <row r="64" spans="1:23">
      <c r="A64" s="57">
        <v>45737.456250000003</v>
      </c>
      <c r="B64">
        <v>24805819</v>
      </c>
      <c r="C64">
        <v>727136</v>
      </c>
      <c r="D64" t="s">
        <v>540</v>
      </c>
      <c r="E64" t="s">
        <v>822</v>
      </c>
      <c r="F64" t="s">
        <v>823</v>
      </c>
      <c r="G64" t="s">
        <v>2</v>
      </c>
      <c r="H64">
        <v>72421483</v>
      </c>
      <c r="I64">
        <v>20</v>
      </c>
      <c r="J64">
        <v>999910074</v>
      </c>
      <c r="K64" s="59" t="s">
        <v>824</v>
      </c>
      <c r="L64" s="59" t="s">
        <v>825</v>
      </c>
      <c r="M64" s="59" t="s">
        <v>826</v>
      </c>
      <c r="N64" t="s">
        <v>546</v>
      </c>
      <c r="O64" s="57">
        <v>45737.460416666669</v>
      </c>
      <c r="P64" s="57">
        <v>45737.506944444445</v>
      </c>
      <c r="Q64" s="57">
        <v>45737.504861111112</v>
      </c>
      <c r="R64" t="s">
        <v>407</v>
      </c>
      <c r="S64" s="57">
        <v>45737.511111111111</v>
      </c>
      <c r="U64" t="s">
        <v>407</v>
      </c>
      <c r="W64" t="s">
        <v>547</v>
      </c>
    </row>
    <row r="65" spans="1:26" ht="29.1">
      <c r="A65" s="57">
        <v>45737.447916666664</v>
      </c>
      <c r="B65">
        <v>24805837</v>
      </c>
      <c r="C65">
        <v>727123</v>
      </c>
      <c r="D65" t="s">
        <v>540</v>
      </c>
      <c r="E65" t="s">
        <v>827</v>
      </c>
      <c r="F65" t="s">
        <v>828</v>
      </c>
      <c r="G65" t="s">
        <v>2</v>
      </c>
      <c r="H65">
        <v>70665970</v>
      </c>
      <c r="I65">
        <v>27</v>
      </c>
      <c r="J65">
        <v>989010500</v>
      </c>
      <c r="K65" s="59" t="s">
        <v>829</v>
      </c>
      <c r="L65" s="59" t="s">
        <v>830</v>
      </c>
      <c r="M65" s="59" t="s">
        <v>577</v>
      </c>
      <c r="N65" t="s">
        <v>546</v>
      </c>
      <c r="O65" s="57">
        <v>45737.451388888891</v>
      </c>
      <c r="P65" s="57">
        <v>45737.459027777775</v>
      </c>
      <c r="Q65" s="57">
        <v>45737.487500000003</v>
      </c>
      <c r="R65" t="s">
        <v>407</v>
      </c>
      <c r="S65" s="57">
        <v>45737.5</v>
      </c>
      <c r="U65" t="s">
        <v>407</v>
      </c>
      <c r="W65" t="s">
        <v>547</v>
      </c>
    </row>
    <row r="66" spans="1:26">
      <c r="A66" s="57">
        <v>45737.467361111114</v>
      </c>
      <c r="B66">
        <v>24805991</v>
      </c>
      <c r="C66">
        <v>727147</v>
      </c>
      <c r="D66" t="s">
        <v>540</v>
      </c>
      <c r="E66" t="s">
        <v>831</v>
      </c>
      <c r="F66" t="s">
        <v>832</v>
      </c>
      <c r="G66" t="s">
        <v>2</v>
      </c>
      <c r="H66">
        <v>8718563</v>
      </c>
      <c r="I66">
        <v>58</v>
      </c>
      <c r="J66">
        <v>980962574</v>
      </c>
      <c r="K66" s="59" t="s">
        <v>833</v>
      </c>
      <c r="L66" s="59" t="s">
        <v>833</v>
      </c>
      <c r="M66" s="59" t="s">
        <v>715</v>
      </c>
      <c r="N66" t="s">
        <v>546</v>
      </c>
      <c r="O66" s="57">
        <v>45737.47152777778</v>
      </c>
      <c r="P66" s="57">
        <v>45737.479166666664</v>
      </c>
      <c r="Q66" s="57">
        <v>45737.515972222223</v>
      </c>
      <c r="R66" t="s">
        <v>407</v>
      </c>
      <c r="S66" s="57">
        <v>45737.536111111112</v>
      </c>
      <c r="U66" t="s">
        <v>407</v>
      </c>
      <c r="W66" t="s">
        <v>547</v>
      </c>
    </row>
    <row r="67" spans="1:26">
      <c r="A67" s="57">
        <v>45737.466666666667</v>
      </c>
      <c r="B67">
        <v>24806227</v>
      </c>
      <c r="C67">
        <v>727143</v>
      </c>
      <c r="D67" t="s">
        <v>540</v>
      </c>
      <c r="E67" t="s">
        <v>834</v>
      </c>
      <c r="F67" t="s">
        <v>835</v>
      </c>
      <c r="G67" t="s">
        <v>2</v>
      </c>
      <c r="H67">
        <v>48111717</v>
      </c>
      <c r="I67">
        <v>32</v>
      </c>
      <c r="J67">
        <v>957627002</v>
      </c>
      <c r="K67" s="59" t="s">
        <v>836</v>
      </c>
      <c r="L67" s="59" t="s">
        <v>837</v>
      </c>
      <c r="M67" s="59" t="s">
        <v>838</v>
      </c>
      <c r="N67" t="s">
        <v>546</v>
      </c>
      <c r="O67" s="57">
        <v>45737.493055555555</v>
      </c>
      <c r="P67" s="57">
        <v>45737.500694444447</v>
      </c>
      <c r="Q67" s="57">
        <v>45737.522916666669</v>
      </c>
      <c r="R67" t="s">
        <v>407</v>
      </c>
      <c r="S67" s="57">
        <v>45737.581250000003</v>
      </c>
      <c r="U67" t="s">
        <v>407</v>
      </c>
      <c r="W67" t="s">
        <v>547</v>
      </c>
    </row>
    <row r="68" spans="1:26" ht="29.1">
      <c r="A68" s="57">
        <v>45737.46875</v>
      </c>
      <c r="B68">
        <v>24806262</v>
      </c>
      <c r="C68">
        <v>727149</v>
      </c>
      <c r="D68" t="s">
        <v>540</v>
      </c>
      <c r="E68" t="s">
        <v>839</v>
      </c>
      <c r="F68" t="s">
        <v>840</v>
      </c>
      <c r="G68" t="s">
        <v>2</v>
      </c>
      <c r="H68">
        <v>78102824</v>
      </c>
      <c r="I68">
        <v>11</v>
      </c>
      <c r="J68">
        <v>940919137</v>
      </c>
      <c r="K68" s="59" t="s">
        <v>841</v>
      </c>
      <c r="L68" s="59" t="s">
        <v>842</v>
      </c>
      <c r="M68" s="59" t="s">
        <v>843</v>
      </c>
      <c r="N68" t="s">
        <v>558</v>
      </c>
      <c r="O68" s="57">
        <v>45737.472222222219</v>
      </c>
      <c r="P68" s="57">
        <v>45737.479861111111</v>
      </c>
      <c r="Q68" s="57">
        <v>45737.523611111108</v>
      </c>
      <c r="R68" t="s">
        <v>407</v>
      </c>
      <c r="S68" s="57">
        <v>45737.535416666666</v>
      </c>
      <c r="U68" t="s">
        <v>407</v>
      </c>
      <c r="W68" t="s">
        <v>547</v>
      </c>
    </row>
    <row r="69" spans="1:26" ht="29.1">
      <c r="A69" s="57">
        <v>45737.470138888886</v>
      </c>
      <c r="B69">
        <v>24806295</v>
      </c>
      <c r="C69">
        <v>727150</v>
      </c>
      <c r="D69" t="s">
        <v>540</v>
      </c>
      <c r="E69" t="s">
        <v>844</v>
      </c>
      <c r="F69" t="s">
        <v>845</v>
      </c>
      <c r="G69" t="s">
        <v>2</v>
      </c>
      <c r="H69">
        <v>19260252</v>
      </c>
      <c r="I69">
        <v>47</v>
      </c>
      <c r="J69">
        <v>967964882</v>
      </c>
      <c r="K69" s="59" t="s">
        <v>846</v>
      </c>
      <c r="L69" s="59" t="s">
        <v>847</v>
      </c>
      <c r="M69" s="59" t="s">
        <v>563</v>
      </c>
      <c r="N69" t="s">
        <v>546</v>
      </c>
      <c r="O69" s="57">
        <v>45737.474305555559</v>
      </c>
      <c r="P69" s="57">
        <v>45737.481249999997</v>
      </c>
      <c r="Q69" s="57">
        <v>45737.501388888886</v>
      </c>
      <c r="R69" t="s">
        <v>407</v>
      </c>
      <c r="S69" s="57">
        <v>45737.577777777777</v>
      </c>
      <c r="U69" t="s">
        <v>407</v>
      </c>
      <c r="W69" t="s">
        <v>547</v>
      </c>
    </row>
    <row r="70" spans="1:26">
      <c r="A70" s="57">
        <v>45737.474305555559</v>
      </c>
      <c r="B70">
        <v>24806307</v>
      </c>
      <c r="C70">
        <v>727154</v>
      </c>
      <c r="D70" t="s">
        <v>540</v>
      </c>
      <c r="E70" t="s">
        <v>848</v>
      </c>
      <c r="F70" t="s">
        <v>849</v>
      </c>
      <c r="G70" t="s">
        <v>2</v>
      </c>
      <c r="H70">
        <v>76691076</v>
      </c>
      <c r="I70">
        <v>29</v>
      </c>
      <c r="J70">
        <v>982731338</v>
      </c>
      <c r="K70" s="59" t="s">
        <v>850</v>
      </c>
      <c r="L70" s="59" t="s">
        <v>851</v>
      </c>
      <c r="M70" s="59" t="s">
        <v>852</v>
      </c>
      <c r="N70" t="s">
        <v>546</v>
      </c>
      <c r="O70" s="57">
        <v>45737.486111111109</v>
      </c>
      <c r="P70" s="57">
        <v>45737.493055555555</v>
      </c>
      <c r="Q70" s="57">
        <v>45737.524305555555</v>
      </c>
      <c r="R70" t="s">
        <v>407</v>
      </c>
      <c r="S70" s="57">
        <v>45737.525694444441</v>
      </c>
      <c r="U70" t="s">
        <v>407</v>
      </c>
      <c r="W70" t="s">
        <v>547</v>
      </c>
    </row>
    <row r="71" spans="1:26">
      <c r="A71" s="57">
        <v>45737.477777777778</v>
      </c>
      <c r="B71">
        <v>24806436</v>
      </c>
      <c r="C71">
        <v>727159</v>
      </c>
      <c r="D71" t="s">
        <v>540</v>
      </c>
      <c r="E71" t="s">
        <v>853</v>
      </c>
      <c r="F71" t="s">
        <v>854</v>
      </c>
      <c r="G71" t="s">
        <v>2</v>
      </c>
      <c r="H71">
        <v>72976379</v>
      </c>
      <c r="I71">
        <v>28</v>
      </c>
      <c r="J71">
        <v>950693526</v>
      </c>
      <c r="K71" s="59" t="s">
        <v>855</v>
      </c>
      <c r="L71" s="59" t="s">
        <v>856</v>
      </c>
      <c r="M71" s="59" t="s">
        <v>594</v>
      </c>
      <c r="N71" t="s">
        <v>546</v>
      </c>
      <c r="O71" s="57">
        <v>45737.493750000001</v>
      </c>
      <c r="P71" s="57">
        <v>45737.501388888886</v>
      </c>
      <c r="Q71" s="57">
        <v>45737.515972222223</v>
      </c>
      <c r="R71" t="s">
        <v>407</v>
      </c>
      <c r="S71" s="57">
        <v>45737.529166666667</v>
      </c>
      <c r="U71" t="s">
        <v>407</v>
      </c>
      <c r="W71" t="s">
        <v>547</v>
      </c>
    </row>
    <row r="72" spans="1:26" ht="29.1">
      <c r="A72" s="57">
        <v>45737.479166666664</v>
      </c>
      <c r="B72">
        <v>24806469</v>
      </c>
      <c r="C72">
        <v>727160</v>
      </c>
      <c r="D72" t="s">
        <v>540</v>
      </c>
      <c r="E72" t="s">
        <v>857</v>
      </c>
      <c r="F72" t="s">
        <v>858</v>
      </c>
      <c r="G72" t="s">
        <v>2</v>
      </c>
      <c r="H72">
        <v>40942370</v>
      </c>
      <c r="I72">
        <v>44</v>
      </c>
      <c r="J72">
        <v>924034047</v>
      </c>
      <c r="K72" s="59" t="s">
        <v>859</v>
      </c>
      <c r="L72" s="59" t="s">
        <v>407</v>
      </c>
      <c r="M72" s="59" t="s">
        <v>860</v>
      </c>
      <c r="N72" t="s">
        <v>546</v>
      </c>
      <c r="O72" s="57">
        <v>45737.482638888891</v>
      </c>
      <c r="P72" s="57">
        <v>45737.520833333336</v>
      </c>
      <c r="Q72" s="57">
        <v>45737.584722222222</v>
      </c>
      <c r="R72" t="s">
        <v>407</v>
      </c>
      <c r="S72" s="57">
        <v>45737.787499999999</v>
      </c>
      <c r="U72" t="s">
        <v>407</v>
      </c>
      <c r="W72" t="s">
        <v>547</v>
      </c>
    </row>
    <row r="73" spans="1:26">
      <c r="A73" s="57">
        <v>45737.488888888889</v>
      </c>
      <c r="B73">
        <v>24806641</v>
      </c>
      <c r="C73">
        <v>727166</v>
      </c>
      <c r="D73" t="s">
        <v>540</v>
      </c>
      <c r="E73" t="s">
        <v>861</v>
      </c>
      <c r="F73" t="s">
        <v>862</v>
      </c>
      <c r="G73" t="s">
        <v>2</v>
      </c>
      <c r="H73">
        <v>91394243</v>
      </c>
      <c r="I73">
        <v>5</v>
      </c>
      <c r="J73">
        <v>946593468</v>
      </c>
      <c r="K73" s="59" t="s">
        <v>863</v>
      </c>
      <c r="L73" s="59" t="s">
        <v>864</v>
      </c>
      <c r="M73" s="59" t="s">
        <v>573</v>
      </c>
      <c r="N73" t="s">
        <v>558</v>
      </c>
      <c r="O73" s="57">
        <v>45737.493055555555</v>
      </c>
      <c r="P73" s="57">
        <v>45737.5</v>
      </c>
      <c r="Q73" s="57">
        <v>45737.536111111112</v>
      </c>
      <c r="R73" t="s">
        <v>407</v>
      </c>
      <c r="S73" s="57">
        <v>45737.542361111111</v>
      </c>
      <c r="U73" t="s">
        <v>407</v>
      </c>
      <c r="W73" t="s">
        <v>547</v>
      </c>
    </row>
    <row r="74" spans="1:26" ht="29.1">
      <c r="A74" s="57">
        <v>45737.50277777778</v>
      </c>
      <c r="B74">
        <v>24806900</v>
      </c>
      <c r="C74">
        <v>727175</v>
      </c>
      <c r="D74" t="s">
        <v>540</v>
      </c>
      <c r="E74" t="s">
        <v>785</v>
      </c>
      <c r="F74" t="s">
        <v>786</v>
      </c>
      <c r="G74" t="s">
        <v>2</v>
      </c>
      <c r="H74">
        <v>45882728</v>
      </c>
      <c r="I74">
        <v>35</v>
      </c>
      <c r="J74">
        <v>989959448</v>
      </c>
      <c r="K74" s="59" t="s">
        <v>787</v>
      </c>
      <c r="L74" s="59" t="s">
        <v>788</v>
      </c>
      <c r="M74" s="59" t="s">
        <v>789</v>
      </c>
      <c r="N74" t="s">
        <v>546</v>
      </c>
      <c r="O74" s="57">
        <v>45737.511805555558</v>
      </c>
      <c r="P74" s="57">
        <v>45737.519444444442</v>
      </c>
      <c r="Q74" s="57">
        <v>45737.538194444445</v>
      </c>
      <c r="R74" t="s">
        <v>407</v>
      </c>
      <c r="S74" t="s">
        <v>407</v>
      </c>
      <c r="U74" t="s">
        <v>407</v>
      </c>
      <c r="V74" t="s">
        <v>28</v>
      </c>
      <c r="W74" t="s">
        <v>578</v>
      </c>
      <c r="X74" s="8">
        <v>45743</v>
      </c>
      <c r="Z74" t="s">
        <v>724</v>
      </c>
    </row>
    <row r="75" spans="1:26">
      <c r="A75" s="57">
        <v>45737.503472222219</v>
      </c>
      <c r="B75">
        <v>24806918</v>
      </c>
      <c r="C75">
        <v>727177</v>
      </c>
      <c r="D75" t="s">
        <v>540</v>
      </c>
      <c r="E75" t="s">
        <v>865</v>
      </c>
      <c r="F75" t="s">
        <v>866</v>
      </c>
      <c r="G75" t="s">
        <v>2</v>
      </c>
      <c r="H75">
        <v>43195364</v>
      </c>
      <c r="I75">
        <v>39</v>
      </c>
      <c r="J75">
        <v>994405442</v>
      </c>
      <c r="K75" s="59" t="s">
        <v>867</v>
      </c>
      <c r="L75" s="59" t="s">
        <v>868</v>
      </c>
      <c r="M75" s="59" t="s">
        <v>869</v>
      </c>
      <c r="N75" t="s">
        <v>546</v>
      </c>
      <c r="O75" s="57">
        <v>45737.751388888886</v>
      </c>
      <c r="P75" s="57">
        <v>45737.8125</v>
      </c>
      <c r="Q75" s="57">
        <v>45737.902777777781</v>
      </c>
      <c r="R75" t="s">
        <v>407</v>
      </c>
      <c r="S75" s="57">
        <v>45737.914583333331</v>
      </c>
      <c r="U75" t="s">
        <v>407</v>
      </c>
      <c r="W75" t="s">
        <v>547</v>
      </c>
    </row>
    <row r="76" spans="1:26" ht="43.5">
      <c r="A76" s="57">
        <v>45737.504861111112</v>
      </c>
      <c r="B76">
        <v>24806847</v>
      </c>
      <c r="C76">
        <v>727179</v>
      </c>
      <c r="D76" t="s">
        <v>540</v>
      </c>
      <c r="E76" t="s">
        <v>870</v>
      </c>
      <c r="F76" t="s">
        <v>871</v>
      </c>
      <c r="G76" t="s">
        <v>2</v>
      </c>
      <c r="H76">
        <v>9163424</v>
      </c>
      <c r="I76">
        <v>62</v>
      </c>
      <c r="J76">
        <v>996596040</v>
      </c>
      <c r="K76" s="59" t="s">
        <v>872</v>
      </c>
      <c r="L76" s="59" t="s">
        <v>873</v>
      </c>
      <c r="M76" s="59" t="s">
        <v>609</v>
      </c>
      <c r="N76" t="s">
        <v>546</v>
      </c>
      <c r="O76" s="57">
        <v>45737.510416666664</v>
      </c>
      <c r="P76" s="57">
        <v>45737.518055555556</v>
      </c>
      <c r="Q76" s="57">
        <v>45737.527777777781</v>
      </c>
      <c r="R76" t="s">
        <v>407</v>
      </c>
      <c r="S76" s="57">
        <v>45737.53402777778</v>
      </c>
      <c r="U76" t="s">
        <v>407</v>
      </c>
      <c r="W76" t="s">
        <v>547</v>
      </c>
    </row>
    <row r="77" spans="1:26">
      <c r="A77" s="57">
        <v>45737.500694444447</v>
      </c>
      <c r="B77">
        <v>24806869</v>
      </c>
      <c r="C77">
        <v>727173</v>
      </c>
      <c r="D77" t="s">
        <v>540</v>
      </c>
      <c r="E77" t="s">
        <v>874</v>
      </c>
      <c r="F77" t="s">
        <v>875</v>
      </c>
      <c r="G77" t="s">
        <v>2</v>
      </c>
      <c r="H77">
        <v>74162448</v>
      </c>
      <c r="I77">
        <v>24</v>
      </c>
      <c r="J77">
        <v>921704317</v>
      </c>
      <c r="K77" s="59" t="s">
        <v>876</v>
      </c>
      <c r="L77" s="59" t="s">
        <v>877</v>
      </c>
      <c r="M77" s="59" t="s">
        <v>563</v>
      </c>
      <c r="N77" t="s">
        <v>546</v>
      </c>
      <c r="O77" s="57">
        <v>45737.504861111112</v>
      </c>
      <c r="P77" s="57">
        <v>45737.512499999997</v>
      </c>
      <c r="Q77" s="57">
        <v>45737.527777777781</v>
      </c>
      <c r="R77" t="s">
        <v>407</v>
      </c>
      <c r="S77" s="57">
        <v>45737.537499999999</v>
      </c>
      <c r="U77" t="s">
        <v>407</v>
      </c>
      <c r="W77" t="s">
        <v>547</v>
      </c>
    </row>
    <row r="78" spans="1:26" ht="29.1">
      <c r="A78" s="57">
        <v>45737.506249999999</v>
      </c>
      <c r="B78">
        <v>24806984</v>
      </c>
      <c r="C78">
        <v>727182</v>
      </c>
      <c r="D78" t="s">
        <v>540</v>
      </c>
      <c r="E78" t="s">
        <v>878</v>
      </c>
      <c r="F78" t="s">
        <v>879</v>
      </c>
      <c r="G78" t="s">
        <v>2</v>
      </c>
      <c r="H78">
        <v>93982502</v>
      </c>
      <c r="I78">
        <v>0</v>
      </c>
      <c r="J78">
        <v>981527147</v>
      </c>
      <c r="K78" s="59" t="s">
        <v>880</v>
      </c>
      <c r="L78" s="59" t="s">
        <v>881</v>
      </c>
      <c r="M78" s="59" t="s">
        <v>647</v>
      </c>
      <c r="N78" t="s">
        <v>558</v>
      </c>
      <c r="O78" s="57">
        <v>45737.510416666664</v>
      </c>
      <c r="P78" s="57">
        <v>45737.517361111109</v>
      </c>
      <c r="Q78" t="s">
        <v>407</v>
      </c>
      <c r="R78" t="s">
        <v>407</v>
      </c>
      <c r="S78" t="s">
        <v>407</v>
      </c>
      <c r="U78" t="s">
        <v>407</v>
      </c>
      <c r="W78" t="s">
        <v>547</v>
      </c>
    </row>
    <row r="79" spans="1:26" ht="29.1">
      <c r="A79" s="57">
        <v>45737.506944444445</v>
      </c>
      <c r="B79">
        <v>24806995</v>
      </c>
      <c r="C79">
        <v>727183</v>
      </c>
      <c r="D79" t="s">
        <v>540</v>
      </c>
      <c r="E79" t="s">
        <v>882</v>
      </c>
      <c r="F79" t="s">
        <v>883</v>
      </c>
      <c r="G79" t="s">
        <v>2</v>
      </c>
      <c r="H79">
        <v>41358217</v>
      </c>
      <c r="I79">
        <v>42</v>
      </c>
      <c r="J79">
        <v>972080156</v>
      </c>
      <c r="K79" s="59" t="s">
        <v>884</v>
      </c>
      <c r="L79" s="59" t="s">
        <v>885</v>
      </c>
      <c r="M79" s="59" t="s">
        <v>589</v>
      </c>
      <c r="N79" t="s">
        <v>546</v>
      </c>
      <c r="O79" s="57">
        <v>45737.511111111111</v>
      </c>
      <c r="P79" s="57">
        <v>45737.560416666667</v>
      </c>
      <c r="Q79" s="57">
        <v>45737.53402777778</v>
      </c>
      <c r="R79" t="s">
        <v>407</v>
      </c>
      <c r="S79" s="57">
        <v>45737.536805555559</v>
      </c>
      <c r="U79" t="s">
        <v>407</v>
      </c>
      <c r="W79" t="s">
        <v>547</v>
      </c>
    </row>
    <row r="80" spans="1:26" ht="29.1">
      <c r="A80" s="57">
        <v>45737.515277777777</v>
      </c>
      <c r="B80">
        <v>24807167</v>
      </c>
      <c r="C80">
        <v>727188</v>
      </c>
      <c r="D80" t="s">
        <v>540</v>
      </c>
      <c r="E80" t="s">
        <v>886</v>
      </c>
      <c r="F80" t="s">
        <v>887</v>
      </c>
      <c r="G80" t="s">
        <v>2</v>
      </c>
      <c r="H80">
        <v>75305467</v>
      </c>
      <c r="I80">
        <v>14</v>
      </c>
      <c r="J80">
        <v>988302163</v>
      </c>
      <c r="K80" s="59" t="s">
        <v>888</v>
      </c>
      <c r="L80" s="59" t="s">
        <v>889</v>
      </c>
      <c r="M80" s="59" t="s">
        <v>568</v>
      </c>
      <c r="N80" t="s">
        <v>558</v>
      </c>
      <c r="O80" s="57">
        <v>45737.521527777775</v>
      </c>
      <c r="P80" s="57">
        <v>45737.529166666667</v>
      </c>
      <c r="Q80" s="57">
        <v>45737.542361111111</v>
      </c>
      <c r="R80" t="s">
        <v>407</v>
      </c>
      <c r="S80" s="57">
        <v>45737.793749999997</v>
      </c>
      <c r="U80" t="s">
        <v>407</v>
      </c>
      <c r="V80" t="s">
        <v>28</v>
      </c>
      <c r="W80" t="s">
        <v>890</v>
      </c>
      <c r="Z80" t="s">
        <v>724</v>
      </c>
    </row>
    <row r="81" spans="1:27" ht="43.5">
      <c r="A81" s="57">
        <v>45737.519444444442</v>
      </c>
      <c r="B81">
        <v>24807235</v>
      </c>
      <c r="C81">
        <v>727190</v>
      </c>
      <c r="D81" t="s">
        <v>540</v>
      </c>
      <c r="E81" t="s">
        <v>891</v>
      </c>
      <c r="F81" t="s">
        <v>892</v>
      </c>
      <c r="G81" t="s">
        <v>2</v>
      </c>
      <c r="H81">
        <v>4058088</v>
      </c>
      <c r="I81">
        <v>58</v>
      </c>
      <c r="J81">
        <v>994196807</v>
      </c>
      <c r="K81" s="59" t="s">
        <v>893</v>
      </c>
      <c r="L81" s="59" t="s">
        <v>894</v>
      </c>
      <c r="M81" s="59" t="s">
        <v>729</v>
      </c>
      <c r="N81" t="s">
        <v>546</v>
      </c>
      <c r="O81" s="57">
        <v>45737.522916666669</v>
      </c>
      <c r="P81" s="57">
        <v>45737.530555555553</v>
      </c>
      <c r="Q81" s="57">
        <v>45737.543749999997</v>
      </c>
      <c r="R81" t="s">
        <v>407</v>
      </c>
      <c r="S81" s="57">
        <v>45737.550694444442</v>
      </c>
      <c r="U81" t="s">
        <v>407</v>
      </c>
      <c r="W81" t="s">
        <v>547</v>
      </c>
    </row>
    <row r="82" spans="1:27" ht="29.1">
      <c r="A82" s="57">
        <v>45737.530555555553</v>
      </c>
      <c r="B82">
        <v>24807428</v>
      </c>
      <c r="C82">
        <v>727200</v>
      </c>
      <c r="D82" t="s">
        <v>540</v>
      </c>
      <c r="E82" t="s">
        <v>895</v>
      </c>
      <c r="F82" t="s">
        <v>896</v>
      </c>
      <c r="G82" t="s">
        <v>2</v>
      </c>
      <c r="H82">
        <v>75742383</v>
      </c>
      <c r="I82">
        <v>29</v>
      </c>
      <c r="J82">
        <v>942331865</v>
      </c>
      <c r="K82" s="59" t="s">
        <v>897</v>
      </c>
      <c r="L82" s="59" t="s">
        <v>898</v>
      </c>
      <c r="M82" s="59" t="s">
        <v>677</v>
      </c>
      <c r="N82" t="s">
        <v>546</v>
      </c>
      <c r="O82" s="57">
        <v>45737.534722222219</v>
      </c>
      <c r="P82" s="57">
        <v>45737.541666666664</v>
      </c>
      <c r="Q82" s="57">
        <v>45737.556944444441</v>
      </c>
      <c r="R82" t="s">
        <v>407</v>
      </c>
      <c r="S82" s="57">
        <v>45737.56527777778</v>
      </c>
      <c r="U82" t="s">
        <v>407</v>
      </c>
      <c r="W82" t="s">
        <v>547</v>
      </c>
    </row>
    <row r="83" spans="1:27" ht="43.5">
      <c r="A83" s="57">
        <v>45737.543055555558</v>
      </c>
      <c r="B83">
        <v>24807634</v>
      </c>
      <c r="C83">
        <v>727215</v>
      </c>
      <c r="D83" t="s">
        <v>540</v>
      </c>
      <c r="E83" t="s">
        <v>899</v>
      </c>
      <c r="F83" t="s">
        <v>900</v>
      </c>
      <c r="G83" t="s">
        <v>2</v>
      </c>
      <c r="H83">
        <v>90376705</v>
      </c>
      <c r="I83">
        <v>7</v>
      </c>
      <c r="J83">
        <v>966429857</v>
      </c>
      <c r="K83" s="59" t="s">
        <v>901</v>
      </c>
      <c r="L83" s="59" t="s">
        <v>902</v>
      </c>
      <c r="M83" s="59" t="s">
        <v>860</v>
      </c>
      <c r="N83" t="s">
        <v>558</v>
      </c>
      <c r="O83" s="57">
        <v>45737.563194444447</v>
      </c>
      <c r="P83" s="57">
        <v>45737.570833333331</v>
      </c>
      <c r="Q83" s="57">
        <v>45737.57708333333</v>
      </c>
      <c r="R83" t="s">
        <v>407</v>
      </c>
      <c r="S83" s="57">
        <v>45737.593055555553</v>
      </c>
      <c r="U83" t="s">
        <v>407</v>
      </c>
      <c r="W83" t="s">
        <v>547</v>
      </c>
    </row>
    <row r="84" spans="1:27" ht="29.1">
      <c r="A84" s="57">
        <v>45737.54791666667</v>
      </c>
      <c r="B84">
        <v>24807652</v>
      </c>
      <c r="C84">
        <v>727221</v>
      </c>
      <c r="D84" t="s">
        <v>540</v>
      </c>
      <c r="E84" t="s">
        <v>903</v>
      </c>
      <c r="F84" t="s">
        <v>904</v>
      </c>
      <c r="G84" t="s">
        <v>2</v>
      </c>
      <c r="H84">
        <v>72497877</v>
      </c>
      <c r="I84">
        <v>19</v>
      </c>
      <c r="J84">
        <v>998704674</v>
      </c>
      <c r="K84" s="59" t="s">
        <v>905</v>
      </c>
      <c r="L84" s="59" t="s">
        <v>906</v>
      </c>
      <c r="M84" s="59" t="s">
        <v>907</v>
      </c>
      <c r="N84" t="s">
        <v>546</v>
      </c>
      <c r="O84" s="57">
        <v>45737.552083333336</v>
      </c>
      <c r="P84" s="57">
        <v>45737.55972222222</v>
      </c>
      <c r="Q84" s="57">
        <v>45737.588888888888</v>
      </c>
      <c r="R84" t="s">
        <v>407</v>
      </c>
      <c r="S84" s="57">
        <v>45737.597916666666</v>
      </c>
      <c r="U84" t="s">
        <v>407</v>
      </c>
      <c r="W84" t="s">
        <v>547</v>
      </c>
    </row>
    <row r="85" spans="1:27" ht="29.1">
      <c r="A85" s="57">
        <v>45737.548611111109</v>
      </c>
      <c r="B85">
        <v>24807735</v>
      </c>
      <c r="C85">
        <v>727224</v>
      </c>
      <c r="D85" t="s">
        <v>540</v>
      </c>
      <c r="E85" t="s">
        <v>908</v>
      </c>
      <c r="F85" t="s">
        <v>909</v>
      </c>
      <c r="G85" t="s">
        <v>2</v>
      </c>
      <c r="H85">
        <v>73294576</v>
      </c>
      <c r="I85">
        <v>15</v>
      </c>
      <c r="J85">
        <v>959110261</v>
      </c>
      <c r="K85" s="59" t="s">
        <v>910</v>
      </c>
      <c r="L85" s="59" t="s">
        <v>911</v>
      </c>
      <c r="M85" s="59" t="s">
        <v>594</v>
      </c>
      <c r="N85" t="s">
        <v>546</v>
      </c>
      <c r="O85" s="57">
        <v>45737.552777777775</v>
      </c>
      <c r="P85" s="57">
        <v>45737.560416666667</v>
      </c>
      <c r="Q85" s="57">
        <v>45737.561805555553</v>
      </c>
      <c r="R85" t="s">
        <v>407</v>
      </c>
      <c r="S85" s="57">
        <v>45737.576388888891</v>
      </c>
      <c r="U85" t="s">
        <v>407</v>
      </c>
      <c r="W85" t="s">
        <v>547</v>
      </c>
    </row>
    <row r="86" spans="1:27" ht="29.1">
      <c r="A86" s="57">
        <v>45737.552083333336</v>
      </c>
      <c r="B86">
        <v>24807777</v>
      </c>
      <c r="C86">
        <v>727232</v>
      </c>
      <c r="D86" t="s">
        <v>540</v>
      </c>
      <c r="E86" t="s">
        <v>912</v>
      </c>
      <c r="F86" t="s">
        <v>913</v>
      </c>
      <c r="G86" t="s">
        <v>2</v>
      </c>
      <c r="H86">
        <v>77899038</v>
      </c>
      <c r="I86">
        <v>12</v>
      </c>
      <c r="J86">
        <v>986670690</v>
      </c>
      <c r="K86" s="59" t="s">
        <v>914</v>
      </c>
      <c r="L86" s="59" t="s">
        <v>915</v>
      </c>
      <c r="M86" s="59" t="s">
        <v>557</v>
      </c>
      <c r="N86" t="s">
        <v>558</v>
      </c>
      <c r="O86" s="57">
        <v>45737.583333333336</v>
      </c>
      <c r="P86" s="57">
        <v>45737.618055555555</v>
      </c>
      <c r="Q86" s="57">
        <v>45737.61041666667</v>
      </c>
      <c r="R86" t="s">
        <v>407</v>
      </c>
      <c r="S86" s="57">
        <v>45737.640277777777</v>
      </c>
      <c r="U86" t="s">
        <v>407</v>
      </c>
      <c r="W86" t="s">
        <v>547</v>
      </c>
    </row>
    <row r="87" spans="1:27" ht="43.5">
      <c r="A87" s="57">
        <v>45737.551388888889</v>
      </c>
      <c r="B87">
        <v>24807699</v>
      </c>
      <c r="C87">
        <v>727230</v>
      </c>
      <c r="D87" t="s">
        <v>540</v>
      </c>
      <c r="E87" t="s">
        <v>916</v>
      </c>
      <c r="F87" t="s">
        <v>917</v>
      </c>
      <c r="G87" t="s">
        <v>2</v>
      </c>
      <c r="H87">
        <v>48523992</v>
      </c>
      <c r="I87">
        <v>30</v>
      </c>
      <c r="J87">
        <v>913206577</v>
      </c>
      <c r="K87" s="59" t="s">
        <v>918</v>
      </c>
      <c r="L87" s="59" t="s">
        <v>919</v>
      </c>
      <c r="M87" s="59" t="s">
        <v>568</v>
      </c>
      <c r="N87" t="s">
        <v>546</v>
      </c>
      <c r="O87" s="57">
        <v>45737.563194444447</v>
      </c>
      <c r="P87" s="57">
        <v>45737.570833333331</v>
      </c>
      <c r="Q87" s="57">
        <v>45737.603472222225</v>
      </c>
      <c r="R87" t="s">
        <v>407</v>
      </c>
      <c r="S87" s="57">
        <v>45737.611111111109</v>
      </c>
      <c r="U87" t="s">
        <v>407</v>
      </c>
      <c r="V87" t="s">
        <v>28</v>
      </c>
      <c r="W87" t="s">
        <v>578</v>
      </c>
      <c r="X87" s="8">
        <v>45741</v>
      </c>
      <c r="Z87" t="s">
        <v>724</v>
      </c>
      <c r="AA87" t="s">
        <v>28</v>
      </c>
    </row>
    <row r="88" spans="1:27" ht="29.1">
      <c r="A88" s="57">
        <v>45737.552083333336</v>
      </c>
      <c r="B88">
        <v>24807330</v>
      </c>
      <c r="C88">
        <v>727233</v>
      </c>
      <c r="D88" t="s">
        <v>540</v>
      </c>
      <c r="E88" t="s">
        <v>920</v>
      </c>
      <c r="F88" t="s">
        <v>921</v>
      </c>
      <c r="G88" t="s">
        <v>2</v>
      </c>
      <c r="H88">
        <v>41384633</v>
      </c>
      <c r="I88">
        <v>43</v>
      </c>
      <c r="J88">
        <v>951293588</v>
      </c>
      <c r="K88" s="59" t="s">
        <v>922</v>
      </c>
      <c r="L88" s="59" t="s">
        <v>923</v>
      </c>
      <c r="M88" s="59" t="s">
        <v>577</v>
      </c>
      <c r="N88" t="s">
        <v>546</v>
      </c>
      <c r="O88" s="57">
        <v>45737.565972222219</v>
      </c>
      <c r="P88" s="57">
        <v>45737.573611111111</v>
      </c>
      <c r="Q88" s="57">
        <v>45737.597222222219</v>
      </c>
      <c r="R88" t="s">
        <v>407</v>
      </c>
      <c r="S88" s="57">
        <v>45737.609027777777</v>
      </c>
      <c r="U88" t="s">
        <v>407</v>
      </c>
      <c r="W88" t="s">
        <v>547</v>
      </c>
    </row>
    <row r="89" spans="1:27">
      <c r="A89" s="57">
        <v>45737.525000000001</v>
      </c>
      <c r="B89">
        <v>24807331</v>
      </c>
      <c r="C89">
        <v>727196</v>
      </c>
      <c r="D89" t="s">
        <v>540</v>
      </c>
      <c r="E89" t="s">
        <v>924</v>
      </c>
      <c r="F89" t="s">
        <v>925</v>
      </c>
      <c r="G89" t="s">
        <v>2</v>
      </c>
      <c r="H89">
        <v>6780837</v>
      </c>
      <c r="J89">
        <v>987724732</v>
      </c>
      <c r="K89" s="59" t="s">
        <v>926</v>
      </c>
      <c r="L89" s="59" t="s">
        <v>927</v>
      </c>
      <c r="M89" s="59" t="s">
        <v>589</v>
      </c>
      <c r="N89" t="s">
        <v>546</v>
      </c>
      <c r="O89" s="57">
        <v>45737.52847222222</v>
      </c>
      <c r="P89" s="57">
        <v>45737.536111111112</v>
      </c>
      <c r="Q89" s="57">
        <v>45737.541666666664</v>
      </c>
      <c r="R89" t="s">
        <v>407</v>
      </c>
      <c r="S89" s="57">
        <v>45737.563888888886</v>
      </c>
      <c r="U89" t="s">
        <v>407</v>
      </c>
      <c r="W89" t="s">
        <v>547</v>
      </c>
    </row>
    <row r="90" spans="1:27">
      <c r="A90" s="57">
        <v>45737.554166666669</v>
      </c>
      <c r="B90">
        <v>24807823</v>
      </c>
      <c r="C90">
        <v>727235</v>
      </c>
      <c r="D90" t="s">
        <v>540</v>
      </c>
      <c r="E90" t="s">
        <v>928</v>
      </c>
      <c r="F90" t="s">
        <v>929</v>
      </c>
      <c r="G90" t="s">
        <v>2</v>
      </c>
      <c r="H90">
        <v>25817293</v>
      </c>
      <c r="I90">
        <v>48</v>
      </c>
      <c r="J90">
        <v>940196672</v>
      </c>
      <c r="K90" s="59" t="s">
        <v>930</v>
      </c>
      <c r="L90" s="59" t="s">
        <v>931</v>
      </c>
      <c r="M90" s="59" t="s">
        <v>715</v>
      </c>
      <c r="N90" t="s">
        <v>546</v>
      </c>
      <c r="O90" s="57">
        <v>45737.565972222219</v>
      </c>
      <c r="P90" s="57">
        <v>45737.573611111111</v>
      </c>
      <c r="Q90" s="57">
        <v>45737.614583333336</v>
      </c>
      <c r="R90" t="s">
        <v>407</v>
      </c>
      <c r="S90" s="57">
        <v>45737.623611111114</v>
      </c>
      <c r="U90" t="s">
        <v>407</v>
      </c>
      <c r="W90" t="s">
        <v>547</v>
      </c>
    </row>
    <row r="91" spans="1:27" ht="43.5">
      <c r="A91" s="57">
        <v>45737.554861111108</v>
      </c>
      <c r="B91">
        <v>24807835</v>
      </c>
      <c r="C91">
        <v>727236</v>
      </c>
      <c r="D91" t="s">
        <v>540</v>
      </c>
      <c r="E91" t="s">
        <v>932</v>
      </c>
      <c r="F91" t="s">
        <v>933</v>
      </c>
      <c r="G91" t="s">
        <v>2</v>
      </c>
      <c r="H91">
        <v>25720465</v>
      </c>
      <c r="I91">
        <v>62</v>
      </c>
      <c r="J91">
        <v>997524528</v>
      </c>
      <c r="K91" s="59" t="s">
        <v>934</v>
      </c>
      <c r="L91" s="59" t="s">
        <v>935</v>
      </c>
      <c r="M91" s="59" t="s">
        <v>563</v>
      </c>
      <c r="N91" t="s">
        <v>546</v>
      </c>
      <c r="O91" s="57">
        <v>45737.623611111114</v>
      </c>
      <c r="P91" s="57">
        <v>45737.664583333331</v>
      </c>
      <c r="Q91" s="57">
        <v>45737.665277777778</v>
      </c>
      <c r="R91" t="s">
        <v>407</v>
      </c>
      <c r="S91" t="s">
        <v>407</v>
      </c>
      <c r="U91" t="s">
        <v>407</v>
      </c>
      <c r="W91" t="s">
        <v>547</v>
      </c>
    </row>
    <row r="92" spans="1:27" ht="29.1">
      <c r="A92" s="57">
        <v>45737.561805555553</v>
      </c>
      <c r="B92">
        <v>24807917</v>
      </c>
      <c r="C92">
        <v>727239</v>
      </c>
      <c r="D92" t="s">
        <v>540</v>
      </c>
      <c r="E92" t="s">
        <v>936</v>
      </c>
      <c r="F92" t="s">
        <v>937</v>
      </c>
      <c r="G92" t="s">
        <v>2</v>
      </c>
      <c r="H92">
        <v>9918271</v>
      </c>
      <c r="I92">
        <v>48</v>
      </c>
      <c r="J92">
        <v>999951514</v>
      </c>
      <c r="K92" s="59" t="s">
        <v>938</v>
      </c>
      <c r="L92" s="59" t="s">
        <v>939</v>
      </c>
      <c r="M92" s="59" t="s">
        <v>589</v>
      </c>
      <c r="N92" t="s">
        <v>546</v>
      </c>
      <c r="O92" s="57">
        <v>45737.56527777778</v>
      </c>
      <c r="P92" s="57">
        <v>45737.572916666664</v>
      </c>
      <c r="Q92" s="57">
        <v>45737.60833333333</v>
      </c>
      <c r="R92" t="s">
        <v>407</v>
      </c>
      <c r="S92" s="57">
        <v>45737.619444444441</v>
      </c>
      <c r="U92" t="s">
        <v>407</v>
      </c>
      <c r="W92" t="s">
        <v>547</v>
      </c>
    </row>
    <row r="93" spans="1:27" ht="29.1">
      <c r="A93" s="57">
        <v>45737.571527777778</v>
      </c>
      <c r="B93">
        <v>24808068</v>
      </c>
      <c r="C93">
        <v>727251</v>
      </c>
      <c r="D93" t="s">
        <v>540</v>
      </c>
      <c r="E93" t="s">
        <v>940</v>
      </c>
      <c r="F93" t="s">
        <v>941</v>
      </c>
      <c r="G93" t="s">
        <v>2</v>
      </c>
      <c r="H93">
        <v>46732092</v>
      </c>
      <c r="I93">
        <v>34</v>
      </c>
      <c r="J93">
        <v>941026966</v>
      </c>
      <c r="K93" s="59" t="s">
        <v>942</v>
      </c>
      <c r="L93" s="59" t="s">
        <v>943</v>
      </c>
      <c r="M93" s="59" t="s">
        <v>594</v>
      </c>
      <c r="N93" t="s">
        <v>546</v>
      </c>
      <c r="O93" s="57">
        <v>45737.585416666669</v>
      </c>
      <c r="P93" s="57">
        <v>45737.618055555555</v>
      </c>
      <c r="Q93" s="57">
        <v>45737.611111111109</v>
      </c>
      <c r="R93" t="s">
        <v>407</v>
      </c>
      <c r="S93" s="57">
        <v>45737.62222222222</v>
      </c>
      <c r="U93" t="s">
        <v>407</v>
      </c>
      <c r="W93" t="s">
        <v>547</v>
      </c>
    </row>
    <row r="94" spans="1:27" ht="29.1">
      <c r="A94" s="57">
        <v>45737.572916666664</v>
      </c>
      <c r="B94">
        <v>24808019</v>
      </c>
      <c r="C94">
        <v>727253</v>
      </c>
      <c r="D94" t="s">
        <v>540</v>
      </c>
      <c r="E94" t="s">
        <v>944</v>
      </c>
      <c r="F94" t="s">
        <v>945</v>
      </c>
      <c r="G94" t="s">
        <v>2</v>
      </c>
      <c r="H94">
        <v>43014240</v>
      </c>
      <c r="I94">
        <v>39</v>
      </c>
      <c r="J94">
        <v>959069212</v>
      </c>
      <c r="K94" s="59" t="s">
        <v>946</v>
      </c>
      <c r="L94" s="59" t="s">
        <v>947</v>
      </c>
      <c r="M94" s="59" t="s">
        <v>948</v>
      </c>
      <c r="N94" t="s">
        <v>546</v>
      </c>
      <c r="O94" s="57">
        <v>45737.625</v>
      </c>
      <c r="P94" s="57">
        <v>45737.660416666666</v>
      </c>
      <c r="Q94" s="57">
        <v>45737.668055555558</v>
      </c>
      <c r="R94" t="s">
        <v>407</v>
      </c>
      <c r="S94" s="57">
        <v>45737.681250000001</v>
      </c>
      <c r="U94" t="s">
        <v>407</v>
      </c>
      <c r="W94" t="s">
        <v>547</v>
      </c>
    </row>
    <row r="95" spans="1:27" ht="29.1">
      <c r="A95" s="57">
        <v>45737.570833333331</v>
      </c>
      <c r="B95">
        <v>24808056</v>
      </c>
      <c r="C95">
        <v>727249</v>
      </c>
      <c r="D95" t="s">
        <v>540</v>
      </c>
      <c r="E95" t="s">
        <v>949</v>
      </c>
      <c r="F95" t="s">
        <v>950</v>
      </c>
      <c r="G95" t="s">
        <v>2</v>
      </c>
      <c r="H95">
        <v>8451467</v>
      </c>
      <c r="I95">
        <v>60</v>
      </c>
      <c r="J95">
        <v>916664210</v>
      </c>
      <c r="K95" s="59" t="s">
        <v>951</v>
      </c>
      <c r="L95" s="59" t="s">
        <v>952</v>
      </c>
      <c r="M95" s="59" t="s">
        <v>843</v>
      </c>
      <c r="N95" t="s">
        <v>546</v>
      </c>
      <c r="O95" s="57">
        <v>45737.654166666667</v>
      </c>
      <c r="P95" s="57">
        <v>45737.702777777777</v>
      </c>
      <c r="Q95" s="57">
        <v>45737.668749999997</v>
      </c>
      <c r="R95" t="s">
        <v>407</v>
      </c>
      <c r="S95" s="57">
        <v>45737.675694444442</v>
      </c>
      <c r="U95" t="s">
        <v>407</v>
      </c>
      <c r="W95" t="s">
        <v>547</v>
      </c>
    </row>
    <row r="96" spans="1:27">
      <c r="A96" s="57">
        <v>45737.574305555558</v>
      </c>
      <c r="B96">
        <v>24808107</v>
      </c>
      <c r="C96">
        <v>727256</v>
      </c>
      <c r="D96" t="s">
        <v>540</v>
      </c>
      <c r="E96" t="s">
        <v>953</v>
      </c>
      <c r="F96" t="s">
        <v>954</v>
      </c>
      <c r="G96" t="s">
        <v>2</v>
      </c>
      <c r="H96">
        <v>40851249</v>
      </c>
      <c r="J96">
        <v>995574206</v>
      </c>
      <c r="K96" s="59" t="s">
        <v>955</v>
      </c>
      <c r="L96" s="59" t="s">
        <v>956</v>
      </c>
      <c r="M96" s="59" t="s">
        <v>568</v>
      </c>
      <c r="N96" t="s">
        <v>546</v>
      </c>
      <c r="O96" s="57">
        <v>45737.586111111108</v>
      </c>
      <c r="P96" s="57">
        <v>45737.618055555555</v>
      </c>
      <c r="Q96" s="57">
        <v>45737.624305555553</v>
      </c>
      <c r="R96" t="s">
        <v>407</v>
      </c>
      <c r="S96" s="57">
        <v>45737.652083333334</v>
      </c>
      <c r="U96" t="s">
        <v>407</v>
      </c>
      <c r="V96" t="s">
        <v>28</v>
      </c>
      <c r="W96" t="s">
        <v>957</v>
      </c>
      <c r="X96" s="8">
        <v>45741</v>
      </c>
      <c r="Z96" t="s">
        <v>724</v>
      </c>
      <c r="AA96" t="s">
        <v>28</v>
      </c>
    </row>
    <row r="97" spans="1:27" ht="29.1">
      <c r="A97" s="57">
        <v>45737.578472222223</v>
      </c>
      <c r="B97">
        <v>24808170</v>
      </c>
      <c r="C97">
        <v>727260</v>
      </c>
      <c r="D97" t="s">
        <v>540</v>
      </c>
      <c r="E97" t="s">
        <v>958</v>
      </c>
      <c r="F97" t="s">
        <v>959</v>
      </c>
      <c r="G97" t="s">
        <v>2</v>
      </c>
      <c r="H97">
        <v>77618310</v>
      </c>
      <c r="I97">
        <v>12</v>
      </c>
      <c r="J97">
        <v>969389017</v>
      </c>
      <c r="K97" s="59" t="s">
        <v>960</v>
      </c>
      <c r="L97" s="59" t="s">
        <v>961</v>
      </c>
      <c r="M97" s="59" t="s">
        <v>622</v>
      </c>
      <c r="N97" t="s">
        <v>558</v>
      </c>
      <c r="O97" s="57">
        <v>45737.582638888889</v>
      </c>
      <c r="P97" s="57">
        <v>45737.618055555555</v>
      </c>
      <c r="Q97" s="57">
        <v>45737.640972222223</v>
      </c>
      <c r="R97" t="s">
        <v>407</v>
      </c>
      <c r="S97" s="57">
        <v>45737.654166666667</v>
      </c>
      <c r="U97" t="s">
        <v>407</v>
      </c>
      <c r="W97" t="s">
        <v>547</v>
      </c>
    </row>
    <row r="98" spans="1:27" ht="29.1">
      <c r="A98" s="57">
        <v>45737.584722222222</v>
      </c>
      <c r="B98">
        <v>24808279</v>
      </c>
      <c r="C98">
        <v>727269</v>
      </c>
      <c r="D98" t="s">
        <v>540</v>
      </c>
      <c r="E98" t="s">
        <v>962</v>
      </c>
      <c r="F98" t="s">
        <v>963</v>
      </c>
      <c r="G98" t="s">
        <v>2</v>
      </c>
      <c r="H98">
        <v>74024522</v>
      </c>
      <c r="I98">
        <v>28</v>
      </c>
      <c r="J98">
        <v>989343659</v>
      </c>
      <c r="K98" s="59" t="s">
        <v>964</v>
      </c>
      <c r="L98" s="59" t="s">
        <v>965</v>
      </c>
      <c r="M98" s="59" t="s">
        <v>584</v>
      </c>
      <c r="N98" t="s">
        <v>546</v>
      </c>
      <c r="O98" s="57">
        <v>45737.588194444441</v>
      </c>
      <c r="P98" s="57">
        <v>45737.595833333333</v>
      </c>
      <c r="Q98" s="57">
        <v>45737.682638888888</v>
      </c>
      <c r="R98" t="s">
        <v>407</v>
      </c>
      <c r="S98" t="s">
        <v>407</v>
      </c>
      <c r="U98" t="s">
        <v>407</v>
      </c>
      <c r="V98" t="s">
        <v>28</v>
      </c>
      <c r="W98" t="s">
        <v>966</v>
      </c>
    </row>
    <row r="99" spans="1:27" ht="29.1">
      <c r="A99" s="57">
        <v>45737.584722222222</v>
      </c>
      <c r="B99">
        <v>24808231</v>
      </c>
      <c r="C99">
        <v>727271</v>
      </c>
      <c r="D99" t="s">
        <v>540</v>
      </c>
      <c r="E99" t="s">
        <v>967</v>
      </c>
      <c r="F99" t="s">
        <v>968</v>
      </c>
      <c r="G99" t="s">
        <v>2</v>
      </c>
      <c r="H99">
        <v>71234707</v>
      </c>
      <c r="I99">
        <v>33</v>
      </c>
      <c r="J99">
        <v>980702807</v>
      </c>
      <c r="K99" s="59" t="s">
        <v>969</v>
      </c>
      <c r="L99" s="59" t="s">
        <v>970</v>
      </c>
      <c r="M99" s="59" t="s">
        <v>599</v>
      </c>
      <c r="N99" t="s">
        <v>546</v>
      </c>
      <c r="O99" s="57">
        <v>45737.588888888888</v>
      </c>
      <c r="P99" s="57">
        <v>45737.59652777778</v>
      </c>
      <c r="Q99" s="57">
        <v>45737.654166666667</v>
      </c>
      <c r="R99" t="s">
        <v>407</v>
      </c>
      <c r="S99" s="57">
        <v>45737.749305555553</v>
      </c>
      <c r="U99" t="s">
        <v>407</v>
      </c>
      <c r="W99" t="s">
        <v>547</v>
      </c>
    </row>
    <row r="100" spans="1:27" ht="29.1">
      <c r="A100" s="57">
        <v>45737.584722222222</v>
      </c>
      <c r="B100">
        <v>24808278</v>
      </c>
      <c r="C100">
        <v>727268</v>
      </c>
      <c r="D100" t="s">
        <v>540</v>
      </c>
      <c r="E100" t="s">
        <v>971</v>
      </c>
      <c r="F100" t="s">
        <v>972</v>
      </c>
      <c r="G100" t="s">
        <v>2</v>
      </c>
      <c r="H100">
        <v>78737003</v>
      </c>
      <c r="I100">
        <v>10</v>
      </c>
      <c r="J100">
        <v>932915460</v>
      </c>
      <c r="K100" s="59" t="s">
        <v>973</v>
      </c>
      <c r="L100" s="59" t="s">
        <v>974</v>
      </c>
      <c r="M100" s="59" t="s">
        <v>757</v>
      </c>
      <c r="N100" t="s">
        <v>558</v>
      </c>
      <c r="O100" s="57">
        <v>45737.588194444441</v>
      </c>
      <c r="P100" s="57">
        <v>45737.595833333333</v>
      </c>
      <c r="Q100" s="57">
        <v>45737.658333333333</v>
      </c>
      <c r="R100" t="s">
        <v>407</v>
      </c>
      <c r="S100" t="s">
        <v>407</v>
      </c>
      <c r="U100" t="s">
        <v>407</v>
      </c>
      <c r="W100" t="s">
        <v>547</v>
      </c>
    </row>
    <row r="101" spans="1:27">
      <c r="A101" s="57">
        <v>45737.585416666669</v>
      </c>
      <c r="B101">
        <v>24808286</v>
      </c>
      <c r="C101">
        <v>727272</v>
      </c>
      <c r="D101" t="s">
        <v>540</v>
      </c>
      <c r="E101" t="s">
        <v>975</v>
      </c>
      <c r="F101" t="s">
        <v>976</v>
      </c>
      <c r="G101" t="s">
        <v>2</v>
      </c>
      <c r="H101">
        <v>25627013</v>
      </c>
      <c r="I101">
        <v>61</v>
      </c>
      <c r="J101">
        <v>972875873</v>
      </c>
      <c r="K101" s="59" t="s">
        <v>977</v>
      </c>
      <c r="L101" s="59" t="s">
        <v>978</v>
      </c>
      <c r="M101" s="59" t="s">
        <v>715</v>
      </c>
      <c r="N101" t="s">
        <v>546</v>
      </c>
      <c r="O101" s="57">
        <v>45737.588888888888</v>
      </c>
      <c r="P101" s="57">
        <v>45737.59652777778</v>
      </c>
      <c r="Q101" s="57">
        <v>45737.682638888888</v>
      </c>
      <c r="R101" t="s">
        <v>407</v>
      </c>
      <c r="S101" s="57">
        <v>45737.688194444447</v>
      </c>
      <c r="U101" t="s">
        <v>407</v>
      </c>
      <c r="W101" t="s">
        <v>547</v>
      </c>
    </row>
    <row r="102" spans="1:27">
      <c r="A102" s="57">
        <v>45737.588194444441</v>
      </c>
      <c r="B102">
        <v>24808327</v>
      </c>
      <c r="C102">
        <v>727274</v>
      </c>
      <c r="D102" t="s">
        <v>540</v>
      </c>
      <c r="E102" t="s">
        <v>940</v>
      </c>
      <c r="F102" t="s">
        <v>941</v>
      </c>
      <c r="G102" t="s">
        <v>2</v>
      </c>
      <c r="H102">
        <v>46732092</v>
      </c>
      <c r="I102">
        <v>34</v>
      </c>
      <c r="J102">
        <v>941026966</v>
      </c>
      <c r="K102" s="59" t="s">
        <v>979</v>
      </c>
      <c r="L102" s="59" t="s">
        <v>980</v>
      </c>
      <c r="M102" s="59" t="s">
        <v>594</v>
      </c>
      <c r="N102" t="s">
        <v>546</v>
      </c>
      <c r="O102" s="57">
        <v>45737.591666666667</v>
      </c>
      <c r="P102" s="57">
        <v>45737.631944444445</v>
      </c>
      <c r="Q102" t="s">
        <v>407</v>
      </c>
      <c r="R102" t="s">
        <v>407</v>
      </c>
      <c r="S102" t="s">
        <v>407</v>
      </c>
      <c r="U102" t="s">
        <v>407</v>
      </c>
      <c r="W102" t="s">
        <v>547</v>
      </c>
    </row>
    <row r="103" spans="1:27" ht="57.95">
      <c r="A103" s="57">
        <v>45737.59375</v>
      </c>
      <c r="B103">
        <v>24808417</v>
      </c>
      <c r="C103">
        <v>727282</v>
      </c>
      <c r="D103" t="s">
        <v>540</v>
      </c>
      <c r="E103" t="s">
        <v>981</v>
      </c>
      <c r="F103" t="s">
        <v>982</v>
      </c>
      <c r="G103" t="s">
        <v>2</v>
      </c>
      <c r="H103">
        <v>10628889</v>
      </c>
      <c r="I103">
        <v>47</v>
      </c>
      <c r="J103">
        <v>942106582</v>
      </c>
      <c r="K103" s="59" t="s">
        <v>983</v>
      </c>
      <c r="L103" s="59" t="s">
        <v>984</v>
      </c>
      <c r="M103" s="59" t="s">
        <v>552</v>
      </c>
      <c r="N103" t="s">
        <v>546</v>
      </c>
      <c r="O103" s="57">
        <v>45737.606249999997</v>
      </c>
      <c r="P103" s="57">
        <v>45737.645833333336</v>
      </c>
      <c r="Q103" s="57">
        <v>45737.680555555555</v>
      </c>
      <c r="R103" t="s">
        <v>407</v>
      </c>
      <c r="S103" s="57">
        <v>45737.69027777778</v>
      </c>
      <c r="U103" t="s">
        <v>407</v>
      </c>
      <c r="W103" t="s">
        <v>547</v>
      </c>
    </row>
    <row r="104" spans="1:27">
      <c r="A104" s="57">
        <v>45737.595833333333</v>
      </c>
      <c r="B104">
        <v>24808452</v>
      </c>
      <c r="C104">
        <v>727285</v>
      </c>
      <c r="D104" t="s">
        <v>540</v>
      </c>
      <c r="E104" t="s">
        <v>985</v>
      </c>
      <c r="F104" t="s">
        <v>986</v>
      </c>
      <c r="G104" t="s">
        <v>2</v>
      </c>
      <c r="H104">
        <v>73838827</v>
      </c>
      <c r="I104">
        <v>15</v>
      </c>
      <c r="J104">
        <v>993557271</v>
      </c>
      <c r="K104" s="59" t="s">
        <v>987</v>
      </c>
      <c r="L104" s="59" t="s">
        <v>988</v>
      </c>
      <c r="M104" s="59" t="s">
        <v>563</v>
      </c>
      <c r="N104" t="s">
        <v>558</v>
      </c>
      <c r="O104" s="57">
        <v>45737.62777777778</v>
      </c>
      <c r="P104" s="57">
        <v>45737.662499999999</v>
      </c>
      <c r="Q104" s="57">
        <v>45737.716666666667</v>
      </c>
      <c r="R104" t="s">
        <v>407</v>
      </c>
      <c r="S104" s="57">
        <v>45737.843055555553</v>
      </c>
      <c r="U104" t="s">
        <v>407</v>
      </c>
      <c r="W104" t="s">
        <v>547</v>
      </c>
    </row>
    <row r="105" spans="1:27" ht="43.5">
      <c r="A105" s="57">
        <v>45737.607638888891</v>
      </c>
      <c r="B105">
        <v>24808587</v>
      </c>
      <c r="C105">
        <v>727295</v>
      </c>
      <c r="D105" t="s">
        <v>540</v>
      </c>
      <c r="E105" t="s">
        <v>989</v>
      </c>
      <c r="F105" t="s">
        <v>990</v>
      </c>
      <c r="G105" t="s">
        <v>2</v>
      </c>
      <c r="H105">
        <v>71599058</v>
      </c>
      <c r="I105">
        <v>31</v>
      </c>
      <c r="J105">
        <v>963721546</v>
      </c>
      <c r="K105" s="59" t="s">
        <v>991</v>
      </c>
      <c r="L105" s="59" t="s">
        <v>992</v>
      </c>
      <c r="M105" s="59" t="s">
        <v>609</v>
      </c>
      <c r="N105" t="s">
        <v>546</v>
      </c>
      <c r="O105" s="57">
        <v>45737.654861111114</v>
      </c>
      <c r="P105" s="57">
        <v>45737.703472222223</v>
      </c>
      <c r="Q105" s="57">
        <v>45737.694444444445</v>
      </c>
      <c r="R105" t="s">
        <v>407</v>
      </c>
      <c r="S105" s="57">
        <v>45737.707638888889</v>
      </c>
      <c r="U105" t="s">
        <v>407</v>
      </c>
      <c r="V105" t="s">
        <v>28</v>
      </c>
      <c r="W105" t="s">
        <v>578</v>
      </c>
      <c r="X105" s="8">
        <v>45741</v>
      </c>
      <c r="Y105" s="60">
        <v>0.61944444444444446</v>
      </c>
      <c r="Z105" t="s">
        <v>579</v>
      </c>
      <c r="AA105" t="s">
        <v>993</v>
      </c>
    </row>
    <row r="106" spans="1:27" ht="29.1">
      <c r="A106" s="57">
        <v>45737.609027777777</v>
      </c>
      <c r="B106">
        <v>24808688</v>
      </c>
      <c r="C106">
        <v>727297</v>
      </c>
      <c r="D106" t="s">
        <v>540</v>
      </c>
      <c r="E106" t="s">
        <v>994</v>
      </c>
      <c r="F106" t="s">
        <v>995</v>
      </c>
      <c r="G106" t="s">
        <v>2</v>
      </c>
      <c r="H106">
        <v>43853798</v>
      </c>
      <c r="I106">
        <v>38</v>
      </c>
      <c r="J106">
        <v>993643835</v>
      </c>
      <c r="K106" s="59" t="s">
        <v>996</v>
      </c>
      <c r="L106" s="59" t="s">
        <v>997</v>
      </c>
      <c r="M106" s="59" t="s">
        <v>563</v>
      </c>
      <c r="N106" t="s">
        <v>546</v>
      </c>
      <c r="O106" s="57">
        <v>45737.623611111114</v>
      </c>
      <c r="P106" s="57">
        <v>45737.661805555559</v>
      </c>
      <c r="Q106" s="57">
        <v>45737.638194444444</v>
      </c>
      <c r="R106" t="s">
        <v>407</v>
      </c>
      <c r="S106" t="s">
        <v>407</v>
      </c>
      <c r="U106" t="s">
        <v>407</v>
      </c>
      <c r="W106" t="s">
        <v>547</v>
      </c>
    </row>
    <row r="107" spans="1:27" ht="29.1">
      <c r="A107" s="57">
        <v>45737.609722222223</v>
      </c>
      <c r="B107">
        <v>24808690</v>
      </c>
      <c r="C107">
        <v>727298</v>
      </c>
      <c r="D107" t="s">
        <v>540</v>
      </c>
      <c r="E107" t="s">
        <v>998</v>
      </c>
      <c r="F107" t="s">
        <v>999</v>
      </c>
      <c r="G107" t="s">
        <v>2</v>
      </c>
      <c r="H107">
        <v>46325454</v>
      </c>
      <c r="I107">
        <v>34</v>
      </c>
      <c r="J107">
        <v>964170252</v>
      </c>
      <c r="K107" s="59" t="s">
        <v>1000</v>
      </c>
      <c r="L107" s="59" t="s">
        <v>1001</v>
      </c>
      <c r="M107" s="59" t="s">
        <v>843</v>
      </c>
      <c r="N107" t="s">
        <v>546</v>
      </c>
      <c r="O107" s="57">
        <v>45737.623611111114</v>
      </c>
      <c r="P107" s="57">
        <v>45737.661111111112</v>
      </c>
      <c r="Q107" s="57">
        <v>45737.694444444445</v>
      </c>
      <c r="R107" t="s">
        <v>407</v>
      </c>
      <c r="S107" s="57">
        <v>45737.720138888886</v>
      </c>
      <c r="U107" t="s">
        <v>407</v>
      </c>
      <c r="W107" t="s">
        <v>547</v>
      </c>
    </row>
    <row r="108" spans="1:27" ht="29.1">
      <c r="A108" s="57">
        <v>45737.611111111109</v>
      </c>
      <c r="B108">
        <v>24808724</v>
      </c>
      <c r="C108">
        <v>727300</v>
      </c>
      <c r="D108" t="s">
        <v>540</v>
      </c>
      <c r="E108" t="s">
        <v>1002</v>
      </c>
      <c r="F108" t="s">
        <v>1003</v>
      </c>
      <c r="G108" t="s">
        <v>2</v>
      </c>
      <c r="H108">
        <v>70668255</v>
      </c>
      <c r="I108">
        <v>19</v>
      </c>
      <c r="J108">
        <v>954121012</v>
      </c>
      <c r="K108" s="59" t="s">
        <v>1004</v>
      </c>
      <c r="L108" s="59" t="s">
        <v>1005</v>
      </c>
      <c r="M108" s="59" t="s">
        <v>568</v>
      </c>
      <c r="N108" t="s">
        <v>546</v>
      </c>
      <c r="O108" s="57">
        <v>45737.627083333333</v>
      </c>
      <c r="P108" s="57">
        <v>45737.665277777778</v>
      </c>
      <c r="Q108" s="57">
        <v>45737.727083333331</v>
      </c>
      <c r="R108" t="s">
        <v>407</v>
      </c>
      <c r="S108" s="57">
        <v>45738.311111111114</v>
      </c>
      <c r="U108" t="s">
        <v>407</v>
      </c>
      <c r="W108" t="s">
        <v>547</v>
      </c>
    </row>
    <row r="109" spans="1:27" ht="29.1">
      <c r="A109" s="57">
        <v>45737.615277777775</v>
      </c>
      <c r="B109">
        <v>24808784</v>
      </c>
      <c r="C109">
        <v>727302</v>
      </c>
      <c r="D109" t="s">
        <v>540</v>
      </c>
      <c r="E109" t="s">
        <v>1006</v>
      </c>
      <c r="F109" t="s">
        <v>1007</v>
      </c>
      <c r="G109" t="s">
        <v>2</v>
      </c>
      <c r="H109">
        <v>90471462</v>
      </c>
      <c r="I109">
        <v>7</v>
      </c>
      <c r="J109">
        <v>960220303</v>
      </c>
      <c r="K109" s="59" t="s">
        <v>1008</v>
      </c>
      <c r="L109" s="59" t="s">
        <v>1009</v>
      </c>
      <c r="M109" s="59" t="s">
        <v>589</v>
      </c>
      <c r="N109" t="s">
        <v>558</v>
      </c>
      <c r="O109" s="57">
        <v>45737.626388888886</v>
      </c>
      <c r="P109" s="57">
        <v>45737.665277777778</v>
      </c>
      <c r="Q109" s="57">
        <v>45737.747916666667</v>
      </c>
      <c r="R109" t="s">
        <v>407</v>
      </c>
      <c r="S109" t="s">
        <v>407</v>
      </c>
      <c r="U109" t="s">
        <v>407</v>
      </c>
      <c r="V109" t="s">
        <v>28</v>
      </c>
      <c r="W109" t="s">
        <v>1010</v>
      </c>
    </row>
    <row r="110" spans="1:27">
      <c r="A110" s="57">
        <v>45737.621527777781</v>
      </c>
      <c r="B110">
        <v>24808785</v>
      </c>
      <c r="C110">
        <v>727307</v>
      </c>
      <c r="D110" t="s">
        <v>540</v>
      </c>
      <c r="E110" t="s">
        <v>1011</v>
      </c>
      <c r="F110" t="s">
        <v>1012</v>
      </c>
      <c r="G110" t="s">
        <v>2</v>
      </c>
      <c r="H110">
        <v>72661519</v>
      </c>
      <c r="J110">
        <v>962710974</v>
      </c>
      <c r="K110" s="59" t="s">
        <v>1013</v>
      </c>
      <c r="L110" s="59" t="s">
        <v>1014</v>
      </c>
      <c r="M110" s="59" t="s">
        <v>734</v>
      </c>
      <c r="N110" t="s">
        <v>546</v>
      </c>
      <c r="O110" s="57">
        <v>45737.62777777778</v>
      </c>
      <c r="P110" s="57">
        <v>45737.665972222225</v>
      </c>
      <c r="Q110" s="57">
        <v>45737.730555555558</v>
      </c>
      <c r="R110" t="s">
        <v>407</v>
      </c>
      <c r="S110" s="57">
        <v>45738.311111111114</v>
      </c>
      <c r="U110" t="s">
        <v>407</v>
      </c>
      <c r="V110" t="s">
        <v>28</v>
      </c>
      <c r="W110" t="s">
        <v>578</v>
      </c>
      <c r="X110" s="8">
        <v>45741</v>
      </c>
      <c r="Z110" t="s">
        <v>724</v>
      </c>
      <c r="AA110" t="s">
        <v>28</v>
      </c>
    </row>
    <row r="111" spans="1:27" ht="29.1">
      <c r="A111" s="57">
        <v>45737.62222222222</v>
      </c>
      <c r="B111">
        <v>24808894</v>
      </c>
      <c r="C111">
        <v>727308</v>
      </c>
      <c r="D111" t="s">
        <v>540</v>
      </c>
      <c r="E111" t="s">
        <v>1015</v>
      </c>
      <c r="F111" t="s">
        <v>1016</v>
      </c>
      <c r="G111" t="s">
        <v>2</v>
      </c>
      <c r="H111">
        <v>40743637</v>
      </c>
      <c r="I111">
        <v>44</v>
      </c>
      <c r="J111">
        <v>987726420</v>
      </c>
      <c r="K111" s="59" t="s">
        <v>1017</v>
      </c>
      <c r="L111" s="59" t="s">
        <v>1018</v>
      </c>
      <c r="M111" s="59" t="s">
        <v>780</v>
      </c>
      <c r="N111" t="s">
        <v>546</v>
      </c>
      <c r="O111" s="57">
        <v>45737.625694444447</v>
      </c>
      <c r="P111" s="57">
        <v>45737.663888888892</v>
      </c>
      <c r="Q111" s="57">
        <v>45737.697916666664</v>
      </c>
      <c r="R111" t="s">
        <v>407</v>
      </c>
      <c r="S111" t="s">
        <v>407</v>
      </c>
      <c r="U111" t="s">
        <v>407</v>
      </c>
      <c r="W111" t="s">
        <v>547</v>
      </c>
    </row>
    <row r="112" spans="1:27" ht="29.1">
      <c r="A112" s="57">
        <v>45737.622916666667</v>
      </c>
      <c r="B112">
        <v>24808909</v>
      </c>
      <c r="C112">
        <v>727310</v>
      </c>
      <c r="D112" t="s">
        <v>540</v>
      </c>
      <c r="E112" t="s">
        <v>1019</v>
      </c>
      <c r="F112" t="s">
        <v>1020</v>
      </c>
      <c r="G112" t="s">
        <v>2</v>
      </c>
      <c r="H112">
        <v>43298973</v>
      </c>
      <c r="I112">
        <v>39</v>
      </c>
      <c r="J112">
        <v>951738282</v>
      </c>
      <c r="K112" s="59" t="s">
        <v>1021</v>
      </c>
      <c r="L112" s="59" t="s">
        <v>1022</v>
      </c>
      <c r="M112" s="59" t="s">
        <v>715</v>
      </c>
      <c r="N112" t="s">
        <v>546</v>
      </c>
      <c r="O112" s="57">
        <v>45737.627083333333</v>
      </c>
      <c r="P112" s="57">
        <v>45737.663888888892</v>
      </c>
      <c r="Q112" s="57">
        <v>45737.716666666667</v>
      </c>
      <c r="R112" t="s">
        <v>407</v>
      </c>
      <c r="S112" s="57">
        <v>45737.716666666667</v>
      </c>
      <c r="U112" t="s">
        <v>407</v>
      </c>
      <c r="W112" t="s">
        <v>547</v>
      </c>
    </row>
    <row r="113" spans="1:27">
      <c r="A113" s="57">
        <v>45737.623611111114</v>
      </c>
      <c r="B113">
        <v>24808914</v>
      </c>
      <c r="C113">
        <v>727311</v>
      </c>
      <c r="D113" t="s">
        <v>540</v>
      </c>
      <c r="E113" t="s">
        <v>1023</v>
      </c>
      <c r="F113" t="s">
        <v>1024</v>
      </c>
      <c r="G113" t="s">
        <v>2</v>
      </c>
      <c r="H113">
        <v>79314952</v>
      </c>
      <c r="I113">
        <v>9</v>
      </c>
      <c r="J113">
        <v>950252977</v>
      </c>
      <c r="K113" s="59" t="s">
        <v>1025</v>
      </c>
      <c r="L113" s="59" t="s">
        <v>1025</v>
      </c>
      <c r="M113" s="59" t="s">
        <v>622</v>
      </c>
      <c r="N113" t="s">
        <v>558</v>
      </c>
      <c r="O113" s="57">
        <v>45737.627083333333</v>
      </c>
      <c r="P113" s="57">
        <v>45737.665972222225</v>
      </c>
      <c r="Q113" t="s">
        <v>407</v>
      </c>
      <c r="R113" t="s">
        <v>407</v>
      </c>
      <c r="S113" t="s">
        <v>407</v>
      </c>
      <c r="U113" t="s">
        <v>407</v>
      </c>
      <c r="W113" t="s">
        <v>547</v>
      </c>
    </row>
    <row r="114" spans="1:27" ht="29.1">
      <c r="A114" s="57">
        <v>45737.627083333333</v>
      </c>
      <c r="B114">
        <v>24808977</v>
      </c>
      <c r="C114">
        <v>727316</v>
      </c>
      <c r="D114" t="s">
        <v>540</v>
      </c>
      <c r="E114" t="s">
        <v>1026</v>
      </c>
      <c r="F114" t="s">
        <v>1027</v>
      </c>
      <c r="G114" t="s">
        <v>2</v>
      </c>
      <c r="H114">
        <v>44162173</v>
      </c>
      <c r="I114">
        <v>37</v>
      </c>
      <c r="J114">
        <v>920198651</v>
      </c>
      <c r="K114" s="59" t="s">
        <v>1028</v>
      </c>
      <c r="L114" s="59" t="s">
        <v>1029</v>
      </c>
      <c r="M114" s="59" t="s">
        <v>843</v>
      </c>
      <c r="N114" t="s">
        <v>546</v>
      </c>
      <c r="O114" s="57">
        <v>45737.655555555553</v>
      </c>
      <c r="P114" s="57">
        <v>45737.704861111109</v>
      </c>
      <c r="Q114" s="57">
        <v>45737.734027777777</v>
      </c>
      <c r="R114" t="s">
        <v>407</v>
      </c>
      <c r="S114" s="57">
        <v>45738.3125</v>
      </c>
      <c r="U114" t="s">
        <v>407</v>
      </c>
      <c r="V114" t="s">
        <v>28</v>
      </c>
      <c r="W114" t="s">
        <v>578</v>
      </c>
      <c r="X114" s="8">
        <v>45743</v>
      </c>
      <c r="Z114" t="s">
        <v>724</v>
      </c>
    </row>
    <row r="115" spans="1:27" ht="29.1">
      <c r="A115" s="57">
        <v>45737.63958333333</v>
      </c>
      <c r="B115">
        <v>24809156</v>
      </c>
      <c r="C115">
        <v>727325</v>
      </c>
      <c r="D115" t="s">
        <v>540</v>
      </c>
      <c r="E115" t="s">
        <v>785</v>
      </c>
      <c r="F115" t="s">
        <v>786</v>
      </c>
      <c r="G115" t="s">
        <v>2</v>
      </c>
      <c r="H115">
        <v>45882728</v>
      </c>
      <c r="J115">
        <v>989959448</v>
      </c>
      <c r="K115" s="59" t="s">
        <v>787</v>
      </c>
      <c r="L115" s="59" t="s">
        <v>788</v>
      </c>
      <c r="M115" s="59" t="s">
        <v>563</v>
      </c>
      <c r="N115" t="s">
        <v>546</v>
      </c>
      <c r="O115" s="57">
        <v>45737.65347222222</v>
      </c>
      <c r="P115" s="57">
        <v>45737.70208333333</v>
      </c>
      <c r="Q115" s="57">
        <v>45737.739583333336</v>
      </c>
      <c r="R115" t="s">
        <v>407</v>
      </c>
      <c r="S115" t="s">
        <v>407</v>
      </c>
      <c r="U115" t="s">
        <v>407</v>
      </c>
      <c r="W115" t="s">
        <v>547</v>
      </c>
    </row>
    <row r="116" spans="1:27" ht="29.1">
      <c r="A116" s="57">
        <v>45737.644444444442</v>
      </c>
      <c r="B116">
        <v>24809021</v>
      </c>
      <c r="C116">
        <v>727329</v>
      </c>
      <c r="D116" t="s">
        <v>540</v>
      </c>
      <c r="E116" t="s">
        <v>1030</v>
      </c>
      <c r="F116" t="s">
        <v>1031</v>
      </c>
      <c r="G116" t="s">
        <v>2</v>
      </c>
      <c r="H116">
        <v>78597971</v>
      </c>
      <c r="I116">
        <v>10</v>
      </c>
      <c r="J116">
        <v>992678368</v>
      </c>
      <c r="K116" s="59" t="s">
        <v>1032</v>
      </c>
      <c r="L116" s="59" t="s">
        <v>1033</v>
      </c>
      <c r="M116" s="59" t="s">
        <v>757</v>
      </c>
      <c r="N116" t="s">
        <v>558</v>
      </c>
      <c r="O116" s="57">
        <v>45737.714583333334</v>
      </c>
      <c r="P116" s="57">
        <v>45737.743055555555</v>
      </c>
      <c r="Q116" s="57">
        <v>45737.773611111108</v>
      </c>
      <c r="R116" t="s">
        <v>407</v>
      </c>
      <c r="S116" t="s">
        <v>407</v>
      </c>
      <c r="U116" t="s">
        <v>407</v>
      </c>
      <c r="W116" t="s">
        <v>547</v>
      </c>
    </row>
    <row r="117" spans="1:27" ht="29.1">
      <c r="A117" s="57">
        <v>45737.645138888889</v>
      </c>
      <c r="B117">
        <v>24809135</v>
      </c>
      <c r="C117">
        <v>727330</v>
      </c>
      <c r="D117" t="s">
        <v>540</v>
      </c>
      <c r="E117" t="s">
        <v>1034</v>
      </c>
      <c r="F117" t="s">
        <v>1035</v>
      </c>
      <c r="G117" t="s">
        <v>2</v>
      </c>
      <c r="H117">
        <v>71376684</v>
      </c>
      <c r="I117">
        <v>33</v>
      </c>
      <c r="J117">
        <v>931092969</v>
      </c>
      <c r="K117" s="59" t="s">
        <v>1036</v>
      </c>
      <c r="L117" s="59" t="s">
        <v>833</v>
      </c>
      <c r="M117" s="59" t="s">
        <v>1037</v>
      </c>
      <c r="N117" t="s">
        <v>546</v>
      </c>
      <c r="O117" s="57">
        <v>45737.65347222222</v>
      </c>
      <c r="P117" s="57">
        <v>45737.702777777777</v>
      </c>
      <c r="Q117" t="s">
        <v>407</v>
      </c>
      <c r="R117" t="s">
        <v>407</v>
      </c>
      <c r="S117" t="s">
        <v>407</v>
      </c>
      <c r="U117" t="s">
        <v>407</v>
      </c>
      <c r="W117" t="s">
        <v>547</v>
      </c>
    </row>
    <row r="118" spans="1:27" ht="29.1">
      <c r="A118" s="57">
        <v>45737.632638888892</v>
      </c>
      <c r="B118">
        <v>24809065</v>
      </c>
      <c r="C118">
        <v>727319</v>
      </c>
      <c r="D118" t="s">
        <v>540</v>
      </c>
      <c r="E118" t="s">
        <v>1038</v>
      </c>
      <c r="F118" t="s">
        <v>1039</v>
      </c>
      <c r="G118" t="s">
        <v>2</v>
      </c>
      <c r="H118">
        <v>25578795</v>
      </c>
      <c r="I118">
        <v>54</v>
      </c>
      <c r="J118">
        <v>986631714</v>
      </c>
      <c r="K118" s="59" t="s">
        <v>1040</v>
      </c>
      <c r="L118" s="59" t="s">
        <v>1041</v>
      </c>
      <c r="M118" s="59" t="s">
        <v>860</v>
      </c>
      <c r="N118" t="s">
        <v>546</v>
      </c>
      <c r="O118" s="57">
        <v>45737.654861111114</v>
      </c>
      <c r="P118" s="57">
        <v>45737.703472222223</v>
      </c>
      <c r="Q118" s="57">
        <v>45737.724999999999</v>
      </c>
      <c r="R118" t="s">
        <v>407</v>
      </c>
      <c r="S118" s="57">
        <v>45737.739583333336</v>
      </c>
      <c r="U118" t="s">
        <v>407</v>
      </c>
      <c r="W118" t="s">
        <v>547</v>
      </c>
    </row>
    <row r="119" spans="1:27" ht="29.1">
      <c r="A119" s="57">
        <v>45737.64166666667</v>
      </c>
      <c r="B119">
        <v>24809187</v>
      </c>
      <c r="C119">
        <v>727327</v>
      </c>
      <c r="D119" t="s">
        <v>540</v>
      </c>
      <c r="E119" t="s">
        <v>795</v>
      </c>
      <c r="F119" t="s">
        <v>796</v>
      </c>
      <c r="G119" t="s">
        <v>2</v>
      </c>
      <c r="H119">
        <v>71686044</v>
      </c>
      <c r="J119">
        <v>945025608</v>
      </c>
      <c r="K119" s="59" t="s">
        <v>787</v>
      </c>
      <c r="L119" s="59" t="s">
        <v>788</v>
      </c>
      <c r="M119" s="59" t="s">
        <v>563</v>
      </c>
      <c r="N119" t="s">
        <v>546</v>
      </c>
      <c r="O119" s="57">
        <v>45737.668055555558</v>
      </c>
      <c r="P119" s="57">
        <v>45737.675694444442</v>
      </c>
      <c r="Q119" s="57">
        <v>45737.75</v>
      </c>
      <c r="R119" t="s">
        <v>407</v>
      </c>
      <c r="S119" s="57">
        <v>45737.755555555559</v>
      </c>
      <c r="U119" t="s">
        <v>407</v>
      </c>
      <c r="W119" t="s">
        <v>547</v>
      </c>
    </row>
    <row r="120" spans="1:27">
      <c r="A120" s="57">
        <v>45737.646527777775</v>
      </c>
      <c r="B120">
        <v>24809269</v>
      </c>
      <c r="C120">
        <v>727335</v>
      </c>
      <c r="D120" t="s">
        <v>540</v>
      </c>
      <c r="E120" t="s">
        <v>1042</v>
      </c>
      <c r="F120" t="s">
        <v>1043</v>
      </c>
      <c r="G120" t="s">
        <v>2</v>
      </c>
      <c r="H120">
        <v>71187341</v>
      </c>
      <c r="I120">
        <v>16</v>
      </c>
      <c r="J120">
        <v>959952252</v>
      </c>
      <c r="K120" s="59" t="s">
        <v>1044</v>
      </c>
      <c r="L120" s="59" t="s">
        <v>1045</v>
      </c>
      <c r="M120" s="59" t="s">
        <v>594</v>
      </c>
      <c r="N120" t="s">
        <v>558</v>
      </c>
      <c r="O120" s="57">
        <v>45737.654861111114</v>
      </c>
      <c r="P120" s="57">
        <v>45737.70416666667</v>
      </c>
      <c r="Q120" t="s">
        <v>407</v>
      </c>
      <c r="R120" t="s">
        <v>407</v>
      </c>
      <c r="S120" t="s">
        <v>407</v>
      </c>
      <c r="U120" t="s">
        <v>407</v>
      </c>
      <c r="W120" t="s">
        <v>547</v>
      </c>
    </row>
    <row r="121" spans="1:27" ht="43.5">
      <c r="A121" s="57">
        <v>45737.648611111108</v>
      </c>
      <c r="B121">
        <v>24809285</v>
      </c>
      <c r="C121">
        <v>727336</v>
      </c>
      <c r="D121" t="s">
        <v>540</v>
      </c>
      <c r="E121" t="s">
        <v>1046</v>
      </c>
      <c r="F121" t="s">
        <v>1047</v>
      </c>
      <c r="G121" t="s">
        <v>2</v>
      </c>
      <c r="H121">
        <v>8123583</v>
      </c>
      <c r="I121">
        <v>57</v>
      </c>
      <c r="J121">
        <v>985769859</v>
      </c>
      <c r="K121" s="59" t="s">
        <v>1048</v>
      </c>
      <c r="L121" s="59" t="s">
        <v>1049</v>
      </c>
      <c r="M121" s="59" t="s">
        <v>852</v>
      </c>
      <c r="N121" t="s">
        <v>546</v>
      </c>
      <c r="O121" s="57">
        <v>45737.656944444447</v>
      </c>
      <c r="P121" s="57">
        <v>45737.705555555556</v>
      </c>
      <c r="Q121" s="57">
        <v>45737.754861111112</v>
      </c>
      <c r="R121" t="s">
        <v>407</v>
      </c>
      <c r="S121" s="57">
        <v>45737.756249999999</v>
      </c>
      <c r="U121" t="s">
        <v>407</v>
      </c>
      <c r="W121" t="s">
        <v>547</v>
      </c>
    </row>
    <row r="122" spans="1:27">
      <c r="A122" s="57">
        <v>45737.65</v>
      </c>
      <c r="B122">
        <v>24809311</v>
      </c>
      <c r="C122">
        <v>727337</v>
      </c>
      <c r="D122" t="s">
        <v>540</v>
      </c>
      <c r="E122" t="s">
        <v>1050</v>
      </c>
      <c r="F122" t="s">
        <v>1051</v>
      </c>
      <c r="G122" t="s">
        <v>2</v>
      </c>
      <c r="H122">
        <v>79990908</v>
      </c>
      <c r="I122">
        <v>8</v>
      </c>
      <c r="J122">
        <v>920198651</v>
      </c>
      <c r="K122" s="59" t="s">
        <v>1052</v>
      </c>
      <c r="L122" s="59" t="s">
        <v>1053</v>
      </c>
      <c r="M122" s="59" t="s">
        <v>843</v>
      </c>
      <c r="N122" t="s">
        <v>558</v>
      </c>
      <c r="O122" s="57">
        <v>45737.65347222222</v>
      </c>
      <c r="P122" s="57">
        <v>45737.702777777777</v>
      </c>
      <c r="Q122" s="57">
        <v>45737.674305555556</v>
      </c>
      <c r="R122" t="s">
        <v>407</v>
      </c>
      <c r="S122" s="57">
        <v>45737.71597222222</v>
      </c>
      <c r="U122" t="s">
        <v>407</v>
      </c>
      <c r="V122" t="s">
        <v>28</v>
      </c>
      <c r="W122" t="s">
        <v>578</v>
      </c>
      <c r="X122" s="8">
        <v>45741</v>
      </c>
      <c r="Z122" t="s">
        <v>724</v>
      </c>
      <c r="AA122" t="s">
        <v>28</v>
      </c>
    </row>
    <row r="123" spans="1:27" ht="29.1">
      <c r="A123" s="57">
        <v>45737.650694444441</v>
      </c>
      <c r="B123">
        <v>24809327</v>
      </c>
      <c r="C123">
        <v>727339</v>
      </c>
      <c r="D123" t="s">
        <v>540</v>
      </c>
      <c r="E123" t="s">
        <v>1054</v>
      </c>
      <c r="F123" t="s">
        <v>1055</v>
      </c>
      <c r="G123" t="s">
        <v>2</v>
      </c>
      <c r="H123">
        <v>78588097</v>
      </c>
      <c r="I123">
        <v>10</v>
      </c>
      <c r="J123">
        <v>954119435</v>
      </c>
      <c r="K123" s="59" t="s">
        <v>1056</v>
      </c>
      <c r="L123" s="59" t="s">
        <v>1057</v>
      </c>
      <c r="M123" s="59" t="s">
        <v>599</v>
      </c>
      <c r="N123" t="s">
        <v>558</v>
      </c>
      <c r="O123" s="57">
        <v>45737.654166666667</v>
      </c>
      <c r="P123" s="57">
        <v>45737.703472222223</v>
      </c>
      <c r="Q123" s="57">
        <v>45737.747916666667</v>
      </c>
      <c r="R123" t="s">
        <v>407</v>
      </c>
      <c r="S123" t="s">
        <v>407</v>
      </c>
      <c r="U123" t="s">
        <v>407</v>
      </c>
      <c r="W123" t="s">
        <v>547</v>
      </c>
    </row>
    <row r="124" spans="1:27" ht="43.5">
      <c r="A124" s="57">
        <v>45737.652777777781</v>
      </c>
      <c r="B124">
        <v>24809365</v>
      </c>
      <c r="C124">
        <v>727341</v>
      </c>
      <c r="D124" t="s">
        <v>540</v>
      </c>
      <c r="E124" t="s">
        <v>1058</v>
      </c>
      <c r="F124" t="s">
        <v>1059</v>
      </c>
      <c r="G124" t="s">
        <v>2</v>
      </c>
      <c r="H124">
        <v>40185820</v>
      </c>
      <c r="I124">
        <v>45</v>
      </c>
      <c r="J124">
        <v>963731289</v>
      </c>
      <c r="K124" s="59" t="s">
        <v>1060</v>
      </c>
      <c r="L124" s="59" t="s">
        <v>1061</v>
      </c>
      <c r="M124" s="59" t="s">
        <v>1062</v>
      </c>
      <c r="N124" t="s">
        <v>546</v>
      </c>
      <c r="O124" s="57">
        <v>45737.65625</v>
      </c>
      <c r="P124" s="57">
        <v>45737.705555555556</v>
      </c>
      <c r="Q124" s="57">
        <v>45737.763888888891</v>
      </c>
      <c r="R124" t="s">
        <v>407</v>
      </c>
      <c r="S124" s="57">
        <v>45737.772222222222</v>
      </c>
      <c r="U124" t="s">
        <v>407</v>
      </c>
      <c r="W124" t="s">
        <v>547</v>
      </c>
    </row>
    <row r="125" spans="1:27" ht="29.1">
      <c r="A125" s="57">
        <v>45737.654166666667</v>
      </c>
      <c r="B125">
        <v>24809398</v>
      </c>
      <c r="C125">
        <v>727343</v>
      </c>
      <c r="D125" t="s">
        <v>540</v>
      </c>
      <c r="E125" t="s">
        <v>1063</v>
      </c>
      <c r="F125" t="s">
        <v>1064</v>
      </c>
      <c r="G125" t="s">
        <v>2</v>
      </c>
      <c r="H125">
        <v>90379233</v>
      </c>
      <c r="I125">
        <v>7</v>
      </c>
      <c r="J125">
        <v>932311051</v>
      </c>
      <c r="K125" s="59" t="s">
        <v>1065</v>
      </c>
      <c r="L125" s="59" t="s">
        <v>1066</v>
      </c>
      <c r="M125" s="59" t="s">
        <v>1067</v>
      </c>
      <c r="N125" t="s">
        <v>558</v>
      </c>
      <c r="O125" s="57">
        <v>45737.73333333333</v>
      </c>
      <c r="P125" s="57">
        <v>45737.798611111109</v>
      </c>
      <c r="Q125" s="57">
        <v>45737.791666666664</v>
      </c>
      <c r="R125" t="s">
        <v>407</v>
      </c>
      <c r="S125" t="s">
        <v>407</v>
      </c>
      <c r="U125" t="s">
        <v>407</v>
      </c>
      <c r="W125" t="s">
        <v>547</v>
      </c>
    </row>
    <row r="126" spans="1:27" ht="29.1">
      <c r="A126" s="57">
        <v>45737.656944444447</v>
      </c>
      <c r="B126">
        <v>24809445</v>
      </c>
      <c r="C126">
        <v>727344</v>
      </c>
      <c r="D126" t="s">
        <v>540</v>
      </c>
      <c r="E126" t="s">
        <v>1068</v>
      </c>
      <c r="F126" t="s">
        <v>1069</v>
      </c>
      <c r="G126" t="s">
        <v>2</v>
      </c>
      <c r="H126">
        <v>44998852</v>
      </c>
      <c r="I126">
        <v>37</v>
      </c>
      <c r="J126">
        <v>983652290</v>
      </c>
      <c r="K126" s="59" t="s">
        <v>1070</v>
      </c>
      <c r="L126" s="59" t="s">
        <v>1071</v>
      </c>
      <c r="M126" s="59" t="s">
        <v>568</v>
      </c>
      <c r="N126" t="s">
        <v>546</v>
      </c>
      <c r="O126" s="57">
        <v>45737.72152777778</v>
      </c>
      <c r="P126" s="57">
        <v>45737.770833333336</v>
      </c>
      <c r="Q126" s="57">
        <v>45737.76458333333</v>
      </c>
      <c r="R126" t="s">
        <v>407</v>
      </c>
      <c r="S126" s="57">
        <v>45737.788194444445</v>
      </c>
      <c r="U126" t="s">
        <v>407</v>
      </c>
      <c r="W126" t="s">
        <v>547</v>
      </c>
    </row>
    <row r="127" spans="1:27" ht="29.1">
      <c r="A127" s="57">
        <v>45737.659722222219</v>
      </c>
      <c r="B127">
        <v>24809500</v>
      </c>
      <c r="C127">
        <v>727346</v>
      </c>
      <c r="D127" t="s">
        <v>540</v>
      </c>
      <c r="E127" t="s">
        <v>1072</v>
      </c>
      <c r="F127" t="s">
        <v>1073</v>
      </c>
      <c r="G127" t="s">
        <v>2</v>
      </c>
      <c r="H127">
        <v>90971688</v>
      </c>
      <c r="I127">
        <v>6</v>
      </c>
      <c r="J127">
        <v>985640229</v>
      </c>
      <c r="K127" s="59" t="s">
        <v>1074</v>
      </c>
      <c r="L127" s="59" t="s">
        <v>1075</v>
      </c>
      <c r="M127" s="59" t="s">
        <v>647</v>
      </c>
      <c r="N127" t="s">
        <v>558</v>
      </c>
      <c r="O127" s="57">
        <v>45737.73333333333</v>
      </c>
      <c r="P127" s="57">
        <v>45737.8125</v>
      </c>
      <c r="Q127" s="57">
        <v>45737.775000000001</v>
      </c>
      <c r="R127" t="s">
        <v>407</v>
      </c>
      <c r="S127" t="s">
        <v>407</v>
      </c>
      <c r="U127" t="s">
        <v>407</v>
      </c>
      <c r="W127" t="s">
        <v>547</v>
      </c>
    </row>
    <row r="128" spans="1:27" ht="29.1">
      <c r="A128" s="57">
        <v>45737.661111111112</v>
      </c>
      <c r="B128">
        <v>24809536</v>
      </c>
      <c r="C128">
        <v>727348</v>
      </c>
      <c r="D128" t="s">
        <v>540</v>
      </c>
      <c r="E128" t="s">
        <v>1076</v>
      </c>
      <c r="F128" t="s">
        <v>1077</v>
      </c>
      <c r="G128" t="s">
        <v>2</v>
      </c>
      <c r="H128">
        <v>71314398</v>
      </c>
      <c r="I128">
        <v>21</v>
      </c>
      <c r="J128">
        <v>920134501</v>
      </c>
      <c r="K128" s="59" t="s">
        <v>1078</v>
      </c>
      <c r="L128" s="59" t="s">
        <v>1079</v>
      </c>
      <c r="M128" s="59" t="s">
        <v>599</v>
      </c>
      <c r="N128" t="s">
        <v>546</v>
      </c>
      <c r="O128" s="57">
        <v>45737.675000000003</v>
      </c>
      <c r="P128" s="57">
        <v>45737.681250000001</v>
      </c>
      <c r="Q128" s="57">
        <v>45737.722222222219</v>
      </c>
      <c r="R128" t="s">
        <v>407</v>
      </c>
      <c r="S128" s="57">
        <v>45737.743750000001</v>
      </c>
      <c r="U128" t="s">
        <v>407</v>
      </c>
      <c r="W128" t="s">
        <v>547</v>
      </c>
    </row>
    <row r="129" spans="1:27" ht="29.1">
      <c r="A129" s="57">
        <v>45737.661805555559</v>
      </c>
      <c r="B129">
        <v>24809543</v>
      </c>
      <c r="C129">
        <v>727349</v>
      </c>
      <c r="D129" t="s">
        <v>540</v>
      </c>
      <c r="E129" t="s">
        <v>1080</v>
      </c>
      <c r="F129" t="s">
        <v>1081</v>
      </c>
      <c r="G129" t="s">
        <v>2</v>
      </c>
      <c r="H129">
        <v>76616874</v>
      </c>
      <c r="I129">
        <v>29</v>
      </c>
      <c r="J129">
        <v>956150177</v>
      </c>
      <c r="K129" s="59" t="s">
        <v>1082</v>
      </c>
      <c r="L129" s="59" t="s">
        <v>1083</v>
      </c>
      <c r="M129" s="59" t="s">
        <v>552</v>
      </c>
      <c r="N129" t="s">
        <v>546</v>
      </c>
      <c r="O129" s="57">
        <v>45737.731944444444</v>
      </c>
      <c r="P129" s="57">
        <v>45737.784722222219</v>
      </c>
      <c r="Q129" s="57">
        <v>45737.792361111111</v>
      </c>
      <c r="R129" t="s">
        <v>407</v>
      </c>
      <c r="S129" t="s">
        <v>407</v>
      </c>
      <c r="U129" t="s">
        <v>407</v>
      </c>
      <c r="W129" t="s">
        <v>547</v>
      </c>
    </row>
    <row r="130" spans="1:27" ht="29.1">
      <c r="A130" s="57">
        <v>45737.67291666667</v>
      </c>
      <c r="B130">
        <v>24809705</v>
      </c>
      <c r="C130">
        <v>727354</v>
      </c>
      <c r="D130" t="s">
        <v>540</v>
      </c>
      <c r="E130" t="s">
        <v>1084</v>
      </c>
      <c r="F130" t="s">
        <v>1085</v>
      </c>
      <c r="G130" t="s">
        <v>2</v>
      </c>
      <c r="H130">
        <v>92521486</v>
      </c>
      <c r="I130">
        <v>3</v>
      </c>
      <c r="J130">
        <v>978433216</v>
      </c>
      <c r="K130" s="59" t="s">
        <v>1086</v>
      </c>
      <c r="L130" s="59" t="s">
        <v>1087</v>
      </c>
      <c r="M130" s="59" t="s">
        <v>552</v>
      </c>
      <c r="N130" t="s">
        <v>558</v>
      </c>
      <c r="O130" s="57">
        <v>45737.692361111112</v>
      </c>
      <c r="P130" s="57">
        <v>45737.740972222222</v>
      </c>
      <c r="Q130" t="s">
        <v>407</v>
      </c>
      <c r="R130" t="s">
        <v>407</v>
      </c>
      <c r="S130" t="s">
        <v>407</v>
      </c>
      <c r="U130" t="s">
        <v>407</v>
      </c>
      <c r="W130" t="s">
        <v>547</v>
      </c>
    </row>
    <row r="131" spans="1:27" ht="29.1">
      <c r="A131" s="57">
        <v>45737.678472222222</v>
      </c>
      <c r="B131">
        <v>24809821</v>
      </c>
      <c r="C131">
        <v>727363</v>
      </c>
      <c r="D131" t="s">
        <v>540</v>
      </c>
      <c r="E131" t="s">
        <v>1088</v>
      </c>
      <c r="F131" t="s">
        <v>1089</v>
      </c>
      <c r="G131" t="s">
        <v>2</v>
      </c>
      <c r="H131">
        <v>72353211</v>
      </c>
      <c r="I131">
        <v>31</v>
      </c>
      <c r="J131">
        <v>923778956</v>
      </c>
      <c r="K131" s="59" t="s">
        <v>1090</v>
      </c>
      <c r="L131" s="59" t="s">
        <v>1091</v>
      </c>
      <c r="M131" s="59" t="s">
        <v>589</v>
      </c>
      <c r="N131" t="s">
        <v>546</v>
      </c>
      <c r="O131" s="57">
        <v>45737.730555555558</v>
      </c>
      <c r="P131" s="57">
        <v>45737.770833333336</v>
      </c>
      <c r="Q131" s="57">
        <v>45737.805555555555</v>
      </c>
      <c r="R131" t="s">
        <v>407</v>
      </c>
      <c r="S131" s="57">
        <v>45737.813888888886</v>
      </c>
      <c r="U131" t="s">
        <v>407</v>
      </c>
      <c r="W131" t="s">
        <v>547</v>
      </c>
    </row>
    <row r="132" spans="1:27" ht="29.1">
      <c r="A132" s="57">
        <v>45737.679861111108</v>
      </c>
      <c r="B132">
        <v>24809850</v>
      </c>
      <c r="C132">
        <v>727366</v>
      </c>
      <c r="D132" t="s">
        <v>540</v>
      </c>
      <c r="E132" t="s">
        <v>1092</v>
      </c>
      <c r="F132" t="s">
        <v>1093</v>
      </c>
      <c r="G132" t="s">
        <v>2</v>
      </c>
      <c r="H132">
        <v>90899054</v>
      </c>
      <c r="I132">
        <v>6</v>
      </c>
      <c r="J132">
        <v>907320210</v>
      </c>
      <c r="K132" s="59" t="s">
        <v>1094</v>
      </c>
      <c r="L132" s="59" t="s">
        <v>1095</v>
      </c>
      <c r="M132" s="59" t="s">
        <v>622</v>
      </c>
      <c r="N132" t="s">
        <v>558</v>
      </c>
      <c r="O132" s="57">
        <v>45737.684027777781</v>
      </c>
      <c r="P132" s="57">
        <v>45737.722916666666</v>
      </c>
      <c r="Q132" s="57">
        <v>45737.818749999999</v>
      </c>
      <c r="R132" t="s">
        <v>407</v>
      </c>
      <c r="S132" t="s">
        <v>407</v>
      </c>
      <c r="U132" t="s">
        <v>407</v>
      </c>
      <c r="V132" t="s">
        <v>28</v>
      </c>
      <c r="W132" t="s">
        <v>578</v>
      </c>
      <c r="X132" s="8">
        <v>45741</v>
      </c>
      <c r="Y132" s="60">
        <v>0.68611111111111112</v>
      </c>
      <c r="Z132" t="s">
        <v>579</v>
      </c>
      <c r="AA132" t="s">
        <v>993</v>
      </c>
    </row>
    <row r="133" spans="1:27" ht="29.1">
      <c r="A133" s="57">
        <v>45737.686111111114</v>
      </c>
      <c r="B133">
        <v>24809954</v>
      </c>
      <c r="C133">
        <v>727371</v>
      </c>
      <c r="D133" t="s">
        <v>540</v>
      </c>
      <c r="E133" t="s">
        <v>1096</v>
      </c>
      <c r="F133" t="s">
        <v>1097</v>
      </c>
      <c r="G133" t="s">
        <v>2</v>
      </c>
      <c r="H133">
        <v>90950655</v>
      </c>
      <c r="I133">
        <v>6</v>
      </c>
      <c r="J133">
        <v>968361678</v>
      </c>
      <c r="K133" s="59" t="s">
        <v>1098</v>
      </c>
      <c r="L133" s="59" t="s">
        <v>1099</v>
      </c>
      <c r="M133" s="59" t="s">
        <v>609</v>
      </c>
      <c r="N133" t="s">
        <v>558</v>
      </c>
      <c r="O133" s="57">
        <v>45737.69027777778</v>
      </c>
      <c r="P133" s="57">
        <v>45737.739583333336</v>
      </c>
      <c r="Q133" s="57">
        <v>45737.868750000001</v>
      </c>
      <c r="R133" t="s">
        <v>407</v>
      </c>
      <c r="S133" t="s">
        <v>407</v>
      </c>
      <c r="U133" t="s">
        <v>407</v>
      </c>
      <c r="W133" t="s">
        <v>547</v>
      </c>
    </row>
    <row r="134" spans="1:27" ht="29.1">
      <c r="A134" s="57">
        <v>45737.699305555558</v>
      </c>
      <c r="B134">
        <v>24810078</v>
      </c>
      <c r="C134">
        <v>727386</v>
      </c>
      <c r="D134" t="s">
        <v>540</v>
      </c>
      <c r="E134" t="s">
        <v>1100</v>
      </c>
      <c r="F134" t="s">
        <v>1101</v>
      </c>
      <c r="G134" t="s">
        <v>2</v>
      </c>
      <c r="H134">
        <v>90552481</v>
      </c>
      <c r="I134">
        <v>7</v>
      </c>
      <c r="J134">
        <v>953589771</v>
      </c>
      <c r="K134" s="59" t="s">
        <v>1102</v>
      </c>
      <c r="L134" s="59" t="s">
        <v>1103</v>
      </c>
      <c r="M134" s="59" t="s">
        <v>584</v>
      </c>
      <c r="N134" t="s">
        <v>558</v>
      </c>
      <c r="O134" s="57">
        <v>45737.702777777777</v>
      </c>
      <c r="P134" s="57">
        <v>45737.729166666664</v>
      </c>
      <c r="Q134" s="57">
        <v>45737.829861111109</v>
      </c>
      <c r="R134" t="s">
        <v>407</v>
      </c>
      <c r="S134" t="s">
        <v>407</v>
      </c>
      <c r="U134" t="s">
        <v>407</v>
      </c>
      <c r="W134" t="s">
        <v>547</v>
      </c>
    </row>
    <row r="135" spans="1:27" ht="29.1">
      <c r="A135" s="57">
        <v>45737.697222222225</v>
      </c>
      <c r="B135">
        <v>24810208</v>
      </c>
      <c r="C135">
        <v>727383</v>
      </c>
      <c r="D135" t="s">
        <v>540</v>
      </c>
      <c r="E135" t="s">
        <v>1104</v>
      </c>
      <c r="F135" t="s">
        <v>1105</v>
      </c>
      <c r="G135" t="s">
        <v>2</v>
      </c>
      <c r="H135">
        <v>42566545</v>
      </c>
      <c r="I135">
        <v>43</v>
      </c>
      <c r="J135">
        <v>956533837</v>
      </c>
      <c r="K135" s="59" t="s">
        <v>1106</v>
      </c>
      <c r="L135" s="59" t="s">
        <v>1107</v>
      </c>
      <c r="M135" s="59" t="s">
        <v>1108</v>
      </c>
      <c r="N135" t="s">
        <v>546</v>
      </c>
      <c r="O135" s="57">
        <v>45737.782638888886</v>
      </c>
      <c r="P135" s="57">
        <v>45737.826388888891</v>
      </c>
      <c r="Q135" s="57">
        <v>45737.849305555559</v>
      </c>
      <c r="R135" t="s">
        <v>407</v>
      </c>
      <c r="S135" s="57">
        <v>45737.850694444445</v>
      </c>
      <c r="U135" t="s">
        <v>407</v>
      </c>
      <c r="W135" t="s">
        <v>547</v>
      </c>
    </row>
    <row r="136" spans="1:27">
      <c r="A136" s="57">
        <v>45737.698611111111</v>
      </c>
      <c r="B136">
        <v>24810052</v>
      </c>
      <c r="C136">
        <v>727385</v>
      </c>
      <c r="D136" t="s">
        <v>540</v>
      </c>
      <c r="E136" t="s">
        <v>1109</v>
      </c>
      <c r="F136" t="s">
        <v>1110</v>
      </c>
      <c r="G136" t="s">
        <v>2</v>
      </c>
      <c r="H136">
        <v>46873793</v>
      </c>
      <c r="I136">
        <v>34</v>
      </c>
      <c r="J136">
        <v>952294446</v>
      </c>
      <c r="K136" s="59" t="s">
        <v>1111</v>
      </c>
      <c r="L136" s="59" t="s">
        <v>1112</v>
      </c>
      <c r="M136" s="59" t="s">
        <v>599</v>
      </c>
      <c r="N136" t="s">
        <v>546</v>
      </c>
      <c r="O136" s="57">
        <v>45737.72152777778</v>
      </c>
      <c r="P136" s="57">
        <v>45737.784722222219</v>
      </c>
      <c r="Q136" s="57">
        <v>45737.819444444445</v>
      </c>
      <c r="R136" t="s">
        <v>407</v>
      </c>
      <c r="S136" s="57">
        <v>45737.832638888889</v>
      </c>
      <c r="U136" t="s">
        <v>407</v>
      </c>
      <c r="W136" t="s">
        <v>547</v>
      </c>
    </row>
    <row r="137" spans="1:27" ht="29.1">
      <c r="A137" s="57">
        <v>45737.711805555555</v>
      </c>
      <c r="B137">
        <v>24810497</v>
      </c>
      <c r="C137">
        <v>727400</v>
      </c>
      <c r="D137" t="s">
        <v>540</v>
      </c>
      <c r="E137" t="s">
        <v>1113</v>
      </c>
      <c r="F137" t="s">
        <v>1114</v>
      </c>
      <c r="G137" t="s">
        <v>2</v>
      </c>
      <c r="H137">
        <v>93206742</v>
      </c>
      <c r="I137">
        <v>2</v>
      </c>
      <c r="J137">
        <v>963544069</v>
      </c>
      <c r="K137" s="59" t="s">
        <v>1115</v>
      </c>
      <c r="L137" s="59" t="s">
        <v>1116</v>
      </c>
      <c r="M137" s="59" t="s">
        <v>715</v>
      </c>
      <c r="N137" t="s">
        <v>558</v>
      </c>
      <c r="O137" s="57">
        <v>45737.71597222222</v>
      </c>
      <c r="P137" s="57">
        <v>45737.756944444445</v>
      </c>
      <c r="Q137" t="s">
        <v>407</v>
      </c>
      <c r="R137" t="s">
        <v>407</v>
      </c>
      <c r="S137" t="s">
        <v>407</v>
      </c>
      <c r="U137" t="s">
        <v>407</v>
      </c>
      <c r="W137" t="s">
        <v>547</v>
      </c>
    </row>
    <row r="138" spans="1:27" ht="29.1">
      <c r="A138" s="57">
        <v>45737.712500000001</v>
      </c>
      <c r="B138">
        <v>24810506</v>
      </c>
      <c r="C138">
        <v>727402</v>
      </c>
      <c r="D138" t="s">
        <v>540</v>
      </c>
      <c r="E138" t="s">
        <v>1117</v>
      </c>
      <c r="F138" t="s">
        <v>1118</v>
      </c>
      <c r="G138" t="s">
        <v>2</v>
      </c>
      <c r="H138">
        <v>71159808</v>
      </c>
      <c r="I138">
        <v>17</v>
      </c>
      <c r="J138">
        <v>999664617</v>
      </c>
      <c r="K138" s="59" t="s">
        <v>1119</v>
      </c>
      <c r="L138" s="59" t="s">
        <v>1120</v>
      </c>
      <c r="M138" s="59" t="s">
        <v>589</v>
      </c>
      <c r="N138" t="s">
        <v>546</v>
      </c>
      <c r="O138" s="57">
        <v>45737.71597222222</v>
      </c>
      <c r="P138" s="57">
        <v>45737.743055555555</v>
      </c>
      <c r="Q138" s="57">
        <v>45737.788888888892</v>
      </c>
      <c r="R138" t="s">
        <v>407</v>
      </c>
      <c r="S138" s="57">
        <v>45737.9</v>
      </c>
      <c r="U138" t="s">
        <v>407</v>
      </c>
      <c r="W138" t="s">
        <v>547</v>
      </c>
    </row>
    <row r="139" spans="1:27" ht="29.1">
      <c r="A139" s="57">
        <v>45737.712500000001</v>
      </c>
      <c r="B139">
        <v>24810507</v>
      </c>
      <c r="C139">
        <v>727403</v>
      </c>
      <c r="D139" t="s">
        <v>540</v>
      </c>
      <c r="E139" t="s">
        <v>1121</v>
      </c>
      <c r="F139" t="s">
        <v>1122</v>
      </c>
      <c r="G139" t="s">
        <v>2</v>
      </c>
      <c r="H139">
        <v>73527158</v>
      </c>
      <c r="I139">
        <v>19</v>
      </c>
      <c r="J139">
        <v>943296108</v>
      </c>
      <c r="K139" s="59" t="s">
        <v>1123</v>
      </c>
      <c r="L139" s="59" t="s">
        <v>1124</v>
      </c>
      <c r="M139" s="59" t="s">
        <v>609</v>
      </c>
      <c r="N139" t="s">
        <v>546</v>
      </c>
      <c r="O139" s="57">
        <v>45737.71597222222</v>
      </c>
      <c r="P139" s="57">
        <v>45737.743055555555</v>
      </c>
      <c r="Q139" s="57">
        <v>45737.779861111114</v>
      </c>
      <c r="R139" t="s">
        <v>407</v>
      </c>
      <c r="S139" s="57">
        <v>45737.786805555559</v>
      </c>
      <c r="U139" t="s">
        <v>407</v>
      </c>
      <c r="W139" t="s">
        <v>547</v>
      </c>
    </row>
    <row r="140" spans="1:27">
      <c r="A140" s="57">
        <v>45737.734722222223</v>
      </c>
      <c r="B140">
        <v>24810970</v>
      </c>
      <c r="C140">
        <v>727420</v>
      </c>
      <c r="D140" t="s">
        <v>540</v>
      </c>
      <c r="E140" t="s">
        <v>1125</v>
      </c>
      <c r="F140" t="s">
        <v>1126</v>
      </c>
      <c r="G140" t="s">
        <v>2</v>
      </c>
      <c r="H140">
        <v>9677633</v>
      </c>
      <c r="I140">
        <v>57</v>
      </c>
      <c r="J140">
        <v>999719121</v>
      </c>
      <c r="K140" s="59" t="s">
        <v>1127</v>
      </c>
      <c r="L140" s="59" t="s">
        <v>1128</v>
      </c>
      <c r="M140" s="59" t="s">
        <v>557</v>
      </c>
      <c r="N140" t="s">
        <v>546</v>
      </c>
      <c r="O140" s="57">
        <v>45737.770833333336</v>
      </c>
      <c r="P140" s="57">
        <v>45737.8125</v>
      </c>
      <c r="Q140" s="57">
        <v>45737.820833333331</v>
      </c>
      <c r="R140" t="s">
        <v>407</v>
      </c>
      <c r="S140" s="57">
        <v>45737.898611111108</v>
      </c>
      <c r="U140" t="s">
        <v>407</v>
      </c>
      <c r="V140" t="s">
        <v>28</v>
      </c>
      <c r="W140" t="s">
        <v>578</v>
      </c>
      <c r="X140" s="8">
        <v>45741</v>
      </c>
      <c r="Y140" s="60">
        <v>0.7680555555555556</v>
      </c>
      <c r="Z140" t="s">
        <v>579</v>
      </c>
      <c r="AA140" t="s">
        <v>28</v>
      </c>
    </row>
    <row r="141" spans="1:27">
      <c r="A141" s="57">
        <v>45737.736111111109</v>
      </c>
      <c r="B141">
        <v>24810994</v>
      </c>
      <c r="C141">
        <v>727422</v>
      </c>
      <c r="D141" t="s">
        <v>540</v>
      </c>
      <c r="E141" t="s">
        <v>569</v>
      </c>
      <c r="F141" t="s">
        <v>570</v>
      </c>
      <c r="G141" t="s">
        <v>2</v>
      </c>
      <c r="H141">
        <v>90641293</v>
      </c>
      <c r="I141">
        <v>7</v>
      </c>
      <c r="J141">
        <v>984119375</v>
      </c>
      <c r="K141" s="59" t="s">
        <v>571</v>
      </c>
      <c r="L141" s="59" t="s">
        <v>572</v>
      </c>
      <c r="M141" s="59" t="s">
        <v>573</v>
      </c>
      <c r="N141" t="s">
        <v>558</v>
      </c>
      <c r="O141" s="57">
        <v>45737.76666666667</v>
      </c>
      <c r="P141" s="57">
        <v>45737.854166666664</v>
      </c>
      <c r="Q141" s="57">
        <v>45737.882638888892</v>
      </c>
      <c r="R141" t="s">
        <v>407</v>
      </c>
      <c r="S141" s="57">
        <v>45737.895833333336</v>
      </c>
      <c r="U141" t="s">
        <v>407</v>
      </c>
      <c r="W141" t="s">
        <v>547</v>
      </c>
    </row>
    <row r="142" spans="1:27" ht="29.1">
      <c r="A142" s="57">
        <v>45737.739583333336</v>
      </c>
      <c r="B142">
        <v>24811069</v>
      </c>
      <c r="C142">
        <v>727427</v>
      </c>
      <c r="D142" t="s">
        <v>540</v>
      </c>
      <c r="E142" t="s">
        <v>1129</v>
      </c>
      <c r="F142" t="s">
        <v>1130</v>
      </c>
      <c r="G142" t="s">
        <v>2</v>
      </c>
      <c r="H142">
        <v>45434423</v>
      </c>
      <c r="I142">
        <v>36</v>
      </c>
      <c r="J142">
        <v>960423323</v>
      </c>
      <c r="K142" s="59" t="s">
        <v>1131</v>
      </c>
      <c r="L142" s="59" t="s">
        <v>1132</v>
      </c>
      <c r="M142" s="59" t="s">
        <v>609</v>
      </c>
      <c r="N142" t="s">
        <v>546</v>
      </c>
      <c r="O142" s="57">
        <v>45737.744444444441</v>
      </c>
      <c r="P142" s="57">
        <v>45737.770833333336</v>
      </c>
      <c r="Q142" t="s">
        <v>407</v>
      </c>
      <c r="R142" t="s">
        <v>407</v>
      </c>
      <c r="S142" t="s">
        <v>407</v>
      </c>
      <c r="U142" t="s">
        <v>407</v>
      </c>
      <c r="W142" t="s">
        <v>547</v>
      </c>
    </row>
    <row r="143" spans="1:27" ht="29.1">
      <c r="A143" s="57">
        <v>45737.742361111108</v>
      </c>
      <c r="B143">
        <v>24811118</v>
      </c>
      <c r="C143">
        <v>727430</v>
      </c>
      <c r="D143" t="s">
        <v>540</v>
      </c>
      <c r="E143" t="s">
        <v>1133</v>
      </c>
      <c r="F143" t="s">
        <v>1134</v>
      </c>
      <c r="G143" t="s">
        <v>2</v>
      </c>
      <c r="H143">
        <v>77804828</v>
      </c>
      <c r="I143">
        <v>25</v>
      </c>
      <c r="J143">
        <v>951542949</v>
      </c>
      <c r="K143" s="59" t="s">
        <v>1135</v>
      </c>
      <c r="L143" s="59" t="s">
        <v>1136</v>
      </c>
      <c r="M143" s="59" t="s">
        <v>589</v>
      </c>
      <c r="N143" t="s">
        <v>546</v>
      </c>
      <c r="O143" s="57">
        <v>45737.78125</v>
      </c>
      <c r="P143" s="57">
        <v>45737.826388888891</v>
      </c>
      <c r="Q143" s="57">
        <v>45737.855555555558</v>
      </c>
      <c r="R143" t="s">
        <v>407</v>
      </c>
      <c r="S143" s="57">
        <v>45737.856944444444</v>
      </c>
      <c r="U143" t="s">
        <v>407</v>
      </c>
      <c r="W143" t="s">
        <v>547</v>
      </c>
    </row>
    <row r="144" spans="1:27" ht="29.1">
      <c r="A144" s="57">
        <v>45737.743055555555</v>
      </c>
      <c r="B144">
        <v>24811139</v>
      </c>
      <c r="C144">
        <v>727432</v>
      </c>
      <c r="D144" t="s">
        <v>540</v>
      </c>
      <c r="E144" t="s">
        <v>1137</v>
      </c>
      <c r="F144" t="s">
        <v>1138</v>
      </c>
      <c r="G144" t="s">
        <v>2</v>
      </c>
      <c r="H144">
        <v>44544162</v>
      </c>
      <c r="I144">
        <v>37</v>
      </c>
      <c r="J144">
        <v>968197765</v>
      </c>
      <c r="K144" s="59" t="s">
        <v>1139</v>
      </c>
      <c r="L144" s="59" t="s">
        <v>1140</v>
      </c>
      <c r="M144" s="59" t="s">
        <v>563</v>
      </c>
      <c r="N144" t="s">
        <v>546</v>
      </c>
      <c r="O144" s="57">
        <v>45737.74722222222</v>
      </c>
      <c r="P144" s="57">
        <v>45737.798611111109</v>
      </c>
      <c r="Q144" s="57">
        <v>45737.779166666667</v>
      </c>
      <c r="R144" t="s">
        <v>407</v>
      </c>
      <c r="S144" s="57">
        <v>45737.786805555559</v>
      </c>
      <c r="U144" t="s">
        <v>407</v>
      </c>
      <c r="W144" t="s">
        <v>547</v>
      </c>
    </row>
    <row r="145" spans="1:27">
      <c r="A145" s="57">
        <v>45737.74722222222</v>
      </c>
      <c r="B145">
        <v>24811210</v>
      </c>
      <c r="C145">
        <v>727434</v>
      </c>
      <c r="D145" t="s">
        <v>540</v>
      </c>
      <c r="E145" t="s">
        <v>1141</v>
      </c>
      <c r="F145" t="s">
        <v>1142</v>
      </c>
      <c r="G145" t="s">
        <v>2</v>
      </c>
      <c r="H145">
        <v>79689733</v>
      </c>
      <c r="I145">
        <v>8</v>
      </c>
      <c r="J145">
        <v>967200105</v>
      </c>
      <c r="K145" s="59" t="s">
        <v>1143</v>
      </c>
      <c r="L145" s="59" t="s">
        <v>1144</v>
      </c>
      <c r="M145" s="59" t="s">
        <v>589</v>
      </c>
      <c r="N145" t="s">
        <v>558</v>
      </c>
      <c r="O145" s="57">
        <v>45737.750694444447</v>
      </c>
      <c r="P145" s="57">
        <v>45737.8125</v>
      </c>
      <c r="Q145" s="57">
        <v>45737.852083333331</v>
      </c>
      <c r="R145" t="s">
        <v>407</v>
      </c>
      <c r="S145" s="57">
        <v>45737.859722222223</v>
      </c>
      <c r="U145" t="s">
        <v>407</v>
      </c>
      <c r="W145" t="s">
        <v>547</v>
      </c>
    </row>
    <row r="146" spans="1:27" ht="29.1">
      <c r="A146" s="57">
        <v>45737.749305555553</v>
      </c>
      <c r="B146">
        <v>24811256</v>
      </c>
      <c r="C146">
        <v>727435</v>
      </c>
      <c r="D146" t="s">
        <v>540</v>
      </c>
      <c r="E146" t="s">
        <v>1145</v>
      </c>
      <c r="F146" t="s">
        <v>1146</v>
      </c>
      <c r="G146" t="s">
        <v>2</v>
      </c>
      <c r="H146">
        <v>93061509</v>
      </c>
      <c r="I146">
        <v>2</v>
      </c>
      <c r="J146">
        <v>991909451</v>
      </c>
      <c r="K146" s="59" t="s">
        <v>1147</v>
      </c>
      <c r="L146" s="59" t="s">
        <v>1148</v>
      </c>
      <c r="M146" s="59" t="s">
        <v>557</v>
      </c>
      <c r="N146" t="s">
        <v>558</v>
      </c>
      <c r="O146" s="57">
        <v>45737.765277777777</v>
      </c>
      <c r="P146" s="57">
        <v>45737.854166666664</v>
      </c>
      <c r="Q146" t="s">
        <v>407</v>
      </c>
      <c r="R146" t="s">
        <v>407</v>
      </c>
      <c r="S146" t="s">
        <v>407</v>
      </c>
      <c r="U146" t="s">
        <v>407</v>
      </c>
      <c r="W146" t="s">
        <v>547</v>
      </c>
    </row>
    <row r="147" spans="1:27" ht="29.1">
      <c r="A147" s="57">
        <v>45737.756944444445</v>
      </c>
      <c r="B147">
        <v>24811339</v>
      </c>
      <c r="C147">
        <v>727441</v>
      </c>
      <c r="D147" t="s">
        <v>540</v>
      </c>
      <c r="E147" t="s">
        <v>1149</v>
      </c>
      <c r="F147" t="s">
        <v>1150</v>
      </c>
      <c r="G147" t="s">
        <v>2</v>
      </c>
      <c r="H147">
        <v>70485932</v>
      </c>
      <c r="I147">
        <v>18</v>
      </c>
      <c r="J147">
        <v>973693032</v>
      </c>
      <c r="K147" s="59" t="s">
        <v>1151</v>
      </c>
      <c r="L147" s="59" t="s">
        <v>1152</v>
      </c>
      <c r="M147" s="59" t="s">
        <v>573</v>
      </c>
      <c r="N147" t="s">
        <v>546</v>
      </c>
      <c r="O147" s="57">
        <v>45737.760416666664</v>
      </c>
      <c r="P147" s="57">
        <v>45737.826388888891</v>
      </c>
      <c r="Q147" s="57">
        <v>45737.847222222219</v>
      </c>
      <c r="R147" t="s">
        <v>407</v>
      </c>
      <c r="S147" s="57">
        <v>45737.878472222219</v>
      </c>
      <c r="U147" t="s">
        <v>407</v>
      </c>
      <c r="V147" t="s">
        <v>28</v>
      </c>
      <c r="W147" t="s">
        <v>578</v>
      </c>
      <c r="X147" s="8">
        <v>45741</v>
      </c>
      <c r="Y147" s="60">
        <v>0.77222222222222225</v>
      </c>
      <c r="Z147" t="s">
        <v>579</v>
      </c>
      <c r="AA147" t="s">
        <v>28</v>
      </c>
    </row>
    <row r="148" spans="1:27" ht="29.1">
      <c r="A148" s="57">
        <v>45737.757638888892</v>
      </c>
      <c r="B148">
        <v>24811350</v>
      </c>
      <c r="C148">
        <v>727442</v>
      </c>
      <c r="D148" t="s">
        <v>540</v>
      </c>
      <c r="E148" t="s">
        <v>1153</v>
      </c>
      <c r="F148" t="s">
        <v>1154</v>
      </c>
      <c r="G148" t="s">
        <v>2</v>
      </c>
      <c r="H148">
        <v>93104929</v>
      </c>
      <c r="I148">
        <v>2</v>
      </c>
      <c r="J148">
        <v>977929396</v>
      </c>
      <c r="K148" s="59" t="s">
        <v>1155</v>
      </c>
      <c r="L148" s="59" t="s">
        <v>1156</v>
      </c>
      <c r="M148" s="59" t="s">
        <v>552</v>
      </c>
      <c r="N148" t="s">
        <v>558</v>
      </c>
      <c r="O148" s="57">
        <v>45737.761111111111</v>
      </c>
      <c r="P148" s="57">
        <v>45737.840277777781</v>
      </c>
      <c r="Q148" t="s">
        <v>407</v>
      </c>
      <c r="R148" t="s">
        <v>407</v>
      </c>
      <c r="S148" t="s">
        <v>407</v>
      </c>
      <c r="U148" t="s">
        <v>407</v>
      </c>
      <c r="W148" t="s">
        <v>547</v>
      </c>
    </row>
    <row r="149" spans="1:27" ht="29.1">
      <c r="A149" s="57">
        <v>45737.761111111111</v>
      </c>
      <c r="B149">
        <v>24811387</v>
      </c>
      <c r="C149">
        <v>727447</v>
      </c>
      <c r="D149" t="s">
        <v>540</v>
      </c>
      <c r="E149" t="s">
        <v>1157</v>
      </c>
      <c r="F149" t="s">
        <v>1158</v>
      </c>
      <c r="G149" t="s">
        <v>2</v>
      </c>
      <c r="H149">
        <v>18196932</v>
      </c>
      <c r="I149">
        <v>48</v>
      </c>
      <c r="J149">
        <v>956616583</v>
      </c>
      <c r="K149" s="59" t="s">
        <v>1159</v>
      </c>
      <c r="L149" s="59" t="s">
        <v>1160</v>
      </c>
      <c r="M149" s="59" t="s">
        <v>677</v>
      </c>
      <c r="N149" t="s">
        <v>546</v>
      </c>
      <c r="O149" s="57">
        <v>45737.768055555556</v>
      </c>
      <c r="P149" s="57">
        <v>45737.868055555555</v>
      </c>
      <c r="Q149" s="57">
        <v>45737.832638888889</v>
      </c>
      <c r="R149" t="s">
        <v>407</v>
      </c>
      <c r="S149" s="57">
        <v>45737.836805555555</v>
      </c>
      <c r="U149" t="s">
        <v>407</v>
      </c>
      <c r="W149" t="s">
        <v>547</v>
      </c>
    </row>
    <row r="150" spans="1:27" ht="29.1">
      <c r="A150" s="57">
        <v>45737.76666666667</v>
      </c>
      <c r="B150">
        <v>24811429</v>
      </c>
      <c r="C150">
        <v>727452</v>
      </c>
      <c r="D150" t="s">
        <v>540</v>
      </c>
      <c r="E150" t="s">
        <v>1161</v>
      </c>
      <c r="F150" t="s">
        <v>1162</v>
      </c>
      <c r="G150" t="s">
        <v>2</v>
      </c>
      <c r="H150">
        <v>77527238</v>
      </c>
      <c r="I150">
        <v>13</v>
      </c>
      <c r="J150">
        <v>942236853</v>
      </c>
      <c r="K150" s="59" t="s">
        <v>1163</v>
      </c>
      <c r="L150" s="59" t="s">
        <v>1160</v>
      </c>
      <c r="M150" s="59" t="s">
        <v>677</v>
      </c>
      <c r="N150" t="s">
        <v>558</v>
      </c>
      <c r="O150" s="57">
        <v>45737.78125</v>
      </c>
      <c r="P150" s="57">
        <v>45737.909722222219</v>
      </c>
      <c r="Q150" s="57">
        <v>45737.896527777775</v>
      </c>
      <c r="R150" t="s">
        <v>407</v>
      </c>
      <c r="S150" s="57">
        <v>45737.911111111112</v>
      </c>
      <c r="U150" t="s">
        <v>407</v>
      </c>
      <c r="W150" t="s">
        <v>547</v>
      </c>
    </row>
    <row r="151" spans="1:27" ht="29.1">
      <c r="A151" s="57">
        <v>45737.769444444442</v>
      </c>
      <c r="B151">
        <v>24811457</v>
      </c>
      <c r="C151">
        <v>727455</v>
      </c>
      <c r="D151" t="s">
        <v>540</v>
      </c>
      <c r="E151" t="s">
        <v>1164</v>
      </c>
      <c r="F151" t="s">
        <v>1165</v>
      </c>
      <c r="G151" t="s">
        <v>2</v>
      </c>
      <c r="H151">
        <v>7737584</v>
      </c>
      <c r="I151">
        <v>74</v>
      </c>
      <c r="J151">
        <v>993136401</v>
      </c>
      <c r="K151" s="59" t="s">
        <v>1166</v>
      </c>
      <c r="L151" s="59" t="s">
        <v>1167</v>
      </c>
      <c r="M151" s="59" t="s">
        <v>584</v>
      </c>
      <c r="N151" t="s">
        <v>546</v>
      </c>
      <c r="O151" s="57">
        <v>45737.790972222225</v>
      </c>
      <c r="P151" s="57">
        <v>45737.881944444445</v>
      </c>
      <c r="Q151" s="57">
        <v>45737.888888888891</v>
      </c>
      <c r="R151" t="s">
        <v>407</v>
      </c>
      <c r="S151" s="57">
        <v>45737.931944444441</v>
      </c>
      <c r="U151" t="s">
        <v>407</v>
      </c>
      <c r="W151" t="s">
        <v>547</v>
      </c>
    </row>
    <row r="152" spans="1:27">
      <c r="A152" s="57">
        <v>45737.770138888889</v>
      </c>
      <c r="B152">
        <v>24811460</v>
      </c>
      <c r="C152">
        <v>727458</v>
      </c>
      <c r="D152" t="s">
        <v>540</v>
      </c>
      <c r="E152" t="s">
        <v>1168</v>
      </c>
      <c r="F152" t="s">
        <v>1169</v>
      </c>
      <c r="G152" t="s">
        <v>2</v>
      </c>
      <c r="H152">
        <v>78610462</v>
      </c>
      <c r="I152">
        <v>10</v>
      </c>
      <c r="J152">
        <v>997609717</v>
      </c>
      <c r="K152" s="59" t="s">
        <v>1170</v>
      </c>
      <c r="L152" s="59" t="s">
        <v>1171</v>
      </c>
      <c r="M152" s="59" t="s">
        <v>589</v>
      </c>
      <c r="N152" t="s">
        <v>558</v>
      </c>
      <c r="O152" s="57">
        <v>45737.790972222225</v>
      </c>
      <c r="P152" s="57">
        <v>45737.895833333336</v>
      </c>
      <c r="Q152" s="57">
        <v>45737.919444444444</v>
      </c>
      <c r="R152" t="s">
        <v>407</v>
      </c>
      <c r="S152" s="57">
        <v>45737.921527777777</v>
      </c>
      <c r="U152" t="s">
        <v>407</v>
      </c>
      <c r="W152" t="s">
        <v>547</v>
      </c>
    </row>
    <row r="153" spans="1:27" ht="57.95">
      <c r="A153" s="57">
        <v>45737.779166666667</v>
      </c>
      <c r="B153">
        <v>24811525</v>
      </c>
      <c r="C153">
        <v>727464</v>
      </c>
      <c r="D153" t="s">
        <v>540</v>
      </c>
      <c r="E153" t="s">
        <v>1172</v>
      </c>
      <c r="F153" t="s">
        <v>1173</v>
      </c>
      <c r="G153" t="s">
        <v>2</v>
      </c>
      <c r="H153">
        <v>25856328</v>
      </c>
      <c r="I153">
        <v>48</v>
      </c>
      <c r="J153">
        <v>933923336</v>
      </c>
      <c r="K153" s="59" t="s">
        <v>1174</v>
      </c>
      <c r="L153" s="59" t="s">
        <v>1175</v>
      </c>
      <c r="M153" s="59" t="s">
        <v>589</v>
      </c>
      <c r="N153" t="s">
        <v>546</v>
      </c>
      <c r="O153" s="57">
        <v>45737.788888888892</v>
      </c>
      <c r="P153" s="57">
        <v>45737.868055555555</v>
      </c>
      <c r="Q153" s="57">
        <v>45738.320138888892</v>
      </c>
      <c r="R153" t="s">
        <v>407</v>
      </c>
      <c r="S153" s="57">
        <v>45738.32916666667</v>
      </c>
      <c r="U153" t="s">
        <v>407</v>
      </c>
      <c r="V153" t="s">
        <v>28</v>
      </c>
      <c r="W153" t="s">
        <v>578</v>
      </c>
      <c r="X153" s="8">
        <v>45741</v>
      </c>
      <c r="Z153" t="s">
        <v>724</v>
      </c>
      <c r="AA153" t="s">
        <v>28</v>
      </c>
    </row>
    <row r="154" spans="1:27" ht="43.5">
      <c r="A154" s="57">
        <v>45737.787499999999</v>
      </c>
      <c r="B154">
        <v>24811554</v>
      </c>
      <c r="C154">
        <v>727471</v>
      </c>
      <c r="D154" t="s">
        <v>540</v>
      </c>
      <c r="E154" t="s">
        <v>1176</v>
      </c>
      <c r="F154" t="s">
        <v>1177</v>
      </c>
      <c r="G154" t="s">
        <v>2</v>
      </c>
      <c r="H154">
        <v>72214986</v>
      </c>
      <c r="I154">
        <v>27</v>
      </c>
      <c r="J154">
        <v>932691448</v>
      </c>
      <c r="K154" s="59" t="s">
        <v>1178</v>
      </c>
      <c r="L154" s="59" t="s">
        <v>1179</v>
      </c>
      <c r="M154" s="59" t="s">
        <v>557</v>
      </c>
      <c r="N154" t="s">
        <v>546</v>
      </c>
      <c r="O154" s="57">
        <v>45737.793749999997</v>
      </c>
      <c r="P154" s="57">
        <v>45738.395833333336</v>
      </c>
      <c r="Q154" s="57">
        <v>45737.857638888891</v>
      </c>
      <c r="R154" t="s">
        <v>407</v>
      </c>
      <c r="S154" s="57">
        <v>45737.884722222225</v>
      </c>
      <c r="U154" t="s">
        <v>407</v>
      </c>
      <c r="W154" t="s">
        <v>547</v>
      </c>
    </row>
    <row r="155" spans="1:27" ht="29.1">
      <c r="A155" s="57">
        <v>45737.795138888891</v>
      </c>
      <c r="B155">
        <v>24811607</v>
      </c>
      <c r="C155">
        <v>727480</v>
      </c>
      <c r="D155" t="s">
        <v>540</v>
      </c>
      <c r="E155" t="s">
        <v>1180</v>
      </c>
      <c r="F155" t="s">
        <v>1181</v>
      </c>
      <c r="G155" t="s">
        <v>2</v>
      </c>
      <c r="H155">
        <v>78876214</v>
      </c>
      <c r="I155">
        <v>10</v>
      </c>
      <c r="J155">
        <v>954695673</v>
      </c>
      <c r="K155" s="59" t="s">
        <v>1182</v>
      </c>
      <c r="L155" s="59" t="s">
        <v>1183</v>
      </c>
      <c r="M155" s="59" t="s">
        <v>810</v>
      </c>
      <c r="N155" t="s">
        <v>558</v>
      </c>
      <c r="O155" s="57">
        <v>45737.806944444441</v>
      </c>
      <c r="P155" s="57">
        <v>45738.395833333336</v>
      </c>
      <c r="Q155" s="57">
        <v>45737.922222222223</v>
      </c>
      <c r="R155" t="s">
        <v>407</v>
      </c>
      <c r="S155" s="57">
        <v>45737.930555555555</v>
      </c>
      <c r="U155" t="s">
        <v>407</v>
      </c>
      <c r="W155" t="s">
        <v>547</v>
      </c>
    </row>
    <row r="156" spans="1:27" ht="29.1">
      <c r="A156" s="57">
        <v>45737.804166666669</v>
      </c>
      <c r="B156">
        <v>24811666</v>
      </c>
      <c r="C156">
        <v>727490</v>
      </c>
      <c r="D156" t="s">
        <v>540</v>
      </c>
      <c r="E156" t="s">
        <v>1184</v>
      </c>
      <c r="F156" t="s">
        <v>1185</v>
      </c>
      <c r="G156" t="s">
        <v>2</v>
      </c>
      <c r="H156">
        <v>40075573</v>
      </c>
      <c r="I156">
        <v>46</v>
      </c>
      <c r="J156">
        <v>963778024</v>
      </c>
      <c r="K156" s="59" t="s">
        <v>1186</v>
      </c>
      <c r="L156" s="59" t="s">
        <v>1187</v>
      </c>
      <c r="M156" s="59" t="s">
        <v>552</v>
      </c>
      <c r="N156" t="s">
        <v>546</v>
      </c>
      <c r="O156" s="57">
        <v>45737.807638888888</v>
      </c>
      <c r="P156" s="57">
        <v>45737.909722222219</v>
      </c>
      <c r="Q156" s="57">
        <v>45738.307638888888</v>
      </c>
      <c r="R156" t="s">
        <v>407</v>
      </c>
      <c r="S156" s="57">
        <v>45738.311111111114</v>
      </c>
      <c r="U156" t="s">
        <v>407</v>
      </c>
      <c r="W156" t="s">
        <v>547</v>
      </c>
    </row>
    <row r="157" spans="1:27" ht="29.1">
      <c r="A157" s="57">
        <v>45737.822222222225</v>
      </c>
      <c r="B157">
        <v>24811747</v>
      </c>
      <c r="C157">
        <v>727509</v>
      </c>
      <c r="D157" t="s">
        <v>540</v>
      </c>
      <c r="E157" t="s">
        <v>1188</v>
      </c>
      <c r="F157" t="s">
        <v>1189</v>
      </c>
      <c r="G157" t="s">
        <v>2</v>
      </c>
      <c r="H157">
        <v>72692826</v>
      </c>
      <c r="I157">
        <v>19</v>
      </c>
      <c r="J157">
        <v>975750841</v>
      </c>
      <c r="K157" s="59" t="s">
        <v>1190</v>
      </c>
      <c r="L157" s="59" t="s">
        <v>1191</v>
      </c>
      <c r="M157" s="59" t="s">
        <v>1067</v>
      </c>
      <c r="N157" t="s">
        <v>546</v>
      </c>
      <c r="O157" s="57">
        <v>45738.299305555556</v>
      </c>
      <c r="P157" s="57">
        <v>45738.326388888891</v>
      </c>
      <c r="Q157" s="57">
        <v>45738.315972222219</v>
      </c>
      <c r="R157" t="s">
        <v>407</v>
      </c>
      <c r="S157" t="s">
        <v>407</v>
      </c>
      <c r="U157" t="s">
        <v>407</v>
      </c>
      <c r="W157" t="s">
        <v>547</v>
      </c>
    </row>
    <row r="158" spans="1:27">
      <c r="A158" s="57">
        <v>45737.836111111108</v>
      </c>
      <c r="B158">
        <v>24811767</v>
      </c>
      <c r="C158">
        <v>727520</v>
      </c>
      <c r="D158" t="s">
        <v>540</v>
      </c>
      <c r="E158" t="s">
        <v>1192</v>
      </c>
      <c r="F158" t="s">
        <v>1193</v>
      </c>
      <c r="G158" t="s">
        <v>2</v>
      </c>
      <c r="H158">
        <v>44755495</v>
      </c>
      <c r="I158">
        <v>37</v>
      </c>
      <c r="J158">
        <v>949208252</v>
      </c>
      <c r="K158" s="59" t="s">
        <v>1194</v>
      </c>
      <c r="L158" s="59" t="s">
        <v>1195</v>
      </c>
      <c r="M158" s="59" t="s">
        <v>599</v>
      </c>
      <c r="N158" t="s">
        <v>546</v>
      </c>
      <c r="O158" s="57">
        <v>45738.301388888889</v>
      </c>
      <c r="P158" s="57">
        <v>45738.326388888891</v>
      </c>
      <c r="Q158" s="57">
        <v>45738.388888888891</v>
      </c>
      <c r="R158" t="s">
        <v>407</v>
      </c>
      <c r="S158" t="s">
        <v>407</v>
      </c>
      <c r="U158" t="s">
        <v>407</v>
      </c>
      <c r="W158" t="s">
        <v>547</v>
      </c>
    </row>
    <row r="159" spans="1:27" ht="29.1">
      <c r="A159" s="57">
        <v>45737.841666666667</v>
      </c>
      <c r="B159">
        <v>24811815</v>
      </c>
      <c r="C159">
        <v>727522</v>
      </c>
      <c r="D159" t="s">
        <v>540</v>
      </c>
      <c r="E159" t="s">
        <v>1196</v>
      </c>
      <c r="F159" t="s">
        <v>1197</v>
      </c>
      <c r="G159" t="s">
        <v>2</v>
      </c>
      <c r="H159">
        <v>76476987</v>
      </c>
      <c r="I159">
        <v>28</v>
      </c>
      <c r="J159">
        <v>977179681</v>
      </c>
      <c r="K159" s="59" t="s">
        <v>1198</v>
      </c>
      <c r="L159" s="59" t="s">
        <v>1199</v>
      </c>
      <c r="M159" s="59" t="s">
        <v>573</v>
      </c>
      <c r="N159" t="s">
        <v>546</v>
      </c>
      <c r="O159" s="57">
        <v>45738.313194444447</v>
      </c>
      <c r="P159" s="57">
        <v>45738.423611111109</v>
      </c>
      <c r="Q159" s="57">
        <v>45738.347222222219</v>
      </c>
      <c r="R159" t="s">
        <v>407</v>
      </c>
      <c r="S159" t="s">
        <v>407</v>
      </c>
      <c r="U159" t="s">
        <v>407</v>
      </c>
      <c r="W159" t="s">
        <v>547</v>
      </c>
    </row>
    <row r="160" spans="1:27" ht="29.1">
      <c r="A160" s="57">
        <v>45737.854166666664</v>
      </c>
      <c r="B160">
        <v>24811867</v>
      </c>
      <c r="C160">
        <v>727534</v>
      </c>
      <c r="D160" t="s">
        <v>540</v>
      </c>
      <c r="E160" t="s">
        <v>1200</v>
      </c>
      <c r="F160" t="s">
        <v>1201</v>
      </c>
      <c r="G160" t="s">
        <v>2</v>
      </c>
      <c r="H160">
        <v>79149073</v>
      </c>
      <c r="I160">
        <v>9</v>
      </c>
      <c r="J160">
        <v>996780856</v>
      </c>
      <c r="K160" s="59" t="s">
        <v>1202</v>
      </c>
      <c r="L160" s="59" t="s">
        <v>1203</v>
      </c>
      <c r="M160" s="59" t="s">
        <v>1204</v>
      </c>
      <c r="N160" t="s">
        <v>558</v>
      </c>
      <c r="O160" s="57">
        <v>45738.320138888892</v>
      </c>
      <c r="P160" s="57">
        <v>45738.395833333336</v>
      </c>
      <c r="Q160" s="57">
        <v>45738.367361111108</v>
      </c>
      <c r="R160" t="s">
        <v>407</v>
      </c>
      <c r="S160" t="s">
        <v>407</v>
      </c>
      <c r="U160" t="s">
        <v>407</v>
      </c>
      <c r="W160" t="s">
        <v>547</v>
      </c>
    </row>
    <row r="161" spans="1:23" ht="29.1">
      <c r="A161" s="57">
        <v>45737.854861111111</v>
      </c>
      <c r="B161">
        <v>24811873</v>
      </c>
      <c r="C161">
        <v>727536</v>
      </c>
      <c r="D161" t="s">
        <v>540</v>
      </c>
      <c r="E161" t="s">
        <v>1205</v>
      </c>
      <c r="F161" t="s">
        <v>1206</v>
      </c>
      <c r="G161" t="s">
        <v>2</v>
      </c>
      <c r="H161">
        <v>43091168</v>
      </c>
      <c r="I161">
        <v>39</v>
      </c>
      <c r="J161">
        <v>940243424</v>
      </c>
      <c r="K161" s="59" t="s">
        <v>1207</v>
      </c>
      <c r="L161" s="59" t="s">
        <v>1208</v>
      </c>
      <c r="M161" s="59" t="s">
        <v>594</v>
      </c>
      <c r="N161" t="s">
        <v>546</v>
      </c>
      <c r="O161" s="57">
        <v>45738.302083333336</v>
      </c>
      <c r="P161" s="57">
        <v>45738.354166666664</v>
      </c>
      <c r="Q161" s="57">
        <v>45738.341666666667</v>
      </c>
      <c r="R161" t="s">
        <v>407</v>
      </c>
      <c r="S161" s="57">
        <v>45738.342361111114</v>
      </c>
      <c r="U161" t="s">
        <v>407</v>
      </c>
      <c r="W161" t="s">
        <v>547</v>
      </c>
    </row>
    <row r="162" spans="1:23" ht="29.1">
      <c r="A162" s="57">
        <v>45737.856944444444</v>
      </c>
      <c r="B162">
        <v>24811879</v>
      </c>
      <c r="C162">
        <v>727538</v>
      </c>
      <c r="D162" t="s">
        <v>540</v>
      </c>
      <c r="E162" t="s">
        <v>1209</v>
      </c>
      <c r="F162" t="s">
        <v>1210</v>
      </c>
      <c r="G162" t="s">
        <v>2</v>
      </c>
      <c r="H162">
        <v>42263949</v>
      </c>
      <c r="I162">
        <v>41</v>
      </c>
      <c r="J162">
        <v>944496324</v>
      </c>
      <c r="K162" s="59" t="s">
        <v>1211</v>
      </c>
      <c r="L162" s="59" t="s">
        <v>1212</v>
      </c>
      <c r="M162" s="59" t="s">
        <v>584</v>
      </c>
      <c r="N162" t="s">
        <v>546</v>
      </c>
      <c r="O162" s="57">
        <v>45738.304166666669</v>
      </c>
      <c r="P162" s="57">
        <v>45738.368055555555</v>
      </c>
      <c r="Q162" s="57">
        <v>45738.333333333336</v>
      </c>
      <c r="R162" t="s">
        <v>407</v>
      </c>
      <c r="S162" t="s">
        <v>407</v>
      </c>
      <c r="U162" t="s">
        <v>407</v>
      </c>
      <c r="W162" t="s">
        <v>547</v>
      </c>
    </row>
    <row r="163" spans="1:23" ht="29.1">
      <c r="A163" s="57">
        <v>45737.863194444442</v>
      </c>
      <c r="B163">
        <v>24811894</v>
      </c>
      <c r="C163">
        <v>727543</v>
      </c>
      <c r="D163" t="s">
        <v>540</v>
      </c>
      <c r="E163" t="s">
        <v>1213</v>
      </c>
      <c r="F163" t="s">
        <v>1214</v>
      </c>
      <c r="G163" t="s">
        <v>2</v>
      </c>
      <c r="H163">
        <v>90117001</v>
      </c>
      <c r="I163">
        <v>8</v>
      </c>
      <c r="J163">
        <v>988802701</v>
      </c>
      <c r="K163" s="59" t="s">
        <v>1215</v>
      </c>
      <c r="L163" s="59" t="s">
        <v>1216</v>
      </c>
      <c r="M163" s="59" t="s">
        <v>594</v>
      </c>
      <c r="N163" t="s">
        <v>558</v>
      </c>
      <c r="O163" s="57">
        <v>45738.29791666667</v>
      </c>
      <c r="P163" s="57">
        <v>45738.3125</v>
      </c>
      <c r="Q163" s="57">
        <v>45738.3125</v>
      </c>
      <c r="R163" t="s">
        <v>407</v>
      </c>
      <c r="S163" s="57">
        <v>45738.317361111112</v>
      </c>
      <c r="U163" t="s">
        <v>407</v>
      </c>
      <c r="W163" t="s">
        <v>547</v>
      </c>
    </row>
    <row r="164" spans="1:23" ht="29.1">
      <c r="A164" s="57">
        <v>45737.863888888889</v>
      </c>
      <c r="B164">
        <v>24811899</v>
      </c>
      <c r="C164">
        <v>727544</v>
      </c>
      <c r="D164" t="s">
        <v>540</v>
      </c>
      <c r="E164" t="s">
        <v>1217</v>
      </c>
      <c r="F164" t="s">
        <v>1218</v>
      </c>
      <c r="G164" t="s">
        <v>2</v>
      </c>
      <c r="H164">
        <v>19081975</v>
      </c>
      <c r="I164">
        <v>52</v>
      </c>
      <c r="J164">
        <v>964688561</v>
      </c>
      <c r="K164" s="59" t="s">
        <v>1219</v>
      </c>
      <c r="L164" s="59" t="s">
        <v>1220</v>
      </c>
      <c r="M164" s="59" t="s">
        <v>599</v>
      </c>
      <c r="N164" t="s">
        <v>546</v>
      </c>
      <c r="O164" s="57">
        <v>45738.322222222225</v>
      </c>
      <c r="P164" s="57">
        <v>45738.451388888891</v>
      </c>
      <c r="Q164" s="57">
        <v>45738.34652777778</v>
      </c>
      <c r="R164" t="s">
        <v>407</v>
      </c>
      <c r="S164" t="s">
        <v>407</v>
      </c>
      <c r="U164" t="s">
        <v>407</v>
      </c>
      <c r="W164" t="s">
        <v>547</v>
      </c>
    </row>
    <row r="165" spans="1:23" ht="29.1">
      <c r="A165" s="57">
        <v>45737.876388888886</v>
      </c>
      <c r="B165">
        <v>24811930</v>
      </c>
      <c r="C165">
        <v>727553</v>
      </c>
      <c r="D165" t="s">
        <v>540</v>
      </c>
      <c r="E165" t="s">
        <v>1221</v>
      </c>
      <c r="F165" t="s">
        <v>1222</v>
      </c>
      <c r="G165" t="s">
        <v>2</v>
      </c>
      <c r="H165">
        <v>9855786</v>
      </c>
      <c r="I165">
        <v>51</v>
      </c>
      <c r="J165">
        <v>989007717</v>
      </c>
      <c r="K165" s="59" t="s">
        <v>1223</v>
      </c>
      <c r="L165" s="59" t="s">
        <v>1224</v>
      </c>
      <c r="M165" s="59" t="s">
        <v>589</v>
      </c>
      <c r="N165" t="s">
        <v>546</v>
      </c>
      <c r="O165" s="57">
        <v>45738.328472222223</v>
      </c>
      <c r="P165" s="57">
        <v>45738.451388888891</v>
      </c>
      <c r="Q165" s="57">
        <v>45738.370833333334</v>
      </c>
      <c r="R165" t="s">
        <v>407</v>
      </c>
      <c r="S165" s="57">
        <v>45738.378472222219</v>
      </c>
      <c r="U165" t="s">
        <v>407</v>
      </c>
      <c r="W165" t="s">
        <v>547</v>
      </c>
    </row>
    <row r="166" spans="1:23">
      <c r="A166" s="57">
        <v>45737.882638888892</v>
      </c>
      <c r="B166">
        <v>24811931</v>
      </c>
      <c r="C166">
        <v>727555</v>
      </c>
      <c r="D166" t="s">
        <v>540</v>
      </c>
      <c r="E166" t="s">
        <v>1225</v>
      </c>
      <c r="F166" t="s">
        <v>1226</v>
      </c>
      <c r="G166" t="s">
        <v>2</v>
      </c>
      <c r="H166">
        <v>40069252</v>
      </c>
      <c r="I166">
        <v>46</v>
      </c>
      <c r="J166">
        <v>994646488</v>
      </c>
      <c r="K166" s="59" t="s">
        <v>1227</v>
      </c>
      <c r="L166" s="59" t="s">
        <v>1228</v>
      </c>
      <c r="M166" s="59" t="s">
        <v>589</v>
      </c>
      <c r="N166" t="s">
        <v>546</v>
      </c>
      <c r="O166" s="57">
        <v>45738.31527777778</v>
      </c>
      <c r="P166" s="57">
        <v>45738.423611111109</v>
      </c>
      <c r="Q166" s="57">
        <v>45738.347916666666</v>
      </c>
      <c r="R166" t="s">
        <v>407</v>
      </c>
      <c r="S166" t="s">
        <v>407</v>
      </c>
      <c r="U166" t="s">
        <v>407</v>
      </c>
      <c r="W166" t="s">
        <v>547</v>
      </c>
    </row>
    <row r="167" spans="1:23">
      <c r="A167" s="57">
        <v>45737.895833333336</v>
      </c>
      <c r="B167">
        <v>24811976</v>
      </c>
      <c r="C167">
        <v>727569</v>
      </c>
      <c r="D167" t="s">
        <v>540</v>
      </c>
      <c r="E167" t="s">
        <v>1229</v>
      </c>
      <c r="F167" t="s">
        <v>1230</v>
      </c>
      <c r="G167" t="s">
        <v>2</v>
      </c>
      <c r="H167">
        <v>40137905</v>
      </c>
      <c r="I167">
        <v>45</v>
      </c>
      <c r="J167">
        <v>994749212</v>
      </c>
      <c r="K167" s="59" t="s">
        <v>1231</v>
      </c>
      <c r="L167" s="59" t="s">
        <v>1232</v>
      </c>
      <c r="M167" s="59" t="s">
        <v>789</v>
      </c>
      <c r="N167" t="s">
        <v>546</v>
      </c>
      <c r="O167" s="57">
        <v>45738.293749999997</v>
      </c>
      <c r="P167" s="57">
        <v>45738.3125</v>
      </c>
      <c r="Q167" s="57">
        <v>45738.318749999999</v>
      </c>
      <c r="R167" t="s">
        <v>407</v>
      </c>
      <c r="S167" t="s">
        <v>407</v>
      </c>
      <c r="U167" t="s">
        <v>407</v>
      </c>
      <c r="W167" t="s">
        <v>547</v>
      </c>
    </row>
    <row r="168" spans="1:23">
      <c r="A168" s="57">
        <v>45737.895138888889</v>
      </c>
      <c r="B168">
        <v>24811987</v>
      </c>
      <c r="C168">
        <v>727568</v>
      </c>
      <c r="D168" t="s">
        <v>540</v>
      </c>
      <c r="E168" t="s">
        <v>1233</v>
      </c>
      <c r="F168" t="s">
        <v>1234</v>
      </c>
      <c r="G168" t="s">
        <v>2</v>
      </c>
      <c r="H168">
        <v>78586174</v>
      </c>
      <c r="I168">
        <v>10</v>
      </c>
      <c r="J168">
        <v>960864811</v>
      </c>
      <c r="K168" s="59" t="s">
        <v>1235</v>
      </c>
      <c r="L168" s="59" t="s">
        <v>1236</v>
      </c>
      <c r="M168" s="59" t="s">
        <v>604</v>
      </c>
      <c r="N168" t="s">
        <v>558</v>
      </c>
      <c r="O168" s="57">
        <v>45738.303472222222</v>
      </c>
      <c r="P168" s="57">
        <v>45738.340277777781</v>
      </c>
      <c r="Q168" t="s">
        <v>407</v>
      </c>
      <c r="R168" t="s">
        <v>407</v>
      </c>
      <c r="S168" t="s">
        <v>407</v>
      </c>
      <c r="U168" t="s">
        <v>407</v>
      </c>
      <c r="W168" t="s">
        <v>547</v>
      </c>
    </row>
    <row r="169" spans="1:23" ht="29.1">
      <c r="A169" s="57">
        <v>45737.913888888892</v>
      </c>
      <c r="B169">
        <v>24812051</v>
      </c>
      <c r="C169">
        <v>727588</v>
      </c>
      <c r="D169" t="s">
        <v>540</v>
      </c>
      <c r="E169" t="s">
        <v>1237</v>
      </c>
      <c r="F169" t="s">
        <v>1238</v>
      </c>
      <c r="G169" t="s">
        <v>2</v>
      </c>
      <c r="H169">
        <v>75150445</v>
      </c>
      <c r="I169">
        <v>25</v>
      </c>
      <c r="J169">
        <v>920286763</v>
      </c>
      <c r="K169" s="59" t="s">
        <v>1239</v>
      </c>
      <c r="L169" s="59" t="s">
        <v>1240</v>
      </c>
      <c r="M169" s="59" t="s">
        <v>715</v>
      </c>
      <c r="N169" t="s">
        <v>546</v>
      </c>
      <c r="O169" s="57">
        <v>45738.293749999997</v>
      </c>
      <c r="P169" s="57">
        <v>45738.302083333336</v>
      </c>
      <c r="Q169" s="57">
        <v>45738.307638888888</v>
      </c>
      <c r="R169" t="s">
        <v>407</v>
      </c>
      <c r="S169" t="s">
        <v>407</v>
      </c>
      <c r="U169" t="s">
        <v>407</v>
      </c>
      <c r="W169" t="s">
        <v>547</v>
      </c>
    </row>
    <row r="170" spans="1:23">
      <c r="A170" s="57">
        <v>45737.918055555558</v>
      </c>
      <c r="B170">
        <v>24812061</v>
      </c>
      <c r="C170">
        <v>727590</v>
      </c>
      <c r="D170" t="s">
        <v>540</v>
      </c>
      <c r="E170" t="s">
        <v>1241</v>
      </c>
      <c r="F170" t="s">
        <v>1242</v>
      </c>
      <c r="G170" t="s">
        <v>2</v>
      </c>
      <c r="H170">
        <v>77308204</v>
      </c>
      <c r="I170">
        <v>13</v>
      </c>
      <c r="J170">
        <v>999102496</v>
      </c>
      <c r="K170" s="59" t="s">
        <v>1243</v>
      </c>
      <c r="L170" s="59" t="s">
        <v>1244</v>
      </c>
      <c r="M170" s="59" t="s">
        <v>594</v>
      </c>
      <c r="N170" t="s">
        <v>558</v>
      </c>
      <c r="O170" s="57">
        <v>45738.306250000001</v>
      </c>
      <c r="P170" s="57">
        <v>45738.354166666664</v>
      </c>
      <c r="Q170" t="s">
        <v>407</v>
      </c>
      <c r="R170" t="s">
        <v>407</v>
      </c>
      <c r="S170" t="s">
        <v>407</v>
      </c>
      <c r="U170" t="s">
        <v>407</v>
      </c>
      <c r="W170" t="s">
        <v>547</v>
      </c>
    </row>
    <row r="171" spans="1:23">
      <c r="A171" s="57">
        <v>45737.926388888889</v>
      </c>
      <c r="B171">
        <v>24812083</v>
      </c>
      <c r="C171">
        <v>727595</v>
      </c>
      <c r="D171" t="s">
        <v>540</v>
      </c>
      <c r="E171" t="s">
        <v>1245</v>
      </c>
      <c r="F171" t="s">
        <v>1242</v>
      </c>
      <c r="G171" t="s">
        <v>2</v>
      </c>
      <c r="H171">
        <v>78246411</v>
      </c>
      <c r="I171">
        <v>11</v>
      </c>
      <c r="J171">
        <v>999102496</v>
      </c>
      <c r="K171" s="59" t="s">
        <v>1243</v>
      </c>
      <c r="L171" s="59" t="s">
        <v>1244</v>
      </c>
      <c r="M171" s="59" t="s">
        <v>594</v>
      </c>
      <c r="N171" t="s">
        <v>558</v>
      </c>
      <c r="O171" s="57">
        <v>45738.315972222219</v>
      </c>
      <c r="P171" s="57">
        <v>45738.368055555555</v>
      </c>
      <c r="Q171" s="57">
        <v>45738.345138888886</v>
      </c>
      <c r="R171" t="s">
        <v>407</v>
      </c>
      <c r="S171" s="57">
        <v>45738.345833333333</v>
      </c>
      <c r="U171" t="s">
        <v>407</v>
      </c>
      <c r="W171" t="s">
        <v>547</v>
      </c>
    </row>
    <row r="172" spans="1:23" ht="29.1">
      <c r="A172" s="57">
        <v>45737.949305555558</v>
      </c>
      <c r="B172">
        <v>24812149</v>
      </c>
      <c r="C172">
        <v>727610</v>
      </c>
      <c r="D172" t="s">
        <v>540</v>
      </c>
      <c r="E172" t="s">
        <v>1246</v>
      </c>
      <c r="F172" t="s">
        <v>1247</v>
      </c>
      <c r="G172" t="s">
        <v>1248</v>
      </c>
      <c r="H172">
        <v>5997260</v>
      </c>
      <c r="I172">
        <v>46</v>
      </c>
      <c r="J172">
        <v>961281333</v>
      </c>
      <c r="K172" s="59" t="s">
        <v>1249</v>
      </c>
      <c r="L172" s="59" t="s">
        <v>1250</v>
      </c>
      <c r="M172" s="59" t="s">
        <v>563</v>
      </c>
      <c r="N172" t="s">
        <v>546</v>
      </c>
      <c r="O172" s="57">
        <v>45738.284722222219</v>
      </c>
      <c r="P172" s="57">
        <v>45738.298611111109</v>
      </c>
      <c r="Q172" s="57">
        <v>45738.30972222222</v>
      </c>
      <c r="R172" t="s">
        <v>407</v>
      </c>
      <c r="S172" s="57">
        <v>45738.318749999999</v>
      </c>
      <c r="U172" t="s">
        <v>407</v>
      </c>
      <c r="W172" t="s">
        <v>547</v>
      </c>
    </row>
    <row r="173" spans="1:23">
      <c r="A173" s="57">
        <v>45737.968055555553</v>
      </c>
      <c r="B173">
        <v>24812184</v>
      </c>
      <c r="C173">
        <v>727618</v>
      </c>
      <c r="D173" t="s">
        <v>540</v>
      </c>
      <c r="E173" t="s">
        <v>975</v>
      </c>
      <c r="F173" t="s">
        <v>976</v>
      </c>
      <c r="G173" t="s">
        <v>2</v>
      </c>
      <c r="H173">
        <v>25627013</v>
      </c>
      <c r="I173">
        <v>61</v>
      </c>
      <c r="J173">
        <v>972875873</v>
      </c>
      <c r="K173" s="59" t="s">
        <v>1251</v>
      </c>
      <c r="L173" s="59" t="s">
        <v>1252</v>
      </c>
      <c r="M173" s="59" t="s">
        <v>715</v>
      </c>
      <c r="N173" t="s">
        <v>546</v>
      </c>
      <c r="O173" s="57">
        <v>45738.318749999999</v>
      </c>
      <c r="P173" s="57">
        <v>45738.423611111109</v>
      </c>
      <c r="Q173" s="57">
        <v>45738.388194444444</v>
      </c>
      <c r="R173" t="s">
        <v>407</v>
      </c>
      <c r="S173" t="s">
        <v>407</v>
      </c>
      <c r="U173" t="s">
        <v>407</v>
      </c>
      <c r="W173" t="s">
        <v>547</v>
      </c>
    </row>
    <row r="174" spans="1:23" ht="29.1">
      <c r="A174" s="57">
        <v>45738.012499999997</v>
      </c>
      <c r="B174">
        <v>24812244</v>
      </c>
      <c r="C174">
        <v>727629</v>
      </c>
      <c r="D174" t="s">
        <v>540</v>
      </c>
      <c r="E174" t="s">
        <v>1253</v>
      </c>
      <c r="F174" t="s">
        <v>1254</v>
      </c>
      <c r="G174" t="s">
        <v>2</v>
      </c>
      <c r="H174">
        <v>9940807</v>
      </c>
      <c r="I174">
        <v>53</v>
      </c>
      <c r="J174">
        <v>993503301</v>
      </c>
      <c r="K174" s="59" t="s">
        <v>1255</v>
      </c>
      <c r="L174" s="59" t="s">
        <v>1256</v>
      </c>
      <c r="M174" s="59" t="s">
        <v>740</v>
      </c>
      <c r="N174" t="s">
        <v>546</v>
      </c>
      <c r="O174" s="57">
        <v>45738.314583333333</v>
      </c>
      <c r="P174" s="57">
        <v>45738.381944444445</v>
      </c>
      <c r="Q174" s="57">
        <v>45738.402083333334</v>
      </c>
      <c r="R174" t="s">
        <v>407</v>
      </c>
      <c r="S174" t="s">
        <v>407</v>
      </c>
      <c r="U174" t="s">
        <v>407</v>
      </c>
      <c r="W174" t="s">
        <v>547</v>
      </c>
    </row>
    <row r="175" spans="1:23" ht="29.1">
      <c r="A175" s="57">
        <v>45738.024305555555</v>
      </c>
      <c r="B175">
        <v>24812258</v>
      </c>
      <c r="C175">
        <v>727631</v>
      </c>
      <c r="D175" t="s">
        <v>540</v>
      </c>
      <c r="E175" t="s">
        <v>1257</v>
      </c>
      <c r="F175" t="s">
        <v>1258</v>
      </c>
      <c r="G175" t="s">
        <v>2</v>
      </c>
      <c r="H175">
        <v>75131905</v>
      </c>
      <c r="I175">
        <v>20</v>
      </c>
      <c r="J175">
        <v>957010037</v>
      </c>
      <c r="K175" s="59" t="s">
        <v>1259</v>
      </c>
      <c r="L175" s="59" t="s">
        <v>1260</v>
      </c>
      <c r="M175" s="59" t="s">
        <v>577</v>
      </c>
      <c r="N175" t="s">
        <v>546</v>
      </c>
      <c r="O175" s="57">
        <v>45738.296527777777</v>
      </c>
      <c r="P175" s="57">
        <v>45738.3125</v>
      </c>
      <c r="Q175" s="57">
        <v>45738.347222222219</v>
      </c>
      <c r="R175" t="s">
        <v>407</v>
      </c>
      <c r="S175" t="s">
        <v>407</v>
      </c>
      <c r="U175" t="s">
        <v>407</v>
      </c>
      <c r="W175" t="s">
        <v>547</v>
      </c>
    </row>
    <row r="176" spans="1:23" ht="43.5">
      <c r="A176" s="57">
        <v>45738.043749999997</v>
      </c>
      <c r="B176">
        <v>24812272</v>
      </c>
      <c r="C176">
        <v>727635</v>
      </c>
      <c r="D176" t="s">
        <v>540</v>
      </c>
      <c r="E176" t="s">
        <v>1261</v>
      </c>
      <c r="F176" t="s">
        <v>653</v>
      </c>
      <c r="G176" t="s">
        <v>2</v>
      </c>
      <c r="H176">
        <v>90373730</v>
      </c>
      <c r="I176">
        <v>7</v>
      </c>
      <c r="J176">
        <v>977464707</v>
      </c>
      <c r="K176" s="59" t="s">
        <v>1262</v>
      </c>
      <c r="L176" s="59" t="s">
        <v>1263</v>
      </c>
      <c r="M176" s="59" t="s">
        <v>599</v>
      </c>
      <c r="N176" t="s">
        <v>558</v>
      </c>
      <c r="O176" s="57">
        <v>45738.318749999999</v>
      </c>
      <c r="P176" s="57">
        <v>45738.395833333336</v>
      </c>
      <c r="Q176" s="57">
        <v>45738.424305555556</v>
      </c>
      <c r="R176" t="s">
        <v>407</v>
      </c>
      <c r="S176" t="s">
        <v>407</v>
      </c>
      <c r="U176" t="s">
        <v>407</v>
      </c>
      <c r="W176" t="s">
        <v>547</v>
      </c>
    </row>
    <row r="177" spans="1:27" ht="43.5">
      <c r="A177" s="57">
        <v>45738.262499999997</v>
      </c>
      <c r="B177">
        <v>24812345</v>
      </c>
      <c r="C177">
        <v>727660</v>
      </c>
      <c r="D177" t="s">
        <v>540</v>
      </c>
      <c r="E177" t="s">
        <v>1264</v>
      </c>
      <c r="F177" t="s">
        <v>1265</v>
      </c>
      <c r="G177" t="s">
        <v>2</v>
      </c>
      <c r="H177">
        <v>43226508</v>
      </c>
      <c r="I177">
        <v>40</v>
      </c>
      <c r="J177">
        <v>919690466</v>
      </c>
      <c r="K177" s="59" t="s">
        <v>1266</v>
      </c>
      <c r="L177" s="59" t="s">
        <v>1267</v>
      </c>
      <c r="M177" s="59" t="s">
        <v>1268</v>
      </c>
      <c r="N177" t="s">
        <v>546</v>
      </c>
      <c r="O177" s="57">
        <v>45738.315972222219</v>
      </c>
      <c r="P177" s="57">
        <v>45738.395833333336</v>
      </c>
      <c r="Q177" s="57">
        <v>45738.427777777775</v>
      </c>
      <c r="R177" t="s">
        <v>407</v>
      </c>
      <c r="S177" t="s">
        <v>407</v>
      </c>
      <c r="U177" t="s">
        <v>407</v>
      </c>
      <c r="W177" t="s">
        <v>547</v>
      </c>
    </row>
    <row r="178" spans="1:27" ht="43.5">
      <c r="A178" s="57">
        <v>45738.301388888889</v>
      </c>
      <c r="B178">
        <v>24812401</v>
      </c>
      <c r="C178">
        <v>727684</v>
      </c>
      <c r="D178" t="s">
        <v>540</v>
      </c>
      <c r="E178" t="s">
        <v>1269</v>
      </c>
      <c r="F178" t="s">
        <v>1270</v>
      </c>
      <c r="G178" t="s">
        <v>2</v>
      </c>
      <c r="H178">
        <v>92177730</v>
      </c>
      <c r="I178">
        <v>4</v>
      </c>
      <c r="J178">
        <v>971935827</v>
      </c>
      <c r="K178" s="59" t="s">
        <v>1271</v>
      </c>
      <c r="L178" s="59" t="s">
        <v>1272</v>
      </c>
      <c r="M178" s="59" t="s">
        <v>589</v>
      </c>
      <c r="N178" t="s">
        <v>558</v>
      </c>
      <c r="O178" s="57">
        <v>45738.319444444445</v>
      </c>
      <c r="P178" s="57">
        <v>45738.368055555555</v>
      </c>
      <c r="Q178" t="s">
        <v>407</v>
      </c>
      <c r="R178" t="s">
        <v>407</v>
      </c>
      <c r="S178" t="s">
        <v>407</v>
      </c>
      <c r="U178" t="s">
        <v>407</v>
      </c>
      <c r="W178" t="s">
        <v>547</v>
      </c>
    </row>
    <row r="179" spans="1:27" ht="29.1">
      <c r="A179" s="57">
        <v>45738.299305555556</v>
      </c>
      <c r="B179">
        <v>24812404</v>
      </c>
      <c r="C179">
        <v>727681</v>
      </c>
      <c r="D179" t="s">
        <v>540</v>
      </c>
      <c r="E179" t="s">
        <v>1273</v>
      </c>
      <c r="F179" t="s">
        <v>1274</v>
      </c>
      <c r="G179" t="s">
        <v>2</v>
      </c>
      <c r="H179">
        <v>92629065</v>
      </c>
      <c r="I179">
        <v>3</v>
      </c>
      <c r="J179">
        <v>991312255</v>
      </c>
      <c r="K179" s="59" t="s">
        <v>1275</v>
      </c>
      <c r="L179" s="59" t="s">
        <v>1276</v>
      </c>
      <c r="M179" s="59" t="s">
        <v>609</v>
      </c>
      <c r="N179" t="s">
        <v>558</v>
      </c>
      <c r="O179" s="57">
        <v>45738.303472222222</v>
      </c>
      <c r="P179" s="57">
        <v>45738.340277777781</v>
      </c>
      <c r="Q179" t="s">
        <v>407</v>
      </c>
      <c r="R179" t="s">
        <v>407</v>
      </c>
      <c r="S179" t="s">
        <v>407</v>
      </c>
      <c r="U179" t="s">
        <v>407</v>
      </c>
      <c r="W179" t="s">
        <v>547</v>
      </c>
    </row>
    <row r="180" spans="1:27" ht="29.1">
      <c r="A180" s="57">
        <v>45738.303472222222</v>
      </c>
      <c r="B180">
        <v>24812414</v>
      </c>
      <c r="C180">
        <v>727686</v>
      </c>
      <c r="D180" t="s">
        <v>540</v>
      </c>
      <c r="E180" t="s">
        <v>1277</v>
      </c>
      <c r="F180" t="s">
        <v>1278</v>
      </c>
      <c r="G180" t="s">
        <v>2</v>
      </c>
      <c r="H180">
        <v>72830625</v>
      </c>
      <c r="I180">
        <v>16</v>
      </c>
      <c r="J180">
        <v>997279298</v>
      </c>
      <c r="K180" s="59" t="s">
        <v>1279</v>
      </c>
      <c r="L180" s="59" t="s">
        <v>1280</v>
      </c>
      <c r="M180" s="59" t="s">
        <v>757</v>
      </c>
      <c r="N180" t="s">
        <v>546</v>
      </c>
      <c r="O180" s="57">
        <v>45738.32916666667</v>
      </c>
      <c r="P180" s="57">
        <v>45738.451388888891</v>
      </c>
      <c r="Q180" s="57">
        <v>45738.36041666667</v>
      </c>
      <c r="R180" t="s">
        <v>407</v>
      </c>
      <c r="S180" s="57">
        <v>45738.388194444444</v>
      </c>
      <c r="U180" t="s">
        <v>407</v>
      </c>
      <c r="W180" t="s">
        <v>547</v>
      </c>
    </row>
    <row r="181" spans="1:27" ht="29.1">
      <c r="A181" s="57">
        <v>45738.311805555553</v>
      </c>
      <c r="B181">
        <v>24812431</v>
      </c>
      <c r="C181">
        <v>727694</v>
      </c>
      <c r="D181" t="s">
        <v>540</v>
      </c>
      <c r="E181" t="s">
        <v>1281</v>
      </c>
      <c r="F181" t="s">
        <v>1282</v>
      </c>
      <c r="G181" t="s">
        <v>2</v>
      </c>
      <c r="H181">
        <v>71645810</v>
      </c>
      <c r="I181">
        <v>30</v>
      </c>
      <c r="J181">
        <v>915129373</v>
      </c>
      <c r="K181" s="59" t="s">
        <v>1283</v>
      </c>
      <c r="L181" s="59" t="s">
        <v>1284</v>
      </c>
      <c r="M181" s="59" t="s">
        <v>552</v>
      </c>
      <c r="N181" t="s">
        <v>546</v>
      </c>
      <c r="O181" s="57">
        <v>45738.315972222219</v>
      </c>
      <c r="P181" s="57">
        <v>45738.423611111109</v>
      </c>
      <c r="Q181" s="57">
        <v>45738.429861111108</v>
      </c>
      <c r="R181" t="s">
        <v>407</v>
      </c>
      <c r="S181" t="s">
        <v>407</v>
      </c>
      <c r="U181" t="s">
        <v>407</v>
      </c>
      <c r="W181" t="s">
        <v>547</v>
      </c>
    </row>
    <row r="182" spans="1:27" ht="29.1">
      <c r="A182" s="57">
        <v>45738.318055555559</v>
      </c>
      <c r="B182">
        <v>24812441</v>
      </c>
      <c r="C182">
        <v>727699</v>
      </c>
      <c r="D182" t="s">
        <v>540</v>
      </c>
      <c r="E182" t="s">
        <v>1285</v>
      </c>
      <c r="F182" t="s">
        <v>1286</v>
      </c>
      <c r="G182" t="s">
        <v>2</v>
      </c>
      <c r="H182">
        <v>10634647</v>
      </c>
      <c r="I182">
        <v>47</v>
      </c>
      <c r="J182">
        <v>950743617</v>
      </c>
      <c r="K182" s="59" t="s">
        <v>1287</v>
      </c>
      <c r="L182" s="59" t="s">
        <v>1288</v>
      </c>
      <c r="M182" s="59" t="s">
        <v>589</v>
      </c>
      <c r="N182" t="s">
        <v>546</v>
      </c>
      <c r="O182" s="57">
        <v>45738.329861111109</v>
      </c>
      <c r="P182" s="57">
        <v>45738.4375</v>
      </c>
      <c r="Q182" s="57">
        <v>45738.354166666664</v>
      </c>
      <c r="R182" t="s">
        <v>407</v>
      </c>
      <c r="S182" t="s">
        <v>407</v>
      </c>
      <c r="U182" t="s">
        <v>407</v>
      </c>
      <c r="W182" t="s">
        <v>547</v>
      </c>
    </row>
    <row r="183" spans="1:27" ht="29.1">
      <c r="A183" s="57">
        <v>45738.318749999999</v>
      </c>
      <c r="B183">
        <v>24812442</v>
      </c>
      <c r="C183">
        <v>727700</v>
      </c>
      <c r="D183" t="s">
        <v>540</v>
      </c>
      <c r="E183" t="s">
        <v>1289</v>
      </c>
      <c r="F183" t="s">
        <v>1290</v>
      </c>
      <c r="G183" t="s">
        <v>2</v>
      </c>
      <c r="H183">
        <v>79270640</v>
      </c>
      <c r="I183">
        <v>9</v>
      </c>
      <c r="J183">
        <v>987828473</v>
      </c>
      <c r="K183" s="59" t="s">
        <v>1291</v>
      </c>
      <c r="L183" s="59" t="s">
        <v>1292</v>
      </c>
      <c r="M183" s="59" t="s">
        <v>647</v>
      </c>
      <c r="N183" t="s">
        <v>558</v>
      </c>
      <c r="O183" s="57">
        <v>45738.322222222225</v>
      </c>
      <c r="P183" s="57">
        <v>45738.368055555555</v>
      </c>
      <c r="Q183" s="57">
        <v>45738.344444444447</v>
      </c>
      <c r="R183" t="s">
        <v>407</v>
      </c>
      <c r="S183" s="57">
        <v>45738.359722222223</v>
      </c>
      <c r="U183" t="s">
        <v>407</v>
      </c>
      <c r="W183" t="s">
        <v>547</v>
      </c>
    </row>
    <row r="184" spans="1:27" ht="29.1">
      <c r="A184" s="57">
        <v>45738.326388888891</v>
      </c>
      <c r="B184">
        <v>24812462</v>
      </c>
      <c r="C184">
        <v>727707</v>
      </c>
      <c r="D184" t="s">
        <v>540</v>
      </c>
      <c r="E184" t="s">
        <v>1293</v>
      </c>
      <c r="F184" t="s">
        <v>1294</v>
      </c>
      <c r="G184" t="s">
        <v>2</v>
      </c>
      <c r="H184">
        <v>9340126</v>
      </c>
      <c r="I184">
        <v>52</v>
      </c>
      <c r="J184">
        <v>970279538</v>
      </c>
      <c r="K184" s="59" t="s">
        <v>1295</v>
      </c>
      <c r="L184" s="59" t="s">
        <v>1296</v>
      </c>
      <c r="M184" s="59" t="s">
        <v>573</v>
      </c>
      <c r="N184" t="s">
        <v>546</v>
      </c>
      <c r="O184" s="57">
        <v>45738.331944444442</v>
      </c>
      <c r="P184" s="57">
        <v>45738.458333333336</v>
      </c>
      <c r="Q184" s="57">
        <v>45738.379166666666</v>
      </c>
      <c r="R184" t="s">
        <v>407</v>
      </c>
      <c r="S184" t="s">
        <v>407</v>
      </c>
      <c r="U184" t="s">
        <v>407</v>
      </c>
      <c r="W184" t="s">
        <v>547</v>
      </c>
    </row>
    <row r="185" spans="1:27" ht="29.1">
      <c r="A185" s="57">
        <v>45738.32916666667</v>
      </c>
      <c r="B185">
        <v>24812475</v>
      </c>
      <c r="C185">
        <v>727711</v>
      </c>
      <c r="D185" t="s">
        <v>540</v>
      </c>
      <c r="E185" t="s">
        <v>1297</v>
      </c>
      <c r="F185" t="s">
        <v>1298</v>
      </c>
      <c r="G185" t="s">
        <v>2</v>
      </c>
      <c r="H185">
        <v>72316483</v>
      </c>
      <c r="I185">
        <v>25</v>
      </c>
      <c r="J185">
        <v>990555919</v>
      </c>
      <c r="K185" s="59" t="s">
        <v>1299</v>
      </c>
      <c r="L185" s="59" t="s">
        <v>1300</v>
      </c>
      <c r="M185" s="59" t="s">
        <v>589</v>
      </c>
      <c r="N185" t="s">
        <v>546</v>
      </c>
      <c r="O185" s="57">
        <v>45738.335416666669</v>
      </c>
      <c r="P185" s="57">
        <v>45738.451388888891</v>
      </c>
      <c r="Q185" s="57">
        <v>45738.429166666669</v>
      </c>
      <c r="R185" t="s">
        <v>407</v>
      </c>
      <c r="S185" s="57">
        <v>45738.522916666669</v>
      </c>
      <c r="U185" t="s">
        <v>407</v>
      </c>
      <c r="W185" t="s">
        <v>547</v>
      </c>
    </row>
    <row r="186" spans="1:27">
      <c r="A186" s="57">
        <v>45738.333333333336</v>
      </c>
      <c r="B186">
        <v>24812486</v>
      </c>
      <c r="C186">
        <v>727716</v>
      </c>
      <c r="D186" t="s">
        <v>540</v>
      </c>
      <c r="E186" t="s">
        <v>1301</v>
      </c>
      <c r="F186" t="s">
        <v>1302</v>
      </c>
      <c r="G186" t="s">
        <v>2</v>
      </c>
      <c r="H186">
        <v>45434810</v>
      </c>
      <c r="I186">
        <v>36</v>
      </c>
      <c r="J186">
        <v>977257065</v>
      </c>
      <c r="K186" s="59" t="s">
        <v>1303</v>
      </c>
      <c r="L186" s="59" t="s">
        <v>1304</v>
      </c>
      <c r="M186" s="59" t="s">
        <v>568</v>
      </c>
      <c r="N186" t="s">
        <v>546</v>
      </c>
      <c r="O186" s="57">
        <v>45738.338194444441</v>
      </c>
      <c r="P186" s="57">
        <v>45738.479166666664</v>
      </c>
      <c r="Q186" s="57">
        <v>45738.384722222225</v>
      </c>
      <c r="R186" t="s">
        <v>407</v>
      </c>
      <c r="S186" t="s">
        <v>407</v>
      </c>
      <c r="U186" t="s">
        <v>407</v>
      </c>
      <c r="W186" t="s">
        <v>547</v>
      </c>
    </row>
    <row r="187" spans="1:27">
      <c r="A187" s="57">
        <v>45738.333333333336</v>
      </c>
      <c r="B187">
        <v>24812488</v>
      </c>
      <c r="C187">
        <v>727717</v>
      </c>
      <c r="D187" t="s">
        <v>540</v>
      </c>
      <c r="E187" t="s">
        <v>1305</v>
      </c>
      <c r="F187" t="s">
        <v>1306</v>
      </c>
      <c r="G187" t="s">
        <v>2</v>
      </c>
      <c r="H187">
        <v>8422285</v>
      </c>
      <c r="I187">
        <v>61</v>
      </c>
      <c r="J187">
        <v>987800515</v>
      </c>
      <c r="K187" s="59" t="s">
        <v>1307</v>
      </c>
      <c r="L187" s="59" t="s">
        <v>1308</v>
      </c>
      <c r="M187" s="59" t="s">
        <v>710</v>
      </c>
      <c r="N187" t="s">
        <v>546</v>
      </c>
      <c r="O187" s="57">
        <v>45738.354861111111</v>
      </c>
      <c r="P187" s="57">
        <v>45738.479166666664</v>
      </c>
      <c r="Q187" s="57">
        <v>45738.443055555559</v>
      </c>
      <c r="R187" t="s">
        <v>407</v>
      </c>
      <c r="S187" t="s">
        <v>407</v>
      </c>
      <c r="U187" t="s">
        <v>407</v>
      </c>
      <c r="W187" t="s">
        <v>547</v>
      </c>
    </row>
    <row r="188" spans="1:27" ht="29.1">
      <c r="A188" s="57">
        <v>45738.334722222222</v>
      </c>
      <c r="B188">
        <v>24812495</v>
      </c>
      <c r="C188">
        <v>727718</v>
      </c>
      <c r="D188" t="s">
        <v>540</v>
      </c>
      <c r="E188" t="s">
        <v>1309</v>
      </c>
      <c r="F188" t="s">
        <v>1310</v>
      </c>
      <c r="G188" t="s">
        <v>2</v>
      </c>
      <c r="H188">
        <v>78521288</v>
      </c>
      <c r="I188">
        <v>11</v>
      </c>
      <c r="J188">
        <v>991153399</v>
      </c>
      <c r="K188" s="59" t="s">
        <v>1311</v>
      </c>
      <c r="L188" s="59" t="s">
        <v>1312</v>
      </c>
      <c r="M188" s="59" t="s">
        <v>577</v>
      </c>
      <c r="N188" t="s">
        <v>558</v>
      </c>
      <c r="O188" s="57">
        <v>45738.345833333333</v>
      </c>
      <c r="P188" s="57">
        <v>45738.465277777781</v>
      </c>
      <c r="Q188" s="57">
        <v>45738.457638888889</v>
      </c>
      <c r="R188" t="s">
        <v>407</v>
      </c>
      <c r="S188" t="s">
        <v>407</v>
      </c>
      <c r="U188" t="s">
        <v>407</v>
      </c>
      <c r="W188" t="s">
        <v>547</v>
      </c>
    </row>
    <row r="189" spans="1:27" ht="29.1">
      <c r="A189" s="57">
        <v>45738.336111111108</v>
      </c>
      <c r="B189">
        <v>24812499</v>
      </c>
      <c r="C189">
        <v>727719</v>
      </c>
      <c r="D189" t="s">
        <v>540</v>
      </c>
      <c r="E189" t="s">
        <v>1313</v>
      </c>
      <c r="F189" t="s">
        <v>1314</v>
      </c>
      <c r="G189" t="s">
        <v>2</v>
      </c>
      <c r="H189">
        <v>41855836</v>
      </c>
      <c r="I189">
        <v>41</v>
      </c>
      <c r="J189">
        <v>994937187</v>
      </c>
      <c r="K189" s="59" t="s">
        <v>1315</v>
      </c>
      <c r="L189" s="59" t="s">
        <v>1316</v>
      </c>
      <c r="M189" s="59" t="s">
        <v>573</v>
      </c>
      <c r="N189" t="s">
        <v>546</v>
      </c>
      <c r="O189" s="57">
        <v>45738.342361111114</v>
      </c>
      <c r="P189" s="57">
        <v>45738.493055555555</v>
      </c>
      <c r="Q189" s="57">
        <v>45738.40347222222</v>
      </c>
      <c r="R189" t="s">
        <v>407</v>
      </c>
      <c r="S189" t="s">
        <v>407</v>
      </c>
      <c r="U189" t="s">
        <v>407</v>
      </c>
      <c r="W189" t="s">
        <v>547</v>
      </c>
    </row>
    <row r="190" spans="1:27" ht="29.1">
      <c r="A190" s="57">
        <v>45738.336111111108</v>
      </c>
      <c r="B190">
        <v>24812478</v>
      </c>
      <c r="C190">
        <v>727722</v>
      </c>
      <c r="D190" t="s">
        <v>540</v>
      </c>
      <c r="E190" t="s">
        <v>1317</v>
      </c>
      <c r="F190" t="s">
        <v>1318</v>
      </c>
      <c r="G190" t="s">
        <v>2</v>
      </c>
      <c r="H190">
        <v>78340494</v>
      </c>
      <c r="I190">
        <v>11</v>
      </c>
      <c r="J190">
        <v>996398018</v>
      </c>
      <c r="K190" s="59" t="s">
        <v>1319</v>
      </c>
      <c r="L190" s="59" t="s">
        <v>1320</v>
      </c>
      <c r="M190" s="59" t="s">
        <v>557</v>
      </c>
      <c r="N190" t="s">
        <v>558</v>
      </c>
      <c r="O190" s="57">
        <v>45738.341666666667</v>
      </c>
      <c r="P190" s="57">
        <v>45738.381944444445</v>
      </c>
      <c r="Q190" s="57">
        <v>45738.845833333333</v>
      </c>
      <c r="R190" t="s">
        <v>407</v>
      </c>
      <c r="S190" s="57">
        <v>45738.847222222219</v>
      </c>
      <c r="U190" t="s">
        <v>407</v>
      </c>
      <c r="W190" t="s">
        <v>547</v>
      </c>
    </row>
    <row r="191" spans="1:27" ht="29.1">
      <c r="A191" s="57">
        <v>45738.331250000003</v>
      </c>
      <c r="B191">
        <v>24812479</v>
      </c>
      <c r="C191">
        <v>727713</v>
      </c>
      <c r="D191" t="s">
        <v>540</v>
      </c>
      <c r="E191" t="s">
        <v>1321</v>
      </c>
      <c r="F191" t="s">
        <v>1322</v>
      </c>
      <c r="G191" t="s">
        <v>2</v>
      </c>
      <c r="H191">
        <v>41123797</v>
      </c>
      <c r="I191">
        <v>43</v>
      </c>
      <c r="J191">
        <v>962913870</v>
      </c>
      <c r="K191" s="59" t="s">
        <v>1323</v>
      </c>
      <c r="L191" s="59" t="s">
        <v>1324</v>
      </c>
      <c r="M191" s="59" t="s">
        <v>1325</v>
      </c>
      <c r="N191" t="s">
        <v>546</v>
      </c>
      <c r="O191" s="57">
        <v>45738.336805555555</v>
      </c>
      <c r="P191" s="57">
        <v>45738.465277777781</v>
      </c>
      <c r="Q191" s="57">
        <v>45738.380555555559</v>
      </c>
      <c r="R191" t="s">
        <v>407</v>
      </c>
      <c r="S191" t="s">
        <v>407</v>
      </c>
      <c r="U191" t="s">
        <v>407</v>
      </c>
      <c r="V191" t="s">
        <v>28</v>
      </c>
      <c r="W191" t="s">
        <v>735</v>
      </c>
      <c r="AA191" t="s">
        <v>1326</v>
      </c>
    </row>
    <row r="192" spans="1:27" ht="43.5">
      <c r="A192" s="57">
        <v>45738.336805555555</v>
      </c>
      <c r="B192">
        <v>24812501</v>
      </c>
      <c r="C192">
        <v>727723</v>
      </c>
      <c r="D192" t="s">
        <v>540</v>
      </c>
      <c r="E192" t="s">
        <v>1327</v>
      </c>
      <c r="F192" t="s">
        <v>1328</v>
      </c>
      <c r="G192" t="s">
        <v>2</v>
      </c>
      <c r="H192">
        <v>70947707</v>
      </c>
      <c r="I192">
        <v>26</v>
      </c>
      <c r="J192">
        <v>993305916</v>
      </c>
      <c r="K192" s="59" t="s">
        <v>1329</v>
      </c>
      <c r="L192" s="59" t="s">
        <v>1330</v>
      </c>
      <c r="M192" s="59" t="s">
        <v>589</v>
      </c>
      <c r="N192" t="s">
        <v>546</v>
      </c>
      <c r="O192" s="57">
        <v>45738.356249999997</v>
      </c>
      <c r="P192" s="57">
        <v>45738.506944444445</v>
      </c>
      <c r="Q192" s="57">
        <v>45738.45416666667</v>
      </c>
      <c r="R192" t="s">
        <v>407</v>
      </c>
      <c r="S192" t="s">
        <v>407</v>
      </c>
      <c r="U192" t="s">
        <v>407</v>
      </c>
      <c r="W192" t="s">
        <v>547</v>
      </c>
    </row>
    <row r="193" spans="1:27" ht="29.1">
      <c r="A193" s="57">
        <v>45738.337500000001</v>
      </c>
      <c r="B193">
        <v>24812502</v>
      </c>
      <c r="C193">
        <v>727724</v>
      </c>
      <c r="D193" t="s">
        <v>540</v>
      </c>
      <c r="E193" t="s">
        <v>1331</v>
      </c>
      <c r="F193" t="s">
        <v>1332</v>
      </c>
      <c r="G193" t="s">
        <v>2</v>
      </c>
      <c r="H193">
        <v>91739115</v>
      </c>
      <c r="I193">
        <v>5</v>
      </c>
      <c r="J193">
        <v>946211934</v>
      </c>
      <c r="K193" s="59" t="s">
        <v>1333</v>
      </c>
      <c r="L193" s="59" t="s">
        <v>1334</v>
      </c>
      <c r="M193" s="59" t="s">
        <v>860</v>
      </c>
      <c r="N193" t="s">
        <v>558</v>
      </c>
      <c r="O193" s="57">
        <v>45738.362500000003</v>
      </c>
      <c r="P193" s="57">
        <v>45738.451388888891</v>
      </c>
      <c r="Q193" t="s">
        <v>407</v>
      </c>
      <c r="R193" t="s">
        <v>407</v>
      </c>
      <c r="S193" t="s">
        <v>407</v>
      </c>
      <c r="U193" t="s">
        <v>407</v>
      </c>
      <c r="W193" t="s">
        <v>547</v>
      </c>
    </row>
    <row r="194" spans="1:27" ht="29.1">
      <c r="A194" s="57">
        <v>45738.34097222222</v>
      </c>
      <c r="B194">
        <v>24812517</v>
      </c>
      <c r="C194">
        <v>727734</v>
      </c>
      <c r="D194" t="s">
        <v>540</v>
      </c>
      <c r="E194" t="s">
        <v>1335</v>
      </c>
      <c r="F194" t="s">
        <v>1336</v>
      </c>
      <c r="G194" t="s">
        <v>2</v>
      </c>
      <c r="H194">
        <v>8244861</v>
      </c>
      <c r="I194">
        <v>59</v>
      </c>
      <c r="J194">
        <v>967851039</v>
      </c>
      <c r="K194" s="59" t="s">
        <v>1337</v>
      </c>
      <c r="L194" s="59" t="s">
        <v>1338</v>
      </c>
      <c r="M194" s="59" t="s">
        <v>589</v>
      </c>
      <c r="N194" t="s">
        <v>546</v>
      </c>
      <c r="O194" s="57">
        <v>45738.347222222219</v>
      </c>
      <c r="P194" s="57">
        <v>45738.493055555555</v>
      </c>
      <c r="Q194" t="s">
        <v>407</v>
      </c>
      <c r="R194" t="s">
        <v>407</v>
      </c>
      <c r="S194" t="s">
        <v>407</v>
      </c>
      <c r="U194" t="s">
        <v>407</v>
      </c>
      <c r="W194" t="s">
        <v>547</v>
      </c>
    </row>
    <row r="195" spans="1:27" ht="29.1">
      <c r="A195" s="57">
        <v>45738.341666666667</v>
      </c>
      <c r="B195">
        <v>24812526</v>
      </c>
      <c r="C195">
        <v>727738</v>
      </c>
      <c r="D195" t="s">
        <v>540</v>
      </c>
      <c r="E195" t="s">
        <v>1339</v>
      </c>
      <c r="F195" t="s">
        <v>1340</v>
      </c>
      <c r="G195" t="s">
        <v>2</v>
      </c>
      <c r="H195">
        <v>78083526</v>
      </c>
      <c r="I195">
        <v>11</v>
      </c>
      <c r="J195">
        <v>924291942</v>
      </c>
      <c r="K195" s="59" t="s">
        <v>1341</v>
      </c>
      <c r="L195" s="59" t="s">
        <v>1342</v>
      </c>
      <c r="M195" s="59" t="s">
        <v>589</v>
      </c>
      <c r="N195" t="s">
        <v>558</v>
      </c>
      <c r="O195" s="57">
        <v>45738.352777777778</v>
      </c>
      <c r="P195" s="57">
        <v>45738.479166666664</v>
      </c>
      <c r="Q195" s="57">
        <v>45738.456250000003</v>
      </c>
      <c r="R195" t="s">
        <v>407</v>
      </c>
      <c r="S195" t="s">
        <v>407</v>
      </c>
      <c r="U195" t="s">
        <v>407</v>
      </c>
      <c r="W195" t="s">
        <v>547</v>
      </c>
    </row>
    <row r="196" spans="1:27">
      <c r="A196" s="57">
        <v>45738.343055555553</v>
      </c>
      <c r="B196">
        <v>24812533</v>
      </c>
      <c r="C196">
        <v>727739</v>
      </c>
      <c r="D196" t="s">
        <v>540</v>
      </c>
      <c r="E196" t="s">
        <v>1343</v>
      </c>
      <c r="F196" t="s">
        <v>1344</v>
      </c>
      <c r="G196" t="s">
        <v>2</v>
      </c>
      <c r="H196">
        <v>70450057</v>
      </c>
      <c r="I196">
        <v>35</v>
      </c>
      <c r="J196">
        <v>993154879</v>
      </c>
      <c r="K196" s="59" t="s">
        <v>1345</v>
      </c>
      <c r="L196" s="59" t="s">
        <v>1346</v>
      </c>
      <c r="M196" s="59" t="s">
        <v>677</v>
      </c>
      <c r="N196" t="s">
        <v>546</v>
      </c>
      <c r="O196" s="57">
        <v>45738.350694444445</v>
      </c>
      <c r="P196" s="57">
        <v>45738.465277777781</v>
      </c>
      <c r="Q196" s="57">
        <v>45738.459722222222</v>
      </c>
      <c r="R196" t="s">
        <v>407</v>
      </c>
      <c r="S196" t="s">
        <v>407</v>
      </c>
      <c r="U196" t="s">
        <v>407</v>
      </c>
      <c r="W196" t="s">
        <v>547</v>
      </c>
    </row>
    <row r="197" spans="1:27" ht="29.1">
      <c r="A197" s="57">
        <v>45738.343055555553</v>
      </c>
      <c r="B197">
        <v>24812535</v>
      </c>
      <c r="C197">
        <v>727740</v>
      </c>
      <c r="D197" t="s">
        <v>540</v>
      </c>
      <c r="E197" t="s">
        <v>1347</v>
      </c>
      <c r="F197" t="s">
        <v>1348</v>
      </c>
      <c r="G197" t="s">
        <v>2</v>
      </c>
      <c r="H197">
        <v>78026204</v>
      </c>
      <c r="I197">
        <v>12</v>
      </c>
      <c r="J197">
        <v>961423861</v>
      </c>
      <c r="K197" s="59" t="s">
        <v>1349</v>
      </c>
      <c r="L197" s="59" t="s">
        <v>1350</v>
      </c>
      <c r="M197" s="59" t="s">
        <v>568</v>
      </c>
      <c r="N197" t="s">
        <v>558</v>
      </c>
      <c r="O197" s="57">
        <v>45738.35</v>
      </c>
      <c r="P197" s="57">
        <v>45738.493055555555</v>
      </c>
      <c r="Q197" s="57">
        <v>45738.445138888892</v>
      </c>
      <c r="R197" t="s">
        <v>407</v>
      </c>
      <c r="S197" t="s">
        <v>407</v>
      </c>
      <c r="U197" t="s">
        <v>407</v>
      </c>
      <c r="W197" t="s">
        <v>547</v>
      </c>
    </row>
    <row r="198" spans="1:27" ht="29.1">
      <c r="A198" s="57">
        <v>45738.344444444447</v>
      </c>
      <c r="B198">
        <v>24812543</v>
      </c>
      <c r="C198">
        <v>727743</v>
      </c>
      <c r="D198" t="s">
        <v>540</v>
      </c>
      <c r="E198" t="s">
        <v>1351</v>
      </c>
      <c r="F198" t="s">
        <v>1352</v>
      </c>
      <c r="G198" t="s">
        <v>2</v>
      </c>
      <c r="H198">
        <v>78515287</v>
      </c>
      <c r="I198">
        <v>10</v>
      </c>
      <c r="J198">
        <v>990101201</v>
      </c>
      <c r="K198" s="59" t="s">
        <v>1353</v>
      </c>
      <c r="L198" s="59" t="s">
        <v>1354</v>
      </c>
      <c r="M198" s="59" t="s">
        <v>715</v>
      </c>
      <c r="N198" t="s">
        <v>558</v>
      </c>
      <c r="O198" s="57">
        <v>45738.347916666666</v>
      </c>
      <c r="P198" s="57">
        <v>45738.409722222219</v>
      </c>
      <c r="Q198" s="57">
        <v>45738.505555555559</v>
      </c>
      <c r="R198" t="s">
        <v>407</v>
      </c>
      <c r="S198" t="s">
        <v>407</v>
      </c>
      <c r="U198" t="s">
        <v>407</v>
      </c>
      <c r="W198" t="s">
        <v>547</v>
      </c>
    </row>
    <row r="199" spans="1:27" ht="29.1">
      <c r="A199" s="57">
        <v>45738.345833333333</v>
      </c>
      <c r="B199">
        <v>24812550</v>
      </c>
      <c r="C199">
        <v>727747</v>
      </c>
      <c r="D199" t="s">
        <v>540</v>
      </c>
      <c r="E199" t="s">
        <v>1355</v>
      </c>
      <c r="F199" t="s">
        <v>1356</v>
      </c>
      <c r="G199" t="s">
        <v>2</v>
      </c>
      <c r="H199">
        <v>9642742</v>
      </c>
      <c r="I199">
        <v>54</v>
      </c>
      <c r="J199">
        <v>985001391</v>
      </c>
      <c r="K199" s="59" t="s">
        <v>1357</v>
      </c>
      <c r="L199" s="59" t="s">
        <v>1358</v>
      </c>
      <c r="M199" s="59" t="s">
        <v>589</v>
      </c>
      <c r="N199" t="s">
        <v>546</v>
      </c>
      <c r="O199" s="57">
        <v>45738.352777777778</v>
      </c>
      <c r="P199" s="57">
        <v>45738.493055555555</v>
      </c>
      <c r="Q199" s="57">
        <v>45738.401388888888</v>
      </c>
      <c r="R199" t="s">
        <v>407</v>
      </c>
      <c r="S199" t="s">
        <v>407</v>
      </c>
      <c r="U199" t="s">
        <v>407</v>
      </c>
      <c r="W199" t="s">
        <v>547</v>
      </c>
    </row>
    <row r="200" spans="1:27" ht="43.5">
      <c r="A200" s="57">
        <v>45738.347222222219</v>
      </c>
      <c r="B200">
        <v>24812561</v>
      </c>
      <c r="C200">
        <v>727749</v>
      </c>
      <c r="D200" t="s">
        <v>540</v>
      </c>
      <c r="E200" t="s">
        <v>1359</v>
      </c>
      <c r="F200" t="s">
        <v>1360</v>
      </c>
      <c r="G200" t="s">
        <v>2</v>
      </c>
      <c r="H200">
        <v>72329164</v>
      </c>
      <c r="J200">
        <v>987691388</v>
      </c>
      <c r="K200" s="59" t="s">
        <v>1361</v>
      </c>
      <c r="L200" s="59" t="s">
        <v>1362</v>
      </c>
      <c r="M200" s="59" t="s">
        <v>604</v>
      </c>
      <c r="N200" t="s">
        <v>546</v>
      </c>
      <c r="O200" s="57">
        <v>45738.416666666664</v>
      </c>
      <c r="P200" s="57">
        <v>45738.534722222219</v>
      </c>
      <c r="Q200" s="57">
        <v>45738.523611111108</v>
      </c>
      <c r="R200" t="s">
        <v>407</v>
      </c>
      <c r="S200" s="57">
        <v>45738.543749999997</v>
      </c>
      <c r="U200" t="s">
        <v>407</v>
      </c>
      <c r="W200" t="s">
        <v>547</v>
      </c>
    </row>
    <row r="201" spans="1:27" ht="29.1">
      <c r="A201" s="57">
        <v>45738.354166666664</v>
      </c>
      <c r="B201">
        <v>24812570</v>
      </c>
      <c r="C201">
        <v>727763</v>
      </c>
      <c r="D201" t="s">
        <v>540</v>
      </c>
      <c r="E201" t="s">
        <v>1363</v>
      </c>
      <c r="F201" t="s">
        <v>1364</v>
      </c>
      <c r="G201" t="s">
        <v>2</v>
      </c>
      <c r="H201">
        <v>91088449</v>
      </c>
      <c r="I201">
        <v>6</v>
      </c>
      <c r="J201">
        <v>933500502</v>
      </c>
      <c r="K201" s="59" t="s">
        <v>1365</v>
      </c>
      <c r="L201" s="59" t="s">
        <v>1366</v>
      </c>
      <c r="M201" s="59" t="s">
        <v>715</v>
      </c>
      <c r="N201" t="s">
        <v>558</v>
      </c>
      <c r="O201" s="57">
        <v>45738.37222222222</v>
      </c>
      <c r="P201" s="57">
        <v>45738.465277777781</v>
      </c>
      <c r="Q201" t="s">
        <v>407</v>
      </c>
      <c r="R201" t="s">
        <v>407</v>
      </c>
      <c r="S201" t="s">
        <v>407</v>
      </c>
      <c r="U201" t="s">
        <v>407</v>
      </c>
      <c r="W201" t="s">
        <v>547</v>
      </c>
    </row>
    <row r="202" spans="1:27" ht="29.1">
      <c r="A202" s="57">
        <v>45738.354166666664</v>
      </c>
      <c r="B202">
        <v>24812602</v>
      </c>
      <c r="C202">
        <v>727764</v>
      </c>
      <c r="D202" t="s">
        <v>540</v>
      </c>
      <c r="E202" t="s">
        <v>781</v>
      </c>
      <c r="F202" t="s">
        <v>1367</v>
      </c>
      <c r="G202" t="s">
        <v>2</v>
      </c>
      <c r="H202">
        <v>76111538</v>
      </c>
      <c r="I202">
        <v>14</v>
      </c>
      <c r="J202">
        <v>974821964</v>
      </c>
      <c r="K202" s="59" t="s">
        <v>1368</v>
      </c>
      <c r="L202" s="59" t="s">
        <v>1369</v>
      </c>
      <c r="M202" s="59" t="s">
        <v>780</v>
      </c>
      <c r="N202" t="s">
        <v>558</v>
      </c>
      <c r="O202" s="57">
        <v>45738.357638888891</v>
      </c>
      <c r="P202" s="57">
        <v>45738.423611111109</v>
      </c>
      <c r="Q202" t="s">
        <v>407</v>
      </c>
      <c r="R202" t="s">
        <v>407</v>
      </c>
      <c r="S202" t="s">
        <v>407</v>
      </c>
      <c r="U202" t="s">
        <v>407</v>
      </c>
      <c r="W202" t="s">
        <v>547</v>
      </c>
    </row>
    <row r="203" spans="1:27" ht="29.1">
      <c r="A203" s="57">
        <v>45738.348611111112</v>
      </c>
      <c r="B203">
        <v>24812574</v>
      </c>
      <c r="C203">
        <v>727756</v>
      </c>
      <c r="D203" t="s">
        <v>540</v>
      </c>
      <c r="E203" t="s">
        <v>1370</v>
      </c>
      <c r="F203" t="s">
        <v>1371</v>
      </c>
      <c r="G203" t="s">
        <v>2</v>
      </c>
      <c r="H203">
        <v>77060726</v>
      </c>
      <c r="I203">
        <v>30</v>
      </c>
      <c r="J203">
        <v>941563009</v>
      </c>
      <c r="K203" s="59" t="s">
        <v>1372</v>
      </c>
      <c r="L203" s="59" t="s">
        <v>1373</v>
      </c>
      <c r="M203" s="59" t="s">
        <v>573</v>
      </c>
      <c r="N203" t="s">
        <v>546</v>
      </c>
      <c r="O203" s="57">
        <v>45738.361111111109</v>
      </c>
      <c r="P203" s="57">
        <v>45738.506944444445</v>
      </c>
      <c r="Q203" s="57">
        <v>45738.461111111108</v>
      </c>
      <c r="R203" t="s">
        <v>407</v>
      </c>
      <c r="S203" t="s">
        <v>407</v>
      </c>
      <c r="U203" t="s">
        <v>407</v>
      </c>
      <c r="W203" t="s">
        <v>547</v>
      </c>
    </row>
    <row r="204" spans="1:27" ht="43.5">
      <c r="A204" s="57">
        <v>45738.35833333333</v>
      </c>
      <c r="B204">
        <v>24812573</v>
      </c>
      <c r="C204">
        <v>727768</v>
      </c>
      <c r="D204" t="s">
        <v>540</v>
      </c>
      <c r="E204" t="s">
        <v>1374</v>
      </c>
      <c r="F204" t="s">
        <v>1375</v>
      </c>
      <c r="G204" t="s">
        <v>2</v>
      </c>
      <c r="H204">
        <v>78300331</v>
      </c>
      <c r="I204">
        <v>11</v>
      </c>
      <c r="J204">
        <v>932622632</v>
      </c>
      <c r="K204" s="59" t="s">
        <v>1376</v>
      </c>
      <c r="L204" s="59" t="s">
        <v>1377</v>
      </c>
      <c r="M204" s="59" t="s">
        <v>552</v>
      </c>
      <c r="N204" t="s">
        <v>558</v>
      </c>
      <c r="O204" s="57">
        <v>45738.37222222222</v>
      </c>
      <c r="P204" s="57">
        <v>45738.506944444445</v>
      </c>
      <c r="Q204" s="57">
        <v>45738.504166666666</v>
      </c>
      <c r="R204" t="s">
        <v>407</v>
      </c>
      <c r="S204" t="s">
        <v>407</v>
      </c>
      <c r="U204" t="s">
        <v>407</v>
      </c>
      <c r="W204" t="s">
        <v>547</v>
      </c>
    </row>
    <row r="205" spans="1:27" ht="29.1">
      <c r="A205" s="57">
        <v>45738.352083333331</v>
      </c>
      <c r="B205">
        <v>24812591</v>
      </c>
      <c r="C205">
        <v>727760</v>
      </c>
      <c r="D205" t="s">
        <v>540</v>
      </c>
      <c r="E205" t="s">
        <v>1378</v>
      </c>
      <c r="F205" t="s">
        <v>1379</v>
      </c>
      <c r="G205" t="s">
        <v>2</v>
      </c>
      <c r="H205">
        <v>79039767</v>
      </c>
      <c r="J205">
        <v>991916407</v>
      </c>
      <c r="K205" s="59" t="s">
        <v>1380</v>
      </c>
      <c r="L205" s="59" t="s">
        <v>1381</v>
      </c>
      <c r="M205" s="59" t="s">
        <v>789</v>
      </c>
      <c r="N205" t="s">
        <v>558</v>
      </c>
      <c r="O205" s="57">
        <v>45738.369444444441</v>
      </c>
      <c r="P205" s="57">
        <v>45738.493055555555</v>
      </c>
      <c r="Q205" s="57">
        <v>45738.47152777778</v>
      </c>
      <c r="R205" t="s">
        <v>407</v>
      </c>
      <c r="S205" t="s">
        <v>407</v>
      </c>
      <c r="U205" t="s">
        <v>407</v>
      </c>
      <c r="W205" t="s">
        <v>547</v>
      </c>
    </row>
    <row r="206" spans="1:27" ht="29.1">
      <c r="A206" s="57">
        <v>45738.363194444442</v>
      </c>
      <c r="B206">
        <v>24812646</v>
      </c>
      <c r="C206">
        <v>727774</v>
      </c>
      <c r="D206" t="s">
        <v>540</v>
      </c>
      <c r="E206" t="s">
        <v>1092</v>
      </c>
      <c r="F206" t="s">
        <v>1093</v>
      </c>
      <c r="G206" t="s">
        <v>2</v>
      </c>
      <c r="H206">
        <v>90899054</v>
      </c>
      <c r="I206">
        <v>6</v>
      </c>
      <c r="J206">
        <v>991285489</v>
      </c>
      <c r="K206" s="59" t="s">
        <v>1094</v>
      </c>
      <c r="L206" s="59" t="s">
        <v>1095</v>
      </c>
      <c r="M206" s="59" t="s">
        <v>622</v>
      </c>
      <c r="N206" t="s">
        <v>558</v>
      </c>
      <c r="O206" s="57">
        <v>45738.37777777778</v>
      </c>
      <c r="P206" s="57">
        <v>45738.645833333336</v>
      </c>
      <c r="Q206" s="57">
        <v>45738.542361111111</v>
      </c>
      <c r="R206" t="s">
        <v>407</v>
      </c>
      <c r="S206" t="s">
        <v>407</v>
      </c>
      <c r="U206" t="s">
        <v>407</v>
      </c>
      <c r="V206" t="s">
        <v>28</v>
      </c>
      <c r="W206" t="s">
        <v>578</v>
      </c>
      <c r="X206" s="8">
        <v>45741</v>
      </c>
      <c r="Y206" s="60">
        <v>0.68611111111111112</v>
      </c>
      <c r="Z206" t="s">
        <v>579</v>
      </c>
      <c r="AA206" t="s">
        <v>28</v>
      </c>
    </row>
    <row r="207" spans="1:27" ht="29.1">
      <c r="A207" s="57">
        <v>45738.365277777775</v>
      </c>
      <c r="B207">
        <v>24812661</v>
      </c>
      <c r="C207">
        <v>727777</v>
      </c>
      <c r="D207" t="s">
        <v>540</v>
      </c>
      <c r="E207" t="s">
        <v>1382</v>
      </c>
      <c r="F207" t="s">
        <v>1383</v>
      </c>
      <c r="G207" t="s">
        <v>2</v>
      </c>
      <c r="H207">
        <v>90396572</v>
      </c>
      <c r="I207">
        <v>7</v>
      </c>
      <c r="J207">
        <v>924807433</v>
      </c>
      <c r="K207" s="59" t="s">
        <v>1384</v>
      </c>
      <c r="L207" s="59" t="s">
        <v>1385</v>
      </c>
      <c r="M207" s="59" t="s">
        <v>805</v>
      </c>
      <c r="N207" t="s">
        <v>558</v>
      </c>
      <c r="O207" s="57">
        <v>45738.381944444445</v>
      </c>
      <c r="P207" s="57">
        <v>45738.659722222219</v>
      </c>
      <c r="Q207" s="57">
        <v>45738.529861111114</v>
      </c>
      <c r="R207" t="s">
        <v>407</v>
      </c>
      <c r="S207" t="s">
        <v>407</v>
      </c>
      <c r="U207" t="s">
        <v>407</v>
      </c>
      <c r="V207" t="s">
        <v>28</v>
      </c>
      <c r="W207" t="s">
        <v>578</v>
      </c>
      <c r="X207" s="8">
        <v>45741</v>
      </c>
      <c r="Z207" t="s">
        <v>724</v>
      </c>
      <c r="AA207" t="s">
        <v>1326</v>
      </c>
    </row>
    <row r="208" spans="1:27">
      <c r="A208" s="57">
        <v>45738.365972222222</v>
      </c>
      <c r="B208">
        <v>24812638</v>
      </c>
      <c r="C208">
        <v>727781</v>
      </c>
      <c r="D208" t="s">
        <v>540</v>
      </c>
      <c r="E208" t="s">
        <v>1386</v>
      </c>
      <c r="F208" t="s">
        <v>1387</v>
      </c>
      <c r="G208" t="s">
        <v>2</v>
      </c>
      <c r="H208">
        <v>10814727</v>
      </c>
      <c r="I208">
        <v>47</v>
      </c>
      <c r="J208">
        <v>977747308</v>
      </c>
      <c r="K208" s="59" t="s">
        <v>1388</v>
      </c>
      <c r="L208" s="59" t="s">
        <v>1389</v>
      </c>
      <c r="M208" s="59" t="s">
        <v>604</v>
      </c>
      <c r="N208" t="s">
        <v>546</v>
      </c>
      <c r="O208" s="57">
        <v>45738.372916666667</v>
      </c>
      <c r="P208" s="57">
        <v>45738.520833333336</v>
      </c>
      <c r="Q208" s="57">
        <v>45738.49722222222</v>
      </c>
      <c r="R208" t="s">
        <v>407</v>
      </c>
      <c r="S208" t="s">
        <v>407</v>
      </c>
      <c r="U208" t="s">
        <v>407</v>
      </c>
      <c r="W208" t="s">
        <v>547</v>
      </c>
    </row>
    <row r="209" spans="1:23" ht="43.5">
      <c r="A209" s="57">
        <v>45738.362500000003</v>
      </c>
      <c r="B209">
        <v>24812644</v>
      </c>
      <c r="C209">
        <v>727773</v>
      </c>
      <c r="D209" t="s">
        <v>540</v>
      </c>
      <c r="E209" t="s">
        <v>1390</v>
      </c>
      <c r="F209" t="s">
        <v>1375</v>
      </c>
      <c r="G209" t="s">
        <v>2</v>
      </c>
      <c r="H209">
        <v>90524782</v>
      </c>
      <c r="I209">
        <v>7</v>
      </c>
      <c r="J209">
        <v>932622632</v>
      </c>
      <c r="K209" s="59" t="s">
        <v>1376</v>
      </c>
      <c r="L209" s="59" t="s">
        <v>1377</v>
      </c>
      <c r="M209" s="59" t="s">
        <v>552</v>
      </c>
      <c r="N209" t="s">
        <v>558</v>
      </c>
      <c r="O209" s="57">
        <v>45738.37222222222</v>
      </c>
      <c r="P209" s="57">
        <v>45738.534722222219</v>
      </c>
      <c r="Q209" s="57">
        <v>45738.511111111111</v>
      </c>
      <c r="R209" t="s">
        <v>407</v>
      </c>
      <c r="S209" t="s">
        <v>407</v>
      </c>
      <c r="U209" t="s">
        <v>407</v>
      </c>
      <c r="W209" t="s">
        <v>547</v>
      </c>
    </row>
    <row r="210" spans="1:23">
      <c r="A210" s="57">
        <v>45738.370833333334</v>
      </c>
      <c r="B210">
        <v>24812694</v>
      </c>
      <c r="C210">
        <v>727789</v>
      </c>
      <c r="D210" t="s">
        <v>540</v>
      </c>
      <c r="E210" t="s">
        <v>1391</v>
      </c>
      <c r="F210" t="s">
        <v>1392</v>
      </c>
      <c r="G210" t="s">
        <v>2</v>
      </c>
      <c r="H210">
        <v>74111216</v>
      </c>
      <c r="I210">
        <v>15</v>
      </c>
      <c r="J210">
        <v>953694248</v>
      </c>
      <c r="K210" s="59" t="s">
        <v>1393</v>
      </c>
      <c r="L210" s="59" t="s">
        <v>1394</v>
      </c>
      <c r="M210" s="59" t="s">
        <v>568</v>
      </c>
      <c r="N210" t="s">
        <v>558</v>
      </c>
      <c r="O210" s="57">
        <v>45738.396527777775</v>
      </c>
      <c r="P210" s="57">
        <v>45738.590277777781</v>
      </c>
      <c r="Q210" s="57">
        <v>45738.506944444445</v>
      </c>
      <c r="R210" t="s">
        <v>407</v>
      </c>
      <c r="S210" s="57">
        <v>45738.515277777777</v>
      </c>
      <c r="U210" t="s">
        <v>407</v>
      </c>
      <c r="W210" t="s">
        <v>547</v>
      </c>
    </row>
    <row r="211" spans="1:23" ht="43.5">
      <c r="A211" s="57">
        <v>45738.372916666667</v>
      </c>
      <c r="B211">
        <v>24812689</v>
      </c>
      <c r="C211">
        <v>727792</v>
      </c>
      <c r="D211" t="s">
        <v>540</v>
      </c>
      <c r="E211" t="s">
        <v>1395</v>
      </c>
      <c r="F211" t="s">
        <v>1396</v>
      </c>
      <c r="G211" t="s">
        <v>2</v>
      </c>
      <c r="H211">
        <v>90687772</v>
      </c>
      <c r="I211">
        <v>7</v>
      </c>
      <c r="J211">
        <v>980543361</v>
      </c>
      <c r="K211" s="59" t="s">
        <v>1397</v>
      </c>
      <c r="L211" s="59" t="s">
        <v>1398</v>
      </c>
      <c r="M211" s="59" t="s">
        <v>599</v>
      </c>
      <c r="N211" t="s">
        <v>558</v>
      </c>
      <c r="O211" s="57">
        <v>45738.388194444444</v>
      </c>
      <c r="P211" s="57">
        <v>45738.631944444445</v>
      </c>
      <c r="Q211" s="57">
        <v>45738.550694444442</v>
      </c>
      <c r="R211" t="s">
        <v>407</v>
      </c>
      <c r="S211" t="s">
        <v>407</v>
      </c>
      <c r="U211" t="s">
        <v>407</v>
      </c>
      <c r="W211" t="s">
        <v>547</v>
      </c>
    </row>
    <row r="212" spans="1:23" ht="29.1">
      <c r="A212" s="57">
        <v>45738.369444444441</v>
      </c>
      <c r="B212">
        <v>24812686</v>
      </c>
      <c r="C212">
        <v>727785</v>
      </c>
      <c r="D212" t="s">
        <v>540</v>
      </c>
      <c r="E212" t="s">
        <v>1399</v>
      </c>
      <c r="F212" t="s">
        <v>1400</v>
      </c>
      <c r="G212" t="s">
        <v>2</v>
      </c>
      <c r="H212">
        <v>91496495</v>
      </c>
      <c r="I212">
        <v>5</v>
      </c>
      <c r="J212">
        <v>932108112</v>
      </c>
      <c r="K212" s="59" t="s">
        <v>1401</v>
      </c>
      <c r="L212" s="59" t="s">
        <v>1402</v>
      </c>
      <c r="M212" s="59" t="s">
        <v>668</v>
      </c>
      <c r="N212" t="s">
        <v>558</v>
      </c>
      <c r="O212" s="57">
        <v>45738.375</v>
      </c>
      <c r="P212" s="57">
        <v>45738.576388888891</v>
      </c>
      <c r="Q212" s="57">
        <v>45738.584027777775</v>
      </c>
      <c r="R212" t="s">
        <v>407</v>
      </c>
      <c r="S212" t="s">
        <v>407</v>
      </c>
      <c r="U212" t="s">
        <v>407</v>
      </c>
      <c r="W212" t="s">
        <v>547</v>
      </c>
    </row>
    <row r="213" spans="1:23">
      <c r="A213" s="57">
        <v>45738.37222222222</v>
      </c>
      <c r="B213">
        <v>24812668</v>
      </c>
      <c r="C213">
        <v>727791</v>
      </c>
      <c r="D213" t="s">
        <v>540</v>
      </c>
      <c r="E213" t="s">
        <v>1403</v>
      </c>
      <c r="F213" t="s">
        <v>1404</v>
      </c>
      <c r="G213" t="s">
        <v>2</v>
      </c>
      <c r="H213">
        <v>41307427</v>
      </c>
      <c r="I213">
        <v>43</v>
      </c>
      <c r="J213">
        <v>997917990</v>
      </c>
      <c r="K213" s="59" t="s">
        <v>1405</v>
      </c>
      <c r="L213" s="59" t="s">
        <v>1406</v>
      </c>
      <c r="M213" s="59" t="s">
        <v>1067</v>
      </c>
      <c r="N213" t="s">
        <v>546</v>
      </c>
      <c r="O213" s="57">
        <v>45738.407638888886</v>
      </c>
      <c r="P213" s="57">
        <v>45738.576388888891</v>
      </c>
      <c r="Q213" s="57">
        <v>45738.498611111114</v>
      </c>
      <c r="R213" t="s">
        <v>407</v>
      </c>
      <c r="S213" t="s">
        <v>407</v>
      </c>
      <c r="U213" t="s">
        <v>407</v>
      </c>
      <c r="W213" t="s">
        <v>547</v>
      </c>
    </row>
    <row r="214" spans="1:23" ht="29.1">
      <c r="A214" s="57">
        <v>45738.372916666667</v>
      </c>
      <c r="B214">
        <v>24812705</v>
      </c>
      <c r="C214">
        <v>727793</v>
      </c>
      <c r="D214" t="s">
        <v>540</v>
      </c>
      <c r="E214" t="s">
        <v>1407</v>
      </c>
      <c r="F214" t="s">
        <v>1408</v>
      </c>
      <c r="G214" t="s">
        <v>2</v>
      </c>
      <c r="H214">
        <v>9352738</v>
      </c>
      <c r="I214">
        <v>56</v>
      </c>
      <c r="J214">
        <v>993888535</v>
      </c>
      <c r="K214" s="59" t="s">
        <v>1409</v>
      </c>
      <c r="L214" s="59" t="s">
        <v>1410</v>
      </c>
      <c r="M214" s="59" t="s">
        <v>757</v>
      </c>
      <c r="N214" t="s">
        <v>546</v>
      </c>
      <c r="O214" s="57">
        <v>45738.377083333333</v>
      </c>
      <c r="P214" s="57">
        <v>45738.604166666664</v>
      </c>
      <c r="Q214" s="57">
        <v>45738.476388888892</v>
      </c>
      <c r="R214" t="s">
        <v>407</v>
      </c>
      <c r="S214" s="57">
        <v>45738.525000000001</v>
      </c>
      <c r="U214" t="s">
        <v>407</v>
      </c>
      <c r="W214" t="s">
        <v>547</v>
      </c>
    </row>
    <row r="215" spans="1:23">
      <c r="A215" s="57">
        <v>45738.373611111114</v>
      </c>
      <c r="B215">
        <v>24812712</v>
      </c>
      <c r="C215">
        <v>727797</v>
      </c>
      <c r="D215" t="s">
        <v>540</v>
      </c>
      <c r="E215" t="s">
        <v>1411</v>
      </c>
      <c r="F215" t="s">
        <v>1412</v>
      </c>
      <c r="G215" t="s">
        <v>2</v>
      </c>
      <c r="H215">
        <v>77748568</v>
      </c>
      <c r="I215">
        <v>12</v>
      </c>
      <c r="J215">
        <v>986675386</v>
      </c>
      <c r="K215" s="59" t="s">
        <v>1413</v>
      </c>
      <c r="L215" s="59" t="s">
        <v>1414</v>
      </c>
      <c r="M215" s="59" t="s">
        <v>589</v>
      </c>
      <c r="N215" t="s">
        <v>558</v>
      </c>
      <c r="O215" s="57">
        <v>45738.387499999997</v>
      </c>
      <c r="P215" s="57">
        <v>45738.618055555555</v>
      </c>
      <c r="Q215" s="57">
        <v>45738.523611111108</v>
      </c>
      <c r="R215" t="s">
        <v>407</v>
      </c>
      <c r="S215" t="s">
        <v>407</v>
      </c>
      <c r="U215" t="s">
        <v>407</v>
      </c>
      <c r="W215" t="s">
        <v>547</v>
      </c>
    </row>
    <row r="216" spans="1:23">
      <c r="A216" s="57">
        <v>45738.37777777778</v>
      </c>
      <c r="B216">
        <v>24812760</v>
      </c>
      <c r="C216">
        <v>727805</v>
      </c>
      <c r="D216" t="s">
        <v>540</v>
      </c>
      <c r="E216" t="s">
        <v>1415</v>
      </c>
      <c r="F216" t="s">
        <v>1416</v>
      </c>
      <c r="G216" t="s">
        <v>2</v>
      </c>
      <c r="H216">
        <v>45256851</v>
      </c>
      <c r="I216">
        <v>36</v>
      </c>
      <c r="J216">
        <v>928875978</v>
      </c>
      <c r="K216" s="59" t="s">
        <v>1417</v>
      </c>
      <c r="L216" s="59" t="s">
        <v>1418</v>
      </c>
      <c r="M216" s="59" t="s">
        <v>589</v>
      </c>
      <c r="N216" t="s">
        <v>546</v>
      </c>
      <c r="O216" s="57">
        <v>45738.393055555556</v>
      </c>
      <c r="P216" s="57">
        <v>45738.590277777781</v>
      </c>
      <c r="Q216" s="57">
        <v>45738.487500000003</v>
      </c>
      <c r="R216" t="s">
        <v>407</v>
      </c>
      <c r="S216" t="s">
        <v>407</v>
      </c>
      <c r="U216" t="s">
        <v>407</v>
      </c>
      <c r="W216" t="s">
        <v>547</v>
      </c>
    </row>
    <row r="217" spans="1:23">
      <c r="A217" s="57">
        <v>45738.380555555559</v>
      </c>
      <c r="B217">
        <v>24812788</v>
      </c>
      <c r="C217">
        <v>727808</v>
      </c>
      <c r="D217" t="s">
        <v>540</v>
      </c>
      <c r="E217" t="s">
        <v>1419</v>
      </c>
      <c r="F217" t="s">
        <v>1420</v>
      </c>
      <c r="G217" t="s">
        <v>2</v>
      </c>
      <c r="H217">
        <v>72971338</v>
      </c>
      <c r="I217">
        <v>29</v>
      </c>
      <c r="J217">
        <v>964252438</v>
      </c>
      <c r="K217" s="59" t="s">
        <v>1421</v>
      </c>
      <c r="L217" s="59" t="s">
        <v>1422</v>
      </c>
      <c r="M217" s="59" t="s">
        <v>1423</v>
      </c>
      <c r="N217" t="s">
        <v>546</v>
      </c>
      <c r="O217" s="57">
        <v>45738.396527777775</v>
      </c>
      <c r="P217" s="57">
        <v>45738.618055555555</v>
      </c>
      <c r="Q217" s="57">
        <v>45738.489583333336</v>
      </c>
      <c r="R217" t="s">
        <v>407</v>
      </c>
      <c r="S217" t="s">
        <v>407</v>
      </c>
      <c r="U217" t="s">
        <v>407</v>
      </c>
      <c r="W217" t="s">
        <v>547</v>
      </c>
    </row>
    <row r="218" spans="1:23" ht="29.1">
      <c r="A218" s="57">
        <v>45738.381249999999</v>
      </c>
      <c r="B218">
        <v>24812802</v>
      </c>
      <c r="C218">
        <v>727812</v>
      </c>
      <c r="D218" t="s">
        <v>540</v>
      </c>
      <c r="E218" t="s">
        <v>1424</v>
      </c>
      <c r="F218" t="s">
        <v>1425</v>
      </c>
      <c r="G218" t="s">
        <v>2</v>
      </c>
      <c r="H218">
        <v>46324231</v>
      </c>
      <c r="I218">
        <v>35</v>
      </c>
      <c r="J218">
        <v>991276527</v>
      </c>
      <c r="K218" s="59" t="s">
        <v>1426</v>
      </c>
      <c r="L218" s="59" t="s">
        <v>1427</v>
      </c>
      <c r="M218" s="59" t="s">
        <v>563</v>
      </c>
      <c r="N218" t="s">
        <v>546</v>
      </c>
      <c r="O218" s="57">
        <v>45738.388888888891</v>
      </c>
      <c r="P218" s="57">
        <v>45738.631944444445</v>
      </c>
      <c r="Q218" s="57">
        <v>45738.484027777777</v>
      </c>
      <c r="R218" t="s">
        <v>407</v>
      </c>
      <c r="S218" t="s">
        <v>407</v>
      </c>
      <c r="U218" t="s">
        <v>407</v>
      </c>
      <c r="W218" t="s">
        <v>547</v>
      </c>
    </row>
    <row r="219" spans="1:23" ht="29.1">
      <c r="A219" s="57">
        <v>45738.383333333331</v>
      </c>
      <c r="B219">
        <v>24812826</v>
      </c>
      <c r="C219">
        <v>727813</v>
      </c>
      <c r="D219" t="s">
        <v>540</v>
      </c>
      <c r="E219" t="s">
        <v>1428</v>
      </c>
      <c r="F219" t="s">
        <v>1429</v>
      </c>
      <c r="G219" t="s">
        <v>2</v>
      </c>
      <c r="H219">
        <v>75029750</v>
      </c>
      <c r="I219">
        <v>14</v>
      </c>
      <c r="J219">
        <v>959297172</v>
      </c>
      <c r="K219" s="59" t="s">
        <v>1430</v>
      </c>
      <c r="L219" s="59" t="s">
        <v>1431</v>
      </c>
      <c r="M219" s="59" t="s">
        <v>1204</v>
      </c>
      <c r="N219" t="s">
        <v>558</v>
      </c>
      <c r="O219" s="57">
        <v>45738.39166666667</v>
      </c>
      <c r="P219" s="57">
        <v>45738.673611111109</v>
      </c>
      <c r="Q219" t="s">
        <v>407</v>
      </c>
      <c r="R219" t="s">
        <v>407</v>
      </c>
      <c r="S219" t="s">
        <v>407</v>
      </c>
      <c r="U219" t="s">
        <v>407</v>
      </c>
      <c r="W219" t="s">
        <v>547</v>
      </c>
    </row>
    <row r="220" spans="1:23">
      <c r="A220" s="57">
        <v>45738.38958333333</v>
      </c>
      <c r="B220">
        <v>24812897</v>
      </c>
      <c r="C220">
        <v>727826</v>
      </c>
      <c r="D220" t="s">
        <v>540</v>
      </c>
      <c r="E220" t="s">
        <v>1432</v>
      </c>
      <c r="F220" t="s">
        <v>1433</v>
      </c>
      <c r="G220" t="s">
        <v>2</v>
      </c>
      <c r="H220">
        <v>73192580</v>
      </c>
      <c r="I220">
        <v>31</v>
      </c>
      <c r="J220">
        <v>943735074</v>
      </c>
      <c r="K220" s="59" t="s">
        <v>1434</v>
      </c>
      <c r="L220" s="59" t="s">
        <v>1435</v>
      </c>
      <c r="M220" s="59" t="s">
        <v>860</v>
      </c>
      <c r="N220" t="s">
        <v>546</v>
      </c>
      <c r="O220" s="57">
        <v>45738.395138888889</v>
      </c>
      <c r="P220" s="57">
        <v>45738.638888888891</v>
      </c>
      <c r="Q220" s="57">
        <v>45738.48541666667</v>
      </c>
      <c r="R220" t="s">
        <v>407</v>
      </c>
      <c r="S220" t="s">
        <v>407</v>
      </c>
      <c r="U220" t="s">
        <v>407</v>
      </c>
      <c r="W220" t="s">
        <v>547</v>
      </c>
    </row>
    <row r="221" spans="1:23" ht="29.1">
      <c r="A221" s="57">
        <v>45738.388194444444</v>
      </c>
      <c r="B221">
        <v>24812907</v>
      </c>
      <c r="C221">
        <v>727824</v>
      </c>
      <c r="D221" t="s">
        <v>540</v>
      </c>
      <c r="E221" t="s">
        <v>1436</v>
      </c>
      <c r="F221" t="s">
        <v>1437</v>
      </c>
      <c r="G221" t="s">
        <v>2</v>
      </c>
      <c r="H221">
        <v>10178201</v>
      </c>
      <c r="I221">
        <v>50</v>
      </c>
      <c r="J221">
        <v>999101370</v>
      </c>
      <c r="K221" s="59" t="s">
        <v>1438</v>
      </c>
      <c r="L221" s="59" t="s">
        <v>1439</v>
      </c>
      <c r="M221" s="59" t="s">
        <v>710</v>
      </c>
      <c r="N221" t="s">
        <v>546</v>
      </c>
      <c r="O221" s="57">
        <v>45738.415277777778</v>
      </c>
      <c r="P221" s="57">
        <v>45738.534722222219</v>
      </c>
      <c r="Q221" s="57">
        <v>45738.476388888892</v>
      </c>
      <c r="R221" t="s">
        <v>407</v>
      </c>
      <c r="S221" s="57">
        <v>45738.481944444444</v>
      </c>
      <c r="U221" t="s">
        <v>407</v>
      </c>
      <c r="W221" t="s">
        <v>547</v>
      </c>
    </row>
    <row r="222" spans="1:23" ht="29.1">
      <c r="A222" s="57">
        <v>45738.401388888888</v>
      </c>
      <c r="B222">
        <v>24813119</v>
      </c>
      <c r="C222">
        <v>727835</v>
      </c>
      <c r="D222" t="s">
        <v>540</v>
      </c>
      <c r="E222" t="s">
        <v>1440</v>
      </c>
      <c r="F222" t="s">
        <v>1441</v>
      </c>
      <c r="G222" t="s">
        <v>2</v>
      </c>
      <c r="H222">
        <v>7756830</v>
      </c>
      <c r="I222">
        <v>53</v>
      </c>
      <c r="J222">
        <v>943144750</v>
      </c>
      <c r="K222" s="59" t="s">
        <v>1442</v>
      </c>
      <c r="L222" s="59" t="s">
        <v>1443</v>
      </c>
      <c r="M222" s="59" t="s">
        <v>584</v>
      </c>
      <c r="N222" t="s">
        <v>546</v>
      </c>
      <c r="O222" s="57">
        <v>45738.418055555558</v>
      </c>
      <c r="P222" s="57">
        <v>45738.548611111109</v>
      </c>
      <c r="Q222" s="57">
        <v>45738.513194444444</v>
      </c>
      <c r="R222" t="s">
        <v>407</v>
      </c>
      <c r="S222" t="s">
        <v>407</v>
      </c>
      <c r="U222" t="s">
        <v>407</v>
      </c>
      <c r="W222" t="s">
        <v>547</v>
      </c>
    </row>
    <row r="223" spans="1:23">
      <c r="A223" s="57">
        <v>45738.402777777781</v>
      </c>
      <c r="B223">
        <v>24813140</v>
      </c>
      <c r="C223">
        <v>727837</v>
      </c>
      <c r="D223" t="s">
        <v>540</v>
      </c>
      <c r="E223" t="s">
        <v>1444</v>
      </c>
      <c r="F223" t="s">
        <v>1445</v>
      </c>
      <c r="G223" t="s">
        <v>2</v>
      </c>
      <c r="H223">
        <v>78522003</v>
      </c>
      <c r="I223">
        <v>10</v>
      </c>
      <c r="J223">
        <v>996490918</v>
      </c>
      <c r="K223" s="59" t="s">
        <v>1446</v>
      </c>
      <c r="L223" s="59" t="s">
        <v>1447</v>
      </c>
      <c r="M223" s="59" t="s">
        <v>622</v>
      </c>
      <c r="N223" t="s">
        <v>558</v>
      </c>
      <c r="O223" s="57">
        <v>45738.418749999997</v>
      </c>
      <c r="P223" s="57">
        <v>45738.576388888891</v>
      </c>
      <c r="Q223" t="s">
        <v>407</v>
      </c>
      <c r="R223" t="s">
        <v>407</v>
      </c>
      <c r="S223" t="s">
        <v>407</v>
      </c>
      <c r="U223" t="s">
        <v>407</v>
      </c>
      <c r="W223" t="s">
        <v>547</v>
      </c>
    </row>
    <row r="224" spans="1:23" ht="29.1">
      <c r="A224" s="57">
        <v>45738.40347222222</v>
      </c>
      <c r="B224">
        <v>24813149</v>
      </c>
      <c r="C224">
        <v>727838</v>
      </c>
      <c r="D224" t="s">
        <v>540</v>
      </c>
      <c r="E224" t="s">
        <v>1448</v>
      </c>
      <c r="F224" t="s">
        <v>1449</v>
      </c>
      <c r="G224" t="s">
        <v>2</v>
      </c>
      <c r="H224">
        <v>63708579</v>
      </c>
      <c r="I224">
        <v>12</v>
      </c>
      <c r="J224">
        <v>963897251</v>
      </c>
      <c r="K224" s="59" t="s">
        <v>1450</v>
      </c>
      <c r="L224" s="59" t="s">
        <v>1451</v>
      </c>
      <c r="M224" s="59" t="s">
        <v>843</v>
      </c>
      <c r="N224" t="s">
        <v>558</v>
      </c>
      <c r="O224" s="57">
        <v>45738.414583333331</v>
      </c>
      <c r="P224" s="57">
        <v>45738.545138888891</v>
      </c>
      <c r="Q224" s="57">
        <v>45738.495138888888</v>
      </c>
      <c r="R224" t="s">
        <v>407</v>
      </c>
      <c r="S224" t="s">
        <v>407</v>
      </c>
      <c r="U224" t="s">
        <v>407</v>
      </c>
      <c r="W224" t="s">
        <v>547</v>
      </c>
    </row>
    <row r="225" spans="1:23">
      <c r="A225" s="57">
        <v>45738.40347222222</v>
      </c>
      <c r="B225">
        <v>24813154</v>
      </c>
      <c r="C225">
        <v>727839</v>
      </c>
      <c r="D225" t="s">
        <v>540</v>
      </c>
      <c r="E225" t="s">
        <v>1452</v>
      </c>
      <c r="F225" t="s">
        <v>1445</v>
      </c>
      <c r="G225" t="s">
        <v>2</v>
      </c>
      <c r="H225">
        <v>90064208</v>
      </c>
      <c r="I225">
        <v>8</v>
      </c>
      <c r="J225">
        <v>996490918</v>
      </c>
      <c r="K225" s="59" t="s">
        <v>1446</v>
      </c>
      <c r="L225" s="59" t="s">
        <v>1447</v>
      </c>
      <c r="M225" s="59" t="s">
        <v>622</v>
      </c>
      <c r="N225" t="s">
        <v>558</v>
      </c>
      <c r="O225" s="57">
        <v>45738.418749999997</v>
      </c>
      <c r="P225" s="57">
        <v>45738.576388888891</v>
      </c>
      <c r="Q225" t="s">
        <v>407</v>
      </c>
      <c r="R225" t="s">
        <v>407</v>
      </c>
      <c r="S225" t="s">
        <v>407</v>
      </c>
      <c r="U225" t="s">
        <v>407</v>
      </c>
      <c r="W225" t="s">
        <v>547</v>
      </c>
    </row>
    <row r="226" spans="1:23">
      <c r="A226" s="57">
        <v>45738.409722222219</v>
      </c>
      <c r="B226">
        <v>24813241</v>
      </c>
      <c r="C226">
        <v>727848</v>
      </c>
      <c r="D226" t="s">
        <v>540</v>
      </c>
      <c r="E226" t="s">
        <v>1453</v>
      </c>
      <c r="F226" t="s">
        <v>1454</v>
      </c>
      <c r="G226" t="s">
        <v>2</v>
      </c>
      <c r="H226">
        <v>45771184</v>
      </c>
      <c r="I226">
        <v>35</v>
      </c>
      <c r="J226">
        <v>917692559</v>
      </c>
      <c r="K226" s="59" t="s">
        <v>1455</v>
      </c>
      <c r="L226" s="59" t="s">
        <v>1456</v>
      </c>
      <c r="M226" s="59" t="s">
        <v>1457</v>
      </c>
      <c r="N226" t="s">
        <v>546</v>
      </c>
      <c r="O226" s="57">
        <v>45738.418749999997</v>
      </c>
      <c r="P226" s="57">
        <v>45738.520833333336</v>
      </c>
      <c r="Q226" s="57">
        <v>45738.461805555555</v>
      </c>
      <c r="R226" t="s">
        <v>407</v>
      </c>
      <c r="S226" t="s">
        <v>407</v>
      </c>
      <c r="U226" t="s">
        <v>407</v>
      </c>
      <c r="W226" t="s">
        <v>547</v>
      </c>
    </row>
    <row r="227" spans="1:23" ht="29.1">
      <c r="A227" s="57">
        <v>45738.410416666666</v>
      </c>
      <c r="B227">
        <v>24813256</v>
      </c>
      <c r="C227">
        <v>727850</v>
      </c>
      <c r="D227" t="s">
        <v>540</v>
      </c>
      <c r="E227" t="s">
        <v>627</v>
      </c>
      <c r="F227" t="s">
        <v>628</v>
      </c>
      <c r="G227" t="s">
        <v>2</v>
      </c>
      <c r="H227">
        <v>77660867</v>
      </c>
      <c r="I227">
        <v>25</v>
      </c>
      <c r="J227">
        <v>929350962</v>
      </c>
      <c r="K227" s="59" t="s">
        <v>1458</v>
      </c>
      <c r="L227" s="59" t="s">
        <v>1459</v>
      </c>
      <c r="M227" s="59" t="s">
        <v>589</v>
      </c>
      <c r="N227" t="s">
        <v>546</v>
      </c>
      <c r="O227" s="57">
        <v>45738.448611111111</v>
      </c>
      <c r="P227" s="57">
        <v>45738.548611111109</v>
      </c>
      <c r="Q227" t="s">
        <v>407</v>
      </c>
      <c r="R227" t="s">
        <v>407</v>
      </c>
      <c r="S227" t="s">
        <v>407</v>
      </c>
      <c r="U227" t="s">
        <v>407</v>
      </c>
      <c r="W227" t="s">
        <v>547</v>
      </c>
    </row>
    <row r="228" spans="1:23" ht="29.1">
      <c r="A228" s="57">
        <v>45738.413888888892</v>
      </c>
      <c r="B228">
        <v>24813305</v>
      </c>
      <c r="C228">
        <v>727857</v>
      </c>
      <c r="D228" t="s">
        <v>540</v>
      </c>
      <c r="E228" t="s">
        <v>1436</v>
      </c>
      <c r="F228" t="s">
        <v>1437</v>
      </c>
      <c r="G228" t="s">
        <v>2</v>
      </c>
      <c r="H228">
        <v>10178201</v>
      </c>
      <c r="I228">
        <v>50</v>
      </c>
      <c r="J228">
        <v>999101370</v>
      </c>
      <c r="K228" s="59" t="s">
        <v>1460</v>
      </c>
      <c r="L228" s="59" t="s">
        <v>1461</v>
      </c>
      <c r="M228" s="59" t="s">
        <v>710</v>
      </c>
      <c r="N228" t="s">
        <v>546</v>
      </c>
      <c r="O228" s="57">
        <v>45738.419444444444</v>
      </c>
      <c r="P228" s="57">
        <v>45738.520833333336</v>
      </c>
      <c r="Q228" t="s">
        <v>407</v>
      </c>
      <c r="R228" t="s">
        <v>407</v>
      </c>
      <c r="S228" t="s">
        <v>407</v>
      </c>
      <c r="U228" t="s">
        <v>407</v>
      </c>
      <c r="W228" t="s">
        <v>547</v>
      </c>
    </row>
    <row r="229" spans="1:23" ht="43.5">
      <c r="A229" s="57">
        <v>45738.415277777778</v>
      </c>
      <c r="B229">
        <v>24813321</v>
      </c>
      <c r="C229">
        <v>727861</v>
      </c>
      <c r="D229" t="s">
        <v>540</v>
      </c>
      <c r="E229" t="s">
        <v>1462</v>
      </c>
      <c r="F229" t="s">
        <v>1463</v>
      </c>
      <c r="G229" t="s">
        <v>2</v>
      </c>
      <c r="H229">
        <v>79087243</v>
      </c>
      <c r="I229">
        <v>9</v>
      </c>
      <c r="J229">
        <v>997104448</v>
      </c>
      <c r="K229" s="59" t="s">
        <v>1464</v>
      </c>
      <c r="L229" s="59" t="s">
        <v>1465</v>
      </c>
      <c r="M229" s="59" t="s">
        <v>563</v>
      </c>
      <c r="N229" t="s">
        <v>558</v>
      </c>
      <c r="O229" s="57">
        <v>45738.420138888891</v>
      </c>
      <c r="P229" s="57">
        <v>45738.524305555555</v>
      </c>
      <c r="Q229" s="57">
        <v>45738.595138888886</v>
      </c>
      <c r="R229" t="s">
        <v>407</v>
      </c>
      <c r="S229" t="s">
        <v>407</v>
      </c>
      <c r="U229" t="s">
        <v>407</v>
      </c>
      <c r="W229" t="s">
        <v>547</v>
      </c>
    </row>
    <row r="230" spans="1:23" ht="29.1">
      <c r="A230" s="57">
        <v>45738.415972222225</v>
      </c>
      <c r="B230">
        <v>24813336</v>
      </c>
      <c r="C230">
        <v>727864</v>
      </c>
      <c r="D230" t="s">
        <v>540</v>
      </c>
      <c r="E230" t="s">
        <v>1466</v>
      </c>
      <c r="F230" t="s">
        <v>1467</v>
      </c>
      <c r="G230" t="s">
        <v>2</v>
      </c>
      <c r="H230">
        <v>7542184</v>
      </c>
      <c r="I230">
        <v>65</v>
      </c>
      <c r="J230">
        <v>987808316</v>
      </c>
      <c r="K230" s="59" t="s">
        <v>1468</v>
      </c>
      <c r="L230" s="59" t="s">
        <v>1469</v>
      </c>
      <c r="M230" s="59" t="s">
        <v>589</v>
      </c>
      <c r="N230" t="s">
        <v>546</v>
      </c>
      <c r="O230" s="57">
        <v>45738.420138888891</v>
      </c>
      <c r="P230" s="57">
        <v>45738.5625</v>
      </c>
      <c r="Q230" s="57">
        <v>45738.51666666667</v>
      </c>
      <c r="R230" t="s">
        <v>407</v>
      </c>
      <c r="S230" t="s">
        <v>407</v>
      </c>
      <c r="U230" t="s">
        <v>407</v>
      </c>
      <c r="W230" t="s">
        <v>547</v>
      </c>
    </row>
    <row r="231" spans="1:23">
      <c r="A231" s="57">
        <v>45738.417361111111</v>
      </c>
      <c r="B231">
        <v>24813354</v>
      </c>
      <c r="C231">
        <v>727867</v>
      </c>
      <c r="D231" t="s">
        <v>540</v>
      </c>
      <c r="E231" t="s">
        <v>1470</v>
      </c>
      <c r="F231" t="s">
        <v>1471</v>
      </c>
      <c r="G231" t="s">
        <v>2</v>
      </c>
      <c r="H231">
        <v>10156156</v>
      </c>
      <c r="I231">
        <v>50</v>
      </c>
      <c r="J231">
        <v>992193345</v>
      </c>
      <c r="K231" s="59" t="s">
        <v>1472</v>
      </c>
      <c r="L231" s="59" t="s">
        <v>1473</v>
      </c>
      <c r="M231" s="59" t="s">
        <v>789</v>
      </c>
      <c r="N231" t="s">
        <v>546</v>
      </c>
      <c r="O231" s="57">
        <v>45738.469444444447</v>
      </c>
      <c r="P231" s="57">
        <v>45738.548611111109</v>
      </c>
      <c r="Q231" s="57">
        <v>45738.525694444441</v>
      </c>
      <c r="R231" t="s">
        <v>407</v>
      </c>
      <c r="S231" t="s">
        <v>407</v>
      </c>
      <c r="U231" t="s">
        <v>407</v>
      </c>
      <c r="W231" t="s">
        <v>547</v>
      </c>
    </row>
    <row r="232" spans="1:23">
      <c r="A232" s="57">
        <v>45738.423611111109</v>
      </c>
      <c r="B232">
        <v>24813442</v>
      </c>
      <c r="C232">
        <v>727879</v>
      </c>
      <c r="D232" t="s">
        <v>540</v>
      </c>
      <c r="E232" t="s">
        <v>1474</v>
      </c>
      <c r="F232" t="s">
        <v>1475</v>
      </c>
      <c r="G232" t="s">
        <v>2</v>
      </c>
      <c r="H232">
        <v>77318881</v>
      </c>
      <c r="I232">
        <v>14</v>
      </c>
      <c r="J232">
        <v>956028502</v>
      </c>
      <c r="K232" s="59" t="s">
        <v>1476</v>
      </c>
      <c r="L232" s="59" t="s">
        <v>1477</v>
      </c>
      <c r="M232" s="59" t="s">
        <v>584</v>
      </c>
      <c r="N232" t="s">
        <v>558</v>
      </c>
      <c r="O232" s="57">
        <v>45738.436111111114</v>
      </c>
      <c r="P232" s="57">
        <v>45738.545138888891</v>
      </c>
      <c r="Q232" s="57">
        <v>45738.606249999997</v>
      </c>
      <c r="R232" t="s">
        <v>407</v>
      </c>
      <c r="S232" t="s">
        <v>407</v>
      </c>
      <c r="U232" t="s">
        <v>407</v>
      </c>
      <c r="W232" t="s">
        <v>547</v>
      </c>
    </row>
    <row r="233" spans="1:23" ht="43.5">
      <c r="A233" s="57">
        <v>45738.434027777781</v>
      </c>
      <c r="B233">
        <v>24813594</v>
      </c>
      <c r="C233">
        <v>727891</v>
      </c>
      <c r="D233" t="s">
        <v>540</v>
      </c>
      <c r="E233" t="s">
        <v>1478</v>
      </c>
      <c r="F233" t="s">
        <v>1479</v>
      </c>
      <c r="G233" t="s">
        <v>2</v>
      </c>
      <c r="H233">
        <v>10861809</v>
      </c>
      <c r="I233">
        <v>46</v>
      </c>
      <c r="J233">
        <v>985071284</v>
      </c>
      <c r="K233" s="59" t="s">
        <v>1480</v>
      </c>
      <c r="L233" s="59" t="s">
        <v>1481</v>
      </c>
      <c r="M233" s="59" t="s">
        <v>789</v>
      </c>
      <c r="N233" t="s">
        <v>546</v>
      </c>
      <c r="O233" s="57">
        <v>45738.438888888886</v>
      </c>
      <c r="P233" s="57">
        <v>45738.545138888891</v>
      </c>
      <c r="Q233" s="57">
        <v>45738.531944444447</v>
      </c>
      <c r="R233" t="s">
        <v>407</v>
      </c>
      <c r="S233" t="s">
        <v>407</v>
      </c>
      <c r="U233" t="s">
        <v>407</v>
      </c>
      <c r="W233" t="s">
        <v>547</v>
      </c>
    </row>
    <row r="234" spans="1:23">
      <c r="A234" s="57">
        <v>45738.436111111114</v>
      </c>
      <c r="B234">
        <v>24813637</v>
      </c>
      <c r="C234">
        <v>727896</v>
      </c>
      <c r="D234" t="s">
        <v>540</v>
      </c>
      <c r="E234" t="s">
        <v>1482</v>
      </c>
      <c r="F234" t="s">
        <v>1483</v>
      </c>
      <c r="G234" t="s">
        <v>2</v>
      </c>
      <c r="H234">
        <v>46339553</v>
      </c>
      <c r="I234">
        <v>34</v>
      </c>
      <c r="J234">
        <v>920321764</v>
      </c>
      <c r="K234" s="59" t="s">
        <v>1484</v>
      </c>
      <c r="L234" s="59" t="s">
        <v>1485</v>
      </c>
      <c r="M234" s="59" t="s">
        <v>668</v>
      </c>
      <c r="N234" t="s">
        <v>546</v>
      </c>
      <c r="O234" s="57">
        <v>45738.450694444444</v>
      </c>
      <c r="P234" s="57">
        <v>45738.576388888891</v>
      </c>
      <c r="Q234" s="57">
        <v>45738.563194444447</v>
      </c>
      <c r="R234" t="s">
        <v>407</v>
      </c>
      <c r="S234" t="s">
        <v>407</v>
      </c>
      <c r="U234" t="s">
        <v>407</v>
      </c>
      <c r="W234" t="s">
        <v>547</v>
      </c>
    </row>
    <row r="235" spans="1:23" ht="29.1">
      <c r="A235" s="57">
        <v>45738.443055555559</v>
      </c>
      <c r="B235">
        <v>24813646</v>
      </c>
      <c r="C235">
        <v>727904</v>
      </c>
      <c r="D235" t="s">
        <v>540</v>
      </c>
      <c r="E235" t="s">
        <v>1068</v>
      </c>
      <c r="F235" t="s">
        <v>1486</v>
      </c>
      <c r="G235" t="s">
        <v>1487</v>
      </c>
      <c r="H235">
        <v>201020443</v>
      </c>
      <c r="I235">
        <v>31</v>
      </c>
      <c r="J235">
        <v>992941012</v>
      </c>
      <c r="K235" s="59" t="s">
        <v>1488</v>
      </c>
      <c r="L235" s="59" t="s">
        <v>1489</v>
      </c>
      <c r="M235" s="59" t="s">
        <v>557</v>
      </c>
      <c r="N235" t="s">
        <v>546</v>
      </c>
      <c r="O235" s="57">
        <v>45738.450694444444</v>
      </c>
      <c r="P235" s="57">
        <v>45738.5625</v>
      </c>
      <c r="Q235" s="57">
        <v>45738.506944444445</v>
      </c>
      <c r="R235" t="s">
        <v>407</v>
      </c>
      <c r="S235" s="57">
        <v>45738.513888888891</v>
      </c>
      <c r="U235" t="s">
        <v>407</v>
      </c>
      <c r="W235" t="s">
        <v>547</v>
      </c>
    </row>
    <row r="236" spans="1:23" ht="43.5">
      <c r="A236" s="57">
        <v>45738.440972222219</v>
      </c>
      <c r="B236">
        <v>24813706</v>
      </c>
      <c r="C236">
        <v>727902</v>
      </c>
      <c r="D236" t="s">
        <v>540</v>
      </c>
      <c r="E236" t="s">
        <v>720</v>
      </c>
      <c r="F236" t="s">
        <v>721</v>
      </c>
      <c r="G236" t="s">
        <v>2</v>
      </c>
      <c r="H236">
        <v>80367201</v>
      </c>
      <c r="I236">
        <v>46</v>
      </c>
      <c r="J236">
        <v>981562462</v>
      </c>
      <c r="K236" s="59" t="s">
        <v>1490</v>
      </c>
      <c r="L236" s="59" t="s">
        <v>1491</v>
      </c>
      <c r="M236" s="59" t="s">
        <v>1492</v>
      </c>
      <c r="N236" t="s">
        <v>546</v>
      </c>
      <c r="O236" s="57">
        <v>45738.445833333331</v>
      </c>
      <c r="P236" s="57">
        <v>45738.541666666664</v>
      </c>
      <c r="Q236" t="s">
        <v>407</v>
      </c>
      <c r="R236" t="s">
        <v>407</v>
      </c>
      <c r="S236" t="s">
        <v>407</v>
      </c>
      <c r="U236" t="s">
        <v>407</v>
      </c>
      <c r="V236" t="s">
        <v>28</v>
      </c>
      <c r="W236" t="s">
        <v>547</v>
      </c>
    </row>
    <row r="237" spans="1:23">
      <c r="A237" s="57">
        <v>45738.451388888891</v>
      </c>
      <c r="B237">
        <v>24813861</v>
      </c>
      <c r="C237">
        <v>727907</v>
      </c>
      <c r="D237" t="s">
        <v>540</v>
      </c>
      <c r="E237" t="s">
        <v>1493</v>
      </c>
      <c r="F237" t="s">
        <v>1494</v>
      </c>
      <c r="G237" t="s">
        <v>2</v>
      </c>
      <c r="H237">
        <v>78122729</v>
      </c>
      <c r="I237">
        <v>11</v>
      </c>
      <c r="J237">
        <v>991809137</v>
      </c>
      <c r="K237" s="59" t="s">
        <v>1495</v>
      </c>
      <c r="L237" s="59" t="s">
        <v>1496</v>
      </c>
      <c r="M237" s="59" t="s">
        <v>594</v>
      </c>
      <c r="N237" t="s">
        <v>558</v>
      </c>
      <c r="O237" s="57">
        <v>45738.458333333336</v>
      </c>
      <c r="P237" s="57">
        <v>45738.586805555555</v>
      </c>
      <c r="Q237" t="s">
        <v>407</v>
      </c>
      <c r="R237" t="s">
        <v>407</v>
      </c>
      <c r="S237" t="s">
        <v>407</v>
      </c>
      <c r="U237" t="s">
        <v>407</v>
      </c>
      <c r="W237" t="s">
        <v>547</v>
      </c>
    </row>
    <row r="238" spans="1:23" ht="29.1">
      <c r="A238" s="57">
        <v>45738.456944444442</v>
      </c>
      <c r="B238">
        <v>24813957</v>
      </c>
      <c r="C238">
        <v>727912</v>
      </c>
      <c r="D238" t="s">
        <v>540</v>
      </c>
      <c r="E238" t="s">
        <v>1497</v>
      </c>
      <c r="F238" t="s">
        <v>1498</v>
      </c>
      <c r="G238" t="s">
        <v>2</v>
      </c>
      <c r="H238">
        <v>46786945</v>
      </c>
      <c r="I238">
        <v>33</v>
      </c>
      <c r="J238">
        <v>997858992</v>
      </c>
      <c r="K238" s="59" t="s">
        <v>1499</v>
      </c>
      <c r="L238" s="59" t="s">
        <v>1500</v>
      </c>
      <c r="M238" s="59" t="s">
        <v>826</v>
      </c>
      <c r="N238" t="s">
        <v>546</v>
      </c>
      <c r="O238" s="57">
        <v>45738.460416666669</v>
      </c>
      <c r="P238" s="57">
        <v>45738.534722222219</v>
      </c>
      <c r="Q238" s="57">
        <v>45738.5</v>
      </c>
      <c r="R238" t="s">
        <v>407</v>
      </c>
      <c r="S238" t="s">
        <v>407</v>
      </c>
      <c r="U238" t="s">
        <v>407</v>
      </c>
      <c r="W238" t="s">
        <v>547</v>
      </c>
    </row>
    <row r="239" spans="1:23" ht="29.1">
      <c r="A239" s="57">
        <v>45738.462500000001</v>
      </c>
      <c r="B239">
        <v>24813995</v>
      </c>
      <c r="C239">
        <v>727917</v>
      </c>
      <c r="D239" t="s">
        <v>540</v>
      </c>
      <c r="E239" t="s">
        <v>1501</v>
      </c>
      <c r="F239" t="s">
        <v>1502</v>
      </c>
      <c r="G239" t="s">
        <v>2</v>
      </c>
      <c r="H239">
        <v>70065024</v>
      </c>
      <c r="I239">
        <v>28</v>
      </c>
      <c r="J239">
        <v>929377727</v>
      </c>
      <c r="K239" s="59" t="s">
        <v>1503</v>
      </c>
      <c r="L239" s="59" t="s">
        <v>1504</v>
      </c>
      <c r="M239" s="59" t="s">
        <v>589</v>
      </c>
      <c r="N239" t="s">
        <v>546</v>
      </c>
      <c r="O239" s="57">
        <v>45738.466666666667</v>
      </c>
      <c r="P239" s="57">
        <v>45738.520833333336</v>
      </c>
      <c r="Q239" s="57">
        <v>45738.504861111112</v>
      </c>
      <c r="R239" t="s">
        <v>407</v>
      </c>
      <c r="S239" t="s">
        <v>407</v>
      </c>
      <c r="U239" t="s">
        <v>407</v>
      </c>
      <c r="W239" t="s">
        <v>547</v>
      </c>
    </row>
    <row r="240" spans="1:23" ht="29.1">
      <c r="A240" s="57">
        <v>45738.461111111108</v>
      </c>
      <c r="B240">
        <v>24814011</v>
      </c>
      <c r="C240">
        <v>727916</v>
      </c>
      <c r="D240" t="s">
        <v>540</v>
      </c>
      <c r="E240" t="s">
        <v>1505</v>
      </c>
      <c r="F240" t="s">
        <v>1506</v>
      </c>
      <c r="G240" t="s">
        <v>2</v>
      </c>
      <c r="H240">
        <v>71722072</v>
      </c>
      <c r="I240">
        <v>26</v>
      </c>
      <c r="J240">
        <v>938145383</v>
      </c>
      <c r="K240" s="59" t="s">
        <v>1507</v>
      </c>
      <c r="L240" s="59" t="s">
        <v>1508</v>
      </c>
      <c r="M240" s="59" t="s">
        <v>1509</v>
      </c>
      <c r="N240" t="s">
        <v>546</v>
      </c>
      <c r="O240" s="57">
        <v>45738.464583333334</v>
      </c>
      <c r="P240" s="57">
        <v>45738.506944444445</v>
      </c>
      <c r="Q240" s="57">
        <v>45738.527777777781</v>
      </c>
      <c r="R240" t="s">
        <v>407</v>
      </c>
      <c r="S240" t="s">
        <v>407</v>
      </c>
      <c r="U240" t="s">
        <v>407</v>
      </c>
      <c r="W240" t="s">
        <v>547</v>
      </c>
    </row>
    <row r="241" spans="1:27">
      <c r="A241" s="57">
        <v>45738.464583333334</v>
      </c>
      <c r="B241">
        <v>24814062</v>
      </c>
      <c r="C241">
        <v>727918</v>
      </c>
      <c r="D241" t="s">
        <v>540</v>
      </c>
      <c r="E241" t="s">
        <v>1510</v>
      </c>
      <c r="F241" t="s">
        <v>1511</v>
      </c>
      <c r="G241" t="s">
        <v>2</v>
      </c>
      <c r="H241">
        <v>7970048</v>
      </c>
      <c r="I241">
        <v>56</v>
      </c>
      <c r="J241">
        <v>993466445</v>
      </c>
      <c r="K241" s="59" t="s">
        <v>1512</v>
      </c>
      <c r="L241" s="59" t="s">
        <v>1513</v>
      </c>
      <c r="M241" s="59" t="s">
        <v>604</v>
      </c>
      <c r="N241" t="s">
        <v>546</v>
      </c>
      <c r="O241" s="57">
        <v>45738.468055555553</v>
      </c>
      <c r="P241" s="57">
        <v>45738.534722222219</v>
      </c>
      <c r="Q241" s="57">
        <v>45738.542361111111</v>
      </c>
      <c r="R241" t="s">
        <v>407</v>
      </c>
      <c r="S241" t="s">
        <v>407</v>
      </c>
      <c r="U241" t="s">
        <v>407</v>
      </c>
      <c r="W241" t="s">
        <v>547</v>
      </c>
    </row>
    <row r="242" spans="1:27" ht="29.1">
      <c r="A242" s="57">
        <v>45738.465277777781</v>
      </c>
      <c r="B242">
        <v>24814084</v>
      </c>
      <c r="C242">
        <v>727920</v>
      </c>
      <c r="D242" t="s">
        <v>540</v>
      </c>
      <c r="E242" t="s">
        <v>1514</v>
      </c>
      <c r="F242" t="s">
        <v>1515</v>
      </c>
      <c r="G242" t="s">
        <v>2</v>
      </c>
      <c r="H242">
        <v>7486471</v>
      </c>
      <c r="I242">
        <v>53</v>
      </c>
      <c r="J242">
        <v>958794944</v>
      </c>
      <c r="K242" s="59" t="s">
        <v>1516</v>
      </c>
      <c r="L242" s="59" t="s">
        <v>1517</v>
      </c>
      <c r="M242" s="59" t="s">
        <v>545</v>
      </c>
      <c r="N242" t="s">
        <v>546</v>
      </c>
      <c r="O242" s="57">
        <v>45738.469444444447</v>
      </c>
      <c r="P242" s="57">
        <v>45738.541666666664</v>
      </c>
      <c r="Q242" s="57">
        <v>45738.50277777778</v>
      </c>
      <c r="R242" t="s">
        <v>407</v>
      </c>
      <c r="S242" t="s">
        <v>407</v>
      </c>
      <c r="U242" t="s">
        <v>407</v>
      </c>
      <c r="W242" t="s">
        <v>547</v>
      </c>
    </row>
    <row r="243" spans="1:27" ht="43.5">
      <c r="A243" s="57">
        <v>45738.468055555553</v>
      </c>
      <c r="B243">
        <v>24814117</v>
      </c>
      <c r="C243">
        <v>727923</v>
      </c>
      <c r="D243" t="s">
        <v>540</v>
      </c>
      <c r="E243" t="s">
        <v>1518</v>
      </c>
      <c r="F243" t="s">
        <v>1519</v>
      </c>
      <c r="G243" t="s">
        <v>2</v>
      </c>
      <c r="H243">
        <v>43799903</v>
      </c>
      <c r="I243">
        <v>38</v>
      </c>
      <c r="J243">
        <v>980955109</v>
      </c>
      <c r="K243" s="59" t="s">
        <v>1520</v>
      </c>
      <c r="L243" s="59" t="s">
        <v>1521</v>
      </c>
      <c r="M243" s="59" t="s">
        <v>1067</v>
      </c>
      <c r="N243" t="s">
        <v>546</v>
      </c>
      <c r="O243" s="57">
        <v>45738.47152777778</v>
      </c>
      <c r="P243" s="57">
        <v>45738.548611111109</v>
      </c>
      <c r="Q243" s="57">
        <v>45738.573611111111</v>
      </c>
      <c r="R243" t="s">
        <v>407</v>
      </c>
      <c r="S243" t="s">
        <v>407</v>
      </c>
      <c r="U243" t="s">
        <v>407</v>
      </c>
      <c r="W243" t="s">
        <v>547</v>
      </c>
    </row>
    <row r="244" spans="1:27" ht="29.1">
      <c r="A244" s="57">
        <v>45738.470138888886</v>
      </c>
      <c r="B244">
        <v>24814155</v>
      </c>
      <c r="C244">
        <v>727925</v>
      </c>
      <c r="D244" t="s">
        <v>540</v>
      </c>
      <c r="E244" t="s">
        <v>1522</v>
      </c>
      <c r="F244" t="s">
        <v>1523</v>
      </c>
      <c r="G244" t="s">
        <v>2</v>
      </c>
      <c r="H244">
        <v>41237028</v>
      </c>
      <c r="I244">
        <v>42</v>
      </c>
      <c r="J244">
        <v>946844464</v>
      </c>
      <c r="K244" s="59" t="s">
        <v>1524</v>
      </c>
      <c r="L244" s="59" t="s">
        <v>1525</v>
      </c>
      <c r="M244" s="59" t="s">
        <v>1509</v>
      </c>
      <c r="N244" t="s">
        <v>546</v>
      </c>
      <c r="O244" s="57">
        <v>45738.477083333331</v>
      </c>
      <c r="P244" s="57">
        <v>45738.576388888891</v>
      </c>
      <c r="Q244" s="57">
        <v>45738.506249999999</v>
      </c>
      <c r="R244" t="s">
        <v>407</v>
      </c>
      <c r="S244" s="57">
        <v>45738.522222222222</v>
      </c>
      <c r="U244" t="s">
        <v>407</v>
      </c>
      <c r="W244" t="s">
        <v>547</v>
      </c>
    </row>
    <row r="245" spans="1:27" ht="29.1">
      <c r="A245" s="57">
        <v>45738.474305555559</v>
      </c>
      <c r="B245">
        <v>24814229</v>
      </c>
      <c r="C245">
        <v>727929</v>
      </c>
      <c r="D245" t="s">
        <v>540</v>
      </c>
      <c r="E245" t="s">
        <v>1526</v>
      </c>
      <c r="F245" t="s">
        <v>1527</v>
      </c>
      <c r="G245" t="s">
        <v>2</v>
      </c>
      <c r="H245">
        <v>70884084</v>
      </c>
      <c r="I245">
        <v>32</v>
      </c>
      <c r="J245">
        <v>969976620</v>
      </c>
      <c r="K245" s="59" t="s">
        <v>1528</v>
      </c>
      <c r="L245" s="59" t="s">
        <v>1529</v>
      </c>
      <c r="M245" s="59" t="s">
        <v>1204</v>
      </c>
      <c r="N245" t="s">
        <v>546</v>
      </c>
      <c r="O245" s="57">
        <v>45738.478472222225</v>
      </c>
      <c r="P245" s="57">
        <v>45738.5625</v>
      </c>
      <c r="Q245" s="57">
        <v>45738.539583333331</v>
      </c>
      <c r="R245" t="s">
        <v>407</v>
      </c>
      <c r="S245" t="s">
        <v>407</v>
      </c>
      <c r="U245" t="s">
        <v>407</v>
      </c>
      <c r="W245" t="s">
        <v>547</v>
      </c>
    </row>
    <row r="246" spans="1:27" ht="43.5">
      <c r="A246" s="57">
        <v>45738.479861111111</v>
      </c>
      <c r="B246">
        <v>24814298</v>
      </c>
      <c r="C246">
        <v>727934</v>
      </c>
      <c r="D246" t="s">
        <v>540</v>
      </c>
      <c r="E246" t="s">
        <v>1530</v>
      </c>
      <c r="F246" t="s">
        <v>1531</v>
      </c>
      <c r="G246" t="s">
        <v>2</v>
      </c>
      <c r="H246">
        <v>40704727</v>
      </c>
      <c r="I246">
        <v>44</v>
      </c>
      <c r="J246">
        <v>987709741</v>
      </c>
      <c r="K246" s="59" t="s">
        <v>1532</v>
      </c>
      <c r="L246" s="59" t="s">
        <v>1533</v>
      </c>
      <c r="M246" s="59" t="s">
        <v>715</v>
      </c>
      <c r="N246" t="s">
        <v>546</v>
      </c>
      <c r="O246" s="57">
        <v>45738.484722222223</v>
      </c>
      <c r="P246" s="57">
        <v>45738.590277777781</v>
      </c>
      <c r="Q246" s="57">
        <v>45738.542361111111</v>
      </c>
      <c r="R246" t="s">
        <v>407</v>
      </c>
      <c r="S246" t="s">
        <v>407</v>
      </c>
      <c r="U246" t="s">
        <v>407</v>
      </c>
      <c r="W246" t="s">
        <v>547</v>
      </c>
    </row>
    <row r="247" spans="1:27" ht="29.1">
      <c r="A247" s="57">
        <v>45738.480555555558</v>
      </c>
      <c r="B247">
        <v>24814316</v>
      </c>
      <c r="C247">
        <v>727935</v>
      </c>
      <c r="D247" t="s">
        <v>540</v>
      </c>
      <c r="E247" t="s">
        <v>1534</v>
      </c>
      <c r="F247" t="s">
        <v>1535</v>
      </c>
      <c r="G247" t="s">
        <v>2</v>
      </c>
      <c r="H247">
        <v>43195355</v>
      </c>
      <c r="I247">
        <v>39</v>
      </c>
      <c r="J247">
        <v>942942117</v>
      </c>
      <c r="K247" s="59" t="s">
        <v>1536</v>
      </c>
      <c r="L247" s="59" t="s">
        <v>1537</v>
      </c>
      <c r="M247" s="59" t="s">
        <v>577</v>
      </c>
      <c r="N247" t="s">
        <v>546</v>
      </c>
      <c r="O247" s="57">
        <v>45738.484722222223</v>
      </c>
      <c r="P247" s="57">
        <v>45738.576388888891</v>
      </c>
      <c r="Q247" s="57">
        <v>45738.542361111111</v>
      </c>
      <c r="R247" t="s">
        <v>407</v>
      </c>
      <c r="S247" s="57">
        <v>45738.557638888888</v>
      </c>
      <c r="U247" t="s">
        <v>407</v>
      </c>
      <c r="W247" t="s">
        <v>547</v>
      </c>
    </row>
    <row r="248" spans="1:27" ht="57.95">
      <c r="A248" s="57">
        <v>45738.48333333333</v>
      </c>
      <c r="B248">
        <v>24814365</v>
      </c>
      <c r="C248">
        <v>727937</v>
      </c>
      <c r="D248" t="s">
        <v>540</v>
      </c>
      <c r="E248" t="s">
        <v>1538</v>
      </c>
      <c r="F248" t="s">
        <v>1539</v>
      </c>
      <c r="G248" t="s">
        <v>2</v>
      </c>
      <c r="H248">
        <v>77626350</v>
      </c>
      <c r="I248">
        <v>12</v>
      </c>
      <c r="J248">
        <v>987709741</v>
      </c>
      <c r="K248" s="59" t="s">
        <v>1540</v>
      </c>
      <c r="L248" s="59" t="s">
        <v>1541</v>
      </c>
      <c r="M248" s="59" t="s">
        <v>715</v>
      </c>
      <c r="N248" t="s">
        <v>558</v>
      </c>
      <c r="O248" s="57">
        <v>45738.488194444442</v>
      </c>
      <c r="P248" s="57">
        <v>45738.628472222219</v>
      </c>
      <c r="Q248" s="57">
        <v>45738.637499999997</v>
      </c>
      <c r="R248" t="s">
        <v>407</v>
      </c>
      <c r="S248" t="s">
        <v>407</v>
      </c>
      <c r="U248" t="s">
        <v>407</v>
      </c>
      <c r="W248" t="s">
        <v>547</v>
      </c>
    </row>
    <row r="249" spans="1:27">
      <c r="A249" s="57">
        <v>45738.48541666667</v>
      </c>
      <c r="B249">
        <v>24814405</v>
      </c>
      <c r="C249">
        <v>727939</v>
      </c>
      <c r="D249" t="s">
        <v>540</v>
      </c>
      <c r="E249" t="s">
        <v>1542</v>
      </c>
      <c r="F249" t="s">
        <v>1543</v>
      </c>
      <c r="G249" t="s">
        <v>2</v>
      </c>
      <c r="H249">
        <v>40697346</v>
      </c>
      <c r="I249">
        <v>44</v>
      </c>
      <c r="J249">
        <v>951214362</v>
      </c>
      <c r="K249" s="59" t="s">
        <v>1544</v>
      </c>
      <c r="L249" s="59" t="s">
        <v>1545</v>
      </c>
      <c r="M249" s="59" t="s">
        <v>599</v>
      </c>
      <c r="N249" t="s">
        <v>546</v>
      </c>
      <c r="O249" s="57">
        <v>45738.488888888889</v>
      </c>
      <c r="P249" s="57">
        <v>45738.548611111109</v>
      </c>
      <c r="Q249" s="57">
        <v>45738.595138888886</v>
      </c>
      <c r="R249" t="s">
        <v>407</v>
      </c>
      <c r="S249" t="s">
        <v>407</v>
      </c>
      <c r="U249" t="s">
        <v>407</v>
      </c>
      <c r="W249" t="s">
        <v>547</v>
      </c>
    </row>
    <row r="250" spans="1:27" ht="29.1">
      <c r="A250" s="57">
        <v>45738.486111111109</v>
      </c>
      <c r="B250">
        <v>24814416</v>
      </c>
      <c r="C250">
        <v>727940</v>
      </c>
      <c r="D250" t="s">
        <v>540</v>
      </c>
      <c r="E250" t="s">
        <v>1546</v>
      </c>
      <c r="F250" t="s">
        <v>1547</v>
      </c>
      <c r="G250" t="s">
        <v>2</v>
      </c>
      <c r="H250">
        <v>78168457</v>
      </c>
      <c r="I250">
        <v>11</v>
      </c>
      <c r="J250">
        <v>982526391</v>
      </c>
      <c r="K250" s="59" t="s">
        <v>1548</v>
      </c>
      <c r="L250" s="59" t="s">
        <v>1549</v>
      </c>
      <c r="M250" s="59" t="s">
        <v>599</v>
      </c>
      <c r="N250" t="s">
        <v>558</v>
      </c>
      <c r="O250" s="57">
        <v>45738.503472222219</v>
      </c>
      <c r="P250" s="57">
        <v>45738.638888888891</v>
      </c>
      <c r="Q250" s="57">
        <v>45738.767361111109</v>
      </c>
      <c r="R250" t="s">
        <v>407</v>
      </c>
      <c r="S250" t="s">
        <v>407</v>
      </c>
      <c r="U250" t="s">
        <v>407</v>
      </c>
      <c r="V250" t="s">
        <v>28</v>
      </c>
      <c r="W250" t="s">
        <v>578</v>
      </c>
      <c r="X250" s="8">
        <v>45741</v>
      </c>
      <c r="Y250" s="60">
        <v>0.54166666666666663</v>
      </c>
      <c r="Z250" t="s">
        <v>579</v>
      </c>
      <c r="AA250" t="s">
        <v>1326</v>
      </c>
    </row>
    <row r="251" spans="1:27" ht="57.95">
      <c r="A251" s="57">
        <v>45738.486805555556</v>
      </c>
      <c r="B251">
        <v>24814426</v>
      </c>
      <c r="C251">
        <v>727941</v>
      </c>
      <c r="D251" t="s">
        <v>540</v>
      </c>
      <c r="E251" t="s">
        <v>1550</v>
      </c>
      <c r="F251" t="s">
        <v>1551</v>
      </c>
      <c r="G251" t="s">
        <v>2</v>
      </c>
      <c r="H251">
        <v>73244905</v>
      </c>
      <c r="I251">
        <v>23</v>
      </c>
      <c r="J251">
        <v>959268847</v>
      </c>
      <c r="K251" s="59" t="s">
        <v>1552</v>
      </c>
      <c r="L251" s="59" t="s">
        <v>1553</v>
      </c>
      <c r="M251" s="59" t="s">
        <v>573</v>
      </c>
      <c r="N251" t="s">
        <v>546</v>
      </c>
      <c r="O251" s="57">
        <v>45738.491666666669</v>
      </c>
      <c r="P251" s="57">
        <v>45738.552083333336</v>
      </c>
      <c r="Q251" s="57">
        <v>45738.913194444445</v>
      </c>
      <c r="R251" t="s">
        <v>407</v>
      </c>
      <c r="S251" t="s">
        <v>407</v>
      </c>
      <c r="U251" t="s">
        <v>407</v>
      </c>
      <c r="W251" t="s">
        <v>547</v>
      </c>
    </row>
    <row r="252" spans="1:27">
      <c r="A252" s="57">
        <v>45738.487500000003</v>
      </c>
      <c r="B252">
        <v>24814434</v>
      </c>
      <c r="C252">
        <v>727942</v>
      </c>
      <c r="D252" t="s">
        <v>540</v>
      </c>
      <c r="E252" t="s">
        <v>1554</v>
      </c>
      <c r="F252" t="s">
        <v>1555</v>
      </c>
      <c r="G252" t="s">
        <v>2</v>
      </c>
      <c r="H252">
        <v>48003857</v>
      </c>
      <c r="I252">
        <v>31</v>
      </c>
      <c r="J252">
        <v>994696309</v>
      </c>
      <c r="K252" s="59" t="s">
        <v>1556</v>
      </c>
      <c r="L252" s="59" t="s">
        <v>1557</v>
      </c>
      <c r="M252" s="59" t="s">
        <v>780</v>
      </c>
      <c r="N252" t="s">
        <v>546</v>
      </c>
      <c r="O252" s="57">
        <v>45738.490972222222</v>
      </c>
      <c r="P252" s="57">
        <v>45738.548611111109</v>
      </c>
      <c r="Q252" s="57">
        <v>45738.55</v>
      </c>
      <c r="R252" t="s">
        <v>407</v>
      </c>
      <c r="S252" t="s">
        <v>407</v>
      </c>
      <c r="U252" t="s">
        <v>407</v>
      </c>
      <c r="W252" t="s">
        <v>547</v>
      </c>
    </row>
    <row r="253" spans="1:27" ht="29.1">
      <c r="A253" s="57">
        <v>45738.488194444442</v>
      </c>
      <c r="B253">
        <v>24814444</v>
      </c>
      <c r="C253">
        <v>727943</v>
      </c>
      <c r="D253" t="s">
        <v>540</v>
      </c>
      <c r="E253" t="s">
        <v>1558</v>
      </c>
      <c r="F253" t="s">
        <v>1547</v>
      </c>
      <c r="G253" t="s">
        <v>2</v>
      </c>
      <c r="H253">
        <v>79586202</v>
      </c>
      <c r="I253">
        <v>9</v>
      </c>
      <c r="J253">
        <v>982526391</v>
      </c>
      <c r="K253" s="59" t="s">
        <v>1548</v>
      </c>
      <c r="L253" s="59" t="s">
        <v>1549</v>
      </c>
      <c r="M253" s="59" t="s">
        <v>599</v>
      </c>
      <c r="N253" t="s">
        <v>558</v>
      </c>
      <c r="O253" s="57">
        <v>45738.503472222219</v>
      </c>
      <c r="P253" s="57">
        <v>45738.638888888891</v>
      </c>
      <c r="Q253" s="57">
        <v>45738.767361111109</v>
      </c>
      <c r="R253" t="s">
        <v>407</v>
      </c>
      <c r="S253" t="s">
        <v>407</v>
      </c>
      <c r="U253" t="s">
        <v>407</v>
      </c>
      <c r="V253" t="s">
        <v>28</v>
      </c>
      <c r="W253" t="s">
        <v>578</v>
      </c>
      <c r="X253" s="8">
        <v>45741</v>
      </c>
      <c r="Y253" s="60">
        <v>0.52986111111111112</v>
      </c>
      <c r="Z253" t="s">
        <v>579</v>
      </c>
      <c r="AA253" t="s">
        <v>1326</v>
      </c>
    </row>
    <row r="254" spans="1:27" ht="29.1">
      <c r="A254" s="57">
        <v>45738.505555555559</v>
      </c>
      <c r="B254">
        <v>24814715</v>
      </c>
      <c r="C254">
        <v>727956</v>
      </c>
      <c r="D254" t="s">
        <v>540</v>
      </c>
      <c r="E254" t="s">
        <v>1559</v>
      </c>
      <c r="F254" t="s">
        <v>1560</v>
      </c>
      <c r="G254" t="s">
        <v>2</v>
      </c>
      <c r="H254">
        <v>91498530</v>
      </c>
      <c r="I254">
        <v>5</v>
      </c>
      <c r="J254">
        <v>980524545</v>
      </c>
      <c r="K254" s="59" t="s">
        <v>1561</v>
      </c>
      <c r="L254" s="59" t="s">
        <v>1562</v>
      </c>
      <c r="M254" s="59" t="s">
        <v>757</v>
      </c>
      <c r="N254" t="s">
        <v>558</v>
      </c>
      <c r="O254" s="57">
        <v>45738.509027777778</v>
      </c>
      <c r="P254" s="57">
        <v>45738.576388888891</v>
      </c>
      <c r="Q254" t="s">
        <v>407</v>
      </c>
      <c r="R254" t="s">
        <v>407</v>
      </c>
      <c r="S254" t="s">
        <v>407</v>
      </c>
      <c r="U254" t="s">
        <v>407</v>
      </c>
      <c r="W254" t="s">
        <v>547</v>
      </c>
    </row>
    <row r="255" spans="1:27" ht="43.5">
      <c r="A255" s="57">
        <v>45738.517361111109</v>
      </c>
      <c r="B255">
        <v>24814877</v>
      </c>
      <c r="C255">
        <v>727967</v>
      </c>
      <c r="D255" t="s">
        <v>540</v>
      </c>
      <c r="E255" t="s">
        <v>1563</v>
      </c>
      <c r="F255" t="s">
        <v>1564</v>
      </c>
      <c r="G255" t="s">
        <v>2</v>
      </c>
      <c r="H255">
        <v>70951897</v>
      </c>
      <c r="I255">
        <v>17</v>
      </c>
      <c r="J255">
        <v>957978952</v>
      </c>
      <c r="K255" s="59" t="s">
        <v>1565</v>
      </c>
      <c r="L255" s="59" t="s">
        <v>1566</v>
      </c>
      <c r="M255" s="59" t="s">
        <v>715</v>
      </c>
      <c r="N255" t="s">
        <v>546</v>
      </c>
      <c r="O255" s="57">
        <v>45738.521527777775</v>
      </c>
      <c r="P255" s="57">
        <v>45738.579861111109</v>
      </c>
      <c r="Q255" s="57">
        <v>45738.554861111108</v>
      </c>
      <c r="R255" t="s">
        <v>407</v>
      </c>
      <c r="S255" t="s">
        <v>407</v>
      </c>
      <c r="U255" t="s">
        <v>407</v>
      </c>
      <c r="W255" t="s">
        <v>547</v>
      </c>
    </row>
    <row r="256" spans="1:27" ht="29.1">
      <c r="A256" s="57">
        <v>45738.519444444442</v>
      </c>
      <c r="B256">
        <v>24814892</v>
      </c>
      <c r="C256">
        <v>727968</v>
      </c>
      <c r="D256" t="s">
        <v>540</v>
      </c>
      <c r="E256" t="s">
        <v>1436</v>
      </c>
      <c r="F256" t="s">
        <v>1437</v>
      </c>
      <c r="G256" t="s">
        <v>2</v>
      </c>
      <c r="H256">
        <v>10178201</v>
      </c>
      <c r="I256">
        <v>50</v>
      </c>
      <c r="J256">
        <v>999101370</v>
      </c>
      <c r="K256" s="59" t="s">
        <v>1438</v>
      </c>
      <c r="L256" s="59" t="s">
        <v>1439</v>
      </c>
      <c r="M256" s="59" t="s">
        <v>710</v>
      </c>
      <c r="N256" t="s">
        <v>546</v>
      </c>
      <c r="O256" s="57">
        <v>45738.523611111108</v>
      </c>
      <c r="P256" s="57">
        <v>45738.590277777781</v>
      </c>
      <c r="Q256" s="57">
        <v>45738.602083333331</v>
      </c>
      <c r="R256" t="s">
        <v>407</v>
      </c>
      <c r="S256" t="s">
        <v>407</v>
      </c>
      <c r="U256" t="s">
        <v>407</v>
      </c>
      <c r="W256" t="s">
        <v>547</v>
      </c>
    </row>
    <row r="257" spans="1:27" ht="43.5">
      <c r="A257" s="57">
        <v>45738.520833333336</v>
      </c>
      <c r="B257">
        <v>24814906</v>
      </c>
      <c r="C257">
        <v>727971</v>
      </c>
      <c r="D257" t="s">
        <v>540</v>
      </c>
      <c r="E257" t="s">
        <v>1567</v>
      </c>
      <c r="F257" t="s">
        <v>1568</v>
      </c>
      <c r="G257" t="s">
        <v>2</v>
      </c>
      <c r="H257">
        <v>75645653</v>
      </c>
      <c r="I257">
        <v>14</v>
      </c>
      <c r="J257">
        <v>991033677</v>
      </c>
      <c r="K257" s="59" t="s">
        <v>1569</v>
      </c>
      <c r="L257" s="59" t="s">
        <v>1570</v>
      </c>
      <c r="M257" s="59" t="s">
        <v>780</v>
      </c>
      <c r="N257" t="s">
        <v>558</v>
      </c>
      <c r="O257" s="57">
        <v>45738.526388888888</v>
      </c>
      <c r="P257" s="57">
        <v>45738.670138888891</v>
      </c>
      <c r="Q257" s="57">
        <v>45738.688888888886</v>
      </c>
      <c r="R257" t="s">
        <v>407</v>
      </c>
      <c r="S257" t="s">
        <v>407</v>
      </c>
      <c r="U257" t="s">
        <v>407</v>
      </c>
      <c r="W257" t="s">
        <v>547</v>
      </c>
    </row>
    <row r="258" spans="1:27">
      <c r="A258" s="57">
        <v>45738.525000000001</v>
      </c>
      <c r="B258">
        <v>24814800</v>
      </c>
      <c r="C258">
        <v>727973</v>
      </c>
      <c r="D258" t="s">
        <v>540</v>
      </c>
      <c r="E258" t="s">
        <v>1571</v>
      </c>
      <c r="F258" t="s">
        <v>1572</v>
      </c>
      <c r="G258" t="s">
        <v>2</v>
      </c>
      <c r="H258">
        <v>44520188</v>
      </c>
      <c r="I258">
        <v>37</v>
      </c>
      <c r="J258">
        <v>945242067</v>
      </c>
      <c r="K258" s="59" t="s">
        <v>1573</v>
      </c>
      <c r="L258" s="59" t="s">
        <v>1574</v>
      </c>
      <c r="M258" s="59" t="s">
        <v>622</v>
      </c>
      <c r="N258" t="s">
        <v>546</v>
      </c>
      <c r="O258" s="57">
        <v>45738.529166666667</v>
      </c>
      <c r="P258" s="57">
        <v>45738.604166666664</v>
      </c>
      <c r="Q258" s="57">
        <v>45738.552777777775</v>
      </c>
      <c r="R258" t="s">
        <v>407</v>
      </c>
      <c r="S258" t="s">
        <v>407</v>
      </c>
      <c r="U258" t="s">
        <v>407</v>
      </c>
      <c r="V258" t="s">
        <v>28</v>
      </c>
      <c r="W258" t="s">
        <v>890</v>
      </c>
      <c r="Z258" t="s">
        <v>579</v>
      </c>
      <c r="AA258" t="s">
        <v>1326</v>
      </c>
    </row>
    <row r="259" spans="1:27">
      <c r="A259" s="57">
        <v>45738.511111111111</v>
      </c>
      <c r="B259">
        <v>24814802</v>
      </c>
      <c r="C259">
        <v>727962</v>
      </c>
      <c r="D259" t="s">
        <v>540</v>
      </c>
      <c r="E259" t="s">
        <v>1575</v>
      </c>
      <c r="F259" t="s">
        <v>1576</v>
      </c>
      <c r="G259" t="s">
        <v>2</v>
      </c>
      <c r="H259">
        <v>41743605</v>
      </c>
      <c r="I259">
        <v>42</v>
      </c>
      <c r="J259">
        <v>992759418</v>
      </c>
      <c r="K259" s="59" t="s">
        <v>1577</v>
      </c>
      <c r="L259" s="59" t="s">
        <v>1578</v>
      </c>
      <c r="M259" s="59" t="s">
        <v>715</v>
      </c>
      <c r="N259" t="s">
        <v>546</v>
      </c>
      <c r="O259" s="57">
        <v>45738.51458333333</v>
      </c>
      <c r="P259" s="57">
        <v>45738.569444444445</v>
      </c>
      <c r="Q259" s="57">
        <v>45738.55972222222</v>
      </c>
      <c r="R259" t="s">
        <v>407</v>
      </c>
      <c r="S259" s="57">
        <v>45738.567361111112</v>
      </c>
      <c r="U259" t="s">
        <v>407</v>
      </c>
      <c r="W259" t="s">
        <v>547</v>
      </c>
    </row>
    <row r="260" spans="1:27" ht="43.5">
      <c r="A260" s="57">
        <v>45738.53125</v>
      </c>
      <c r="B260">
        <v>24815070</v>
      </c>
      <c r="C260">
        <v>727975</v>
      </c>
      <c r="D260" t="s">
        <v>540</v>
      </c>
      <c r="E260" t="s">
        <v>1579</v>
      </c>
      <c r="F260" t="s">
        <v>1580</v>
      </c>
      <c r="G260" t="s">
        <v>2</v>
      </c>
      <c r="H260">
        <v>44357978</v>
      </c>
      <c r="I260">
        <v>37</v>
      </c>
      <c r="J260">
        <v>947445885</v>
      </c>
      <c r="K260" s="59" t="s">
        <v>1581</v>
      </c>
      <c r="L260" s="59" t="s">
        <v>1582</v>
      </c>
      <c r="M260" s="59" t="s">
        <v>647</v>
      </c>
      <c r="N260" t="s">
        <v>546</v>
      </c>
      <c r="O260" s="57">
        <v>45738.535416666666</v>
      </c>
      <c r="P260" s="57">
        <v>45738.631944444445</v>
      </c>
      <c r="Q260" s="57">
        <v>45738.566666666666</v>
      </c>
      <c r="R260" t="s">
        <v>407</v>
      </c>
      <c r="S260" t="s">
        <v>407</v>
      </c>
      <c r="U260" t="s">
        <v>407</v>
      </c>
      <c r="W260" t="s">
        <v>547</v>
      </c>
    </row>
    <row r="261" spans="1:27">
      <c r="A261" s="57">
        <v>45738.536111111112</v>
      </c>
      <c r="B261">
        <v>24815148</v>
      </c>
      <c r="C261">
        <v>727981</v>
      </c>
      <c r="D261" t="s">
        <v>540</v>
      </c>
      <c r="E261" t="s">
        <v>1583</v>
      </c>
      <c r="F261" t="s">
        <v>1584</v>
      </c>
      <c r="G261" t="s">
        <v>2</v>
      </c>
      <c r="H261">
        <v>78532111</v>
      </c>
      <c r="I261">
        <v>10</v>
      </c>
      <c r="J261">
        <v>942971817</v>
      </c>
      <c r="K261" s="59" t="s">
        <v>1585</v>
      </c>
      <c r="L261" s="59" t="s">
        <v>1586</v>
      </c>
      <c r="M261" s="59" t="s">
        <v>622</v>
      </c>
      <c r="N261" t="s">
        <v>558</v>
      </c>
      <c r="O261" s="57">
        <v>45738.544444444444</v>
      </c>
      <c r="P261" s="57">
        <v>45738.701388888891</v>
      </c>
      <c r="Q261" t="s">
        <v>407</v>
      </c>
      <c r="R261" t="s">
        <v>407</v>
      </c>
      <c r="S261" t="s">
        <v>407</v>
      </c>
      <c r="U261" t="s">
        <v>407</v>
      </c>
      <c r="W261" t="s">
        <v>547</v>
      </c>
    </row>
    <row r="262" spans="1:27" ht="29.1">
      <c r="A262" s="57">
        <v>45738.537499999999</v>
      </c>
      <c r="B262">
        <v>24815169</v>
      </c>
      <c r="C262">
        <v>727982</v>
      </c>
      <c r="D262" t="s">
        <v>540</v>
      </c>
      <c r="E262" t="s">
        <v>1587</v>
      </c>
      <c r="F262" t="s">
        <v>1588</v>
      </c>
      <c r="G262" t="s">
        <v>2</v>
      </c>
      <c r="H262">
        <v>73038842</v>
      </c>
      <c r="I262">
        <v>26</v>
      </c>
      <c r="J262">
        <v>958838885</v>
      </c>
      <c r="K262" s="59" t="s">
        <v>1589</v>
      </c>
      <c r="L262" s="59" t="s">
        <v>1590</v>
      </c>
      <c r="M262" s="59" t="s">
        <v>563</v>
      </c>
      <c r="N262" t="s">
        <v>546</v>
      </c>
      <c r="O262" s="57">
        <v>45738.540972222225</v>
      </c>
      <c r="P262" s="57">
        <v>45738.590277777781</v>
      </c>
      <c r="Q262" s="57">
        <v>45738.585416666669</v>
      </c>
      <c r="R262" t="s">
        <v>407</v>
      </c>
      <c r="S262" t="s">
        <v>407</v>
      </c>
      <c r="U262" t="s">
        <v>407</v>
      </c>
      <c r="W262" t="s">
        <v>547</v>
      </c>
    </row>
    <row r="263" spans="1:27" ht="29.1">
      <c r="A263" s="57">
        <v>45738.539583333331</v>
      </c>
      <c r="B263">
        <v>24815212</v>
      </c>
      <c r="C263">
        <v>727988</v>
      </c>
      <c r="D263" t="s">
        <v>540</v>
      </c>
      <c r="E263" t="s">
        <v>1591</v>
      </c>
      <c r="F263" t="s">
        <v>1592</v>
      </c>
      <c r="G263" t="s">
        <v>2</v>
      </c>
      <c r="H263">
        <v>45543595</v>
      </c>
      <c r="I263">
        <v>36</v>
      </c>
      <c r="J263">
        <v>959279199</v>
      </c>
      <c r="K263" s="59" t="s">
        <v>1593</v>
      </c>
      <c r="L263" s="59" t="s">
        <v>1594</v>
      </c>
      <c r="M263" s="59" t="s">
        <v>1067</v>
      </c>
      <c r="N263" t="s">
        <v>546</v>
      </c>
      <c r="O263" s="57">
        <v>45738.543749999997</v>
      </c>
      <c r="P263" s="57">
        <v>45738.576388888891</v>
      </c>
      <c r="Q263" s="57">
        <v>45738.586111111108</v>
      </c>
      <c r="R263" t="s">
        <v>407</v>
      </c>
      <c r="S263" s="57">
        <v>45738.593055555553</v>
      </c>
      <c r="U263" t="s">
        <v>407</v>
      </c>
      <c r="V263" t="s">
        <v>28</v>
      </c>
      <c r="W263" t="s">
        <v>578</v>
      </c>
      <c r="X263" s="8">
        <v>45741</v>
      </c>
      <c r="Z263" t="s">
        <v>579</v>
      </c>
      <c r="AA263" t="s">
        <v>28</v>
      </c>
    </row>
    <row r="264" spans="1:27" ht="29.1">
      <c r="A264" s="57">
        <v>45738.543055555558</v>
      </c>
      <c r="B264">
        <v>24815242</v>
      </c>
      <c r="C264">
        <v>727990</v>
      </c>
      <c r="D264" t="s">
        <v>540</v>
      </c>
      <c r="E264" t="s">
        <v>1595</v>
      </c>
      <c r="F264" t="s">
        <v>1596</v>
      </c>
      <c r="G264" t="s">
        <v>2</v>
      </c>
      <c r="H264">
        <v>42600648</v>
      </c>
      <c r="I264">
        <v>40</v>
      </c>
      <c r="J264">
        <v>951533141</v>
      </c>
      <c r="K264" s="59" t="s">
        <v>1597</v>
      </c>
      <c r="L264" s="59" t="s">
        <v>1598</v>
      </c>
      <c r="M264" s="59" t="s">
        <v>1509</v>
      </c>
      <c r="N264" t="s">
        <v>546</v>
      </c>
      <c r="O264" s="57">
        <v>45738.546527777777</v>
      </c>
      <c r="P264" s="57">
        <v>45738.576388888891</v>
      </c>
      <c r="Q264" s="57">
        <v>45738.652083333334</v>
      </c>
      <c r="R264" t="s">
        <v>407</v>
      </c>
      <c r="S264" t="s">
        <v>407</v>
      </c>
      <c r="U264" t="s">
        <v>407</v>
      </c>
      <c r="W264" t="s">
        <v>547</v>
      </c>
    </row>
    <row r="265" spans="1:27">
      <c r="A265" s="57">
        <v>45738.545138888891</v>
      </c>
      <c r="B265">
        <v>24815257</v>
      </c>
      <c r="C265">
        <v>727992</v>
      </c>
      <c r="D265" t="s">
        <v>540</v>
      </c>
      <c r="E265" t="s">
        <v>1599</v>
      </c>
      <c r="F265" t="s">
        <v>1584</v>
      </c>
      <c r="G265" t="s">
        <v>2</v>
      </c>
      <c r="H265">
        <v>77595203</v>
      </c>
      <c r="I265">
        <v>13</v>
      </c>
      <c r="J265">
        <v>942971817</v>
      </c>
      <c r="K265" s="59" t="s">
        <v>1600</v>
      </c>
      <c r="L265" s="59" t="s">
        <v>1601</v>
      </c>
      <c r="M265" s="59" t="s">
        <v>622</v>
      </c>
      <c r="N265" t="s">
        <v>558</v>
      </c>
      <c r="O265" s="57">
        <v>45738.580555555556</v>
      </c>
      <c r="P265" s="57">
        <v>45738.701388888891</v>
      </c>
      <c r="Q265" s="57">
        <v>45738.70208333333</v>
      </c>
      <c r="R265" t="s">
        <v>407</v>
      </c>
      <c r="S265" t="s">
        <v>407</v>
      </c>
      <c r="U265" t="s">
        <v>407</v>
      </c>
      <c r="W265" t="s">
        <v>547</v>
      </c>
    </row>
    <row r="266" spans="1:27">
      <c r="A266" s="57">
        <v>45738.545138888891</v>
      </c>
      <c r="B266">
        <v>24815258</v>
      </c>
      <c r="C266">
        <v>727993</v>
      </c>
      <c r="D266" t="s">
        <v>540</v>
      </c>
      <c r="E266" t="s">
        <v>1602</v>
      </c>
      <c r="F266" t="s">
        <v>1603</v>
      </c>
      <c r="G266" t="s">
        <v>2</v>
      </c>
      <c r="H266">
        <v>74779615</v>
      </c>
      <c r="I266">
        <v>22</v>
      </c>
      <c r="J266">
        <v>957799331</v>
      </c>
      <c r="K266" s="59" t="s">
        <v>1604</v>
      </c>
      <c r="L266" s="59" t="s">
        <v>1605</v>
      </c>
      <c r="M266" s="59" t="s">
        <v>715</v>
      </c>
      <c r="N266" t="s">
        <v>546</v>
      </c>
      <c r="O266" s="57">
        <v>45738.548611111109</v>
      </c>
      <c r="P266" s="57">
        <v>45738.576388888891</v>
      </c>
      <c r="Q266" s="57">
        <v>45738.623611111114</v>
      </c>
      <c r="R266" t="s">
        <v>407</v>
      </c>
      <c r="S266" t="s">
        <v>407</v>
      </c>
      <c r="U266" t="s">
        <v>407</v>
      </c>
      <c r="W266" t="s">
        <v>547</v>
      </c>
    </row>
    <row r="267" spans="1:27" ht="57.95">
      <c r="A267" s="57">
        <v>45738.548611111109</v>
      </c>
      <c r="B267">
        <v>24815288</v>
      </c>
      <c r="C267">
        <v>727998</v>
      </c>
      <c r="D267" t="s">
        <v>540</v>
      </c>
      <c r="E267" t="s">
        <v>1606</v>
      </c>
      <c r="F267" t="s">
        <v>1607</v>
      </c>
      <c r="G267" t="s">
        <v>2</v>
      </c>
      <c r="H267">
        <v>25603137</v>
      </c>
      <c r="I267">
        <v>67</v>
      </c>
      <c r="J267">
        <v>987579389</v>
      </c>
      <c r="K267" s="59" t="s">
        <v>1608</v>
      </c>
      <c r="L267" s="59" t="s">
        <v>1609</v>
      </c>
      <c r="M267" s="59" t="s">
        <v>639</v>
      </c>
      <c r="N267" t="s">
        <v>546</v>
      </c>
      <c r="O267" s="57">
        <v>45738.552777777775</v>
      </c>
      <c r="P267" s="57">
        <v>45738.583333333336</v>
      </c>
      <c r="Q267" s="57">
        <v>45738.611805555556</v>
      </c>
      <c r="R267" t="s">
        <v>407</v>
      </c>
      <c r="S267" t="s">
        <v>407</v>
      </c>
      <c r="U267" t="s">
        <v>407</v>
      </c>
      <c r="W267" t="s">
        <v>547</v>
      </c>
    </row>
    <row r="268" spans="1:27" ht="29.1">
      <c r="A268" s="57">
        <v>45738.555555555555</v>
      </c>
      <c r="B268">
        <v>24815334</v>
      </c>
      <c r="C268">
        <v>728006</v>
      </c>
      <c r="D268" t="s">
        <v>540</v>
      </c>
      <c r="E268" t="s">
        <v>1610</v>
      </c>
      <c r="F268" t="s">
        <v>1611</v>
      </c>
      <c r="G268" t="s">
        <v>2</v>
      </c>
      <c r="H268">
        <v>48093076</v>
      </c>
      <c r="I268">
        <v>31</v>
      </c>
      <c r="J268">
        <v>965357783</v>
      </c>
      <c r="K268" s="59" t="s">
        <v>1612</v>
      </c>
      <c r="L268" s="59" t="s">
        <v>1613</v>
      </c>
      <c r="M268" s="59" t="s">
        <v>780</v>
      </c>
      <c r="N268" t="s">
        <v>546</v>
      </c>
      <c r="O268" s="57">
        <v>45738.559027777781</v>
      </c>
      <c r="P268" s="57">
        <v>45738.590277777781</v>
      </c>
      <c r="Q268" s="57">
        <v>45738.626388888886</v>
      </c>
      <c r="R268" t="s">
        <v>407</v>
      </c>
      <c r="S268" s="57">
        <v>45738.637499999997</v>
      </c>
      <c r="U268" t="s">
        <v>407</v>
      </c>
      <c r="W268" t="s">
        <v>547</v>
      </c>
    </row>
    <row r="269" spans="1:27">
      <c r="A269" s="57">
        <v>45738.558333333334</v>
      </c>
      <c r="B269">
        <v>24815330</v>
      </c>
      <c r="C269">
        <v>728007</v>
      </c>
      <c r="D269" t="s">
        <v>540</v>
      </c>
      <c r="E269" t="s">
        <v>1614</v>
      </c>
      <c r="F269" t="s">
        <v>1615</v>
      </c>
      <c r="G269" t="s">
        <v>2</v>
      </c>
      <c r="H269">
        <v>77470012</v>
      </c>
      <c r="I269">
        <v>27</v>
      </c>
      <c r="J269">
        <v>931445728</v>
      </c>
      <c r="K269" s="59" t="s">
        <v>1616</v>
      </c>
      <c r="L269" s="59" t="s">
        <v>1617</v>
      </c>
      <c r="M269" s="59" t="s">
        <v>552</v>
      </c>
      <c r="N269" t="s">
        <v>546</v>
      </c>
      <c r="O269" s="57">
        <v>45738.5625</v>
      </c>
      <c r="P269" s="57">
        <v>45738.590277777781</v>
      </c>
      <c r="Q269" s="57">
        <v>45738.584722222222</v>
      </c>
      <c r="R269" t="s">
        <v>407</v>
      </c>
      <c r="S269" t="s">
        <v>407</v>
      </c>
      <c r="U269" t="s">
        <v>407</v>
      </c>
      <c r="W269" t="s">
        <v>547</v>
      </c>
    </row>
    <row r="270" spans="1:27" ht="29.1">
      <c r="A270" s="57">
        <v>45738.555555555555</v>
      </c>
      <c r="B270">
        <v>24815333</v>
      </c>
      <c r="C270">
        <v>728005</v>
      </c>
      <c r="D270" t="s">
        <v>540</v>
      </c>
      <c r="E270" t="s">
        <v>1618</v>
      </c>
      <c r="F270" t="s">
        <v>1619</v>
      </c>
      <c r="G270" t="s">
        <v>2</v>
      </c>
      <c r="H270">
        <v>41561198</v>
      </c>
      <c r="I270">
        <v>42</v>
      </c>
      <c r="J270">
        <v>993953507</v>
      </c>
      <c r="K270" s="59" t="s">
        <v>755</v>
      </c>
      <c r="L270" s="59" t="s">
        <v>1620</v>
      </c>
      <c r="M270" s="59" t="s">
        <v>757</v>
      </c>
      <c r="N270" t="s">
        <v>546</v>
      </c>
      <c r="O270" s="57">
        <v>45738.559027777781</v>
      </c>
      <c r="P270" s="57">
        <v>45738.590277777781</v>
      </c>
      <c r="Q270" s="57">
        <v>45738.612500000003</v>
      </c>
      <c r="R270" t="s">
        <v>407</v>
      </c>
      <c r="S270" t="s">
        <v>407</v>
      </c>
      <c r="U270" t="s">
        <v>407</v>
      </c>
      <c r="W270" t="s">
        <v>547</v>
      </c>
    </row>
    <row r="271" spans="1:27" ht="29.1">
      <c r="A271" s="57">
        <v>45738.56527777778</v>
      </c>
      <c r="B271">
        <v>24815397</v>
      </c>
      <c r="C271">
        <v>728012</v>
      </c>
      <c r="D271" t="s">
        <v>540</v>
      </c>
      <c r="E271" t="s">
        <v>1621</v>
      </c>
      <c r="F271" t="s">
        <v>1622</v>
      </c>
      <c r="G271" t="s">
        <v>2</v>
      </c>
      <c r="H271">
        <v>71579588</v>
      </c>
      <c r="I271">
        <v>24</v>
      </c>
      <c r="J271">
        <v>998334831</v>
      </c>
      <c r="K271" s="59" t="s">
        <v>1623</v>
      </c>
      <c r="L271" s="59" t="s">
        <v>1624</v>
      </c>
      <c r="M271" s="59" t="s">
        <v>1067</v>
      </c>
      <c r="N271" t="s">
        <v>546</v>
      </c>
      <c r="O271" s="57">
        <v>45738.568749999999</v>
      </c>
      <c r="P271" s="57">
        <v>45738.618055555555</v>
      </c>
      <c r="Q271" s="57">
        <v>45738.652777777781</v>
      </c>
      <c r="R271" t="s">
        <v>407</v>
      </c>
      <c r="S271" s="57">
        <v>45738.662499999999</v>
      </c>
      <c r="U271" t="s">
        <v>407</v>
      </c>
      <c r="W271" t="s">
        <v>547</v>
      </c>
    </row>
    <row r="272" spans="1:27" ht="43.5">
      <c r="A272" s="57">
        <v>45738.582638888889</v>
      </c>
      <c r="B272">
        <v>24815472</v>
      </c>
      <c r="C272">
        <v>728020</v>
      </c>
      <c r="D272" t="s">
        <v>540</v>
      </c>
      <c r="E272" t="s">
        <v>1625</v>
      </c>
      <c r="F272" t="s">
        <v>1626</v>
      </c>
      <c r="G272" t="s">
        <v>2</v>
      </c>
      <c r="H272">
        <v>78776891</v>
      </c>
      <c r="I272">
        <v>10</v>
      </c>
      <c r="J272">
        <v>992777476</v>
      </c>
      <c r="K272" s="59" t="s">
        <v>1627</v>
      </c>
      <c r="L272" s="59" t="s">
        <v>1628</v>
      </c>
      <c r="M272" s="59" t="s">
        <v>622</v>
      </c>
      <c r="N272" t="s">
        <v>558</v>
      </c>
      <c r="O272" s="57">
        <v>45738.587500000001</v>
      </c>
      <c r="P272" s="57">
        <v>45738.711805555555</v>
      </c>
      <c r="Q272" s="57">
        <v>45738.710416666669</v>
      </c>
      <c r="R272" t="s">
        <v>407</v>
      </c>
      <c r="S272" t="s">
        <v>407</v>
      </c>
      <c r="U272" t="s">
        <v>407</v>
      </c>
      <c r="W272" t="s">
        <v>547</v>
      </c>
    </row>
    <row r="273" spans="1:27" ht="29.1">
      <c r="A273" s="57">
        <v>45738.584722222222</v>
      </c>
      <c r="B273">
        <v>24815483</v>
      </c>
      <c r="C273">
        <v>728021</v>
      </c>
      <c r="D273" t="s">
        <v>540</v>
      </c>
      <c r="E273" t="s">
        <v>1629</v>
      </c>
      <c r="F273" t="s">
        <v>1630</v>
      </c>
      <c r="G273" t="s">
        <v>2</v>
      </c>
      <c r="H273">
        <v>61530422</v>
      </c>
      <c r="I273">
        <v>16</v>
      </c>
      <c r="J273">
        <v>922819269</v>
      </c>
      <c r="K273" s="59" t="s">
        <v>1631</v>
      </c>
      <c r="L273" s="59" t="s">
        <v>1632</v>
      </c>
      <c r="M273" s="59" t="s">
        <v>1204</v>
      </c>
      <c r="N273" t="s">
        <v>546</v>
      </c>
      <c r="O273" s="57">
        <v>45738.588888888888</v>
      </c>
      <c r="P273" s="57">
        <v>45738.631944444445</v>
      </c>
      <c r="Q273" s="57">
        <v>45738.637499999997</v>
      </c>
      <c r="R273" t="s">
        <v>407</v>
      </c>
      <c r="S273" t="s">
        <v>407</v>
      </c>
      <c r="U273" t="s">
        <v>407</v>
      </c>
      <c r="W273" t="s">
        <v>547</v>
      </c>
    </row>
    <row r="274" spans="1:27" ht="29.1">
      <c r="A274" s="57">
        <v>45738.588194444441</v>
      </c>
      <c r="B274">
        <v>24815497</v>
      </c>
      <c r="C274">
        <v>728023</v>
      </c>
      <c r="D274" t="s">
        <v>540</v>
      </c>
      <c r="E274" t="s">
        <v>1633</v>
      </c>
      <c r="F274" t="s">
        <v>1634</v>
      </c>
      <c r="G274" t="s">
        <v>2</v>
      </c>
      <c r="H274">
        <v>47072612</v>
      </c>
      <c r="I274">
        <v>34</v>
      </c>
      <c r="J274">
        <v>953632180</v>
      </c>
      <c r="K274" s="59" t="s">
        <v>1635</v>
      </c>
      <c r="L274" s="59" t="s">
        <v>1636</v>
      </c>
      <c r="M274" s="59" t="s">
        <v>589</v>
      </c>
      <c r="N274" t="s">
        <v>546</v>
      </c>
      <c r="O274" s="57">
        <v>45738.59375</v>
      </c>
      <c r="P274" s="57">
        <v>45738.659722222219</v>
      </c>
      <c r="Q274" s="57">
        <v>45738.625694444447</v>
      </c>
      <c r="R274" t="s">
        <v>407</v>
      </c>
      <c r="S274" s="57">
        <v>45738.824999999997</v>
      </c>
      <c r="U274" t="s">
        <v>407</v>
      </c>
      <c r="W274" t="s">
        <v>547</v>
      </c>
    </row>
    <row r="275" spans="1:27">
      <c r="A275" s="57">
        <v>45738.594444444447</v>
      </c>
      <c r="B275">
        <v>24815519</v>
      </c>
      <c r="C275">
        <v>728027</v>
      </c>
      <c r="D275" t="s">
        <v>540</v>
      </c>
      <c r="E275" t="s">
        <v>1637</v>
      </c>
      <c r="F275" t="s">
        <v>1638</v>
      </c>
      <c r="G275" t="s">
        <v>2</v>
      </c>
      <c r="H275">
        <v>91386815</v>
      </c>
      <c r="I275">
        <v>5</v>
      </c>
      <c r="J275">
        <v>986902958</v>
      </c>
      <c r="K275" s="59" t="s">
        <v>1639</v>
      </c>
      <c r="L275" s="59" t="s">
        <v>1640</v>
      </c>
      <c r="M275" s="59" t="s">
        <v>860</v>
      </c>
      <c r="N275" t="s">
        <v>558</v>
      </c>
      <c r="O275" s="57">
        <v>45738.599305555559</v>
      </c>
      <c r="P275" s="57">
        <v>45738.673611111109</v>
      </c>
      <c r="Q275" s="57">
        <v>45738.720833333333</v>
      </c>
      <c r="R275" t="s">
        <v>407</v>
      </c>
      <c r="S275" t="s">
        <v>407</v>
      </c>
      <c r="U275" t="s">
        <v>407</v>
      </c>
      <c r="W275" t="s">
        <v>547</v>
      </c>
    </row>
    <row r="276" spans="1:27" ht="29.1">
      <c r="A276" s="57">
        <v>45738.595833333333</v>
      </c>
      <c r="B276">
        <v>24815531</v>
      </c>
      <c r="C276">
        <v>728030</v>
      </c>
      <c r="D276" t="s">
        <v>540</v>
      </c>
      <c r="E276" t="s">
        <v>1641</v>
      </c>
      <c r="F276" t="s">
        <v>1642</v>
      </c>
      <c r="G276" t="s">
        <v>2</v>
      </c>
      <c r="H276">
        <v>79355011</v>
      </c>
      <c r="I276">
        <v>9</v>
      </c>
      <c r="J276">
        <v>997190671</v>
      </c>
      <c r="K276" s="59" t="s">
        <v>1643</v>
      </c>
      <c r="L276" s="59" t="s">
        <v>1644</v>
      </c>
      <c r="M276" s="59" t="s">
        <v>589</v>
      </c>
      <c r="N276" t="s">
        <v>558</v>
      </c>
      <c r="O276" s="57">
        <v>45738.599305555559</v>
      </c>
      <c r="P276" s="57">
        <v>45738.673611111109</v>
      </c>
      <c r="Q276" s="57">
        <v>45738.734027777777</v>
      </c>
      <c r="R276" t="s">
        <v>407</v>
      </c>
      <c r="S276" t="s">
        <v>407</v>
      </c>
      <c r="U276" t="s">
        <v>407</v>
      </c>
      <c r="W276" t="s">
        <v>547</v>
      </c>
    </row>
    <row r="277" spans="1:27">
      <c r="A277" s="57">
        <v>45738.598611111112</v>
      </c>
      <c r="B277">
        <v>24815540</v>
      </c>
      <c r="C277">
        <v>728034</v>
      </c>
      <c r="D277" t="s">
        <v>540</v>
      </c>
      <c r="E277" t="s">
        <v>1645</v>
      </c>
      <c r="F277" t="s">
        <v>1646</v>
      </c>
      <c r="G277" t="s">
        <v>2</v>
      </c>
      <c r="H277">
        <v>70438643</v>
      </c>
      <c r="I277">
        <v>36</v>
      </c>
      <c r="J277">
        <v>904352846</v>
      </c>
      <c r="K277" s="59" t="s">
        <v>1647</v>
      </c>
      <c r="L277" s="59" t="s">
        <v>1648</v>
      </c>
      <c r="M277" s="59" t="s">
        <v>604</v>
      </c>
      <c r="N277" t="s">
        <v>546</v>
      </c>
      <c r="O277" s="57">
        <v>45738.602777777778</v>
      </c>
      <c r="P277" s="57">
        <v>45738.6875</v>
      </c>
      <c r="Q277" s="57">
        <v>45738.654166666667</v>
      </c>
      <c r="R277" t="s">
        <v>407</v>
      </c>
      <c r="S277" s="57">
        <v>45738.82708333333</v>
      </c>
      <c r="U277" t="s">
        <v>407</v>
      </c>
      <c r="W277" t="s">
        <v>547</v>
      </c>
    </row>
    <row r="278" spans="1:27" ht="29.1">
      <c r="A278" s="57">
        <v>45738.613888888889</v>
      </c>
      <c r="B278">
        <v>24815591</v>
      </c>
      <c r="C278">
        <v>728048</v>
      </c>
      <c r="D278" t="s">
        <v>540</v>
      </c>
      <c r="E278" t="s">
        <v>1649</v>
      </c>
      <c r="F278" t="s">
        <v>1650</v>
      </c>
      <c r="G278" t="s">
        <v>2</v>
      </c>
      <c r="H278">
        <v>32778958</v>
      </c>
      <c r="I278">
        <v>68</v>
      </c>
      <c r="J278">
        <v>963660037</v>
      </c>
      <c r="K278" s="59" t="s">
        <v>1651</v>
      </c>
      <c r="L278" s="59" t="s">
        <v>833</v>
      </c>
      <c r="M278" s="59" t="s">
        <v>668</v>
      </c>
      <c r="N278" t="s">
        <v>546</v>
      </c>
      <c r="O278" s="57">
        <v>45738.627083333333</v>
      </c>
      <c r="P278" s="57">
        <v>45738.645833333336</v>
      </c>
      <c r="Q278" s="57">
        <v>45738.666666666664</v>
      </c>
      <c r="R278" t="s">
        <v>407</v>
      </c>
      <c r="S278" t="s">
        <v>407</v>
      </c>
      <c r="U278" t="s">
        <v>407</v>
      </c>
      <c r="W278" t="s">
        <v>547</v>
      </c>
    </row>
    <row r="279" spans="1:27">
      <c r="A279" s="57">
        <v>45738.636111111111</v>
      </c>
      <c r="B279">
        <v>24815677</v>
      </c>
      <c r="C279">
        <v>728058</v>
      </c>
      <c r="D279" t="s">
        <v>540</v>
      </c>
      <c r="E279" t="s">
        <v>1652</v>
      </c>
      <c r="F279" t="s">
        <v>1653</v>
      </c>
      <c r="G279" t="s">
        <v>2</v>
      </c>
      <c r="H279">
        <v>90075987</v>
      </c>
      <c r="I279">
        <v>8</v>
      </c>
      <c r="J279">
        <v>954762902</v>
      </c>
      <c r="K279" s="59" t="s">
        <v>833</v>
      </c>
      <c r="L279" s="59" t="s">
        <v>833</v>
      </c>
      <c r="M279" s="59" t="s">
        <v>594</v>
      </c>
      <c r="N279" t="s">
        <v>558</v>
      </c>
      <c r="O279" s="57">
        <v>45738.642361111109</v>
      </c>
      <c r="P279" s="57">
        <v>45738.701388888891</v>
      </c>
      <c r="Q279" s="57">
        <v>45738.753472222219</v>
      </c>
      <c r="R279" t="s">
        <v>407</v>
      </c>
      <c r="S279" t="s">
        <v>407</v>
      </c>
      <c r="U279" t="s">
        <v>407</v>
      </c>
      <c r="W279" t="s">
        <v>547</v>
      </c>
    </row>
    <row r="280" spans="1:27" ht="29.1">
      <c r="A280" s="57">
        <v>45738.636805555558</v>
      </c>
      <c r="B280">
        <v>24815697</v>
      </c>
      <c r="C280">
        <v>728059</v>
      </c>
      <c r="D280" t="s">
        <v>540</v>
      </c>
      <c r="E280" t="s">
        <v>1654</v>
      </c>
      <c r="F280" t="s">
        <v>1655</v>
      </c>
      <c r="G280" t="s">
        <v>2</v>
      </c>
      <c r="H280">
        <v>29384518</v>
      </c>
      <c r="I280">
        <v>58</v>
      </c>
      <c r="J280">
        <v>945316759</v>
      </c>
      <c r="K280" s="59" t="s">
        <v>1656</v>
      </c>
      <c r="L280" s="59" t="s">
        <v>1657</v>
      </c>
      <c r="M280" s="59" t="s">
        <v>1658</v>
      </c>
      <c r="N280" t="s">
        <v>546</v>
      </c>
      <c r="O280" s="57">
        <v>45738.640277777777</v>
      </c>
      <c r="P280" s="57">
        <v>45738.680555555555</v>
      </c>
      <c r="Q280" s="57">
        <v>45738.675000000003</v>
      </c>
      <c r="R280" t="s">
        <v>407</v>
      </c>
      <c r="S280" s="57">
        <v>45738.82916666667</v>
      </c>
      <c r="U280" t="s">
        <v>407</v>
      </c>
      <c r="W280" t="s">
        <v>547</v>
      </c>
    </row>
    <row r="281" spans="1:27">
      <c r="A281" s="57">
        <v>45738.637499999997</v>
      </c>
      <c r="B281">
        <v>24815700</v>
      </c>
      <c r="C281">
        <v>728060</v>
      </c>
      <c r="D281" t="s">
        <v>540</v>
      </c>
      <c r="E281" t="s">
        <v>1659</v>
      </c>
      <c r="F281" t="s">
        <v>1660</v>
      </c>
      <c r="G281" t="s">
        <v>2</v>
      </c>
      <c r="H281">
        <v>78610479</v>
      </c>
      <c r="I281">
        <v>10</v>
      </c>
      <c r="J281">
        <v>954191466</v>
      </c>
      <c r="K281" s="59" t="s">
        <v>1661</v>
      </c>
      <c r="L281" s="59" t="s">
        <v>1662</v>
      </c>
      <c r="M281" s="59" t="s">
        <v>589</v>
      </c>
      <c r="N281" t="s">
        <v>558</v>
      </c>
      <c r="O281" s="57">
        <v>45738.640972222223</v>
      </c>
      <c r="P281" s="57">
        <v>45738.6875</v>
      </c>
      <c r="Q281" s="57">
        <v>45738.79791666667</v>
      </c>
      <c r="R281" t="s">
        <v>407</v>
      </c>
      <c r="S281" t="s">
        <v>407</v>
      </c>
      <c r="U281" t="s">
        <v>407</v>
      </c>
      <c r="W281" t="s">
        <v>547</v>
      </c>
    </row>
    <row r="282" spans="1:27" ht="43.5">
      <c r="A282" s="57">
        <v>45738.64166666667</v>
      </c>
      <c r="B282">
        <v>24815721</v>
      </c>
      <c r="C282">
        <v>728062</v>
      </c>
      <c r="D282" t="s">
        <v>540</v>
      </c>
      <c r="E282" t="s">
        <v>1663</v>
      </c>
      <c r="F282" t="s">
        <v>1664</v>
      </c>
      <c r="G282" t="s">
        <v>2</v>
      </c>
      <c r="H282">
        <v>10710144</v>
      </c>
      <c r="I282">
        <v>46</v>
      </c>
      <c r="J282">
        <v>986918035</v>
      </c>
      <c r="K282" s="59" t="s">
        <v>1665</v>
      </c>
      <c r="L282" s="59" t="s">
        <v>1666</v>
      </c>
      <c r="M282" s="59" t="s">
        <v>757</v>
      </c>
      <c r="N282" t="s">
        <v>546</v>
      </c>
      <c r="O282" s="57">
        <v>45738.645138888889</v>
      </c>
      <c r="P282" s="57">
        <v>45738.694444444445</v>
      </c>
      <c r="Q282" s="57">
        <v>45738.683333333334</v>
      </c>
      <c r="R282" t="s">
        <v>407</v>
      </c>
      <c r="S282" t="s">
        <v>407</v>
      </c>
      <c r="U282" t="s">
        <v>407</v>
      </c>
      <c r="W282" t="s">
        <v>547</v>
      </c>
    </row>
    <row r="283" spans="1:27" ht="43.5">
      <c r="A283" s="57">
        <v>45738.642361111109</v>
      </c>
      <c r="B283">
        <v>24815722</v>
      </c>
      <c r="C283">
        <v>728063</v>
      </c>
      <c r="D283" t="s">
        <v>540</v>
      </c>
      <c r="E283" t="s">
        <v>1667</v>
      </c>
      <c r="F283" t="s">
        <v>1668</v>
      </c>
      <c r="G283" t="s">
        <v>2</v>
      </c>
      <c r="H283">
        <v>73518975</v>
      </c>
      <c r="I283">
        <v>23</v>
      </c>
      <c r="J283">
        <v>972454287</v>
      </c>
      <c r="K283" s="59" t="s">
        <v>1669</v>
      </c>
      <c r="L283" s="59" t="s">
        <v>1670</v>
      </c>
      <c r="M283" s="59" t="s">
        <v>757</v>
      </c>
      <c r="N283" t="s">
        <v>546</v>
      </c>
      <c r="O283" s="57">
        <v>45738.645833333336</v>
      </c>
      <c r="P283" s="57">
        <v>45738.701388888891</v>
      </c>
      <c r="Q283" s="57">
        <v>45738.681250000001</v>
      </c>
      <c r="R283" t="s">
        <v>407</v>
      </c>
      <c r="S283" t="s">
        <v>407</v>
      </c>
      <c r="U283" t="s">
        <v>407</v>
      </c>
      <c r="W283" t="s">
        <v>547</v>
      </c>
    </row>
    <row r="284" spans="1:27" ht="29.1">
      <c r="A284" s="57">
        <v>45738.649305555555</v>
      </c>
      <c r="B284">
        <v>24815752</v>
      </c>
      <c r="C284">
        <v>728072</v>
      </c>
      <c r="D284" t="s">
        <v>540</v>
      </c>
      <c r="E284" t="s">
        <v>1213</v>
      </c>
      <c r="F284" t="s">
        <v>1671</v>
      </c>
      <c r="G284" t="s">
        <v>2</v>
      </c>
      <c r="H284">
        <v>60919600</v>
      </c>
      <c r="I284">
        <v>18</v>
      </c>
      <c r="J284">
        <v>951566134</v>
      </c>
      <c r="K284" s="59" t="s">
        <v>1672</v>
      </c>
      <c r="L284" s="59" t="s">
        <v>1673</v>
      </c>
      <c r="M284" s="59" t="s">
        <v>563</v>
      </c>
      <c r="N284" t="s">
        <v>546</v>
      </c>
      <c r="O284" s="57">
        <v>45738.652777777781</v>
      </c>
      <c r="P284" s="57">
        <v>45738.708333333336</v>
      </c>
      <c r="Q284" s="57">
        <v>45738.695833333331</v>
      </c>
      <c r="R284" t="s">
        <v>407</v>
      </c>
      <c r="S284" t="s">
        <v>407</v>
      </c>
      <c r="U284" t="s">
        <v>407</v>
      </c>
      <c r="W284" t="s">
        <v>547</v>
      </c>
    </row>
    <row r="285" spans="1:27">
      <c r="A285" s="57">
        <v>45738.662499999999</v>
      </c>
      <c r="B285">
        <v>24815782</v>
      </c>
      <c r="C285">
        <v>728082</v>
      </c>
      <c r="D285" t="s">
        <v>540</v>
      </c>
      <c r="E285" t="s">
        <v>1674</v>
      </c>
      <c r="F285" t="s">
        <v>1675</v>
      </c>
      <c r="G285" t="s">
        <v>2</v>
      </c>
      <c r="H285">
        <v>71455812</v>
      </c>
      <c r="J285">
        <v>958055285</v>
      </c>
      <c r="K285" s="59" t="s">
        <v>833</v>
      </c>
      <c r="L285" s="59" t="s">
        <v>833</v>
      </c>
      <c r="M285" s="59" t="s">
        <v>577</v>
      </c>
      <c r="N285" t="s">
        <v>546</v>
      </c>
      <c r="O285" s="57">
        <v>45738.668055555558</v>
      </c>
      <c r="P285" s="57">
        <v>45738.715277777781</v>
      </c>
      <c r="Q285" s="57">
        <v>45738.713194444441</v>
      </c>
      <c r="R285" t="s">
        <v>407</v>
      </c>
      <c r="S285" s="57">
        <v>45738.830555555556</v>
      </c>
      <c r="U285" t="s">
        <v>407</v>
      </c>
      <c r="W285" t="s">
        <v>547</v>
      </c>
    </row>
    <row r="286" spans="1:27" ht="29.1">
      <c r="A286" s="57">
        <v>45738.657638888886</v>
      </c>
      <c r="B286">
        <v>24815784</v>
      </c>
      <c r="C286">
        <v>728079</v>
      </c>
      <c r="D286" t="s">
        <v>540</v>
      </c>
      <c r="E286" t="s">
        <v>1676</v>
      </c>
      <c r="F286" t="s">
        <v>1677</v>
      </c>
      <c r="G286" t="s">
        <v>2</v>
      </c>
      <c r="H286">
        <v>46195752</v>
      </c>
      <c r="I286">
        <v>35</v>
      </c>
      <c r="J286">
        <v>993374112</v>
      </c>
      <c r="K286" s="59" t="s">
        <v>1678</v>
      </c>
      <c r="L286" s="59" t="s">
        <v>1679</v>
      </c>
      <c r="M286" s="59" t="s">
        <v>805</v>
      </c>
      <c r="N286" t="s">
        <v>546</v>
      </c>
      <c r="O286" s="57">
        <v>45738.661111111112</v>
      </c>
      <c r="P286" s="57">
        <v>45738.715277777781</v>
      </c>
      <c r="Q286" s="57">
        <v>45738.693749999999</v>
      </c>
      <c r="R286" t="s">
        <v>407</v>
      </c>
      <c r="S286" t="s">
        <v>407</v>
      </c>
      <c r="U286" t="s">
        <v>407</v>
      </c>
      <c r="V286" t="s">
        <v>28</v>
      </c>
      <c r="W286" t="s">
        <v>578</v>
      </c>
      <c r="X286" s="8">
        <v>45741</v>
      </c>
      <c r="Z286" t="s">
        <v>724</v>
      </c>
      <c r="AA286" t="s">
        <v>1326</v>
      </c>
    </row>
    <row r="287" spans="1:27" ht="29.1">
      <c r="A287" s="57">
        <v>45738.663888888892</v>
      </c>
      <c r="B287">
        <v>24815798</v>
      </c>
      <c r="C287">
        <v>728083</v>
      </c>
      <c r="D287" t="s">
        <v>540</v>
      </c>
      <c r="E287" t="s">
        <v>1680</v>
      </c>
      <c r="F287" t="s">
        <v>1681</v>
      </c>
      <c r="G287" t="s">
        <v>2</v>
      </c>
      <c r="H287">
        <v>91952728</v>
      </c>
      <c r="I287">
        <v>4</v>
      </c>
      <c r="J287">
        <v>996845479</v>
      </c>
      <c r="K287" s="59" t="s">
        <v>1682</v>
      </c>
      <c r="L287" s="59" t="s">
        <v>1683</v>
      </c>
      <c r="M287" s="59" t="s">
        <v>589</v>
      </c>
      <c r="N287" t="s">
        <v>558</v>
      </c>
      <c r="O287" s="57">
        <v>45738.668055555558</v>
      </c>
      <c r="P287" s="57">
        <v>45738.701388888891</v>
      </c>
      <c r="Q287" t="s">
        <v>407</v>
      </c>
      <c r="R287" t="s">
        <v>407</v>
      </c>
      <c r="S287" t="s">
        <v>407</v>
      </c>
      <c r="U287" t="s">
        <v>407</v>
      </c>
      <c r="W287" t="s">
        <v>547</v>
      </c>
    </row>
    <row r="288" spans="1:27">
      <c r="A288" s="57">
        <v>45738.668749999997</v>
      </c>
      <c r="B288">
        <v>24815822</v>
      </c>
      <c r="C288">
        <v>728087</v>
      </c>
      <c r="D288" t="s">
        <v>540</v>
      </c>
      <c r="E288" t="s">
        <v>916</v>
      </c>
      <c r="F288" t="s">
        <v>917</v>
      </c>
      <c r="G288" t="s">
        <v>2</v>
      </c>
      <c r="H288">
        <v>48523992</v>
      </c>
      <c r="I288">
        <v>30</v>
      </c>
      <c r="J288">
        <v>913206577</v>
      </c>
      <c r="K288" s="59" t="s">
        <v>1684</v>
      </c>
      <c r="L288" s="59" t="s">
        <v>1685</v>
      </c>
      <c r="M288" s="59" t="s">
        <v>589</v>
      </c>
      <c r="N288" t="s">
        <v>546</v>
      </c>
      <c r="O288" s="57">
        <v>45738.679166666669</v>
      </c>
      <c r="P288" s="57">
        <v>45738.715277777781</v>
      </c>
      <c r="Q288" s="57">
        <v>45738.706944444442</v>
      </c>
      <c r="R288" t="s">
        <v>407</v>
      </c>
      <c r="S288" t="s">
        <v>407</v>
      </c>
      <c r="U288" t="s">
        <v>407</v>
      </c>
      <c r="V288" t="s">
        <v>28</v>
      </c>
      <c r="W288" t="s">
        <v>578</v>
      </c>
      <c r="X288" s="8">
        <v>45741</v>
      </c>
      <c r="Z288" t="s">
        <v>724</v>
      </c>
      <c r="AA288" t="s">
        <v>1326</v>
      </c>
    </row>
    <row r="289" spans="1:27" ht="29.1">
      <c r="A289" s="57">
        <v>45738.676388888889</v>
      </c>
      <c r="B289">
        <v>24815844</v>
      </c>
      <c r="C289">
        <v>728090</v>
      </c>
      <c r="D289" t="s">
        <v>540</v>
      </c>
      <c r="E289" t="s">
        <v>1686</v>
      </c>
      <c r="F289" t="s">
        <v>1687</v>
      </c>
      <c r="G289" t="s">
        <v>2</v>
      </c>
      <c r="H289">
        <v>72885250</v>
      </c>
      <c r="I289">
        <v>26</v>
      </c>
      <c r="J289">
        <v>968470622</v>
      </c>
      <c r="K289" s="59" t="s">
        <v>1688</v>
      </c>
      <c r="L289" s="59" t="s">
        <v>1689</v>
      </c>
      <c r="M289" s="59" t="s">
        <v>1423</v>
      </c>
      <c r="N289" t="s">
        <v>546</v>
      </c>
      <c r="O289" s="57">
        <v>45738.679861111108</v>
      </c>
      <c r="P289" s="57">
        <v>45738.722222222219</v>
      </c>
      <c r="Q289" s="57">
        <v>45738.715277777781</v>
      </c>
      <c r="R289" t="s">
        <v>407</v>
      </c>
      <c r="S289" s="57">
        <v>45738.831250000003</v>
      </c>
      <c r="U289" t="s">
        <v>407</v>
      </c>
      <c r="W289" t="s">
        <v>547</v>
      </c>
    </row>
    <row r="290" spans="1:27">
      <c r="A290" s="57">
        <v>45738.69027777778</v>
      </c>
      <c r="B290">
        <v>24815903</v>
      </c>
      <c r="C290">
        <v>728101</v>
      </c>
      <c r="D290" t="s">
        <v>540</v>
      </c>
      <c r="E290" t="s">
        <v>1690</v>
      </c>
      <c r="F290" t="s">
        <v>1691</v>
      </c>
      <c r="G290" t="s">
        <v>2</v>
      </c>
      <c r="H290">
        <v>79830419</v>
      </c>
      <c r="I290">
        <v>8</v>
      </c>
      <c r="J290">
        <v>969388463</v>
      </c>
      <c r="K290" s="59" t="s">
        <v>1692</v>
      </c>
      <c r="L290" s="59" t="s">
        <v>1693</v>
      </c>
      <c r="M290" s="59" t="s">
        <v>794</v>
      </c>
      <c r="N290" t="s">
        <v>558</v>
      </c>
      <c r="O290" s="57">
        <v>45738.694444444445</v>
      </c>
      <c r="P290" s="57">
        <v>45738.729166666664</v>
      </c>
      <c r="Q290" s="57">
        <v>45738.87777777778</v>
      </c>
      <c r="R290" t="s">
        <v>407</v>
      </c>
      <c r="S290" t="s">
        <v>407</v>
      </c>
      <c r="U290" t="s">
        <v>407</v>
      </c>
      <c r="W290" t="s">
        <v>547</v>
      </c>
    </row>
    <row r="291" spans="1:27" ht="29.1">
      <c r="A291" s="57">
        <v>45738.692361111112</v>
      </c>
      <c r="B291">
        <v>24815907</v>
      </c>
      <c r="C291">
        <v>728102</v>
      </c>
      <c r="D291" t="s">
        <v>540</v>
      </c>
      <c r="E291" t="s">
        <v>1694</v>
      </c>
      <c r="F291" t="s">
        <v>1695</v>
      </c>
      <c r="G291" t="s">
        <v>2</v>
      </c>
      <c r="H291">
        <v>44800556</v>
      </c>
      <c r="I291">
        <v>37</v>
      </c>
      <c r="J291">
        <v>948703226</v>
      </c>
      <c r="K291" s="59" t="s">
        <v>1696</v>
      </c>
      <c r="L291" s="59" t="s">
        <v>1697</v>
      </c>
      <c r="M291" s="59" t="s">
        <v>609</v>
      </c>
      <c r="N291" t="s">
        <v>546</v>
      </c>
      <c r="O291" s="57">
        <v>45738.696527777778</v>
      </c>
      <c r="P291" s="57">
        <v>45738.729166666664</v>
      </c>
      <c r="Q291" s="57">
        <v>45738.720833333333</v>
      </c>
      <c r="R291" t="s">
        <v>407</v>
      </c>
      <c r="S291" t="s">
        <v>407</v>
      </c>
      <c r="U291" t="s">
        <v>407</v>
      </c>
      <c r="W291" t="s">
        <v>547</v>
      </c>
    </row>
    <row r="292" spans="1:27" ht="43.5">
      <c r="A292" s="57">
        <v>45738.694444444445</v>
      </c>
      <c r="B292">
        <v>24815914</v>
      </c>
      <c r="C292">
        <v>728105</v>
      </c>
      <c r="D292" t="s">
        <v>540</v>
      </c>
      <c r="E292" t="s">
        <v>1698</v>
      </c>
      <c r="F292" t="s">
        <v>1699</v>
      </c>
      <c r="G292" t="s">
        <v>2</v>
      </c>
      <c r="H292">
        <v>42452700</v>
      </c>
      <c r="I292">
        <v>40</v>
      </c>
      <c r="J292">
        <v>997939888</v>
      </c>
      <c r="K292" s="59" t="s">
        <v>1700</v>
      </c>
      <c r="L292" s="59" t="s">
        <v>1701</v>
      </c>
      <c r="M292" s="59" t="s">
        <v>757</v>
      </c>
      <c r="N292" t="s">
        <v>546</v>
      </c>
      <c r="O292" s="57">
        <v>45738.697916666664</v>
      </c>
      <c r="P292" s="57">
        <v>45738.736111111109</v>
      </c>
      <c r="Q292" s="57">
        <v>45738.729166666664</v>
      </c>
      <c r="R292" t="s">
        <v>407</v>
      </c>
      <c r="S292" t="s">
        <v>407</v>
      </c>
      <c r="U292" t="s">
        <v>407</v>
      </c>
      <c r="W292" t="s">
        <v>547</v>
      </c>
    </row>
    <row r="293" spans="1:27" ht="29.1">
      <c r="A293" s="57">
        <v>45738.706944444442</v>
      </c>
      <c r="B293">
        <v>24815959</v>
      </c>
      <c r="C293">
        <v>728112</v>
      </c>
      <c r="D293" t="s">
        <v>540</v>
      </c>
      <c r="E293" t="s">
        <v>1702</v>
      </c>
      <c r="F293" t="s">
        <v>1703</v>
      </c>
      <c r="G293" t="s">
        <v>2</v>
      </c>
      <c r="H293">
        <v>43160076</v>
      </c>
      <c r="I293">
        <v>40</v>
      </c>
      <c r="J293">
        <v>989193973</v>
      </c>
      <c r="K293" s="59" t="s">
        <v>1704</v>
      </c>
      <c r="L293" s="59" t="s">
        <v>1705</v>
      </c>
      <c r="M293" s="59" t="s">
        <v>594</v>
      </c>
      <c r="N293" t="s">
        <v>546</v>
      </c>
      <c r="O293" s="57">
        <v>45738.710416666669</v>
      </c>
      <c r="P293" s="57">
        <v>45738.736111111109</v>
      </c>
      <c r="Q293" s="57">
        <v>45738.737500000003</v>
      </c>
      <c r="R293" t="s">
        <v>407</v>
      </c>
      <c r="S293" s="57">
        <v>45738.741666666669</v>
      </c>
      <c r="U293" t="s">
        <v>407</v>
      </c>
      <c r="W293" t="s">
        <v>547</v>
      </c>
    </row>
    <row r="294" spans="1:27">
      <c r="A294" s="57">
        <v>45738.716666666667</v>
      </c>
      <c r="B294">
        <v>24815991</v>
      </c>
      <c r="C294">
        <v>728120</v>
      </c>
      <c r="D294" t="s">
        <v>540</v>
      </c>
      <c r="E294" t="s">
        <v>1706</v>
      </c>
      <c r="F294" t="s">
        <v>1707</v>
      </c>
      <c r="G294" t="s">
        <v>2</v>
      </c>
      <c r="H294">
        <v>727612</v>
      </c>
      <c r="I294">
        <v>55</v>
      </c>
      <c r="J294">
        <v>943487542</v>
      </c>
      <c r="K294" s="59" t="s">
        <v>1708</v>
      </c>
      <c r="L294" s="59" t="s">
        <v>1709</v>
      </c>
      <c r="M294" s="59" t="s">
        <v>677</v>
      </c>
      <c r="N294" t="s">
        <v>546</v>
      </c>
      <c r="O294" s="57">
        <v>45738.720833333333</v>
      </c>
      <c r="P294" s="57">
        <v>45738.75</v>
      </c>
      <c r="Q294" s="57">
        <v>45738.770833333336</v>
      </c>
      <c r="R294" t="s">
        <v>407</v>
      </c>
      <c r="S294" s="57">
        <v>45738.837500000001</v>
      </c>
      <c r="U294" t="s">
        <v>407</v>
      </c>
      <c r="W294" t="s">
        <v>547</v>
      </c>
    </row>
    <row r="295" spans="1:27" ht="29.1">
      <c r="A295" s="57">
        <v>45738.725694444445</v>
      </c>
      <c r="B295">
        <v>24816019</v>
      </c>
      <c r="C295">
        <v>728129</v>
      </c>
      <c r="D295" t="s">
        <v>540</v>
      </c>
      <c r="E295" t="s">
        <v>1710</v>
      </c>
      <c r="F295" t="s">
        <v>1711</v>
      </c>
      <c r="G295" t="s">
        <v>2</v>
      </c>
      <c r="H295">
        <v>73812615</v>
      </c>
      <c r="I295">
        <v>26</v>
      </c>
      <c r="J295">
        <v>982092541</v>
      </c>
      <c r="K295" s="59" t="s">
        <v>1712</v>
      </c>
      <c r="L295" s="59" t="s">
        <v>1713</v>
      </c>
      <c r="M295" s="59" t="s">
        <v>622</v>
      </c>
      <c r="N295" t="s">
        <v>546</v>
      </c>
      <c r="O295" s="57">
        <v>45738.729166666664</v>
      </c>
      <c r="P295" s="57">
        <v>45738.756944444445</v>
      </c>
      <c r="Q295" s="57">
        <v>45738.743055555555</v>
      </c>
      <c r="R295" t="s">
        <v>407</v>
      </c>
      <c r="S295" s="57">
        <v>45738.832638888889</v>
      </c>
      <c r="U295" t="s">
        <v>407</v>
      </c>
      <c r="V295" t="s">
        <v>28</v>
      </c>
      <c r="W295" t="s">
        <v>578</v>
      </c>
      <c r="X295" s="8">
        <v>45741</v>
      </c>
      <c r="Y295" s="60">
        <v>0.51944444444444449</v>
      </c>
      <c r="Z295" t="s">
        <v>579</v>
      </c>
      <c r="AA295" t="s">
        <v>28</v>
      </c>
    </row>
    <row r="296" spans="1:27">
      <c r="A296" s="57">
        <v>45738.729861111111</v>
      </c>
      <c r="B296">
        <v>24816055</v>
      </c>
      <c r="C296">
        <v>728133</v>
      </c>
      <c r="D296" t="s">
        <v>540</v>
      </c>
      <c r="E296" t="s">
        <v>1714</v>
      </c>
      <c r="F296" t="s">
        <v>1715</v>
      </c>
      <c r="G296" t="s">
        <v>2</v>
      </c>
      <c r="H296">
        <v>40489354</v>
      </c>
      <c r="I296">
        <v>45</v>
      </c>
      <c r="J296">
        <v>991771155</v>
      </c>
      <c r="K296" s="59" t="s">
        <v>1716</v>
      </c>
      <c r="L296" s="59" t="s">
        <v>1717</v>
      </c>
      <c r="M296" s="59" t="s">
        <v>589</v>
      </c>
      <c r="N296" t="s">
        <v>546</v>
      </c>
      <c r="O296" s="57">
        <v>45738.73333333333</v>
      </c>
      <c r="P296" s="57">
        <v>45738.756944444445</v>
      </c>
      <c r="Q296" s="57">
        <v>45738.75</v>
      </c>
      <c r="R296" t="s">
        <v>407</v>
      </c>
      <c r="S296" t="s">
        <v>407</v>
      </c>
      <c r="U296" t="s">
        <v>407</v>
      </c>
      <c r="W296" t="s">
        <v>547</v>
      </c>
    </row>
    <row r="297" spans="1:27" ht="43.5">
      <c r="A297" s="57">
        <v>45738.736111111109</v>
      </c>
      <c r="B297">
        <v>24816087</v>
      </c>
      <c r="C297">
        <v>728136</v>
      </c>
      <c r="D297" t="s">
        <v>540</v>
      </c>
      <c r="E297" t="s">
        <v>1718</v>
      </c>
      <c r="F297" t="s">
        <v>1332</v>
      </c>
      <c r="G297" t="s">
        <v>2</v>
      </c>
      <c r="H297">
        <v>8167832</v>
      </c>
      <c r="I297">
        <v>50</v>
      </c>
      <c r="J297">
        <v>993439382</v>
      </c>
      <c r="K297" s="59" t="s">
        <v>1719</v>
      </c>
      <c r="L297" s="59" t="s">
        <v>1720</v>
      </c>
      <c r="M297" s="59" t="s">
        <v>568</v>
      </c>
      <c r="N297" t="s">
        <v>546</v>
      </c>
      <c r="O297" s="57">
        <v>45738.739583333336</v>
      </c>
      <c r="P297" s="57">
        <v>45738.770833333336</v>
      </c>
      <c r="Q297" s="57">
        <v>45738.759027777778</v>
      </c>
      <c r="R297" t="s">
        <v>407</v>
      </c>
      <c r="S297" s="57">
        <v>45738.836805555555</v>
      </c>
      <c r="U297" t="s">
        <v>407</v>
      </c>
      <c r="V297" t="s">
        <v>28</v>
      </c>
      <c r="W297" t="s">
        <v>578</v>
      </c>
      <c r="X297" s="8">
        <v>45741</v>
      </c>
      <c r="Y297" s="60">
        <v>0.58680555555555558</v>
      </c>
      <c r="Z297" t="s">
        <v>579</v>
      </c>
      <c r="AA297" t="s">
        <v>28</v>
      </c>
    </row>
    <row r="298" spans="1:27">
      <c r="A298" s="57">
        <v>45738.743055555555</v>
      </c>
      <c r="B298">
        <v>24816105</v>
      </c>
      <c r="C298">
        <v>728140</v>
      </c>
      <c r="D298" t="s">
        <v>540</v>
      </c>
      <c r="E298" t="s">
        <v>1721</v>
      </c>
      <c r="F298" t="s">
        <v>1722</v>
      </c>
      <c r="G298" t="s">
        <v>2</v>
      </c>
      <c r="H298">
        <v>73671636</v>
      </c>
      <c r="I298">
        <v>0</v>
      </c>
      <c r="J298">
        <v>940959612</v>
      </c>
      <c r="K298" s="59" t="s">
        <v>1723</v>
      </c>
      <c r="L298" s="59" t="s">
        <v>1724</v>
      </c>
      <c r="M298" s="59" t="s">
        <v>563</v>
      </c>
      <c r="N298" t="s">
        <v>546</v>
      </c>
      <c r="O298" s="57">
        <v>45738.746527777781</v>
      </c>
      <c r="P298" s="57">
        <v>45738.784722222219</v>
      </c>
      <c r="Q298" s="57">
        <v>45738.765277777777</v>
      </c>
      <c r="R298" t="s">
        <v>407</v>
      </c>
      <c r="S298" t="s">
        <v>407</v>
      </c>
      <c r="U298" t="s">
        <v>407</v>
      </c>
      <c r="V298" t="s">
        <v>28</v>
      </c>
      <c r="W298" t="s">
        <v>578</v>
      </c>
      <c r="X298" s="8">
        <v>45741</v>
      </c>
      <c r="Y298" s="60">
        <v>0.67152777777777772</v>
      </c>
      <c r="Z298" t="s">
        <v>579</v>
      </c>
      <c r="AA298" t="s">
        <v>1725</v>
      </c>
    </row>
    <row r="299" spans="1:27" ht="29.1">
      <c r="A299" s="57">
        <v>45738.756944444445</v>
      </c>
      <c r="B299">
        <v>24816173</v>
      </c>
      <c r="C299">
        <v>728151</v>
      </c>
      <c r="D299" t="s">
        <v>540</v>
      </c>
      <c r="E299" t="s">
        <v>1726</v>
      </c>
      <c r="F299" t="s">
        <v>1727</v>
      </c>
      <c r="G299" t="s">
        <v>2</v>
      </c>
      <c r="H299">
        <v>9764276</v>
      </c>
      <c r="I299">
        <v>52</v>
      </c>
      <c r="J299">
        <v>999113909</v>
      </c>
      <c r="K299" s="59" t="s">
        <v>1728</v>
      </c>
      <c r="L299" s="59" t="s">
        <v>1729</v>
      </c>
      <c r="M299" s="59" t="s">
        <v>757</v>
      </c>
      <c r="N299" t="s">
        <v>546</v>
      </c>
      <c r="O299" s="57">
        <v>45738.760416666664</v>
      </c>
      <c r="P299" s="57">
        <v>45738.784722222219</v>
      </c>
      <c r="Q299" s="57">
        <v>45738.779861111114</v>
      </c>
      <c r="R299" t="s">
        <v>407</v>
      </c>
      <c r="S299" t="s">
        <v>407</v>
      </c>
      <c r="U299" t="s">
        <v>407</v>
      </c>
      <c r="V299" t="s">
        <v>28</v>
      </c>
      <c r="W299" t="s">
        <v>578</v>
      </c>
      <c r="X299" s="8">
        <v>45741</v>
      </c>
      <c r="Y299" s="58">
        <v>0.98417824074074078</v>
      </c>
      <c r="Z299" t="s">
        <v>579</v>
      </c>
      <c r="AA299" t="s">
        <v>1725</v>
      </c>
    </row>
    <row r="300" spans="1:27" ht="29.1">
      <c r="A300" s="57">
        <v>45738.760416666664</v>
      </c>
      <c r="B300">
        <v>24816193</v>
      </c>
      <c r="C300">
        <v>728152</v>
      </c>
      <c r="D300" t="s">
        <v>540</v>
      </c>
      <c r="E300" t="s">
        <v>1730</v>
      </c>
      <c r="F300" t="s">
        <v>1731</v>
      </c>
      <c r="G300" t="s">
        <v>2</v>
      </c>
      <c r="H300">
        <v>72331460</v>
      </c>
      <c r="I300">
        <v>16</v>
      </c>
      <c r="J300">
        <v>964051810</v>
      </c>
      <c r="K300" s="59" t="s">
        <v>1732</v>
      </c>
      <c r="L300" s="59" t="s">
        <v>1733</v>
      </c>
      <c r="M300" s="59" t="s">
        <v>577</v>
      </c>
      <c r="N300" t="s">
        <v>558</v>
      </c>
      <c r="O300" s="57">
        <v>45738.76458333333</v>
      </c>
      <c r="P300" s="57">
        <v>45738.791666666664</v>
      </c>
      <c r="Q300" s="57">
        <v>45738.777083333334</v>
      </c>
      <c r="R300" t="s">
        <v>407</v>
      </c>
      <c r="S300" t="s">
        <v>407</v>
      </c>
      <c r="U300" t="s">
        <v>407</v>
      </c>
      <c r="W300" t="s">
        <v>547</v>
      </c>
    </row>
    <row r="301" spans="1:27" ht="57.95">
      <c r="A301" s="57">
        <v>45738.761805555558</v>
      </c>
      <c r="B301">
        <v>24816199</v>
      </c>
      <c r="C301">
        <v>728153</v>
      </c>
      <c r="D301" t="s">
        <v>540</v>
      </c>
      <c r="E301" t="s">
        <v>1734</v>
      </c>
      <c r="F301" t="s">
        <v>1735</v>
      </c>
      <c r="G301" t="s">
        <v>2</v>
      </c>
      <c r="H301">
        <v>78744079</v>
      </c>
      <c r="I301">
        <v>10</v>
      </c>
      <c r="J301">
        <v>987523444</v>
      </c>
      <c r="K301" s="59" t="s">
        <v>1736</v>
      </c>
      <c r="L301" s="59" t="s">
        <v>1737</v>
      </c>
      <c r="M301" s="59" t="s">
        <v>826</v>
      </c>
      <c r="N301" t="s">
        <v>558</v>
      </c>
      <c r="O301" s="57">
        <v>45738.771527777775</v>
      </c>
      <c r="P301" s="57">
        <v>45738.798611111109</v>
      </c>
      <c r="Q301" s="57">
        <v>45738.809027777781</v>
      </c>
      <c r="R301" t="s">
        <v>407</v>
      </c>
      <c r="S301" t="s">
        <v>407</v>
      </c>
      <c r="U301" t="s">
        <v>407</v>
      </c>
      <c r="V301" t="s">
        <v>28</v>
      </c>
      <c r="W301" t="s">
        <v>578</v>
      </c>
      <c r="X301" s="8">
        <v>45741</v>
      </c>
      <c r="Y301" s="60">
        <v>0.65069444444444446</v>
      </c>
      <c r="Z301" t="s">
        <v>579</v>
      </c>
      <c r="AA301" t="s">
        <v>1326</v>
      </c>
    </row>
    <row r="302" spans="1:27" ht="29.1">
      <c r="A302" s="57">
        <v>45738.765277777777</v>
      </c>
      <c r="B302">
        <v>24816210</v>
      </c>
      <c r="C302">
        <v>728157</v>
      </c>
      <c r="D302" t="s">
        <v>540</v>
      </c>
      <c r="E302" t="s">
        <v>1738</v>
      </c>
      <c r="F302" t="s">
        <v>1739</v>
      </c>
      <c r="G302" t="s">
        <v>2</v>
      </c>
      <c r="H302">
        <v>78298333</v>
      </c>
      <c r="I302">
        <v>11</v>
      </c>
      <c r="J302">
        <v>985631314</v>
      </c>
      <c r="K302" s="59" t="s">
        <v>1740</v>
      </c>
      <c r="L302" s="59" t="s">
        <v>1741</v>
      </c>
      <c r="M302" s="59" t="s">
        <v>589</v>
      </c>
      <c r="N302" t="s">
        <v>558</v>
      </c>
      <c r="O302" s="57">
        <v>45738.768750000003</v>
      </c>
      <c r="P302" s="57">
        <v>45738.798611111109</v>
      </c>
      <c r="Q302" s="57">
        <v>45739.319444444445</v>
      </c>
      <c r="R302" t="s">
        <v>407</v>
      </c>
      <c r="S302" t="s">
        <v>407</v>
      </c>
      <c r="U302" t="s">
        <v>407</v>
      </c>
      <c r="W302" t="s">
        <v>547</v>
      </c>
    </row>
    <row r="303" spans="1:27" ht="29.1">
      <c r="A303" s="57">
        <v>45738.767361111109</v>
      </c>
      <c r="B303">
        <v>24816218</v>
      </c>
      <c r="C303">
        <v>728161</v>
      </c>
      <c r="D303" t="s">
        <v>540</v>
      </c>
      <c r="E303" t="s">
        <v>1742</v>
      </c>
      <c r="F303" t="s">
        <v>1743</v>
      </c>
      <c r="G303" t="s">
        <v>2</v>
      </c>
      <c r="H303">
        <v>72740578</v>
      </c>
      <c r="I303">
        <v>24</v>
      </c>
      <c r="J303">
        <v>972974285</v>
      </c>
      <c r="K303" s="59" t="s">
        <v>1744</v>
      </c>
      <c r="L303" s="59" t="s">
        <v>1745</v>
      </c>
      <c r="M303" s="59" t="s">
        <v>552</v>
      </c>
      <c r="N303" t="s">
        <v>546</v>
      </c>
      <c r="O303" s="57">
        <v>45738.770833333336</v>
      </c>
      <c r="P303" s="57">
        <v>45738.8125</v>
      </c>
      <c r="Q303" s="57">
        <v>45738.793749999997</v>
      </c>
      <c r="R303" t="s">
        <v>407</v>
      </c>
      <c r="S303" s="57">
        <v>45738.839583333334</v>
      </c>
      <c r="U303" t="s">
        <v>407</v>
      </c>
      <c r="V303" t="s">
        <v>28</v>
      </c>
      <c r="W303" t="s">
        <v>578</v>
      </c>
      <c r="X303" s="8">
        <v>45741</v>
      </c>
      <c r="Y303" s="60">
        <v>0.54305555555555551</v>
      </c>
      <c r="Z303" t="s">
        <v>579</v>
      </c>
      <c r="AA303" t="s">
        <v>28</v>
      </c>
    </row>
    <row r="304" spans="1:27" ht="29.1">
      <c r="A304" s="57">
        <v>45738.780555555553</v>
      </c>
      <c r="B304">
        <v>24816263</v>
      </c>
      <c r="C304">
        <v>728170</v>
      </c>
      <c r="D304" t="s">
        <v>540</v>
      </c>
      <c r="E304" t="s">
        <v>1602</v>
      </c>
      <c r="F304" t="s">
        <v>1603</v>
      </c>
      <c r="G304" t="s">
        <v>2</v>
      </c>
      <c r="H304">
        <v>74779615</v>
      </c>
      <c r="I304">
        <v>22</v>
      </c>
      <c r="J304">
        <v>957799331</v>
      </c>
      <c r="K304" s="59" t="s">
        <v>1746</v>
      </c>
      <c r="L304" s="59" t="s">
        <v>1747</v>
      </c>
      <c r="M304" s="59" t="s">
        <v>715</v>
      </c>
      <c r="N304" t="s">
        <v>546</v>
      </c>
      <c r="O304" s="57">
        <v>45738.786111111112</v>
      </c>
      <c r="P304" s="57">
        <v>45738.819444444445</v>
      </c>
      <c r="Q304" s="57">
        <v>45738.811805555553</v>
      </c>
      <c r="R304" t="s">
        <v>407</v>
      </c>
      <c r="S304" t="s">
        <v>407</v>
      </c>
      <c r="U304" t="s">
        <v>407</v>
      </c>
      <c r="W304" t="s">
        <v>547</v>
      </c>
    </row>
    <row r="305" spans="1:27">
      <c r="A305" s="57">
        <v>45738.781944444447</v>
      </c>
      <c r="B305">
        <v>24816269</v>
      </c>
      <c r="C305">
        <v>728172</v>
      </c>
      <c r="D305" t="s">
        <v>540</v>
      </c>
      <c r="E305" t="s">
        <v>1748</v>
      </c>
      <c r="F305" t="s">
        <v>1749</v>
      </c>
      <c r="G305" t="s">
        <v>2</v>
      </c>
      <c r="H305">
        <v>78441932</v>
      </c>
      <c r="I305">
        <v>11</v>
      </c>
      <c r="J305">
        <v>965773896</v>
      </c>
      <c r="K305" s="59" t="s">
        <v>1750</v>
      </c>
      <c r="L305" s="59" t="s">
        <v>1751</v>
      </c>
      <c r="M305" s="59" t="s">
        <v>599</v>
      </c>
      <c r="N305" t="s">
        <v>558</v>
      </c>
      <c r="O305" s="57">
        <v>45738.786111111112</v>
      </c>
      <c r="P305" s="57">
        <v>45738.805555555555</v>
      </c>
      <c r="Q305" s="57">
        <v>45738.827777777777</v>
      </c>
      <c r="R305" t="s">
        <v>407</v>
      </c>
      <c r="S305" t="s">
        <v>407</v>
      </c>
      <c r="U305" t="s">
        <v>407</v>
      </c>
      <c r="V305" t="s">
        <v>28</v>
      </c>
      <c r="W305" t="s">
        <v>578</v>
      </c>
      <c r="X305" s="8">
        <v>45741</v>
      </c>
      <c r="Y305" s="60">
        <v>0.51736111111111116</v>
      </c>
      <c r="Z305" t="s">
        <v>579</v>
      </c>
      <c r="AA305" t="s">
        <v>1326</v>
      </c>
    </row>
    <row r="306" spans="1:27" ht="29.1">
      <c r="A306" s="57">
        <v>45738.782638888886</v>
      </c>
      <c r="B306">
        <v>24816270</v>
      </c>
      <c r="C306">
        <v>728173</v>
      </c>
      <c r="D306" t="s">
        <v>540</v>
      </c>
      <c r="E306" t="s">
        <v>1752</v>
      </c>
      <c r="F306" t="s">
        <v>1753</v>
      </c>
      <c r="G306" t="s">
        <v>2</v>
      </c>
      <c r="H306">
        <v>79124877</v>
      </c>
      <c r="I306">
        <v>9</v>
      </c>
      <c r="J306">
        <v>977677889</v>
      </c>
      <c r="K306" s="59" t="s">
        <v>1754</v>
      </c>
      <c r="L306" s="59" t="s">
        <v>1755</v>
      </c>
      <c r="M306" s="59" t="s">
        <v>609</v>
      </c>
      <c r="N306" t="s">
        <v>558</v>
      </c>
      <c r="O306" s="57">
        <v>45738.786805555559</v>
      </c>
      <c r="P306" s="57">
        <v>45738.8125</v>
      </c>
      <c r="Q306" s="57">
        <v>45738.834027777775</v>
      </c>
      <c r="R306" t="s">
        <v>407</v>
      </c>
      <c r="S306" t="s">
        <v>407</v>
      </c>
      <c r="U306" t="s">
        <v>407</v>
      </c>
      <c r="W306" t="s">
        <v>547</v>
      </c>
    </row>
    <row r="307" spans="1:27">
      <c r="A307" s="57">
        <v>45738.790277777778</v>
      </c>
      <c r="B307">
        <v>24816294</v>
      </c>
      <c r="C307">
        <v>728177</v>
      </c>
      <c r="D307" t="s">
        <v>540</v>
      </c>
      <c r="E307" t="s">
        <v>1756</v>
      </c>
      <c r="F307" t="s">
        <v>1757</v>
      </c>
      <c r="G307" t="s">
        <v>2</v>
      </c>
      <c r="H307">
        <v>90302197</v>
      </c>
      <c r="I307">
        <v>7</v>
      </c>
      <c r="J307">
        <v>987831382</v>
      </c>
      <c r="K307" s="59" t="s">
        <v>1758</v>
      </c>
      <c r="L307" s="59" t="s">
        <v>1759</v>
      </c>
      <c r="M307" s="59" t="s">
        <v>604</v>
      </c>
      <c r="N307" t="s">
        <v>558</v>
      </c>
      <c r="O307" s="57">
        <v>45738.794444444444</v>
      </c>
      <c r="P307" s="57">
        <v>45738.826388888891</v>
      </c>
      <c r="Q307" s="57">
        <v>45738.84375</v>
      </c>
      <c r="R307" t="s">
        <v>407</v>
      </c>
      <c r="S307" t="s">
        <v>407</v>
      </c>
      <c r="U307" t="s">
        <v>407</v>
      </c>
      <c r="W307" t="s">
        <v>547</v>
      </c>
    </row>
    <row r="308" spans="1:27">
      <c r="A308" s="57">
        <v>45738.791666666664</v>
      </c>
      <c r="B308">
        <v>24816298</v>
      </c>
      <c r="C308">
        <v>728178</v>
      </c>
      <c r="D308" t="s">
        <v>540</v>
      </c>
      <c r="E308" t="s">
        <v>1610</v>
      </c>
      <c r="F308" t="s">
        <v>1611</v>
      </c>
      <c r="G308" t="s">
        <v>2</v>
      </c>
      <c r="H308">
        <v>48093076</v>
      </c>
      <c r="I308">
        <v>31</v>
      </c>
      <c r="J308">
        <v>965357783</v>
      </c>
      <c r="K308" s="59" t="s">
        <v>1760</v>
      </c>
      <c r="L308" s="59" t="s">
        <v>1761</v>
      </c>
      <c r="M308" s="59" t="s">
        <v>780</v>
      </c>
      <c r="N308" t="s">
        <v>546</v>
      </c>
      <c r="O308" s="57">
        <v>45738.796527777777</v>
      </c>
      <c r="P308" s="57">
        <v>45738.833333333336</v>
      </c>
      <c r="Q308" s="57">
        <v>45738.821527777778</v>
      </c>
      <c r="R308" t="s">
        <v>407</v>
      </c>
      <c r="S308" s="57">
        <v>45738.841666666667</v>
      </c>
      <c r="U308" t="s">
        <v>407</v>
      </c>
      <c r="W308" t="s">
        <v>547</v>
      </c>
    </row>
    <row r="309" spans="1:27" ht="43.5">
      <c r="A309" s="57">
        <v>45738.793749999997</v>
      </c>
      <c r="B309">
        <v>24816308</v>
      </c>
      <c r="C309">
        <v>728179</v>
      </c>
      <c r="D309" t="s">
        <v>540</v>
      </c>
      <c r="E309" t="s">
        <v>1762</v>
      </c>
      <c r="F309" t="s">
        <v>1763</v>
      </c>
      <c r="G309" t="s">
        <v>2</v>
      </c>
      <c r="H309">
        <v>72888319</v>
      </c>
      <c r="I309">
        <v>30</v>
      </c>
      <c r="J309">
        <v>970847361</v>
      </c>
      <c r="K309" s="59" t="s">
        <v>1764</v>
      </c>
      <c r="L309" s="59" t="s">
        <v>1765</v>
      </c>
      <c r="M309" s="59" t="s">
        <v>826</v>
      </c>
      <c r="N309" t="s">
        <v>546</v>
      </c>
      <c r="O309" s="57">
        <v>45738.797222222223</v>
      </c>
      <c r="P309" s="57">
        <v>45738.840277777781</v>
      </c>
      <c r="Q309" s="57">
        <v>45738.818055555559</v>
      </c>
      <c r="R309" t="s">
        <v>407</v>
      </c>
      <c r="S309" t="s">
        <v>407</v>
      </c>
      <c r="U309" t="s">
        <v>407</v>
      </c>
      <c r="W309" t="s">
        <v>547</v>
      </c>
    </row>
    <row r="310" spans="1:27" ht="29.1">
      <c r="A310" s="57">
        <v>45738.798611111109</v>
      </c>
      <c r="B310">
        <v>24816326</v>
      </c>
      <c r="C310">
        <v>728182</v>
      </c>
      <c r="D310" t="s">
        <v>540</v>
      </c>
      <c r="E310" t="s">
        <v>1313</v>
      </c>
      <c r="F310" t="s">
        <v>1314</v>
      </c>
      <c r="G310" t="s">
        <v>2</v>
      </c>
      <c r="H310">
        <v>41855836</v>
      </c>
      <c r="I310">
        <v>41</v>
      </c>
      <c r="J310">
        <v>994937187</v>
      </c>
      <c r="K310" s="59" t="s">
        <v>1315</v>
      </c>
      <c r="L310" s="59" t="s">
        <v>1766</v>
      </c>
      <c r="M310" s="59" t="s">
        <v>573</v>
      </c>
      <c r="N310" t="s">
        <v>546</v>
      </c>
      <c r="O310" s="57">
        <v>45738.804861111108</v>
      </c>
      <c r="P310" s="57">
        <v>45738.854166666664</v>
      </c>
      <c r="Q310" t="s">
        <v>407</v>
      </c>
      <c r="R310" t="s">
        <v>407</v>
      </c>
      <c r="S310" t="s">
        <v>407</v>
      </c>
      <c r="U310" t="s">
        <v>407</v>
      </c>
      <c r="W310" t="s">
        <v>547</v>
      </c>
    </row>
    <row r="311" spans="1:27">
      <c r="A311" s="57">
        <v>45738.814583333333</v>
      </c>
      <c r="B311">
        <v>24816350</v>
      </c>
      <c r="C311">
        <v>728193</v>
      </c>
      <c r="D311" t="s">
        <v>540</v>
      </c>
      <c r="E311" t="s">
        <v>1767</v>
      </c>
      <c r="F311" t="s">
        <v>1768</v>
      </c>
      <c r="G311" t="s">
        <v>2</v>
      </c>
      <c r="H311">
        <v>43672701</v>
      </c>
      <c r="J311">
        <v>956654673</v>
      </c>
      <c r="K311" s="59" t="s">
        <v>1769</v>
      </c>
      <c r="L311" s="59" t="s">
        <v>1770</v>
      </c>
      <c r="M311" s="59" t="s">
        <v>1771</v>
      </c>
      <c r="N311" t="s">
        <v>546</v>
      </c>
      <c r="O311" s="57">
        <v>45738.819444444445</v>
      </c>
      <c r="P311" s="57">
        <v>45738.854166666664</v>
      </c>
      <c r="Q311" s="57">
        <v>45738.847222222219</v>
      </c>
      <c r="R311" t="s">
        <v>407</v>
      </c>
      <c r="S311" t="s">
        <v>407</v>
      </c>
      <c r="U311" t="s">
        <v>407</v>
      </c>
      <c r="V311" t="s">
        <v>28</v>
      </c>
      <c r="W311" t="s">
        <v>578</v>
      </c>
      <c r="X311" s="8">
        <v>45741</v>
      </c>
      <c r="Y311" s="60">
        <v>0.4909722222222222</v>
      </c>
      <c r="Z311" t="s">
        <v>579</v>
      </c>
      <c r="AA311" t="s">
        <v>1326</v>
      </c>
    </row>
    <row r="312" spans="1:27" ht="43.5">
      <c r="A312" s="57">
        <v>45738.811111111114</v>
      </c>
      <c r="B312">
        <v>24816361</v>
      </c>
      <c r="C312">
        <v>728190</v>
      </c>
      <c r="D312" t="s">
        <v>540</v>
      </c>
      <c r="E312" t="s">
        <v>1772</v>
      </c>
      <c r="F312" t="s">
        <v>1773</v>
      </c>
      <c r="G312" t="s">
        <v>2</v>
      </c>
      <c r="H312">
        <v>90073709</v>
      </c>
      <c r="I312">
        <v>8</v>
      </c>
      <c r="J312">
        <v>990361104</v>
      </c>
      <c r="K312" s="59" t="s">
        <v>1774</v>
      </c>
      <c r="L312" s="59" t="s">
        <v>1775</v>
      </c>
      <c r="M312" s="59" t="s">
        <v>568</v>
      </c>
      <c r="N312" t="s">
        <v>558</v>
      </c>
      <c r="O312" s="57">
        <v>45738.814583333333</v>
      </c>
      <c r="P312" s="57">
        <v>45738.833333333336</v>
      </c>
      <c r="Q312" s="57">
        <v>45738.886805555558</v>
      </c>
      <c r="R312" t="s">
        <v>407</v>
      </c>
      <c r="S312" t="s">
        <v>407</v>
      </c>
      <c r="U312" t="s">
        <v>407</v>
      </c>
      <c r="W312" t="s">
        <v>547</v>
      </c>
    </row>
    <row r="313" spans="1:27" ht="43.5">
      <c r="A313" s="57">
        <v>45738.819444444445</v>
      </c>
      <c r="B313">
        <v>24816389</v>
      </c>
      <c r="C313">
        <v>728194</v>
      </c>
      <c r="D313" t="s">
        <v>540</v>
      </c>
      <c r="E313" t="s">
        <v>1776</v>
      </c>
      <c r="F313" t="s">
        <v>1777</v>
      </c>
      <c r="G313" t="s">
        <v>2</v>
      </c>
      <c r="H313">
        <v>10373512</v>
      </c>
      <c r="I313">
        <v>59</v>
      </c>
      <c r="J313">
        <v>999317073</v>
      </c>
      <c r="K313" s="59" t="s">
        <v>1778</v>
      </c>
      <c r="L313" s="59" t="s">
        <v>1779</v>
      </c>
      <c r="M313" s="59" t="s">
        <v>715</v>
      </c>
      <c r="N313" t="s">
        <v>546</v>
      </c>
      <c r="O313" s="57">
        <v>45738.822916666664</v>
      </c>
      <c r="P313" s="57">
        <v>45738.868055555555</v>
      </c>
      <c r="Q313" s="57">
        <v>45738.861805555556</v>
      </c>
      <c r="R313" t="s">
        <v>407</v>
      </c>
      <c r="S313" t="s">
        <v>407</v>
      </c>
      <c r="U313" t="s">
        <v>407</v>
      </c>
      <c r="W313" t="s">
        <v>547</v>
      </c>
    </row>
    <row r="314" spans="1:27" ht="29.1">
      <c r="A314" s="57">
        <v>45738.825694444444</v>
      </c>
      <c r="B314">
        <v>24816402</v>
      </c>
      <c r="C314">
        <v>728197</v>
      </c>
      <c r="D314" t="s">
        <v>540</v>
      </c>
      <c r="E314" t="s">
        <v>1780</v>
      </c>
      <c r="F314" t="s">
        <v>1781</v>
      </c>
      <c r="G314" t="s">
        <v>2</v>
      </c>
      <c r="H314">
        <v>41940031</v>
      </c>
      <c r="I314">
        <v>41</v>
      </c>
      <c r="J314">
        <v>950054816</v>
      </c>
      <c r="K314" s="59" t="s">
        <v>1782</v>
      </c>
      <c r="L314" s="59" t="s">
        <v>1783</v>
      </c>
      <c r="M314" s="59" t="s">
        <v>589</v>
      </c>
      <c r="N314" t="s">
        <v>546</v>
      </c>
      <c r="O314" s="57">
        <v>45738.829861111109</v>
      </c>
      <c r="P314" s="57">
        <v>45738.868055555555</v>
      </c>
      <c r="Q314" s="57">
        <v>45738.845833333333</v>
      </c>
      <c r="R314" t="s">
        <v>407</v>
      </c>
      <c r="S314" t="s">
        <v>407</v>
      </c>
      <c r="U314" t="s">
        <v>407</v>
      </c>
      <c r="W314" t="s">
        <v>547</v>
      </c>
    </row>
    <row r="315" spans="1:27" ht="29.1">
      <c r="A315" s="57">
        <v>45738.829861111109</v>
      </c>
      <c r="B315">
        <v>24816417</v>
      </c>
      <c r="C315">
        <v>728204</v>
      </c>
      <c r="D315" t="s">
        <v>540</v>
      </c>
      <c r="E315" t="s">
        <v>1784</v>
      </c>
      <c r="F315" t="s">
        <v>1785</v>
      </c>
      <c r="G315" t="s">
        <v>2</v>
      </c>
      <c r="H315">
        <v>76720093</v>
      </c>
      <c r="I315">
        <v>13</v>
      </c>
      <c r="J315">
        <v>965765686</v>
      </c>
      <c r="K315" s="59" t="s">
        <v>1786</v>
      </c>
      <c r="L315" s="59" t="s">
        <v>1787</v>
      </c>
      <c r="M315" s="59" t="s">
        <v>740</v>
      </c>
      <c r="N315" t="s">
        <v>558</v>
      </c>
      <c r="O315" s="57">
        <v>45738.833333333336</v>
      </c>
      <c r="P315" s="57">
        <v>45738.881944444445</v>
      </c>
      <c r="Q315" s="57">
        <v>45738.908333333333</v>
      </c>
      <c r="R315" t="s">
        <v>407</v>
      </c>
      <c r="S315" t="s">
        <v>407</v>
      </c>
      <c r="U315" t="s">
        <v>407</v>
      </c>
      <c r="W315" t="s">
        <v>547</v>
      </c>
    </row>
    <row r="316" spans="1:27">
      <c r="A316" s="57">
        <v>45738.829861111109</v>
      </c>
      <c r="B316">
        <v>24816418</v>
      </c>
      <c r="C316">
        <v>728206</v>
      </c>
      <c r="D316" t="s">
        <v>540</v>
      </c>
      <c r="E316" t="s">
        <v>1788</v>
      </c>
      <c r="F316" t="s">
        <v>1789</v>
      </c>
      <c r="G316" t="s">
        <v>2</v>
      </c>
      <c r="H316">
        <v>79306316</v>
      </c>
      <c r="I316">
        <v>9</v>
      </c>
      <c r="J316">
        <v>948431046</v>
      </c>
      <c r="K316" s="59" t="s">
        <v>1790</v>
      </c>
      <c r="L316" s="59" t="s">
        <v>1791</v>
      </c>
      <c r="M316" s="59" t="s">
        <v>604</v>
      </c>
      <c r="N316" t="s">
        <v>558</v>
      </c>
      <c r="O316" s="57">
        <v>45738.834027777775</v>
      </c>
      <c r="P316" s="57">
        <v>45738.881944444445</v>
      </c>
      <c r="Q316" s="57">
        <v>45738.92083333333</v>
      </c>
      <c r="R316" t="s">
        <v>407</v>
      </c>
      <c r="S316" t="s">
        <v>407</v>
      </c>
      <c r="U316" t="s">
        <v>407</v>
      </c>
      <c r="V316" t="s">
        <v>28</v>
      </c>
      <c r="W316" t="s">
        <v>578</v>
      </c>
      <c r="X316" s="8">
        <v>45741</v>
      </c>
      <c r="Y316" s="60">
        <v>0.67222222222222228</v>
      </c>
      <c r="Z316" t="s">
        <v>579</v>
      </c>
      <c r="AA316" t="s">
        <v>1326</v>
      </c>
    </row>
    <row r="317" spans="1:27">
      <c r="A317" s="57">
        <v>45738.838194444441</v>
      </c>
      <c r="B317">
        <v>24816440</v>
      </c>
      <c r="C317">
        <v>728211</v>
      </c>
      <c r="D317" t="s">
        <v>540</v>
      </c>
      <c r="E317" t="s">
        <v>1792</v>
      </c>
      <c r="F317" t="s">
        <v>1793</v>
      </c>
      <c r="G317" t="s">
        <v>2</v>
      </c>
      <c r="H317">
        <v>75549320</v>
      </c>
      <c r="I317">
        <v>25</v>
      </c>
      <c r="J317">
        <v>923446940</v>
      </c>
      <c r="K317" s="59" t="s">
        <v>1794</v>
      </c>
      <c r="L317" s="59" t="s">
        <v>1795</v>
      </c>
      <c r="M317" s="59" t="s">
        <v>757</v>
      </c>
      <c r="N317" t="s">
        <v>546</v>
      </c>
      <c r="O317" s="57">
        <v>45738.841666666667</v>
      </c>
      <c r="P317" s="57">
        <v>45738.881944444445</v>
      </c>
      <c r="Q317" s="57">
        <v>45738.859722222223</v>
      </c>
      <c r="R317" t="s">
        <v>407</v>
      </c>
      <c r="S317" t="s">
        <v>407</v>
      </c>
      <c r="U317" t="s">
        <v>407</v>
      </c>
      <c r="W317" t="s">
        <v>547</v>
      </c>
    </row>
    <row r="318" spans="1:27" ht="29.1">
      <c r="A318" s="57">
        <v>45738.852777777778</v>
      </c>
      <c r="B318">
        <v>24816482</v>
      </c>
      <c r="C318">
        <v>728221</v>
      </c>
      <c r="D318" t="s">
        <v>540</v>
      </c>
      <c r="E318" t="s">
        <v>1796</v>
      </c>
      <c r="F318" t="s">
        <v>1797</v>
      </c>
      <c r="G318" t="s">
        <v>2</v>
      </c>
      <c r="H318">
        <v>45850032</v>
      </c>
      <c r="I318">
        <v>35</v>
      </c>
      <c r="J318">
        <v>982767169</v>
      </c>
      <c r="K318" s="59" t="s">
        <v>1798</v>
      </c>
      <c r="L318" s="59" t="s">
        <v>1799</v>
      </c>
      <c r="M318" s="59" t="s">
        <v>563</v>
      </c>
      <c r="N318" t="s">
        <v>546</v>
      </c>
      <c r="O318" s="57">
        <v>45738.856249999997</v>
      </c>
      <c r="P318" s="57">
        <v>45738.881944444445</v>
      </c>
      <c r="Q318" s="57">
        <v>45738.875</v>
      </c>
      <c r="R318" t="s">
        <v>407</v>
      </c>
      <c r="S318" t="s">
        <v>407</v>
      </c>
      <c r="U318" t="s">
        <v>407</v>
      </c>
      <c r="W318" t="s">
        <v>547</v>
      </c>
    </row>
    <row r="319" spans="1:27">
      <c r="A319" s="57">
        <v>45738.862500000003</v>
      </c>
      <c r="B319">
        <v>24816502</v>
      </c>
      <c r="C319">
        <v>728225</v>
      </c>
      <c r="D319" t="s">
        <v>540</v>
      </c>
      <c r="E319" t="s">
        <v>1800</v>
      </c>
      <c r="F319" t="s">
        <v>1801</v>
      </c>
      <c r="G319" t="s">
        <v>2</v>
      </c>
      <c r="H319">
        <v>91201375</v>
      </c>
      <c r="I319">
        <v>6</v>
      </c>
      <c r="J319">
        <v>984171279</v>
      </c>
      <c r="K319" s="59" t="s">
        <v>1802</v>
      </c>
      <c r="L319" s="59" t="s">
        <v>1803</v>
      </c>
      <c r="M319" s="59" t="s">
        <v>740</v>
      </c>
      <c r="N319" t="s">
        <v>558</v>
      </c>
      <c r="O319" s="57">
        <v>45738.866666666669</v>
      </c>
      <c r="P319" s="57">
        <v>45738.881944444445</v>
      </c>
      <c r="Q319" s="57">
        <v>45739.335416666669</v>
      </c>
      <c r="R319" t="s">
        <v>407</v>
      </c>
      <c r="S319" t="s">
        <v>407</v>
      </c>
      <c r="U319" t="s">
        <v>407</v>
      </c>
      <c r="W319" t="s">
        <v>547</v>
      </c>
    </row>
    <row r="320" spans="1:27" ht="29.1">
      <c r="A320" s="57">
        <v>45738.864583333336</v>
      </c>
      <c r="B320">
        <v>24816508</v>
      </c>
      <c r="C320">
        <v>728228</v>
      </c>
      <c r="D320" t="s">
        <v>540</v>
      </c>
      <c r="E320" t="s">
        <v>1804</v>
      </c>
      <c r="F320" t="s">
        <v>1805</v>
      </c>
      <c r="G320" t="s">
        <v>2</v>
      </c>
      <c r="H320">
        <v>79067547</v>
      </c>
      <c r="I320">
        <v>10</v>
      </c>
      <c r="J320">
        <v>990182050</v>
      </c>
      <c r="K320" s="59" t="s">
        <v>1806</v>
      </c>
      <c r="L320" s="59" t="s">
        <v>1807</v>
      </c>
      <c r="M320" s="59" t="s">
        <v>609</v>
      </c>
      <c r="N320" t="s">
        <v>558</v>
      </c>
      <c r="O320" s="57">
        <v>45738.868055555555</v>
      </c>
      <c r="P320" s="57">
        <v>45738.895833333336</v>
      </c>
      <c r="Q320" t="s">
        <v>407</v>
      </c>
      <c r="R320" t="s">
        <v>407</v>
      </c>
      <c r="S320" t="s">
        <v>407</v>
      </c>
      <c r="U320" t="s">
        <v>407</v>
      </c>
      <c r="W320" t="s">
        <v>547</v>
      </c>
    </row>
    <row r="321" spans="1:27" ht="29.1">
      <c r="A321" s="57">
        <v>45738.869444444441</v>
      </c>
      <c r="B321">
        <v>24816522</v>
      </c>
      <c r="C321">
        <v>728232</v>
      </c>
      <c r="D321" t="s">
        <v>540</v>
      </c>
      <c r="E321" t="s">
        <v>1808</v>
      </c>
      <c r="F321" t="s">
        <v>1809</v>
      </c>
      <c r="G321" t="s">
        <v>2</v>
      </c>
      <c r="H321">
        <v>42388739</v>
      </c>
      <c r="I321">
        <v>40</v>
      </c>
      <c r="J321">
        <v>977304296</v>
      </c>
      <c r="K321" s="59" t="s">
        <v>1810</v>
      </c>
      <c r="L321" s="59" t="s">
        <v>1783</v>
      </c>
      <c r="M321" s="59" t="s">
        <v>589</v>
      </c>
      <c r="N321" t="s">
        <v>546</v>
      </c>
      <c r="O321" s="57">
        <v>45738.872916666667</v>
      </c>
      <c r="P321" s="57">
        <v>45738.895833333336</v>
      </c>
      <c r="Q321" s="57">
        <v>45738.904861111114</v>
      </c>
      <c r="R321" t="s">
        <v>407</v>
      </c>
      <c r="S321" t="s">
        <v>407</v>
      </c>
      <c r="U321" t="s">
        <v>407</v>
      </c>
      <c r="W321" t="s">
        <v>547</v>
      </c>
    </row>
    <row r="322" spans="1:27" ht="43.5">
      <c r="A322" s="57">
        <v>45738.875694444447</v>
      </c>
      <c r="B322">
        <v>24816536</v>
      </c>
      <c r="C322">
        <v>728239</v>
      </c>
      <c r="D322" t="s">
        <v>540</v>
      </c>
      <c r="E322" t="s">
        <v>1811</v>
      </c>
      <c r="F322" t="s">
        <v>1812</v>
      </c>
      <c r="G322" t="s">
        <v>2</v>
      </c>
      <c r="H322">
        <v>91593667</v>
      </c>
      <c r="I322">
        <v>5</v>
      </c>
      <c r="J322">
        <v>939108606</v>
      </c>
      <c r="K322" s="59" t="s">
        <v>1813</v>
      </c>
      <c r="L322" s="59" t="s">
        <v>1814</v>
      </c>
      <c r="M322" s="59" t="s">
        <v>594</v>
      </c>
      <c r="N322" t="s">
        <v>558</v>
      </c>
      <c r="O322" s="57">
        <v>45738.898611111108</v>
      </c>
      <c r="P322" s="57">
        <v>45739.291666666664</v>
      </c>
      <c r="Q322" s="57">
        <v>45739.336805555555</v>
      </c>
      <c r="R322" t="s">
        <v>407</v>
      </c>
      <c r="S322" s="57">
        <v>45739.344444444447</v>
      </c>
      <c r="U322" t="s">
        <v>407</v>
      </c>
      <c r="W322" t="s">
        <v>547</v>
      </c>
    </row>
    <row r="323" spans="1:27">
      <c r="A323" s="57">
        <v>45738.920138888891</v>
      </c>
      <c r="B323">
        <v>24816614</v>
      </c>
      <c r="C323">
        <v>728255</v>
      </c>
      <c r="D323" t="s">
        <v>540</v>
      </c>
      <c r="E323" t="s">
        <v>1815</v>
      </c>
      <c r="F323" t="s">
        <v>1816</v>
      </c>
      <c r="G323" t="s">
        <v>2</v>
      </c>
      <c r="H323">
        <v>10753210</v>
      </c>
      <c r="I323">
        <v>47</v>
      </c>
      <c r="J323">
        <v>948116293</v>
      </c>
      <c r="K323" s="59" t="s">
        <v>1817</v>
      </c>
      <c r="L323" s="59" t="s">
        <v>1818</v>
      </c>
      <c r="M323" s="59" t="s">
        <v>647</v>
      </c>
      <c r="N323" t="s">
        <v>546</v>
      </c>
      <c r="O323" s="57">
        <v>45738.940972222219</v>
      </c>
      <c r="P323" s="57">
        <v>45739.347222222219</v>
      </c>
      <c r="Q323" s="57">
        <v>45739.333333333336</v>
      </c>
      <c r="R323" t="s">
        <v>407</v>
      </c>
      <c r="S323" s="57">
        <v>45739.341666666667</v>
      </c>
      <c r="U323" t="s">
        <v>407</v>
      </c>
      <c r="V323" t="s">
        <v>28</v>
      </c>
      <c r="W323" t="s">
        <v>578</v>
      </c>
      <c r="X323" s="8">
        <v>45739</v>
      </c>
      <c r="Z323" t="s">
        <v>724</v>
      </c>
      <c r="AA323" t="s">
        <v>28</v>
      </c>
    </row>
    <row r="324" spans="1:27">
      <c r="A324" s="57">
        <v>45739.29791666667</v>
      </c>
      <c r="B324">
        <v>24816878</v>
      </c>
      <c r="C324">
        <v>728316</v>
      </c>
      <c r="D324" t="s">
        <v>540</v>
      </c>
      <c r="E324" t="s">
        <v>1819</v>
      </c>
      <c r="F324" t="s">
        <v>1820</v>
      </c>
      <c r="G324" t="s">
        <v>2</v>
      </c>
      <c r="H324">
        <v>8150438</v>
      </c>
      <c r="I324">
        <v>52</v>
      </c>
      <c r="J324">
        <v>998158222</v>
      </c>
      <c r="K324" s="59" t="s">
        <v>1821</v>
      </c>
      <c r="L324" s="59" t="s">
        <v>1822</v>
      </c>
      <c r="M324" s="59" t="s">
        <v>589</v>
      </c>
      <c r="N324" t="s">
        <v>546</v>
      </c>
      <c r="O324" s="57">
        <v>45739.301388888889</v>
      </c>
      <c r="P324" s="57">
        <v>45739.3125</v>
      </c>
      <c r="Q324" s="57">
        <v>45739.324999999997</v>
      </c>
      <c r="R324" t="s">
        <v>407</v>
      </c>
      <c r="S324" s="57">
        <v>45739.325694444444</v>
      </c>
      <c r="U324" t="s">
        <v>407</v>
      </c>
      <c r="W324" t="s">
        <v>547</v>
      </c>
    </row>
    <row r="325" spans="1:27" ht="43.5">
      <c r="A325" s="57">
        <v>45739.301388888889</v>
      </c>
      <c r="B325">
        <v>24816883</v>
      </c>
      <c r="C325">
        <v>728318</v>
      </c>
      <c r="D325" t="s">
        <v>540</v>
      </c>
      <c r="E325" t="s">
        <v>1823</v>
      </c>
      <c r="F325" t="s">
        <v>1824</v>
      </c>
      <c r="G325" t="s">
        <v>2</v>
      </c>
      <c r="H325">
        <v>9761419</v>
      </c>
      <c r="I325">
        <v>53</v>
      </c>
      <c r="J325">
        <v>999006852</v>
      </c>
      <c r="K325" s="59" t="s">
        <v>1825</v>
      </c>
      <c r="L325" s="59" t="s">
        <v>1826</v>
      </c>
      <c r="M325" s="59" t="s">
        <v>729</v>
      </c>
      <c r="N325" t="s">
        <v>546</v>
      </c>
      <c r="O325" s="57">
        <v>45739.305555555555</v>
      </c>
      <c r="P325" s="57">
        <v>45739.3125</v>
      </c>
      <c r="Q325" s="57">
        <v>45739.320138888892</v>
      </c>
      <c r="R325" t="s">
        <v>407</v>
      </c>
      <c r="S325" t="s">
        <v>407</v>
      </c>
      <c r="U325" t="s">
        <v>407</v>
      </c>
      <c r="W325" t="s">
        <v>547</v>
      </c>
    </row>
    <row r="326" spans="1:27">
      <c r="A326" s="57">
        <v>45739.313194444447</v>
      </c>
      <c r="B326">
        <v>24816898</v>
      </c>
      <c r="C326">
        <v>728323</v>
      </c>
      <c r="D326" t="s">
        <v>540</v>
      </c>
      <c r="E326" t="s">
        <v>1827</v>
      </c>
      <c r="F326" t="s">
        <v>1828</v>
      </c>
      <c r="G326" t="s">
        <v>2</v>
      </c>
      <c r="H326">
        <v>79023925</v>
      </c>
      <c r="I326">
        <v>10</v>
      </c>
      <c r="J326">
        <v>940823047</v>
      </c>
      <c r="K326" s="59" t="s">
        <v>1829</v>
      </c>
      <c r="L326" s="59" t="s">
        <v>1830</v>
      </c>
      <c r="M326" s="59" t="s">
        <v>1831</v>
      </c>
      <c r="N326" t="s">
        <v>558</v>
      </c>
      <c r="O326" s="57">
        <v>45739.324305555558</v>
      </c>
      <c r="P326" s="57">
        <v>45739.340277777781</v>
      </c>
      <c r="Q326" s="57">
        <v>45739.35</v>
      </c>
      <c r="R326" t="s">
        <v>407</v>
      </c>
      <c r="S326" t="s">
        <v>407</v>
      </c>
      <c r="U326" t="s">
        <v>407</v>
      </c>
      <c r="W326" t="s">
        <v>547</v>
      </c>
      <c r="Z326" t="s">
        <v>724</v>
      </c>
      <c r="AA326" t="s">
        <v>28</v>
      </c>
    </row>
    <row r="327" spans="1:27" ht="29.1">
      <c r="A327" s="57">
        <v>45739.315972222219</v>
      </c>
      <c r="B327">
        <v>24816901</v>
      </c>
      <c r="C327">
        <v>728326</v>
      </c>
      <c r="D327" t="s">
        <v>540</v>
      </c>
      <c r="E327" t="s">
        <v>1832</v>
      </c>
      <c r="F327" t="s">
        <v>1833</v>
      </c>
      <c r="G327" t="s">
        <v>2</v>
      </c>
      <c r="H327">
        <v>46659461</v>
      </c>
      <c r="I327">
        <v>34</v>
      </c>
      <c r="J327">
        <v>993065377</v>
      </c>
      <c r="K327" s="59" t="s">
        <v>1834</v>
      </c>
      <c r="L327" s="59" t="s">
        <v>1835</v>
      </c>
      <c r="M327" s="59" t="s">
        <v>860</v>
      </c>
      <c r="N327" t="s">
        <v>546</v>
      </c>
      <c r="O327" s="57">
        <v>45739.319444444445</v>
      </c>
      <c r="P327" s="57">
        <v>45739.340277777781</v>
      </c>
      <c r="Q327" s="57">
        <v>45739.334722222222</v>
      </c>
      <c r="R327" t="s">
        <v>407</v>
      </c>
      <c r="S327" t="s">
        <v>407</v>
      </c>
      <c r="U327" t="s">
        <v>407</v>
      </c>
      <c r="V327" t="s">
        <v>28</v>
      </c>
      <c r="W327" t="s">
        <v>578</v>
      </c>
      <c r="X327" s="8">
        <v>45739</v>
      </c>
      <c r="Y327" s="61">
        <v>0.34027777777777779</v>
      </c>
      <c r="Z327" t="s">
        <v>724</v>
      </c>
      <c r="AA327" t="s">
        <v>28</v>
      </c>
    </row>
    <row r="328" spans="1:27" ht="29.1">
      <c r="A328" s="57">
        <v>45739.318749999999</v>
      </c>
      <c r="B328">
        <v>24816906</v>
      </c>
      <c r="C328">
        <v>728328</v>
      </c>
      <c r="D328" t="s">
        <v>540</v>
      </c>
      <c r="E328" t="s">
        <v>1836</v>
      </c>
      <c r="F328" t="s">
        <v>1837</v>
      </c>
      <c r="G328" t="s">
        <v>2</v>
      </c>
      <c r="H328">
        <v>72921069</v>
      </c>
      <c r="I328">
        <v>24</v>
      </c>
      <c r="J328">
        <v>987427118</v>
      </c>
      <c r="K328" s="59" t="s">
        <v>1838</v>
      </c>
      <c r="L328" s="59" t="s">
        <v>1839</v>
      </c>
      <c r="M328" s="59" t="s">
        <v>568</v>
      </c>
      <c r="N328" t="s">
        <v>546</v>
      </c>
      <c r="O328" s="57">
        <v>45739.322222222225</v>
      </c>
      <c r="P328" s="57">
        <v>45739.329861111109</v>
      </c>
      <c r="Q328" s="57">
        <v>45739.327777777777</v>
      </c>
      <c r="R328" t="s">
        <v>407</v>
      </c>
      <c r="S328" s="57">
        <v>45739.345138888886</v>
      </c>
      <c r="U328" t="s">
        <v>407</v>
      </c>
      <c r="V328" t="s">
        <v>28</v>
      </c>
      <c r="W328" t="s">
        <v>578</v>
      </c>
      <c r="X328" s="8">
        <v>45739</v>
      </c>
      <c r="Z328" t="s">
        <v>724</v>
      </c>
      <c r="AA328" t="s">
        <v>28</v>
      </c>
    </row>
    <row r="329" spans="1:27" ht="29.1">
      <c r="A329" s="57">
        <v>45739.319444444445</v>
      </c>
      <c r="B329">
        <v>24816908</v>
      </c>
      <c r="C329">
        <v>728330</v>
      </c>
      <c r="D329" t="s">
        <v>540</v>
      </c>
      <c r="E329" t="s">
        <v>1840</v>
      </c>
      <c r="F329" t="s">
        <v>1841</v>
      </c>
      <c r="G329" t="s">
        <v>2</v>
      </c>
      <c r="H329">
        <v>91229630</v>
      </c>
      <c r="I329">
        <v>6</v>
      </c>
      <c r="J329">
        <v>984405866</v>
      </c>
      <c r="K329" s="59" t="s">
        <v>1842</v>
      </c>
      <c r="L329" s="59" t="s">
        <v>1843</v>
      </c>
      <c r="M329" s="59" t="s">
        <v>668</v>
      </c>
      <c r="N329" t="s">
        <v>558</v>
      </c>
      <c r="O329" s="57">
        <v>45739.322916666664</v>
      </c>
      <c r="P329" s="57">
        <v>45739.354166666664</v>
      </c>
      <c r="Q329" s="57">
        <v>45739.347222222219</v>
      </c>
      <c r="R329" t="s">
        <v>407</v>
      </c>
      <c r="S329" s="57">
        <v>45739.357638888891</v>
      </c>
      <c r="U329" t="s">
        <v>407</v>
      </c>
      <c r="V329" t="s">
        <v>28</v>
      </c>
      <c r="W329" t="s">
        <v>578</v>
      </c>
      <c r="X329" s="8">
        <v>45739</v>
      </c>
      <c r="Z329" t="s">
        <v>724</v>
      </c>
      <c r="AA329" t="s">
        <v>28</v>
      </c>
    </row>
    <row r="330" spans="1:27">
      <c r="A330" s="57">
        <v>45739.324305555558</v>
      </c>
      <c r="B330">
        <v>24816909</v>
      </c>
      <c r="C330">
        <v>728333</v>
      </c>
      <c r="D330" t="s">
        <v>540</v>
      </c>
      <c r="E330" t="s">
        <v>1844</v>
      </c>
      <c r="F330" t="s">
        <v>1845</v>
      </c>
      <c r="G330" t="s">
        <v>2</v>
      </c>
      <c r="H330">
        <v>74304372</v>
      </c>
      <c r="I330">
        <v>24</v>
      </c>
      <c r="J330">
        <v>983333912</v>
      </c>
      <c r="K330" s="59" t="s">
        <v>1846</v>
      </c>
      <c r="L330" s="59" t="s">
        <v>1847</v>
      </c>
      <c r="M330" s="59" t="s">
        <v>552</v>
      </c>
      <c r="N330" t="s">
        <v>546</v>
      </c>
      <c r="O330" s="57">
        <v>45739.32916666667</v>
      </c>
      <c r="P330" s="57">
        <v>45739.354166666664</v>
      </c>
      <c r="Q330" s="57">
        <v>45739.347222222219</v>
      </c>
      <c r="R330" t="s">
        <v>407</v>
      </c>
      <c r="S330" s="57">
        <v>45739.355555555558</v>
      </c>
      <c r="U330" t="s">
        <v>407</v>
      </c>
      <c r="V330" t="s">
        <v>28</v>
      </c>
      <c r="W330" t="s">
        <v>578</v>
      </c>
      <c r="X330" s="8">
        <v>45739</v>
      </c>
      <c r="Z330" t="s">
        <v>724</v>
      </c>
      <c r="AA330" t="s">
        <v>28</v>
      </c>
    </row>
    <row r="331" spans="1:27" ht="43.5">
      <c r="A331" s="57">
        <v>45739.336111111108</v>
      </c>
      <c r="B331">
        <v>24816931</v>
      </c>
      <c r="C331">
        <v>728340</v>
      </c>
      <c r="D331" t="s">
        <v>540</v>
      </c>
      <c r="E331" t="s">
        <v>1848</v>
      </c>
      <c r="F331" t="s">
        <v>1849</v>
      </c>
      <c r="G331" t="s">
        <v>2</v>
      </c>
      <c r="H331">
        <v>70409267</v>
      </c>
      <c r="I331">
        <v>32</v>
      </c>
      <c r="J331">
        <v>997066287</v>
      </c>
      <c r="K331" s="59" t="s">
        <v>1850</v>
      </c>
      <c r="L331" s="59" t="s">
        <v>1851</v>
      </c>
      <c r="M331" s="59" t="s">
        <v>852</v>
      </c>
      <c r="N331" t="s">
        <v>546</v>
      </c>
      <c r="O331" s="57">
        <v>45739.339583333334</v>
      </c>
      <c r="P331" s="57">
        <v>45739.347222222219</v>
      </c>
      <c r="Q331" s="57">
        <v>45739.347916666666</v>
      </c>
      <c r="R331" t="s">
        <v>407</v>
      </c>
      <c r="S331" t="s">
        <v>407</v>
      </c>
      <c r="U331" t="s">
        <v>407</v>
      </c>
      <c r="V331" t="s">
        <v>28</v>
      </c>
      <c r="W331" t="s">
        <v>578</v>
      </c>
      <c r="X331" s="8">
        <v>45739</v>
      </c>
      <c r="Y331" s="61">
        <v>0.35347222222222224</v>
      </c>
      <c r="Z331" t="s">
        <v>724</v>
      </c>
      <c r="AA331" t="s">
        <v>28</v>
      </c>
    </row>
    <row r="332" spans="1:27" ht="29.1">
      <c r="A332" s="57">
        <v>45739.336805555555</v>
      </c>
      <c r="B332">
        <v>24816932</v>
      </c>
      <c r="C332">
        <v>728341</v>
      </c>
      <c r="D332" t="s">
        <v>540</v>
      </c>
      <c r="E332" t="s">
        <v>1852</v>
      </c>
      <c r="F332" t="s">
        <v>1853</v>
      </c>
      <c r="G332" t="s">
        <v>2</v>
      </c>
      <c r="H332">
        <v>45426636</v>
      </c>
      <c r="I332">
        <v>36</v>
      </c>
      <c r="J332">
        <v>989402642</v>
      </c>
      <c r="K332" s="59" t="s">
        <v>1854</v>
      </c>
      <c r="L332" s="59" t="s">
        <v>1855</v>
      </c>
      <c r="M332" s="59" t="s">
        <v>789</v>
      </c>
      <c r="N332" t="s">
        <v>546</v>
      </c>
      <c r="O332" s="57">
        <v>45739.34097222222</v>
      </c>
      <c r="P332" s="57">
        <v>45739.354166666664</v>
      </c>
      <c r="Q332" s="57">
        <v>45739.361111111109</v>
      </c>
      <c r="R332" t="s">
        <v>407</v>
      </c>
      <c r="S332" s="57">
        <v>45739.368750000001</v>
      </c>
      <c r="U332" t="s">
        <v>407</v>
      </c>
      <c r="W332" t="s">
        <v>547</v>
      </c>
    </row>
    <row r="333" spans="1:27" ht="29.1">
      <c r="A333" s="57">
        <v>45739.338888888888</v>
      </c>
      <c r="B333">
        <v>24816936</v>
      </c>
      <c r="C333">
        <v>728343</v>
      </c>
      <c r="D333" t="s">
        <v>540</v>
      </c>
      <c r="E333" t="s">
        <v>1856</v>
      </c>
      <c r="F333" t="s">
        <v>1857</v>
      </c>
      <c r="G333" t="s">
        <v>2</v>
      </c>
      <c r="H333">
        <v>75999455</v>
      </c>
      <c r="I333">
        <v>28</v>
      </c>
      <c r="J333">
        <v>993382425</v>
      </c>
      <c r="K333" s="59" t="s">
        <v>1858</v>
      </c>
      <c r="L333" s="59" t="s">
        <v>1859</v>
      </c>
      <c r="M333" s="59" t="s">
        <v>589</v>
      </c>
      <c r="N333" t="s">
        <v>546</v>
      </c>
      <c r="O333" s="57">
        <v>45739.342361111114</v>
      </c>
      <c r="P333" s="57">
        <v>45739.368055555555</v>
      </c>
      <c r="Q333" s="57">
        <v>45739.365277777775</v>
      </c>
      <c r="R333" t="s">
        <v>407</v>
      </c>
      <c r="S333" t="s">
        <v>407</v>
      </c>
      <c r="U333" t="s">
        <v>407</v>
      </c>
      <c r="W333" t="s">
        <v>547</v>
      </c>
    </row>
    <row r="334" spans="1:27" ht="29.1">
      <c r="A334" s="57">
        <v>45739.344444444447</v>
      </c>
      <c r="B334">
        <v>24816939</v>
      </c>
      <c r="C334">
        <v>728348</v>
      </c>
      <c r="D334" t="s">
        <v>540</v>
      </c>
      <c r="E334" t="s">
        <v>1860</v>
      </c>
      <c r="F334" t="s">
        <v>1861</v>
      </c>
      <c r="G334" t="s">
        <v>2</v>
      </c>
      <c r="H334">
        <v>45191120</v>
      </c>
      <c r="I334">
        <v>36</v>
      </c>
      <c r="J334">
        <v>949239929</v>
      </c>
      <c r="K334" s="59" t="s">
        <v>1862</v>
      </c>
      <c r="L334" s="59" t="s">
        <v>1863</v>
      </c>
      <c r="M334" s="59" t="s">
        <v>568</v>
      </c>
      <c r="N334" t="s">
        <v>546</v>
      </c>
      <c r="O334" s="57">
        <v>45739.35</v>
      </c>
      <c r="P334" s="57">
        <v>45739.361805555556</v>
      </c>
      <c r="Q334" s="57">
        <v>45739.374305555553</v>
      </c>
      <c r="R334" t="s">
        <v>407</v>
      </c>
      <c r="S334" s="57">
        <v>45739.379861111112</v>
      </c>
      <c r="U334" t="s">
        <v>407</v>
      </c>
      <c r="V334" t="s">
        <v>28</v>
      </c>
      <c r="W334" t="s">
        <v>578</v>
      </c>
      <c r="X334" s="8">
        <v>45739</v>
      </c>
      <c r="Z334" t="s">
        <v>724</v>
      </c>
      <c r="AA334" t="s">
        <v>28</v>
      </c>
    </row>
    <row r="335" spans="1:27" ht="29.1">
      <c r="A335" s="57">
        <v>45739.345138888886</v>
      </c>
      <c r="B335">
        <v>24816953</v>
      </c>
      <c r="C335">
        <v>728350</v>
      </c>
      <c r="D335" t="s">
        <v>540</v>
      </c>
      <c r="E335" t="s">
        <v>1864</v>
      </c>
      <c r="F335" t="s">
        <v>1865</v>
      </c>
      <c r="G335" t="s">
        <v>2</v>
      </c>
      <c r="H335">
        <v>42846238</v>
      </c>
      <c r="I335">
        <v>65</v>
      </c>
      <c r="J335">
        <v>950111906</v>
      </c>
      <c r="K335" s="59" t="s">
        <v>1866</v>
      </c>
      <c r="L335" s="59" t="s">
        <v>1867</v>
      </c>
      <c r="M335" s="59" t="s">
        <v>589</v>
      </c>
      <c r="N335" t="s">
        <v>546</v>
      </c>
      <c r="O335" s="57">
        <v>45739.348611111112</v>
      </c>
      <c r="P335" s="57">
        <v>45739.361111111109</v>
      </c>
      <c r="Q335" s="57">
        <v>45739.355555555558</v>
      </c>
      <c r="R335" t="s">
        <v>407</v>
      </c>
      <c r="S335" s="57">
        <v>45739.373611111114</v>
      </c>
      <c r="U335" t="s">
        <v>407</v>
      </c>
      <c r="W335" t="s">
        <v>547</v>
      </c>
    </row>
    <row r="336" spans="1:27" ht="29.1">
      <c r="A336" s="57">
        <v>45739.350694444445</v>
      </c>
      <c r="B336">
        <v>24816966</v>
      </c>
      <c r="C336">
        <v>728357</v>
      </c>
      <c r="D336" t="s">
        <v>540</v>
      </c>
      <c r="E336" t="s">
        <v>1868</v>
      </c>
      <c r="F336" t="s">
        <v>1869</v>
      </c>
      <c r="G336" t="s">
        <v>2</v>
      </c>
      <c r="H336">
        <v>91452889</v>
      </c>
      <c r="I336">
        <v>5</v>
      </c>
      <c r="J336">
        <v>956340820</v>
      </c>
      <c r="K336" s="59" t="s">
        <v>1870</v>
      </c>
      <c r="L336" s="59" t="s">
        <v>1871</v>
      </c>
      <c r="M336" s="59" t="s">
        <v>622</v>
      </c>
      <c r="N336" t="s">
        <v>558</v>
      </c>
      <c r="O336" s="57">
        <v>45739.354166666664</v>
      </c>
      <c r="P336" s="57">
        <v>45739.361805555556</v>
      </c>
      <c r="Q336" s="57">
        <v>45739.375694444447</v>
      </c>
      <c r="R336" t="s">
        <v>407</v>
      </c>
      <c r="S336" t="s">
        <v>407</v>
      </c>
      <c r="U336" t="s">
        <v>407</v>
      </c>
      <c r="W336" t="s">
        <v>547</v>
      </c>
    </row>
    <row r="337" spans="1:27" ht="29.1">
      <c r="A337" s="57">
        <v>45739.363194444442</v>
      </c>
      <c r="B337">
        <v>24816998</v>
      </c>
      <c r="C337">
        <v>728375</v>
      </c>
      <c r="D337" t="s">
        <v>540</v>
      </c>
      <c r="E337" t="s">
        <v>1872</v>
      </c>
      <c r="F337" t="s">
        <v>1873</v>
      </c>
      <c r="G337" t="s">
        <v>2</v>
      </c>
      <c r="H337">
        <v>91492607</v>
      </c>
      <c r="I337">
        <v>5</v>
      </c>
      <c r="J337">
        <v>920777314</v>
      </c>
      <c r="K337" s="59" t="s">
        <v>1874</v>
      </c>
      <c r="L337" s="59" t="s">
        <v>1875</v>
      </c>
      <c r="M337" s="59" t="s">
        <v>1876</v>
      </c>
      <c r="N337" t="s">
        <v>558</v>
      </c>
      <c r="O337" s="57">
        <v>45739.366666666669</v>
      </c>
      <c r="P337" s="57">
        <v>45739.375</v>
      </c>
      <c r="Q337" s="57">
        <v>45739.395138888889</v>
      </c>
      <c r="R337" t="s">
        <v>407</v>
      </c>
      <c r="S337" t="s">
        <v>407</v>
      </c>
      <c r="U337" t="s">
        <v>407</v>
      </c>
      <c r="W337" t="s">
        <v>547</v>
      </c>
    </row>
    <row r="338" spans="1:27" ht="29.1">
      <c r="A338" s="57">
        <v>45739.367361111108</v>
      </c>
      <c r="B338">
        <v>24817008</v>
      </c>
      <c r="C338">
        <v>728379</v>
      </c>
      <c r="D338" t="s">
        <v>540</v>
      </c>
      <c r="E338" t="s">
        <v>1877</v>
      </c>
      <c r="F338" t="s">
        <v>1878</v>
      </c>
      <c r="G338" t="s">
        <v>2</v>
      </c>
      <c r="H338">
        <v>77836352</v>
      </c>
      <c r="I338">
        <v>12</v>
      </c>
      <c r="J338">
        <v>918798432</v>
      </c>
      <c r="K338" s="59" t="s">
        <v>1879</v>
      </c>
      <c r="L338" s="59" t="s">
        <v>1880</v>
      </c>
      <c r="M338" s="59" t="s">
        <v>668</v>
      </c>
      <c r="N338" t="s">
        <v>558</v>
      </c>
      <c r="O338" s="57">
        <v>45739.370833333334</v>
      </c>
      <c r="P338" s="57">
        <v>45739.378472222219</v>
      </c>
      <c r="Q338" s="57">
        <v>45739.421527777777</v>
      </c>
      <c r="R338" t="s">
        <v>407</v>
      </c>
      <c r="S338" s="57">
        <v>45739.428472222222</v>
      </c>
      <c r="U338" t="s">
        <v>407</v>
      </c>
      <c r="W338" t="s">
        <v>547</v>
      </c>
    </row>
    <row r="339" spans="1:27" ht="43.5">
      <c r="A339" s="57">
        <v>45739.367361111108</v>
      </c>
      <c r="B339">
        <v>24817009</v>
      </c>
      <c r="C339">
        <v>728380</v>
      </c>
      <c r="D339" t="s">
        <v>540</v>
      </c>
      <c r="E339" t="s">
        <v>1881</v>
      </c>
      <c r="F339" t="s">
        <v>1882</v>
      </c>
      <c r="G339" t="s">
        <v>2</v>
      </c>
      <c r="H339">
        <v>75358676</v>
      </c>
      <c r="I339">
        <v>26</v>
      </c>
      <c r="J339">
        <v>916603730</v>
      </c>
      <c r="K339" s="59" t="s">
        <v>1883</v>
      </c>
      <c r="L339" s="59" t="s">
        <v>1884</v>
      </c>
      <c r="M339" s="59" t="s">
        <v>805</v>
      </c>
      <c r="N339" t="s">
        <v>546</v>
      </c>
      <c r="O339" s="57">
        <v>45739.371527777781</v>
      </c>
      <c r="P339" s="57">
        <v>45739.378472222219</v>
      </c>
      <c r="Q339" s="57">
        <v>45739.388194444444</v>
      </c>
      <c r="R339" t="s">
        <v>407</v>
      </c>
      <c r="S339" s="57">
        <v>45739.397222222222</v>
      </c>
      <c r="U339" t="s">
        <v>407</v>
      </c>
      <c r="W339" t="s">
        <v>547</v>
      </c>
    </row>
    <row r="340" spans="1:27" ht="29.1">
      <c r="A340" s="57">
        <v>45739.368055555555</v>
      </c>
      <c r="B340">
        <v>24817011</v>
      </c>
      <c r="C340">
        <v>728381</v>
      </c>
      <c r="D340" t="s">
        <v>540</v>
      </c>
      <c r="E340" t="s">
        <v>1885</v>
      </c>
      <c r="F340" t="s">
        <v>1886</v>
      </c>
      <c r="G340" t="s">
        <v>2</v>
      </c>
      <c r="H340">
        <v>8782003</v>
      </c>
      <c r="I340">
        <v>64</v>
      </c>
      <c r="J340">
        <v>996177347</v>
      </c>
      <c r="K340" s="59" t="s">
        <v>1887</v>
      </c>
      <c r="L340" s="59" t="s">
        <v>1888</v>
      </c>
      <c r="M340" s="59" t="s">
        <v>584</v>
      </c>
      <c r="N340" t="s">
        <v>546</v>
      </c>
      <c r="O340" s="57">
        <v>45739.371527777781</v>
      </c>
      <c r="P340" s="57">
        <v>45739.379166666666</v>
      </c>
      <c r="Q340" s="57">
        <v>45739.390277777777</v>
      </c>
      <c r="R340" t="s">
        <v>407</v>
      </c>
      <c r="S340" t="s">
        <v>407</v>
      </c>
      <c r="U340" t="s">
        <v>407</v>
      </c>
      <c r="V340" t="s">
        <v>28</v>
      </c>
      <c r="W340" t="s">
        <v>578</v>
      </c>
      <c r="X340" s="8">
        <v>45742</v>
      </c>
      <c r="Y340" s="62">
        <v>0.41736111111111113</v>
      </c>
      <c r="Z340" t="s">
        <v>724</v>
      </c>
      <c r="AA340" t="s">
        <v>1326</v>
      </c>
    </row>
    <row r="341" spans="1:27">
      <c r="A341" s="57">
        <v>45739.376388888886</v>
      </c>
      <c r="B341">
        <v>24817025</v>
      </c>
      <c r="C341">
        <v>728393</v>
      </c>
      <c r="D341" t="s">
        <v>540</v>
      </c>
      <c r="E341" t="s">
        <v>1889</v>
      </c>
      <c r="F341" t="s">
        <v>1890</v>
      </c>
      <c r="G341" t="s">
        <v>2</v>
      </c>
      <c r="H341">
        <v>42802682</v>
      </c>
      <c r="I341">
        <v>41</v>
      </c>
      <c r="J341">
        <v>961757424</v>
      </c>
      <c r="K341" s="59" t="s">
        <v>1891</v>
      </c>
      <c r="L341" s="59" t="s">
        <v>833</v>
      </c>
      <c r="M341" s="59" t="s">
        <v>1892</v>
      </c>
      <c r="N341" t="s">
        <v>546</v>
      </c>
      <c r="O341" s="57">
        <v>45739.382638888892</v>
      </c>
      <c r="P341" s="57">
        <v>45739.409722222219</v>
      </c>
      <c r="Q341" s="57">
        <v>45739.415972222225</v>
      </c>
      <c r="R341" t="s">
        <v>407</v>
      </c>
      <c r="S341" s="57">
        <v>45739.425694444442</v>
      </c>
      <c r="U341" t="s">
        <v>407</v>
      </c>
      <c r="W341" t="s">
        <v>547</v>
      </c>
    </row>
    <row r="342" spans="1:27" ht="43.5">
      <c r="A342" s="57">
        <v>45739.37777777778</v>
      </c>
      <c r="B342">
        <v>24817038</v>
      </c>
      <c r="C342">
        <v>728395</v>
      </c>
      <c r="D342" t="s">
        <v>540</v>
      </c>
      <c r="E342" t="s">
        <v>1893</v>
      </c>
      <c r="F342" t="s">
        <v>1894</v>
      </c>
      <c r="G342" t="s">
        <v>2</v>
      </c>
      <c r="H342">
        <v>16658001</v>
      </c>
      <c r="I342">
        <v>57</v>
      </c>
      <c r="J342">
        <v>979212287</v>
      </c>
      <c r="K342" s="59" t="s">
        <v>1895</v>
      </c>
      <c r="L342" s="59" t="s">
        <v>1896</v>
      </c>
      <c r="M342" s="59" t="s">
        <v>1492</v>
      </c>
      <c r="N342" t="s">
        <v>546</v>
      </c>
      <c r="O342" s="57">
        <v>45739.381249999999</v>
      </c>
      <c r="P342" s="57">
        <v>45739.388888888891</v>
      </c>
      <c r="Q342" s="57">
        <v>45739.402083333334</v>
      </c>
      <c r="R342" t="s">
        <v>407</v>
      </c>
      <c r="S342" s="57">
        <v>45739.408333333333</v>
      </c>
      <c r="U342" t="s">
        <v>407</v>
      </c>
      <c r="W342" t="s">
        <v>547</v>
      </c>
    </row>
    <row r="343" spans="1:27" ht="29.1">
      <c r="A343" s="57">
        <v>45739.379166666666</v>
      </c>
      <c r="B343">
        <v>24817041</v>
      </c>
      <c r="C343">
        <v>728397</v>
      </c>
      <c r="D343" t="s">
        <v>540</v>
      </c>
      <c r="E343" t="s">
        <v>1897</v>
      </c>
      <c r="F343" t="s">
        <v>1898</v>
      </c>
      <c r="G343" t="s">
        <v>2</v>
      </c>
      <c r="H343">
        <v>9675387</v>
      </c>
      <c r="I343">
        <v>51</v>
      </c>
      <c r="J343">
        <v>980770012</v>
      </c>
      <c r="K343" s="59" t="s">
        <v>1899</v>
      </c>
      <c r="L343" s="59" t="s">
        <v>1900</v>
      </c>
      <c r="M343" s="59" t="s">
        <v>563</v>
      </c>
      <c r="N343" t="s">
        <v>546</v>
      </c>
      <c r="O343" s="57">
        <v>45739.383333333331</v>
      </c>
      <c r="P343" s="57">
        <v>45739.409722222219</v>
      </c>
      <c r="Q343" s="57">
        <v>45739.402777777781</v>
      </c>
      <c r="R343" t="s">
        <v>407</v>
      </c>
      <c r="S343" t="s">
        <v>407</v>
      </c>
      <c r="U343" t="s">
        <v>407</v>
      </c>
      <c r="W343" t="s">
        <v>547</v>
      </c>
    </row>
    <row r="344" spans="1:27" ht="43.5">
      <c r="A344" s="57">
        <v>45739.381249999999</v>
      </c>
      <c r="B344">
        <v>24817045</v>
      </c>
      <c r="C344">
        <v>728399</v>
      </c>
      <c r="D344" t="s">
        <v>540</v>
      </c>
      <c r="E344" t="s">
        <v>1901</v>
      </c>
      <c r="F344" t="s">
        <v>1902</v>
      </c>
      <c r="G344" t="s">
        <v>2</v>
      </c>
      <c r="H344">
        <v>41740043</v>
      </c>
      <c r="I344">
        <v>42</v>
      </c>
      <c r="J344">
        <v>970717820</v>
      </c>
      <c r="K344" s="59" t="s">
        <v>1903</v>
      </c>
      <c r="L344" s="59" t="s">
        <v>1904</v>
      </c>
      <c r="M344" s="59" t="s">
        <v>568</v>
      </c>
      <c r="N344" t="s">
        <v>546</v>
      </c>
      <c r="O344" s="57">
        <v>45739.384722222225</v>
      </c>
      <c r="P344" s="57">
        <v>45739.423611111109</v>
      </c>
      <c r="Q344" s="57">
        <v>45739.397222222222</v>
      </c>
      <c r="R344" t="s">
        <v>407</v>
      </c>
      <c r="S344" s="57">
        <v>45739.413888888892</v>
      </c>
      <c r="U344" t="s">
        <v>407</v>
      </c>
      <c r="V344" t="s">
        <v>28</v>
      </c>
      <c r="W344" t="s">
        <v>578</v>
      </c>
      <c r="X344" s="8">
        <v>45739</v>
      </c>
      <c r="Z344" t="s">
        <v>724</v>
      </c>
      <c r="AA344" t="s">
        <v>28</v>
      </c>
    </row>
    <row r="345" spans="1:27" ht="57.95">
      <c r="A345" s="57">
        <v>45739.390277777777</v>
      </c>
      <c r="B345">
        <v>24817071</v>
      </c>
      <c r="C345">
        <v>728413</v>
      </c>
      <c r="D345" t="s">
        <v>540</v>
      </c>
      <c r="E345" t="s">
        <v>1905</v>
      </c>
      <c r="F345" t="s">
        <v>1906</v>
      </c>
      <c r="G345" t="s">
        <v>2</v>
      </c>
      <c r="H345">
        <v>16799790</v>
      </c>
      <c r="I345">
        <v>46</v>
      </c>
      <c r="J345">
        <v>963454572</v>
      </c>
      <c r="K345" s="59" t="s">
        <v>1907</v>
      </c>
      <c r="L345" s="59" t="s">
        <v>1908</v>
      </c>
      <c r="M345" s="59" t="s">
        <v>599</v>
      </c>
      <c r="N345" t="s">
        <v>546</v>
      </c>
      <c r="O345" s="57">
        <v>45739.393750000003</v>
      </c>
      <c r="P345" s="57">
        <v>45739.401388888888</v>
      </c>
      <c r="Q345" s="57">
        <v>45739.416666666664</v>
      </c>
      <c r="R345" t="s">
        <v>407</v>
      </c>
      <c r="S345" t="s">
        <v>407</v>
      </c>
      <c r="U345" t="s">
        <v>407</v>
      </c>
      <c r="W345" t="s">
        <v>547</v>
      </c>
    </row>
    <row r="346" spans="1:27">
      <c r="A346" s="57">
        <v>45739.394444444442</v>
      </c>
      <c r="B346">
        <v>24817080</v>
      </c>
      <c r="C346">
        <v>728415</v>
      </c>
      <c r="D346" t="s">
        <v>540</v>
      </c>
      <c r="E346" t="s">
        <v>1909</v>
      </c>
      <c r="F346" t="s">
        <v>1910</v>
      </c>
      <c r="G346" t="s">
        <v>2</v>
      </c>
      <c r="H346">
        <v>43065219</v>
      </c>
      <c r="I346">
        <v>39</v>
      </c>
      <c r="J346">
        <v>981603138</v>
      </c>
      <c r="K346" s="59" t="s">
        <v>1911</v>
      </c>
      <c r="L346" s="59" t="s">
        <v>1912</v>
      </c>
      <c r="M346" s="59" t="s">
        <v>584</v>
      </c>
      <c r="N346" t="s">
        <v>546</v>
      </c>
      <c r="O346" s="57">
        <v>45739.398611111108</v>
      </c>
      <c r="P346" s="57">
        <v>45739.4375</v>
      </c>
      <c r="Q346" s="57">
        <v>45739.415972222225</v>
      </c>
      <c r="R346" t="s">
        <v>407</v>
      </c>
      <c r="S346" s="57">
        <v>45739.425000000003</v>
      </c>
      <c r="U346" t="s">
        <v>407</v>
      </c>
      <c r="V346" t="s">
        <v>28</v>
      </c>
      <c r="W346" t="s">
        <v>578</v>
      </c>
      <c r="X346" s="8">
        <v>45739</v>
      </c>
      <c r="Z346" t="s">
        <v>724</v>
      </c>
      <c r="AA346" t="s">
        <v>28</v>
      </c>
    </row>
    <row r="347" spans="1:27" ht="29.1">
      <c r="A347" s="57">
        <v>45739.394444444442</v>
      </c>
      <c r="B347">
        <v>24817082</v>
      </c>
      <c r="C347">
        <v>728417</v>
      </c>
      <c r="D347" t="s">
        <v>540</v>
      </c>
      <c r="E347" t="s">
        <v>1913</v>
      </c>
      <c r="F347" t="s">
        <v>1914</v>
      </c>
      <c r="G347" t="s">
        <v>2</v>
      </c>
      <c r="H347">
        <v>91240412</v>
      </c>
      <c r="I347">
        <v>6</v>
      </c>
      <c r="J347">
        <v>955059206</v>
      </c>
      <c r="K347" s="59" t="s">
        <v>1915</v>
      </c>
      <c r="L347" s="59" t="s">
        <v>1916</v>
      </c>
      <c r="M347" s="59" t="s">
        <v>757</v>
      </c>
      <c r="N347" t="s">
        <v>558</v>
      </c>
      <c r="O347" s="57">
        <v>45739.398611111108</v>
      </c>
      <c r="P347" s="57">
        <v>45739.40625</v>
      </c>
      <c r="Q347" s="57">
        <v>45739.435416666667</v>
      </c>
      <c r="R347" t="s">
        <v>407</v>
      </c>
      <c r="S347" t="s">
        <v>407</v>
      </c>
      <c r="U347" t="s">
        <v>407</v>
      </c>
      <c r="W347" t="s">
        <v>547</v>
      </c>
    </row>
    <row r="348" spans="1:27">
      <c r="A348" s="57">
        <v>45739.395833333336</v>
      </c>
      <c r="B348">
        <v>24817085</v>
      </c>
      <c r="C348">
        <v>728419</v>
      </c>
      <c r="D348" t="s">
        <v>540</v>
      </c>
      <c r="E348" t="s">
        <v>1917</v>
      </c>
      <c r="F348" t="s">
        <v>1918</v>
      </c>
      <c r="G348" t="s">
        <v>2</v>
      </c>
      <c r="H348">
        <v>78836200</v>
      </c>
      <c r="I348">
        <v>10</v>
      </c>
      <c r="J348">
        <v>954832951</v>
      </c>
      <c r="K348" s="59" t="s">
        <v>1919</v>
      </c>
      <c r="L348" s="59" t="s">
        <v>1920</v>
      </c>
      <c r="M348" s="59" t="s">
        <v>805</v>
      </c>
      <c r="N348" t="s">
        <v>558</v>
      </c>
      <c r="O348" s="57">
        <v>45739.413888888892</v>
      </c>
      <c r="P348" s="57">
        <v>45739.465277777781</v>
      </c>
      <c r="Q348" s="57">
        <v>45739.460416666669</v>
      </c>
      <c r="R348" t="s">
        <v>407</v>
      </c>
      <c r="S348" t="s">
        <v>407</v>
      </c>
      <c r="U348" t="s">
        <v>407</v>
      </c>
      <c r="V348" t="s">
        <v>28</v>
      </c>
      <c r="W348" t="s">
        <v>578</v>
      </c>
      <c r="X348" s="8">
        <v>45739</v>
      </c>
      <c r="Z348" t="s">
        <v>724</v>
      </c>
      <c r="AA348" t="s">
        <v>1326</v>
      </c>
    </row>
    <row r="349" spans="1:27" ht="29.1">
      <c r="A349" s="57">
        <v>45739.397222222222</v>
      </c>
      <c r="B349">
        <v>24817087</v>
      </c>
      <c r="C349">
        <v>728421</v>
      </c>
      <c r="D349" t="s">
        <v>540</v>
      </c>
      <c r="E349" t="s">
        <v>1921</v>
      </c>
      <c r="F349" t="s">
        <v>1922</v>
      </c>
      <c r="G349" t="s">
        <v>2</v>
      </c>
      <c r="H349">
        <v>77314520</v>
      </c>
      <c r="I349">
        <v>13</v>
      </c>
      <c r="J349">
        <v>955409316</v>
      </c>
      <c r="K349" s="59" t="s">
        <v>1923</v>
      </c>
      <c r="L349" s="59" t="s">
        <v>1924</v>
      </c>
      <c r="M349" s="59" t="s">
        <v>805</v>
      </c>
      <c r="N349" t="s">
        <v>558</v>
      </c>
      <c r="O349" s="57">
        <v>45739.402083333334</v>
      </c>
      <c r="P349" s="57">
        <v>45739.4375</v>
      </c>
      <c r="Q349" s="57">
        <v>45739.416666666664</v>
      </c>
      <c r="R349" t="s">
        <v>407</v>
      </c>
      <c r="S349" s="57">
        <v>45739.424305555556</v>
      </c>
      <c r="U349" t="s">
        <v>407</v>
      </c>
      <c r="V349" t="s">
        <v>28</v>
      </c>
      <c r="W349" t="s">
        <v>578</v>
      </c>
      <c r="X349" s="8">
        <v>45739</v>
      </c>
      <c r="Z349" t="s">
        <v>724</v>
      </c>
      <c r="AA349" t="s">
        <v>1326</v>
      </c>
    </row>
    <row r="350" spans="1:27" ht="29.1">
      <c r="A350" s="57">
        <v>45739.397916666669</v>
      </c>
      <c r="B350">
        <v>24817090</v>
      </c>
      <c r="C350">
        <v>728422</v>
      </c>
      <c r="D350" t="s">
        <v>540</v>
      </c>
      <c r="E350" t="s">
        <v>1925</v>
      </c>
      <c r="F350" t="s">
        <v>1926</v>
      </c>
      <c r="G350" t="s">
        <v>2</v>
      </c>
      <c r="H350">
        <v>90550022</v>
      </c>
      <c r="I350">
        <v>7</v>
      </c>
      <c r="J350">
        <v>965220641</v>
      </c>
      <c r="K350" s="59" t="s">
        <v>1927</v>
      </c>
      <c r="L350" s="59" t="s">
        <v>1928</v>
      </c>
      <c r="M350" s="59" t="s">
        <v>599</v>
      </c>
      <c r="N350" t="s">
        <v>558</v>
      </c>
      <c r="O350" s="57">
        <v>45739.402083333334</v>
      </c>
      <c r="P350" s="57">
        <v>45739.40902777778</v>
      </c>
      <c r="Q350" s="57">
        <v>45739.432638888888</v>
      </c>
      <c r="R350" t="s">
        <v>407</v>
      </c>
      <c r="S350" s="57">
        <v>45739.43472222222</v>
      </c>
      <c r="U350" t="s">
        <v>407</v>
      </c>
      <c r="W350" t="s">
        <v>547</v>
      </c>
    </row>
    <row r="351" spans="1:27">
      <c r="A351" s="57">
        <v>45739.399305555555</v>
      </c>
      <c r="B351">
        <v>24817095</v>
      </c>
      <c r="C351">
        <v>728423</v>
      </c>
      <c r="D351" t="s">
        <v>540</v>
      </c>
      <c r="E351" t="s">
        <v>1929</v>
      </c>
      <c r="F351" t="s">
        <v>1918</v>
      </c>
      <c r="G351" t="s">
        <v>2</v>
      </c>
      <c r="H351">
        <v>90959382</v>
      </c>
      <c r="I351">
        <v>6</v>
      </c>
      <c r="J351">
        <v>954832951</v>
      </c>
      <c r="K351" s="59" t="s">
        <v>1919</v>
      </c>
      <c r="L351" s="59" t="s">
        <v>1920</v>
      </c>
      <c r="M351" s="59" t="s">
        <v>805</v>
      </c>
      <c r="N351" t="s">
        <v>558</v>
      </c>
      <c r="O351" s="57">
        <v>45739.413888888892</v>
      </c>
      <c r="P351" s="57">
        <v>45739.465277777781</v>
      </c>
      <c r="Q351" s="57">
        <v>45739.460416666669</v>
      </c>
      <c r="R351" t="s">
        <v>407</v>
      </c>
      <c r="S351" t="s">
        <v>407</v>
      </c>
      <c r="U351" t="s">
        <v>407</v>
      </c>
      <c r="W351" t="s">
        <v>547</v>
      </c>
    </row>
    <row r="352" spans="1:27" ht="29.1">
      <c r="A352" s="57">
        <v>45739.402083333334</v>
      </c>
      <c r="B352">
        <v>24817101</v>
      </c>
      <c r="C352">
        <v>728425</v>
      </c>
      <c r="D352" t="s">
        <v>540</v>
      </c>
      <c r="E352" t="s">
        <v>1930</v>
      </c>
      <c r="F352" t="s">
        <v>1931</v>
      </c>
      <c r="G352" t="s">
        <v>2</v>
      </c>
      <c r="H352">
        <v>41942502</v>
      </c>
      <c r="I352">
        <v>41</v>
      </c>
      <c r="J352">
        <v>984079576</v>
      </c>
      <c r="K352" s="59" t="s">
        <v>1932</v>
      </c>
      <c r="L352" s="59" t="s">
        <v>1933</v>
      </c>
      <c r="M352" s="59" t="s">
        <v>715</v>
      </c>
      <c r="N352" t="s">
        <v>546</v>
      </c>
      <c r="O352" s="57">
        <v>45739.405555555553</v>
      </c>
      <c r="P352" s="57">
        <v>45739.4375</v>
      </c>
      <c r="Q352" s="57">
        <v>45739.431250000001</v>
      </c>
      <c r="R352" t="s">
        <v>407</v>
      </c>
      <c r="S352" t="s">
        <v>407</v>
      </c>
      <c r="U352" t="s">
        <v>407</v>
      </c>
      <c r="W352" t="s">
        <v>547</v>
      </c>
    </row>
    <row r="353" spans="1:27" ht="29.1">
      <c r="A353" s="57">
        <v>45739.40347222222</v>
      </c>
      <c r="B353">
        <v>24817109</v>
      </c>
      <c r="C353">
        <v>728428</v>
      </c>
      <c r="D353" t="s">
        <v>540</v>
      </c>
      <c r="E353" t="s">
        <v>1934</v>
      </c>
      <c r="F353" t="s">
        <v>1935</v>
      </c>
      <c r="G353" t="s">
        <v>2</v>
      </c>
      <c r="H353">
        <v>42108577</v>
      </c>
      <c r="I353">
        <v>41</v>
      </c>
      <c r="J353">
        <v>991334917</v>
      </c>
      <c r="K353" s="59" t="s">
        <v>1936</v>
      </c>
      <c r="L353" s="59" t="s">
        <v>1937</v>
      </c>
      <c r="M353" s="59" t="s">
        <v>584</v>
      </c>
      <c r="N353" t="s">
        <v>546</v>
      </c>
      <c r="O353" s="57">
        <v>45739.408333333333</v>
      </c>
      <c r="P353" s="57">
        <v>45739.451388888891</v>
      </c>
      <c r="Q353" s="57">
        <v>45739.429166666669</v>
      </c>
      <c r="R353" t="s">
        <v>407</v>
      </c>
      <c r="S353" s="57">
        <v>45739.443055555559</v>
      </c>
      <c r="U353" t="s">
        <v>407</v>
      </c>
      <c r="V353" t="s">
        <v>28</v>
      </c>
      <c r="W353" t="s">
        <v>578</v>
      </c>
      <c r="X353" s="8">
        <v>45739</v>
      </c>
      <c r="Z353" t="s">
        <v>724</v>
      </c>
      <c r="AA353" t="s">
        <v>28</v>
      </c>
    </row>
    <row r="354" spans="1:27" ht="29.1">
      <c r="A354" s="57">
        <v>45739.40625</v>
      </c>
      <c r="B354">
        <v>24817106</v>
      </c>
      <c r="C354">
        <v>728432</v>
      </c>
      <c r="D354" t="s">
        <v>540</v>
      </c>
      <c r="E354" t="s">
        <v>1938</v>
      </c>
      <c r="F354" t="s">
        <v>1939</v>
      </c>
      <c r="G354" t="s">
        <v>2</v>
      </c>
      <c r="H354">
        <v>40029181</v>
      </c>
      <c r="I354">
        <v>46</v>
      </c>
      <c r="J354">
        <v>943370714</v>
      </c>
      <c r="K354" s="59" t="s">
        <v>1940</v>
      </c>
      <c r="L354" s="59" t="s">
        <v>1941</v>
      </c>
      <c r="M354" s="59" t="s">
        <v>1942</v>
      </c>
      <c r="N354" t="s">
        <v>546</v>
      </c>
      <c r="O354" s="57">
        <v>45739.411805555559</v>
      </c>
      <c r="P354" s="57">
        <v>45739.465277777781</v>
      </c>
      <c r="Q354" s="57">
        <v>45739.443749999999</v>
      </c>
      <c r="R354" t="s">
        <v>407</v>
      </c>
      <c r="S354" s="57">
        <v>45739.456250000003</v>
      </c>
      <c r="U354" t="s">
        <v>407</v>
      </c>
      <c r="W354" t="s">
        <v>547</v>
      </c>
    </row>
    <row r="355" spans="1:27" ht="29.1">
      <c r="A355" s="57">
        <v>45739.40347222222</v>
      </c>
      <c r="B355">
        <v>24817108</v>
      </c>
      <c r="C355">
        <v>728427</v>
      </c>
      <c r="D355" t="s">
        <v>540</v>
      </c>
      <c r="E355" t="s">
        <v>1943</v>
      </c>
      <c r="F355" t="s">
        <v>1944</v>
      </c>
      <c r="G355" t="s">
        <v>2</v>
      </c>
      <c r="H355">
        <v>42881399</v>
      </c>
      <c r="I355">
        <v>40</v>
      </c>
      <c r="J355">
        <v>964141215</v>
      </c>
      <c r="K355" s="59" t="s">
        <v>1945</v>
      </c>
      <c r="L355" s="59" t="s">
        <v>1946</v>
      </c>
      <c r="M355" s="59" t="s">
        <v>589</v>
      </c>
      <c r="N355" t="s">
        <v>546</v>
      </c>
      <c r="O355" s="57">
        <v>45739.406944444447</v>
      </c>
      <c r="P355" s="57">
        <v>45739.414583333331</v>
      </c>
      <c r="Q355" s="57">
        <v>45739.430555555555</v>
      </c>
      <c r="R355" t="s">
        <v>407</v>
      </c>
      <c r="S355" s="57">
        <v>45739.441666666666</v>
      </c>
      <c r="U355" t="s">
        <v>407</v>
      </c>
      <c r="W355" t="s">
        <v>547</v>
      </c>
    </row>
    <row r="356" spans="1:27" ht="43.5">
      <c r="A356" s="57">
        <v>45739.409722222219</v>
      </c>
      <c r="B356">
        <v>24817125</v>
      </c>
      <c r="C356">
        <v>728440</v>
      </c>
      <c r="D356" t="s">
        <v>540</v>
      </c>
      <c r="E356" t="s">
        <v>1819</v>
      </c>
      <c r="F356" t="s">
        <v>1947</v>
      </c>
      <c r="G356" t="s">
        <v>2</v>
      </c>
      <c r="H356">
        <v>40607595</v>
      </c>
      <c r="I356">
        <v>44</v>
      </c>
      <c r="J356">
        <v>997487314</v>
      </c>
      <c r="K356" s="59" t="s">
        <v>1948</v>
      </c>
      <c r="L356" s="59" t="s">
        <v>1783</v>
      </c>
      <c r="M356" s="59" t="s">
        <v>589</v>
      </c>
      <c r="N356" t="s">
        <v>546</v>
      </c>
      <c r="O356" s="57">
        <v>45739.413194444445</v>
      </c>
      <c r="P356" s="57">
        <v>45739.451388888891</v>
      </c>
      <c r="Q356" s="57">
        <v>45739.445833333331</v>
      </c>
      <c r="R356" t="s">
        <v>407</v>
      </c>
      <c r="S356" t="s">
        <v>407</v>
      </c>
      <c r="U356" t="s">
        <v>407</v>
      </c>
      <c r="W356" t="s">
        <v>547</v>
      </c>
    </row>
    <row r="357" spans="1:27" ht="29.1">
      <c r="A357" s="57">
        <v>45739.410416666666</v>
      </c>
      <c r="B357">
        <v>24817127</v>
      </c>
      <c r="C357">
        <v>728442</v>
      </c>
      <c r="D357" t="s">
        <v>540</v>
      </c>
      <c r="E357" t="s">
        <v>1925</v>
      </c>
      <c r="F357" t="s">
        <v>1949</v>
      </c>
      <c r="G357" t="s">
        <v>2</v>
      </c>
      <c r="H357">
        <v>77194384</v>
      </c>
      <c r="I357">
        <v>13</v>
      </c>
      <c r="J357">
        <v>998847787</v>
      </c>
      <c r="K357" s="59" t="s">
        <v>1950</v>
      </c>
      <c r="L357" s="59" t="s">
        <v>1951</v>
      </c>
      <c r="M357" s="59" t="s">
        <v>668</v>
      </c>
      <c r="N357" t="s">
        <v>558</v>
      </c>
      <c r="O357" s="57">
        <v>45739.413888888892</v>
      </c>
      <c r="P357" s="57">
        <v>45739.479166666664</v>
      </c>
      <c r="Q357" s="57">
        <v>45739.430555555555</v>
      </c>
      <c r="R357" t="s">
        <v>407</v>
      </c>
      <c r="S357" s="57">
        <v>45739.62222222222</v>
      </c>
      <c r="U357" t="s">
        <v>407</v>
      </c>
      <c r="V357" t="s">
        <v>28</v>
      </c>
      <c r="W357" t="s">
        <v>578</v>
      </c>
      <c r="X357" s="8">
        <v>45741</v>
      </c>
      <c r="Z357" t="s">
        <v>724</v>
      </c>
      <c r="AA357" t="s">
        <v>1326</v>
      </c>
    </row>
    <row r="358" spans="1:27" ht="29.1">
      <c r="A358" s="57">
        <v>45739.410416666666</v>
      </c>
      <c r="B358">
        <v>24817128</v>
      </c>
      <c r="C358">
        <v>728443</v>
      </c>
      <c r="D358" t="s">
        <v>540</v>
      </c>
      <c r="E358" t="s">
        <v>1952</v>
      </c>
      <c r="F358" t="s">
        <v>1953</v>
      </c>
      <c r="G358" t="s">
        <v>2</v>
      </c>
      <c r="H358">
        <v>90385363</v>
      </c>
      <c r="I358">
        <v>7</v>
      </c>
      <c r="J358">
        <v>979340622</v>
      </c>
      <c r="K358" s="59" t="s">
        <v>1954</v>
      </c>
      <c r="L358" s="59" t="s">
        <v>1955</v>
      </c>
      <c r="M358" s="59" t="s">
        <v>589</v>
      </c>
      <c r="N358" t="s">
        <v>558</v>
      </c>
      <c r="O358" s="57">
        <v>45739.414583333331</v>
      </c>
      <c r="P358" s="57">
        <v>45739.479166666664</v>
      </c>
      <c r="Q358" s="57">
        <v>45739.445833333331</v>
      </c>
      <c r="R358" t="s">
        <v>407</v>
      </c>
      <c r="S358" t="s">
        <v>407</v>
      </c>
      <c r="U358" t="s">
        <v>407</v>
      </c>
      <c r="W358" t="s">
        <v>547</v>
      </c>
    </row>
    <row r="359" spans="1:27">
      <c r="A359" s="57">
        <v>45739.413888888892</v>
      </c>
      <c r="B359">
        <v>24817139</v>
      </c>
      <c r="C359">
        <v>728449</v>
      </c>
      <c r="D359" t="s">
        <v>540</v>
      </c>
      <c r="E359" t="s">
        <v>1956</v>
      </c>
      <c r="F359" t="s">
        <v>1957</v>
      </c>
      <c r="G359" t="s">
        <v>2</v>
      </c>
      <c r="H359">
        <v>47978114</v>
      </c>
      <c r="I359">
        <v>31</v>
      </c>
      <c r="J359">
        <v>993671201</v>
      </c>
      <c r="K359" s="59" t="s">
        <v>1958</v>
      </c>
      <c r="L359" s="59" t="s">
        <v>1959</v>
      </c>
      <c r="M359" s="59" t="s">
        <v>757</v>
      </c>
      <c r="N359" t="s">
        <v>546</v>
      </c>
      <c r="O359" s="57">
        <v>45739.418055555558</v>
      </c>
      <c r="P359" s="57">
        <v>45739.465277777781</v>
      </c>
      <c r="Q359" s="57">
        <v>45739.445138888892</v>
      </c>
      <c r="R359" t="s">
        <v>407</v>
      </c>
      <c r="S359" s="57">
        <v>45739.456944444442</v>
      </c>
      <c r="U359" t="s">
        <v>407</v>
      </c>
      <c r="W359" t="s">
        <v>547</v>
      </c>
    </row>
    <row r="360" spans="1:27" ht="43.5">
      <c r="A360" s="57">
        <v>45739.415277777778</v>
      </c>
      <c r="B360">
        <v>24817142</v>
      </c>
      <c r="C360">
        <v>728452</v>
      </c>
      <c r="D360" t="s">
        <v>540</v>
      </c>
      <c r="E360" t="s">
        <v>1960</v>
      </c>
      <c r="F360" t="s">
        <v>1961</v>
      </c>
      <c r="G360" t="s">
        <v>2</v>
      </c>
      <c r="H360">
        <v>78939677</v>
      </c>
      <c r="I360">
        <v>10</v>
      </c>
      <c r="J360">
        <v>940402758</v>
      </c>
      <c r="K360" s="59" t="s">
        <v>1962</v>
      </c>
      <c r="L360" s="59" t="s">
        <v>1963</v>
      </c>
      <c r="M360" s="59" t="s">
        <v>622</v>
      </c>
      <c r="N360" t="s">
        <v>558</v>
      </c>
      <c r="O360" s="57">
        <v>45739.418749999997</v>
      </c>
      <c r="P360" s="57">
        <v>45739.479166666664</v>
      </c>
      <c r="Q360" s="57">
        <v>45739.488194444442</v>
      </c>
      <c r="R360" t="s">
        <v>407</v>
      </c>
      <c r="S360" t="s">
        <v>407</v>
      </c>
      <c r="U360" t="s">
        <v>407</v>
      </c>
      <c r="W360" t="s">
        <v>547</v>
      </c>
    </row>
    <row r="361" spans="1:27" ht="29.1">
      <c r="A361" s="57">
        <v>45739.421527777777</v>
      </c>
      <c r="B361">
        <v>24817160</v>
      </c>
      <c r="C361">
        <v>728463</v>
      </c>
      <c r="D361" t="s">
        <v>540</v>
      </c>
      <c r="E361" t="s">
        <v>1964</v>
      </c>
      <c r="F361" t="s">
        <v>1965</v>
      </c>
      <c r="G361" t="s">
        <v>2</v>
      </c>
      <c r="H361">
        <v>76772574</v>
      </c>
      <c r="I361">
        <v>24</v>
      </c>
      <c r="J361">
        <v>979879891</v>
      </c>
      <c r="K361" s="59" t="s">
        <v>1966</v>
      </c>
      <c r="L361" s="59" t="s">
        <v>1967</v>
      </c>
      <c r="M361" s="59" t="s">
        <v>843</v>
      </c>
      <c r="N361" t="s">
        <v>546</v>
      </c>
      <c r="O361" s="57">
        <v>45739.425000000003</v>
      </c>
      <c r="P361" s="57">
        <v>45739.493055555555</v>
      </c>
      <c r="Q361" s="57">
        <v>45739.457638888889</v>
      </c>
      <c r="R361" t="s">
        <v>407</v>
      </c>
      <c r="S361" s="57">
        <v>45739.468055555553</v>
      </c>
      <c r="U361" t="s">
        <v>407</v>
      </c>
      <c r="V361" t="s">
        <v>28</v>
      </c>
      <c r="W361" t="s">
        <v>578</v>
      </c>
      <c r="X361" s="8">
        <v>45739</v>
      </c>
      <c r="Z361" t="s">
        <v>724</v>
      </c>
      <c r="AA361" t="s">
        <v>28</v>
      </c>
    </row>
    <row r="362" spans="1:27">
      <c r="A362" s="57">
        <v>45739.42291666667</v>
      </c>
      <c r="B362">
        <v>24817164</v>
      </c>
      <c r="C362">
        <v>728465</v>
      </c>
      <c r="D362" t="s">
        <v>540</v>
      </c>
      <c r="E362" t="s">
        <v>1968</v>
      </c>
      <c r="F362" t="s">
        <v>1969</v>
      </c>
      <c r="G362" t="s">
        <v>1970</v>
      </c>
      <c r="H362">
        <v>3250422</v>
      </c>
      <c r="I362">
        <v>42</v>
      </c>
      <c r="J362">
        <v>928983062</v>
      </c>
      <c r="K362" s="59" t="s">
        <v>1971</v>
      </c>
      <c r="L362" s="59" t="s">
        <v>1972</v>
      </c>
      <c r="M362" s="59" t="s">
        <v>573</v>
      </c>
      <c r="N362" t="s">
        <v>546</v>
      </c>
      <c r="O362" s="57">
        <v>45739.427083333336</v>
      </c>
      <c r="P362" s="57">
        <v>45739.43472222222</v>
      </c>
      <c r="Q362" s="57">
        <v>45739.459027777775</v>
      </c>
      <c r="R362" t="s">
        <v>407</v>
      </c>
      <c r="S362" t="s">
        <v>407</v>
      </c>
      <c r="U362" t="s">
        <v>407</v>
      </c>
      <c r="W362" t="s">
        <v>547</v>
      </c>
    </row>
    <row r="363" spans="1:27" ht="29.1">
      <c r="A363" s="57">
        <v>45739.423611111109</v>
      </c>
      <c r="B363">
        <v>24817167</v>
      </c>
      <c r="C363">
        <v>728466</v>
      </c>
      <c r="D363" t="s">
        <v>540</v>
      </c>
      <c r="E363" t="s">
        <v>1117</v>
      </c>
      <c r="F363" t="s">
        <v>1973</v>
      </c>
      <c r="G363" t="s">
        <v>2</v>
      </c>
      <c r="H363">
        <v>79662127</v>
      </c>
      <c r="I363">
        <v>8</v>
      </c>
      <c r="J363">
        <v>963752739</v>
      </c>
      <c r="K363" s="59" t="s">
        <v>1974</v>
      </c>
      <c r="L363" s="59" t="s">
        <v>1975</v>
      </c>
      <c r="M363" s="59" t="s">
        <v>563</v>
      </c>
      <c r="N363" t="s">
        <v>558</v>
      </c>
      <c r="O363" s="57">
        <v>45739.427777777775</v>
      </c>
      <c r="P363" s="57">
        <v>45739.506944444445</v>
      </c>
      <c r="Q363" s="57">
        <v>45739.472222222219</v>
      </c>
      <c r="R363" t="s">
        <v>407</v>
      </c>
      <c r="S363" s="57">
        <v>45739.480555555558</v>
      </c>
      <c r="U363" t="s">
        <v>407</v>
      </c>
      <c r="W363" t="s">
        <v>547</v>
      </c>
    </row>
    <row r="364" spans="1:27">
      <c r="A364" s="57">
        <v>45739.425000000003</v>
      </c>
      <c r="B364">
        <v>24817174</v>
      </c>
      <c r="C364">
        <v>728471</v>
      </c>
      <c r="D364" t="s">
        <v>540</v>
      </c>
      <c r="E364" t="s">
        <v>1164</v>
      </c>
      <c r="F364" t="s">
        <v>1976</v>
      </c>
      <c r="G364" t="s">
        <v>2</v>
      </c>
      <c r="H364">
        <v>48206464</v>
      </c>
      <c r="I364">
        <v>31</v>
      </c>
      <c r="J364">
        <v>934717948</v>
      </c>
      <c r="K364" s="59" t="s">
        <v>1977</v>
      </c>
      <c r="L364" s="59" t="s">
        <v>1978</v>
      </c>
      <c r="M364" s="59" t="s">
        <v>757</v>
      </c>
      <c r="N364" t="s">
        <v>546</v>
      </c>
      <c r="O364" s="57">
        <v>45739.429861111108</v>
      </c>
      <c r="P364" s="57">
        <v>45739.506944444445</v>
      </c>
      <c r="Q364" s="57">
        <v>45739.47152777778</v>
      </c>
      <c r="R364" t="s">
        <v>407</v>
      </c>
      <c r="S364" s="57">
        <v>45739.479166666664</v>
      </c>
      <c r="U364" t="s">
        <v>407</v>
      </c>
      <c r="W364" t="s">
        <v>547</v>
      </c>
    </row>
    <row r="365" spans="1:27" ht="29.1">
      <c r="A365" s="57">
        <v>45739.427777777775</v>
      </c>
      <c r="B365">
        <v>24817187</v>
      </c>
      <c r="C365">
        <v>728481</v>
      </c>
      <c r="D365" t="s">
        <v>540</v>
      </c>
      <c r="E365" t="s">
        <v>1979</v>
      </c>
      <c r="F365" t="s">
        <v>1980</v>
      </c>
      <c r="G365" t="s">
        <v>2</v>
      </c>
      <c r="H365">
        <v>77449026</v>
      </c>
      <c r="I365">
        <v>13</v>
      </c>
      <c r="J365">
        <v>994224692</v>
      </c>
      <c r="K365" s="59" t="s">
        <v>1981</v>
      </c>
      <c r="L365" s="59" t="s">
        <v>1982</v>
      </c>
      <c r="M365" s="59" t="s">
        <v>757</v>
      </c>
      <c r="N365" t="s">
        <v>558</v>
      </c>
      <c r="O365" s="57">
        <v>45739.431944444441</v>
      </c>
      <c r="P365" s="57">
        <v>45739.520833333336</v>
      </c>
      <c r="Q365" s="57">
        <v>45739.486111111109</v>
      </c>
      <c r="R365" t="s">
        <v>407</v>
      </c>
      <c r="S365" s="57">
        <v>45739.493055555555</v>
      </c>
      <c r="U365" t="s">
        <v>407</v>
      </c>
      <c r="W365" t="s">
        <v>547</v>
      </c>
    </row>
    <row r="366" spans="1:27" ht="29.1">
      <c r="A366" s="57">
        <v>45739.428472222222</v>
      </c>
      <c r="B366">
        <v>24817171</v>
      </c>
      <c r="C366">
        <v>728482</v>
      </c>
      <c r="D366" t="s">
        <v>540</v>
      </c>
      <c r="E366" t="s">
        <v>1983</v>
      </c>
      <c r="F366" t="s">
        <v>1984</v>
      </c>
      <c r="G366" t="s">
        <v>2</v>
      </c>
      <c r="H366">
        <v>79241526</v>
      </c>
      <c r="I366">
        <v>9</v>
      </c>
      <c r="J366">
        <v>955971347</v>
      </c>
      <c r="K366" s="59" t="s">
        <v>1985</v>
      </c>
      <c r="L366" s="59" t="s">
        <v>1986</v>
      </c>
      <c r="M366" s="59" t="s">
        <v>589</v>
      </c>
      <c r="N366" t="s">
        <v>558</v>
      </c>
      <c r="O366" s="57">
        <v>45739.441666666666</v>
      </c>
      <c r="P366" s="57">
        <v>45739.534722222219</v>
      </c>
      <c r="Q366" s="57">
        <v>45739.5</v>
      </c>
      <c r="R366" t="s">
        <v>407</v>
      </c>
      <c r="S366" t="s">
        <v>407</v>
      </c>
      <c r="U366" t="s">
        <v>407</v>
      </c>
      <c r="V366" t="s">
        <v>28</v>
      </c>
      <c r="W366" t="s">
        <v>578</v>
      </c>
      <c r="X366" s="8">
        <v>45739</v>
      </c>
      <c r="Z366" t="s">
        <v>724</v>
      </c>
      <c r="AA366" t="s">
        <v>1326</v>
      </c>
    </row>
    <row r="367" spans="1:27" ht="29.1">
      <c r="A367" s="57">
        <v>45739.429861111108</v>
      </c>
      <c r="B367">
        <v>24817196</v>
      </c>
      <c r="C367">
        <v>728488</v>
      </c>
      <c r="D367" t="s">
        <v>540</v>
      </c>
      <c r="E367" t="s">
        <v>1987</v>
      </c>
      <c r="F367" t="s">
        <v>1988</v>
      </c>
      <c r="G367" t="s">
        <v>2</v>
      </c>
      <c r="H367">
        <v>91485088</v>
      </c>
      <c r="I367">
        <v>5</v>
      </c>
      <c r="J367">
        <v>997092086</v>
      </c>
      <c r="K367" s="59" t="s">
        <v>1989</v>
      </c>
      <c r="L367" s="59" t="s">
        <v>1990</v>
      </c>
      <c r="M367" s="59" t="s">
        <v>805</v>
      </c>
      <c r="N367" t="s">
        <v>558</v>
      </c>
      <c r="O367" s="57">
        <v>45739.443055555559</v>
      </c>
      <c r="P367" s="57">
        <v>45739.534722222219</v>
      </c>
      <c r="Q367" s="57">
        <v>45739.475694444445</v>
      </c>
      <c r="R367" t="s">
        <v>407</v>
      </c>
      <c r="S367" t="s">
        <v>407</v>
      </c>
      <c r="U367" t="s">
        <v>407</v>
      </c>
      <c r="V367" t="s">
        <v>28</v>
      </c>
      <c r="W367" t="s">
        <v>578</v>
      </c>
      <c r="X367" s="8">
        <v>45739</v>
      </c>
      <c r="Z367" t="s">
        <v>724</v>
      </c>
      <c r="AA367" t="s">
        <v>1326</v>
      </c>
    </row>
    <row r="368" spans="1:27" ht="29.1">
      <c r="A368" s="57">
        <v>45739.427083333336</v>
      </c>
      <c r="B368">
        <v>24817184</v>
      </c>
      <c r="C368">
        <v>728477</v>
      </c>
      <c r="D368" t="s">
        <v>540</v>
      </c>
      <c r="E368" t="s">
        <v>1991</v>
      </c>
      <c r="F368" t="s">
        <v>1992</v>
      </c>
      <c r="G368" t="s">
        <v>2</v>
      </c>
      <c r="H368">
        <v>46349334</v>
      </c>
      <c r="I368">
        <v>34</v>
      </c>
      <c r="J368">
        <v>994224692</v>
      </c>
      <c r="K368" s="59" t="s">
        <v>1981</v>
      </c>
      <c r="L368" s="59" t="s">
        <v>1982</v>
      </c>
      <c r="M368" s="59" t="s">
        <v>757</v>
      </c>
      <c r="N368" t="s">
        <v>546</v>
      </c>
      <c r="O368" s="57">
        <v>45739.431250000001</v>
      </c>
      <c r="P368" s="57">
        <v>45739.520833333336</v>
      </c>
      <c r="Q368" s="57">
        <v>45739.455555555556</v>
      </c>
      <c r="R368" t="s">
        <v>407</v>
      </c>
      <c r="S368" s="57">
        <v>45739.464583333334</v>
      </c>
      <c r="U368" t="s">
        <v>407</v>
      </c>
      <c r="W368" t="s">
        <v>547</v>
      </c>
    </row>
    <row r="369" spans="1:27" ht="29.1">
      <c r="A369" s="57">
        <v>45739.435416666667</v>
      </c>
      <c r="B369">
        <v>24817214</v>
      </c>
      <c r="C369">
        <v>728495</v>
      </c>
      <c r="D369" t="s">
        <v>540</v>
      </c>
      <c r="E369" t="s">
        <v>1993</v>
      </c>
      <c r="F369" t="s">
        <v>1994</v>
      </c>
      <c r="G369" t="s">
        <v>2</v>
      </c>
      <c r="H369">
        <v>47382385</v>
      </c>
      <c r="I369">
        <v>33</v>
      </c>
      <c r="J369">
        <v>992826334</v>
      </c>
      <c r="K369" s="59" t="s">
        <v>1995</v>
      </c>
      <c r="L369" s="59" t="s">
        <v>1996</v>
      </c>
      <c r="M369" s="59" t="s">
        <v>563</v>
      </c>
      <c r="N369" t="s">
        <v>546</v>
      </c>
      <c r="O369" s="57">
        <v>45739.441666666666</v>
      </c>
      <c r="P369" s="57">
        <v>45739.5625</v>
      </c>
      <c r="Q369" s="57">
        <v>45739.464583333334</v>
      </c>
      <c r="R369" t="s">
        <v>407</v>
      </c>
      <c r="S369" t="s">
        <v>407</v>
      </c>
      <c r="U369" t="s">
        <v>407</v>
      </c>
      <c r="W369" t="s">
        <v>547</v>
      </c>
    </row>
    <row r="370" spans="1:27" ht="29.1">
      <c r="A370" s="57">
        <v>45739.435416666667</v>
      </c>
      <c r="B370">
        <v>24817146</v>
      </c>
      <c r="C370">
        <v>728496</v>
      </c>
      <c r="D370" t="s">
        <v>540</v>
      </c>
      <c r="E370" t="s">
        <v>1997</v>
      </c>
      <c r="F370" t="s">
        <v>1998</v>
      </c>
      <c r="G370" t="s">
        <v>2</v>
      </c>
      <c r="H370">
        <v>92325777</v>
      </c>
      <c r="I370">
        <v>3</v>
      </c>
      <c r="J370">
        <v>985369156</v>
      </c>
      <c r="K370" s="59" t="s">
        <v>1999</v>
      </c>
      <c r="L370" s="59" t="s">
        <v>2000</v>
      </c>
      <c r="M370" s="59" t="s">
        <v>622</v>
      </c>
      <c r="N370" t="s">
        <v>558</v>
      </c>
      <c r="O370" s="57">
        <v>45739.443749999999</v>
      </c>
      <c r="P370" s="57">
        <v>45739.576388888891</v>
      </c>
      <c r="Q370" t="s">
        <v>407</v>
      </c>
      <c r="R370" t="s">
        <v>407</v>
      </c>
      <c r="S370" t="s">
        <v>407</v>
      </c>
      <c r="U370" t="s">
        <v>407</v>
      </c>
      <c r="W370" t="s">
        <v>547</v>
      </c>
    </row>
    <row r="371" spans="1:27">
      <c r="A371" s="57">
        <v>45739.42083333333</v>
      </c>
      <c r="B371">
        <v>24817157</v>
      </c>
      <c r="C371">
        <v>728459</v>
      </c>
      <c r="D371" t="s">
        <v>540</v>
      </c>
      <c r="E371" t="s">
        <v>2001</v>
      </c>
      <c r="F371" t="s">
        <v>2002</v>
      </c>
      <c r="G371" t="s">
        <v>2</v>
      </c>
      <c r="H371">
        <v>70008340</v>
      </c>
      <c r="I371">
        <v>36</v>
      </c>
      <c r="J371">
        <v>954775066</v>
      </c>
      <c r="K371" s="59" t="s">
        <v>2003</v>
      </c>
      <c r="L371" s="59" t="s">
        <v>2004</v>
      </c>
      <c r="M371" s="59" t="s">
        <v>552</v>
      </c>
      <c r="N371" t="s">
        <v>546</v>
      </c>
      <c r="O371" s="57">
        <v>45739.424305555556</v>
      </c>
      <c r="P371" s="57">
        <v>45739.493055555555</v>
      </c>
      <c r="Q371" t="s">
        <v>407</v>
      </c>
      <c r="R371" t="s">
        <v>407</v>
      </c>
      <c r="S371" t="s">
        <v>407</v>
      </c>
      <c r="U371" t="s">
        <v>407</v>
      </c>
      <c r="W371" t="s">
        <v>547</v>
      </c>
      <c r="AA371" t="s">
        <v>2005</v>
      </c>
    </row>
    <row r="372" spans="1:27">
      <c r="A372" s="57">
        <v>45739.438194444447</v>
      </c>
      <c r="B372">
        <v>24817220</v>
      </c>
      <c r="C372">
        <v>728498</v>
      </c>
      <c r="D372" t="s">
        <v>540</v>
      </c>
      <c r="E372" t="s">
        <v>2006</v>
      </c>
      <c r="F372" t="s">
        <v>2007</v>
      </c>
      <c r="G372" t="s">
        <v>2</v>
      </c>
      <c r="H372">
        <v>90591257</v>
      </c>
      <c r="J372">
        <v>987755329</v>
      </c>
      <c r="K372" s="59" t="s">
        <v>2008</v>
      </c>
      <c r="L372" s="59" t="s">
        <v>2009</v>
      </c>
      <c r="M372" s="59" t="s">
        <v>710</v>
      </c>
      <c r="N372" t="s">
        <v>558</v>
      </c>
      <c r="O372" s="57">
        <v>45739.443055555559</v>
      </c>
      <c r="P372" s="57">
        <v>45739.450694444444</v>
      </c>
      <c r="Q372" s="57">
        <v>45739.463888888888</v>
      </c>
      <c r="R372" t="s">
        <v>407</v>
      </c>
      <c r="S372" t="s">
        <v>407</v>
      </c>
      <c r="U372" t="s">
        <v>407</v>
      </c>
      <c r="W372" t="s">
        <v>547</v>
      </c>
    </row>
    <row r="373" spans="1:27" ht="29.1">
      <c r="A373" s="57">
        <v>45739.442361111112</v>
      </c>
      <c r="B373">
        <v>24817237</v>
      </c>
      <c r="C373">
        <v>728501</v>
      </c>
      <c r="D373" t="s">
        <v>540</v>
      </c>
      <c r="E373" t="s">
        <v>2010</v>
      </c>
      <c r="F373" t="s">
        <v>2011</v>
      </c>
      <c r="G373" t="s">
        <v>2</v>
      </c>
      <c r="H373">
        <v>78621754</v>
      </c>
      <c r="I373">
        <v>10</v>
      </c>
      <c r="J373">
        <v>998774703</v>
      </c>
      <c r="K373" s="59" t="s">
        <v>2012</v>
      </c>
      <c r="L373" s="59" t="s">
        <v>2013</v>
      </c>
      <c r="M373" s="59" t="s">
        <v>843</v>
      </c>
      <c r="N373" t="s">
        <v>558</v>
      </c>
      <c r="O373" s="57">
        <v>45739.457638888889</v>
      </c>
      <c r="P373" s="57">
        <v>45739.534722222219</v>
      </c>
      <c r="Q373" s="57">
        <v>45739.5</v>
      </c>
      <c r="R373" t="s">
        <v>407</v>
      </c>
      <c r="S373" t="s">
        <v>407</v>
      </c>
      <c r="U373" t="s">
        <v>407</v>
      </c>
      <c r="V373" t="s">
        <v>28</v>
      </c>
      <c r="W373" t="s">
        <v>578</v>
      </c>
      <c r="X373" s="8">
        <v>45739</v>
      </c>
      <c r="Z373" t="s">
        <v>724</v>
      </c>
      <c r="AA373" t="s">
        <v>1326</v>
      </c>
    </row>
    <row r="374" spans="1:27" ht="29.1">
      <c r="A374" s="57">
        <v>45739.443749999999</v>
      </c>
      <c r="B374">
        <v>24817240</v>
      </c>
      <c r="C374">
        <v>728502</v>
      </c>
      <c r="D374" t="s">
        <v>540</v>
      </c>
      <c r="E374" t="s">
        <v>2014</v>
      </c>
      <c r="F374" t="s">
        <v>2015</v>
      </c>
      <c r="G374" t="s">
        <v>2</v>
      </c>
      <c r="H374">
        <v>9664459</v>
      </c>
      <c r="I374">
        <v>53</v>
      </c>
      <c r="J374">
        <v>958797841</v>
      </c>
      <c r="K374" s="59" t="s">
        <v>2016</v>
      </c>
      <c r="L374" s="59" t="s">
        <v>2017</v>
      </c>
      <c r="M374" s="59" t="s">
        <v>599</v>
      </c>
      <c r="N374" t="s">
        <v>546</v>
      </c>
      <c r="O374" s="57">
        <v>45739.447222222225</v>
      </c>
      <c r="P374" s="57">
        <v>45739.506944444445</v>
      </c>
      <c r="Q374" s="57">
        <v>45739.480555555558</v>
      </c>
      <c r="R374" t="s">
        <v>407</v>
      </c>
      <c r="S374" t="s">
        <v>407</v>
      </c>
      <c r="U374" t="s">
        <v>407</v>
      </c>
      <c r="W374" t="s">
        <v>547</v>
      </c>
    </row>
    <row r="375" spans="1:27">
      <c r="A375" s="57">
        <v>45739.446527777778</v>
      </c>
      <c r="B375">
        <v>24817226</v>
      </c>
      <c r="C375">
        <v>728505</v>
      </c>
      <c r="D375" t="s">
        <v>540</v>
      </c>
      <c r="E375" t="s">
        <v>2018</v>
      </c>
      <c r="F375" t="s">
        <v>2019</v>
      </c>
      <c r="G375" t="s">
        <v>2</v>
      </c>
      <c r="H375">
        <v>43546462</v>
      </c>
      <c r="I375">
        <v>38</v>
      </c>
      <c r="J375">
        <v>980874724</v>
      </c>
      <c r="K375" s="59" t="s">
        <v>2020</v>
      </c>
      <c r="L375" s="59" t="s">
        <v>2021</v>
      </c>
      <c r="M375" s="59" t="s">
        <v>609</v>
      </c>
      <c r="N375" t="s">
        <v>546</v>
      </c>
      <c r="O375" s="57">
        <v>45739.451388888891</v>
      </c>
      <c r="P375" s="57">
        <v>45739.479166666664</v>
      </c>
      <c r="Q375" s="57">
        <v>45739.472916666666</v>
      </c>
      <c r="R375" t="s">
        <v>407</v>
      </c>
      <c r="S375" t="s">
        <v>407</v>
      </c>
      <c r="U375" t="s">
        <v>407</v>
      </c>
      <c r="W375" t="s">
        <v>547</v>
      </c>
    </row>
    <row r="376" spans="1:27" ht="43.5">
      <c r="A376" s="57">
        <v>45739.440972222219</v>
      </c>
      <c r="B376">
        <v>24817231</v>
      </c>
      <c r="C376">
        <v>728499</v>
      </c>
      <c r="D376" t="s">
        <v>540</v>
      </c>
      <c r="E376" t="s">
        <v>2022</v>
      </c>
      <c r="F376" t="s">
        <v>2023</v>
      </c>
      <c r="G376" t="s">
        <v>2</v>
      </c>
      <c r="H376">
        <v>43294129</v>
      </c>
      <c r="I376">
        <v>39</v>
      </c>
      <c r="J376">
        <v>966657334</v>
      </c>
      <c r="K376" s="59" t="s">
        <v>2024</v>
      </c>
      <c r="L376" s="59" t="s">
        <v>2025</v>
      </c>
      <c r="M376" s="59" t="s">
        <v>647</v>
      </c>
      <c r="N376" t="s">
        <v>546</v>
      </c>
      <c r="O376" s="57">
        <v>45739.467361111114</v>
      </c>
      <c r="P376" s="57">
        <v>45739.576388888891</v>
      </c>
      <c r="Q376" s="57">
        <v>45739.486111111109</v>
      </c>
      <c r="R376" t="s">
        <v>407</v>
      </c>
      <c r="S376" t="s">
        <v>407</v>
      </c>
      <c r="U376" t="s">
        <v>407</v>
      </c>
      <c r="W376" t="s">
        <v>547</v>
      </c>
    </row>
    <row r="377" spans="1:27">
      <c r="A377" s="57">
        <v>45739.448611111111</v>
      </c>
      <c r="B377">
        <v>24817250</v>
      </c>
      <c r="C377">
        <v>728507</v>
      </c>
      <c r="D377" t="s">
        <v>540</v>
      </c>
      <c r="E377" t="s">
        <v>1213</v>
      </c>
      <c r="F377" t="s">
        <v>2026</v>
      </c>
      <c r="G377" t="s">
        <v>2</v>
      </c>
      <c r="H377">
        <v>91898667</v>
      </c>
      <c r="I377">
        <v>4</v>
      </c>
      <c r="J377">
        <v>980874724</v>
      </c>
      <c r="K377" s="59" t="s">
        <v>2020</v>
      </c>
      <c r="L377" s="59" t="s">
        <v>2021</v>
      </c>
      <c r="M377" s="59" t="s">
        <v>609</v>
      </c>
      <c r="N377" t="s">
        <v>558</v>
      </c>
      <c r="O377" s="57">
        <v>45739.452777777777</v>
      </c>
      <c r="P377" s="57">
        <v>45739.506944444445</v>
      </c>
      <c r="Q377" t="s">
        <v>407</v>
      </c>
      <c r="R377" t="s">
        <v>407</v>
      </c>
      <c r="S377" t="s">
        <v>407</v>
      </c>
      <c r="U377" t="s">
        <v>407</v>
      </c>
      <c r="W377" t="s">
        <v>547</v>
      </c>
    </row>
    <row r="378" spans="1:27" ht="29.1">
      <c r="A378" s="57">
        <v>45739.45</v>
      </c>
      <c r="B378">
        <v>24817256</v>
      </c>
      <c r="C378">
        <v>728509</v>
      </c>
      <c r="D378" t="s">
        <v>540</v>
      </c>
      <c r="E378" t="s">
        <v>2027</v>
      </c>
      <c r="F378" t="s">
        <v>2028</v>
      </c>
      <c r="G378" t="s">
        <v>2</v>
      </c>
      <c r="H378">
        <v>41238885</v>
      </c>
      <c r="I378">
        <v>43</v>
      </c>
      <c r="J378">
        <v>992739761</v>
      </c>
      <c r="K378" s="59" t="s">
        <v>2029</v>
      </c>
      <c r="L378" s="59" t="s">
        <v>2030</v>
      </c>
      <c r="M378" s="59" t="s">
        <v>563</v>
      </c>
      <c r="N378" t="s">
        <v>546</v>
      </c>
      <c r="O378" s="57">
        <v>45739.45416666667</v>
      </c>
      <c r="P378" s="57">
        <v>45739.520833333336</v>
      </c>
      <c r="Q378" s="57">
        <v>45739.491666666669</v>
      </c>
      <c r="R378" t="s">
        <v>407</v>
      </c>
      <c r="S378" t="s">
        <v>407</v>
      </c>
      <c r="U378" t="s">
        <v>407</v>
      </c>
      <c r="W378" t="s">
        <v>547</v>
      </c>
    </row>
    <row r="379" spans="1:27" ht="29.1">
      <c r="A379" s="57">
        <v>45739.450694444444</v>
      </c>
      <c r="B379">
        <v>24817259</v>
      </c>
      <c r="C379">
        <v>728511</v>
      </c>
      <c r="D379" t="s">
        <v>540</v>
      </c>
      <c r="E379" t="s">
        <v>2031</v>
      </c>
      <c r="F379" t="s">
        <v>2032</v>
      </c>
      <c r="G379" t="s">
        <v>2</v>
      </c>
      <c r="H379">
        <v>42626580</v>
      </c>
      <c r="I379">
        <v>40</v>
      </c>
      <c r="J379">
        <v>991064324</v>
      </c>
      <c r="K379" s="59" t="s">
        <v>2033</v>
      </c>
      <c r="L379" s="59" t="s">
        <v>2034</v>
      </c>
      <c r="M379" s="59" t="s">
        <v>552</v>
      </c>
      <c r="N379" t="s">
        <v>546</v>
      </c>
      <c r="O379" s="57">
        <v>45739.459027777775</v>
      </c>
      <c r="P379" s="57">
        <v>45739.534722222219</v>
      </c>
      <c r="Q379" s="57">
        <v>45739.472916666666</v>
      </c>
      <c r="R379" t="s">
        <v>407</v>
      </c>
      <c r="S379" t="s">
        <v>407</v>
      </c>
      <c r="U379" t="s">
        <v>407</v>
      </c>
      <c r="W379" t="s">
        <v>547</v>
      </c>
    </row>
    <row r="380" spans="1:27" ht="43.5">
      <c r="A380" s="57">
        <v>45739.451388888891</v>
      </c>
      <c r="B380">
        <v>24817262</v>
      </c>
      <c r="C380">
        <v>728512</v>
      </c>
      <c r="D380" t="s">
        <v>540</v>
      </c>
      <c r="E380" t="s">
        <v>2035</v>
      </c>
      <c r="F380" t="s">
        <v>2036</v>
      </c>
      <c r="G380" t="s">
        <v>2</v>
      </c>
      <c r="H380">
        <v>43781719</v>
      </c>
      <c r="I380">
        <v>38</v>
      </c>
      <c r="J380">
        <v>973126324</v>
      </c>
      <c r="K380" s="59" t="s">
        <v>2037</v>
      </c>
      <c r="L380" s="59" t="s">
        <v>2038</v>
      </c>
      <c r="M380" s="59" t="s">
        <v>622</v>
      </c>
      <c r="N380" t="s">
        <v>546</v>
      </c>
      <c r="O380" s="57">
        <v>45739.454861111109</v>
      </c>
      <c r="P380" s="57">
        <v>45739.534722222219</v>
      </c>
      <c r="Q380" s="57">
        <v>45739.484722222223</v>
      </c>
      <c r="R380" t="s">
        <v>407</v>
      </c>
      <c r="S380" s="57">
        <v>45739.494444444441</v>
      </c>
      <c r="U380" t="s">
        <v>407</v>
      </c>
      <c r="W380" t="s">
        <v>547</v>
      </c>
    </row>
    <row r="381" spans="1:27" ht="29.1">
      <c r="A381" s="57">
        <v>45739.461111111108</v>
      </c>
      <c r="B381">
        <v>24817290</v>
      </c>
      <c r="C381">
        <v>728526</v>
      </c>
      <c r="D381" t="s">
        <v>540</v>
      </c>
      <c r="E381" t="s">
        <v>2039</v>
      </c>
      <c r="F381" t="s">
        <v>2040</v>
      </c>
      <c r="G381" t="s">
        <v>2</v>
      </c>
      <c r="H381">
        <v>81646509</v>
      </c>
      <c r="I381">
        <v>8</v>
      </c>
      <c r="J381">
        <v>979596018</v>
      </c>
      <c r="K381" s="59" t="s">
        <v>2041</v>
      </c>
      <c r="L381" s="59" t="s">
        <v>2042</v>
      </c>
      <c r="M381" s="59" t="s">
        <v>573</v>
      </c>
      <c r="N381" t="s">
        <v>558</v>
      </c>
      <c r="O381" s="57">
        <v>45739.491666666669</v>
      </c>
      <c r="P381" s="57">
        <v>45739.534722222219</v>
      </c>
      <c r="Q381" t="s">
        <v>407</v>
      </c>
      <c r="R381" t="s">
        <v>407</v>
      </c>
      <c r="S381" t="s">
        <v>407</v>
      </c>
      <c r="U381" t="s">
        <v>407</v>
      </c>
      <c r="V381" t="s">
        <v>28</v>
      </c>
      <c r="W381" t="s">
        <v>578</v>
      </c>
      <c r="X381" s="8">
        <v>45739</v>
      </c>
      <c r="Z381" t="s">
        <v>724</v>
      </c>
      <c r="AA381" t="s">
        <v>28</v>
      </c>
    </row>
    <row r="382" spans="1:27" ht="29.1">
      <c r="A382" s="57">
        <v>45739.46875</v>
      </c>
      <c r="B382">
        <v>24817314</v>
      </c>
      <c r="C382">
        <v>728533</v>
      </c>
      <c r="D382" t="s">
        <v>540</v>
      </c>
      <c r="E382" t="s">
        <v>2043</v>
      </c>
      <c r="F382" t="s">
        <v>2044</v>
      </c>
      <c r="G382" t="s">
        <v>2</v>
      </c>
      <c r="H382">
        <v>79734263</v>
      </c>
      <c r="I382">
        <v>8</v>
      </c>
      <c r="J382">
        <v>941401788</v>
      </c>
      <c r="K382" s="59" t="s">
        <v>2045</v>
      </c>
      <c r="L382" s="59" t="s">
        <v>2046</v>
      </c>
      <c r="M382" s="59" t="s">
        <v>775</v>
      </c>
      <c r="N382" t="s">
        <v>558</v>
      </c>
      <c r="O382" s="57">
        <v>45739.472222222219</v>
      </c>
      <c r="P382" s="57">
        <v>45739.506944444445</v>
      </c>
      <c r="Q382" s="57">
        <v>45739.5</v>
      </c>
      <c r="R382" t="s">
        <v>407</v>
      </c>
      <c r="S382" s="57">
        <v>45739.508333333331</v>
      </c>
      <c r="U382" t="s">
        <v>407</v>
      </c>
      <c r="W382" t="s">
        <v>547</v>
      </c>
    </row>
    <row r="383" spans="1:27" ht="57.95">
      <c r="A383" s="57">
        <v>45739.470138888886</v>
      </c>
      <c r="B383">
        <v>24817318</v>
      </c>
      <c r="C383">
        <v>728537</v>
      </c>
      <c r="D383" t="s">
        <v>540</v>
      </c>
      <c r="E383" t="s">
        <v>2047</v>
      </c>
      <c r="F383" t="s">
        <v>2048</v>
      </c>
      <c r="G383" t="s">
        <v>2</v>
      </c>
      <c r="H383">
        <v>79659856</v>
      </c>
      <c r="I383">
        <v>8</v>
      </c>
      <c r="J383">
        <v>948173414</v>
      </c>
      <c r="K383" s="59" t="s">
        <v>2049</v>
      </c>
      <c r="L383" s="59" t="s">
        <v>2050</v>
      </c>
      <c r="M383" s="59" t="s">
        <v>552</v>
      </c>
      <c r="N383" t="s">
        <v>558</v>
      </c>
      <c r="O383" s="57">
        <v>45739.473611111112</v>
      </c>
      <c r="P383" s="57">
        <v>45739.534722222219</v>
      </c>
      <c r="Q383" s="57">
        <v>45739.515972222223</v>
      </c>
      <c r="R383" t="s">
        <v>407</v>
      </c>
      <c r="S383" t="s">
        <v>407</v>
      </c>
      <c r="U383" t="s">
        <v>407</v>
      </c>
      <c r="V383" t="s">
        <v>28</v>
      </c>
      <c r="W383" t="s">
        <v>578</v>
      </c>
      <c r="X383" s="8">
        <v>45739</v>
      </c>
      <c r="Z383" t="s">
        <v>724</v>
      </c>
      <c r="AA383" t="s">
        <v>1326</v>
      </c>
    </row>
    <row r="384" spans="1:27">
      <c r="A384" s="57">
        <v>45739.475694444445</v>
      </c>
      <c r="B384">
        <v>24817339</v>
      </c>
      <c r="C384">
        <v>728547</v>
      </c>
      <c r="D384" t="s">
        <v>540</v>
      </c>
      <c r="E384" t="s">
        <v>694</v>
      </c>
      <c r="F384" t="s">
        <v>2051</v>
      </c>
      <c r="G384" t="s">
        <v>2</v>
      </c>
      <c r="H384">
        <v>61139478</v>
      </c>
      <c r="J384">
        <v>984171691</v>
      </c>
      <c r="K384" s="59" t="s">
        <v>2052</v>
      </c>
      <c r="L384" s="59" t="s">
        <v>2053</v>
      </c>
      <c r="M384" s="59" t="s">
        <v>715</v>
      </c>
      <c r="N384" t="s">
        <v>546</v>
      </c>
      <c r="O384" s="57">
        <v>45739.482638888891</v>
      </c>
      <c r="P384" s="57">
        <v>45739.506944444445</v>
      </c>
      <c r="Q384" s="57">
        <v>45739.504166666666</v>
      </c>
      <c r="R384" t="s">
        <v>407</v>
      </c>
      <c r="S384" t="s">
        <v>407</v>
      </c>
      <c r="U384" t="s">
        <v>407</v>
      </c>
      <c r="V384" t="s">
        <v>28</v>
      </c>
      <c r="W384" t="s">
        <v>578</v>
      </c>
      <c r="X384" s="8">
        <v>45739</v>
      </c>
      <c r="Z384" t="s">
        <v>724</v>
      </c>
      <c r="AA384" t="s">
        <v>1326</v>
      </c>
    </row>
    <row r="385" spans="1:27" ht="29.1">
      <c r="A385" s="57">
        <v>45739.480555555558</v>
      </c>
      <c r="B385">
        <v>24817361</v>
      </c>
      <c r="C385">
        <v>728555</v>
      </c>
      <c r="D385" t="s">
        <v>540</v>
      </c>
      <c r="E385" t="s">
        <v>2054</v>
      </c>
      <c r="F385" t="s">
        <v>2055</v>
      </c>
      <c r="G385" t="s">
        <v>2</v>
      </c>
      <c r="H385">
        <v>78799565</v>
      </c>
      <c r="I385">
        <v>10</v>
      </c>
      <c r="J385">
        <v>999426767</v>
      </c>
      <c r="K385" s="59" t="s">
        <v>2056</v>
      </c>
      <c r="L385" s="59" t="s">
        <v>2057</v>
      </c>
      <c r="M385" s="59" t="s">
        <v>647</v>
      </c>
      <c r="N385" t="s">
        <v>558</v>
      </c>
      <c r="O385" s="57">
        <v>45739.484027777777</v>
      </c>
      <c r="P385" s="57">
        <v>45739.520833333336</v>
      </c>
      <c r="Q385" s="57">
        <v>45739.527777777781</v>
      </c>
      <c r="R385" t="s">
        <v>407</v>
      </c>
      <c r="S385" t="s">
        <v>407</v>
      </c>
      <c r="U385" t="s">
        <v>407</v>
      </c>
      <c r="V385" t="s">
        <v>28</v>
      </c>
      <c r="W385" t="s">
        <v>578</v>
      </c>
      <c r="X385" s="8">
        <v>45741</v>
      </c>
      <c r="Y385" s="60">
        <v>0.76388888888888884</v>
      </c>
      <c r="Z385" t="s">
        <v>579</v>
      </c>
      <c r="AA385" t="s">
        <v>1326</v>
      </c>
    </row>
    <row r="386" spans="1:27" ht="29.1">
      <c r="A386" s="57">
        <v>45739.482638888891</v>
      </c>
      <c r="B386">
        <v>24817370</v>
      </c>
      <c r="C386">
        <v>728558</v>
      </c>
      <c r="D386" t="s">
        <v>540</v>
      </c>
      <c r="E386" t="s">
        <v>2058</v>
      </c>
      <c r="F386" t="s">
        <v>2059</v>
      </c>
      <c r="G386" t="s">
        <v>2</v>
      </c>
      <c r="H386">
        <v>90102189</v>
      </c>
      <c r="J386">
        <v>970234760</v>
      </c>
      <c r="K386" s="59" t="s">
        <v>2060</v>
      </c>
      <c r="L386" s="59" t="s">
        <v>2061</v>
      </c>
      <c r="M386" s="59" t="s">
        <v>552</v>
      </c>
      <c r="N386" t="s">
        <v>558</v>
      </c>
      <c r="O386" s="57">
        <v>45739.490277777775</v>
      </c>
      <c r="P386" s="57">
        <v>45739.534722222219</v>
      </c>
      <c r="Q386" s="57">
        <v>45739.52847222222</v>
      </c>
      <c r="R386" t="s">
        <v>407</v>
      </c>
      <c r="S386" t="s">
        <v>407</v>
      </c>
      <c r="U386" t="s">
        <v>407</v>
      </c>
      <c r="V386" t="s">
        <v>28</v>
      </c>
      <c r="W386" t="s">
        <v>578</v>
      </c>
      <c r="X386" s="8">
        <v>45739</v>
      </c>
      <c r="Z386" t="s">
        <v>724</v>
      </c>
      <c r="AA386" t="s">
        <v>1326</v>
      </c>
    </row>
    <row r="387" spans="1:27" ht="43.5">
      <c r="A387" s="57">
        <v>45739.487500000003</v>
      </c>
      <c r="B387">
        <v>24817383</v>
      </c>
      <c r="C387">
        <v>728565</v>
      </c>
      <c r="D387" t="s">
        <v>540</v>
      </c>
      <c r="E387" t="s">
        <v>2062</v>
      </c>
      <c r="F387" t="s">
        <v>2063</v>
      </c>
      <c r="G387" t="s">
        <v>2</v>
      </c>
      <c r="H387">
        <v>46137379</v>
      </c>
      <c r="I387">
        <v>36</v>
      </c>
      <c r="J387">
        <v>980261921</v>
      </c>
      <c r="K387" s="59" t="s">
        <v>2064</v>
      </c>
      <c r="L387" s="59" t="s">
        <v>2065</v>
      </c>
      <c r="M387" s="59" t="s">
        <v>568</v>
      </c>
      <c r="N387" t="s">
        <v>546</v>
      </c>
      <c r="O387" s="57">
        <v>45739.491666666669</v>
      </c>
      <c r="P387" s="57">
        <v>45739.520833333336</v>
      </c>
      <c r="Q387" s="57">
        <v>45739.513888888891</v>
      </c>
      <c r="R387" t="s">
        <v>407</v>
      </c>
      <c r="S387" s="57">
        <v>45739.527777777781</v>
      </c>
      <c r="U387" t="s">
        <v>407</v>
      </c>
      <c r="W387" t="s">
        <v>547</v>
      </c>
    </row>
    <row r="388" spans="1:27" ht="29.1">
      <c r="A388" s="57">
        <v>45739.491666666669</v>
      </c>
      <c r="B388">
        <v>24817396</v>
      </c>
      <c r="C388">
        <v>728569</v>
      </c>
      <c r="D388" t="s">
        <v>540</v>
      </c>
      <c r="E388" t="s">
        <v>2066</v>
      </c>
      <c r="F388" t="s">
        <v>2067</v>
      </c>
      <c r="G388" t="s">
        <v>2</v>
      </c>
      <c r="H388">
        <v>60798152</v>
      </c>
      <c r="I388">
        <v>18</v>
      </c>
      <c r="J388">
        <v>963262194</v>
      </c>
      <c r="K388" s="59" t="s">
        <v>2068</v>
      </c>
      <c r="L388" s="59" t="s">
        <v>2069</v>
      </c>
      <c r="M388" s="59" t="s">
        <v>563</v>
      </c>
      <c r="N388" t="s">
        <v>546</v>
      </c>
      <c r="O388" s="57">
        <v>45739.495833333334</v>
      </c>
      <c r="P388" s="57">
        <v>45739.534722222219</v>
      </c>
      <c r="Q388" s="57">
        <v>45739.51666666667</v>
      </c>
      <c r="R388" t="s">
        <v>407</v>
      </c>
      <c r="S388" t="s">
        <v>407</v>
      </c>
      <c r="U388" t="s">
        <v>407</v>
      </c>
      <c r="W388" t="s">
        <v>547</v>
      </c>
    </row>
    <row r="389" spans="1:27" ht="43.5">
      <c r="A389" s="57">
        <v>45739.479861111111</v>
      </c>
      <c r="B389">
        <v>24817351</v>
      </c>
      <c r="C389">
        <v>728551</v>
      </c>
      <c r="D389" t="s">
        <v>540</v>
      </c>
      <c r="E389" t="s">
        <v>2070</v>
      </c>
      <c r="F389" t="s">
        <v>2071</v>
      </c>
      <c r="G389" t="s">
        <v>2</v>
      </c>
      <c r="H389">
        <v>79142089</v>
      </c>
      <c r="I389">
        <v>9</v>
      </c>
      <c r="J389">
        <v>950287716</v>
      </c>
      <c r="K389" s="59" t="s">
        <v>2072</v>
      </c>
      <c r="L389" s="59" t="s">
        <v>2073</v>
      </c>
      <c r="M389" s="59" t="s">
        <v>789</v>
      </c>
      <c r="N389" t="s">
        <v>558</v>
      </c>
      <c r="O389" s="57">
        <v>45739.484027777777</v>
      </c>
      <c r="P389" s="57">
        <v>45739.520833333336</v>
      </c>
      <c r="Q389" s="57">
        <v>45739.513888888891</v>
      </c>
      <c r="R389" t="s">
        <v>407</v>
      </c>
      <c r="S389" s="57">
        <v>45739.59097222222</v>
      </c>
      <c r="U389" t="s">
        <v>407</v>
      </c>
      <c r="V389" t="s">
        <v>28</v>
      </c>
      <c r="W389" t="s">
        <v>578</v>
      </c>
      <c r="X389" s="8">
        <v>45739</v>
      </c>
      <c r="Z389" t="s">
        <v>724</v>
      </c>
      <c r="AA389" t="s">
        <v>1326</v>
      </c>
    </row>
    <row r="390" spans="1:27" ht="29.1">
      <c r="A390" s="57">
        <v>45739.493055555555</v>
      </c>
      <c r="B390">
        <v>24817382</v>
      </c>
      <c r="C390">
        <v>728571</v>
      </c>
      <c r="D390" t="s">
        <v>540</v>
      </c>
      <c r="E390" t="s">
        <v>2074</v>
      </c>
      <c r="F390" t="s">
        <v>2075</v>
      </c>
      <c r="G390" t="s">
        <v>2</v>
      </c>
      <c r="H390">
        <v>75298572</v>
      </c>
      <c r="I390">
        <v>14</v>
      </c>
      <c r="J390">
        <v>999657596</v>
      </c>
      <c r="K390" s="59" t="s">
        <v>2076</v>
      </c>
      <c r="L390" s="59" t="s">
        <v>2077</v>
      </c>
      <c r="M390" s="59" t="s">
        <v>1509</v>
      </c>
      <c r="N390" t="s">
        <v>558</v>
      </c>
      <c r="O390" s="57">
        <v>45739.498611111114</v>
      </c>
      <c r="P390" s="57">
        <v>45739.548611111109</v>
      </c>
      <c r="Q390" s="57">
        <v>45739.543749999997</v>
      </c>
      <c r="R390" t="s">
        <v>407</v>
      </c>
      <c r="S390" t="s">
        <v>407</v>
      </c>
      <c r="U390" t="s">
        <v>407</v>
      </c>
      <c r="W390" t="s">
        <v>547</v>
      </c>
    </row>
    <row r="391" spans="1:27" ht="29.1">
      <c r="A391" s="57">
        <v>45739.488194444442</v>
      </c>
      <c r="B391">
        <v>24817346</v>
      </c>
      <c r="C391">
        <v>728566</v>
      </c>
      <c r="D391" t="s">
        <v>540</v>
      </c>
      <c r="E391" t="s">
        <v>2078</v>
      </c>
      <c r="F391" t="s">
        <v>2079</v>
      </c>
      <c r="G391" t="s">
        <v>2</v>
      </c>
      <c r="H391">
        <v>70506950</v>
      </c>
      <c r="I391">
        <v>32</v>
      </c>
      <c r="J391">
        <v>991913937</v>
      </c>
      <c r="K391" s="59" t="s">
        <v>2080</v>
      </c>
      <c r="L391" s="59" t="s">
        <v>2081</v>
      </c>
      <c r="M391" s="59" t="s">
        <v>710</v>
      </c>
      <c r="N391" t="s">
        <v>546</v>
      </c>
      <c r="O391" s="57">
        <v>45739.493750000001</v>
      </c>
      <c r="P391" s="57">
        <v>45739.520833333336</v>
      </c>
      <c r="Q391" s="57">
        <v>45739.517361111109</v>
      </c>
      <c r="R391" t="s">
        <v>407</v>
      </c>
      <c r="S391" t="s">
        <v>407</v>
      </c>
      <c r="U391" t="s">
        <v>407</v>
      </c>
      <c r="W391" t="s">
        <v>547</v>
      </c>
    </row>
    <row r="392" spans="1:27" ht="29.1">
      <c r="A392" s="57">
        <v>45739.504166666666</v>
      </c>
      <c r="B392">
        <v>24817404</v>
      </c>
      <c r="C392">
        <v>728582</v>
      </c>
      <c r="D392" t="s">
        <v>540</v>
      </c>
      <c r="E392" t="s">
        <v>2082</v>
      </c>
      <c r="F392" t="s">
        <v>2083</v>
      </c>
      <c r="G392" t="s">
        <v>2</v>
      </c>
      <c r="H392">
        <v>61096789</v>
      </c>
      <c r="I392">
        <v>18</v>
      </c>
      <c r="J392">
        <v>957951567</v>
      </c>
      <c r="K392" s="59" t="s">
        <v>2084</v>
      </c>
      <c r="L392" s="59" t="s">
        <v>2085</v>
      </c>
      <c r="M392" s="59" t="s">
        <v>780</v>
      </c>
      <c r="N392" t="s">
        <v>546</v>
      </c>
      <c r="O392" s="57">
        <v>45739.509722222225</v>
      </c>
      <c r="P392" s="57">
        <v>45739.534722222219</v>
      </c>
      <c r="Q392" s="57">
        <v>45739.53125</v>
      </c>
      <c r="R392" t="s">
        <v>407</v>
      </c>
      <c r="S392" t="s">
        <v>407</v>
      </c>
      <c r="U392" t="s">
        <v>407</v>
      </c>
      <c r="W392" t="s">
        <v>547</v>
      </c>
    </row>
    <row r="393" spans="1:27" ht="29.1">
      <c r="A393" s="57">
        <v>45739.503472222219</v>
      </c>
      <c r="B393">
        <v>24817408</v>
      </c>
      <c r="C393">
        <v>728581</v>
      </c>
      <c r="D393" t="s">
        <v>540</v>
      </c>
      <c r="E393" t="s">
        <v>1819</v>
      </c>
      <c r="F393" t="s">
        <v>2086</v>
      </c>
      <c r="G393" t="s">
        <v>2</v>
      </c>
      <c r="H393">
        <v>9816545</v>
      </c>
      <c r="I393">
        <v>66</v>
      </c>
      <c r="J393">
        <v>992714417</v>
      </c>
      <c r="K393" s="59" t="s">
        <v>2087</v>
      </c>
      <c r="L393" s="59" t="s">
        <v>2088</v>
      </c>
      <c r="M393" s="59" t="s">
        <v>757</v>
      </c>
      <c r="N393" t="s">
        <v>546</v>
      </c>
      <c r="O393" s="57">
        <v>45739.511805555558</v>
      </c>
      <c r="P393" s="57">
        <v>45739.534722222219</v>
      </c>
      <c r="Q393" s="57">
        <v>45739.527083333334</v>
      </c>
      <c r="R393" t="s">
        <v>407</v>
      </c>
      <c r="S393" s="57">
        <v>45739.537499999999</v>
      </c>
      <c r="U393" t="s">
        <v>407</v>
      </c>
      <c r="V393" t="s">
        <v>28</v>
      </c>
      <c r="W393" t="s">
        <v>578</v>
      </c>
      <c r="X393" s="8">
        <v>45741</v>
      </c>
      <c r="Z393" t="s">
        <v>724</v>
      </c>
      <c r="AA393" t="s">
        <v>28</v>
      </c>
    </row>
    <row r="394" spans="1:27" ht="29.1">
      <c r="A394" s="57">
        <v>45739.508333333331</v>
      </c>
      <c r="B394">
        <v>24817436</v>
      </c>
      <c r="C394">
        <v>728588</v>
      </c>
      <c r="D394" t="s">
        <v>540</v>
      </c>
      <c r="E394" t="s">
        <v>2089</v>
      </c>
      <c r="F394" t="s">
        <v>2090</v>
      </c>
      <c r="G394" t="s">
        <v>2</v>
      </c>
      <c r="H394">
        <v>62557688</v>
      </c>
      <c r="I394">
        <v>15</v>
      </c>
      <c r="J394">
        <v>995215076</v>
      </c>
      <c r="K394" s="59" t="s">
        <v>2091</v>
      </c>
      <c r="L394" s="59" t="s">
        <v>2092</v>
      </c>
      <c r="M394" s="59" t="s">
        <v>609</v>
      </c>
      <c r="N394" t="s">
        <v>546</v>
      </c>
      <c r="O394" s="57">
        <v>45739.512499999997</v>
      </c>
      <c r="P394" s="57">
        <v>45739.548611111109</v>
      </c>
      <c r="Q394" s="57">
        <v>45739.541666666664</v>
      </c>
      <c r="R394" t="s">
        <v>407</v>
      </c>
      <c r="S394" t="s">
        <v>407</v>
      </c>
      <c r="U394" t="s">
        <v>407</v>
      </c>
      <c r="W394" t="s">
        <v>547</v>
      </c>
    </row>
    <row r="395" spans="1:27" ht="29.1">
      <c r="A395" s="57">
        <v>45739.511111111111</v>
      </c>
      <c r="B395">
        <v>24817453</v>
      </c>
      <c r="C395">
        <v>728593</v>
      </c>
      <c r="D395" t="s">
        <v>540</v>
      </c>
      <c r="E395" t="s">
        <v>2093</v>
      </c>
      <c r="F395" t="s">
        <v>2094</v>
      </c>
      <c r="G395" t="s">
        <v>2</v>
      </c>
      <c r="H395">
        <v>61516849</v>
      </c>
      <c r="I395">
        <v>16</v>
      </c>
      <c r="J395">
        <v>987379530</v>
      </c>
      <c r="K395" s="59" t="s">
        <v>2095</v>
      </c>
      <c r="L395" s="59" t="s">
        <v>2096</v>
      </c>
      <c r="M395" s="59" t="s">
        <v>604</v>
      </c>
      <c r="N395" t="s">
        <v>558</v>
      </c>
      <c r="O395" s="57">
        <v>45739.515277777777</v>
      </c>
      <c r="P395" s="57">
        <v>45739.548611111109</v>
      </c>
      <c r="Q395" s="57">
        <v>45739.527777777781</v>
      </c>
      <c r="R395" t="s">
        <v>407</v>
      </c>
      <c r="S395" t="s">
        <v>407</v>
      </c>
      <c r="U395" t="s">
        <v>407</v>
      </c>
      <c r="V395" t="s">
        <v>28</v>
      </c>
      <c r="W395" t="s">
        <v>578</v>
      </c>
      <c r="X395" s="8">
        <v>45739</v>
      </c>
      <c r="Z395" t="s">
        <v>724</v>
      </c>
      <c r="AA395" t="s">
        <v>1326</v>
      </c>
    </row>
    <row r="396" spans="1:27" ht="29.1">
      <c r="A396" s="57">
        <v>45739.511805555558</v>
      </c>
      <c r="B396">
        <v>24817454</v>
      </c>
      <c r="C396">
        <v>728594</v>
      </c>
      <c r="D396" t="s">
        <v>540</v>
      </c>
      <c r="E396" t="s">
        <v>2097</v>
      </c>
      <c r="F396" t="s">
        <v>2098</v>
      </c>
      <c r="G396" t="s">
        <v>2</v>
      </c>
      <c r="H396">
        <v>78049721</v>
      </c>
      <c r="I396">
        <v>12</v>
      </c>
      <c r="J396">
        <v>992752620</v>
      </c>
      <c r="K396" s="59" t="s">
        <v>2099</v>
      </c>
      <c r="L396" s="59" t="s">
        <v>2100</v>
      </c>
      <c r="M396" s="59" t="s">
        <v>584</v>
      </c>
      <c r="N396" t="s">
        <v>558</v>
      </c>
      <c r="O396" s="57">
        <v>45739.51666666667</v>
      </c>
      <c r="P396" s="57">
        <v>45739.576388888891</v>
      </c>
      <c r="Q396" s="57">
        <v>45739.555555555555</v>
      </c>
      <c r="R396" t="s">
        <v>407</v>
      </c>
      <c r="S396" t="s">
        <v>407</v>
      </c>
      <c r="U396" t="s">
        <v>407</v>
      </c>
      <c r="V396" t="s">
        <v>28</v>
      </c>
      <c r="W396" t="s">
        <v>578</v>
      </c>
      <c r="X396" s="8">
        <v>45739</v>
      </c>
      <c r="Z396" t="s">
        <v>724</v>
      </c>
      <c r="AA396" t="s">
        <v>1326</v>
      </c>
    </row>
    <row r="397" spans="1:27">
      <c r="A397" s="57">
        <v>45739.513888888891</v>
      </c>
      <c r="B397">
        <v>24817455</v>
      </c>
      <c r="C397">
        <v>728595</v>
      </c>
      <c r="D397" t="s">
        <v>540</v>
      </c>
      <c r="E397" t="s">
        <v>2101</v>
      </c>
      <c r="F397" t="s">
        <v>2102</v>
      </c>
      <c r="G397" t="s">
        <v>2</v>
      </c>
      <c r="H397">
        <v>90552623</v>
      </c>
      <c r="I397">
        <v>7</v>
      </c>
      <c r="J397">
        <v>947861338</v>
      </c>
      <c r="K397" s="59" t="s">
        <v>2103</v>
      </c>
      <c r="L397" s="59" t="s">
        <v>2104</v>
      </c>
      <c r="M397" s="59" t="s">
        <v>594</v>
      </c>
      <c r="N397" t="s">
        <v>558</v>
      </c>
      <c r="O397" s="57">
        <v>45739.518055555556</v>
      </c>
      <c r="P397" s="57">
        <v>45739.576388888891</v>
      </c>
      <c r="Q397" s="57">
        <v>45739.570138888892</v>
      </c>
      <c r="R397" t="s">
        <v>407</v>
      </c>
      <c r="S397" t="s">
        <v>407</v>
      </c>
      <c r="U397" t="s">
        <v>407</v>
      </c>
      <c r="W397" t="s">
        <v>547</v>
      </c>
    </row>
    <row r="398" spans="1:27" ht="29.1">
      <c r="A398" s="57">
        <v>45739.515277777777</v>
      </c>
      <c r="B398">
        <v>24817463</v>
      </c>
      <c r="C398">
        <v>728599</v>
      </c>
      <c r="D398" t="s">
        <v>540</v>
      </c>
      <c r="E398" t="s">
        <v>2105</v>
      </c>
      <c r="F398" t="s">
        <v>2106</v>
      </c>
      <c r="G398" t="s">
        <v>2</v>
      </c>
      <c r="H398">
        <v>6602809</v>
      </c>
      <c r="I398">
        <v>58</v>
      </c>
      <c r="J398">
        <v>994116575</v>
      </c>
      <c r="K398" s="59" t="s">
        <v>2107</v>
      </c>
      <c r="L398" s="59" t="s">
        <v>2108</v>
      </c>
      <c r="M398" s="59" t="s">
        <v>589</v>
      </c>
      <c r="N398" t="s">
        <v>546</v>
      </c>
      <c r="O398" s="57">
        <v>45739.518750000003</v>
      </c>
      <c r="P398" s="57">
        <v>45739.5625</v>
      </c>
      <c r="Q398" s="57">
        <v>45739.544444444444</v>
      </c>
      <c r="R398" t="s">
        <v>407</v>
      </c>
      <c r="S398" t="s">
        <v>407</v>
      </c>
      <c r="U398" t="s">
        <v>407</v>
      </c>
      <c r="W398" t="s">
        <v>547</v>
      </c>
    </row>
    <row r="399" spans="1:27" ht="29.1">
      <c r="A399" s="57">
        <v>45739.515277777777</v>
      </c>
      <c r="B399">
        <v>24817464</v>
      </c>
      <c r="C399">
        <v>728600</v>
      </c>
      <c r="D399" t="s">
        <v>540</v>
      </c>
      <c r="E399" t="s">
        <v>2109</v>
      </c>
      <c r="F399" t="s">
        <v>2110</v>
      </c>
      <c r="G399" t="s">
        <v>2</v>
      </c>
      <c r="H399">
        <v>81015157</v>
      </c>
      <c r="I399">
        <v>12</v>
      </c>
      <c r="J399">
        <v>945489175</v>
      </c>
      <c r="K399" s="59" t="s">
        <v>2111</v>
      </c>
      <c r="L399" s="59" t="s">
        <v>2112</v>
      </c>
      <c r="M399" s="59" t="s">
        <v>563</v>
      </c>
      <c r="N399" t="s">
        <v>558</v>
      </c>
      <c r="O399" s="57">
        <v>45739.519444444442</v>
      </c>
      <c r="P399" s="57">
        <v>45739.576388888891</v>
      </c>
      <c r="Q399" s="57">
        <v>45739.583333333336</v>
      </c>
      <c r="R399" t="s">
        <v>407</v>
      </c>
      <c r="S399" s="57">
        <v>45739.590277777781</v>
      </c>
      <c r="U399" t="s">
        <v>407</v>
      </c>
      <c r="W399" t="s">
        <v>547</v>
      </c>
    </row>
    <row r="400" spans="1:27" ht="29.1">
      <c r="A400" s="57">
        <v>45739.515277777777</v>
      </c>
      <c r="B400">
        <v>24817465</v>
      </c>
      <c r="C400">
        <v>728601</v>
      </c>
      <c r="D400" t="s">
        <v>540</v>
      </c>
      <c r="E400" t="s">
        <v>2113</v>
      </c>
      <c r="F400" t="s">
        <v>2094</v>
      </c>
      <c r="G400" t="s">
        <v>2</v>
      </c>
      <c r="H400">
        <v>75303607</v>
      </c>
      <c r="I400">
        <v>14</v>
      </c>
      <c r="J400">
        <v>987379530</v>
      </c>
      <c r="K400" s="59" t="s">
        <v>2114</v>
      </c>
      <c r="L400" s="59" t="s">
        <v>2115</v>
      </c>
      <c r="M400" s="59" t="s">
        <v>604</v>
      </c>
      <c r="N400" t="s">
        <v>558</v>
      </c>
      <c r="O400" s="57">
        <v>45739.519444444442</v>
      </c>
      <c r="P400" s="57">
        <v>45739.576388888891</v>
      </c>
      <c r="Q400" s="57">
        <v>45739.569444444445</v>
      </c>
      <c r="R400" t="s">
        <v>407</v>
      </c>
      <c r="S400" t="s">
        <v>407</v>
      </c>
      <c r="U400" t="s">
        <v>407</v>
      </c>
      <c r="V400" t="s">
        <v>28</v>
      </c>
      <c r="W400" t="s">
        <v>578</v>
      </c>
      <c r="X400" s="8">
        <v>45739</v>
      </c>
      <c r="Z400" t="s">
        <v>724</v>
      </c>
      <c r="AA400" t="s">
        <v>2116</v>
      </c>
    </row>
    <row r="401" spans="1:27" ht="29.1">
      <c r="A401" s="57">
        <v>45739.518055555556</v>
      </c>
      <c r="B401">
        <v>24817483</v>
      </c>
      <c r="C401">
        <v>728604</v>
      </c>
      <c r="D401" t="s">
        <v>540</v>
      </c>
      <c r="E401" t="s">
        <v>2117</v>
      </c>
      <c r="F401" t="s">
        <v>2118</v>
      </c>
      <c r="G401" t="s">
        <v>1248</v>
      </c>
      <c r="H401">
        <v>2464615</v>
      </c>
      <c r="J401">
        <v>957575364</v>
      </c>
      <c r="K401" s="59" t="s">
        <v>2119</v>
      </c>
      <c r="L401" s="59" t="s">
        <v>2120</v>
      </c>
      <c r="M401" s="59" t="s">
        <v>594</v>
      </c>
      <c r="N401" t="s">
        <v>546</v>
      </c>
      <c r="O401" s="57">
        <v>45739.524305555555</v>
      </c>
      <c r="P401" s="57">
        <v>45739.548611111109</v>
      </c>
      <c r="Q401" s="57">
        <v>45739.541666666664</v>
      </c>
      <c r="R401" t="s">
        <v>407</v>
      </c>
      <c r="S401" t="s">
        <v>407</v>
      </c>
      <c r="U401" t="s">
        <v>407</v>
      </c>
      <c r="W401" t="s">
        <v>547</v>
      </c>
    </row>
    <row r="402" spans="1:27" ht="29.1">
      <c r="A402" s="57">
        <v>45739.522916666669</v>
      </c>
      <c r="B402">
        <v>24817504</v>
      </c>
      <c r="C402">
        <v>728608</v>
      </c>
      <c r="D402" t="s">
        <v>540</v>
      </c>
      <c r="E402" t="s">
        <v>2121</v>
      </c>
      <c r="F402" t="s">
        <v>2122</v>
      </c>
      <c r="G402" t="s">
        <v>2</v>
      </c>
      <c r="H402">
        <v>73280224</v>
      </c>
      <c r="I402">
        <v>15</v>
      </c>
      <c r="J402">
        <v>992583299</v>
      </c>
      <c r="K402" s="59" t="s">
        <v>2123</v>
      </c>
      <c r="L402" s="59" t="s">
        <v>2124</v>
      </c>
      <c r="M402" s="59" t="s">
        <v>647</v>
      </c>
      <c r="N402" t="s">
        <v>558</v>
      </c>
      <c r="O402" s="57">
        <v>45739.527777777781</v>
      </c>
      <c r="P402" s="57">
        <v>45739.618055555555</v>
      </c>
      <c r="Q402" s="57">
        <v>45739.597222222219</v>
      </c>
      <c r="R402" t="s">
        <v>407</v>
      </c>
      <c r="S402" s="57">
        <v>45739.604166666664</v>
      </c>
      <c r="U402" t="s">
        <v>407</v>
      </c>
      <c r="W402" t="s">
        <v>547</v>
      </c>
    </row>
    <row r="403" spans="1:27" ht="29.1">
      <c r="A403" s="57">
        <v>45739.527083333334</v>
      </c>
      <c r="B403">
        <v>24817512</v>
      </c>
      <c r="C403">
        <v>728611</v>
      </c>
      <c r="D403" t="s">
        <v>540</v>
      </c>
      <c r="E403" t="s">
        <v>2125</v>
      </c>
      <c r="F403" t="s">
        <v>2126</v>
      </c>
      <c r="G403" t="s">
        <v>2</v>
      </c>
      <c r="H403">
        <v>27048757</v>
      </c>
      <c r="I403">
        <v>57</v>
      </c>
      <c r="J403">
        <v>981187233</v>
      </c>
      <c r="K403" s="59" t="s">
        <v>2127</v>
      </c>
      <c r="L403" s="59" t="s">
        <v>2128</v>
      </c>
      <c r="M403" s="59" t="s">
        <v>589</v>
      </c>
      <c r="N403" t="s">
        <v>546</v>
      </c>
      <c r="O403" s="57">
        <v>45739.530555555553</v>
      </c>
      <c r="P403" s="57">
        <v>45739.5625</v>
      </c>
      <c r="Q403" s="57">
        <v>45739.556250000001</v>
      </c>
      <c r="R403" t="s">
        <v>407</v>
      </c>
      <c r="S403" t="s">
        <v>407</v>
      </c>
      <c r="U403" t="s">
        <v>407</v>
      </c>
      <c r="V403" t="s">
        <v>28</v>
      </c>
      <c r="W403" t="s">
        <v>578</v>
      </c>
      <c r="X403" s="8">
        <v>45739</v>
      </c>
      <c r="Z403" t="s">
        <v>724</v>
      </c>
      <c r="AA403" t="s">
        <v>28</v>
      </c>
    </row>
    <row r="404" spans="1:27" ht="29.1">
      <c r="A404" s="57">
        <v>45739.529166666667</v>
      </c>
      <c r="B404">
        <v>24817519</v>
      </c>
      <c r="C404">
        <v>728614</v>
      </c>
      <c r="D404" t="s">
        <v>540</v>
      </c>
      <c r="E404" t="s">
        <v>1213</v>
      </c>
      <c r="F404" t="s">
        <v>2129</v>
      </c>
      <c r="G404" t="s">
        <v>2</v>
      </c>
      <c r="H404">
        <v>78051715</v>
      </c>
      <c r="I404">
        <v>12</v>
      </c>
      <c r="J404">
        <v>968966326</v>
      </c>
      <c r="K404" s="59" t="s">
        <v>2130</v>
      </c>
      <c r="L404" s="59" t="s">
        <v>2131</v>
      </c>
      <c r="M404" s="59" t="s">
        <v>557</v>
      </c>
      <c r="N404" t="s">
        <v>558</v>
      </c>
      <c r="O404" s="57">
        <v>45739.532638888886</v>
      </c>
      <c r="P404" s="57">
        <v>45739.604166666664</v>
      </c>
      <c r="Q404" s="57">
        <v>45739.611805555556</v>
      </c>
      <c r="R404" t="s">
        <v>407</v>
      </c>
      <c r="S404" t="s">
        <v>407</v>
      </c>
      <c r="U404" t="s">
        <v>407</v>
      </c>
      <c r="V404" t="s">
        <v>28</v>
      </c>
      <c r="W404" t="s">
        <v>578</v>
      </c>
      <c r="X404" s="8">
        <v>45739</v>
      </c>
      <c r="Z404" t="s">
        <v>724</v>
      </c>
      <c r="AA404" t="s">
        <v>28</v>
      </c>
    </row>
    <row r="405" spans="1:27" ht="29.1">
      <c r="A405" s="57">
        <v>45739.535416666666</v>
      </c>
      <c r="B405">
        <v>24817538</v>
      </c>
      <c r="C405">
        <v>728620</v>
      </c>
      <c r="D405" t="s">
        <v>540</v>
      </c>
      <c r="E405" t="s">
        <v>2132</v>
      </c>
      <c r="F405" t="s">
        <v>2133</v>
      </c>
      <c r="G405" t="s">
        <v>2</v>
      </c>
      <c r="H405">
        <v>43344567</v>
      </c>
      <c r="I405">
        <v>39</v>
      </c>
      <c r="J405">
        <v>984750774</v>
      </c>
      <c r="K405" s="59" t="s">
        <v>2134</v>
      </c>
      <c r="L405" s="59" t="s">
        <v>2135</v>
      </c>
      <c r="M405" s="59" t="s">
        <v>552</v>
      </c>
      <c r="N405" t="s">
        <v>546</v>
      </c>
      <c r="O405" s="57">
        <v>45739.538888888892</v>
      </c>
      <c r="P405" s="57">
        <v>45739.5625</v>
      </c>
      <c r="Q405" s="57">
        <v>45739.556250000001</v>
      </c>
      <c r="R405" t="s">
        <v>407</v>
      </c>
      <c r="S405" t="s">
        <v>407</v>
      </c>
      <c r="U405" t="s">
        <v>407</v>
      </c>
      <c r="V405" t="s">
        <v>28</v>
      </c>
      <c r="W405" t="s">
        <v>578</v>
      </c>
      <c r="X405" s="8">
        <v>45739</v>
      </c>
      <c r="Z405" t="s">
        <v>724</v>
      </c>
      <c r="AA405" t="s">
        <v>28</v>
      </c>
    </row>
    <row r="406" spans="1:27" ht="43.5">
      <c r="A406" s="57">
        <v>45739.536111111112</v>
      </c>
      <c r="B406">
        <v>24817542</v>
      </c>
      <c r="C406">
        <v>728622</v>
      </c>
      <c r="D406" t="s">
        <v>540</v>
      </c>
      <c r="E406" t="s">
        <v>2136</v>
      </c>
      <c r="F406" t="s">
        <v>2137</v>
      </c>
      <c r="G406" t="s">
        <v>2</v>
      </c>
      <c r="H406">
        <v>9878695</v>
      </c>
      <c r="I406">
        <v>51</v>
      </c>
      <c r="J406">
        <v>992733947</v>
      </c>
      <c r="K406" s="59" t="s">
        <v>2138</v>
      </c>
      <c r="L406" s="59" t="s">
        <v>2139</v>
      </c>
      <c r="M406" s="59" t="s">
        <v>589</v>
      </c>
      <c r="N406" t="s">
        <v>546</v>
      </c>
      <c r="O406" s="57">
        <v>45739.540277777778</v>
      </c>
      <c r="P406" s="57">
        <v>45739.576388888891</v>
      </c>
      <c r="Q406" s="57">
        <v>45739.555555555555</v>
      </c>
      <c r="R406" t="s">
        <v>407</v>
      </c>
      <c r="S406" t="s">
        <v>407</v>
      </c>
      <c r="U406" t="s">
        <v>407</v>
      </c>
      <c r="V406" t="s">
        <v>28</v>
      </c>
      <c r="W406" t="s">
        <v>578</v>
      </c>
      <c r="X406" s="8">
        <v>45742</v>
      </c>
      <c r="Y406" s="58">
        <v>0.70966435185185184</v>
      </c>
      <c r="Z406" t="s">
        <v>579</v>
      </c>
      <c r="AA406" t="s">
        <v>2140</v>
      </c>
    </row>
    <row r="407" spans="1:27">
      <c r="A407" s="57">
        <v>45739.54583333333</v>
      </c>
      <c r="B407">
        <v>24817553</v>
      </c>
      <c r="C407">
        <v>728629</v>
      </c>
      <c r="D407" t="s">
        <v>540</v>
      </c>
      <c r="E407" t="s">
        <v>2141</v>
      </c>
      <c r="F407" t="s">
        <v>2142</v>
      </c>
      <c r="G407" t="s">
        <v>2</v>
      </c>
      <c r="H407">
        <v>46224696</v>
      </c>
      <c r="I407">
        <v>35</v>
      </c>
      <c r="J407">
        <v>944255112</v>
      </c>
      <c r="K407" s="59" t="s">
        <v>2143</v>
      </c>
      <c r="L407" s="59" t="s">
        <v>2144</v>
      </c>
      <c r="M407" s="59" t="s">
        <v>545</v>
      </c>
      <c r="N407" t="s">
        <v>546</v>
      </c>
      <c r="O407" s="57">
        <v>45739.551388888889</v>
      </c>
      <c r="P407" s="57">
        <v>45739.576388888891</v>
      </c>
      <c r="Q407" s="57">
        <v>45739.568749999999</v>
      </c>
      <c r="R407" t="s">
        <v>407</v>
      </c>
      <c r="S407" s="57">
        <v>45739.577777777777</v>
      </c>
      <c r="U407" t="s">
        <v>407</v>
      </c>
      <c r="W407" t="s">
        <v>547</v>
      </c>
    </row>
    <row r="408" spans="1:27" ht="29.1">
      <c r="A408" s="57">
        <v>45739.563888888886</v>
      </c>
      <c r="B408">
        <v>24817613</v>
      </c>
      <c r="C408">
        <v>728638</v>
      </c>
      <c r="D408" t="s">
        <v>540</v>
      </c>
      <c r="E408" t="s">
        <v>1466</v>
      </c>
      <c r="F408" t="s">
        <v>2145</v>
      </c>
      <c r="G408" t="s">
        <v>2</v>
      </c>
      <c r="H408">
        <v>42645061</v>
      </c>
      <c r="I408">
        <v>40</v>
      </c>
      <c r="J408">
        <v>907376942</v>
      </c>
      <c r="K408" s="59" t="s">
        <v>2146</v>
      </c>
      <c r="L408" s="59" t="s">
        <v>2147</v>
      </c>
      <c r="M408" s="59" t="s">
        <v>557</v>
      </c>
      <c r="N408" t="s">
        <v>546</v>
      </c>
      <c r="O408" s="57">
        <v>45739.568055555559</v>
      </c>
      <c r="P408" s="57">
        <v>45739.590277777781</v>
      </c>
      <c r="Q408" s="57">
        <v>45739.59097222222</v>
      </c>
      <c r="R408" t="s">
        <v>407</v>
      </c>
      <c r="S408" s="57">
        <v>45739.592361111114</v>
      </c>
      <c r="U408" t="s">
        <v>407</v>
      </c>
      <c r="V408" t="s">
        <v>28</v>
      </c>
      <c r="W408" t="s">
        <v>578</v>
      </c>
      <c r="X408" s="8">
        <v>45739</v>
      </c>
      <c r="Z408" t="s">
        <v>724</v>
      </c>
      <c r="AA408" t="s">
        <v>28</v>
      </c>
    </row>
    <row r="409" spans="1:27" ht="29.1">
      <c r="A409" s="57">
        <v>45739.565972222219</v>
      </c>
      <c r="B409">
        <v>24817625</v>
      </c>
      <c r="C409">
        <v>728639</v>
      </c>
      <c r="D409" t="s">
        <v>540</v>
      </c>
      <c r="E409" t="s">
        <v>2148</v>
      </c>
      <c r="F409" t="s">
        <v>2149</v>
      </c>
      <c r="G409" t="s">
        <v>2</v>
      </c>
      <c r="H409">
        <v>45065441</v>
      </c>
      <c r="I409">
        <v>36</v>
      </c>
      <c r="J409">
        <v>907376942</v>
      </c>
      <c r="K409" s="59" t="s">
        <v>2146</v>
      </c>
      <c r="L409" s="59" t="s">
        <v>2147</v>
      </c>
      <c r="M409" s="59" t="s">
        <v>557</v>
      </c>
      <c r="N409" t="s">
        <v>546</v>
      </c>
      <c r="O409" s="57">
        <v>45739.569444444445</v>
      </c>
      <c r="P409" s="57">
        <v>45739.590277777781</v>
      </c>
      <c r="Q409" s="57">
        <v>45739.591666666667</v>
      </c>
      <c r="R409" t="s">
        <v>407</v>
      </c>
      <c r="S409" s="57">
        <v>45739.6</v>
      </c>
      <c r="U409" t="s">
        <v>407</v>
      </c>
      <c r="W409" t="s">
        <v>547</v>
      </c>
    </row>
    <row r="410" spans="1:27" ht="29.1">
      <c r="A410" s="57">
        <v>45739.565972222219</v>
      </c>
      <c r="B410">
        <v>24817626</v>
      </c>
      <c r="C410">
        <v>728640</v>
      </c>
      <c r="D410" t="s">
        <v>540</v>
      </c>
      <c r="E410" t="s">
        <v>2150</v>
      </c>
      <c r="F410" t="s">
        <v>2151</v>
      </c>
      <c r="G410" t="s">
        <v>2</v>
      </c>
      <c r="H410">
        <v>10688176</v>
      </c>
      <c r="I410">
        <v>46</v>
      </c>
      <c r="J410">
        <v>987216533</v>
      </c>
      <c r="K410" s="59" t="s">
        <v>2152</v>
      </c>
      <c r="L410" s="59" t="s">
        <v>2153</v>
      </c>
      <c r="M410" s="59" t="s">
        <v>563</v>
      </c>
      <c r="N410" t="s">
        <v>546</v>
      </c>
      <c r="O410" s="57">
        <v>45739.569444444445</v>
      </c>
      <c r="P410" s="57">
        <v>45739.604166666664</v>
      </c>
      <c r="Q410" s="57">
        <v>45739.6</v>
      </c>
      <c r="R410" t="s">
        <v>407</v>
      </c>
      <c r="S410" t="s">
        <v>407</v>
      </c>
      <c r="U410" t="s">
        <v>407</v>
      </c>
      <c r="W410" t="s">
        <v>547</v>
      </c>
    </row>
    <row r="411" spans="1:27" ht="29.1">
      <c r="A411" s="57">
        <v>45739.565972222219</v>
      </c>
      <c r="B411">
        <v>24817627</v>
      </c>
      <c r="C411">
        <v>728641</v>
      </c>
      <c r="D411" t="s">
        <v>540</v>
      </c>
      <c r="E411" t="s">
        <v>2154</v>
      </c>
      <c r="F411" t="s">
        <v>2155</v>
      </c>
      <c r="G411" t="s">
        <v>2</v>
      </c>
      <c r="H411">
        <v>78616557</v>
      </c>
      <c r="I411">
        <v>10</v>
      </c>
      <c r="J411">
        <v>926385275</v>
      </c>
      <c r="K411" s="59" t="s">
        <v>2156</v>
      </c>
      <c r="L411" s="59" t="s">
        <v>2157</v>
      </c>
      <c r="M411" s="59" t="s">
        <v>757</v>
      </c>
      <c r="N411" t="s">
        <v>558</v>
      </c>
      <c r="O411" s="57">
        <v>45739.569444444445</v>
      </c>
      <c r="P411" s="57">
        <v>45739.618055555555</v>
      </c>
      <c r="Q411" s="57">
        <v>45739.625</v>
      </c>
      <c r="R411" t="s">
        <v>407</v>
      </c>
      <c r="S411" t="s">
        <v>407</v>
      </c>
      <c r="U411" t="s">
        <v>407</v>
      </c>
      <c r="W411" t="s">
        <v>547</v>
      </c>
    </row>
    <row r="412" spans="1:27" ht="29.1">
      <c r="A412" s="57">
        <v>45739.57916666667</v>
      </c>
      <c r="B412">
        <v>24817654</v>
      </c>
      <c r="C412">
        <v>728650</v>
      </c>
      <c r="D412" t="s">
        <v>540</v>
      </c>
      <c r="E412" t="s">
        <v>2158</v>
      </c>
      <c r="F412" t="s">
        <v>2159</v>
      </c>
      <c r="G412" t="s">
        <v>2</v>
      </c>
      <c r="H412">
        <v>6075268</v>
      </c>
      <c r="I412">
        <v>59</v>
      </c>
      <c r="J412">
        <v>998460530</v>
      </c>
      <c r="K412" s="59" t="s">
        <v>2160</v>
      </c>
      <c r="L412" s="59" t="s">
        <v>2161</v>
      </c>
      <c r="M412" s="59" t="s">
        <v>594</v>
      </c>
      <c r="N412" t="s">
        <v>546</v>
      </c>
      <c r="O412" s="57">
        <v>45739.583333333336</v>
      </c>
      <c r="P412" s="57">
        <v>45739.618055555555</v>
      </c>
      <c r="Q412" s="57">
        <v>45739.59652777778</v>
      </c>
      <c r="R412" t="s">
        <v>407</v>
      </c>
      <c r="S412" s="57">
        <v>45739.606944444444</v>
      </c>
      <c r="U412" t="s">
        <v>407</v>
      </c>
      <c r="V412" t="s">
        <v>28</v>
      </c>
      <c r="W412" t="s">
        <v>578</v>
      </c>
      <c r="X412" s="8">
        <v>45743</v>
      </c>
      <c r="Z412" t="s">
        <v>724</v>
      </c>
    </row>
    <row r="413" spans="1:27" ht="29.1">
      <c r="A413" s="57">
        <v>45739.583333333336</v>
      </c>
      <c r="B413">
        <v>24817669</v>
      </c>
      <c r="C413">
        <v>728651</v>
      </c>
      <c r="D413" t="s">
        <v>540</v>
      </c>
      <c r="E413" t="s">
        <v>1702</v>
      </c>
      <c r="F413" t="s">
        <v>2162</v>
      </c>
      <c r="G413" t="s">
        <v>2</v>
      </c>
      <c r="H413">
        <v>6666889</v>
      </c>
      <c r="J413">
        <v>999949297</v>
      </c>
      <c r="K413" s="59" t="s">
        <v>2163</v>
      </c>
      <c r="L413" s="59" t="s">
        <v>2164</v>
      </c>
      <c r="M413" s="59" t="s">
        <v>2165</v>
      </c>
      <c r="N413" t="s">
        <v>546</v>
      </c>
      <c r="O413" s="57">
        <v>45739.588194444441</v>
      </c>
      <c r="P413" s="57">
        <v>45739.618055555555</v>
      </c>
      <c r="Q413" s="57">
        <v>45739.613888888889</v>
      </c>
      <c r="R413" t="s">
        <v>407</v>
      </c>
      <c r="S413" t="s">
        <v>407</v>
      </c>
      <c r="U413" t="s">
        <v>407</v>
      </c>
      <c r="W413" t="s">
        <v>547</v>
      </c>
    </row>
    <row r="414" spans="1:27" ht="29.1">
      <c r="A414" s="57">
        <v>45739.584027777775</v>
      </c>
      <c r="B414">
        <v>24817671</v>
      </c>
      <c r="C414">
        <v>728652</v>
      </c>
      <c r="D414" t="s">
        <v>540</v>
      </c>
      <c r="E414" t="s">
        <v>2166</v>
      </c>
      <c r="F414" t="s">
        <v>2167</v>
      </c>
      <c r="G414" t="s">
        <v>2</v>
      </c>
      <c r="H414">
        <v>4079888</v>
      </c>
      <c r="I414">
        <v>55</v>
      </c>
      <c r="J414">
        <v>987958363</v>
      </c>
      <c r="K414" s="59" t="s">
        <v>2168</v>
      </c>
      <c r="L414" s="59" t="s">
        <v>2169</v>
      </c>
      <c r="M414" s="59" t="s">
        <v>622</v>
      </c>
      <c r="N414" t="s">
        <v>546</v>
      </c>
      <c r="O414" s="57">
        <v>45739.587500000001</v>
      </c>
      <c r="P414" s="57">
        <v>45739.604166666664</v>
      </c>
      <c r="Q414" s="57">
        <v>45739.61041666667</v>
      </c>
      <c r="R414" t="s">
        <v>407</v>
      </c>
      <c r="S414" s="57">
        <v>45739.615277777775</v>
      </c>
      <c r="U414" t="s">
        <v>407</v>
      </c>
      <c r="W414" t="s">
        <v>547</v>
      </c>
    </row>
    <row r="415" spans="1:27" ht="29.1">
      <c r="A415" s="57">
        <v>45739.584722222222</v>
      </c>
      <c r="B415">
        <v>24817675</v>
      </c>
      <c r="C415">
        <v>728654</v>
      </c>
      <c r="D415" t="s">
        <v>540</v>
      </c>
      <c r="E415" t="s">
        <v>2170</v>
      </c>
      <c r="F415" t="s">
        <v>2171</v>
      </c>
      <c r="G415" t="s">
        <v>2</v>
      </c>
      <c r="H415">
        <v>45042540</v>
      </c>
      <c r="I415">
        <v>36</v>
      </c>
      <c r="J415">
        <v>936803712</v>
      </c>
      <c r="K415" s="59" t="s">
        <v>2172</v>
      </c>
      <c r="L415" s="59" t="s">
        <v>2173</v>
      </c>
      <c r="M415" s="59" t="s">
        <v>599</v>
      </c>
      <c r="N415" t="s">
        <v>546</v>
      </c>
      <c r="O415" s="57">
        <v>45739.589583333334</v>
      </c>
      <c r="P415" s="57">
        <v>45739.618055555555</v>
      </c>
      <c r="Q415" s="57">
        <v>45739.609722222223</v>
      </c>
      <c r="R415" t="s">
        <v>407</v>
      </c>
      <c r="S415" t="s">
        <v>407</v>
      </c>
      <c r="U415" t="s">
        <v>407</v>
      </c>
      <c r="W415" t="s">
        <v>547</v>
      </c>
    </row>
    <row r="416" spans="1:27" ht="29.1">
      <c r="A416" s="57">
        <v>45739.59652777778</v>
      </c>
      <c r="B416">
        <v>24817692</v>
      </c>
      <c r="C416">
        <v>728664</v>
      </c>
      <c r="D416" t="s">
        <v>540</v>
      </c>
      <c r="E416" t="s">
        <v>2174</v>
      </c>
      <c r="F416" t="s">
        <v>2175</v>
      </c>
      <c r="G416" t="s">
        <v>2</v>
      </c>
      <c r="H416">
        <v>73015842</v>
      </c>
      <c r="J416">
        <v>961811112</v>
      </c>
      <c r="K416" s="59" t="s">
        <v>2176</v>
      </c>
      <c r="L416" s="59" t="s">
        <v>2177</v>
      </c>
      <c r="M416" s="59" t="s">
        <v>789</v>
      </c>
      <c r="N416" t="s">
        <v>546</v>
      </c>
      <c r="O416" s="57">
        <v>45739.600694444445</v>
      </c>
      <c r="P416" s="57">
        <v>45739.631944444445</v>
      </c>
      <c r="Q416" s="57">
        <v>45739.625694444447</v>
      </c>
      <c r="R416" t="s">
        <v>407</v>
      </c>
      <c r="S416" s="57">
        <v>45739.631944444445</v>
      </c>
      <c r="U416" t="s">
        <v>407</v>
      </c>
      <c r="V416" t="s">
        <v>28</v>
      </c>
      <c r="W416" t="s">
        <v>578</v>
      </c>
      <c r="X416" s="8">
        <v>45739</v>
      </c>
      <c r="Z416" t="s">
        <v>724</v>
      </c>
      <c r="AA416" t="s">
        <v>28</v>
      </c>
    </row>
    <row r="417" spans="1:27" ht="43.5">
      <c r="A417" s="57">
        <v>45739.6</v>
      </c>
      <c r="B417">
        <v>24817700</v>
      </c>
      <c r="C417">
        <v>728666</v>
      </c>
      <c r="D417" t="s">
        <v>540</v>
      </c>
      <c r="E417" t="s">
        <v>2178</v>
      </c>
      <c r="F417" t="s">
        <v>2179</v>
      </c>
      <c r="G417" t="s">
        <v>2</v>
      </c>
      <c r="H417">
        <v>9832101</v>
      </c>
      <c r="J417">
        <v>933047172</v>
      </c>
      <c r="K417" s="59" t="s">
        <v>2180</v>
      </c>
      <c r="L417" s="59" t="s">
        <v>2181</v>
      </c>
      <c r="M417" s="59" t="s">
        <v>715</v>
      </c>
      <c r="N417" t="s">
        <v>546</v>
      </c>
      <c r="O417" s="57">
        <v>45739.605555555558</v>
      </c>
      <c r="P417" s="57">
        <v>45739.631944444445</v>
      </c>
      <c r="Q417" s="57">
        <v>45739.638194444444</v>
      </c>
      <c r="R417" t="s">
        <v>407</v>
      </c>
      <c r="S417" s="57">
        <v>45739.651388888888</v>
      </c>
      <c r="U417" t="s">
        <v>407</v>
      </c>
      <c r="V417" t="s">
        <v>28</v>
      </c>
      <c r="W417" t="s">
        <v>578</v>
      </c>
      <c r="X417" s="8">
        <v>45740</v>
      </c>
      <c r="Z417" t="s">
        <v>724</v>
      </c>
      <c r="AA417" t="s">
        <v>28</v>
      </c>
    </row>
    <row r="418" spans="1:27">
      <c r="A418" s="57">
        <v>45739.604166666664</v>
      </c>
      <c r="B418">
        <v>24817706</v>
      </c>
      <c r="C418">
        <v>728668</v>
      </c>
      <c r="D418" t="s">
        <v>540</v>
      </c>
      <c r="E418" t="s">
        <v>2182</v>
      </c>
      <c r="F418" t="s">
        <v>2183</v>
      </c>
      <c r="G418" t="s">
        <v>2</v>
      </c>
      <c r="H418">
        <v>73894788</v>
      </c>
      <c r="I418">
        <v>30</v>
      </c>
      <c r="J418">
        <v>967320803</v>
      </c>
      <c r="K418" s="59" t="s">
        <v>2184</v>
      </c>
      <c r="L418" s="59" t="s">
        <v>2185</v>
      </c>
      <c r="M418" s="59" t="s">
        <v>589</v>
      </c>
      <c r="N418" t="s">
        <v>546</v>
      </c>
      <c r="O418" s="57">
        <v>45739.631944444445</v>
      </c>
      <c r="P418" s="57">
        <v>45739.673611111109</v>
      </c>
      <c r="Q418" s="57">
        <v>45739.656944444447</v>
      </c>
      <c r="R418" t="s">
        <v>407</v>
      </c>
      <c r="S418" t="s">
        <v>407</v>
      </c>
      <c r="U418" t="s">
        <v>407</v>
      </c>
      <c r="W418" t="s">
        <v>547</v>
      </c>
    </row>
    <row r="419" spans="1:27">
      <c r="A419" s="57">
        <v>45739.606944444444</v>
      </c>
      <c r="B419">
        <v>24817715</v>
      </c>
      <c r="C419">
        <v>728672</v>
      </c>
      <c r="D419" t="s">
        <v>540</v>
      </c>
      <c r="E419" t="s">
        <v>2186</v>
      </c>
      <c r="F419" t="s">
        <v>2187</v>
      </c>
      <c r="G419" t="s">
        <v>2</v>
      </c>
      <c r="H419">
        <v>81796374</v>
      </c>
      <c r="I419">
        <v>7</v>
      </c>
      <c r="J419">
        <v>960428979</v>
      </c>
      <c r="K419" s="59" t="s">
        <v>2188</v>
      </c>
      <c r="L419" s="59" t="s">
        <v>2189</v>
      </c>
      <c r="M419" s="59" t="s">
        <v>594</v>
      </c>
      <c r="N419" t="s">
        <v>558</v>
      </c>
      <c r="O419" s="57">
        <v>45739.61041666667</v>
      </c>
      <c r="P419" s="57">
        <v>45739.659722222219</v>
      </c>
      <c r="Q419" s="57">
        <v>45739.625</v>
      </c>
      <c r="R419" t="s">
        <v>407</v>
      </c>
      <c r="S419" s="57">
        <v>45739.631944444445</v>
      </c>
      <c r="U419" t="s">
        <v>407</v>
      </c>
      <c r="W419" t="s">
        <v>547</v>
      </c>
    </row>
    <row r="420" spans="1:27" ht="29.1">
      <c r="A420" s="57">
        <v>45739.60833333333</v>
      </c>
      <c r="B420">
        <v>24817716</v>
      </c>
      <c r="C420">
        <v>728674</v>
      </c>
      <c r="D420" t="s">
        <v>540</v>
      </c>
      <c r="E420" t="s">
        <v>2190</v>
      </c>
      <c r="F420" t="s">
        <v>2191</v>
      </c>
      <c r="G420" t="s">
        <v>2</v>
      </c>
      <c r="H420">
        <v>70437072</v>
      </c>
      <c r="I420">
        <v>36</v>
      </c>
      <c r="J420">
        <v>991208546</v>
      </c>
      <c r="K420" s="59" t="s">
        <v>2192</v>
      </c>
      <c r="L420" s="59" t="s">
        <v>2193</v>
      </c>
      <c r="M420" s="59" t="s">
        <v>568</v>
      </c>
      <c r="N420" t="s">
        <v>546</v>
      </c>
      <c r="O420" s="57">
        <v>45739.611805555556</v>
      </c>
      <c r="P420" s="57">
        <v>45739.659722222219</v>
      </c>
      <c r="Q420" s="57">
        <v>45739.63958333333</v>
      </c>
      <c r="R420" t="s">
        <v>407</v>
      </c>
      <c r="S420" t="s">
        <v>407</v>
      </c>
      <c r="U420" t="s">
        <v>407</v>
      </c>
      <c r="V420" t="s">
        <v>28</v>
      </c>
      <c r="W420" t="s">
        <v>578</v>
      </c>
      <c r="X420" s="8">
        <v>45739</v>
      </c>
      <c r="Z420" t="s">
        <v>724</v>
      </c>
      <c r="AA420" t="s">
        <v>28</v>
      </c>
    </row>
    <row r="421" spans="1:27" ht="29.1">
      <c r="A421" s="57">
        <v>45739.611805555556</v>
      </c>
      <c r="B421">
        <v>24817726</v>
      </c>
      <c r="C421">
        <v>728681</v>
      </c>
      <c r="D421" t="s">
        <v>540</v>
      </c>
      <c r="E421" t="s">
        <v>2194</v>
      </c>
      <c r="F421" t="s">
        <v>2195</v>
      </c>
      <c r="G421" t="s">
        <v>2</v>
      </c>
      <c r="H421">
        <v>74506554</v>
      </c>
      <c r="I421">
        <v>14</v>
      </c>
      <c r="J421">
        <v>999897420</v>
      </c>
      <c r="K421" s="59" t="s">
        <v>2196</v>
      </c>
      <c r="L421" s="59" t="s">
        <v>2197</v>
      </c>
      <c r="M421" s="59" t="s">
        <v>729</v>
      </c>
      <c r="N421" t="s">
        <v>546</v>
      </c>
      <c r="O421" s="57">
        <v>45739.617361111108</v>
      </c>
      <c r="P421" s="57">
        <v>45739.645833333336</v>
      </c>
      <c r="Q421" s="57">
        <v>45739.638888888891</v>
      </c>
      <c r="R421" t="s">
        <v>407</v>
      </c>
      <c r="S421" t="s">
        <v>407</v>
      </c>
      <c r="U421" t="s">
        <v>407</v>
      </c>
      <c r="V421" t="s">
        <v>28</v>
      </c>
      <c r="W421" t="s">
        <v>578</v>
      </c>
      <c r="X421" s="8">
        <v>45741</v>
      </c>
      <c r="Y421" s="60">
        <v>0.70972222222222225</v>
      </c>
      <c r="Z421" t="s">
        <v>579</v>
      </c>
      <c r="AA421" t="s">
        <v>28</v>
      </c>
    </row>
    <row r="422" spans="1:27">
      <c r="A422" s="57">
        <v>45739.613194444442</v>
      </c>
      <c r="B422">
        <v>24817730</v>
      </c>
      <c r="C422">
        <v>728682</v>
      </c>
      <c r="D422" t="s">
        <v>540</v>
      </c>
      <c r="E422" t="s">
        <v>2198</v>
      </c>
      <c r="F422" t="s">
        <v>2199</v>
      </c>
      <c r="G422" t="s">
        <v>2</v>
      </c>
      <c r="H422">
        <v>70024309</v>
      </c>
      <c r="I422">
        <v>38</v>
      </c>
      <c r="J422">
        <v>987368150</v>
      </c>
      <c r="K422" s="59" t="s">
        <v>2200</v>
      </c>
      <c r="L422" s="59" t="s">
        <v>2201</v>
      </c>
      <c r="M422" s="59" t="s">
        <v>604</v>
      </c>
      <c r="N422" t="s">
        <v>546</v>
      </c>
      <c r="O422" s="57">
        <v>45739.616666666669</v>
      </c>
      <c r="P422" s="57">
        <v>45739.645833333336</v>
      </c>
      <c r="Q422" s="57">
        <v>45739.652083333334</v>
      </c>
      <c r="R422" t="s">
        <v>407</v>
      </c>
      <c r="S422" s="57">
        <v>45739.660416666666</v>
      </c>
      <c r="U422" t="s">
        <v>407</v>
      </c>
      <c r="V422" t="s">
        <v>28</v>
      </c>
      <c r="W422" t="s">
        <v>578</v>
      </c>
      <c r="X422" s="8">
        <v>45739</v>
      </c>
      <c r="Z422" t="s">
        <v>724</v>
      </c>
      <c r="AA422" t="s">
        <v>28</v>
      </c>
    </row>
    <row r="423" spans="1:27" ht="29.1">
      <c r="A423" s="57">
        <v>45739.629166666666</v>
      </c>
      <c r="B423">
        <v>24817772</v>
      </c>
      <c r="C423">
        <v>728690</v>
      </c>
      <c r="D423" t="s">
        <v>540</v>
      </c>
      <c r="E423" t="s">
        <v>2202</v>
      </c>
      <c r="F423" t="s">
        <v>2203</v>
      </c>
      <c r="G423" t="s">
        <v>2</v>
      </c>
      <c r="H423">
        <v>92480035</v>
      </c>
      <c r="I423">
        <v>3</v>
      </c>
      <c r="J423">
        <v>920398769</v>
      </c>
      <c r="K423" s="59" t="s">
        <v>2204</v>
      </c>
      <c r="L423" s="59" t="s">
        <v>2205</v>
      </c>
      <c r="M423" s="59" t="s">
        <v>589</v>
      </c>
      <c r="N423" t="s">
        <v>558</v>
      </c>
      <c r="O423" s="57">
        <v>45739.632638888892</v>
      </c>
      <c r="P423" s="57">
        <v>45739.674305555556</v>
      </c>
      <c r="Q423" t="s">
        <v>407</v>
      </c>
      <c r="R423" t="s">
        <v>407</v>
      </c>
      <c r="S423" t="s">
        <v>407</v>
      </c>
      <c r="U423" t="s">
        <v>407</v>
      </c>
      <c r="W423" t="s">
        <v>547</v>
      </c>
    </row>
    <row r="424" spans="1:27">
      <c r="A424" s="57">
        <v>45739.638194444444</v>
      </c>
      <c r="B424">
        <v>24817801</v>
      </c>
      <c r="C424">
        <v>728698</v>
      </c>
      <c r="D424" t="s">
        <v>540</v>
      </c>
      <c r="E424" t="s">
        <v>2206</v>
      </c>
      <c r="F424" t="s">
        <v>2207</v>
      </c>
      <c r="G424" t="s">
        <v>2</v>
      </c>
      <c r="H424">
        <v>61770623</v>
      </c>
      <c r="I424">
        <v>16</v>
      </c>
      <c r="J424">
        <v>969260728</v>
      </c>
      <c r="K424" s="59" t="s">
        <v>2208</v>
      </c>
      <c r="L424" s="59" t="s">
        <v>2209</v>
      </c>
      <c r="M424" s="59" t="s">
        <v>589</v>
      </c>
      <c r="N424" t="s">
        <v>558</v>
      </c>
      <c r="O424" s="57">
        <v>45739.64166666667</v>
      </c>
      <c r="P424" s="57">
        <v>45739.659722222219</v>
      </c>
      <c r="Q424" s="57">
        <v>45739.667361111111</v>
      </c>
      <c r="R424" t="s">
        <v>407</v>
      </c>
      <c r="S424" t="s">
        <v>407</v>
      </c>
      <c r="U424" t="s">
        <v>407</v>
      </c>
      <c r="V424" t="s">
        <v>28</v>
      </c>
      <c r="W424" t="s">
        <v>578</v>
      </c>
      <c r="X424" s="8">
        <v>45739</v>
      </c>
      <c r="Z424" t="s">
        <v>724</v>
      </c>
      <c r="AA424" t="s">
        <v>28</v>
      </c>
    </row>
    <row r="425" spans="1:27">
      <c r="A425" s="57">
        <v>45739.645138888889</v>
      </c>
      <c r="B425">
        <v>24817817</v>
      </c>
      <c r="C425">
        <v>728702</v>
      </c>
      <c r="D425" t="s">
        <v>540</v>
      </c>
      <c r="E425" t="s">
        <v>2210</v>
      </c>
      <c r="F425" t="s">
        <v>2211</v>
      </c>
      <c r="G425" t="s">
        <v>2</v>
      </c>
      <c r="H425">
        <v>75350822</v>
      </c>
      <c r="I425">
        <v>30</v>
      </c>
      <c r="J425">
        <v>968441910</v>
      </c>
      <c r="K425" s="59" t="s">
        <v>2212</v>
      </c>
      <c r="L425" s="59" t="s">
        <v>2213</v>
      </c>
      <c r="M425" s="59" t="s">
        <v>563</v>
      </c>
      <c r="N425" t="s">
        <v>546</v>
      </c>
      <c r="O425" s="57">
        <v>45739.649305555555</v>
      </c>
      <c r="P425" s="57">
        <v>45739.673611111109</v>
      </c>
      <c r="Q425" s="57">
        <v>45739.665972222225</v>
      </c>
      <c r="R425" t="s">
        <v>407</v>
      </c>
      <c r="S425" s="57">
        <v>45739.67291666667</v>
      </c>
      <c r="U425" t="s">
        <v>407</v>
      </c>
      <c r="W425" t="s">
        <v>547</v>
      </c>
    </row>
    <row r="426" spans="1:27">
      <c r="A426" s="57">
        <v>45739.654861111114</v>
      </c>
      <c r="B426">
        <v>24817836</v>
      </c>
      <c r="C426">
        <v>728707</v>
      </c>
      <c r="D426" t="s">
        <v>540</v>
      </c>
      <c r="E426" t="s">
        <v>2214</v>
      </c>
      <c r="F426" t="s">
        <v>2215</v>
      </c>
      <c r="G426" t="s">
        <v>2</v>
      </c>
      <c r="H426">
        <v>76303537</v>
      </c>
      <c r="I426">
        <v>23</v>
      </c>
      <c r="J426">
        <v>975080957</v>
      </c>
      <c r="K426" s="59" t="s">
        <v>2216</v>
      </c>
      <c r="L426" s="59" t="s">
        <v>2217</v>
      </c>
      <c r="M426" s="59" t="s">
        <v>589</v>
      </c>
      <c r="N426" t="s">
        <v>546</v>
      </c>
      <c r="O426" s="57">
        <v>45739.659722222219</v>
      </c>
      <c r="P426" s="57">
        <v>45739.6875</v>
      </c>
      <c r="Q426" s="57">
        <v>45739.679861111108</v>
      </c>
      <c r="R426" t="s">
        <v>407</v>
      </c>
      <c r="S426" s="57">
        <v>45739.686805555553</v>
      </c>
      <c r="U426" t="s">
        <v>407</v>
      </c>
      <c r="V426" t="s">
        <v>28</v>
      </c>
      <c r="W426" t="s">
        <v>578</v>
      </c>
      <c r="X426" s="8">
        <v>45739</v>
      </c>
      <c r="Z426" t="s">
        <v>724</v>
      </c>
      <c r="AA426" t="s">
        <v>28</v>
      </c>
    </row>
    <row r="427" spans="1:27">
      <c r="A427" s="57">
        <v>45739.65902777778</v>
      </c>
      <c r="B427">
        <v>24817856</v>
      </c>
      <c r="C427">
        <v>728711</v>
      </c>
      <c r="D427" t="s">
        <v>540</v>
      </c>
      <c r="E427" t="s">
        <v>1804</v>
      </c>
      <c r="F427" t="s">
        <v>1805</v>
      </c>
      <c r="G427" t="s">
        <v>2</v>
      </c>
      <c r="H427">
        <v>79067547</v>
      </c>
      <c r="I427">
        <v>10</v>
      </c>
      <c r="J427">
        <v>990182050</v>
      </c>
      <c r="K427" s="59" t="s">
        <v>2218</v>
      </c>
      <c r="L427" s="59" t="s">
        <v>1807</v>
      </c>
      <c r="M427" s="59" t="s">
        <v>609</v>
      </c>
      <c r="N427" t="s">
        <v>558</v>
      </c>
      <c r="O427" s="57">
        <v>45739.663888888892</v>
      </c>
      <c r="P427" s="57">
        <v>45739.6875</v>
      </c>
      <c r="Q427" s="57">
        <v>45739.683333333334</v>
      </c>
      <c r="R427" t="s">
        <v>407</v>
      </c>
      <c r="S427" t="s">
        <v>407</v>
      </c>
      <c r="U427" t="s">
        <v>407</v>
      </c>
      <c r="W427" t="s">
        <v>547</v>
      </c>
    </row>
    <row r="428" spans="1:27">
      <c r="A428" s="57">
        <v>45739.665972222225</v>
      </c>
      <c r="B428">
        <v>24817867</v>
      </c>
      <c r="C428">
        <v>728717</v>
      </c>
      <c r="D428" t="s">
        <v>540</v>
      </c>
      <c r="E428" t="s">
        <v>2219</v>
      </c>
      <c r="F428" t="s">
        <v>2220</v>
      </c>
      <c r="G428" t="s">
        <v>2</v>
      </c>
      <c r="H428">
        <v>71535678</v>
      </c>
      <c r="I428">
        <v>26</v>
      </c>
      <c r="J428">
        <v>986953618</v>
      </c>
      <c r="K428" s="59" t="s">
        <v>2221</v>
      </c>
      <c r="L428" s="59" t="s">
        <v>2222</v>
      </c>
      <c r="M428" s="59" t="s">
        <v>1067</v>
      </c>
      <c r="N428" t="s">
        <v>546</v>
      </c>
      <c r="O428" s="57">
        <v>45739.671527777777</v>
      </c>
      <c r="P428" s="57">
        <v>45739.6875</v>
      </c>
      <c r="Q428" s="57">
        <v>45739.700694444444</v>
      </c>
      <c r="R428" t="s">
        <v>407</v>
      </c>
      <c r="S428" s="57">
        <v>45739.701388888891</v>
      </c>
      <c r="U428" t="s">
        <v>407</v>
      </c>
      <c r="V428" t="s">
        <v>28</v>
      </c>
      <c r="W428" t="s">
        <v>578</v>
      </c>
      <c r="X428" s="8">
        <v>45741</v>
      </c>
      <c r="Z428" t="s">
        <v>724</v>
      </c>
      <c r="AA428" t="s">
        <v>28</v>
      </c>
    </row>
    <row r="429" spans="1:27">
      <c r="A429" s="57">
        <v>45739.666666666664</v>
      </c>
      <c r="B429">
        <v>24817877</v>
      </c>
      <c r="C429">
        <v>728718</v>
      </c>
      <c r="D429" t="s">
        <v>540</v>
      </c>
      <c r="E429" t="s">
        <v>2223</v>
      </c>
      <c r="F429" t="s">
        <v>2224</v>
      </c>
      <c r="G429" t="s">
        <v>2</v>
      </c>
      <c r="H429">
        <v>91076713</v>
      </c>
      <c r="I429">
        <v>6</v>
      </c>
      <c r="J429">
        <v>959567375</v>
      </c>
      <c r="K429" s="59" t="s">
        <v>2225</v>
      </c>
      <c r="L429" s="59" t="s">
        <v>2226</v>
      </c>
      <c r="M429" s="59" t="s">
        <v>594</v>
      </c>
      <c r="N429" t="s">
        <v>558</v>
      </c>
      <c r="O429" s="57">
        <v>45739.67083333333</v>
      </c>
      <c r="P429" s="57">
        <v>45739.6875</v>
      </c>
      <c r="Q429" s="57">
        <v>45739.702777777777</v>
      </c>
      <c r="R429" t="s">
        <v>407</v>
      </c>
      <c r="S429" t="s">
        <v>407</v>
      </c>
      <c r="U429" t="s">
        <v>407</v>
      </c>
      <c r="W429" t="s">
        <v>547</v>
      </c>
    </row>
    <row r="430" spans="1:27" ht="29.1">
      <c r="A430" s="57">
        <v>45739.671527777777</v>
      </c>
      <c r="B430">
        <v>24817890</v>
      </c>
      <c r="C430">
        <v>728723</v>
      </c>
      <c r="D430" t="s">
        <v>540</v>
      </c>
      <c r="E430" t="s">
        <v>2227</v>
      </c>
      <c r="F430" t="s">
        <v>2228</v>
      </c>
      <c r="G430" t="s">
        <v>2</v>
      </c>
      <c r="H430">
        <v>7277768</v>
      </c>
      <c r="I430">
        <v>60</v>
      </c>
      <c r="J430">
        <v>993542035</v>
      </c>
      <c r="K430" s="59" t="s">
        <v>2229</v>
      </c>
      <c r="L430" s="59" t="s">
        <v>2230</v>
      </c>
      <c r="M430" s="59" t="s">
        <v>563</v>
      </c>
      <c r="N430" t="s">
        <v>546</v>
      </c>
      <c r="O430" s="57">
        <v>45739.675694444442</v>
      </c>
      <c r="P430" s="57">
        <v>45739.701388888891</v>
      </c>
      <c r="Q430" s="57">
        <v>45739.70208333333</v>
      </c>
      <c r="R430" t="s">
        <v>407</v>
      </c>
      <c r="S430" t="s">
        <v>407</v>
      </c>
      <c r="U430" t="s">
        <v>407</v>
      </c>
      <c r="W430" t="s">
        <v>547</v>
      </c>
    </row>
    <row r="431" spans="1:27" ht="43.5">
      <c r="A431" s="57">
        <v>45739.67291666667</v>
      </c>
      <c r="B431">
        <v>24817895</v>
      </c>
      <c r="C431">
        <v>728726</v>
      </c>
      <c r="D431" t="s">
        <v>540</v>
      </c>
      <c r="E431" t="s">
        <v>2231</v>
      </c>
      <c r="F431" t="s">
        <v>2232</v>
      </c>
      <c r="G431" t="s">
        <v>2</v>
      </c>
      <c r="H431">
        <v>72349938</v>
      </c>
      <c r="I431">
        <v>16</v>
      </c>
      <c r="J431">
        <v>982127743</v>
      </c>
      <c r="K431" s="59" t="s">
        <v>2233</v>
      </c>
      <c r="L431" s="59" t="s">
        <v>2234</v>
      </c>
      <c r="M431" s="59" t="s">
        <v>573</v>
      </c>
      <c r="N431" t="s">
        <v>558</v>
      </c>
      <c r="O431" s="57">
        <v>45739.676388888889</v>
      </c>
      <c r="P431" s="57">
        <v>45739.701388888891</v>
      </c>
      <c r="Q431" s="57">
        <v>45739.694444444445</v>
      </c>
      <c r="R431" t="s">
        <v>407</v>
      </c>
      <c r="S431" s="57">
        <v>45739.70208333333</v>
      </c>
      <c r="U431" t="s">
        <v>407</v>
      </c>
      <c r="W431" t="s">
        <v>547</v>
      </c>
    </row>
    <row r="432" spans="1:27" ht="29.1">
      <c r="A432" s="57">
        <v>45739.677777777775</v>
      </c>
      <c r="B432">
        <v>24817905</v>
      </c>
      <c r="C432">
        <v>728730</v>
      </c>
      <c r="D432" t="s">
        <v>540</v>
      </c>
      <c r="E432" t="s">
        <v>2235</v>
      </c>
      <c r="F432" t="s">
        <v>2236</v>
      </c>
      <c r="G432" t="s">
        <v>2</v>
      </c>
      <c r="H432">
        <v>74002327</v>
      </c>
      <c r="I432">
        <v>15</v>
      </c>
      <c r="J432">
        <v>943951624</v>
      </c>
      <c r="K432" s="59" t="s">
        <v>2237</v>
      </c>
      <c r="L432" s="59" t="s">
        <v>2238</v>
      </c>
      <c r="M432" s="59" t="s">
        <v>589</v>
      </c>
      <c r="N432" t="s">
        <v>558</v>
      </c>
      <c r="O432" s="57">
        <v>45739.681250000001</v>
      </c>
      <c r="P432" s="57">
        <v>45739.701388888891</v>
      </c>
      <c r="Q432" s="57">
        <v>45739.711111111108</v>
      </c>
      <c r="R432" t="s">
        <v>407</v>
      </c>
      <c r="S432" t="s">
        <v>407</v>
      </c>
      <c r="U432" t="s">
        <v>407</v>
      </c>
      <c r="W432" t="s">
        <v>547</v>
      </c>
    </row>
    <row r="433" spans="1:27">
      <c r="A433" s="57">
        <v>45739.678472222222</v>
      </c>
      <c r="B433">
        <v>24817908</v>
      </c>
      <c r="C433">
        <v>728731</v>
      </c>
      <c r="D433" t="s">
        <v>540</v>
      </c>
      <c r="E433" t="s">
        <v>2239</v>
      </c>
      <c r="F433" t="s">
        <v>2240</v>
      </c>
      <c r="G433" t="s">
        <v>2</v>
      </c>
      <c r="H433">
        <v>46301260</v>
      </c>
      <c r="J433">
        <v>992799582</v>
      </c>
      <c r="K433" s="59" t="s">
        <v>2241</v>
      </c>
      <c r="L433" s="59" t="s">
        <v>2242</v>
      </c>
      <c r="M433" s="59" t="s">
        <v>589</v>
      </c>
      <c r="N433" t="s">
        <v>546</v>
      </c>
      <c r="O433" s="57">
        <v>45739.683333333334</v>
      </c>
      <c r="P433" s="57">
        <v>45739.715277777781</v>
      </c>
      <c r="Q433" s="57">
        <v>45739.720138888886</v>
      </c>
      <c r="R433" t="s">
        <v>407</v>
      </c>
      <c r="S433" t="s">
        <v>407</v>
      </c>
      <c r="U433" t="s">
        <v>407</v>
      </c>
      <c r="W433" t="s">
        <v>547</v>
      </c>
    </row>
    <row r="434" spans="1:27" ht="29.1">
      <c r="A434" s="57">
        <v>45739.679166666669</v>
      </c>
      <c r="B434">
        <v>24817911</v>
      </c>
      <c r="C434">
        <v>728732</v>
      </c>
      <c r="D434" t="s">
        <v>540</v>
      </c>
      <c r="E434" t="s">
        <v>2243</v>
      </c>
      <c r="F434" t="s">
        <v>2244</v>
      </c>
      <c r="G434" t="s">
        <v>2</v>
      </c>
      <c r="H434">
        <v>6130650</v>
      </c>
      <c r="I434">
        <v>62</v>
      </c>
      <c r="J434">
        <v>975149178</v>
      </c>
      <c r="K434" s="59" t="s">
        <v>2245</v>
      </c>
      <c r="L434" s="59" t="s">
        <v>2246</v>
      </c>
      <c r="M434" s="59" t="s">
        <v>552</v>
      </c>
      <c r="N434" t="s">
        <v>546</v>
      </c>
      <c r="O434" s="57">
        <v>45739.683333333334</v>
      </c>
      <c r="P434" s="57">
        <v>45739.715277777781</v>
      </c>
      <c r="Q434" s="57">
        <v>45739.707638888889</v>
      </c>
      <c r="R434" t="s">
        <v>407</v>
      </c>
      <c r="S434" s="57">
        <v>45739.729166666664</v>
      </c>
      <c r="U434" t="s">
        <v>407</v>
      </c>
      <c r="W434" t="s">
        <v>547</v>
      </c>
    </row>
    <row r="435" spans="1:27" ht="29.1">
      <c r="A435" s="57">
        <v>45739.693749999999</v>
      </c>
      <c r="B435">
        <v>24817936</v>
      </c>
      <c r="C435">
        <v>728735</v>
      </c>
      <c r="D435" t="s">
        <v>540</v>
      </c>
      <c r="E435" t="s">
        <v>2247</v>
      </c>
      <c r="F435" t="s">
        <v>2248</v>
      </c>
      <c r="G435" t="s">
        <v>2</v>
      </c>
      <c r="H435">
        <v>47107793</v>
      </c>
      <c r="I435">
        <v>33</v>
      </c>
      <c r="J435">
        <v>992396531</v>
      </c>
      <c r="K435" s="59" t="s">
        <v>2249</v>
      </c>
      <c r="L435" s="59" t="s">
        <v>2250</v>
      </c>
      <c r="M435" s="59" t="s">
        <v>794</v>
      </c>
      <c r="N435" t="s">
        <v>546</v>
      </c>
      <c r="O435" s="57">
        <v>45739.701388888891</v>
      </c>
      <c r="P435" s="57">
        <v>45739.729166666664</v>
      </c>
      <c r="Q435" s="57">
        <v>45739.722916666666</v>
      </c>
      <c r="R435" t="s">
        <v>407</v>
      </c>
      <c r="S435" s="57">
        <v>45739.729861111111</v>
      </c>
      <c r="U435" t="s">
        <v>407</v>
      </c>
      <c r="W435" t="s">
        <v>547</v>
      </c>
    </row>
    <row r="436" spans="1:27">
      <c r="A436" s="57">
        <v>45739.697222222225</v>
      </c>
      <c r="B436">
        <v>24817941</v>
      </c>
      <c r="C436">
        <v>728739</v>
      </c>
      <c r="D436" t="s">
        <v>540</v>
      </c>
      <c r="E436" t="s">
        <v>2251</v>
      </c>
      <c r="F436" t="s">
        <v>2252</v>
      </c>
      <c r="G436" t="s">
        <v>2</v>
      </c>
      <c r="H436">
        <v>797706</v>
      </c>
      <c r="I436">
        <v>48</v>
      </c>
      <c r="J436">
        <v>984471337</v>
      </c>
      <c r="K436" s="59" t="s">
        <v>2253</v>
      </c>
      <c r="L436" s="59" t="s">
        <v>2254</v>
      </c>
      <c r="M436" s="59" t="s">
        <v>843</v>
      </c>
      <c r="N436" t="s">
        <v>546</v>
      </c>
      <c r="O436" s="57">
        <v>45739.70208333333</v>
      </c>
      <c r="P436" s="57">
        <v>45739.729166666664</v>
      </c>
      <c r="Q436" s="57">
        <v>45739.722222222219</v>
      </c>
      <c r="R436" t="s">
        <v>407</v>
      </c>
      <c r="S436" t="s">
        <v>407</v>
      </c>
      <c r="U436" t="s">
        <v>407</v>
      </c>
      <c r="W436" t="s">
        <v>547</v>
      </c>
    </row>
    <row r="437" spans="1:27">
      <c r="A437" s="57">
        <v>45739.706944444442</v>
      </c>
      <c r="B437">
        <v>24817972</v>
      </c>
      <c r="C437">
        <v>728747</v>
      </c>
      <c r="D437" t="s">
        <v>540</v>
      </c>
      <c r="E437" t="s">
        <v>953</v>
      </c>
      <c r="F437" t="s">
        <v>954</v>
      </c>
      <c r="G437" t="s">
        <v>2</v>
      </c>
      <c r="H437">
        <v>40851249</v>
      </c>
      <c r="J437">
        <v>995574206</v>
      </c>
      <c r="K437" s="59" t="s">
        <v>2255</v>
      </c>
      <c r="L437" s="59" t="s">
        <v>2256</v>
      </c>
      <c r="M437" s="59" t="s">
        <v>609</v>
      </c>
      <c r="N437" t="s">
        <v>546</v>
      </c>
      <c r="O437" s="57">
        <v>45739.71597222222</v>
      </c>
      <c r="P437" s="57">
        <v>45739.743055555555</v>
      </c>
      <c r="Q437" s="57">
        <v>45739.827777777777</v>
      </c>
      <c r="R437" t="s">
        <v>407</v>
      </c>
      <c r="S437" s="57">
        <v>45739.835416666669</v>
      </c>
      <c r="U437" t="s">
        <v>407</v>
      </c>
      <c r="V437" t="s">
        <v>28</v>
      </c>
      <c r="W437" t="s">
        <v>957</v>
      </c>
      <c r="X437" s="8">
        <v>45741</v>
      </c>
      <c r="Z437" t="s">
        <v>724</v>
      </c>
      <c r="AA437" t="s">
        <v>28</v>
      </c>
    </row>
    <row r="438" spans="1:27" ht="29.1">
      <c r="A438" s="57">
        <v>45739.708333333336</v>
      </c>
      <c r="B438">
        <v>24817974</v>
      </c>
      <c r="C438">
        <v>728748</v>
      </c>
      <c r="D438" t="s">
        <v>540</v>
      </c>
      <c r="E438" t="s">
        <v>2257</v>
      </c>
      <c r="F438" t="s">
        <v>2258</v>
      </c>
      <c r="G438" t="s">
        <v>2</v>
      </c>
      <c r="H438">
        <v>6085135</v>
      </c>
      <c r="I438">
        <v>61</v>
      </c>
      <c r="J438">
        <v>964192980</v>
      </c>
      <c r="K438" s="59" t="s">
        <v>2259</v>
      </c>
      <c r="L438" s="59" t="s">
        <v>2260</v>
      </c>
      <c r="M438" s="59" t="s">
        <v>589</v>
      </c>
      <c r="N438" t="s">
        <v>546</v>
      </c>
      <c r="O438" s="57">
        <v>45739.712500000001</v>
      </c>
      <c r="P438" s="57">
        <v>45739.743055555555</v>
      </c>
      <c r="Q438" s="57">
        <v>45739.736111111109</v>
      </c>
      <c r="R438" t="s">
        <v>407</v>
      </c>
      <c r="S438" s="57">
        <v>45739.743055555555</v>
      </c>
      <c r="U438" t="s">
        <v>407</v>
      </c>
      <c r="W438" t="s">
        <v>547</v>
      </c>
    </row>
    <row r="439" spans="1:27">
      <c r="A439" s="57">
        <v>45739.711805555555</v>
      </c>
      <c r="B439">
        <v>24817982</v>
      </c>
      <c r="C439">
        <v>728751</v>
      </c>
      <c r="D439" t="s">
        <v>540</v>
      </c>
      <c r="E439" t="s">
        <v>2261</v>
      </c>
      <c r="F439" t="s">
        <v>2262</v>
      </c>
      <c r="G439" t="s">
        <v>2</v>
      </c>
      <c r="H439">
        <v>7977511</v>
      </c>
      <c r="I439">
        <v>53</v>
      </c>
      <c r="J439">
        <v>992431439</v>
      </c>
      <c r="K439" s="59" t="s">
        <v>2263</v>
      </c>
      <c r="L439" s="59" t="s">
        <v>2264</v>
      </c>
      <c r="M439" s="59" t="s">
        <v>604</v>
      </c>
      <c r="N439" t="s">
        <v>546</v>
      </c>
      <c r="O439" s="57">
        <v>45739.71597222222</v>
      </c>
      <c r="P439" s="57">
        <v>45739.743055555555</v>
      </c>
      <c r="Q439" t="s">
        <v>407</v>
      </c>
      <c r="R439" t="s">
        <v>407</v>
      </c>
      <c r="S439" t="s">
        <v>407</v>
      </c>
      <c r="U439" t="s">
        <v>407</v>
      </c>
      <c r="V439" t="s">
        <v>28</v>
      </c>
      <c r="W439" t="s">
        <v>578</v>
      </c>
      <c r="X439" s="8">
        <v>45743</v>
      </c>
      <c r="Z439" t="s">
        <v>724</v>
      </c>
    </row>
    <row r="440" spans="1:27">
      <c r="A440" s="57">
        <v>45739.725694444445</v>
      </c>
      <c r="B440">
        <v>24818016</v>
      </c>
      <c r="C440">
        <v>728759</v>
      </c>
      <c r="D440" t="s">
        <v>540</v>
      </c>
      <c r="E440" t="s">
        <v>2265</v>
      </c>
      <c r="F440" t="s">
        <v>2266</v>
      </c>
      <c r="G440" t="s">
        <v>1248</v>
      </c>
      <c r="H440">
        <v>2108943</v>
      </c>
      <c r="I440">
        <v>34</v>
      </c>
      <c r="J440">
        <v>986463749</v>
      </c>
      <c r="K440" s="59" t="s">
        <v>2267</v>
      </c>
      <c r="L440" s="59" t="s">
        <v>2268</v>
      </c>
      <c r="M440" s="59" t="s">
        <v>604</v>
      </c>
      <c r="N440" t="s">
        <v>546</v>
      </c>
      <c r="O440" s="57">
        <v>45739.731944444444</v>
      </c>
      <c r="P440" s="57">
        <v>45739.756944444445</v>
      </c>
      <c r="Q440" s="57">
        <v>45739.888888888891</v>
      </c>
      <c r="R440" t="s">
        <v>407</v>
      </c>
      <c r="S440" s="57">
        <v>45739.893750000003</v>
      </c>
      <c r="U440" t="s">
        <v>407</v>
      </c>
      <c r="W440" t="s">
        <v>547</v>
      </c>
    </row>
    <row r="441" spans="1:27" ht="29.1">
      <c r="A441" s="57">
        <v>45739.729166666664</v>
      </c>
      <c r="B441">
        <v>24818025</v>
      </c>
      <c r="C441">
        <v>728761</v>
      </c>
      <c r="D441" t="s">
        <v>540</v>
      </c>
      <c r="E441" t="s">
        <v>2269</v>
      </c>
      <c r="F441" t="s">
        <v>2270</v>
      </c>
      <c r="G441" t="s">
        <v>2</v>
      </c>
      <c r="H441">
        <v>78759603</v>
      </c>
      <c r="I441">
        <v>10</v>
      </c>
      <c r="J441">
        <v>971408828</v>
      </c>
      <c r="K441" s="59" t="s">
        <v>2271</v>
      </c>
      <c r="L441" s="59" t="s">
        <v>2272</v>
      </c>
      <c r="M441" s="59" t="s">
        <v>589</v>
      </c>
      <c r="N441" t="s">
        <v>558</v>
      </c>
      <c r="O441" s="57">
        <v>45739.732638888891</v>
      </c>
      <c r="P441" s="57">
        <v>45739.756944444445</v>
      </c>
      <c r="Q441" s="57">
        <v>45739.748611111114</v>
      </c>
      <c r="R441" t="s">
        <v>407</v>
      </c>
      <c r="S441" t="s">
        <v>407</v>
      </c>
      <c r="U441" t="s">
        <v>407</v>
      </c>
      <c r="V441" t="s">
        <v>28</v>
      </c>
      <c r="W441" t="s">
        <v>578</v>
      </c>
      <c r="X441" s="8">
        <v>45739</v>
      </c>
      <c r="Z441" t="s">
        <v>724</v>
      </c>
      <c r="AA441" t="s">
        <v>1326</v>
      </c>
    </row>
    <row r="442" spans="1:27" ht="29.1">
      <c r="A442" s="57">
        <v>45739.746527777781</v>
      </c>
      <c r="B442">
        <v>24818083</v>
      </c>
      <c r="C442">
        <v>728771</v>
      </c>
      <c r="D442" t="s">
        <v>540</v>
      </c>
      <c r="E442" t="s">
        <v>2273</v>
      </c>
      <c r="F442" t="s">
        <v>2274</v>
      </c>
      <c r="G442" t="s">
        <v>2</v>
      </c>
      <c r="H442">
        <v>41169478</v>
      </c>
      <c r="I442">
        <v>43</v>
      </c>
      <c r="J442">
        <v>949142502</v>
      </c>
      <c r="K442" s="59" t="s">
        <v>2275</v>
      </c>
      <c r="L442" s="59" t="s">
        <v>2276</v>
      </c>
      <c r="M442" s="59" t="s">
        <v>604</v>
      </c>
      <c r="N442" t="s">
        <v>546</v>
      </c>
      <c r="O442" s="57">
        <v>45739.75</v>
      </c>
      <c r="P442" s="57">
        <v>45739.770833333336</v>
      </c>
      <c r="Q442" s="57">
        <v>45739.768055555556</v>
      </c>
      <c r="R442" t="s">
        <v>407</v>
      </c>
      <c r="S442" s="57">
        <v>45739.770138888889</v>
      </c>
      <c r="U442" t="s">
        <v>407</v>
      </c>
      <c r="W442" t="s">
        <v>547</v>
      </c>
    </row>
    <row r="443" spans="1:27" ht="29.1">
      <c r="A443" s="57">
        <v>45739.75277777778</v>
      </c>
      <c r="B443">
        <v>24818100</v>
      </c>
      <c r="C443">
        <v>728776</v>
      </c>
      <c r="D443" t="s">
        <v>540</v>
      </c>
      <c r="E443" t="s">
        <v>2277</v>
      </c>
      <c r="F443" t="s">
        <v>2278</v>
      </c>
      <c r="G443" t="s">
        <v>2</v>
      </c>
      <c r="H443">
        <v>70732809</v>
      </c>
      <c r="I443">
        <v>17</v>
      </c>
      <c r="J443">
        <v>996490777</v>
      </c>
      <c r="K443" s="59" t="s">
        <v>2279</v>
      </c>
      <c r="L443" s="59" t="s">
        <v>2280</v>
      </c>
      <c r="M443" s="59" t="s">
        <v>563</v>
      </c>
      <c r="N443" t="s">
        <v>546</v>
      </c>
      <c r="O443" s="57">
        <v>45739.756249999999</v>
      </c>
      <c r="P443" s="57">
        <v>45739.770833333336</v>
      </c>
      <c r="Q443" s="57">
        <v>45739.777777777781</v>
      </c>
      <c r="R443" t="s">
        <v>407</v>
      </c>
      <c r="S443" s="57">
        <v>45739.783333333333</v>
      </c>
      <c r="U443" t="s">
        <v>407</v>
      </c>
      <c r="W443" t="s">
        <v>547</v>
      </c>
    </row>
    <row r="444" spans="1:27" ht="43.5">
      <c r="A444" s="57">
        <v>45739.756249999999</v>
      </c>
      <c r="B444">
        <v>24818111</v>
      </c>
      <c r="C444">
        <v>728779</v>
      </c>
      <c r="D444" t="s">
        <v>540</v>
      </c>
      <c r="E444" t="s">
        <v>2281</v>
      </c>
      <c r="F444" t="s">
        <v>2282</v>
      </c>
      <c r="G444" t="s">
        <v>2</v>
      </c>
      <c r="H444">
        <v>81652973</v>
      </c>
      <c r="I444">
        <v>9</v>
      </c>
      <c r="J444">
        <v>994373188</v>
      </c>
      <c r="K444" s="59" t="s">
        <v>2283</v>
      </c>
      <c r="L444" s="59" t="s">
        <v>2284</v>
      </c>
      <c r="M444" s="59" t="s">
        <v>557</v>
      </c>
      <c r="N444" t="s">
        <v>558</v>
      </c>
      <c r="O444" s="57">
        <v>45739.761805555558</v>
      </c>
      <c r="P444" s="57">
        <v>45739.784722222219</v>
      </c>
      <c r="Q444" s="57">
        <v>45739.789583333331</v>
      </c>
      <c r="R444" t="s">
        <v>407</v>
      </c>
      <c r="S444" t="s">
        <v>407</v>
      </c>
      <c r="U444" t="s">
        <v>407</v>
      </c>
      <c r="V444" t="s">
        <v>28</v>
      </c>
      <c r="W444" t="s">
        <v>957</v>
      </c>
      <c r="X444" s="8">
        <v>45741</v>
      </c>
      <c r="Z444" t="s">
        <v>579</v>
      </c>
    </row>
    <row r="445" spans="1:27" ht="29.1">
      <c r="A445" s="57">
        <v>45739.761111111111</v>
      </c>
      <c r="B445">
        <v>24818129</v>
      </c>
      <c r="C445">
        <v>728785</v>
      </c>
      <c r="D445" t="s">
        <v>540</v>
      </c>
      <c r="E445" t="s">
        <v>2285</v>
      </c>
      <c r="F445" t="s">
        <v>2286</v>
      </c>
      <c r="G445" t="s">
        <v>2</v>
      </c>
      <c r="H445">
        <v>45737054</v>
      </c>
      <c r="I445">
        <v>35</v>
      </c>
      <c r="J445">
        <v>982652661</v>
      </c>
      <c r="K445" s="59" t="s">
        <v>2287</v>
      </c>
      <c r="L445" s="59" t="s">
        <v>2288</v>
      </c>
      <c r="M445" s="59" t="s">
        <v>715</v>
      </c>
      <c r="N445" t="s">
        <v>546</v>
      </c>
      <c r="O445" s="57">
        <v>45739.76458333333</v>
      </c>
      <c r="P445" s="57">
        <v>45739.784722222219</v>
      </c>
      <c r="Q445" s="57">
        <v>45739.77847222222</v>
      </c>
      <c r="R445" t="s">
        <v>407</v>
      </c>
      <c r="S445" t="s">
        <v>407</v>
      </c>
      <c r="U445" t="s">
        <v>407</v>
      </c>
      <c r="V445" t="s">
        <v>28</v>
      </c>
      <c r="W445" t="s">
        <v>578</v>
      </c>
      <c r="X445" s="8">
        <v>45739</v>
      </c>
      <c r="Z445" t="s">
        <v>724</v>
      </c>
      <c r="AA445" t="s">
        <v>1326</v>
      </c>
    </row>
    <row r="446" spans="1:27">
      <c r="A446" s="57">
        <v>45739.767361111109</v>
      </c>
      <c r="B446">
        <v>24818150</v>
      </c>
      <c r="C446">
        <v>728790</v>
      </c>
      <c r="D446" t="s">
        <v>540</v>
      </c>
      <c r="E446" t="s">
        <v>2289</v>
      </c>
      <c r="F446" t="s">
        <v>2290</v>
      </c>
      <c r="G446" t="s">
        <v>2</v>
      </c>
      <c r="H446">
        <v>77181663</v>
      </c>
      <c r="I446">
        <v>13</v>
      </c>
      <c r="J446">
        <v>945628268</v>
      </c>
      <c r="K446" s="59" t="s">
        <v>2291</v>
      </c>
      <c r="L446" s="59" t="s">
        <v>2292</v>
      </c>
      <c r="M446" s="59" t="s">
        <v>622</v>
      </c>
      <c r="N446" t="s">
        <v>558</v>
      </c>
      <c r="O446" s="57">
        <v>45739.770833333336</v>
      </c>
      <c r="P446" s="57">
        <v>45739.798611111109</v>
      </c>
      <c r="Q446" t="s">
        <v>407</v>
      </c>
      <c r="R446" t="s">
        <v>407</v>
      </c>
      <c r="S446" t="s">
        <v>407</v>
      </c>
      <c r="U446" t="s">
        <v>407</v>
      </c>
      <c r="W446" t="s">
        <v>547</v>
      </c>
    </row>
    <row r="447" spans="1:27" ht="43.5">
      <c r="A447" s="57">
        <v>45739.767361111109</v>
      </c>
      <c r="B447">
        <v>24818151</v>
      </c>
      <c r="C447">
        <v>728791</v>
      </c>
      <c r="D447" t="s">
        <v>540</v>
      </c>
      <c r="E447" t="s">
        <v>2231</v>
      </c>
      <c r="F447" t="s">
        <v>2232</v>
      </c>
      <c r="G447" t="s">
        <v>2</v>
      </c>
      <c r="H447">
        <v>72349938</v>
      </c>
      <c r="I447">
        <v>16</v>
      </c>
      <c r="J447">
        <v>982127743</v>
      </c>
      <c r="K447" s="59" t="s">
        <v>2233</v>
      </c>
      <c r="L447" s="59" t="s">
        <v>2293</v>
      </c>
      <c r="M447" s="59" t="s">
        <v>573</v>
      </c>
      <c r="N447" t="s">
        <v>546</v>
      </c>
      <c r="O447" s="57">
        <v>45739.772222222222</v>
      </c>
      <c r="P447" s="57">
        <v>45739.798611111109</v>
      </c>
      <c r="Q447" s="57">
        <v>45739.792361111111</v>
      </c>
      <c r="R447" t="s">
        <v>407</v>
      </c>
      <c r="S447" s="57">
        <v>45739.802777777775</v>
      </c>
      <c r="U447" t="s">
        <v>407</v>
      </c>
      <c r="W447" t="s">
        <v>547</v>
      </c>
    </row>
    <row r="448" spans="1:27" ht="29.1">
      <c r="A448" s="57">
        <v>45739.776388888888</v>
      </c>
      <c r="B448">
        <v>24818177</v>
      </c>
      <c r="C448">
        <v>728796</v>
      </c>
      <c r="D448" t="s">
        <v>540</v>
      </c>
      <c r="E448" t="s">
        <v>2294</v>
      </c>
      <c r="F448" t="s">
        <v>2295</v>
      </c>
      <c r="G448" t="s">
        <v>2</v>
      </c>
      <c r="H448">
        <v>8192664</v>
      </c>
      <c r="I448">
        <v>61</v>
      </c>
      <c r="J448">
        <v>947173929</v>
      </c>
      <c r="K448" s="59" t="s">
        <v>2296</v>
      </c>
      <c r="L448" s="59" t="s">
        <v>2297</v>
      </c>
      <c r="M448" s="59" t="s">
        <v>609</v>
      </c>
      <c r="N448" t="s">
        <v>546</v>
      </c>
      <c r="O448" s="57">
        <v>45739.779861111114</v>
      </c>
      <c r="P448" s="57">
        <v>45739.8125</v>
      </c>
      <c r="Q448" s="57">
        <v>45739.792361111111</v>
      </c>
      <c r="R448" t="s">
        <v>407</v>
      </c>
      <c r="S448" t="s">
        <v>407</v>
      </c>
      <c r="U448" t="s">
        <v>407</v>
      </c>
      <c r="W448" t="s">
        <v>547</v>
      </c>
    </row>
    <row r="449" spans="1:27" ht="29.1">
      <c r="A449" s="57">
        <v>45739.776388888888</v>
      </c>
      <c r="B449">
        <v>24818178</v>
      </c>
      <c r="C449">
        <v>728797</v>
      </c>
      <c r="D449" t="s">
        <v>540</v>
      </c>
      <c r="E449" t="s">
        <v>2298</v>
      </c>
      <c r="F449" t="s">
        <v>2299</v>
      </c>
      <c r="G449" t="s">
        <v>2</v>
      </c>
      <c r="H449">
        <v>46695851</v>
      </c>
      <c r="I449">
        <v>33</v>
      </c>
      <c r="J449">
        <v>910313324</v>
      </c>
      <c r="K449" s="59" t="s">
        <v>2300</v>
      </c>
      <c r="L449" s="59" t="s">
        <v>2301</v>
      </c>
      <c r="M449" s="59" t="s">
        <v>573</v>
      </c>
      <c r="N449" t="s">
        <v>546</v>
      </c>
      <c r="O449" s="57">
        <v>45739.780555555553</v>
      </c>
      <c r="P449" s="57">
        <v>45739.8125</v>
      </c>
      <c r="Q449" s="57">
        <v>45739.804861111108</v>
      </c>
      <c r="R449" t="s">
        <v>407</v>
      </c>
      <c r="S449" s="57">
        <v>45739.811805555553</v>
      </c>
      <c r="U449" t="s">
        <v>407</v>
      </c>
      <c r="W449" t="s">
        <v>547</v>
      </c>
    </row>
    <row r="450" spans="1:27" ht="29.1">
      <c r="A450" s="57">
        <v>45739.77847222222</v>
      </c>
      <c r="B450">
        <v>24818185</v>
      </c>
      <c r="C450">
        <v>728803</v>
      </c>
      <c r="D450" t="s">
        <v>540</v>
      </c>
      <c r="E450" t="s">
        <v>2302</v>
      </c>
      <c r="F450" t="s">
        <v>2303</v>
      </c>
      <c r="G450" t="s">
        <v>2</v>
      </c>
      <c r="H450">
        <v>75687065</v>
      </c>
      <c r="I450">
        <v>30</v>
      </c>
      <c r="J450">
        <v>991873511</v>
      </c>
      <c r="K450" s="59" t="s">
        <v>2304</v>
      </c>
      <c r="L450" s="59" t="s">
        <v>2305</v>
      </c>
      <c r="M450" s="59" t="s">
        <v>1204</v>
      </c>
      <c r="N450" t="s">
        <v>546</v>
      </c>
      <c r="O450" s="57">
        <v>45739.782638888886</v>
      </c>
      <c r="P450" s="57">
        <v>45739.826388888891</v>
      </c>
      <c r="Q450" s="57">
        <v>45739.826388888891</v>
      </c>
      <c r="R450" t="s">
        <v>407</v>
      </c>
      <c r="S450" s="57">
        <v>45739.82708333333</v>
      </c>
      <c r="U450" t="s">
        <v>407</v>
      </c>
      <c r="W450" t="s">
        <v>547</v>
      </c>
    </row>
    <row r="451" spans="1:27">
      <c r="A451" s="57">
        <v>45739.780555555553</v>
      </c>
      <c r="B451">
        <v>24818191</v>
      </c>
      <c r="C451">
        <v>728806</v>
      </c>
      <c r="D451" t="s">
        <v>540</v>
      </c>
      <c r="E451" t="s">
        <v>2306</v>
      </c>
      <c r="F451" t="s">
        <v>2307</v>
      </c>
      <c r="G451" t="s">
        <v>2</v>
      </c>
      <c r="H451">
        <v>76113368</v>
      </c>
      <c r="I451">
        <v>14</v>
      </c>
      <c r="J451">
        <v>991167304</v>
      </c>
      <c r="K451" s="59" t="s">
        <v>2308</v>
      </c>
      <c r="L451" s="59" t="s">
        <v>2309</v>
      </c>
      <c r="M451" s="59" t="s">
        <v>589</v>
      </c>
      <c r="N451" t="s">
        <v>558</v>
      </c>
      <c r="O451" s="57">
        <v>45739.784722222219</v>
      </c>
      <c r="P451" s="57">
        <v>45739.8125</v>
      </c>
      <c r="Q451" t="s">
        <v>407</v>
      </c>
      <c r="R451" t="s">
        <v>407</v>
      </c>
      <c r="S451" t="s">
        <v>407</v>
      </c>
      <c r="U451" t="s">
        <v>407</v>
      </c>
      <c r="W451" t="s">
        <v>547</v>
      </c>
    </row>
    <row r="452" spans="1:27">
      <c r="A452" s="57">
        <v>45739.781944444447</v>
      </c>
      <c r="B452">
        <v>24818195</v>
      </c>
      <c r="C452">
        <v>728808</v>
      </c>
      <c r="D452" t="s">
        <v>540</v>
      </c>
      <c r="E452" t="s">
        <v>2310</v>
      </c>
      <c r="F452" t="s">
        <v>2311</v>
      </c>
      <c r="G452" t="s">
        <v>2</v>
      </c>
      <c r="H452">
        <v>40182966</v>
      </c>
      <c r="I452">
        <v>45</v>
      </c>
      <c r="J452">
        <v>978484475</v>
      </c>
      <c r="K452" s="59" t="s">
        <v>2312</v>
      </c>
      <c r="L452" s="59" t="s">
        <v>2313</v>
      </c>
      <c r="M452" s="59" t="s">
        <v>577</v>
      </c>
      <c r="N452" t="s">
        <v>546</v>
      </c>
      <c r="O452" s="57">
        <v>45739.785416666666</v>
      </c>
      <c r="P452" s="57">
        <v>45739.826388888891</v>
      </c>
      <c r="Q452" s="57">
        <v>45739.8125</v>
      </c>
      <c r="R452" t="s">
        <v>407</v>
      </c>
      <c r="S452" t="s">
        <v>407</v>
      </c>
      <c r="U452" t="s">
        <v>407</v>
      </c>
      <c r="V452" t="s">
        <v>28</v>
      </c>
      <c r="W452" t="s">
        <v>578</v>
      </c>
      <c r="X452" s="8">
        <v>45741</v>
      </c>
      <c r="Z452" t="s">
        <v>724</v>
      </c>
      <c r="AA452" t="s">
        <v>28</v>
      </c>
    </row>
    <row r="453" spans="1:27" ht="29.1">
      <c r="A453" s="57">
        <v>45739.783333333333</v>
      </c>
      <c r="B453">
        <v>24818198</v>
      </c>
      <c r="C453">
        <v>728810</v>
      </c>
      <c r="D453" t="s">
        <v>540</v>
      </c>
      <c r="E453" t="s">
        <v>2314</v>
      </c>
      <c r="F453" t="s">
        <v>2315</v>
      </c>
      <c r="G453" t="s">
        <v>2</v>
      </c>
      <c r="H453">
        <v>72630513</v>
      </c>
      <c r="I453">
        <v>29</v>
      </c>
      <c r="J453">
        <v>992964311</v>
      </c>
      <c r="K453" s="59" t="s">
        <v>2316</v>
      </c>
      <c r="L453" s="59" t="s">
        <v>2317</v>
      </c>
      <c r="M453" s="59" t="s">
        <v>715</v>
      </c>
      <c r="N453" t="s">
        <v>546</v>
      </c>
      <c r="O453" s="57">
        <v>45739.786805555559</v>
      </c>
      <c r="P453" s="57">
        <v>45739.826388888891</v>
      </c>
      <c r="Q453" s="57">
        <v>45739.818055555559</v>
      </c>
      <c r="R453" t="s">
        <v>407</v>
      </c>
      <c r="S453" t="s">
        <v>407</v>
      </c>
      <c r="U453" t="s">
        <v>407</v>
      </c>
      <c r="V453" t="s">
        <v>28</v>
      </c>
      <c r="W453" t="s">
        <v>578</v>
      </c>
      <c r="X453" s="8">
        <v>45741</v>
      </c>
      <c r="Z453" t="s">
        <v>724</v>
      </c>
      <c r="AA453" t="s">
        <v>28</v>
      </c>
    </row>
    <row r="454" spans="1:27" ht="29.1">
      <c r="A454" s="57">
        <v>45739.786805555559</v>
      </c>
      <c r="B454">
        <v>24818205</v>
      </c>
      <c r="C454">
        <v>728815</v>
      </c>
      <c r="D454" t="s">
        <v>540</v>
      </c>
      <c r="E454" t="s">
        <v>2318</v>
      </c>
      <c r="F454" t="s">
        <v>2319</v>
      </c>
      <c r="G454" t="s">
        <v>2</v>
      </c>
      <c r="H454">
        <v>92967482</v>
      </c>
      <c r="I454">
        <v>2</v>
      </c>
      <c r="J454">
        <v>972088231</v>
      </c>
      <c r="K454" s="59" t="s">
        <v>2320</v>
      </c>
      <c r="L454" s="59" t="s">
        <v>2321</v>
      </c>
      <c r="M454" s="59" t="s">
        <v>2322</v>
      </c>
      <c r="N454" t="s">
        <v>558</v>
      </c>
      <c r="O454" s="57">
        <v>45739.790277777778</v>
      </c>
      <c r="P454" s="57">
        <v>45739.79791666667</v>
      </c>
      <c r="Q454" t="s">
        <v>407</v>
      </c>
      <c r="R454" t="s">
        <v>407</v>
      </c>
      <c r="S454" t="s">
        <v>407</v>
      </c>
      <c r="U454" t="s">
        <v>407</v>
      </c>
      <c r="W454" t="s">
        <v>547</v>
      </c>
    </row>
    <row r="455" spans="1:27" ht="29.1">
      <c r="A455" s="57">
        <v>45739.788194444445</v>
      </c>
      <c r="B455">
        <v>24818209</v>
      </c>
      <c r="C455">
        <v>728817</v>
      </c>
      <c r="D455" t="s">
        <v>540</v>
      </c>
      <c r="E455" t="s">
        <v>2323</v>
      </c>
      <c r="F455" t="s">
        <v>2324</v>
      </c>
      <c r="G455" t="s">
        <v>2</v>
      </c>
      <c r="H455">
        <v>73294490</v>
      </c>
      <c r="I455">
        <v>15</v>
      </c>
      <c r="J455">
        <v>992775697</v>
      </c>
      <c r="K455" s="59" t="s">
        <v>2325</v>
      </c>
      <c r="L455" s="59" t="s">
        <v>2326</v>
      </c>
      <c r="M455" s="59" t="s">
        <v>573</v>
      </c>
      <c r="N455" t="s">
        <v>558</v>
      </c>
      <c r="O455" s="57">
        <v>45739.792361111111</v>
      </c>
      <c r="P455" s="57">
        <v>45739.840277777781</v>
      </c>
      <c r="Q455" s="57">
        <v>45739.819444444445</v>
      </c>
      <c r="R455" t="s">
        <v>407</v>
      </c>
      <c r="S455" t="s">
        <v>407</v>
      </c>
      <c r="U455" t="s">
        <v>407</v>
      </c>
      <c r="W455" t="s">
        <v>547</v>
      </c>
    </row>
    <row r="456" spans="1:27" ht="29.1">
      <c r="A456" s="57">
        <v>45739.791666666664</v>
      </c>
      <c r="B456">
        <v>24818222</v>
      </c>
      <c r="C456">
        <v>728821</v>
      </c>
      <c r="D456" t="s">
        <v>540</v>
      </c>
      <c r="E456" t="s">
        <v>2327</v>
      </c>
      <c r="F456" t="s">
        <v>2328</v>
      </c>
      <c r="G456" t="s">
        <v>2</v>
      </c>
      <c r="H456">
        <v>91784743</v>
      </c>
      <c r="I456">
        <v>5</v>
      </c>
      <c r="J456">
        <v>992841641</v>
      </c>
      <c r="K456" s="59" t="s">
        <v>2329</v>
      </c>
      <c r="L456" s="59" t="s">
        <v>2330</v>
      </c>
      <c r="M456" s="59" t="s">
        <v>604</v>
      </c>
      <c r="N456" t="s">
        <v>558</v>
      </c>
      <c r="O456" s="57">
        <v>45739.795138888891</v>
      </c>
      <c r="P456" s="57">
        <v>45739.840277777781</v>
      </c>
      <c r="Q456" s="57">
        <v>45739.819444444445</v>
      </c>
      <c r="R456" t="s">
        <v>407</v>
      </c>
      <c r="S456" s="57">
        <v>45739.826388888891</v>
      </c>
      <c r="U456" t="s">
        <v>407</v>
      </c>
      <c r="V456" t="s">
        <v>28</v>
      </c>
      <c r="W456" t="s">
        <v>578</v>
      </c>
      <c r="X456" s="8">
        <v>45741</v>
      </c>
      <c r="Z456" t="s">
        <v>724</v>
      </c>
      <c r="AA456" t="s">
        <v>28</v>
      </c>
    </row>
    <row r="457" spans="1:27" ht="29.1">
      <c r="A457" s="57">
        <v>45739.8</v>
      </c>
      <c r="B457">
        <v>24818231</v>
      </c>
      <c r="C457">
        <v>728829</v>
      </c>
      <c r="D457" t="s">
        <v>540</v>
      </c>
      <c r="E457" t="s">
        <v>2331</v>
      </c>
      <c r="F457" t="s">
        <v>2332</v>
      </c>
      <c r="G457" t="s">
        <v>2</v>
      </c>
      <c r="H457">
        <v>91642000</v>
      </c>
      <c r="I457">
        <v>5</v>
      </c>
      <c r="J457">
        <v>920718116</v>
      </c>
      <c r="K457" s="59" t="s">
        <v>2333</v>
      </c>
      <c r="L457" s="59" t="s">
        <v>2334</v>
      </c>
      <c r="M457" s="59" t="s">
        <v>757</v>
      </c>
      <c r="N457" t="s">
        <v>558</v>
      </c>
      <c r="O457" s="57">
        <v>45739.805555555555</v>
      </c>
      <c r="P457" s="57">
        <v>45739.826388888891</v>
      </c>
      <c r="Q457" s="57">
        <v>45739.831250000003</v>
      </c>
      <c r="R457" t="s">
        <v>407</v>
      </c>
      <c r="S457" t="s">
        <v>407</v>
      </c>
      <c r="U457" t="s">
        <v>407</v>
      </c>
      <c r="W457" t="s">
        <v>547</v>
      </c>
    </row>
    <row r="458" spans="1:27" ht="29.1">
      <c r="A458" s="57">
        <v>45739.799305555556</v>
      </c>
      <c r="B458">
        <v>24818245</v>
      </c>
      <c r="C458">
        <v>728828</v>
      </c>
      <c r="D458" t="s">
        <v>540</v>
      </c>
      <c r="E458" t="s">
        <v>2335</v>
      </c>
      <c r="F458" t="s">
        <v>2336</v>
      </c>
      <c r="G458" t="s">
        <v>2</v>
      </c>
      <c r="H458">
        <v>72839821</v>
      </c>
      <c r="I458">
        <v>31</v>
      </c>
      <c r="J458">
        <v>945147202</v>
      </c>
      <c r="K458" s="59" t="s">
        <v>2337</v>
      </c>
      <c r="L458" s="59" t="s">
        <v>2338</v>
      </c>
      <c r="M458" s="59" t="s">
        <v>563</v>
      </c>
      <c r="N458" t="s">
        <v>546</v>
      </c>
      <c r="O458" s="57">
        <v>45739.804861111108</v>
      </c>
      <c r="P458" s="57">
        <v>45739.868055555555</v>
      </c>
      <c r="Q458" s="57">
        <v>45739.830555555556</v>
      </c>
      <c r="R458" t="s">
        <v>407</v>
      </c>
      <c r="S458" t="s">
        <v>407</v>
      </c>
      <c r="U458" t="s">
        <v>407</v>
      </c>
      <c r="W458" t="s">
        <v>547</v>
      </c>
    </row>
    <row r="459" spans="1:27" ht="29.1">
      <c r="A459" s="57">
        <v>45739.8</v>
      </c>
      <c r="B459">
        <v>24818247</v>
      </c>
      <c r="C459">
        <v>728830</v>
      </c>
      <c r="D459" t="s">
        <v>540</v>
      </c>
      <c r="E459" t="s">
        <v>2339</v>
      </c>
      <c r="F459" t="s">
        <v>2340</v>
      </c>
      <c r="G459" t="s">
        <v>2</v>
      </c>
      <c r="H459">
        <v>70365962</v>
      </c>
      <c r="I459">
        <v>23</v>
      </c>
      <c r="J459">
        <v>960441422</v>
      </c>
      <c r="K459" s="59" t="s">
        <v>2341</v>
      </c>
      <c r="L459" s="59" t="s">
        <v>2342</v>
      </c>
      <c r="M459" s="59" t="s">
        <v>715</v>
      </c>
      <c r="N459" t="s">
        <v>546</v>
      </c>
      <c r="O459" s="57">
        <v>45739.803472222222</v>
      </c>
      <c r="P459" s="57">
        <v>45739.854166666664</v>
      </c>
      <c r="Q459" s="57">
        <v>45739.845833333333</v>
      </c>
      <c r="R459" t="s">
        <v>407</v>
      </c>
      <c r="S459" s="57">
        <v>45739.854861111111</v>
      </c>
      <c r="U459" t="s">
        <v>407</v>
      </c>
      <c r="V459" t="s">
        <v>28</v>
      </c>
      <c r="W459" t="s">
        <v>578</v>
      </c>
      <c r="X459" s="8">
        <v>45741</v>
      </c>
      <c r="Z459" t="s">
        <v>724</v>
      </c>
      <c r="AA459" t="s">
        <v>28</v>
      </c>
    </row>
    <row r="460" spans="1:27">
      <c r="A460" s="57">
        <v>45739.809027777781</v>
      </c>
      <c r="B460">
        <v>24818271</v>
      </c>
      <c r="C460">
        <v>728840</v>
      </c>
      <c r="D460" t="s">
        <v>540</v>
      </c>
      <c r="E460" t="s">
        <v>2343</v>
      </c>
      <c r="F460" t="s">
        <v>2344</v>
      </c>
      <c r="G460" t="s">
        <v>2</v>
      </c>
      <c r="H460">
        <v>71243520</v>
      </c>
      <c r="I460">
        <v>30</v>
      </c>
      <c r="J460">
        <v>992593018</v>
      </c>
      <c r="K460" s="59" t="s">
        <v>2345</v>
      </c>
      <c r="L460" s="59" t="s">
        <v>2346</v>
      </c>
      <c r="M460" s="59" t="s">
        <v>622</v>
      </c>
      <c r="N460" t="s">
        <v>546</v>
      </c>
      <c r="O460" s="57">
        <v>45739.813888888886</v>
      </c>
      <c r="P460" s="57">
        <v>45739.868055555555</v>
      </c>
      <c r="Q460" s="57">
        <v>45739.861111111109</v>
      </c>
      <c r="R460" t="s">
        <v>407</v>
      </c>
      <c r="S460" s="57">
        <v>45739.869444444441</v>
      </c>
      <c r="U460" t="s">
        <v>407</v>
      </c>
      <c r="W460" t="s">
        <v>547</v>
      </c>
    </row>
    <row r="461" spans="1:27" ht="43.5">
      <c r="A461" s="57">
        <v>45739.810416666667</v>
      </c>
      <c r="B461">
        <v>24818272</v>
      </c>
      <c r="C461">
        <v>728841</v>
      </c>
      <c r="D461" t="s">
        <v>540</v>
      </c>
      <c r="E461" t="s">
        <v>2347</v>
      </c>
      <c r="F461" t="s">
        <v>2348</v>
      </c>
      <c r="G461" t="s">
        <v>2</v>
      </c>
      <c r="H461">
        <v>8914960</v>
      </c>
      <c r="I461">
        <v>60</v>
      </c>
      <c r="J461">
        <v>990899141</v>
      </c>
      <c r="K461" s="59" t="s">
        <v>2349</v>
      </c>
      <c r="L461" s="59" t="s">
        <v>2350</v>
      </c>
      <c r="M461" s="59" t="s">
        <v>647</v>
      </c>
      <c r="N461" t="s">
        <v>546</v>
      </c>
      <c r="O461" s="57">
        <v>45739.813888888886</v>
      </c>
      <c r="P461" s="57">
        <v>45739.868055555555</v>
      </c>
      <c r="Q461" s="57">
        <v>45739.86041666667</v>
      </c>
      <c r="R461" t="s">
        <v>407</v>
      </c>
      <c r="S461" t="s">
        <v>407</v>
      </c>
      <c r="U461" t="s">
        <v>407</v>
      </c>
      <c r="V461" t="s">
        <v>28</v>
      </c>
      <c r="W461" t="s">
        <v>578</v>
      </c>
      <c r="X461" s="8">
        <v>45741</v>
      </c>
      <c r="Y461" s="60">
        <v>0.72013888888888888</v>
      </c>
      <c r="Z461" t="s">
        <v>579</v>
      </c>
      <c r="AA461" t="s">
        <v>28</v>
      </c>
    </row>
    <row r="462" spans="1:27">
      <c r="A462" s="57">
        <v>45739.813194444447</v>
      </c>
      <c r="B462">
        <v>24818256</v>
      </c>
      <c r="C462">
        <v>728842</v>
      </c>
      <c r="D462" t="s">
        <v>540</v>
      </c>
      <c r="E462" t="s">
        <v>2351</v>
      </c>
      <c r="F462" t="s">
        <v>2352</v>
      </c>
      <c r="G462" t="s">
        <v>2</v>
      </c>
      <c r="H462">
        <v>41718124</v>
      </c>
      <c r="I462">
        <v>42</v>
      </c>
      <c r="J462">
        <v>990266881</v>
      </c>
      <c r="K462" s="59" t="s">
        <v>2353</v>
      </c>
      <c r="L462" s="59" t="s">
        <v>2354</v>
      </c>
      <c r="M462" s="59" t="s">
        <v>563</v>
      </c>
      <c r="N462" t="s">
        <v>546</v>
      </c>
      <c r="O462" s="57">
        <v>45739.816666666666</v>
      </c>
      <c r="P462" s="57">
        <v>45739.881944444445</v>
      </c>
      <c r="Q462" s="57">
        <v>45739.890972222223</v>
      </c>
      <c r="R462" t="s">
        <v>407</v>
      </c>
      <c r="S462" t="s">
        <v>407</v>
      </c>
      <c r="U462" t="s">
        <v>407</v>
      </c>
      <c r="V462" t="s">
        <v>28</v>
      </c>
      <c r="W462" t="s">
        <v>578</v>
      </c>
      <c r="X462" s="8">
        <v>45740</v>
      </c>
      <c r="Z462" t="s">
        <v>724</v>
      </c>
      <c r="AA462" t="s">
        <v>28</v>
      </c>
    </row>
    <row r="463" spans="1:27" ht="29.1">
      <c r="A463" s="57">
        <v>45739.804166666669</v>
      </c>
      <c r="B463">
        <v>24818258</v>
      </c>
      <c r="C463">
        <v>728835</v>
      </c>
      <c r="D463" t="s">
        <v>540</v>
      </c>
      <c r="E463" t="s">
        <v>2355</v>
      </c>
      <c r="F463" t="s">
        <v>2356</v>
      </c>
      <c r="G463" t="s">
        <v>2</v>
      </c>
      <c r="H463">
        <v>8554788</v>
      </c>
      <c r="I463">
        <v>58</v>
      </c>
      <c r="J463">
        <v>989102426</v>
      </c>
      <c r="K463" s="59" t="s">
        <v>2357</v>
      </c>
      <c r="L463" s="59" t="s">
        <v>2358</v>
      </c>
      <c r="M463" s="59" t="s">
        <v>757</v>
      </c>
      <c r="N463" t="s">
        <v>546</v>
      </c>
      <c r="O463" s="57">
        <v>45739.808333333334</v>
      </c>
      <c r="P463" s="57">
        <v>45739.854166666664</v>
      </c>
      <c r="Q463" s="57">
        <v>45739.844444444447</v>
      </c>
      <c r="R463" t="s">
        <v>407</v>
      </c>
      <c r="S463" t="s">
        <v>407</v>
      </c>
      <c r="U463" t="s">
        <v>407</v>
      </c>
      <c r="V463" t="s">
        <v>28</v>
      </c>
      <c r="W463" t="s">
        <v>578</v>
      </c>
      <c r="X463" s="8">
        <v>45741</v>
      </c>
      <c r="Z463" t="s">
        <v>724</v>
      </c>
      <c r="AA463" t="s">
        <v>2140</v>
      </c>
    </row>
    <row r="464" spans="1:27">
      <c r="A464" s="57">
        <v>45739.818055555559</v>
      </c>
      <c r="B464">
        <v>24818277</v>
      </c>
      <c r="C464">
        <v>728845</v>
      </c>
      <c r="D464" t="s">
        <v>540</v>
      </c>
      <c r="E464" t="s">
        <v>2359</v>
      </c>
      <c r="F464" t="s">
        <v>2360</v>
      </c>
      <c r="G464" t="s">
        <v>2</v>
      </c>
      <c r="H464">
        <v>70450624</v>
      </c>
      <c r="J464">
        <v>944122664</v>
      </c>
      <c r="K464" s="59" t="s">
        <v>2361</v>
      </c>
      <c r="L464" s="59" t="s">
        <v>2362</v>
      </c>
      <c r="M464" s="59" t="s">
        <v>668</v>
      </c>
      <c r="N464" t="s">
        <v>546</v>
      </c>
      <c r="O464" s="57">
        <v>45739.832638888889</v>
      </c>
      <c r="P464" s="57">
        <v>45739.909722222219</v>
      </c>
      <c r="Q464" t="s">
        <v>407</v>
      </c>
      <c r="R464" t="s">
        <v>407</v>
      </c>
      <c r="S464" t="s">
        <v>407</v>
      </c>
      <c r="U464" t="s">
        <v>407</v>
      </c>
      <c r="W464" t="s">
        <v>547</v>
      </c>
    </row>
    <row r="465" spans="1:27" ht="29.1">
      <c r="A465" s="57">
        <v>45739.814583333333</v>
      </c>
      <c r="B465">
        <v>24818282</v>
      </c>
      <c r="C465">
        <v>728843</v>
      </c>
      <c r="D465" t="s">
        <v>540</v>
      </c>
      <c r="E465" t="s">
        <v>2363</v>
      </c>
      <c r="F465" t="s">
        <v>2364</v>
      </c>
      <c r="G465" t="s">
        <v>2</v>
      </c>
      <c r="H465">
        <v>79358215</v>
      </c>
      <c r="I465">
        <v>9</v>
      </c>
      <c r="J465">
        <v>910313324</v>
      </c>
      <c r="K465" s="59" t="s">
        <v>2365</v>
      </c>
      <c r="L465" s="59" t="s">
        <v>2301</v>
      </c>
      <c r="M465" s="59" t="s">
        <v>573</v>
      </c>
      <c r="N465" t="s">
        <v>558</v>
      </c>
      <c r="O465" s="57">
        <v>45739.818055555559</v>
      </c>
      <c r="P465" s="57">
        <v>45739.854166666664</v>
      </c>
      <c r="Q465" s="57">
        <v>45739.847916666666</v>
      </c>
      <c r="R465" t="s">
        <v>407</v>
      </c>
      <c r="S465" t="s">
        <v>407</v>
      </c>
      <c r="U465" t="s">
        <v>407</v>
      </c>
      <c r="W465" t="s">
        <v>547</v>
      </c>
    </row>
    <row r="466" spans="1:27" ht="29.1">
      <c r="A466" s="57">
        <v>45739.819444444445</v>
      </c>
      <c r="B466">
        <v>24818293</v>
      </c>
      <c r="C466">
        <v>728846</v>
      </c>
      <c r="D466" t="s">
        <v>540</v>
      </c>
      <c r="E466" t="s">
        <v>2366</v>
      </c>
      <c r="F466" t="s">
        <v>2367</v>
      </c>
      <c r="G466" t="s">
        <v>2</v>
      </c>
      <c r="H466">
        <v>76364417</v>
      </c>
      <c r="I466">
        <v>21</v>
      </c>
      <c r="J466">
        <v>956427432</v>
      </c>
      <c r="K466" s="59" t="s">
        <v>2368</v>
      </c>
      <c r="L466" s="59" t="s">
        <v>2369</v>
      </c>
      <c r="M466" s="59" t="s">
        <v>589</v>
      </c>
      <c r="N466" t="s">
        <v>546</v>
      </c>
      <c r="O466" s="57">
        <v>45739.823611111111</v>
      </c>
      <c r="P466" s="57">
        <v>45739.881944444445</v>
      </c>
      <c r="Q466" s="57">
        <v>45739.893750000003</v>
      </c>
      <c r="R466" t="s">
        <v>407</v>
      </c>
      <c r="S466" s="57">
        <v>45739.895138888889</v>
      </c>
      <c r="U466" t="s">
        <v>407</v>
      </c>
      <c r="W466" t="s">
        <v>547</v>
      </c>
    </row>
    <row r="467" spans="1:27" ht="29.1">
      <c r="A467" s="57">
        <v>45739.820138888892</v>
      </c>
      <c r="B467">
        <v>24818295</v>
      </c>
      <c r="C467">
        <v>728848</v>
      </c>
      <c r="D467" t="s">
        <v>540</v>
      </c>
      <c r="E467" t="s">
        <v>2370</v>
      </c>
      <c r="F467" t="s">
        <v>2371</v>
      </c>
      <c r="G467" t="s">
        <v>2</v>
      </c>
      <c r="H467">
        <v>73715912</v>
      </c>
      <c r="I467">
        <v>15</v>
      </c>
      <c r="J467">
        <v>987289036</v>
      </c>
      <c r="K467" s="59" t="s">
        <v>2372</v>
      </c>
      <c r="L467" s="59" t="s">
        <v>2373</v>
      </c>
      <c r="M467" s="59" t="s">
        <v>594</v>
      </c>
      <c r="N467" t="s">
        <v>546</v>
      </c>
      <c r="O467" s="57">
        <v>45739.824305555558</v>
      </c>
      <c r="P467" s="57">
        <v>45739.881944444445</v>
      </c>
      <c r="Q467" s="57">
        <v>45739.861111111109</v>
      </c>
      <c r="R467" t="s">
        <v>407</v>
      </c>
      <c r="S467" t="s">
        <v>407</v>
      </c>
      <c r="U467" t="s">
        <v>407</v>
      </c>
      <c r="W467" t="s">
        <v>547</v>
      </c>
    </row>
    <row r="468" spans="1:27">
      <c r="A468" s="57">
        <v>45739.826388888891</v>
      </c>
      <c r="B468">
        <v>24818305</v>
      </c>
      <c r="C468">
        <v>728857</v>
      </c>
      <c r="D468" t="s">
        <v>540</v>
      </c>
      <c r="E468" t="s">
        <v>2374</v>
      </c>
      <c r="F468" t="s">
        <v>2375</v>
      </c>
      <c r="G468" t="s">
        <v>2</v>
      </c>
      <c r="H468">
        <v>44770337</v>
      </c>
      <c r="I468">
        <v>37</v>
      </c>
      <c r="J468">
        <v>987951314</v>
      </c>
      <c r="K468" s="59" t="s">
        <v>2376</v>
      </c>
      <c r="L468" s="59" t="s">
        <v>2377</v>
      </c>
      <c r="M468" s="59" t="s">
        <v>843</v>
      </c>
      <c r="N468" t="s">
        <v>546</v>
      </c>
      <c r="O468" s="57">
        <v>45739.865277777775</v>
      </c>
      <c r="P468" s="57">
        <v>45740.298611111109</v>
      </c>
      <c r="Q468" s="57">
        <v>45739.890972222223</v>
      </c>
      <c r="R468" t="s">
        <v>407</v>
      </c>
      <c r="S468" t="s">
        <v>407</v>
      </c>
      <c r="U468" t="s">
        <v>407</v>
      </c>
      <c r="V468" t="s">
        <v>28</v>
      </c>
      <c r="W468" t="s">
        <v>578</v>
      </c>
      <c r="X468" s="8">
        <v>45740</v>
      </c>
      <c r="Z468" t="s">
        <v>724</v>
      </c>
      <c r="AA468" t="s">
        <v>28</v>
      </c>
    </row>
    <row r="469" spans="1:27" ht="43.5">
      <c r="A469" s="57">
        <v>45739.826388888891</v>
      </c>
      <c r="B469">
        <v>24818307</v>
      </c>
      <c r="C469">
        <v>728858</v>
      </c>
      <c r="D469" t="s">
        <v>540</v>
      </c>
      <c r="E469" t="s">
        <v>2378</v>
      </c>
      <c r="F469" t="s">
        <v>2379</v>
      </c>
      <c r="G469" t="s">
        <v>2</v>
      </c>
      <c r="H469">
        <v>9865932</v>
      </c>
      <c r="I469">
        <v>48</v>
      </c>
      <c r="J469">
        <v>993417814</v>
      </c>
      <c r="K469" s="59" t="s">
        <v>2380</v>
      </c>
      <c r="L469" s="59" t="s">
        <v>2381</v>
      </c>
      <c r="M469" s="59" t="s">
        <v>568</v>
      </c>
      <c r="N469" t="s">
        <v>546</v>
      </c>
      <c r="O469" s="57">
        <v>45739.84097222222</v>
      </c>
      <c r="P469" s="57">
        <v>45739.909722222219</v>
      </c>
      <c r="Q469" s="57">
        <v>45739.902777777781</v>
      </c>
      <c r="R469" t="s">
        <v>407</v>
      </c>
      <c r="S469" s="57">
        <v>45739.908333333333</v>
      </c>
      <c r="U469" t="s">
        <v>407</v>
      </c>
      <c r="V469" t="s">
        <v>28</v>
      </c>
      <c r="W469" t="s">
        <v>578</v>
      </c>
      <c r="X469" s="8">
        <v>45742</v>
      </c>
      <c r="Y469" s="58">
        <v>0.66863425925925923</v>
      </c>
      <c r="Z469" t="s">
        <v>579</v>
      </c>
      <c r="AA469" t="s">
        <v>28</v>
      </c>
    </row>
    <row r="470" spans="1:27" ht="29.1">
      <c r="A470" s="57">
        <v>45739.830555555556</v>
      </c>
      <c r="B470">
        <v>24818316</v>
      </c>
      <c r="C470">
        <v>728862</v>
      </c>
      <c r="D470" t="s">
        <v>540</v>
      </c>
      <c r="E470" t="s">
        <v>2382</v>
      </c>
      <c r="F470" t="s">
        <v>2383</v>
      </c>
      <c r="G470" t="s">
        <v>2</v>
      </c>
      <c r="H470">
        <v>72802726</v>
      </c>
      <c r="I470">
        <v>24</v>
      </c>
      <c r="J470">
        <v>947153669</v>
      </c>
      <c r="K470" s="59" t="s">
        <v>2384</v>
      </c>
      <c r="L470" s="59" t="s">
        <v>2385</v>
      </c>
      <c r="M470" s="59" t="s">
        <v>589</v>
      </c>
      <c r="N470" t="s">
        <v>546</v>
      </c>
      <c r="O470" s="57">
        <v>45739.834722222222</v>
      </c>
      <c r="P470" s="57">
        <v>45739.909722222219</v>
      </c>
      <c r="Q470" s="57">
        <v>45739.897916666669</v>
      </c>
      <c r="R470" t="s">
        <v>407</v>
      </c>
      <c r="S470" s="57">
        <v>45739.902083333334</v>
      </c>
      <c r="U470" t="s">
        <v>407</v>
      </c>
      <c r="W470" t="s">
        <v>547</v>
      </c>
    </row>
    <row r="471" spans="1:27" ht="29.1">
      <c r="A471" s="57">
        <v>45739.834722222222</v>
      </c>
      <c r="B471">
        <v>24818322</v>
      </c>
      <c r="C471">
        <v>728864</v>
      </c>
      <c r="D471" t="s">
        <v>540</v>
      </c>
      <c r="E471" t="s">
        <v>2386</v>
      </c>
      <c r="F471" t="s">
        <v>2387</v>
      </c>
      <c r="G471" t="s">
        <v>2</v>
      </c>
      <c r="H471">
        <v>71198575</v>
      </c>
      <c r="I471">
        <v>23</v>
      </c>
      <c r="J471">
        <v>989084998</v>
      </c>
      <c r="K471" s="59" t="s">
        <v>2388</v>
      </c>
      <c r="L471" s="59" t="s">
        <v>2389</v>
      </c>
      <c r="M471" s="59" t="s">
        <v>677</v>
      </c>
      <c r="N471" t="s">
        <v>546</v>
      </c>
      <c r="O471" s="57">
        <v>45739.838194444441</v>
      </c>
      <c r="P471" s="57">
        <v>45739.909722222219</v>
      </c>
      <c r="Q471" s="57">
        <v>45739.895833333336</v>
      </c>
      <c r="R471" t="s">
        <v>407</v>
      </c>
      <c r="S471" s="57">
        <v>45739.919444444444</v>
      </c>
      <c r="U471" t="s">
        <v>407</v>
      </c>
      <c r="W471" t="s">
        <v>547</v>
      </c>
    </row>
    <row r="472" spans="1:27" ht="29.1">
      <c r="A472" s="57">
        <v>45739.84652777778</v>
      </c>
      <c r="B472">
        <v>24818338</v>
      </c>
      <c r="C472">
        <v>728869</v>
      </c>
      <c r="D472" t="s">
        <v>540</v>
      </c>
      <c r="E472" t="s">
        <v>2390</v>
      </c>
      <c r="F472" t="s">
        <v>2391</v>
      </c>
      <c r="G472" t="s">
        <v>2</v>
      </c>
      <c r="H472">
        <v>43088714</v>
      </c>
      <c r="I472">
        <v>39</v>
      </c>
      <c r="J472">
        <v>990013700</v>
      </c>
      <c r="K472" s="59" t="s">
        <v>2392</v>
      </c>
      <c r="L472" s="59" t="s">
        <v>2393</v>
      </c>
      <c r="M472" s="59" t="s">
        <v>604</v>
      </c>
      <c r="N472" t="s">
        <v>546</v>
      </c>
      <c r="O472" s="57">
        <v>45739.856944444444</v>
      </c>
      <c r="P472" s="57">
        <v>45740.298611111109</v>
      </c>
      <c r="Q472" t="s">
        <v>407</v>
      </c>
      <c r="R472" t="s">
        <v>407</v>
      </c>
      <c r="S472" t="s">
        <v>407</v>
      </c>
      <c r="U472" t="s">
        <v>407</v>
      </c>
      <c r="W472" t="s">
        <v>547</v>
      </c>
    </row>
    <row r="473" spans="1:27" ht="29.1">
      <c r="A473" s="57">
        <v>45739.867361111108</v>
      </c>
      <c r="B473">
        <v>24818384</v>
      </c>
      <c r="C473">
        <v>728884</v>
      </c>
      <c r="D473" t="s">
        <v>540</v>
      </c>
      <c r="E473" t="s">
        <v>2394</v>
      </c>
      <c r="F473" t="s">
        <v>2395</v>
      </c>
      <c r="G473" t="s">
        <v>2</v>
      </c>
      <c r="H473">
        <v>72196727</v>
      </c>
      <c r="I473">
        <v>19</v>
      </c>
      <c r="J473">
        <v>963145386</v>
      </c>
      <c r="K473" s="59" t="s">
        <v>2396</v>
      </c>
      <c r="L473" s="59" t="s">
        <v>2397</v>
      </c>
      <c r="M473" s="59" t="s">
        <v>589</v>
      </c>
      <c r="N473" t="s">
        <v>546</v>
      </c>
      <c r="O473" s="57">
        <v>45739.877083333333</v>
      </c>
      <c r="P473" s="57">
        <v>45740.298611111109</v>
      </c>
      <c r="Q473" t="s">
        <v>407</v>
      </c>
      <c r="R473" t="s">
        <v>407</v>
      </c>
      <c r="S473" t="s">
        <v>407</v>
      </c>
      <c r="U473" t="s">
        <v>407</v>
      </c>
      <c r="W473" t="s">
        <v>547</v>
      </c>
    </row>
    <row r="474" spans="1:27" ht="29.1">
      <c r="A474" s="57">
        <v>45739.874305555553</v>
      </c>
      <c r="B474">
        <v>24818407</v>
      </c>
      <c r="C474">
        <v>728890</v>
      </c>
      <c r="D474" t="s">
        <v>540</v>
      </c>
      <c r="E474" t="s">
        <v>2398</v>
      </c>
      <c r="F474" t="s">
        <v>2399</v>
      </c>
      <c r="G474" t="s">
        <v>2</v>
      </c>
      <c r="H474">
        <v>79447493</v>
      </c>
      <c r="I474">
        <v>9</v>
      </c>
      <c r="J474">
        <v>994189463</v>
      </c>
      <c r="K474" s="59" t="s">
        <v>2400</v>
      </c>
      <c r="L474" s="59" t="s">
        <v>2401</v>
      </c>
      <c r="M474" s="59" t="s">
        <v>1492</v>
      </c>
      <c r="N474" t="s">
        <v>558</v>
      </c>
      <c r="O474" s="57">
        <v>45739.883333333331</v>
      </c>
      <c r="P474" s="57">
        <v>45739.890277777777</v>
      </c>
      <c r="Q474" s="57">
        <v>45739.902777777781</v>
      </c>
      <c r="R474" t="s">
        <v>407</v>
      </c>
      <c r="S474" t="s">
        <v>407</v>
      </c>
      <c r="U474" t="s">
        <v>407</v>
      </c>
      <c r="V474" t="s">
        <v>28</v>
      </c>
      <c r="W474" t="s">
        <v>578</v>
      </c>
      <c r="X474" s="8">
        <v>45739</v>
      </c>
      <c r="Y474" s="61">
        <v>0.91319444444444442</v>
      </c>
      <c r="Z474" t="s">
        <v>724</v>
      </c>
      <c r="AA474" t="s">
        <v>28</v>
      </c>
    </row>
    <row r="475" spans="1:27" ht="29.1">
      <c r="A475" s="57">
        <v>45739.913194444445</v>
      </c>
      <c r="B475">
        <v>24818493</v>
      </c>
      <c r="C475">
        <v>728917</v>
      </c>
      <c r="D475" t="s">
        <v>540</v>
      </c>
      <c r="E475" t="s">
        <v>2402</v>
      </c>
      <c r="F475" t="s">
        <v>2403</v>
      </c>
      <c r="G475" t="s">
        <v>2</v>
      </c>
      <c r="H475">
        <v>90683011</v>
      </c>
      <c r="I475">
        <v>7</v>
      </c>
      <c r="J475">
        <v>907525488</v>
      </c>
      <c r="K475" s="59" t="s">
        <v>2404</v>
      </c>
      <c r="L475" s="59" t="s">
        <v>2405</v>
      </c>
      <c r="M475" s="59" t="s">
        <v>668</v>
      </c>
      <c r="N475" t="s">
        <v>558</v>
      </c>
      <c r="O475" s="57">
        <v>45739.945138888892</v>
      </c>
      <c r="P475" s="57">
        <v>45740.305555555555</v>
      </c>
      <c r="Q475" s="57">
        <v>45740.300694444442</v>
      </c>
      <c r="R475" t="s">
        <v>407</v>
      </c>
      <c r="S475" t="s">
        <v>407</v>
      </c>
      <c r="U475" t="s">
        <v>407</v>
      </c>
      <c r="V475" t="s">
        <v>28</v>
      </c>
      <c r="W475" t="s">
        <v>578</v>
      </c>
      <c r="X475" s="8">
        <v>45740</v>
      </c>
      <c r="Y475" s="61">
        <v>0.30138888888888887</v>
      </c>
      <c r="Z475" t="s">
        <v>724</v>
      </c>
      <c r="AA475" t="s">
        <v>28</v>
      </c>
    </row>
    <row r="476" spans="1:27">
      <c r="A476" s="57">
        <v>45740.222222222219</v>
      </c>
      <c r="B476">
        <v>24818711</v>
      </c>
      <c r="C476">
        <v>728971</v>
      </c>
      <c r="D476" t="s">
        <v>540</v>
      </c>
      <c r="E476" t="s">
        <v>2406</v>
      </c>
      <c r="F476" t="s">
        <v>2407</v>
      </c>
      <c r="G476" t="s">
        <v>2</v>
      </c>
      <c r="H476">
        <v>40323914</v>
      </c>
      <c r="I476">
        <v>45</v>
      </c>
      <c r="J476">
        <v>986608354</v>
      </c>
      <c r="K476" s="59" t="s">
        <v>2408</v>
      </c>
      <c r="L476" s="59" t="s">
        <v>2409</v>
      </c>
      <c r="M476" s="59" t="s">
        <v>552</v>
      </c>
      <c r="N476" t="s">
        <v>546</v>
      </c>
      <c r="O476" s="57">
        <v>45740.267361111109</v>
      </c>
      <c r="P476" s="57">
        <v>45740.319444444445</v>
      </c>
      <c r="Q476" s="57">
        <v>45740.291666666664</v>
      </c>
      <c r="R476" t="s">
        <v>407</v>
      </c>
      <c r="S476" t="s">
        <v>407</v>
      </c>
      <c r="W476" t="s">
        <v>547</v>
      </c>
    </row>
    <row r="477" spans="1:27" ht="29.1">
      <c r="A477" s="57">
        <v>45740.241666666669</v>
      </c>
      <c r="B477">
        <v>24818720</v>
      </c>
      <c r="C477">
        <v>728977</v>
      </c>
      <c r="D477" t="s">
        <v>540</v>
      </c>
      <c r="E477" t="s">
        <v>2410</v>
      </c>
      <c r="F477" t="s">
        <v>707</v>
      </c>
      <c r="G477" t="s">
        <v>2</v>
      </c>
      <c r="H477">
        <v>46799437</v>
      </c>
      <c r="I477">
        <v>33</v>
      </c>
      <c r="J477">
        <v>958665617</v>
      </c>
      <c r="K477" s="59" t="s">
        <v>708</v>
      </c>
      <c r="L477" s="59" t="s">
        <v>709</v>
      </c>
      <c r="M477" s="59" t="s">
        <v>710</v>
      </c>
      <c r="N477" t="s">
        <v>546</v>
      </c>
      <c r="O477" s="57">
        <v>45740.265972222223</v>
      </c>
      <c r="P477" s="57">
        <v>45740.309027777781</v>
      </c>
      <c r="Q477" s="57">
        <v>45740.500694444447</v>
      </c>
      <c r="R477" t="s">
        <v>407</v>
      </c>
      <c r="S477" s="57">
        <v>45740.508333333331</v>
      </c>
      <c r="W477" t="s">
        <v>547</v>
      </c>
    </row>
    <row r="478" spans="1:27" ht="29.1">
      <c r="A478" s="57">
        <v>45740.257638888892</v>
      </c>
      <c r="B478">
        <v>24818747</v>
      </c>
      <c r="C478">
        <v>728989</v>
      </c>
      <c r="D478" t="s">
        <v>540</v>
      </c>
      <c r="E478" t="s">
        <v>2411</v>
      </c>
      <c r="F478" t="s">
        <v>2412</v>
      </c>
      <c r="G478" t="s">
        <v>2</v>
      </c>
      <c r="H478">
        <v>75362026</v>
      </c>
      <c r="I478">
        <v>21</v>
      </c>
      <c r="J478">
        <v>957340460</v>
      </c>
      <c r="K478" s="59" t="s">
        <v>2413</v>
      </c>
      <c r="L478" s="59" t="s">
        <v>2414</v>
      </c>
      <c r="M478" s="59" t="s">
        <v>1771</v>
      </c>
      <c r="N478" t="s">
        <v>546</v>
      </c>
      <c r="O478" s="57">
        <v>45740.26666666667</v>
      </c>
      <c r="P478" s="57">
        <v>45740.315972222219</v>
      </c>
      <c r="Q478" s="57">
        <v>45740.31527777778</v>
      </c>
      <c r="R478" t="s">
        <v>407</v>
      </c>
      <c r="S478" t="s">
        <v>407</v>
      </c>
      <c r="W478" t="s">
        <v>547</v>
      </c>
    </row>
    <row r="479" spans="1:27" ht="29.1">
      <c r="A479" s="57">
        <v>45740.280555555553</v>
      </c>
      <c r="B479">
        <v>24818814</v>
      </c>
      <c r="C479">
        <v>729021</v>
      </c>
      <c r="D479" t="s">
        <v>540</v>
      </c>
      <c r="E479" t="s">
        <v>2415</v>
      </c>
      <c r="F479" t="s">
        <v>2416</v>
      </c>
      <c r="G479" t="s">
        <v>2</v>
      </c>
      <c r="H479">
        <v>42099738</v>
      </c>
      <c r="I479">
        <v>41</v>
      </c>
      <c r="J479">
        <v>956599629</v>
      </c>
      <c r="K479" s="59" t="s">
        <v>2417</v>
      </c>
      <c r="L479" s="59" t="s">
        <v>2418</v>
      </c>
      <c r="M479" s="59" t="s">
        <v>604</v>
      </c>
      <c r="N479" t="s">
        <v>546</v>
      </c>
      <c r="O479" s="57">
        <v>45740.290972222225</v>
      </c>
      <c r="P479" s="57">
        <v>45740.319444444445</v>
      </c>
      <c r="Q479" s="57">
        <v>45740.365972222222</v>
      </c>
      <c r="R479" t="s">
        <v>407</v>
      </c>
      <c r="S479" t="s">
        <v>407</v>
      </c>
      <c r="W479" t="s">
        <v>547</v>
      </c>
    </row>
    <row r="480" spans="1:27" ht="29.1">
      <c r="A480" s="57">
        <v>45740.281944444447</v>
      </c>
      <c r="B480">
        <v>24818790</v>
      </c>
      <c r="C480">
        <v>729024</v>
      </c>
      <c r="D480" t="s">
        <v>540</v>
      </c>
      <c r="E480" t="s">
        <v>2419</v>
      </c>
      <c r="F480" t="s">
        <v>2420</v>
      </c>
      <c r="G480" t="s">
        <v>2</v>
      </c>
      <c r="H480">
        <v>6721647</v>
      </c>
      <c r="I480">
        <v>58</v>
      </c>
      <c r="J480">
        <v>964530028</v>
      </c>
      <c r="K480" s="59" t="s">
        <v>2421</v>
      </c>
      <c r="L480" s="59" t="s">
        <v>2422</v>
      </c>
      <c r="M480" s="59" t="s">
        <v>604</v>
      </c>
      <c r="N480" t="s">
        <v>546</v>
      </c>
      <c r="O480" s="57">
        <v>45740.290277777778</v>
      </c>
      <c r="P480" s="57">
        <v>45740.3125</v>
      </c>
      <c r="Q480" s="57">
        <v>45740.317361111112</v>
      </c>
      <c r="R480" t="s">
        <v>407</v>
      </c>
      <c r="S480" t="s">
        <v>407</v>
      </c>
      <c r="W480" t="s">
        <v>547</v>
      </c>
    </row>
    <row r="481" spans="1:27">
      <c r="A481" s="57">
        <v>45740.279166666667</v>
      </c>
      <c r="B481">
        <v>24818807</v>
      </c>
      <c r="C481">
        <v>729018</v>
      </c>
      <c r="D481" t="s">
        <v>540</v>
      </c>
      <c r="E481" t="s">
        <v>2423</v>
      </c>
      <c r="F481" t="s">
        <v>2424</v>
      </c>
      <c r="G481" t="s">
        <v>2</v>
      </c>
      <c r="H481">
        <v>76276026</v>
      </c>
      <c r="I481">
        <v>27</v>
      </c>
      <c r="J481">
        <v>912591062</v>
      </c>
      <c r="K481" s="59" t="s">
        <v>2425</v>
      </c>
      <c r="L481" s="59" t="s">
        <v>2426</v>
      </c>
      <c r="M481" s="59" t="s">
        <v>609</v>
      </c>
      <c r="N481" t="s">
        <v>546</v>
      </c>
      <c r="O481" s="57">
        <v>45740.283333333333</v>
      </c>
      <c r="P481" s="57">
        <v>45740.326388888891</v>
      </c>
      <c r="Q481" s="57">
        <v>45740.388888888891</v>
      </c>
      <c r="R481" t="s">
        <v>407</v>
      </c>
      <c r="S481" t="s">
        <v>407</v>
      </c>
      <c r="V481" t="s">
        <v>28</v>
      </c>
      <c r="W481" t="s">
        <v>578</v>
      </c>
      <c r="X481" s="8">
        <v>45741</v>
      </c>
      <c r="Y481" s="60">
        <v>0.56874999999999998</v>
      </c>
      <c r="Z481" t="s">
        <v>579</v>
      </c>
      <c r="AA481" t="s">
        <v>28</v>
      </c>
    </row>
    <row r="482" spans="1:27" ht="29.1">
      <c r="A482" s="57">
        <v>45740.284722222219</v>
      </c>
      <c r="B482">
        <v>24818826</v>
      </c>
      <c r="C482">
        <v>729029</v>
      </c>
      <c r="D482" t="s">
        <v>540</v>
      </c>
      <c r="E482" t="s">
        <v>2427</v>
      </c>
      <c r="F482" t="s">
        <v>2428</v>
      </c>
      <c r="G482" t="s">
        <v>2</v>
      </c>
      <c r="H482">
        <v>78185122</v>
      </c>
      <c r="I482">
        <v>11</v>
      </c>
      <c r="J482">
        <v>985862821</v>
      </c>
      <c r="K482" s="59" t="s">
        <v>2429</v>
      </c>
      <c r="L482" s="59" t="s">
        <v>2430</v>
      </c>
      <c r="M482" s="59" t="s">
        <v>594</v>
      </c>
      <c r="N482" t="s">
        <v>558</v>
      </c>
      <c r="O482" s="57">
        <v>45740.289583333331</v>
      </c>
      <c r="P482" s="57">
        <v>45740.3125</v>
      </c>
      <c r="Q482" s="57">
        <v>45740.318055555559</v>
      </c>
      <c r="R482" t="s">
        <v>407</v>
      </c>
      <c r="S482" t="s">
        <v>407</v>
      </c>
      <c r="W482" t="s">
        <v>547</v>
      </c>
    </row>
    <row r="483" spans="1:27">
      <c r="A483" s="57">
        <v>45740.289583333331</v>
      </c>
      <c r="B483">
        <v>24818827</v>
      </c>
      <c r="C483">
        <v>729036</v>
      </c>
      <c r="D483" t="s">
        <v>540</v>
      </c>
      <c r="E483" t="s">
        <v>2431</v>
      </c>
      <c r="F483" t="s">
        <v>2432</v>
      </c>
      <c r="G483" t="s">
        <v>2</v>
      </c>
      <c r="H483">
        <v>45083051</v>
      </c>
      <c r="J483">
        <v>945140925</v>
      </c>
      <c r="K483" s="59" t="s">
        <v>2433</v>
      </c>
      <c r="L483" s="59" t="s">
        <v>2434</v>
      </c>
      <c r="M483" s="59" t="s">
        <v>573</v>
      </c>
      <c r="N483" t="s">
        <v>546</v>
      </c>
      <c r="O483" s="57">
        <v>45740.294444444444</v>
      </c>
      <c r="P483" s="57">
        <v>45740.3125</v>
      </c>
      <c r="Q483" t="s">
        <v>407</v>
      </c>
      <c r="R483" t="s">
        <v>407</v>
      </c>
      <c r="S483" t="s">
        <v>407</v>
      </c>
      <c r="W483" t="s">
        <v>547</v>
      </c>
    </row>
    <row r="484" spans="1:27">
      <c r="A484" s="57">
        <v>45740.290972222225</v>
      </c>
      <c r="B484">
        <v>24818844</v>
      </c>
      <c r="C484">
        <v>729040</v>
      </c>
      <c r="D484" t="s">
        <v>540</v>
      </c>
      <c r="E484" t="s">
        <v>2435</v>
      </c>
      <c r="F484" t="s">
        <v>2436</v>
      </c>
      <c r="G484" t="s">
        <v>2</v>
      </c>
      <c r="H484">
        <v>62378136</v>
      </c>
      <c r="I484">
        <v>15</v>
      </c>
      <c r="J484">
        <v>951438539</v>
      </c>
      <c r="K484" s="59" t="s">
        <v>2437</v>
      </c>
      <c r="L484" s="59" t="s">
        <v>2438</v>
      </c>
      <c r="M484" s="59" t="s">
        <v>843</v>
      </c>
      <c r="N484" t="s">
        <v>546</v>
      </c>
      <c r="O484" s="57">
        <v>45740.29583333333</v>
      </c>
      <c r="P484" s="57">
        <v>45740.333333333336</v>
      </c>
      <c r="Q484" s="57">
        <v>45740.319444444445</v>
      </c>
      <c r="R484" t="s">
        <v>407</v>
      </c>
      <c r="S484" t="s">
        <v>407</v>
      </c>
      <c r="W484" t="s">
        <v>547</v>
      </c>
    </row>
    <row r="485" spans="1:27" ht="43.5">
      <c r="A485" s="57">
        <v>45740.295138888891</v>
      </c>
      <c r="B485">
        <v>24818856</v>
      </c>
      <c r="C485">
        <v>729045</v>
      </c>
      <c r="D485" t="s">
        <v>540</v>
      </c>
      <c r="E485" t="s">
        <v>2439</v>
      </c>
      <c r="F485" t="s">
        <v>2440</v>
      </c>
      <c r="G485" t="s">
        <v>2</v>
      </c>
      <c r="H485">
        <v>62607708</v>
      </c>
      <c r="I485">
        <v>14</v>
      </c>
      <c r="J485">
        <v>997542208</v>
      </c>
      <c r="K485" s="59" t="s">
        <v>2441</v>
      </c>
      <c r="L485" s="59" t="s">
        <v>2442</v>
      </c>
      <c r="M485" s="59" t="s">
        <v>589</v>
      </c>
      <c r="N485" t="s">
        <v>558</v>
      </c>
      <c r="O485" s="57">
        <v>45740.299305555556</v>
      </c>
      <c r="P485" s="57">
        <v>45740.326388888891</v>
      </c>
      <c r="Q485" s="57">
        <v>45740.319444444445</v>
      </c>
      <c r="R485" t="s">
        <v>407</v>
      </c>
      <c r="S485" s="57">
        <v>45740.327777777777</v>
      </c>
      <c r="W485" t="s">
        <v>547</v>
      </c>
    </row>
    <row r="486" spans="1:27" ht="29.1">
      <c r="A486" s="57">
        <v>45740.296527777777</v>
      </c>
      <c r="B486">
        <v>24818848</v>
      </c>
      <c r="C486">
        <v>729051</v>
      </c>
      <c r="D486" t="s">
        <v>540</v>
      </c>
      <c r="E486" t="s">
        <v>2443</v>
      </c>
      <c r="F486" t="s">
        <v>2444</v>
      </c>
      <c r="G486" t="s">
        <v>2</v>
      </c>
      <c r="H486">
        <v>41512247</v>
      </c>
      <c r="I486">
        <v>42</v>
      </c>
      <c r="J486">
        <v>964147267</v>
      </c>
      <c r="K486" s="59" t="s">
        <v>2445</v>
      </c>
      <c r="L486" s="59" t="s">
        <v>2446</v>
      </c>
      <c r="M486" s="59" t="s">
        <v>1492</v>
      </c>
      <c r="N486" t="s">
        <v>546</v>
      </c>
      <c r="O486" s="57">
        <v>45740.300694444442</v>
      </c>
      <c r="P486" s="57">
        <v>45740.340277777781</v>
      </c>
      <c r="Q486" s="57">
        <v>45740.318055555559</v>
      </c>
      <c r="R486" t="s">
        <v>407</v>
      </c>
      <c r="S486" t="s">
        <v>407</v>
      </c>
      <c r="W486" t="s">
        <v>547</v>
      </c>
    </row>
    <row r="487" spans="1:27">
      <c r="A487" s="57">
        <v>45740.293055555558</v>
      </c>
      <c r="B487">
        <v>24818850</v>
      </c>
      <c r="C487">
        <v>729042</v>
      </c>
      <c r="D487" t="s">
        <v>540</v>
      </c>
      <c r="E487" t="s">
        <v>2447</v>
      </c>
      <c r="F487" t="s">
        <v>2448</v>
      </c>
      <c r="G487" t="s">
        <v>2</v>
      </c>
      <c r="H487">
        <v>45609597</v>
      </c>
      <c r="I487">
        <v>36</v>
      </c>
      <c r="J487">
        <v>993475075</v>
      </c>
      <c r="K487" s="59" t="s">
        <v>2449</v>
      </c>
      <c r="L487" s="59" t="s">
        <v>2450</v>
      </c>
      <c r="M487" s="59" t="s">
        <v>594</v>
      </c>
      <c r="N487" t="s">
        <v>546</v>
      </c>
      <c r="O487" s="57">
        <v>45740.297222222223</v>
      </c>
      <c r="P487" s="57">
        <v>45740.326388888891</v>
      </c>
      <c r="Q487" s="57">
        <v>45740.32916666667</v>
      </c>
      <c r="R487" t="s">
        <v>407</v>
      </c>
      <c r="S487" t="s">
        <v>407</v>
      </c>
      <c r="W487" t="s">
        <v>547</v>
      </c>
    </row>
    <row r="488" spans="1:27" ht="43.5">
      <c r="A488" s="57">
        <v>45740.301388888889</v>
      </c>
      <c r="B488">
        <v>24818880</v>
      </c>
      <c r="C488">
        <v>729061</v>
      </c>
      <c r="D488" t="s">
        <v>540</v>
      </c>
      <c r="E488" t="s">
        <v>2451</v>
      </c>
      <c r="F488" t="s">
        <v>2452</v>
      </c>
      <c r="G488" t="s">
        <v>2</v>
      </c>
      <c r="H488">
        <v>10306132</v>
      </c>
      <c r="I488">
        <v>49</v>
      </c>
      <c r="J488">
        <v>943299361</v>
      </c>
      <c r="K488" s="59" t="s">
        <v>2453</v>
      </c>
      <c r="L488" s="59" t="s">
        <v>2454</v>
      </c>
      <c r="M488" s="59" t="s">
        <v>589</v>
      </c>
      <c r="N488" t="s">
        <v>546</v>
      </c>
      <c r="O488" s="57">
        <v>45740.305555555555</v>
      </c>
      <c r="P488" s="57">
        <v>45740.340277777781</v>
      </c>
      <c r="Q488" t="s">
        <v>407</v>
      </c>
      <c r="R488" t="s">
        <v>407</v>
      </c>
      <c r="S488" t="s">
        <v>407</v>
      </c>
      <c r="W488" t="s">
        <v>547</v>
      </c>
    </row>
    <row r="489" spans="1:27">
      <c r="A489" s="57">
        <v>45740.303472222222</v>
      </c>
      <c r="B489">
        <v>24818872</v>
      </c>
      <c r="C489">
        <v>729067</v>
      </c>
      <c r="D489" t="s">
        <v>540</v>
      </c>
      <c r="E489" t="s">
        <v>2455</v>
      </c>
      <c r="F489" t="s">
        <v>2456</v>
      </c>
      <c r="G489" t="s">
        <v>2</v>
      </c>
      <c r="H489">
        <v>45119778</v>
      </c>
      <c r="I489">
        <v>36</v>
      </c>
      <c r="J489">
        <v>951571977</v>
      </c>
      <c r="K489" s="59" t="s">
        <v>2457</v>
      </c>
      <c r="L489" s="59" t="s">
        <v>2458</v>
      </c>
      <c r="M489" s="59" t="s">
        <v>557</v>
      </c>
      <c r="N489" t="s">
        <v>546</v>
      </c>
      <c r="O489" s="57">
        <v>45740.308333333334</v>
      </c>
      <c r="P489" s="57">
        <v>45740.340277777781</v>
      </c>
      <c r="Q489" s="57">
        <v>45740.331250000003</v>
      </c>
      <c r="R489" t="s">
        <v>407</v>
      </c>
      <c r="S489" t="s">
        <v>407</v>
      </c>
      <c r="V489" t="s">
        <v>28</v>
      </c>
      <c r="W489" t="s">
        <v>578</v>
      </c>
      <c r="X489" s="8">
        <v>45740</v>
      </c>
      <c r="Z489" t="s">
        <v>724</v>
      </c>
      <c r="AA489" t="s">
        <v>28</v>
      </c>
    </row>
    <row r="490" spans="1:27" ht="29.1">
      <c r="A490" s="57">
        <v>45740.304166666669</v>
      </c>
      <c r="B490">
        <v>24818865</v>
      </c>
      <c r="C490">
        <v>729070</v>
      </c>
      <c r="D490" t="s">
        <v>540</v>
      </c>
      <c r="E490" t="s">
        <v>2459</v>
      </c>
      <c r="F490" t="s">
        <v>2460</v>
      </c>
      <c r="G490" t="s">
        <v>2</v>
      </c>
      <c r="H490">
        <v>9954792</v>
      </c>
      <c r="I490">
        <v>50</v>
      </c>
      <c r="J490">
        <v>994125074</v>
      </c>
      <c r="K490" s="59" t="s">
        <v>2461</v>
      </c>
      <c r="L490" s="59" t="s">
        <v>2462</v>
      </c>
      <c r="M490" s="59" t="s">
        <v>604</v>
      </c>
      <c r="N490" t="s">
        <v>546</v>
      </c>
      <c r="O490" s="57">
        <v>45740.309027777781</v>
      </c>
      <c r="P490" s="57">
        <v>45740.340277777781</v>
      </c>
      <c r="Q490" s="57">
        <v>45740.320138888892</v>
      </c>
      <c r="R490" t="s">
        <v>407</v>
      </c>
      <c r="S490" t="s">
        <v>407</v>
      </c>
      <c r="W490" t="s">
        <v>547</v>
      </c>
    </row>
    <row r="491" spans="1:27" ht="29.1">
      <c r="A491" s="57">
        <v>45740.304166666669</v>
      </c>
      <c r="B491">
        <v>24818895</v>
      </c>
      <c r="C491">
        <v>729069</v>
      </c>
      <c r="D491" t="s">
        <v>540</v>
      </c>
      <c r="E491" t="s">
        <v>1514</v>
      </c>
      <c r="F491" t="s">
        <v>1515</v>
      </c>
      <c r="G491" t="s">
        <v>2</v>
      </c>
      <c r="H491">
        <v>7486471</v>
      </c>
      <c r="I491">
        <v>53</v>
      </c>
      <c r="J491">
        <v>958794944</v>
      </c>
      <c r="K491" s="59" t="s">
        <v>2463</v>
      </c>
      <c r="L491" s="59" t="s">
        <v>1517</v>
      </c>
      <c r="M491" s="59" t="s">
        <v>545</v>
      </c>
      <c r="N491" t="s">
        <v>546</v>
      </c>
      <c r="O491" s="57">
        <v>45740.307638888888</v>
      </c>
      <c r="P491" s="57">
        <v>45740.340277777781</v>
      </c>
      <c r="Q491" t="s">
        <v>407</v>
      </c>
      <c r="R491" t="s">
        <v>407</v>
      </c>
      <c r="S491" t="s">
        <v>407</v>
      </c>
      <c r="W491" t="s">
        <v>547</v>
      </c>
    </row>
    <row r="492" spans="1:27" ht="29.1">
      <c r="A492" s="57">
        <v>45740.311111111114</v>
      </c>
      <c r="B492">
        <v>24818916</v>
      </c>
      <c r="C492">
        <v>729077</v>
      </c>
      <c r="D492" t="s">
        <v>540</v>
      </c>
      <c r="E492" t="s">
        <v>2464</v>
      </c>
      <c r="F492" t="s">
        <v>2465</v>
      </c>
      <c r="G492" t="s">
        <v>2</v>
      </c>
      <c r="H492">
        <v>41865013</v>
      </c>
      <c r="I492">
        <v>43</v>
      </c>
      <c r="J492">
        <v>980309828</v>
      </c>
      <c r="K492" s="59" t="s">
        <v>2466</v>
      </c>
      <c r="L492" s="59" t="s">
        <v>2467</v>
      </c>
      <c r="M492" s="59" t="s">
        <v>609</v>
      </c>
      <c r="N492" t="s">
        <v>546</v>
      </c>
      <c r="O492" s="57">
        <v>45740.31527777778</v>
      </c>
      <c r="P492" s="57">
        <v>45740.354166666664</v>
      </c>
      <c r="Q492" s="57">
        <v>45740.335416666669</v>
      </c>
      <c r="R492" t="s">
        <v>407</v>
      </c>
      <c r="S492" t="s">
        <v>407</v>
      </c>
      <c r="W492" t="s">
        <v>547</v>
      </c>
    </row>
    <row r="493" spans="1:27" ht="29.1">
      <c r="A493" s="57">
        <v>45740.298611111109</v>
      </c>
      <c r="B493">
        <v>24818868</v>
      </c>
      <c r="C493">
        <v>729055</v>
      </c>
      <c r="D493" t="s">
        <v>540</v>
      </c>
      <c r="E493" t="s">
        <v>2468</v>
      </c>
      <c r="F493" t="s">
        <v>2469</v>
      </c>
      <c r="G493" t="s">
        <v>2</v>
      </c>
      <c r="H493">
        <v>78213403</v>
      </c>
      <c r="I493">
        <v>11</v>
      </c>
      <c r="J493">
        <v>987979704</v>
      </c>
      <c r="K493" s="59" t="s">
        <v>2470</v>
      </c>
      <c r="L493" s="59" t="s">
        <v>2471</v>
      </c>
      <c r="M493" s="59" t="s">
        <v>584</v>
      </c>
      <c r="N493" t="s">
        <v>558</v>
      </c>
      <c r="O493" s="57">
        <v>45740.302083333336</v>
      </c>
      <c r="P493" s="57">
        <v>45740.326388888891</v>
      </c>
      <c r="Q493" s="57">
        <v>45740.332638888889</v>
      </c>
      <c r="R493" t="s">
        <v>407</v>
      </c>
      <c r="S493" t="s">
        <v>407</v>
      </c>
      <c r="W493" t="s">
        <v>547</v>
      </c>
    </row>
    <row r="494" spans="1:27">
      <c r="A494" s="57">
        <v>45740.311805555553</v>
      </c>
      <c r="B494">
        <v>24818859</v>
      </c>
      <c r="C494">
        <v>729078</v>
      </c>
      <c r="D494" t="s">
        <v>540</v>
      </c>
      <c r="E494" t="s">
        <v>2472</v>
      </c>
      <c r="F494" t="s">
        <v>2473</v>
      </c>
      <c r="G494" t="s">
        <v>2</v>
      </c>
      <c r="H494">
        <v>8879015</v>
      </c>
      <c r="I494">
        <v>54</v>
      </c>
      <c r="J494">
        <v>995678170</v>
      </c>
      <c r="K494" s="59" t="s">
        <v>843</v>
      </c>
      <c r="L494" s="59" t="s">
        <v>843</v>
      </c>
      <c r="M494" s="59" t="s">
        <v>843</v>
      </c>
      <c r="N494" t="s">
        <v>546</v>
      </c>
      <c r="O494" s="57">
        <v>45740.315972222219</v>
      </c>
      <c r="P494" s="57">
        <v>45740.354166666664</v>
      </c>
      <c r="Q494" s="57">
        <v>45740.34652777778</v>
      </c>
      <c r="R494" t="s">
        <v>407</v>
      </c>
      <c r="S494" t="s">
        <v>407</v>
      </c>
      <c r="V494" t="s">
        <v>28</v>
      </c>
      <c r="W494" t="s">
        <v>578</v>
      </c>
      <c r="X494" s="8">
        <v>45741</v>
      </c>
      <c r="Y494" s="60">
        <v>0.65069444444444446</v>
      </c>
      <c r="Z494" t="s">
        <v>579</v>
      </c>
      <c r="AA494" t="s">
        <v>28</v>
      </c>
    </row>
    <row r="495" spans="1:27" ht="43.5">
      <c r="A495" s="57">
        <v>45740.3125</v>
      </c>
      <c r="B495">
        <v>24818921</v>
      </c>
      <c r="C495">
        <v>729081</v>
      </c>
      <c r="D495" t="s">
        <v>540</v>
      </c>
      <c r="E495" t="s">
        <v>2474</v>
      </c>
      <c r="F495" t="s">
        <v>2475</v>
      </c>
      <c r="G495" t="s">
        <v>2</v>
      </c>
      <c r="H495">
        <v>47243943</v>
      </c>
      <c r="I495">
        <v>33</v>
      </c>
      <c r="J495">
        <v>913257323</v>
      </c>
      <c r="K495" s="59" t="s">
        <v>2476</v>
      </c>
      <c r="L495" s="59" t="s">
        <v>2477</v>
      </c>
      <c r="M495" s="59" t="s">
        <v>622</v>
      </c>
      <c r="N495" t="s">
        <v>546</v>
      </c>
      <c r="O495" s="57">
        <v>45740.315972222219</v>
      </c>
      <c r="P495" s="57">
        <v>45740.354166666664</v>
      </c>
      <c r="Q495" s="57">
        <v>45740.359027777777</v>
      </c>
      <c r="R495" t="s">
        <v>407</v>
      </c>
      <c r="S495" t="s">
        <v>407</v>
      </c>
      <c r="W495" t="s">
        <v>547</v>
      </c>
    </row>
    <row r="496" spans="1:27" ht="43.5">
      <c r="A496" s="57">
        <v>45740.29791666667</v>
      </c>
      <c r="B496">
        <v>24818867</v>
      </c>
      <c r="C496">
        <v>729054</v>
      </c>
      <c r="D496" t="s">
        <v>540</v>
      </c>
      <c r="E496" t="s">
        <v>2478</v>
      </c>
      <c r="F496" t="s">
        <v>2479</v>
      </c>
      <c r="G496" t="s">
        <v>2</v>
      </c>
      <c r="H496">
        <v>77520420</v>
      </c>
      <c r="I496">
        <v>13</v>
      </c>
      <c r="J496">
        <v>996001590</v>
      </c>
      <c r="K496" s="59" t="s">
        <v>2480</v>
      </c>
      <c r="L496" s="59" t="s">
        <v>2481</v>
      </c>
      <c r="M496" s="59" t="s">
        <v>589</v>
      </c>
      <c r="N496" t="s">
        <v>558</v>
      </c>
      <c r="O496" s="57">
        <v>45740.302083333336</v>
      </c>
      <c r="P496" s="57">
        <v>45740.326388888891</v>
      </c>
      <c r="Q496" s="57">
        <v>45740.333333333336</v>
      </c>
      <c r="R496" t="s">
        <v>407</v>
      </c>
      <c r="S496" s="57">
        <v>45740.341666666667</v>
      </c>
      <c r="W496" t="s">
        <v>547</v>
      </c>
    </row>
    <row r="497" spans="1:27">
      <c r="A497" s="57">
        <v>45740.311111111114</v>
      </c>
      <c r="B497">
        <v>24818899</v>
      </c>
      <c r="C497">
        <v>729076</v>
      </c>
      <c r="D497" t="s">
        <v>540</v>
      </c>
      <c r="E497" t="s">
        <v>2482</v>
      </c>
      <c r="F497" t="s">
        <v>2483</v>
      </c>
      <c r="G497" t="s">
        <v>2</v>
      </c>
      <c r="H497">
        <v>73325671</v>
      </c>
      <c r="I497">
        <v>27</v>
      </c>
      <c r="J497">
        <v>950298536</v>
      </c>
      <c r="K497" s="59" t="s">
        <v>2484</v>
      </c>
      <c r="L497" s="59" t="s">
        <v>2485</v>
      </c>
      <c r="M497" s="59" t="s">
        <v>757</v>
      </c>
      <c r="N497" t="s">
        <v>546</v>
      </c>
      <c r="O497" s="57">
        <v>45740.314583333333</v>
      </c>
      <c r="P497" s="57">
        <v>45740.354166666664</v>
      </c>
      <c r="Q497" s="57">
        <v>45740.340277777781</v>
      </c>
      <c r="R497" t="s">
        <v>407</v>
      </c>
      <c r="S497" t="s">
        <v>407</v>
      </c>
      <c r="W497" t="s">
        <v>547</v>
      </c>
    </row>
    <row r="498" spans="1:27" ht="29.1">
      <c r="A498" s="57">
        <v>45740.313888888886</v>
      </c>
      <c r="B498">
        <v>24818927</v>
      </c>
      <c r="C498">
        <v>729084</v>
      </c>
      <c r="D498" t="s">
        <v>540</v>
      </c>
      <c r="E498" t="s">
        <v>2486</v>
      </c>
      <c r="F498" t="s">
        <v>2487</v>
      </c>
      <c r="G498" t="s">
        <v>2</v>
      </c>
      <c r="H498">
        <v>48505713</v>
      </c>
      <c r="I498">
        <v>30</v>
      </c>
      <c r="J498">
        <v>992038688</v>
      </c>
      <c r="K498" s="59" t="s">
        <v>2488</v>
      </c>
      <c r="L498" s="59" t="s">
        <v>2489</v>
      </c>
      <c r="M498" s="59" t="s">
        <v>563</v>
      </c>
      <c r="N498" t="s">
        <v>546</v>
      </c>
      <c r="O498" s="57">
        <v>45740.317361111112</v>
      </c>
      <c r="P498" s="57">
        <v>45740.368055555555</v>
      </c>
      <c r="Q498" s="57">
        <v>45740.511805555558</v>
      </c>
      <c r="R498" t="s">
        <v>407</v>
      </c>
      <c r="S498" t="s">
        <v>407</v>
      </c>
      <c r="W498" t="s">
        <v>547</v>
      </c>
    </row>
    <row r="499" spans="1:27">
      <c r="A499" s="57">
        <v>45740.314583333333</v>
      </c>
      <c r="B499">
        <v>24818918</v>
      </c>
      <c r="C499">
        <v>729086</v>
      </c>
      <c r="D499" t="s">
        <v>540</v>
      </c>
      <c r="E499" t="s">
        <v>2490</v>
      </c>
      <c r="F499" t="s">
        <v>2491</v>
      </c>
      <c r="G499" t="s">
        <v>2</v>
      </c>
      <c r="H499">
        <v>71301758</v>
      </c>
      <c r="I499">
        <v>27</v>
      </c>
      <c r="J499">
        <v>995874156</v>
      </c>
      <c r="K499" s="59" t="s">
        <v>2492</v>
      </c>
      <c r="L499" s="59" t="s">
        <v>2493</v>
      </c>
      <c r="M499" s="59" t="s">
        <v>677</v>
      </c>
      <c r="N499" t="s">
        <v>546</v>
      </c>
      <c r="O499" s="57">
        <v>45740.318749999999</v>
      </c>
      <c r="P499" s="57">
        <v>45740.368055555555</v>
      </c>
      <c r="Q499" s="57">
        <v>45740.361111111109</v>
      </c>
      <c r="R499" t="s">
        <v>407</v>
      </c>
      <c r="S499" t="s">
        <v>407</v>
      </c>
      <c r="W499" t="s">
        <v>547</v>
      </c>
    </row>
    <row r="500" spans="1:27">
      <c r="A500" s="57">
        <v>45740.316666666666</v>
      </c>
      <c r="B500">
        <v>24818947</v>
      </c>
      <c r="C500">
        <v>729093</v>
      </c>
      <c r="D500" t="s">
        <v>540</v>
      </c>
      <c r="E500" t="s">
        <v>2494</v>
      </c>
      <c r="F500" t="s">
        <v>2495</v>
      </c>
      <c r="G500" t="s">
        <v>2</v>
      </c>
      <c r="H500">
        <v>41015218</v>
      </c>
      <c r="I500">
        <v>43</v>
      </c>
      <c r="J500">
        <v>956155623</v>
      </c>
      <c r="K500" s="59" t="s">
        <v>2496</v>
      </c>
      <c r="L500" s="59" t="s">
        <v>2497</v>
      </c>
      <c r="M500" s="59" t="s">
        <v>552</v>
      </c>
      <c r="N500" t="s">
        <v>546</v>
      </c>
      <c r="O500" s="57">
        <v>45740.320138888892</v>
      </c>
      <c r="P500" s="57">
        <v>45740.368055555555</v>
      </c>
      <c r="Q500" s="57">
        <v>45740.356944444444</v>
      </c>
      <c r="R500" t="s">
        <v>407</v>
      </c>
      <c r="S500" t="s">
        <v>407</v>
      </c>
      <c r="W500" t="s">
        <v>547</v>
      </c>
    </row>
    <row r="501" spans="1:27" ht="43.5">
      <c r="A501" s="57">
        <v>45740.313194444447</v>
      </c>
      <c r="B501">
        <v>24818926</v>
      </c>
      <c r="C501">
        <v>729083</v>
      </c>
      <c r="D501" t="s">
        <v>540</v>
      </c>
      <c r="E501" t="s">
        <v>2498</v>
      </c>
      <c r="F501" t="s">
        <v>2499</v>
      </c>
      <c r="G501" t="s">
        <v>2</v>
      </c>
      <c r="H501">
        <v>46124735</v>
      </c>
      <c r="I501">
        <v>35</v>
      </c>
      <c r="J501">
        <v>916488600</v>
      </c>
      <c r="K501" s="59" t="s">
        <v>2500</v>
      </c>
      <c r="L501" s="59" t="s">
        <v>2501</v>
      </c>
      <c r="M501" s="59" t="s">
        <v>715</v>
      </c>
      <c r="N501" t="s">
        <v>546</v>
      </c>
      <c r="O501" s="57">
        <v>45740.317361111112</v>
      </c>
      <c r="P501" s="57">
        <v>45740.354166666664</v>
      </c>
      <c r="Q501" s="57">
        <v>45740.361805555556</v>
      </c>
      <c r="R501" t="s">
        <v>407</v>
      </c>
      <c r="S501" t="s">
        <v>407</v>
      </c>
      <c r="W501" t="s">
        <v>547</v>
      </c>
    </row>
    <row r="502" spans="1:27" ht="43.5">
      <c r="A502" s="57">
        <v>45740.318055555559</v>
      </c>
      <c r="B502">
        <v>24818935</v>
      </c>
      <c r="C502">
        <v>729100</v>
      </c>
      <c r="D502" t="s">
        <v>540</v>
      </c>
      <c r="E502" t="s">
        <v>2502</v>
      </c>
      <c r="F502" t="s">
        <v>2503</v>
      </c>
      <c r="G502" t="s">
        <v>2</v>
      </c>
      <c r="H502">
        <v>43322957</v>
      </c>
      <c r="I502">
        <v>39</v>
      </c>
      <c r="J502">
        <v>990392115</v>
      </c>
      <c r="K502" s="59" t="s">
        <v>2504</v>
      </c>
      <c r="L502" s="59" t="s">
        <v>2505</v>
      </c>
      <c r="M502" s="59" t="s">
        <v>1509</v>
      </c>
      <c r="N502" t="s">
        <v>546</v>
      </c>
      <c r="O502" s="57">
        <v>45740.322222222225</v>
      </c>
      <c r="P502" s="57">
        <v>45740.368055555555</v>
      </c>
      <c r="Q502" s="57">
        <v>45740.350694444445</v>
      </c>
      <c r="R502" t="s">
        <v>407</v>
      </c>
      <c r="S502" t="s">
        <v>407</v>
      </c>
      <c r="W502" t="s">
        <v>547</v>
      </c>
    </row>
    <row r="503" spans="1:27" ht="29.1">
      <c r="A503" s="57">
        <v>45740.320833333331</v>
      </c>
      <c r="B503">
        <v>24818967</v>
      </c>
      <c r="C503">
        <v>729104</v>
      </c>
      <c r="D503" t="s">
        <v>540</v>
      </c>
      <c r="E503" t="s">
        <v>2506</v>
      </c>
      <c r="F503" t="s">
        <v>2507</v>
      </c>
      <c r="G503" t="s">
        <v>2</v>
      </c>
      <c r="H503">
        <v>81181015</v>
      </c>
      <c r="I503">
        <v>11</v>
      </c>
      <c r="J503">
        <v>936004727</v>
      </c>
      <c r="K503" s="59" t="s">
        <v>2508</v>
      </c>
      <c r="L503" s="59" t="s">
        <v>2509</v>
      </c>
      <c r="M503" s="59" t="s">
        <v>1509</v>
      </c>
      <c r="N503" t="s">
        <v>558</v>
      </c>
      <c r="O503" s="57">
        <v>45740.324305555558</v>
      </c>
      <c r="P503" s="57">
        <v>45740.354166666664</v>
      </c>
      <c r="Q503" s="57">
        <v>45740.347222222219</v>
      </c>
      <c r="R503" t="s">
        <v>407</v>
      </c>
      <c r="S503" s="57">
        <v>45740.354166666664</v>
      </c>
      <c r="W503" t="s">
        <v>547</v>
      </c>
    </row>
    <row r="504" spans="1:27">
      <c r="A504" s="57">
        <v>45740.317361111112</v>
      </c>
      <c r="B504">
        <v>24818955</v>
      </c>
      <c r="C504">
        <v>729096</v>
      </c>
      <c r="D504" t="s">
        <v>540</v>
      </c>
      <c r="E504" t="s">
        <v>2510</v>
      </c>
      <c r="F504" t="s">
        <v>2511</v>
      </c>
      <c r="G504" t="s">
        <v>2</v>
      </c>
      <c r="H504">
        <v>45033722</v>
      </c>
      <c r="I504">
        <v>37</v>
      </c>
      <c r="J504">
        <v>964397428</v>
      </c>
      <c r="K504" s="59" t="s">
        <v>2512</v>
      </c>
      <c r="L504" s="59" t="s">
        <v>2513</v>
      </c>
      <c r="M504" s="59" t="s">
        <v>584</v>
      </c>
      <c r="N504" t="s">
        <v>546</v>
      </c>
      <c r="O504" s="57">
        <v>45740.320833333331</v>
      </c>
      <c r="P504" s="57">
        <v>45740.368055555555</v>
      </c>
      <c r="Q504" s="57">
        <v>45740.347222222219</v>
      </c>
      <c r="R504" t="s">
        <v>407</v>
      </c>
      <c r="S504" t="s">
        <v>407</v>
      </c>
      <c r="V504" t="s">
        <v>28</v>
      </c>
      <c r="W504" t="s">
        <v>578</v>
      </c>
      <c r="X504" s="8">
        <v>45742</v>
      </c>
      <c r="Y504" s="58">
        <v>0.55122685185185183</v>
      </c>
      <c r="Z504" t="s">
        <v>579</v>
      </c>
      <c r="AA504" t="s">
        <v>28</v>
      </c>
    </row>
    <row r="505" spans="1:27">
      <c r="A505" s="57">
        <v>45740.3125</v>
      </c>
      <c r="B505">
        <v>24818891</v>
      </c>
      <c r="C505">
        <v>729079</v>
      </c>
      <c r="D505" t="s">
        <v>540</v>
      </c>
      <c r="E505" t="s">
        <v>2514</v>
      </c>
      <c r="F505" t="s">
        <v>2515</v>
      </c>
      <c r="G505" t="s">
        <v>2</v>
      </c>
      <c r="H505">
        <v>72900696</v>
      </c>
      <c r="I505">
        <v>26</v>
      </c>
      <c r="J505">
        <v>959798838</v>
      </c>
      <c r="K505" s="59" t="s">
        <v>2516</v>
      </c>
      <c r="L505" s="59" t="s">
        <v>2517</v>
      </c>
      <c r="M505" s="59" t="s">
        <v>622</v>
      </c>
      <c r="N505" t="s">
        <v>546</v>
      </c>
      <c r="O505" s="57">
        <v>45740.316666666666</v>
      </c>
      <c r="P505" s="57">
        <v>45740.354166666664</v>
      </c>
      <c r="Q505" t="s">
        <v>407</v>
      </c>
      <c r="R505" t="s">
        <v>407</v>
      </c>
      <c r="S505" t="s">
        <v>407</v>
      </c>
      <c r="W505" t="s">
        <v>547</v>
      </c>
    </row>
    <row r="506" spans="1:27" ht="29.1">
      <c r="A506" s="57">
        <v>45740.321527777778</v>
      </c>
      <c r="B506">
        <v>24818972</v>
      </c>
      <c r="C506">
        <v>729105</v>
      </c>
      <c r="D506" t="s">
        <v>540</v>
      </c>
      <c r="E506" t="s">
        <v>2518</v>
      </c>
      <c r="F506" t="s">
        <v>2519</v>
      </c>
      <c r="G506" t="s">
        <v>2</v>
      </c>
      <c r="H506">
        <v>78303691</v>
      </c>
      <c r="I506">
        <v>11</v>
      </c>
      <c r="J506">
        <v>958683860</v>
      </c>
      <c r="K506" s="59" t="s">
        <v>2520</v>
      </c>
      <c r="L506" s="59" t="s">
        <v>2521</v>
      </c>
      <c r="M506" s="59" t="s">
        <v>599</v>
      </c>
      <c r="N506" t="s">
        <v>558</v>
      </c>
      <c r="O506" s="57">
        <v>45740.324999999997</v>
      </c>
      <c r="P506" s="57">
        <v>45740.354166666664</v>
      </c>
      <c r="Q506" s="57">
        <v>45740.361111111109</v>
      </c>
      <c r="R506" t="s">
        <v>407</v>
      </c>
      <c r="S506" t="s">
        <v>407</v>
      </c>
      <c r="V506" t="s">
        <v>28</v>
      </c>
      <c r="W506" t="s">
        <v>578</v>
      </c>
      <c r="X506" s="8">
        <v>45742</v>
      </c>
      <c r="Y506" s="58">
        <v>0.51134259259259263</v>
      </c>
      <c r="Z506" t="s">
        <v>579</v>
      </c>
      <c r="AA506" t="s">
        <v>2140</v>
      </c>
    </row>
    <row r="507" spans="1:27" ht="43.5">
      <c r="A507" s="57">
        <v>45740.322222222225</v>
      </c>
      <c r="B507">
        <v>24818976</v>
      </c>
      <c r="C507">
        <v>729107</v>
      </c>
      <c r="D507" t="s">
        <v>540</v>
      </c>
      <c r="E507" t="s">
        <v>2522</v>
      </c>
      <c r="F507" t="s">
        <v>2523</v>
      </c>
      <c r="G507" t="s">
        <v>2</v>
      </c>
      <c r="H507">
        <v>10650913</v>
      </c>
      <c r="I507">
        <v>47</v>
      </c>
      <c r="J507">
        <v>992488575</v>
      </c>
      <c r="K507" s="59" t="s">
        <v>2524</v>
      </c>
      <c r="L507" s="59" t="s">
        <v>2525</v>
      </c>
      <c r="M507" s="59" t="s">
        <v>647</v>
      </c>
      <c r="N507" t="s">
        <v>546</v>
      </c>
      <c r="O507" s="57">
        <v>45740.326388888891</v>
      </c>
      <c r="P507" s="57">
        <v>45740.368055555555</v>
      </c>
      <c r="Q507" t="s">
        <v>407</v>
      </c>
      <c r="R507" t="s">
        <v>407</v>
      </c>
      <c r="S507" t="s">
        <v>407</v>
      </c>
      <c r="V507" t="s">
        <v>28</v>
      </c>
      <c r="W507" t="s">
        <v>578</v>
      </c>
      <c r="X507" s="8">
        <v>45740</v>
      </c>
      <c r="Z507" t="s">
        <v>724</v>
      </c>
      <c r="AA507" t="s">
        <v>28</v>
      </c>
    </row>
    <row r="508" spans="1:27" ht="29.1">
      <c r="A508" s="57">
        <v>45740.322222222225</v>
      </c>
      <c r="B508">
        <v>24818977</v>
      </c>
      <c r="C508">
        <v>729108</v>
      </c>
      <c r="D508" t="s">
        <v>540</v>
      </c>
      <c r="E508" t="s">
        <v>2526</v>
      </c>
      <c r="F508" t="s">
        <v>2527</v>
      </c>
      <c r="G508" t="s">
        <v>2</v>
      </c>
      <c r="H508">
        <v>47628331</v>
      </c>
      <c r="I508">
        <v>32</v>
      </c>
      <c r="J508">
        <v>947015186</v>
      </c>
      <c r="K508" s="59" t="s">
        <v>2528</v>
      </c>
      <c r="L508" s="59" t="s">
        <v>407</v>
      </c>
      <c r="M508" s="59" t="s">
        <v>622</v>
      </c>
      <c r="N508" t="s">
        <v>546</v>
      </c>
      <c r="O508" s="57">
        <v>45740.325694444444</v>
      </c>
      <c r="P508" s="57">
        <v>45740.368055555555</v>
      </c>
      <c r="Q508" s="57">
        <v>45740.373611111114</v>
      </c>
      <c r="R508" t="s">
        <v>407</v>
      </c>
      <c r="S508" t="s">
        <v>407</v>
      </c>
      <c r="W508" t="s">
        <v>547</v>
      </c>
    </row>
    <row r="509" spans="1:27" ht="29.1">
      <c r="A509" s="57">
        <v>45740.322916666664</v>
      </c>
      <c r="B509">
        <v>24818952</v>
      </c>
      <c r="C509">
        <v>729112</v>
      </c>
      <c r="D509" t="s">
        <v>540</v>
      </c>
      <c r="E509" t="s">
        <v>2529</v>
      </c>
      <c r="F509" t="s">
        <v>2530</v>
      </c>
      <c r="G509" t="s">
        <v>2</v>
      </c>
      <c r="H509">
        <v>9678322</v>
      </c>
      <c r="J509">
        <v>989162166</v>
      </c>
      <c r="K509" s="59" t="s">
        <v>2531</v>
      </c>
      <c r="L509" s="59" t="s">
        <v>2532</v>
      </c>
      <c r="M509" s="59" t="s">
        <v>677</v>
      </c>
      <c r="N509" t="s">
        <v>546</v>
      </c>
      <c r="O509" s="57">
        <v>45740.32708333333</v>
      </c>
      <c r="P509" s="57">
        <v>45740.381944444445</v>
      </c>
      <c r="Q509" s="57">
        <v>45740.370833333334</v>
      </c>
      <c r="R509" t="s">
        <v>407</v>
      </c>
      <c r="S509" t="s">
        <v>407</v>
      </c>
      <c r="W509" t="s">
        <v>547</v>
      </c>
    </row>
    <row r="510" spans="1:27">
      <c r="A510" s="57">
        <v>45740.320833333331</v>
      </c>
      <c r="B510">
        <v>24818901</v>
      </c>
      <c r="C510">
        <v>729102</v>
      </c>
      <c r="D510" t="s">
        <v>540</v>
      </c>
      <c r="E510" t="s">
        <v>2533</v>
      </c>
      <c r="F510" t="s">
        <v>2534</v>
      </c>
      <c r="G510" t="s">
        <v>2</v>
      </c>
      <c r="H510">
        <v>73094043</v>
      </c>
      <c r="I510">
        <v>32</v>
      </c>
      <c r="J510">
        <v>993081742</v>
      </c>
      <c r="K510" s="59" t="s">
        <v>552</v>
      </c>
      <c r="L510" s="59" t="s">
        <v>552</v>
      </c>
      <c r="M510" s="59" t="s">
        <v>552</v>
      </c>
      <c r="N510" t="s">
        <v>546</v>
      </c>
      <c r="O510" s="57">
        <v>45740.324999999997</v>
      </c>
      <c r="P510" s="57">
        <v>45740.354166666664</v>
      </c>
      <c r="Q510" s="57">
        <v>45740.362500000003</v>
      </c>
      <c r="R510" t="s">
        <v>407</v>
      </c>
      <c r="S510" t="s">
        <v>407</v>
      </c>
      <c r="W510" t="s">
        <v>547</v>
      </c>
    </row>
    <row r="511" spans="1:27" ht="43.5">
      <c r="A511" s="57">
        <v>45740.324305555558</v>
      </c>
      <c r="B511">
        <v>24818982</v>
      </c>
      <c r="C511">
        <v>729113</v>
      </c>
      <c r="D511" t="s">
        <v>540</v>
      </c>
      <c r="E511" t="s">
        <v>2535</v>
      </c>
      <c r="F511" t="s">
        <v>2536</v>
      </c>
      <c r="G511" t="s">
        <v>2</v>
      </c>
      <c r="H511">
        <v>46086743</v>
      </c>
      <c r="I511">
        <v>35</v>
      </c>
      <c r="J511">
        <v>957799558</v>
      </c>
      <c r="K511" s="59" t="s">
        <v>2537</v>
      </c>
      <c r="L511" s="59" t="s">
        <v>2538</v>
      </c>
      <c r="M511" s="59" t="s">
        <v>907</v>
      </c>
      <c r="N511" t="s">
        <v>546</v>
      </c>
      <c r="O511" s="57">
        <v>45740.328472222223</v>
      </c>
      <c r="P511" s="57">
        <v>45740.381944444445</v>
      </c>
      <c r="Q511" s="57">
        <v>45740.375694444447</v>
      </c>
      <c r="R511" t="s">
        <v>407</v>
      </c>
      <c r="S511" t="s">
        <v>407</v>
      </c>
      <c r="W511" t="s">
        <v>547</v>
      </c>
    </row>
    <row r="512" spans="1:27">
      <c r="A512" s="57">
        <v>45740.324999999997</v>
      </c>
      <c r="B512">
        <v>24818986</v>
      </c>
      <c r="C512">
        <v>729114</v>
      </c>
      <c r="D512" t="s">
        <v>540</v>
      </c>
      <c r="E512" t="s">
        <v>2539</v>
      </c>
      <c r="F512" t="s">
        <v>2540</v>
      </c>
      <c r="G512" t="s">
        <v>2</v>
      </c>
      <c r="H512">
        <v>70245391</v>
      </c>
      <c r="I512">
        <v>33</v>
      </c>
      <c r="J512">
        <v>947692016</v>
      </c>
      <c r="K512" s="59" t="s">
        <v>2541</v>
      </c>
      <c r="L512" s="59" t="s">
        <v>2542</v>
      </c>
      <c r="M512" s="59" t="s">
        <v>577</v>
      </c>
      <c r="N512" t="s">
        <v>546</v>
      </c>
      <c r="O512" s="57">
        <v>45740.32916666667</v>
      </c>
      <c r="P512" s="57">
        <v>45740.381944444445</v>
      </c>
      <c r="Q512" s="57">
        <v>45740.375694444447</v>
      </c>
      <c r="R512" t="s">
        <v>407</v>
      </c>
      <c r="S512" t="s">
        <v>407</v>
      </c>
      <c r="W512" t="s">
        <v>547</v>
      </c>
    </row>
    <row r="513" spans="1:27" ht="29.1">
      <c r="A513" s="57">
        <v>45740.326388888891</v>
      </c>
      <c r="B513">
        <v>24818994</v>
      </c>
      <c r="C513">
        <v>729116</v>
      </c>
      <c r="D513" t="s">
        <v>540</v>
      </c>
      <c r="E513" t="s">
        <v>2543</v>
      </c>
      <c r="F513" t="s">
        <v>2544</v>
      </c>
      <c r="G513" t="s">
        <v>2</v>
      </c>
      <c r="H513">
        <v>43109116</v>
      </c>
      <c r="I513">
        <v>39</v>
      </c>
      <c r="J513">
        <v>986714727</v>
      </c>
      <c r="K513" s="59" t="s">
        <v>2545</v>
      </c>
      <c r="L513" s="59" t="s">
        <v>2546</v>
      </c>
      <c r="M513" s="59" t="s">
        <v>545</v>
      </c>
      <c r="N513" t="s">
        <v>546</v>
      </c>
      <c r="O513" s="57">
        <v>45740.329861111109</v>
      </c>
      <c r="P513" s="57">
        <v>45740.381944444445</v>
      </c>
      <c r="Q513" s="57">
        <v>45740.388194444444</v>
      </c>
      <c r="R513" t="s">
        <v>407</v>
      </c>
      <c r="S513" t="s">
        <v>407</v>
      </c>
      <c r="W513" t="s">
        <v>547</v>
      </c>
    </row>
    <row r="514" spans="1:27" ht="29.1">
      <c r="A514" s="57">
        <v>45740.327777777777</v>
      </c>
      <c r="B514">
        <v>24819005</v>
      </c>
      <c r="C514">
        <v>729120</v>
      </c>
      <c r="D514" t="s">
        <v>540</v>
      </c>
      <c r="E514" t="s">
        <v>758</v>
      </c>
      <c r="F514" t="s">
        <v>2547</v>
      </c>
      <c r="G514" t="s">
        <v>2</v>
      </c>
      <c r="H514">
        <v>40209527</v>
      </c>
      <c r="I514">
        <v>45</v>
      </c>
      <c r="J514">
        <v>959183428</v>
      </c>
      <c r="K514" s="59" t="s">
        <v>2548</v>
      </c>
      <c r="L514" s="59" t="s">
        <v>2549</v>
      </c>
      <c r="M514" s="59" t="s">
        <v>1423</v>
      </c>
      <c r="N514" t="s">
        <v>546</v>
      </c>
      <c r="O514" s="57">
        <v>45740.331250000003</v>
      </c>
      <c r="P514" s="57">
        <v>45740.381944444445</v>
      </c>
      <c r="Q514" s="57">
        <v>45740.395138888889</v>
      </c>
      <c r="R514" t="s">
        <v>407</v>
      </c>
      <c r="S514" t="s">
        <v>407</v>
      </c>
      <c r="W514" t="s">
        <v>547</v>
      </c>
    </row>
    <row r="515" spans="1:27">
      <c r="A515" s="57">
        <v>45740.32916666667</v>
      </c>
      <c r="B515">
        <v>24819014</v>
      </c>
      <c r="C515">
        <v>729123</v>
      </c>
      <c r="D515" t="s">
        <v>540</v>
      </c>
      <c r="E515" t="s">
        <v>2550</v>
      </c>
      <c r="F515" t="s">
        <v>2551</v>
      </c>
      <c r="G515" t="s">
        <v>2</v>
      </c>
      <c r="H515">
        <v>9899419</v>
      </c>
      <c r="J515">
        <v>950408603</v>
      </c>
      <c r="K515" s="59" t="s">
        <v>2552</v>
      </c>
      <c r="L515" s="59" t="s">
        <v>2553</v>
      </c>
      <c r="M515" s="59" t="s">
        <v>715</v>
      </c>
      <c r="N515" t="s">
        <v>546</v>
      </c>
      <c r="O515" s="57">
        <v>45740.336805555555</v>
      </c>
      <c r="P515" s="57">
        <v>45740.395833333336</v>
      </c>
      <c r="Q515" t="s">
        <v>407</v>
      </c>
      <c r="R515" t="s">
        <v>407</v>
      </c>
      <c r="S515" t="s">
        <v>407</v>
      </c>
      <c r="W515" t="s">
        <v>547</v>
      </c>
    </row>
    <row r="516" spans="1:27">
      <c r="A516" s="57">
        <v>45740.332638888889</v>
      </c>
      <c r="B516">
        <v>24819031</v>
      </c>
      <c r="C516">
        <v>729131</v>
      </c>
      <c r="D516" t="s">
        <v>540</v>
      </c>
      <c r="E516" t="s">
        <v>1109</v>
      </c>
      <c r="F516" t="s">
        <v>2554</v>
      </c>
      <c r="G516" t="s">
        <v>2</v>
      </c>
      <c r="H516">
        <v>41707354</v>
      </c>
      <c r="I516">
        <v>42</v>
      </c>
      <c r="J516">
        <v>959824265</v>
      </c>
      <c r="K516" s="59" t="s">
        <v>568</v>
      </c>
      <c r="L516" s="59" t="s">
        <v>568</v>
      </c>
      <c r="M516" s="59" t="s">
        <v>568</v>
      </c>
      <c r="N516" t="s">
        <v>546</v>
      </c>
      <c r="O516" s="57">
        <v>45740.336805555555</v>
      </c>
      <c r="P516" s="57">
        <v>45740.381944444445</v>
      </c>
      <c r="Q516" s="57">
        <v>45740.404861111114</v>
      </c>
      <c r="R516" t="s">
        <v>407</v>
      </c>
      <c r="S516" t="s">
        <v>407</v>
      </c>
      <c r="V516" t="s">
        <v>28</v>
      </c>
      <c r="W516" t="s">
        <v>578</v>
      </c>
      <c r="X516" s="8">
        <v>45741</v>
      </c>
      <c r="Z516" t="s">
        <v>724</v>
      </c>
      <c r="AA516" t="s">
        <v>28</v>
      </c>
    </row>
    <row r="517" spans="1:27" ht="29.1">
      <c r="A517" s="57">
        <v>45740.334027777775</v>
      </c>
      <c r="B517">
        <v>24819037</v>
      </c>
      <c r="C517">
        <v>729135</v>
      </c>
      <c r="D517" t="s">
        <v>540</v>
      </c>
      <c r="E517" t="s">
        <v>2555</v>
      </c>
      <c r="F517" t="s">
        <v>2556</v>
      </c>
      <c r="G517" t="s">
        <v>2</v>
      </c>
      <c r="H517">
        <v>91811627</v>
      </c>
      <c r="I517">
        <v>4</v>
      </c>
      <c r="J517">
        <v>982326059</v>
      </c>
      <c r="K517" s="59" t="s">
        <v>2557</v>
      </c>
      <c r="L517" s="59" t="s">
        <v>2558</v>
      </c>
      <c r="M517" s="59" t="s">
        <v>568</v>
      </c>
      <c r="N517" t="s">
        <v>558</v>
      </c>
      <c r="O517" s="57">
        <v>45740.337500000001</v>
      </c>
      <c r="P517" s="57">
        <v>45740.368055555555</v>
      </c>
      <c r="Q517" t="s">
        <v>407</v>
      </c>
      <c r="R517" t="s">
        <v>407</v>
      </c>
      <c r="S517" t="s">
        <v>407</v>
      </c>
      <c r="W517" t="s">
        <v>547</v>
      </c>
    </row>
    <row r="518" spans="1:27" ht="29.1">
      <c r="A518" s="57">
        <v>45740.334722222222</v>
      </c>
      <c r="B518">
        <v>24819024</v>
      </c>
      <c r="C518">
        <v>729136</v>
      </c>
      <c r="D518" t="s">
        <v>540</v>
      </c>
      <c r="E518" t="s">
        <v>2559</v>
      </c>
      <c r="F518" t="s">
        <v>2560</v>
      </c>
      <c r="G518" t="s">
        <v>2</v>
      </c>
      <c r="H518">
        <v>42577013</v>
      </c>
      <c r="I518">
        <v>40</v>
      </c>
      <c r="J518">
        <v>950158230</v>
      </c>
      <c r="K518" s="59" t="s">
        <v>2561</v>
      </c>
      <c r="L518" s="59" t="s">
        <v>2562</v>
      </c>
      <c r="M518" s="59" t="s">
        <v>757</v>
      </c>
      <c r="N518" t="s">
        <v>546</v>
      </c>
      <c r="O518" s="57">
        <v>45740.338888888888</v>
      </c>
      <c r="P518" s="57">
        <v>45740.395833333336</v>
      </c>
      <c r="Q518" s="57">
        <v>45740.420138888891</v>
      </c>
      <c r="R518" t="s">
        <v>407</v>
      </c>
      <c r="S518" t="s">
        <v>407</v>
      </c>
      <c r="W518" t="s">
        <v>547</v>
      </c>
    </row>
    <row r="519" spans="1:27">
      <c r="A519" s="57">
        <v>45740.334722222222</v>
      </c>
      <c r="B519">
        <v>24819015</v>
      </c>
      <c r="C519">
        <v>729139</v>
      </c>
      <c r="D519" t="s">
        <v>540</v>
      </c>
      <c r="E519" t="s">
        <v>2563</v>
      </c>
      <c r="F519" t="s">
        <v>2564</v>
      </c>
      <c r="G519" t="s">
        <v>2</v>
      </c>
      <c r="H519">
        <v>40775290</v>
      </c>
      <c r="I519">
        <v>44</v>
      </c>
      <c r="J519">
        <v>915155276</v>
      </c>
      <c r="K519" s="59" t="s">
        <v>2565</v>
      </c>
      <c r="L519" s="59" t="s">
        <v>2566</v>
      </c>
      <c r="M519" s="59" t="s">
        <v>589</v>
      </c>
      <c r="N519" t="s">
        <v>546</v>
      </c>
      <c r="O519" s="57">
        <v>45740.341666666667</v>
      </c>
      <c r="P519" s="57">
        <v>45740.395833333336</v>
      </c>
      <c r="Q519" s="57">
        <v>45740.515277777777</v>
      </c>
      <c r="R519" t="s">
        <v>407</v>
      </c>
      <c r="S519" t="s">
        <v>407</v>
      </c>
      <c r="W519" t="s">
        <v>547</v>
      </c>
    </row>
    <row r="520" spans="1:27" ht="29.1">
      <c r="A520" s="57">
        <v>45740.333333333336</v>
      </c>
      <c r="B520">
        <v>24819034</v>
      </c>
      <c r="C520">
        <v>729133</v>
      </c>
      <c r="D520" t="s">
        <v>540</v>
      </c>
      <c r="E520" t="s">
        <v>2567</v>
      </c>
      <c r="F520" t="s">
        <v>2568</v>
      </c>
      <c r="G520" t="s">
        <v>2</v>
      </c>
      <c r="H520">
        <v>43512207</v>
      </c>
      <c r="I520">
        <v>39</v>
      </c>
      <c r="J520">
        <v>943496506</v>
      </c>
      <c r="K520" s="59" t="s">
        <v>2569</v>
      </c>
      <c r="L520" s="59" t="s">
        <v>2570</v>
      </c>
      <c r="M520" s="59" t="s">
        <v>715</v>
      </c>
      <c r="N520" t="s">
        <v>546</v>
      </c>
      <c r="O520" s="57">
        <v>45740.337500000001</v>
      </c>
      <c r="P520" s="57">
        <v>45740.395833333336</v>
      </c>
      <c r="Q520" s="57">
        <v>45740.390277777777</v>
      </c>
      <c r="R520" t="s">
        <v>407</v>
      </c>
      <c r="S520" t="s">
        <v>407</v>
      </c>
      <c r="W520" t="s">
        <v>547</v>
      </c>
    </row>
    <row r="521" spans="1:27" ht="29.1">
      <c r="A521" s="57">
        <v>45740.329861111109</v>
      </c>
      <c r="B521">
        <v>24819017</v>
      </c>
      <c r="C521">
        <v>729125</v>
      </c>
      <c r="D521" t="s">
        <v>540</v>
      </c>
      <c r="E521" t="s">
        <v>2571</v>
      </c>
      <c r="F521" t="s">
        <v>2572</v>
      </c>
      <c r="G521" t="s">
        <v>2</v>
      </c>
      <c r="H521">
        <v>10705671</v>
      </c>
      <c r="I521">
        <v>47</v>
      </c>
      <c r="J521">
        <v>950120891</v>
      </c>
      <c r="K521" s="59" t="s">
        <v>2573</v>
      </c>
      <c r="L521" s="59" t="s">
        <v>2574</v>
      </c>
      <c r="M521" s="59" t="s">
        <v>647</v>
      </c>
      <c r="N521" t="s">
        <v>546</v>
      </c>
      <c r="O521" s="57">
        <v>45740.334722222222</v>
      </c>
      <c r="P521" s="57">
        <v>45740.381944444445</v>
      </c>
      <c r="Q521" s="57">
        <v>45740.388888888891</v>
      </c>
      <c r="R521" t="s">
        <v>407</v>
      </c>
      <c r="S521" t="s">
        <v>407</v>
      </c>
      <c r="W521" t="s">
        <v>547</v>
      </c>
    </row>
    <row r="522" spans="1:27" ht="43.5">
      <c r="A522" s="57">
        <v>45740.336111111108</v>
      </c>
      <c r="B522">
        <v>24819049</v>
      </c>
      <c r="C522">
        <v>729143</v>
      </c>
      <c r="D522" t="s">
        <v>540</v>
      </c>
      <c r="E522" t="s">
        <v>2575</v>
      </c>
      <c r="F522" t="s">
        <v>2576</v>
      </c>
      <c r="G522" t="s">
        <v>2</v>
      </c>
      <c r="H522">
        <v>10594498</v>
      </c>
      <c r="I522">
        <v>48</v>
      </c>
      <c r="J522">
        <v>990137483</v>
      </c>
      <c r="K522" s="59" t="s">
        <v>2577</v>
      </c>
      <c r="L522" s="59" t="s">
        <v>2578</v>
      </c>
      <c r="M522" s="59" t="s">
        <v>757</v>
      </c>
      <c r="N522" t="s">
        <v>546</v>
      </c>
      <c r="O522" s="57">
        <v>45740.340277777781</v>
      </c>
      <c r="P522" s="57">
        <v>45740.395833333336</v>
      </c>
      <c r="Q522" s="57">
        <v>45740.402083333334</v>
      </c>
      <c r="R522" t="s">
        <v>407</v>
      </c>
      <c r="S522" s="57">
        <v>45740.410416666666</v>
      </c>
      <c r="W522" t="s">
        <v>547</v>
      </c>
    </row>
    <row r="523" spans="1:27">
      <c r="A523" s="57">
        <v>45740.337500000001</v>
      </c>
      <c r="B523">
        <v>24819059</v>
      </c>
      <c r="C523">
        <v>729147</v>
      </c>
      <c r="D523" t="s">
        <v>540</v>
      </c>
      <c r="E523" t="s">
        <v>2579</v>
      </c>
      <c r="F523" t="s">
        <v>2580</v>
      </c>
      <c r="G523" t="s">
        <v>2</v>
      </c>
      <c r="H523">
        <v>46533830</v>
      </c>
      <c r="I523">
        <v>34</v>
      </c>
      <c r="J523">
        <v>920246070</v>
      </c>
      <c r="K523" s="59" t="s">
        <v>2581</v>
      </c>
      <c r="L523" s="59" t="s">
        <v>2582</v>
      </c>
      <c r="M523" s="59" t="s">
        <v>1492</v>
      </c>
      <c r="N523" t="s">
        <v>546</v>
      </c>
      <c r="O523" s="57">
        <v>45740.34097222222</v>
      </c>
      <c r="P523" s="57">
        <v>45740.395833333336</v>
      </c>
      <c r="Q523" s="57">
        <v>45740.402777777781</v>
      </c>
      <c r="R523" t="s">
        <v>407</v>
      </c>
      <c r="S523" t="s">
        <v>407</v>
      </c>
      <c r="W523" t="s">
        <v>547</v>
      </c>
    </row>
    <row r="524" spans="1:27" ht="29.1">
      <c r="A524" s="57">
        <v>45740.338194444441</v>
      </c>
      <c r="B524">
        <v>24819062</v>
      </c>
      <c r="C524">
        <v>729149</v>
      </c>
      <c r="D524" t="s">
        <v>540</v>
      </c>
      <c r="E524" t="s">
        <v>2583</v>
      </c>
      <c r="F524" t="s">
        <v>2584</v>
      </c>
      <c r="G524" t="s">
        <v>2</v>
      </c>
      <c r="H524">
        <v>75852212</v>
      </c>
      <c r="I524">
        <v>26</v>
      </c>
      <c r="J524">
        <v>901540293</v>
      </c>
      <c r="K524" s="59" t="s">
        <v>2585</v>
      </c>
      <c r="L524" s="59" t="s">
        <v>2586</v>
      </c>
      <c r="M524" s="59" t="s">
        <v>552</v>
      </c>
      <c r="N524" t="s">
        <v>546</v>
      </c>
      <c r="O524" s="57">
        <v>45740.341666666667</v>
      </c>
      <c r="P524" s="57">
        <v>45740.395833333336</v>
      </c>
      <c r="Q524" s="57">
        <v>45740.420138888891</v>
      </c>
      <c r="R524" t="s">
        <v>407</v>
      </c>
      <c r="S524" s="57">
        <v>45740.429166666669</v>
      </c>
      <c r="W524" t="s">
        <v>547</v>
      </c>
    </row>
    <row r="525" spans="1:27" ht="43.5">
      <c r="A525" s="57">
        <v>45740.339583333334</v>
      </c>
      <c r="B525">
        <v>24819072</v>
      </c>
      <c r="C525">
        <v>729150</v>
      </c>
      <c r="D525" t="s">
        <v>540</v>
      </c>
      <c r="E525" t="s">
        <v>2587</v>
      </c>
      <c r="F525" t="s">
        <v>2588</v>
      </c>
      <c r="G525" t="s">
        <v>2</v>
      </c>
      <c r="H525">
        <v>40664827</v>
      </c>
      <c r="I525">
        <v>44</v>
      </c>
      <c r="J525">
        <v>979269866</v>
      </c>
      <c r="K525" s="59" t="s">
        <v>2589</v>
      </c>
      <c r="L525" s="59" t="s">
        <v>2590</v>
      </c>
      <c r="M525" s="59" t="s">
        <v>668</v>
      </c>
      <c r="N525" t="s">
        <v>546</v>
      </c>
      <c r="O525" s="57">
        <v>45740.343055555553</v>
      </c>
      <c r="P525" s="57">
        <v>45740.395833333336</v>
      </c>
      <c r="Q525" s="57">
        <v>45740.415277777778</v>
      </c>
      <c r="R525" t="s">
        <v>407</v>
      </c>
      <c r="S525" t="s">
        <v>407</v>
      </c>
      <c r="W525" t="s">
        <v>547</v>
      </c>
    </row>
    <row r="526" spans="1:27" ht="29.1">
      <c r="A526" s="57">
        <v>45740.340277777781</v>
      </c>
      <c r="B526">
        <v>24819076</v>
      </c>
      <c r="C526">
        <v>729151</v>
      </c>
      <c r="D526" t="s">
        <v>540</v>
      </c>
      <c r="E526" t="s">
        <v>2591</v>
      </c>
      <c r="F526" t="s">
        <v>2592</v>
      </c>
      <c r="G526" t="s">
        <v>2</v>
      </c>
      <c r="H526">
        <v>42987418</v>
      </c>
      <c r="I526">
        <v>39</v>
      </c>
      <c r="J526">
        <v>936150406</v>
      </c>
      <c r="K526" s="59" t="s">
        <v>2593</v>
      </c>
      <c r="L526" s="59" t="s">
        <v>2594</v>
      </c>
      <c r="M526" s="59" t="s">
        <v>677</v>
      </c>
      <c r="N526" t="s">
        <v>546</v>
      </c>
      <c r="O526" s="57">
        <v>45740.344444444447</v>
      </c>
      <c r="P526" s="57">
        <v>45740.409722222219</v>
      </c>
      <c r="Q526" t="s">
        <v>407</v>
      </c>
      <c r="R526" t="s">
        <v>407</v>
      </c>
      <c r="S526" t="s">
        <v>407</v>
      </c>
      <c r="W526" t="s">
        <v>547</v>
      </c>
    </row>
    <row r="527" spans="1:27" ht="29.1">
      <c r="A527" s="57">
        <v>45740.340277777781</v>
      </c>
      <c r="B527">
        <v>24819077</v>
      </c>
      <c r="C527">
        <v>729152</v>
      </c>
      <c r="D527" t="s">
        <v>540</v>
      </c>
      <c r="E527" t="s">
        <v>2595</v>
      </c>
      <c r="F527" t="s">
        <v>2596</v>
      </c>
      <c r="G527" t="s">
        <v>2</v>
      </c>
      <c r="H527">
        <v>9861319</v>
      </c>
      <c r="I527">
        <v>49</v>
      </c>
      <c r="J527">
        <v>993885827</v>
      </c>
      <c r="K527" s="59" t="s">
        <v>2597</v>
      </c>
      <c r="L527" s="59" t="s">
        <v>2598</v>
      </c>
      <c r="M527" s="59" t="s">
        <v>757</v>
      </c>
      <c r="N527" t="s">
        <v>546</v>
      </c>
      <c r="O527" s="57">
        <v>45740.344444444447</v>
      </c>
      <c r="P527" s="57">
        <v>45740.409722222219</v>
      </c>
      <c r="Q527" s="57">
        <v>45740.416666666664</v>
      </c>
      <c r="R527" t="s">
        <v>407</v>
      </c>
      <c r="S527" t="s">
        <v>407</v>
      </c>
      <c r="W527" t="s">
        <v>547</v>
      </c>
    </row>
    <row r="528" spans="1:27">
      <c r="A528" s="57">
        <v>45740.34097222222</v>
      </c>
      <c r="B528">
        <v>24819083</v>
      </c>
      <c r="C528">
        <v>729153</v>
      </c>
      <c r="D528" t="s">
        <v>540</v>
      </c>
      <c r="E528" t="s">
        <v>2599</v>
      </c>
      <c r="F528" t="s">
        <v>2600</v>
      </c>
      <c r="G528" t="s">
        <v>2</v>
      </c>
      <c r="H528">
        <v>45634240</v>
      </c>
      <c r="I528">
        <v>36</v>
      </c>
      <c r="J528">
        <v>982725492</v>
      </c>
      <c r="K528" s="59" t="s">
        <v>2601</v>
      </c>
      <c r="L528" s="59" t="s">
        <v>2602</v>
      </c>
      <c r="M528" s="59" t="s">
        <v>563</v>
      </c>
      <c r="N528" t="s">
        <v>546</v>
      </c>
      <c r="O528" s="57">
        <v>45740.345138888886</v>
      </c>
      <c r="P528" s="57">
        <v>45740.409722222219</v>
      </c>
      <c r="Q528" s="57">
        <v>45740.430555555555</v>
      </c>
      <c r="R528" t="s">
        <v>407</v>
      </c>
      <c r="S528" t="s">
        <v>407</v>
      </c>
      <c r="W528" t="s">
        <v>547</v>
      </c>
    </row>
    <row r="529" spans="1:27" ht="43.5">
      <c r="A529" s="57">
        <v>45740.343055555553</v>
      </c>
      <c r="B529">
        <v>24819098</v>
      </c>
      <c r="C529">
        <v>729157</v>
      </c>
      <c r="D529" t="s">
        <v>540</v>
      </c>
      <c r="E529" t="s">
        <v>2603</v>
      </c>
      <c r="F529" t="s">
        <v>2604</v>
      </c>
      <c r="G529" t="s">
        <v>2</v>
      </c>
      <c r="H529">
        <v>45505173</v>
      </c>
      <c r="I529">
        <v>36</v>
      </c>
      <c r="J529">
        <v>987692551</v>
      </c>
      <c r="K529" s="59" t="s">
        <v>2605</v>
      </c>
      <c r="L529" s="59" t="s">
        <v>2606</v>
      </c>
      <c r="M529" s="59" t="s">
        <v>1509</v>
      </c>
      <c r="N529" t="s">
        <v>546</v>
      </c>
      <c r="O529" s="57">
        <v>45740.347222222219</v>
      </c>
      <c r="P529" s="57">
        <v>45740.409722222219</v>
      </c>
      <c r="Q529" s="57">
        <v>45740.381944444445</v>
      </c>
      <c r="R529" t="s">
        <v>407</v>
      </c>
      <c r="S529" t="s">
        <v>407</v>
      </c>
      <c r="W529" t="s">
        <v>547</v>
      </c>
    </row>
    <row r="530" spans="1:27" ht="29.1">
      <c r="A530" s="57">
        <v>45740.344444444447</v>
      </c>
      <c r="B530">
        <v>24819106</v>
      </c>
      <c r="C530">
        <v>729161</v>
      </c>
      <c r="D530" t="s">
        <v>540</v>
      </c>
      <c r="E530" t="s">
        <v>2607</v>
      </c>
      <c r="F530" t="s">
        <v>2608</v>
      </c>
      <c r="G530" t="s">
        <v>2</v>
      </c>
      <c r="H530">
        <v>73083344</v>
      </c>
      <c r="I530">
        <v>26</v>
      </c>
      <c r="J530">
        <v>936788964</v>
      </c>
      <c r="K530" s="59" t="s">
        <v>2609</v>
      </c>
      <c r="L530" s="59" t="s">
        <v>2610</v>
      </c>
      <c r="M530" s="59" t="s">
        <v>589</v>
      </c>
      <c r="N530" t="s">
        <v>546</v>
      </c>
      <c r="O530" s="57">
        <v>45740.347916666666</v>
      </c>
      <c r="P530" s="57">
        <v>45740.409722222219</v>
      </c>
      <c r="Q530" s="57">
        <v>45740.523611111108</v>
      </c>
      <c r="R530" t="s">
        <v>407</v>
      </c>
      <c r="S530" t="s">
        <v>407</v>
      </c>
      <c r="W530" t="s">
        <v>547</v>
      </c>
    </row>
    <row r="531" spans="1:27" ht="29.1">
      <c r="A531" s="57">
        <v>45740.337500000001</v>
      </c>
      <c r="B531">
        <v>24819056</v>
      </c>
      <c r="C531">
        <v>729146</v>
      </c>
      <c r="D531" t="s">
        <v>540</v>
      </c>
      <c r="E531" t="s">
        <v>2611</v>
      </c>
      <c r="F531" t="s">
        <v>2612</v>
      </c>
      <c r="G531" t="s">
        <v>2</v>
      </c>
      <c r="H531">
        <v>41411250</v>
      </c>
      <c r="I531">
        <v>44</v>
      </c>
      <c r="J531">
        <v>951303432</v>
      </c>
      <c r="K531" s="59" t="s">
        <v>2613</v>
      </c>
      <c r="L531" s="59" t="s">
        <v>2614</v>
      </c>
      <c r="M531" s="59" t="s">
        <v>668</v>
      </c>
      <c r="N531" t="s">
        <v>546</v>
      </c>
      <c r="O531" s="57">
        <v>45740.34097222222</v>
      </c>
      <c r="P531" s="57">
        <v>45740.395833333336</v>
      </c>
      <c r="Q531" s="57">
        <v>45740.387499999997</v>
      </c>
      <c r="R531" t="s">
        <v>407</v>
      </c>
      <c r="S531" t="s">
        <v>407</v>
      </c>
      <c r="W531" t="s">
        <v>547</v>
      </c>
    </row>
    <row r="532" spans="1:27">
      <c r="A532" s="57">
        <v>45740.34652777778</v>
      </c>
      <c r="B532">
        <v>24819132</v>
      </c>
      <c r="C532">
        <v>729170</v>
      </c>
      <c r="D532" t="s">
        <v>540</v>
      </c>
      <c r="E532" t="s">
        <v>2615</v>
      </c>
      <c r="F532" t="s">
        <v>2616</v>
      </c>
      <c r="G532" t="s">
        <v>2</v>
      </c>
      <c r="H532">
        <v>75401747</v>
      </c>
      <c r="I532">
        <v>29</v>
      </c>
      <c r="J532">
        <v>992779448</v>
      </c>
      <c r="K532" s="59" t="s">
        <v>2617</v>
      </c>
      <c r="L532" s="59" t="s">
        <v>2618</v>
      </c>
      <c r="M532" s="59" t="s">
        <v>860</v>
      </c>
      <c r="N532" t="s">
        <v>546</v>
      </c>
      <c r="O532" s="57">
        <v>45740.350694444445</v>
      </c>
      <c r="P532" s="57">
        <v>45740.409722222219</v>
      </c>
      <c r="Q532" s="57">
        <v>45740.520138888889</v>
      </c>
      <c r="R532" t="s">
        <v>407</v>
      </c>
      <c r="S532" s="57">
        <v>45740.523611111108</v>
      </c>
      <c r="W532" t="s">
        <v>547</v>
      </c>
    </row>
    <row r="533" spans="1:27" ht="29.1">
      <c r="A533" s="57">
        <v>45740.34375</v>
      </c>
      <c r="B533">
        <v>24819053</v>
      </c>
      <c r="C533">
        <v>729159</v>
      </c>
      <c r="D533" t="s">
        <v>540</v>
      </c>
      <c r="E533" t="s">
        <v>706</v>
      </c>
      <c r="F533" t="s">
        <v>707</v>
      </c>
      <c r="G533" t="s">
        <v>2</v>
      </c>
      <c r="H533">
        <v>72230658</v>
      </c>
      <c r="I533">
        <v>34</v>
      </c>
      <c r="J533">
        <v>958665617</v>
      </c>
      <c r="K533" s="59" t="s">
        <v>2619</v>
      </c>
      <c r="L533" s="59" t="s">
        <v>2620</v>
      </c>
      <c r="M533" s="59" t="s">
        <v>710</v>
      </c>
      <c r="N533" t="s">
        <v>546</v>
      </c>
      <c r="O533" s="57">
        <v>45740.355555555558</v>
      </c>
      <c r="P533" s="57">
        <v>45740.423611111109</v>
      </c>
      <c r="Q533" s="57">
        <v>45740.429861111108</v>
      </c>
      <c r="R533" t="s">
        <v>407</v>
      </c>
      <c r="S533" t="s">
        <v>407</v>
      </c>
      <c r="W533" t="s">
        <v>547</v>
      </c>
    </row>
    <row r="534" spans="1:27" ht="29.1">
      <c r="A534" s="57">
        <v>45740.348611111112</v>
      </c>
      <c r="B534">
        <v>24819148</v>
      </c>
      <c r="C534">
        <v>729173</v>
      </c>
      <c r="D534" t="s">
        <v>540</v>
      </c>
      <c r="E534" t="s">
        <v>1993</v>
      </c>
      <c r="F534" t="s">
        <v>2621</v>
      </c>
      <c r="G534" t="s">
        <v>2</v>
      </c>
      <c r="H534">
        <v>72764493</v>
      </c>
      <c r="I534">
        <v>30</v>
      </c>
      <c r="J534">
        <v>954100931</v>
      </c>
      <c r="K534" s="59" t="s">
        <v>2622</v>
      </c>
      <c r="L534" s="59" t="s">
        <v>2623</v>
      </c>
      <c r="M534" s="59" t="s">
        <v>552</v>
      </c>
      <c r="N534" t="s">
        <v>546</v>
      </c>
      <c r="O534" s="57">
        <v>45740.354166666664</v>
      </c>
      <c r="P534" s="57">
        <v>45740.423611111109</v>
      </c>
      <c r="Q534" s="57">
        <v>45740.4375</v>
      </c>
      <c r="R534" t="s">
        <v>407</v>
      </c>
      <c r="S534" t="s">
        <v>407</v>
      </c>
      <c r="V534" t="s">
        <v>28</v>
      </c>
      <c r="W534" t="s">
        <v>578</v>
      </c>
      <c r="X534" s="8">
        <v>45740</v>
      </c>
      <c r="Z534" t="s">
        <v>724</v>
      </c>
      <c r="AA534" t="s">
        <v>28</v>
      </c>
    </row>
    <row r="535" spans="1:27" ht="29.1">
      <c r="A535" s="57">
        <v>45740.349305555559</v>
      </c>
      <c r="B535">
        <v>24819158</v>
      </c>
      <c r="C535">
        <v>729177</v>
      </c>
      <c r="D535" t="s">
        <v>540</v>
      </c>
      <c r="E535" t="s">
        <v>2624</v>
      </c>
      <c r="F535" t="s">
        <v>2625</v>
      </c>
      <c r="G535" t="s">
        <v>2</v>
      </c>
      <c r="H535">
        <v>8595610</v>
      </c>
      <c r="I535">
        <v>63</v>
      </c>
      <c r="J535">
        <v>922464142</v>
      </c>
      <c r="K535" s="59" t="s">
        <v>2626</v>
      </c>
      <c r="L535" s="59" t="s">
        <v>1745</v>
      </c>
      <c r="M535" s="59" t="s">
        <v>552</v>
      </c>
      <c r="N535" t="s">
        <v>546</v>
      </c>
      <c r="O535" s="57">
        <v>45740.352777777778</v>
      </c>
      <c r="P535" s="57">
        <v>45740.423611111109</v>
      </c>
      <c r="Q535" s="57">
        <v>45740.431250000001</v>
      </c>
      <c r="R535" t="s">
        <v>407</v>
      </c>
      <c r="S535" t="s">
        <v>407</v>
      </c>
      <c r="V535" t="s">
        <v>28</v>
      </c>
      <c r="W535" t="s">
        <v>578</v>
      </c>
      <c r="X535" s="8">
        <v>45741</v>
      </c>
      <c r="Y535" s="60">
        <v>0.78611111111111109</v>
      </c>
      <c r="Z535" t="s">
        <v>579</v>
      </c>
      <c r="AA535" t="s">
        <v>28</v>
      </c>
    </row>
    <row r="536" spans="1:27" ht="29.1">
      <c r="A536" s="57">
        <v>45740.352777777778</v>
      </c>
      <c r="B536">
        <v>24819179</v>
      </c>
      <c r="C536">
        <v>729188</v>
      </c>
      <c r="D536" t="s">
        <v>540</v>
      </c>
      <c r="E536" t="s">
        <v>2627</v>
      </c>
      <c r="F536" t="s">
        <v>2628</v>
      </c>
      <c r="G536" t="s">
        <v>2</v>
      </c>
      <c r="H536">
        <v>77986806</v>
      </c>
      <c r="I536">
        <v>12</v>
      </c>
      <c r="J536">
        <v>976917193</v>
      </c>
      <c r="K536" s="59" t="s">
        <v>2629</v>
      </c>
      <c r="L536" s="59" t="s">
        <v>2630</v>
      </c>
      <c r="M536" s="59" t="s">
        <v>668</v>
      </c>
      <c r="N536" t="s">
        <v>558</v>
      </c>
      <c r="O536" s="57">
        <v>45740.356249999997</v>
      </c>
      <c r="P536" s="57">
        <v>45740.381944444445</v>
      </c>
      <c r="Q536" s="57">
        <v>45740.416666666664</v>
      </c>
      <c r="R536" t="s">
        <v>407</v>
      </c>
      <c r="S536" s="57">
        <v>45740.425000000003</v>
      </c>
      <c r="V536" t="s">
        <v>28</v>
      </c>
      <c r="W536" t="s">
        <v>578</v>
      </c>
      <c r="X536" s="8">
        <v>45742</v>
      </c>
      <c r="Y536" s="58">
        <v>0.71605324074074073</v>
      </c>
      <c r="Z536" t="s">
        <v>579</v>
      </c>
      <c r="AA536" t="s">
        <v>28</v>
      </c>
    </row>
    <row r="537" spans="1:27">
      <c r="A537" s="57">
        <v>45740.351388888892</v>
      </c>
      <c r="B537">
        <v>24819168</v>
      </c>
      <c r="C537">
        <v>729182</v>
      </c>
      <c r="D537" t="s">
        <v>540</v>
      </c>
      <c r="E537" t="s">
        <v>2631</v>
      </c>
      <c r="F537" t="s">
        <v>2632</v>
      </c>
      <c r="G537" t="s">
        <v>2</v>
      </c>
      <c r="H537">
        <v>45459873</v>
      </c>
      <c r="I537">
        <v>36</v>
      </c>
      <c r="J537">
        <v>985287199</v>
      </c>
      <c r="K537" s="59" t="s">
        <v>2633</v>
      </c>
      <c r="L537" s="59" t="s">
        <v>2634</v>
      </c>
      <c r="M537" s="59" t="s">
        <v>589</v>
      </c>
      <c r="N537" t="s">
        <v>546</v>
      </c>
      <c r="O537" s="57">
        <v>45740.354861111111</v>
      </c>
      <c r="P537" s="57">
        <v>45740.423611111109</v>
      </c>
      <c r="Q537" s="57">
        <v>45740.458333333336</v>
      </c>
      <c r="R537" t="s">
        <v>407</v>
      </c>
      <c r="S537" t="s">
        <v>407</v>
      </c>
      <c r="W537" t="s">
        <v>547</v>
      </c>
    </row>
    <row r="538" spans="1:27" ht="29.1">
      <c r="A538" s="57">
        <v>45740.353472222225</v>
      </c>
      <c r="B538">
        <v>24819105</v>
      </c>
      <c r="C538">
        <v>729191</v>
      </c>
      <c r="D538" t="s">
        <v>540</v>
      </c>
      <c r="E538" t="s">
        <v>2635</v>
      </c>
      <c r="F538" t="s">
        <v>2636</v>
      </c>
      <c r="G538" t="s">
        <v>2</v>
      </c>
      <c r="H538">
        <v>44223825</v>
      </c>
      <c r="J538">
        <v>990271230</v>
      </c>
      <c r="K538" s="59" t="s">
        <v>2637</v>
      </c>
      <c r="L538" s="59" t="s">
        <v>2638</v>
      </c>
      <c r="M538" s="59" t="s">
        <v>677</v>
      </c>
      <c r="N538" t="s">
        <v>546</v>
      </c>
      <c r="O538" s="57">
        <v>45740.361111111109</v>
      </c>
      <c r="P538" s="57">
        <v>45740.4375</v>
      </c>
      <c r="Q538" t="s">
        <v>407</v>
      </c>
      <c r="R538" t="s">
        <v>407</v>
      </c>
      <c r="S538" t="s">
        <v>407</v>
      </c>
      <c r="V538" t="s">
        <v>28</v>
      </c>
      <c r="W538" t="s">
        <v>578</v>
      </c>
      <c r="X538" s="8">
        <v>45741</v>
      </c>
      <c r="Y538" s="60">
        <v>0.46111111111111114</v>
      </c>
      <c r="Z538" t="s">
        <v>579</v>
      </c>
      <c r="AA538" t="s">
        <v>2639</v>
      </c>
    </row>
    <row r="539" spans="1:27" ht="29.1">
      <c r="A539" s="57">
        <v>45740.354861111111</v>
      </c>
      <c r="B539">
        <v>24819197</v>
      </c>
      <c r="C539">
        <v>729196</v>
      </c>
      <c r="D539" t="s">
        <v>540</v>
      </c>
      <c r="E539" t="s">
        <v>2640</v>
      </c>
      <c r="F539" t="s">
        <v>2641</v>
      </c>
      <c r="G539" t="s">
        <v>2</v>
      </c>
      <c r="H539">
        <v>44789844</v>
      </c>
      <c r="I539">
        <v>37</v>
      </c>
      <c r="J539">
        <v>971857952</v>
      </c>
      <c r="K539" s="59" t="s">
        <v>2642</v>
      </c>
      <c r="L539" s="59" t="s">
        <v>2643</v>
      </c>
      <c r="M539" s="59" t="s">
        <v>563</v>
      </c>
      <c r="N539" t="s">
        <v>546</v>
      </c>
      <c r="O539" s="57">
        <v>45740.35833333333</v>
      </c>
      <c r="P539" s="57">
        <v>45740.4375</v>
      </c>
      <c r="Q539" s="57">
        <v>45740.443055555559</v>
      </c>
      <c r="R539" t="s">
        <v>407</v>
      </c>
      <c r="S539" t="s">
        <v>407</v>
      </c>
      <c r="W539" t="s">
        <v>547</v>
      </c>
    </row>
    <row r="540" spans="1:27">
      <c r="A540" s="57">
        <v>45740.34652777778</v>
      </c>
      <c r="B540">
        <v>24819091</v>
      </c>
      <c r="C540">
        <v>729169</v>
      </c>
      <c r="D540" t="s">
        <v>540</v>
      </c>
      <c r="E540" t="s">
        <v>2644</v>
      </c>
      <c r="F540" t="s">
        <v>2645</v>
      </c>
      <c r="G540" t="s">
        <v>2</v>
      </c>
      <c r="H540">
        <v>75969739</v>
      </c>
      <c r="I540">
        <v>28</v>
      </c>
      <c r="J540">
        <v>939869492</v>
      </c>
      <c r="K540" s="59" t="s">
        <v>2646</v>
      </c>
      <c r="L540" s="59" t="s">
        <v>2647</v>
      </c>
      <c r="M540" s="59" t="s">
        <v>599</v>
      </c>
      <c r="N540" t="s">
        <v>546</v>
      </c>
      <c r="O540" s="57">
        <v>45740.352083333331</v>
      </c>
      <c r="P540" s="57">
        <v>45740.423611111109</v>
      </c>
      <c r="Q540" s="57">
        <v>45740.418055555558</v>
      </c>
      <c r="R540" t="s">
        <v>407</v>
      </c>
      <c r="S540" t="s">
        <v>407</v>
      </c>
      <c r="W540" t="s">
        <v>547</v>
      </c>
    </row>
    <row r="541" spans="1:27">
      <c r="A541" s="57">
        <v>45740.349305555559</v>
      </c>
      <c r="B541">
        <v>24819159</v>
      </c>
      <c r="C541">
        <v>729176</v>
      </c>
      <c r="D541" t="s">
        <v>540</v>
      </c>
      <c r="E541" t="s">
        <v>2648</v>
      </c>
      <c r="F541" t="s">
        <v>2649</v>
      </c>
      <c r="G541" t="s">
        <v>2</v>
      </c>
      <c r="H541">
        <v>77931068</v>
      </c>
      <c r="I541">
        <v>12</v>
      </c>
      <c r="J541">
        <v>992709355</v>
      </c>
      <c r="K541" s="59" t="s">
        <v>2650</v>
      </c>
      <c r="L541" s="59" t="s">
        <v>2651</v>
      </c>
      <c r="M541" s="59" t="s">
        <v>852</v>
      </c>
      <c r="N541" t="s">
        <v>558</v>
      </c>
      <c r="O541" s="57">
        <v>45740.354861111111</v>
      </c>
      <c r="P541" s="57">
        <v>45740.381944444445</v>
      </c>
      <c r="Q541" s="57">
        <v>45740.415277777778</v>
      </c>
      <c r="R541" t="s">
        <v>407</v>
      </c>
      <c r="S541" t="s">
        <v>407</v>
      </c>
      <c r="W541" t="s">
        <v>547</v>
      </c>
    </row>
    <row r="542" spans="1:27" ht="43.5">
      <c r="A542" s="57">
        <v>45740.355555555558</v>
      </c>
      <c r="B542">
        <v>24819207</v>
      </c>
      <c r="C542">
        <v>729198</v>
      </c>
      <c r="D542" t="s">
        <v>540</v>
      </c>
      <c r="E542" t="s">
        <v>2652</v>
      </c>
      <c r="F542" t="s">
        <v>2653</v>
      </c>
      <c r="G542" t="s">
        <v>2</v>
      </c>
      <c r="H542">
        <v>79351259</v>
      </c>
      <c r="J542">
        <v>907441348</v>
      </c>
      <c r="K542" s="59" t="s">
        <v>2654</v>
      </c>
      <c r="L542" s="59" t="s">
        <v>2655</v>
      </c>
      <c r="M542" s="59" t="s">
        <v>860</v>
      </c>
      <c r="N542" t="s">
        <v>558</v>
      </c>
      <c r="O542" s="57">
        <v>45740.359027777777</v>
      </c>
      <c r="P542" s="57">
        <v>45740.381944444445</v>
      </c>
      <c r="Q542" s="57">
        <v>45740.430555555555</v>
      </c>
      <c r="R542" t="s">
        <v>407</v>
      </c>
      <c r="S542" s="57">
        <v>45740.4375</v>
      </c>
      <c r="V542" t="s">
        <v>28</v>
      </c>
      <c r="W542" t="s">
        <v>578</v>
      </c>
      <c r="X542" s="8">
        <v>45741</v>
      </c>
      <c r="Z542" t="s">
        <v>724</v>
      </c>
      <c r="AA542" t="s">
        <v>28</v>
      </c>
    </row>
    <row r="543" spans="1:27" ht="29.1">
      <c r="A543" s="57">
        <v>45740.355555555558</v>
      </c>
      <c r="B543">
        <v>24819170</v>
      </c>
      <c r="C543">
        <v>729199</v>
      </c>
      <c r="D543" t="s">
        <v>540</v>
      </c>
      <c r="E543" t="s">
        <v>2656</v>
      </c>
      <c r="F543" t="s">
        <v>2657</v>
      </c>
      <c r="G543" t="s">
        <v>2</v>
      </c>
      <c r="H543">
        <v>41410367</v>
      </c>
      <c r="I543">
        <v>42</v>
      </c>
      <c r="J543">
        <v>992310546</v>
      </c>
      <c r="K543" s="59" t="s">
        <v>2658</v>
      </c>
      <c r="L543" s="59" t="s">
        <v>2659</v>
      </c>
      <c r="M543" s="59" t="s">
        <v>589</v>
      </c>
      <c r="N543" t="s">
        <v>546</v>
      </c>
      <c r="O543" s="57">
        <v>45740.359722222223</v>
      </c>
      <c r="P543" s="57">
        <v>45740.4375</v>
      </c>
      <c r="Q543" s="57">
        <v>45740.445138888892</v>
      </c>
      <c r="R543" t="s">
        <v>407</v>
      </c>
      <c r="S543" t="s">
        <v>407</v>
      </c>
      <c r="W543" t="s">
        <v>547</v>
      </c>
    </row>
    <row r="544" spans="1:27" ht="29.1">
      <c r="A544" s="57">
        <v>45740.356249999997</v>
      </c>
      <c r="B544">
        <v>24819181</v>
      </c>
      <c r="C544">
        <v>729201</v>
      </c>
      <c r="D544" t="s">
        <v>540</v>
      </c>
      <c r="E544" t="s">
        <v>2660</v>
      </c>
      <c r="F544" t="s">
        <v>2661</v>
      </c>
      <c r="G544" t="s">
        <v>2</v>
      </c>
      <c r="H544">
        <v>48094050</v>
      </c>
      <c r="J544">
        <v>950180925</v>
      </c>
      <c r="K544" s="59" t="s">
        <v>2662</v>
      </c>
      <c r="L544" s="59" t="s">
        <v>2663</v>
      </c>
      <c r="M544" s="59" t="s">
        <v>1204</v>
      </c>
      <c r="N544" t="s">
        <v>546</v>
      </c>
      <c r="O544" s="57">
        <v>45740.362500000003</v>
      </c>
      <c r="P544" s="57">
        <v>45740.4375</v>
      </c>
      <c r="Q544" t="s">
        <v>407</v>
      </c>
      <c r="R544" t="s">
        <v>407</v>
      </c>
      <c r="S544" t="s">
        <v>407</v>
      </c>
      <c r="W544" t="s">
        <v>547</v>
      </c>
    </row>
    <row r="545" spans="1:27" ht="29.1">
      <c r="A545" s="57">
        <v>45740.354166666664</v>
      </c>
      <c r="B545">
        <v>24819140</v>
      </c>
      <c r="C545">
        <v>729194</v>
      </c>
      <c r="D545" t="s">
        <v>540</v>
      </c>
      <c r="E545" t="s">
        <v>2664</v>
      </c>
      <c r="F545" t="s">
        <v>2665</v>
      </c>
      <c r="G545" t="s">
        <v>2</v>
      </c>
      <c r="H545">
        <v>78823031</v>
      </c>
      <c r="I545">
        <v>10</v>
      </c>
      <c r="J545">
        <v>947119098</v>
      </c>
      <c r="K545" s="59" t="s">
        <v>2666</v>
      </c>
      <c r="L545" s="59" t="s">
        <v>2667</v>
      </c>
      <c r="M545" s="59" t="s">
        <v>2668</v>
      </c>
      <c r="N545" t="s">
        <v>558</v>
      </c>
      <c r="O545" s="57">
        <v>45740.359722222223</v>
      </c>
      <c r="P545" s="57">
        <v>45740.381944444445</v>
      </c>
      <c r="Q545" s="57">
        <v>45740.402777777781</v>
      </c>
      <c r="R545" t="s">
        <v>407</v>
      </c>
      <c r="S545" t="s">
        <v>407</v>
      </c>
      <c r="V545" t="s">
        <v>28</v>
      </c>
      <c r="W545" t="s">
        <v>578</v>
      </c>
      <c r="X545" s="8">
        <v>45740</v>
      </c>
      <c r="Z545" t="s">
        <v>724</v>
      </c>
      <c r="AA545" t="s">
        <v>28</v>
      </c>
    </row>
    <row r="546" spans="1:27">
      <c r="A546" s="57">
        <v>45740.354861111111</v>
      </c>
      <c r="B546">
        <v>24819199</v>
      </c>
      <c r="C546">
        <v>729197</v>
      </c>
      <c r="D546" t="s">
        <v>540</v>
      </c>
      <c r="E546" t="s">
        <v>2669</v>
      </c>
      <c r="F546" t="s">
        <v>2670</v>
      </c>
      <c r="G546" t="s">
        <v>2</v>
      </c>
      <c r="H546">
        <v>40869683</v>
      </c>
      <c r="J546">
        <v>992767729</v>
      </c>
      <c r="K546" s="59" t="s">
        <v>2671</v>
      </c>
      <c r="L546" s="59" t="s">
        <v>2672</v>
      </c>
      <c r="M546" s="59" t="s">
        <v>589</v>
      </c>
      <c r="N546" t="s">
        <v>546</v>
      </c>
      <c r="O546" s="57">
        <v>45740.359027777777</v>
      </c>
      <c r="P546" s="57">
        <v>45740.4375</v>
      </c>
      <c r="Q546" s="57">
        <v>45740.44027777778</v>
      </c>
      <c r="R546" t="s">
        <v>407</v>
      </c>
      <c r="S546" t="s">
        <v>407</v>
      </c>
      <c r="W546" t="s">
        <v>547</v>
      </c>
    </row>
    <row r="547" spans="1:27" ht="29.1">
      <c r="A547" s="57">
        <v>45740.35833333333</v>
      </c>
      <c r="B547">
        <v>24819234</v>
      </c>
      <c r="C547">
        <v>729209</v>
      </c>
      <c r="D547" t="s">
        <v>540</v>
      </c>
      <c r="E547" t="s">
        <v>2673</v>
      </c>
      <c r="F547" t="s">
        <v>2674</v>
      </c>
      <c r="G547" t="s">
        <v>2</v>
      </c>
      <c r="H547">
        <v>70897676</v>
      </c>
      <c r="I547">
        <v>32</v>
      </c>
      <c r="J547">
        <v>972723581</v>
      </c>
      <c r="K547" s="59" t="s">
        <v>2675</v>
      </c>
      <c r="L547" s="59" t="s">
        <v>2676</v>
      </c>
      <c r="M547" s="59" t="s">
        <v>594</v>
      </c>
      <c r="N547" t="s">
        <v>546</v>
      </c>
      <c r="O547" s="57">
        <v>45740.361805555556</v>
      </c>
      <c r="P547" s="57">
        <v>45740.4375</v>
      </c>
      <c r="Q547" s="57">
        <v>45740.45</v>
      </c>
      <c r="R547" t="s">
        <v>407</v>
      </c>
      <c r="S547" t="s">
        <v>407</v>
      </c>
      <c r="W547" t="s">
        <v>547</v>
      </c>
    </row>
    <row r="548" spans="1:27" ht="29.1">
      <c r="A548" s="57">
        <v>45740.35833333333</v>
      </c>
      <c r="B548">
        <v>24819238</v>
      </c>
      <c r="C548">
        <v>729212</v>
      </c>
      <c r="D548" t="s">
        <v>540</v>
      </c>
      <c r="E548" t="s">
        <v>2677</v>
      </c>
      <c r="F548" t="s">
        <v>2678</v>
      </c>
      <c r="G548" t="s">
        <v>2</v>
      </c>
      <c r="H548">
        <v>10631813</v>
      </c>
      <c r="I548">
        <v>48</v>
      </c>
      <c r="J548">
        <v>936991288</v>
      </c>
      <c r="K548" s="59" t="s">
        <v>2679</v>
      </c>
      <c r="L548" s="59" t="s">
        <v>2680</v>
      </c>
      <c r="M548" s="59" t="s">
        <v>622</v>
      </c>
      <c r="N548" t="s">
        <v>546</v>
      </c>
      <c r="O548" s="57">
        <v>45740.371527777781</v>
      </c>
      <c r="P548" s="57">
        <v>45740.451388888891</v>
      </c>
      <c r="Q548" s="57">
        <v>45740.444444444445</v>
      </c>
      <c r="R548" t="s">
        <v>407</v>
      </c>
      <c r="S548" t="s">
        <v>407</v>
      </c>
      <c r="V548" t="s">
        <v>28</v>
      </c>
      <c r="W548" t="s">
        <v>578</v>
      </c>
      <c r="X548" s="8">
        <v>45742</v>
      </c>
      <c r="Y548" s="58">
        <v>0.63179398148148147</v>
      </c>
      <c r="Z548" t="s">
        <v>579</v>
      </c>
      <c r="AA548" t="s">
        <v>28</v>
      </c>
    </row>
    <row r="549" spans="1:27" ht="29.1">
      <c r="A549" s="57">
        <v>45740.35833333333</v>
      </c>
      <c r="B549">
        <v>24819239</v>
      </c>
      <c r="C549">
        <v>729213</v>
      </c>
      <c r="D549" t="s">
        <v>540</v>
      </c>
      <c r="E549" t="s">
        <v>2681</v>
      </c>
      <c r="F549" t="s">
        <v>2628</v>
      </c>
      <c r="G549" t="s">
        <v>2</v>
      </c>
      <c r="H549">
        <v>90148549</v>
      </c>
      <c r="I549">
        <v>8</v>
      </c>
      <c r="J549">
        <v>976917193</v>
      </c>
      <c r="K549" s="59" t="s">
        <v>2682</v>
      </c>
      <c r="L549" s="59" t="s">
        <v>2683</v>
      </c>
      <c r="M549" s="59" t="s">
        <v>668</v>
      </c>
      <c r="N549" t="s">
        <v>558</v>
      </c>
      <c r="O549" s="57">
        <v>45740.362500000003</v>
      </c>
      <c r="P549" s="57">
        <v>45740.395833333336</v>
      </c>
      <c r="Q549" s="57">
        <v>45740.402777777781</v>
      </c>
      <c r="R549" t="s">
        <v>407</v>
      </c>
      <c r="S549" s="57">
        <v>45740.409722222219</v>
      </c>
      <c r="W549" t="s">
        <v>547</v>
      </c>
    </row>
    <row r="550" spans="1:27" ht="43.5">
      <c r="A550" s="57">
        <v>45740.359027777777</v>
      </c>
      <c r="B550">
        <v>24819245</v>
      </c>
      <c r="C550">
        <v>729214</v>
      </c>
      <c r="D550" t="s">
        <v>540</v>
      </c>
      <c r="E550" t="s">
        <v>2684</v>
      </c>
      <c r="F550" t="s">
        <v>2685</v>
      </c>
      <c r="G550" t="s">
        <v>2</v>
      </c>
      <c r="H550">
        <v>10271598</v>
      </c>
      <c r="I550">
        <v>48</v>
      </c>
      <c r="J550">
        <v>935289484</v>
      </c>
      <c r="K550" s="59" t="s">
        <v>2686</v>
      </c>
      <c r="L550" s="59" t="s">
        <v>2687</v>
      </c>
      <c r="M550" s="59" t="s">
        <v>594</v>
      </c>
      <c r="N550" t="s">
        <v>546</v>
      </c>
      <c r="O550" s="57">
        <v>45740.37222222222</v>
      </c>
      <c r="P550" s="57">
        <v>45740.451388888891</v>
      </c>
      <c r="Q550" s="57">
        <v>45740.458333333336</v>
      </c>
      <c r="R550" t="s">
        <v>407</v>
      </c>
      <c r="S550" t="s">
        <v>407</v>
      </c>
      <c r="W550" t="s">
        <v>547</v>
      </c>
    </row>
    <row r="551" spans="1:27">
      <c r="A551" s="57">
        <v>45740.359722222223</v>
      </c>
      <c r="B551">
        <v>24819253</v>
      </c>
      <c r="C551">
        <v>729216</v>
      </c>
      <c r="D551" t="s">
        <v>540</v>
      </c>
      <c r="E551" t="s">
        <v>2688</v>
      </c>
      <c r="F551" t="s">
        <v>2689</v>
      </c>
      <c r="G551" t="s">
        <v>2</v>
      </c>
      <c r="H551">
        <v>43634516</v>
      </c>
      <c r="I551">
        <v>39</v>
      </c>
      <c r="J551">
        <v>975696246</v>
      </c>
      <c r="K551" s="59" t="s">
        <v>2690</v>
      </c>
      <c r="L551" s="59" t="s">
        <v>2691</v>
      </c>
      <c r="M551" s="59" t="s">
        <v>584</v>
      </c>
      <c r="N551" t="s">
        <v>546</v>
      </c>
      <c r="O551" s="57">
        <v>45740.363194444442</v>
      </c>
      <c r="P551" s="57">
        <v>45740.4375</v>
      </c>
      <c r="Q551" t="s">
        <v>407</v>
      </c>
      <c r="R551" t="s">
        <v>407</v>
      </c>
      <c r="S551" t="s">
        <v>407</v>
      </c>
      <c r="W551" t="s">
        <v>547</v>
      </c>
    </row>
    <row r="552" spans="1:27" ht="29.1">
      <c r="A552" s="57">
        <v>45740.361805555556</v>
      </c>
      <c r="B552">
        <v>24819275</v>
      </c>
      <c r="C552">
        <v>729222</v>
      </c>
      <c r="D552" t="s">
        <v>540</v>
      </c>
      <c r="E552" t="s">
        <v>2692</v>
      </c>
      <c r="F552" t="s">
        <v>2693</v>
      </c>
      <c r="G552" t="s">
        <v>2</v>
      </c>
      <c r="H552">
        <v>41220455</v>
      </c>
      <c r="I552">
        <v>43</v>
      </c>
      <c r="J552">
        <v>999333219</v>
      </c>
      <c r="K552" s="59" t="s">
        <v>2694</v>
      </c>
      <c r="L552" s="59" t="s">
        <v>2695</v>
      </c>
      <c r="M552" s="59" t="s">
        <v>589</v>
      </c>
      <c r="N552" t="s">
        <v>546</v>
      </c>
      <c r="O552" s="57">
        <v>45740.384722222225</v>
      </c>
      <c r="P552" s="57">
        <v>45740.451388888891</v>
      </c>
      <c r="Q552" s="57">
        <v>45740.459027777775</v>
      </c>
      <c r="R552" t="s">
        <v>407</v>
      </c>
      <c r="S552" t="s">
        <v>407</v>
      </c>
      <c r="W552" t="s">
        <v>547</v>
      </c>
    </row>
    <row r="553" spans="1:27" ht="43.5">
      <c r="A553" s="57">
        <v>45740.362500000003</v>
      </c>
      <c r="B553">
        <v>24819277</v>
      </c>
      <c r="C553">
        <v>729223</v>
      </c>
      <c r="D553" t="s">
        <v>540</v>
      </c>
      <c r="E553" t="s">
        <v>2696</v>
      </c>
      <c r="F553" t="s">
        <v>2697</v>
      </c>
      <c r="G553" t="s">
        <v>2</v>
      </c>
      <c r="H553">
        <v>71243529</v>
      </c>
      <c r="I553">
        <v>33</v>
      </c>
      <c r="J553">
        <v>982586003</v>
      </c>
      <c r="K553" s="59" t="s">
        <v>2698</v>
      </c>
      <c r="L553" s="59" t="s">
        <v>2699</v>
      </c>
      <c r="M553" s="59" t="s">
        <v>573</v>
      </c>
      <c r="N553" t="s">
        <v>546</v>
      </c>
      <c r="O553" s="57">
        <v>45740.365972222222</v>
      </c>
      <c r="P553" s="57">
        <v>45740.4375</v>
      </c>
      <c r="Q553" s="57">
        <v>45740.458333333336</v>
      </c>
      <c r="R553" t="s">
        <v>407</v>
      </c>
      <c r="S553" t="s">
        <v>407</v>
      </c>
      <c r="W553" t="s">
        <v>547</v>
      </c>
    </row>
    <row r="554" spans="1:27">
      <c r="A554" s="57">
        <v>45740.372916666667</v>
      </c>
      <c r="B554">
        <v>24819350</v>
      </c>
      <c r="C554">
        <v>729244</v>
      </c>
      <c r="D554" t="s">
        <v>540</v>
      </c>
      <c r="E554" t="s">
        <v>2700</v>
      </c>
      <c r="F554" t="s">
        <v>2701</v>
      </c>
      <c r="G554" t="s">
        <v>2</v>
      </c>
      <c r="H554">
        <v>10798540</v>
      </c>
      <c r="J554">
        <v>989490835</v>
      </c>
      <c r="K554" s="59" t="s">
        <v>2702</v>
      </c>
      <c r="L554" s="59" t="s">
        <v>2703</v>
      </c>
      <c r="M554" s="59" t="s">
        <v>589</v>
      </c>
      <c r="N554" t="s">
        <v>546</v>
      </c>
      <c r="O554" s="57">
        <v>45740.381249999999</v>
      </c>
      <c r="P554" s="57">
        <v>45740.451388888891</v>
      </c>
      <c r="Q554" s="57">
        <v>45740.476388888892</v>
      </c>
      <c r="R554" t="s">
        <v>407</v>
      </c>
      <c r="S554" t="s">
        <v>407</v>
      </c>
      <c r="W554" t="s">
        <v>547</v>
      </c>
    </row>
    <row r="555" spans="1:27" ht="43.5">
      <c r="A555" s="57">
        <v>45740.374305555553</v>
      </c>
      <c r="B555">
        <v>24819361</v>
      </c>
      <c r="C555">
        <v>729248</v>
      </c>
      <c r="D555" t="s">
        <v>540</v>
      </c>
      <c r="E555" t="s">
        <v>2704</v>
      </c>
      <c r="F555" t="s">
        <v>2705</v>
      </c>
      <c r="G555" t="s">
        <v>2</v>
      </c>
      <c r="H555">
        <v>77999944</v>
      </c>
      <c r="I555">
        <v>12</v>
      </c>
      <c r="J555">
        <v>953850497</v>
      </c>
      <c r="K555" s="59" t="s">
        <v>2706</v>
      </c>
      <c r="L555" s="59" t="s">
        <v>2707</v>
      </c>
      <c r="M555" s="59" t="s">
        <v>557</v>
      </c>
      <c r="N555" t="s">
        <v>558</v>
      </c>
      <c r="O555" s="57">
        <v>45740.37777777778</v>
      </c>
      <c r="P555" s="57">
        <v>45740.409722222219</v>
      </c>
      <c r="Q555" s="57">
        <v>45740.430555555555</v>
      </c>
      <c r="R555" t="s">
        <v>407</v>
      </c>
      <c r="S555" t="s">
        <v>407</v>
      </c>
      <c r="W555" t="s">
        <v>547</v>
      </c>
    </row>
    <row r="556" spans="1:27">
      <c r="A556" s="57">
        <v>45740.374305555553</v>
      </c>
      <c r="B556">
        <v>24819309</v>
      </c>
      <c r="C556">
        <v>729250</v>
      </c>
      <c r="D556" t="s">
        <v>540</v>
      </c>
      <c r="E556" t="s">
        <v>2708</v>
      </c>
      <c r="F556" t="s">
        <v>2709</v>
      </c>
      <c r="G556" t="s">
        <v>2</v>
      </c>
      <c r="H556">
        <v>46868811</v>
      </c>
      <c r="I556">
        <v>34</v>
      </c>
      <c r="J556">
        <v>998992809</v>
      </c>
      <c r="K556" s="59" t="s">
        <v>2710</v>
      </c>
      <c r="L556" s="59" t="s">
        <v>2710</v>
      </c>
      <c r="M556" s="59" t="s">
        <v>907</v>
      </c>
      <c r="N556" t="s">
        <v>546</v>
      </c>
      <c r="O556" s="57">
        <v>45740.379166666666</v>
      </c>
      <c r="P556" s="57">
        <v>45740.451388888891</v>
      </c>
      <c r="Q556" s="57">
        <v>45740.429861111108</v>
      </c>
      <c r="R556" t="s">
        <v>407</v>
      </c>
      <c r="S556" t="s">
        <v>407</v>
      </c>
      <c r="W556" t="s">
        <v>547</v>
      </c>
    </row>
    <row r="557" spans="1:27">
      <c r="A557" s="57">
        <v>45740.369444444441</v>
      </c>
      <c r="B557">
        <v>24819328</v>
      </c>
      <c r="C557">
        <v>729239</v>
      </c>
      <c r="D557" t="s">
        <v>540</v>
      </c>
      <c r="E557" t="s">
        <v>2711</v>
      </c>
      <c r="F557" t="s">
        <v>2515</v>
      </c>
      <c r="G557" t="s">
        <v>2</v>
      </c>
      <c r="H557">
        <v>72900696</v>
      </c>
      <c r="I557">
        <v>26</v>
      </c>
      <c r="J557">
        <v>959798838</v>
      </c>
      <c r="K557" s="59" t="s">
        <v>2516</v>
      </c>
      <c r="L557" s="59" t="s">
        <v>2517</v>
      </c>
      <c r="M557" s="59" t="s">
        <v>622</v>
      </c>
      <c r="N557" t="s">
        <v>546</v>
      </c>
      <c r="O557" s="57">
        <v>45740.372916666667</v>
      </c>
      <c r="P557" s="57">
        <v>45740.451388888891</v>
      </c>
      <c r="Q557" s="57">
        <v>45740.461805555555</v>
      </c>
      <c r="R557" t="s">
        <v>407</v>
      </c>
      <c r="S557" t="s">
        <v>407</v>
      </c>
      <c r="W557" t="s">
        <v>547</v>
      </c>
    </row>
    <row r="558" spans="1:27" ht="29.1">
      <c r="A558" s="57">
        <v>45740.379861111112</v>
      </c>
      <c r="B558">
        <v>24819456</v>
      </c>
      <c r="C558">
        <v>729262</v>
      </c>
      <c r="D558" t="s">
        <v>540</v>
      </c>
      <c r="E558" t="s">
        <v>2712</v>
      </c>
      <c r="F558" t="s">
        <v>2713</v>
      </c>
      <c r="G558" t="s">
        <v>2</v>
      </c>
      <c r="H558">
        <v>9471147</v>
      </c>
      <c r="I558">
        <v>57</v>
      </c>
      <c r="J558">
        <v>992335117</v>
      </c>
      <c r="K558" s="59" t="s">
        <v>2714</v>
      </c>
      <c r="L558" s="59" t="s">
        <v>2715</v>
      </c>
      <c r="M558" s="59" t="s">
        <v>860</v>
      </c>
      <c r="N558" t="s">
        <v>546</v>
      </c>
      <c r="O558" s="57">
        <v>45740.384027777778</v>
      </c>
      <c r="P558" s="57">
        <v>45740.451388888891</v>
      </c>
      <c r="Q558" s="57">
        <v>45740.453472222223</v>
      </c>
      <c r="R558" t="s">
        <v>407</v>
      </c>
      <c r="S558" t="s">
        <v>407</v>
      </c>
      <c r="V558" t="s">
        <v>28</v>
      </c>
      <c r="W558" t="s">
        <v>890</v>
      </c>
      <c r="Z558" t="s">
        <v>579</v>
      </c>
    </row>
    <row r="559" spans="1:27">
      <c r="A559" s="57">
        <v>45740.380555555559</v>
      </c>
      <c r="B559">
        <v>24819402</v>
      </c>
      <c r="C559">
        <v>729264</v>
      </c>
      <c r="D559" t="s">
        <v>540</v>
      </c>
      <c r="E559" t="s">
        <v>2716</v>
      </c>
      <c r="F559" t="s">
        <v>2717</v>
      </c>
      <c r="G559" t="s">
        <v>1248</v>
      </c>
      <c r="H559">
        <v>49088196</v>
      </c>
      <c r="I559">
        <v>42</v>
      </c>
      <c r="J559">
        <v>970786359</v>
      </c>
      <c r="K559" s="59" t="s">
        <v>2718</v>
      </c>
      <c r="L559" s="59" t="s">
        <v>2719</v>
      </c>
      <c r="M559" s="59" t="s">
        <v>677</v>
      </c>
      <c r="N559" t="s">
        <v>546</v>
      </c>
      <c r="O559" s="57">
        <v>45740.385416666664</v>
      </c>
      <c r="P559" s="57">
        <v>45740.465277777781</v>
      </c>
      <c r="Q559" t="s">
        <v>407</v>
      </c>
      <c r="R559" t="s">
        <v>407</v>
      </c>
      <c r="S559" t="s">
        <v>407</v>
      </c>
      <c r="V559" t="s">
        <v>28</v>
      </c>
      <c r="W559" t="s">
        <v>578</v>
      </c>
      <c r="X559" s="8">
        <v>45741</v>
      </c>
      <c r="Y559" s="60">
        <v>0.69513888888888886</v>
      </c>
      <c r="Z559" t="s">
        <v>579</v>
      </c>
      <c r="AA559" t="s">
        <v>28</v>
      </c>
    </row>
    <row r="560" spans="1:27">
      <c r="A560" s="57">
        <v>45740.378472222219</v>
      </c>
      <c r="B560">
        <v>24819426</v>
      </c>
      <c r="C560">
        <v>729260</v>
      </c>
      <c r="D560" t="s">
        <v>540</v>
      </c>
      <c r="E560" t="s">
        <v>2720</v>
      </c>
      <c r="F560" t="s">
        <v>2721</v>
      </c>
      <c r="G560" t="s">
        <v>2</v>
      </c>
      <c r="H560">
        <v>44726331</v>
      </c>
      <c r="I560">
        <v>37</v>
      </c>
      <c r="J560">
        <v>943669147</v>
      </c>
      <c r="K560" s="59" t="s">
        <v>2722</v>
      </c>
      <c r="L560" s="59" t="s">
        <v>2723</v>
      </c>
      <c r="M560" s="59" t="s">
        <v>668</v>
      </c>
      <c r="N560" t="s">
        <v>546</v>
      </c>
      <c r="O560" s="57">
        <v>45740.382638888892</v>
      </c>
      <c r="P560" s="57">
        <v>45740.451388888891</v>
      </c>
      <c r="Q560" s="57">
        <v>45740.472222222219</v>
      </c>
      <c r="R560" t="s">
        <v>407</v>
      </c>
      <c r="S560" t="s">
        <v>407</v>
      </c>
      <c r="W560" t="s">
        <v>547</v>
      </c>
    </row>
    <row r="561" spans="1:27" ht="29.1">
      <c r="A561" s="57">
        <v>45740.382638888892</v>
      </c>
      <c r="B561">
        <v>24819499</v>
      </c>
      <c r="C561">
        <v>729268</v>
      </c>
      <c r="D561" t="s">
        <v>540</v>
      </c>
      <c r="E561" t="s">
        <v>2724</v>
      </c>
      <c r="F561" t="s">
        <v>2725</v>
      </c>
      <c r="G561" t="s">
        <v>2</v>
      </c>
      <c r="H561">
        <v>40742999</v>
      </c>
      <c r="I561">
        <v>44</v>
      </c>
      <c r="J561">
        <v>989378500</v>
      </c>
      <c r="K561" s="59" t="s">
        <v>2726</v>
      </c>
      <c r="L561" s="59" t="s">
        <v>2727</v>
      </c>
      <c r="M561" s="59" t="s">
        <v>568</v>
      </c>
      <c r="N561" t="s">
        <v>546</v>
      </c>
      <c r="O561" s="57">
        <v>45740.386111111111</v>
      </c>
      <c r="P561" s="57">
        <v>45740.465277777781</v>
      </c>
      <c r="Q561" s="57">
        <v>45740.47152777778</v>
      </c>
      <c r="R561" t="s">
        <v>407</v>
      </c>
      <c r="S561" t="s">
        <v>407</v>
      </c>
      <c r="V561" t="s">
        <v>28</v>
      </c>
      <c r="W561" t="s">
        <v>578</v>
      </c>
      <c r="X561" s="8">
        <v>45741</v>
      </c>
      <c r="Y561" s="60">
        <v>0.79236111111111107</v>
      </c>
      <c r="Z561" t="s">
        <v>579</v>
      </c>
      <c r="AA561" t="s">
        <v>28</v>
      </c>
    </row>
    <row r="562" spans="1:27">
      <c r="A562" s="57">
        <v>45740.384027777778</v>
      </c>
      <c r="B562">
        <v>24819470</v>
      </c>
      <c r="C562">
        <v>729272</v>
      </c>
      <c r="D562" t="s">
        <v>540</v>
      </c>
      <c r="E562" t="s">
        <v>2728</v>
      </c>
      <c r="F562" t="s">
        <v>2729</v>
      </c>
      <c r="G562" t="s">
        <v>2</v>
      </c>
      <c r="H562">
        <v>90440471</v>
      </c>
      <c r="I562">
        <v>7</v>
      </c>
      <c r="J562">
        <v>912096738</v>
      </c>
      <c r="K562" s="59" t="s">
        <v>2730</v>
      </c>
      <c r="L562" s="59" t="s">
        <v>2731</v>
      </c>
      <c r="M562" s="59" t="s">
        <v>609</v>
      </c>
      <c r="N562" t="s">
        <v>558</v>
      </c>
      <c r="O562" s="57">
        <v>45740.398611111108</v>
      </c>
      <c r="P562" s="57">
        <v>45740.4375</v>
      </c>
      <c r="Q562" s="57">
        <v>45740.458333333336</v>
      </c>
      <c r="R562" t="s">
        <v>407</v>
      </c>
      <c r="S562" t="s">
        <v>407</v>
      </c>
      <c r="W562" t="s">
        <v>547</v>
      </c>
    </row>
    <row r="563" spans="1:27" ht="29.1">
      <c r="A563" s="57">
        <v>45740.381944444445</v>
      </c>
      <c r="B563">
        <v>24819492</v>
      </c>
      <c r="C563">
        <v>729265</v>
      </c>
      <c r="D563" t="s">
        <v>540</v>
      </c>
      <c r="E563" t="s">
        <v>2732</v>
      </c>
      <c r="F563" t="s">
        <v>2733</v>
      </c>
      <c r="G563" t="s">
        <v>2</v>
      </c>
      <c r="H563">
        <v>45732505</v>
      </c>
      <c r="I563">
        <v>35</v>
      </c>
      <c r="J563">
        <v>968912663</v>
      </c>
      <c r="K563" s="59" t="s">
        <v>2734</v>
      </c>
      <c r="L563" s="59" t="s">
        <v>2735</v>
      </c>
      <c r="M563" s="59" t="s">
        <v>552</v>
      </c>
      <c r="N563" t="s">
        <v>546</v>
      </c>
      <c r="O563" s="57">
        <v>45740.386111111111</v>
      </c>
      <c r="P563" s="57">
        <v>45740.465277777781</v>
      </c>
      <c r="Q563" s="57">
        <v>45740.473611111112</v>
      </c>
      <c r="R563" t="s">
        <v>407</v>
      </c>
      <c r="S563" t="s">
        <v>407</v>
      </c>
      <c r="W563" t="s">
        <v>547</v>
      </c>
    </row>
    <row r="564" spans="1:27">
      <c r="A564" s="57">
        <v>45740.386111111111</v>
      </c>
      <c r="B564">
        <v>24819594</v>
      </c>
      <c r="C564">
        <v>729277</v>
      </c>
      <c r="D564" t="s">
        <v>540</v>
      </c>
      <c r="E564" t="s">
        <v>2736</v>
      </c>
      <c r="F564" t="s">
        <v>2729</v>
      </c>
      <c r="G564" t="s">
        <v>2</v>
      </c>
      <c r="H564">
        <v>78382928</v>
      </c>
      <c r="I564">
        <v>11</v>
      </c>
      <c r="J564">
        <v>912096738</v>
      </c>
      <c r="K564" s="59" t="s">
        <v>2730</v>
      </c>
      <c r="L564" s="59" t="s">
        <v>2731</v>
      </c>
      <c r="M564" s="59" t="s">
        <v>609</v>
      </c>
      <c r="N564" t="s">
        <v>558</v>
      </c>
      <c r="O564" s="57">
        <v>45740.398611111108</v>
      </c>
      <c r="P564" s="57">
        <v>45740.4375</v>
      </c>
      <c r="Q564" s="57">
        <v>45740.458333333336</v>
      </c>
      <c r="R564" t="s">
        <v>407</v>
      </c>
      <c r="S564" t="s">
        <v>407</v>
      </c>
      <c r="W564" t="s">
        <v>547</v>
      </c>
    </row>
    <row r="565" spans="1:27" ht="29.1">
      <c r="A565" s="57">
        <v>45740.386111111111</v>
      </c>
      <c r="B565">
        <v>24819598</v>
      </c>
      <c r="C565">
        <v>729278</v>
      </c>
      <c r="D565" t="s">
        <v>540</v>
      </c>
      <c r="E565" t="s">
        <v>2737</v>
      </c>
      <c r="F565" t="s">
        <v>2738</v>
      </c>
      <c r="G565" t="s">
        <v>2</v>
      </c>
      <c r="H565">
        <v>72651654</v>
      </c>
      <c r="I565">
        <v>31</v>
      </c>
      <c r="J565">
        <v>938186266</v>
      </c>
      <c r="K565" s="59" t="s">
        <v>2739</v>
      </c>
      <c r="L565" s="59" t="s">
        <v>2740</v>
      </c>
      <c r="M565" s="59" t="s">
        <v>715</v>
      </c>
      <c r="N565" t="s">
        <v>546</v>
      </c>
      <c r="O565" s="57">
        <v>45740.390277777777</v>
      </c>
      <c r="P565" s="57">
        <v>45740.465277777781</v>
      </c>
      <c r="Q565" t="s">
        <v>407</v>
      </c>
      <c r="R565" t="s">
        <v>407</v>
      </c>
      <c r="S565" t="s">
        <v>407</v>
      </c>
      <c r="V565" t="s">
        <v>28</v>
      </c>
      <c r="W565" t="s">
        <v>578</v>
      </c>
      <c r="X565" s="8">
        <v>45741</v>
      </c>
      <c r="Z565" t="s">
        <v>724</v>
      </c>
      <c r="AA565" t="s">
        <v>28</v>
      </c>
    </row>
    <row r="566" spans="1:27" ht="29.1">
      <c r="A566" s="57">
        <v>45740.387499999997</v>
      </c>
      <c r="B566">
        <v>24819618</v>
      </c>
      <c r="C566">
        <v>729281</v>
      </c>
      <c r="D566" t="s">
        <v>540</v>
      </c>
      <c r="E566" t="s">
        <v>2741</v>
      </c>
      <c r="F566" t="s">
        <v>2742</v>
      </c>
      <c r="G566" t="s">
        <v>2</v>
      </c>
      <c r="H566">
        <v>44302716</v>
      </c>
      <c r="I566">
        <v>37</v>
      </c>
      <c r="J566">
        <v>982452840</v>
      </c>
      <c r="K566" s="59" t="s">
        <v>2743</v>
      </c>
      <c r="L566" s="59" t="s">
        <v>2744</v>
      </c>
      <c r="M566" s="59" t="s">
        <v>639</v>
      </c>
      <c r="N566" t="s">
        <v>546</v>
      </c>
      <c r="O566" s="57">
        <v>45740.390972222223</v>
      </c>
      <c r="P566" s="57">
        <v>45740.465277777781</v>
      </c>
      <c r="Q566" s="57">
        <v>45740.456944444442</v>
      </c>
      <c r="R566" t="s">
        <v>407</v>
      </c>
      <c r="S566" t="s">
        <v>407</v>
      </c>
      <c r="W566" t="s">
        <v>547</v>
      </c>
    </row>
    <row r="567" spans="1:27" ht="29.1">
      <c r="A567" s="57">
        <v>45740.392361111109</v>
      </c>
      <c r="B567">
        <v>24819761</v>
      </c>
      <c r="C567">
        <v>729294</v>
      </c>
      <c r="D567" t="s">
        <v>540</v>
      </c>
      <c r="E567" t="s">
        <v>1327</v>
      </c>
      <c r="F567" t="s">
        <v>1328</v>
      </c>
      <c r="G567" t="s">
        <v>2</v>
      </c>
      <c r="H567">
        <v>70947707</v>
      </c>
      <c r="I567">
        <v>26</v>
      </c>
      <c r="J567">
        <v>993305916</v>
      </c>
      <c r="K567" s="59" t="s">
        <v>2745</v>
      </c>
      <c r="L567" s="59" t="s">
        <v>1330</v>
      </c>
      <c r="M567" s="59" t="s">
        <v>589</v>
      </c>
      <c r="N567" t="s">
        <v>546</v>
      </c>
      <c r="O567" s="57">
        <v>45740.396527777775</v>
      </c>
      <c r="P567" s="57">
        <v>45740.465277777781</v>
      </c>
      <c r="Q567" s="57">
        <v>45740.488888888889</v>
      </c>
      <c r="R567" t="s">
        <v>407</v>
      </c>
      <c r="S567" s="57">
        <v>45740.491666666669</v>
      </c>
      <c r="W567" t="s">
        <v>547</v>
      </c>
    </row>
    <row r="568" spans="1:27" ht="29.1">
      <c r="A568" s="57">
        <v>45740.394444444442</v>
      </c>
      <c r="B568">
        <v>24819794</v>
      </c>
      <c r="C568">
        <v>729296</v>
      </c>
      <c r="D568" t="s">
        <v>540</v>
      </c>
      <c r="E568" t="s">
        <v>2746</v>
      </c>
      <c r="F568" t="s">
        <v>2747</v>
      </c>
      <c r="G568" t="s">
        <v>2</v>
      </c>
      <c r="H568">
        <v>73898881</v>
      </c>
      <c r="I568">
        <v>25</v>
      </c>
      <c r="J568">
        <v>934560160</v>
      </c>
      <c r="K568" s="59" t="s">
        <v>2748</v>
      </c>
      <c r="L568" s="59" t="s">
        <v>2749</v>
      </c>
      <c r="M568" s="59" t="s">
        <v>1492</v>
      </c>
      <c r="N568" t="s">
        <v>546</v>
      </c>
      <c r="O568" s="57">
        <v>45740.40625</v>
      </c>
      <c r="P568" s="57">
        <v>45740.479166666664</v>
      </c>
      <c r="Q568" s="57">
        <v>45740.478472222225</v>
      </c>
      <c r="R568" t="s">
        <v>407</v>
      </c>
      <c r="S568" s="57">
        <v>45740.480555555558</v>
      </c>
      <c r="W568" t="s">
        <v>547</v>
      </c>
    </row>
    <row r="569" spans="1:27">
      <c r="A569" s="57">
        <v>45740.399305555555</v>
      </c>
      <c r="B569">
        <v>24819975</v>
      </c>
      <c r="C569">
        <v>729306</v>
      </c>
      <c r="D569" t="s">
        <v>540</v>
      </c>
      <c r="E569" t="s">
        <v>2750</v>
      </c>
      <c r="F569" t="s">
        <v>2751</v>
      </c>
      <c r="G569" t="s">
        <v>2</v>
      </c>
      <c r="H569">
        <v>48081640</v>
      </c>
      <c r="J569">
        <v>944127579</v>
      </c>
      <c r="K569" s="59" t="s">
        <v>2752</v>
      </c>
      <c r="L569" s="59" t="s">
        <v>2753</v>
      </c>
      <c r="M569" s="59" t="s">
        <v>604</v>
      </c>
      <c r="N569" t="s">
        <v>546</v>
      </c>
      <c r="O569" s="57">
        <v>45740.402777777781</v>
      </c>
      <c r="P569" s="57">
        <v>45740.479166666664</v>
      </c>
      <c r="Q569" t="s">
        <v>407</v>
      </c>
      <c r="R569" t="s">
        <v>407</v>
      </c>
      <c r="S569" t="s">
        <v>407</v>
      </c>
      <c r="W569" t="s">
        <v>547</v>
      </c>
    </row>
    <row r="570" spans="1:27">
      <c r="A570" s="57">
        <v>45740.404166666667</v>
      </c>
      <c r="B570">
        <v>24820149</v>
      </c>
      <c r="C570">
        <v>729316</v>
      </c>
      <c r="D570" t="s">
        <v>540</v>
      </c>
      <c r="E570" t="s">
        <v>2754</v>
      </c>
      <c r="F570" t="s">
        <v>2755</v>
      </c>
      <c r="G570" t="s">
        <v>2</v>
      </c>
      <c r="H570">
        <v>73992561</v>
      </c>
      <c r="I570">
        <v>23</v>
      </c>
      <c r="J570">
        <v>999650601</v>
      </c>
      <c r="K570" s="59" t="s">
        <v>2756</v>
      </c>
      <c r="L570" s="59" t="s">
        <v>2757</v>
      </c>
      <c r="M570" s="59" t="s">
        <v>563</v>
      </c>
      <c r="N570" t="s">
        <v>546</v>
      </c>
      <c r="O570" s="57">
        <v>45740.408333333333</v>
      </c>
      <c r="P570" s="57">
        <v>45740.479166666664</v>
      </c>
      <c r="Q570" t="s">
        <v>407</v>
      </c>
      <c r="R570" t="s">
        <v>407</v>
      </c>
      <c r="S570" t="s">
        <v>407</v>
      </c>
      <c r="W570" t="s">
        <v>547</v>
      </c>
    </row>
    <row r="571" spans="1:27">
      <c r="A571" s="57">
        <v>45740.409722222219</v>
      </c>
      <c r="B571">
        <v>24820332</v>
      </c>
      <c r="C571">
        <v>729325</v>
      </c>
      <c r="D571" t="s">
        <v>540</v>
      </c>
      <c r="E571" t="s">
        <v>2758</v>
      </c>
      <c r="F571" t="s">
        <v>2759</v>
      </c>
      <c r="G571" t="s">
        <v>2</v>
      </c>
      <c r="H571">
        <v>73028668</v>
      </c>
      <c r="I571">
        <v>24</v>
      </c>
      <c r="J571">
        <v>979513119</v>
      </c>
      <c r="K571" s="59" t="s">
        <v>2760</v>
      </c>
      <c r="L571" s="59" t="s">
        <v>2761</v>
      </c>
      <c r="M571" s="59" t="s">
        <v>668</v>
      </c>
      <c r="N571" t="s">
        <v>546</v>
      </c>
      <c r="O571" s="57">
        <v>45740.413194444445</v>
      </c>
      <c r="P571" s="57">
        <v>45740.479166666664</v>
      </c>
      <c r="Q571" t="s">
        <v>407</v>
      </c>
      <c r="R571" t="s">
        <v>407</v>
      </c>
      <c r="S571" t="s">
        <v>407</v>
      </c>
      <c r="W571" t="s">
        <v>547</v>
      </c>
    </row>
    <row r="572" spans="1:27" ht="43.5">
      <c r="A572" s="57">
        <v>45740.409722222219</v>
      </c>
      <c r="B572">
        <v>24820344</v>
      </c>
      <c r="C572">
        <v>729326</v>
      </c>
      <c r="D572" t="s">
        <v>540</v>
      </c>
      <c r="E572" t="s">
        <v>2762</v>
      </c>
      <c r="F572" t="s">
        <v>2763</v>
      </c>
      <c r="G572" t="s">
        <v>2</v>
      </c>
      <c r="H572">
        <v>79155497</v>
      </c>
      <c r="I572">
        <v>9</v>
      </c>
      <c r="J572">
        <v>912094463</v>
      </c>
      <c r="K572" s="59" t="s">
        <v>2764</v>
      </c>
      <c r="L572" s="59" t="s">
        <v>2765</v>
      </c>
      <c r="M572" s="59" t="s">
        <v>584</v>
      </c>
      <c r="N572" t="s">
        <v>558</v>
      </c>
      <c r="O572" s="57">
        <v>45740.413194444445</v>
      </c>
      <c r="P572" s="57">
        <v>45740.451388888891</v>
      </c>
      <c r="Q572" s="57">
        <v>45740.472222222219</v>
      </c>
      <c r="R572" t="s">
        <v>407</v>
      </c>
      <c r="S572" t="s">
        <v>407</v>
      </c>
      <c r="W572" t="s">
        <v>547</v>
      </c>
    </row>
    <row r="573" spans="1:27" ht="29.1">
      <c r="A573" s="57">
        <v>45740.411111111112</v>
      </c>
      <c r="B573">
        <v>24820366</v>
      </c>
      <c r="C573">
        <v>729328</v>
      </c>
      <c r="D573" t="s">
        <v>540</v>
      </c>
      <c r="E573" t="s">
        <v>2766</v>
      </c>
      <c r="F573" t="s">
        <v>2767</v>
      </c>
      <c r="G573" t="s">
        <v>2</v>
      </c>
      <c r="H573">
        <v>70439962</v>
      </c>
      <c r="I573">
        <v>36</v>
      </c>
      <c r="J573">
        <v>967469583</v>
      </c>
      <c r="K573" s="59" t="s">
        <v>2768</v>
      </c>
      <c r="L573" s="59" t="s">
        <v>2769</v>
      </c>
      <c r="M573" s="59" t="s">
        <v>715</v>
      </c>
      <c r="N573" t="s">
        <v>546</v>
      </c>
      <c r="O573" s="57">
        <v>45740.414583333331</v>
      </c>
      <c r="P573" s="57">
        <v>45740.479166666664</v>
      </c>
      <c r="Q573" s="57">
        <v>45740.534722222219</v>
      </c>
      <c r="R573" t="s">
        <v>407</v>
      </c>
      <c r="S573" t="s">
        <v>407</v>
      </c>
      <c r="W573" t="s">
        <v>547</v>
      </c>
    </row>
    <row r="574" spans="1:27">
      <c r="A574" s="57">
        <v>45740.411111111112</v>
      </c>
      <c r="B574">
        <v>24820033</v>
      </c>
      <c r="C574">
        <v>729329</v>
      </c>
      <c r="D574" t="s">
        <v>540</v>
      </c>
      <c r="E574" t="s">
        <v>2770</v>
      </c>
      <c r="F574" t="s">
        <v>2733</v>
      </c>
      <c r="G574" t="s">
        <v>2</v>
      </c>
      <c r="H574">
        <v>72710872</v>
      </c>
      <c r="I574">
        <v>24</v>
      </c>
      <c r="J574">
        <v>992861853</v>
      </c>
      <c r="K574" s="59" t="s">
        <v>2771</v>
      </c>
      <c r="L574" s="59" t="s">
        <v>2772</v>
      </c>
      <c r="M574" s="59" t="s">
        <v>552</v>
      </c>
      <c r="N574" t="s">
        <v>546</v>
      </c>
      <c r="O574" s="57">
        <v>45740.414583333331</v>
      </c>
      <c r="P574" s="57">
        <v>45740.493055555555</v>
      </c>
      <c r="Q574" s="57">
        <v>45740.459722222222</v>
      </c>
      <c r="R574" t="s">
        <v>407</v>
      </c>
      <c r="S574" t="s">
        <v>407</v>
      </c>
      <c r="W574" t="s">
        <v>547</v>
      </c>
    </row>
    <row r="575" spans="1:27" ht="43.5">
      <c r="A575" s="57">
        <v>45740.402083333334</v>
      </c>
      <c r="B575">
        <v>24820047</v>
      </c>
      <c r="C575">
        <v>729312</v>
      </c>
      <c r="D575" t="s">
        <v>540</v>
      </c>
      <c r="E575" t="s">
        <v>2522</v>
      </c>
      <c r="F575" t="s">
        <v>2523</v>
      </c>
      <c r="G575" t="s">
        <v>2</v>
      </c>
      <c r="H575">
        <v>10650913</v>
      </c>
      <c r="I575">
        <v>47</v>
      </c>
      <c r="J575">
        <v>992488575</v>
      </c>
      <c r="K575" s="59" t="s">
        <v>2524</v>
      </c>
      <c r="L575" s="59" t="s">
        <v>2525</v>
      </c>
      <c r="M575" s="59" t="s">
        <v>647</v>
      </c>
      <c r="N575" t="s">
        <v>546</v>
      </c>
      <c r="O575" s="57">
        <v>45740.407638888886</v>
      </c>
      <c r="P575" s="57">
        <v>45740.479166666664</v>
      </c>
      <c r="Q575" s="57">
        <v>45740.507638888892</v>
      </c>
      <c r="R575" t="s">
        <v>407</v>
      </c>
      <c r="S575" t="s">
        <v>407</v>
      </c>
      <c r="V575" t="s">
        <v>28</v>
      </c>
      <c r="W575" t="s">
        <v>578</v>
      </c>
      <c r="X575" s="8">
        <v>45740</v>
      </c>
      <c r="Z575" t="s">
        <v>724</v>
      </c>
      <c r="AA575" t="s">
        <v>2140</v>
      </c>
    </row>
    <row r="576" spans="1:27">
      <c r="A576" s="57">
        <v>45740.411805555559</v>
      </c>
      <c r="B576">
        <v>24820399</v>
      </c>
      <c r="C576">
        <v>729331</v>
      </c>
      <c r="D576" t="s">
        <v>540</v>
      </c>
      <c r="E576" t="s">
        <v>2773</v>
      </c>
      <c r="F576" t="s">
        <v>2774</v>
      </c>
      <c r="G576" t="s">
        <v>2</v>
      </c>
      <c r="H576">
        <v>70405531</v>
      </c>
      <c r="I576">
        <v>27</v>
      </c>
      <c r="J576">
        <v>954118407</v>
      </c>
      <c r="K576" s="59" t="s">
        <v>2775</v>
      </c>
      <c r="L576" s="59" t="s">
        <v>2776</v>
      </c>
      <c r="M576" s="59" t="s">
        <v>2777</v>
      </c>
      <c r="N576" t="s">
        <v>546</v>
      </c>
      <c r="O576" s="57">
        <v>45740.415972222225</v>
      </c>
      <c r="P576" s="57">
        <v>45740.493055555555</v>
      </c>
      <c r="Q576" s="57">
        <v>45740.540277777778</v>
      </c>
      <c r="R576" t="s">
        <v>407</v>
      </c>
      <c r="S576" t="s">
        <v>407</v>
      </c>
      <c r="W576" t="s">
        <v>547</v>
      </c>
    </row>
    <row r="577" spans="1:27" ht="29.1">
      <c r="A577" s="57">
        <v>45740.412499999999</v>
      </c>
      <c r="B577">
        <v>24820413</v>
      </c>
      <c r="C577">
        <v>729334</v>
      </c>
      <c r="D577" t="s">
        <v>540</v>
      </c>
      <c r="E577" t="s">
        <v>2778</v>
      </c>
      <c r="F577" t="s">
        <v>2779</v>
      </c>
      <c r="G577" t="s">
        <v>2</v>
      </c>
      <c r="H577">
        <v>41307530</v>
      </c>
      <c r="I577">
        <v>43</v>
      </c>
      <c r="J577">
        <v>936362662</v>
      </c>
      <c r="K577" s="59" t="s">
        <v>2780</v>
      </c>
      <c r="L577" s="59" t="s">
        <v>2781</v>
      </c>
      <c r="M577" s="59" t="s">
        <v>573</v>
      </c>
      <c r="N577" t="s">
        <v>546</v>
      </c>
      <c r="O577" s="57">
        <v>45740.415972222225</v>
      </c>
      <c r="P577" s="57">
        <v>45740.493055555555</v>
      </c>
      <c r="Q577" s="57">
        <v>45740.487500000003</v>
      </c>
      <c r="R577" t="s">
        <v>407</v>
      </c>
      <c r="S577" t="s">
        <v>407</v>
      </c>
      <c r="W577" t="s">
        <v>547</v>
      </c>
    </row>
    <row r="578" spans="1:27">
      <c r="A578" s="57">
        <v>45740.412499999999</v>
      </c>
      <c r="B578">
        <v>24820418</v>
      </c>
      <c r="C578">
        <v>729336</v>
      </c>
      <c r="D578" t="s">
        <v>540</v>
      </c>
      <c r="E578" t="s">
        <v>2782</v>
      </c>
      <c r="F578" t="s">
        <v>1671</v>
      </c>
      <c r="G578" t="s">
        <v>2</v>
      </c>
      <c r="H578">
        <v>62664433</v>
      </c>
      <c r="I578">
        <v>14</v>
      </c>
      <c r="J578">
        <v>913859356</v>
      </c>
      <c r="K578" s="59" t="s">
        <v>2783</v>
      </c>
      <c r="L578" s="59" t="s">
        <v>2784</v>
      </c>
      <c r="M578" s="59" t="s">
        <v>1492</v>
      </c>
      <c r="N578" t="s">
        <v>558</v>
      </c>
      <c r="O578" s="57">
        <v>45740.415972222225</v>
      </c>
      <c r="P578" s="57">
        <v>45740.451388888891</v>
      </c>
      <c r="Q578" s="57">
        <v>45740.463888888888</v>
      </c>
      <c r="R578" t="s">
        <v>407</v>
      </c>
      <c r="S578" s="57">
        <v>45740.470833333333</v>
      </c>
      <c r="W578" t="s">
        <v>547</v>
      </c>
    </row>
    <row r="579" spans="1:27" ht="29.1">
      <c r="A579" s="57">
        <v>45740.413194444445</v>
      </c>
      <c r="B579">
        <v>24820422</v>
      </c>
      <c r="C579">
        <v>729337</v>
      </c>
      <c r="D579" t="s">
        <v>540</v>
      </c>
      <c r="E579" t="s">
        <v>2785</v>
      </c>
      <c r="F579" t="s">
        <v>2786</v>
      </c>
      <c r="G579" t="s">
        <v>2</v>
      </c>
      <c r="H579">
        <v>90461372</v>
      </c>
      <c r="I579">
        <v>7</v>
      </c>
      <c r="J579">
        <v>966372247</v>
      </c>
      <c r="K579" s="59" t="s">
        <v>2787</v>
      </c>
      <c r="L579" s="59" t="s">
        <v>2788</v>
      </c>
      <c r="M579" s="59" t="s">
        <v>557</v>
      </c>
      <c r="N579" t="s">
        <v>558</v>
      </c>
      <c r="O579" s="57">
        <v>45740.416666666664</v>
      </c>
      <c r="P579" s="57">
        <v>45740.465277777781</v>
      </c>
      <c r="Q579" s="57">
        <v>45740.473611111112</v>
      </c>
      <c r="R579" t="s">
        <v>407</v>
      </c>
      <c r="S579" t="s">
        <v>407</v>
      </c>
      <c r="W579" t="s">
        <v>547</v>
      </c>
    </row>
    <row r="580" spans="1:27" ht="29.1">
      <c r="A580" s="57">
        <v>45740.413194444445</v>
      </c>
      <c r="B580">
        <v>24820432</v>
      </c>
      <c r="C580">
        <v>729338</v>
      </c>
      <c r="D580" t="s">
        <v>540</v>
      </c>
      <c r="E580" t="s">
        <v>2789</v>
      </c>
      <c r="F580" t="s">
        <v>2790</v>
      </c>
      <c r="G580" t="s">
        <v>2</v>
      </c>
      <c r="H580">
        <v>45585996</v>
      </c>
      <c r="I580">
        <v>36</v>
      </c>
      <c r="J580">
        <v>989053204</v>
      </c>
      <c r="K580" s="59" t="s">
        <v>2791</v>
      </c>
      <c r="L580" s="59" t="s">
        <v>2792</v>
      </c>
      <c r="M580" s="59" t="s">
        <v>826</v>
      </c>
      <c r="N580" t="s">
        <v>546</v>
      </c>
      <c r="O580" s="57">
        <v>45740.416666666664</v>
      </c>
      <c r="P580" s="57">
        <v>45740.493055555555</v>
      </c>
      <c r="Q580" t="s">
        <v>407</v>
      </c>
      <c r="R580" t="s">
        <v>407</v>
      </c>
      <c r="S580" t="s">
        <v>407</v>
      </c>
      <c r="W580" t="s">
        <v>547</v>
      </c>
    </row>
    <row r="581" spans="1:27">
      <c r="A581" s="57">
        <v>45740.414583333331</v>
      </c>
      <c r="B581">
        <v>24820464</v>
      </c>
      <c r="C581">
        <v>729343</v>
      </c>
      <c r="D581" t="s">
        <v>540</v>
      </c>
      <c r="E581" t="s">
        <v>2793</v>
      </c>
      <c r="F581" t="s">
        <v>2794</v>
      </c>
      <c r="G581" t="s">
        <v>2</v>
      </c>
      <c r="H581">
        <v>40517934</v>
      </c>
      <c r="I581">
        <v>45</v>
      </c>
      <c r="J581">
        <v>988883787</v>
      </c>
      <c r="K581" s="59" t="s">
        <v>2795</v>
      </c>
      <c r="L581" s="59" t="s">
        <v>2796</v>
      </c>
      <c r="M581" s="59" t="s">
        <v>589</v>
      </c>
      <c r="N581" t="s">
        <v>546</v>
      </c>
      <c r="O581" s="57">
        <v>45740.418749999997</v>
      </c>
      <c r="P581" s="57">
        <v>45740.493055555555</v>
      </c>
      <c r="Q581" s="57">
        <v>45740.510416666664</v>
      </c>
      <c r="R581" t="s">
        <v>407</v>
      </c>
      <c r="S581" t="s">
        <v>407</v>
      </c>
      <c r="W581" t="s">
        <v>547</v>
      </c>
    </row>
    <row r="582" spans="1:27" ht="29.1">
      <c r="A582" s="57">
        <v>45740.417361111111</v>
      </c>
      <c r="B582">
        <v>24820540</v>
      </c>
      <c r="C582">
        <v>729352</v>
      </c>
      <c r="D582" t="s">
        <v>540</v>
      </c>
      <c r="E582" t="s">
        <v>2797</v>
      </c>
      <c r="F582" t="s">
        <v>2798</v>
      </c>
      <c r="G582" t="s">
        <v>2</v>
      </c>
      <c r="H582">
        <v>40280226</v>
      </c>
      <c r="I582">
        <v>45</v>
      </c>
      <c r="J582">
        <v>997507030</v>
      </c>
      <c r="K582" s="59" t="s">
        <v>2799</v>
      </c>
      <c r="L582" s="59" t="s">
        <v>2800</v>
      </c>
      <c r="M582" s="59" t="s">
        <v>563</v>
      </c>
      <c r="N582" t="s">
        <v>546</v>
      </c>
      <c r="O582" s="57">
        <v>45740.42083333333</v>
      </c>
      <c r="P582" s="57">
        <v>45740.493055555555</v>
      </c>
      <c r="Q582" s="57">
        <v>45740.488194444442</v>
      </c>
      <c r="R582" t="s">
        <v>407</v>
      </c>
      <c r="S582" t="s">
        <v>407</v>
      </c>
      <c r="W582" t="s">
        <v>547</v>
      </c>
    </row>
    <row r="583" spans="1:27" ht="43.5">
      <c r="A583" s="57">
        <v>45740.418055555558</v>
      </c>
      <c r="B583">
        <v>24820560</v>
      </c>
      <c r="C583">
        <v>729353</v>
      </c>
      <c r="D583" t="s">
        <v>540</v>
      </c>
      <c r="E583" t="s">
        <v>2801</v>
      </c>
      <c r="F583" t="s">
        <v>2802</v>
      </c>
      <c r="G583" t="s">
        <v>2</v>
      </c>
      <c r="H583">
        <v>45739889</v>
      </c>
      <c r="I583">
        <v>35</v>
      </c>
      <c r="J583">
        <v>956494159</v>
      </c>
      <c r="K583" s="59" t="s">
        <v>2803</v>
      </c>
      <c r="L583" s="59" t="s">
        <v>2804</v>
      </c>
      <c r="M583" s="59" t="s">
        <v>1204</v>
      </c>
      <c r="N583" t="s">
        <v>546</v>
      </c>
      <c r="O583" s="57">
        <v>45740.424305555556</v>
      </c>
      <c r="P583" s="57">
        <v>45740.506944444445</v>
      </c>
      <c r="Q583" s="57">
        <v>45740.48541666667</v>
      </c>
      <c r="R583" t="s">
        <v>407</v>
      </c>
      <c r="S583" t="s">
        <v>407</v>
      </c>
      <c r="W583" t="s">
        <v>547</v>
      </c>
    </row>
    <row r="584" spans="1:27">
      <c r="A584" s="57">
        <v>45740.422222222223</v>
      </c>
      <c r="B584">
        <v>24820661</v>
      </c>
      <c r="C584">
        <v>729361</v>
      </c>
      <c r="D584" t="s">
        <v>540</v>
      </c>
      <c r="E584" t="s">
        <v>2805</v>
      </c>
      <c r="F584" t="s">
        <v>2806</v>
      </c>
      <c r="G584" t="s">
        <v>2</v>
      </c>
      <c r="H584">
        <v>47249205</v>
      </c>
      <c r="J584">
        <v>922168487</v>
      </c>
      <c r="K584" s="59" t="s">
        <v>2807</v>
      </c>
      <c r="L584" s="59" t="s">
        <v>2808</v>
      </c>
      <c r="M584" s="59" t="s">
        <v>568</v>
      </c>
      <c r="N584" t="s">
        <v>546</v>
      </c>
      <c r="O584" s="57">
        <v>45740.467361111114</v>
      </c>
      <c r="P584" s="57">
        <v>45740.520833333336</v>
      </c>
      <c r="Q584" s="57">
        <v>45740.513194444444</v>
      </c>
      <c r="R584" t="s">
        <v>407</v>
      </c>
      <c r="S584" t="s">
        <v>407</v>
      </c>
      <c r="W584" t="s">
        <v>547</v>
      </c>
    </row>
    <row r="585" spans="1:27">
      <c r="A585" s="57">
        <v>45740.423611111109</v>
      </c>
      <c r="B585">
        <v>24820715</v>
      </c>
      <c r="C585">
        <v>729365</v>
      </c>
      <c r="D585" t="s">
        <v>540</v>
      </c>
      <c r="E585" t="s">
        <v>2809</v>
      </c>
      <c r="F585" t="s">
        <v>2810</v>
      </c>
      <c r="G585" t="s">
        <v>2</v>
      </c>
      <c r="H585">
        <v>44987828</v>
      </c>
      <c r="I585">
        <v>36</v>
      </c>
      <c r="J585">
        <v>955451825</v>
      </c>
      <c r="K585" s="59" t="s">
        <v>2811</v>
      </c>
      <c r="L585" s="59" t="s">
        <v>2812</v>
      </c>
      <c r="M585" s="59" t="s">
        <v>563</v>
      </c>
      <c r="N585" t="s">
        <v>546</v>
      </c>
      <c r="O585" s="57">
        <v>45740.427777777775</v>
      </c>
      <c r="P585" s="57">
        <v>45740.506944444445</v>
      </c>
      <c r="Q585" s="57">
        <v>45740.526388888888</v>
      </c>
      <c r="R585" t="s">
        <v>407</v>
      </c>
      <c r="S585" t="s">
        <v>407</v>
      </c>
      <c r="W585" t="s">
        <v>547</v>
      </c>
    </row>
    <row r="586" spans="1:27" ht="29.1">
      <c r="A586" s="57">
        <v>45740.427083333336</v>
      </c>
      <c r="B586">
        <v>24820706</v>
      </c>
      <c r="C586">
        <v>729372</v>
      </c>
      <c r="D586" t="s">
        <v>540</v>
      </c>
      <c r="E586" t="s">
        <v>2813</v>
      </c>
      <c r="F586" t="s">
        <v>2814</v>
      </c>
      <c r="G586" t="s">
        <v>2</v>
      </c>
      <c r="H586">
        <v>7160488</v>
      </c>
      <c r="I586">
        <v>63</v>
      </c>
      <c r="J586">
        <v>997243438</v>
      </c>
      <c r="K586" s="59" t="s">
        <v>2815</v>
      </c>
      <c r="L586" s="59" t="s">
        <v>2816</v>
      </c>
      <c r="M586" s="59" t="s">
        <v>1204</v>
      </c>
      <c r="N586" t="s">
        <v>546</v>
      </c>
      <c r="O586" s="57">
        <v>45740.431944444441</v>
      </c>
      <c r="P586" s="57">
        <v>45740.506944444445</v>
      </c>
      <c r="Q586" s="57">
        <v>45740.5</v>
      </c>
      <c r="R586" t="s">
        <v>407</v>
      </c>
      <c r="S586" t="s">
        <v>407</v>
      </c>
      <c r="V586" t="s">
        <v>28</v>
      </c>
      <c r="W586" t="s">
        <v>578</v>
      </c>
      <c r="X586" s="8">
        <v>45741</v>
      </c>
      <c r="Z586" t="s">
        <v>724</v>
      </c>
      <c r="AA586" t="s">
        <v>28</v>
      </c>
    </row>
    <row r="587" spans="1:27" ht="29.1">
      <c r="A587" s="57">
        <v>45740.42083333333</v>
      </c>
      <c r="B587">
        <v>24820640</v>
      </c>
      <c r="C587">
        <v>729359</v>
      </c>
      <c r="D587" t="s">
        <v>540</v>
      </c>
      <c r="E587" t="s">
        <v>2817</v>
      </c>
      <c r="F587" t="s">
        <v>2818</v>
      </c>
      <c r="G587" t="s">
        <v>2</v>
      </c>
      <c r="H587">
        <v>25831827</v>
      </c>
      <c r="I587">
        <v>47</v>
      </c>
      <c r="J587">
        <v>919624189</v>
      </c>
      <c r="K587" s="59" t="s">
        <v>2819</v>
      </c>
      <c r="L587" s="59" t="s">
        <v>2820</v>
      </c>
      <c r="M587" s="59" t="s">
        <v>1771</v>
      </c>
      <c r="N587" t="s">
        <v>546</v>
      </c>
      <c r="O587" s="57">
        <v>45740.427777777775</v>
      </c>
      <c r="P587" s="57">
        <v>45740.506944444445</v>
      </c>
      <c r="Q587" s="57">
        <v>45740.486111111109</v>
      </c>
      <c r="R587" t="s">
        <v>407</v>
      </c>
      <c r="S587" t="s">
        <v>407</v>
      </c>
      <c r="W587" t="s">
        <v>547</v>
      </c>
    </row>
    <row r="588" spans="1:27">
      <c r="A588" s="57">
        <v>45740.425000000003</v>
      </c>
      <c r="B588">
        <v>24820592</v>
      </c>
      <c r="C588">
        <v>729367</v>
      </c>
      <c r="D588" t="s">
        <v>540</v>
      </c>
      <c r="E588" t="s">
        <v>2821</v>
      </c>
      <c r="F588" t="s">
        <v>2822</v>
      </c>
      <c r="G588" t="s">
        <v>2</v>
      </c>
      <c r="H588">
        <v>76273462</v>
      </c>
      <c r="I588">
        <v>28</v>
      </c>
      <c r="J588">
        <v>949277499</v>
      </c>
      <c r="K588" s="59" t="s">
        <v>2823</v>
      </c>
      <c r="L588" s="59" t="s">
        <v>2824</v>
      </c>
      <c r="M588" s="59" t="s">
        <v>710</v>
      </c>
      <c r="N588" t="s">
        <v>546</v>
      </c>
      <c r="O588" s="57">
        <v>45740.430555555555</v>
      </c>
      <c r="P588" s="57">
        <v>45740.506944444445</v>
      </c>
      <c r="Q588" s="57">
        <v>45740.504861111112</v>
      </c>
      <c r="R588" t="s">
        <v>407</v>
      </c>
      <c r="S588" t="s">
        <v>407</v>
      </c>
      <c r="W588" t="s">
        <v>547</v>
      </c>
    </row>
    <row r="589" spans="1:27">
      <c r="A589" s="57">
        <v>45740.427777777775</v>
      </c>
      <c r="B589">
        <v>24820810</v>
      </c>
      <c r="C589">
        <v>729373</v>
      </c>
      <c r="D589" t="s">
        <v>540</v>
      </c>
      <c r="E589" t="s">
        <v>2825</v>
      </c>
      <c r="F589" t="s">
        <v>2826</v>
      </c>
      <c r="G589" t="s">
        <v>2</v>
      </c>
      <c r="H589">
        <v>71917088</v>
      </c>
      <c r="I589">
        <v>28</v>
      </c>
      <c r="J589">
        <v>984370404</v>
      </c>
      <c r="K589" s="59" t="s">
        <v>2827</v>
      </c>
      <c r="L589" s="59" t="s">
        <v>2828</v>
      </c>
      <c r="M589" s="59" t="s">
        <v>789</v>
      </c>
      <c r="N589" t="s">
        <v>546</v>
      </c>
      <c r="O589" s="57">
        <v>45740.431944444441</v>
      </c>
      <c r="P589" s="57">
        <v>45740.506944444445</v>
      </c>
      <c r="Q589" s="57">
        <v>45740.501388888886</v>
      </c>
      <c r="R589" t="s">
        <v>407</v>
      </c>
      <c r="S589" t="s">
        <v>407</v>
      </c>
      <c r="W589" t="s">
        <v>547</v>
      </c>
    </row>
    <row r="590" spans="1:27" ht="29.1">
      <c r="A590" s="57">
        <v>45740.428472222222</v>
      </c>
      <c r="B590">
        <v>24820831</v>
      </c>
      <c r="C590">
        <v>729374</v>
      </c>
      <c r="D590" t="s">
        <v>540</v>
      </c>
      <c r="E590" t="s">
        <v>2829</v>
      </c>
      <c r="F590" t="s">
        <v>2830</v>
      </c>
      <c r="G590" t="s">
        <v>2</v>
      </c>
      <c r="H590">
        <v>40317388</v>
      </c>
      <c r="I590">
        <v>45</v>
      </c>
      <c r="J590">
        <v>940296392</v>
      </c>
      <c r="K590" s="59" t="s">
        <v>2831</v>
      </c>
      <c r="L590" s="59" t="s">
        <v>2832</v>
      </c>
      <c r="M590" s="59" t="s">
        <v>589</v>
      </c>
      <c r="N590" t="s">
        <v>546</v>
      </c>
      <c r="O590" s="57">
        <v>45740.443749999999</v>
      </c>
      <c r="P590" s="57">
        <v>45740.520833333336</v>
      </c>
      <c r="Q590" s="57">
        <v>45740.493750000001</v>
      </c>
      <c r="R590" t="s">
        <v>407</v>
      </c>
      <c r="S590" t="s">
        <v>407</v>
      </c>
      <c r="W590" t="s">
        <v>547</v>
      </c>
    </row>
    <row r="591" spans="1:27">
      <c r="A591" s="57">
        <v>45740.434027777781</v>
      </c>
      <c r="B591">
        <v>24820960</v>
      </c>
      <c r="C591">
        <v>729378</v>
      </c>
      <c r="D591" t="s">
        <v>540</v>
      </c>
      <c r="E591" t="s">
        <v>1482</v>
      </c>
      <c r="F591" t="s">
        <v>1483</v>
      </c>
      <c r="G591" t="s">
        <v>2</v>
      </c>
      <c r="H591">
        <v>46339553</v>
      </c>
      <c r="I591">
        <v>34</v>
      </c>
      <c r="J591">
        <v>920321764</v>
      </c>
      <c r="K591" s="59" t="s">
        <v>2833</v>
      </c>
      <c r="L591" s="59" t="s">
        <v>2834</v>
      </c>
      <c r="M591" s="59" t="s">
        <v>668</v>
      </c>
      <c r="N591" t="s">
        <v>546</v>
      </c>
      <c r="O591" s="57">
        <v>45740.467361111114</v>
      </c>
      <c r="P591" s="57">
        <v>45740.520833333336</v>
      </c>
      <c r="Q591" s="57">
        <v>45740.499305555553</v>
      </c>
      <c r="R591" t="s">
        <v>407</v>
      </c>
      <c r="S591" t="s">
        <v>407</v>
      </c>
      <c r="W591" t="s">
        <v>547</v>
      </c>
    </row>
    <row r="592" spans="1:27">
      <c r="A592" s="57">
        <v>45740.439583333333</v>
      </c>
      <c r="B592">
        <v>24821096</v>
      </c>
      <c r="C592">
        <v>729384</v>
      </c>
      <c r="D592" t="s">
        <v>540</v>
      </c>
      <c r="E592" t="s">
        <v>2835</v>
      </c>
      <c r="F592" t="s">
        <v>2836</v>
      </c>
      <c r="G592" t="s">
        <v>2</v>
      </c>
      <c r="H592">
        <v>79027448</v>
      </c>
      <c r="I592">
        <v>10</v>
      </c>
      <c r="J592">
        <v>969738548</v>
      </c>
      <c r="K592" s="59" t="s">
        <v>2837</v>
      </c>
      <c r="L592" s="59" t="s">
        <v>2838</v>
      </c>
      <c r="M592" s="59" t="s">
        <v>594</v>
      </c>
      <c r="N592" t="s">
        <v>558</v>
      </c>
      <c r="O592" s="57">
        <v>45740.443055555559</v>
      </c>
      <c r="P592" s="57">
        <v>45740.479166666664</v>
      </c>
      <c r="Q592" s="57">
        <v>45740.48541666667</v>
      </c>
      <c r="R592" t="s">
        <v>407</v>
      </c>
      <c r="S592" t="s">
        <v>407</v>
      </c>
      <c r="W592" t="s">
        <v>547</v>
      </c>
    </row>
    <row r="593" spans="1:27" ht="29.1">
      <c r="A593" s="57">
        <v>45740.480555555558</v>
      </c>
      <c r="B593">
        <v>24822103</v>
      </c>
      <c r="C593">
        <v>729443</v>
      </c>
      <c r="D593" t="s">
        <v>540</v>
      </c>
      <c r="E593" t="s">
        <v>2839</v>
      </c>
      <c r="F593" t="s">
        <v>2840</v>
      </c>
      <c r="G593" t="s">
        <v>2</v>
      </c>
      <c r="H593">
        <v>79027448</v>
      </c>
      <c r="I593">
        <v>42</v>
      </c>
      <c r="J593">
        <v>906868565</v>
      </c>
      <c r="K593" s="59" t="s">
        <v>2841</v>
      </c>
      <c r="L593" s="59" t="s">
        <v>2842</v>
      </c>
      <c r="M593" s="59" t="s">
        <v>860</v>
      </c>
      <c r="N593" t="s">
        <v>546</v>
      </c>
      <c r="O593" s="57">
        <v>45740.48541666667</v>
      </c>
      <c r="P593" s="57">
        <v>45740.534722222219</v>
      </c>
      <c r="Q593" s="57">
        <v>45740.527083333334</v>
      </c>
      <c r="R593" t="s">
        <v>407</v>
      </c>
      <c r="S593" t="s">
        <v>407</v>
      </c>
      <c r="V593" t="s">
        <v>28</v>
      </c>
      <c r="W593" t="s">
        <v>578</v>
      </c>
      <c r="X593" s="8">
        <v>45742</v>
      </c>
      <c r="Z593" t="s">
        <v>724</v>
      </c>
      <c r="AA593" t="s">
        <v>2140</v>
      </c>
    </row>
    <row r="594" spans="1:27" ht="29.1">
      <c r="A594" s="57">
        <v>45740.475694444445</v>
      </c>
      <c r="B594">
        <v>24821992</v>
      </c>
      <c r="C594">
        <v>729435</v>
      </c>
      <c r="D594" t="s">
        <v>540</v>
      </c>
      <c r="E594" t="s">
        <v>2843</v>
      </c>
      <c r="F594" t="s">
        <v>2844</v>
      </c>
      <c r="G594" t="s">
        <v>2</v>
      </c>
      <c r="H594">
        <v>41036907</v>
      </c>
      <c r="I594">
        <v>43</v>
      </c>
      <c r="J594">
        <v>969429709</v>
      </c>
      <c r="K594" s="59" t="s">
        <v>2845</v>
      </c>
      <c r="L594" s="59" t="s">
        <v>2846</v>
      </c>
      <c r="M594" s="59" t="s">
        <v>584</v>
      </c>
      <c r="N594" t="s">
        <v>546</v>
      </c>
      <c r="O594" s="57">
        <v>45740.479861111111</v>
      </c>
      <c r="P594" s="57">
        <v>45740.520833333336</v>
      </c>
      <c r="Q594" s="57">
        <v>45740.523611111108</v>
      </c>
      <c r="R594" t="s">
        <v>407</v>
      </c>
      <c r="S594" t="s">
        <v>407</v>
      </c>
      <c r="W594" t="s">
        <v>547</v>
      </c>
    </row>
    <row r="595" spans="1:27">
      <c r="A595" s="57">
        <v>45740.480555555558</v>
      </c>
      <c r="B595">
        <v>24822109</v>
      </c>
      <c r="C595">
        <v>729445</v>
      </c>
      <c r="D595" t="s">
        <v>540</v>
      </c>
      <c r="E595" t="s">
        <v>2847</v>
      </c>
      <c r="F595" t="s">
        <v>2848</v>
      </c>
      <c r="G595" t="s">
        <v>2</v>
      </c>
      <c r="H595">
        <v>91115896</v>
      </c>
      <c r="I595">
        <v>6</v>
      </c>
      <c r="J595">
        <v>976258262</v>
      </c>
      <c r="K595" s="59" t="s">
        <v>2849</v>
      </c>
      <c r="L595" s="59" t="s">
        <v>2850</v>
      </c>
      <c r="M595" s="59" t="s">
        <v>1509</v>
      </c>
      <c r="N595" t="s">
        <v>558</v>
      </c>
      <c r="O595" s="57">
        <v>45740.484027777777</v>
      </c>
      <c r="P595" s="57">
        <v>45740.520833333336</v>
      </c>
      <c r="Q595" s="57">
        <v>45740.502083333333</v>
      </c>
      <c r="R595" t="s">
        <v>407</v>
      </c>
      <c r="S595" t="s">
        <v>407</v>
      </c>
      <c r="V595" t="s">
        <v>28</v>
      </c>
      <c r="W595" t="s">
        <v>578</v>
      </c>
      <c r="X595" s="8">
        <v>45740</v>
      </c>
      <c r="Z595" t="s">
        <v>579</v>
      </c>
    </row>
    <row r="596" spans="1:27" ht="29.1">
      <c r="A596" s="57">
        <v>45740.480555555558</v>
      </c>
      <c r="B596">
        <v>24822114</v>
      </c>
      <c r="C596">
        <v>729446</v>
      </c>
      <c r="D596" t="s">
        <v>540</v>
      </c>
      <c r="E596" t="s">
        <v>2851</v>
      </c>
      <c r="F596" t="s">
        <v>2852</v>
      </c>
      <c r="G596" t="s">
        <v>2</v>
      </c>
      <c r="H596">
        <v>71418677</v>
      </c>
      <c r="I596">
        <v>32</v>
      </c>
      <c r="J596">
        <v>987835114</v>
      </c>
      <c r="K596" s="59" t="s">
        <v>2853</v>
      </c>
      <c r="L596" s="59" t="s">
        <v>2854</v>
      </c>
      <c r="M596" s="59" t="s">
        <v>1204</v>
      </c>
      <c r="N596" t="s">
        <v>546</v>
      </c>
      <c r="O596" s="57">
        <v>45740.484722222223</v>
      </c>
      <c r="P596" s="57">
        <v>45740.520833333336</v>
      </c>
      <c r="Q596" s="57">
        <v>45740.53125</v>
      </c>
      <c r="R596" t="s">
        <v>407</v>
      </c>
      <c r="S596" t="s">
        <v>407</v>
      </c>
      <c r="W596" t="s">
        <v>547</v>
      </c>
    </row>
    <row r="597" spans="1:27">
      <c r="A597" s="57">
        <v>45740.481249999997</v>
      </c>
      <c r="B597">
        <v>24821942</v>
      </c>
      <c r="C597">
        <v>729447</v>
      </c>
      <c r="D597" t="s">
        <v>540</v>
      </c>
      <c r="E597" t="s">
        <v>2855</v>
      </c>
      <c r="F597" t="s">
        <v>2856</v>
      </c>
      <c r="G597" t="s">
        <v>2</v>
      </c>
      <c r="H597">
        <v>40014404</v>
      </c>
      <c r="I597">
        <v>46</v>
      </c>
      <c r="J597">
        <v>903380205</v>
      </c>
      <c r="K597" s="59" t="s">
        <v>2857</v>
      </c>
      <c r="L597" s="59" t="s">
        <v>2858</v>
      </c>
      <c r="M597" s="59" t="s">
        <v>557</v>
      </c>
      <c r="N597" t="s">
        <v>546</v>
      </c>
      <c r="O597" s="57">
        <v>45740.486805555556</v>
      </c>
      <c r="P597" s="57">
        <v>45740.534722222219</v>
      </c>
      <c r="Q597" s="57">
        <v>45740.527777777781</v>
      </c>
      <c r="R597" t="s">
        <v>407</v>
      </c>
      <c r="S597" s="57">
        <v>45740.537499999999</v>
      </c>
      <c r="W597" t="s">
        <v>547</v>
      </c>
    </row>
    <row r="598" spans="1:27" ht="29.1">
      <c r="A598" s="57">
        <v>45740.479166666664</v>
      </c>
      <c r="B598">
        <v>24821923</v>
      </c>
      <c r="C598">
        <v>729441</v>
      </c>
      <c r="D598" t="s">
        <v>540</v>
      </c>
      <c r="E598" t="s">
        <v>2859</v>
      </c>
      <c r="F598" t="s">
        <v>2860</v>
      </c>
      <c r="G598" t="s">
        <v>2</v>
      </c>
      <c r="H598">
        <v>45469555</v>
      </c>
      <c r="J598">
        <v>993454572</v>
      </c>
      <c r="K598" s="59" t="s">
        <v>2861</v>
      </c>
      <c r="L598" s="59" t="s">
        <v>2862</v>
      </c>
      <c r="M598" s="59" t="s">
        <v>589</v>
      </c>
      <c r="N598" t="s">
        <v>546</v>
      </c>
      <c r="O598" s="57">
        <v>45740.48333333333</v>
      </c>
      <c r="P598" s="57">
        <v>45740.520833333336</v>
      </c>
      <c r="Q598" s="57">
        <v>45740.513888888891</v>
      </c>
      <c r="R598" t="s">
        <v>407</v>
      </c>
      <c r="S598" t="s">
        <v>407</v>
      </c>
      <c r="W598" t="s">
        <v>547</v>
      </c>
    </row>
    <row r="599" spans="1:27" ht="29.1">
      <c r="A599" s="57">
        <v>45740.484722222223</v>
      </c>
      <c r="B599">
        <v>24822207</v>
      </c>
      <c r="C599">
        <v>729452</v>
      </c>
      <c r="D599" t="s">
        <v>540</v>
      </c>
      <c r="E599" t="s">
        <v>2863</v>
      </c>
      <c r="F599" t="s">
        <v>2864</v>
      </c>
      <c r="G599" t="s">
        <v>2</v>
      </c>
      <c r="H599">
        <v>73568150</v>
      </c>
      <c r="I599">
        <v>30</v>
      </c>
      <c r="J599">
        <v>986895725</v>
      </c>
      <c r="K599" s="59" t="s">
        <v>2865</v>
      </c>
      <c r="L599" s="59" t="s">
        <v>2866</v>
      </c>
      <c r="M599" s="59" t="s">
        <v>852</v>
      </c>
      <c r="N599" t="s">
        <v>546</v>
      </c>
      <c r="O599" s="57">
        <v>45740.488194444442</v>
      </c>
      <c r="P599" s="57">
        <v>45740.534722222219</v>
      </c>
      <c r="Q599" s="57">
        <v>45740.527777777781</v>
      </c>
      <c r="R599" t="s">
        <v>407</v>
      </c>
      <c r="S599" t="s">
        <v>407</v>
      </c>
      <c r="W599" t="s">
        <v>547</v>
      </c>
    </row>
    <row r="600" spans="1:27" ht="29.1">
      <c r="A600" s="57">
        <v>45740.484722222223</v>
      </c>
      <c r="B600">
        <v>24822208</v>
      </c>
      <c r="C600">
        <v>729451</v>
      </c>
      <c r="D600" t="s">
        <v>540</v>
      </c>
      <c r="E600" t="s">
        <v>1514</v>
      </c>
      <c r="F600" t="s">
        <v>1515</v>
      </c>
      <c r="G600" t="s">
        <v>2</v>
      </c>
      <c r="H600">
        <v>7486471</v>
      </c>
      <c r="I600">
        <v>53</v>
      </c>
      <c r="J600">
        <v>958794944</v>
      </c>
      <c r="K600" s="59" t="s">
        <v>2867</v>
      </c>
      <c r="L600" s="59" t="s">
        <v>2868</v>
      </c>
      <c r="M600" s="59" t="s">
        <v>545</v>
      </c>
      <c r="N600" t="s">
        <v>546</v>
      </c>
      <c r="O600" s="57">
        <v>45740.492361111108</v>
      </c>
      <c r="P600" s="57">
        <v>45740.534722222219</v>
      </c>
      <c r="Q600" t="s">
        <v>407</v>
      </c>
      <c r="R600" t="s">
        <v>407</v>
      </c>
      <c r="S600" t="s">
        <v>407</v>
      </c>
      <c r="W600" t="s">
        <v>547</v>
      </c>
    </row>
    <row r="601" spans="1:27">
      <c r="A601" s="57">
        <v>45740.488194444442</v>
      </c>
      <c r="B601">
        <v>24822274</v>
      </c>
      <c r="C601">
        <v>729459</v>
      </c>
      <c r="D601" t="s">
        <v>540</v>
      </c>
      <c r="E601" t="s">
        <v>1734</v>
      </c>
      <c r="F601" t="s">
        <v>2869</v>
      </c>
      <c r="G601" t="s">
        <v>2</v>
      </c>
      <c r="H601">
        <v>77112717</v>
      </c>
      <c r="I601">
        <v>13</v>
      </c>
      <c r="J601">
        <v>997503591</v>
      </c>
      <c r="K601" s="59" t="s">
        <v>2870</v>
      </c>
      <c r="L601" s="59" t="s">
        <v>2871</v>
      </c>
      <c r="M601" s="59" t="s">
        <v>563</v>
      </c>
      <c r="N601" t="s">
        <v>558</v>
      </c>
      <c r="O601" s="57">
        <v>45740.491666666669</v>
      </c>
      <c r="P601" s="57">
        <v>45740.534722222219</v>
      </c>
      <c r="Q601" s="57">
        <v>45740.51458333333</v>
      </c>
      <c r="R601" t="s">
        <v>407</v>
      </c>
      <c r="S601" t="s">
        <v>407</v>
      </c>
      <c r="V601" t="s">
        <v>28</v>
      </c>
      <c r="W601" t="s">
        <v>578</v>
      </c>
      <c r="X601" s="8">
        <v>45740</v>
      </c>
      <c r="Z601" t="s">
        <v>724</v>
      </c>
      <c r="AA601" t="s">
        <v>28</v>
      </c>
    </row>
    <row r="602" spans="1:27" ht="57.95">
      <c r="A602" s="57">
        <v>45740.503472222219</v>
      </c>
      <c r="B602">
        <v>24822671</v>
      </c>
      <c r="C602">
        <v>729476</v>
      </c>
      <c r="D602" t="s">
        <v>540</v>
      </c>
      <c r="E602" t="s">
        <v>1184</v>
      </c>
      <c r="F602" t="s">
        <v>2872</v>
      </c>
      <c r="G602" t="s">
        <v>2</v>
      </c>
      <c r="H602">
        <v>92687615</v>
      </c>
      <c r="I602">
        <v>3</v>
      </c>
      <c r="J602">
        <v>987766621</v>
      </c>
      <c r="K602" s="59" t="s">
        <v>2873</v>
      </c>
      <c r="L602" s="59" t="s">
        <v>2874</v>
      </c>
      <c r="M602" s="59" t="s">
        <v>1204</v>
      </c>
      <c r="N602" t="s">
        <v>558</v>
      </c>
      <c r="O602" s="57">
        <v>45740.507638888892</v>
      </c>
      <c r="P602" s="57">
        <v>45740.548611111109</v>
      </c>
      <c r="Q602" t="s">
        <v>407</v>
      </c>
      <c r="R602" t="s">
        <v>407</v>
      </c>
      <c r="S602" t="s">
        <v>407</v>
      </c>
      <c r="W602" t="s">
        <v>547</v>
      </c>
    </row>
    <row r="603" spans="1:27" ht="43.5">
      <c r="A603" s="57">
        <v>45740.512499999997</v>
      </c>
      <c r="B603">
        <v>24822824</v>
      </c>
      <c r="C603">
        <v>729486</v>
      </c>
      <c r="D603" t="s">
        <v>540</v>
      </c>
      <c r="E603" t="s">
        <v>753</v>
      </c>
      <c r="F603" t="s">
        <v>754</v>
      </c>
      <c r="G603" t="s">
        <v>2</v>
      </c>
      <c r="H603">
        <v>70451323</v>
      </c>
      <c r="J603">
        <v>932958321</v>
      </c>
      <c r="K603" s="59" t="s">
        <v>2875</v>
      </c>
      <c r="L603" s="59" t="s">
        <v>2876</v>
      </c>
      <c r="M603" s="59" t="s">
        <v>557</v>
      </c>
      <c r="N603" t="s">
        <v>546</v>
      </c>
      <c r="O603" s="57">
        <v>45740.517361111109</v>
      </c>
      <c r="P603" s="57">
        <v>45740.548611111109</v>
      </c>
      <c r="Q603" s="57">
        <v>45740.680555555555</v>
      </c>
      <c r="R603" t="s">
        <v>407</v>
      </c>
      <c r="S603" t="s">
        <v>407</v>
      </c>
      <c r="V603" t="s">
        <v>28</v>
      </c>
      <c r="W603" t="s">
        <v>578</v>
      </c>
      <c r="X603" s="8">
        <v>45742</v>
      </c>
      <c r="Z603" t="s">
        <v>579</v>
      </c>
    </row>
    <row r="604" spans="1:27" ht="29.1">
      <c r="A604" s="57">
        <v>45740.51666666667</v>
      </c>
      <c r="B604">
        <v>24822904</v>
      </c>
      <c r="C604">
        <v>729493</v>
      </c>
      <c r="D604" t="s">
        <v>540</v>
      </c>
      <c r="E604" t="s">
        <v>2877</v>
      </c>
      <c r="F604" t="s">
        <v>2878</v>
      </c>
      <c r="G604" t="s">
        <v>2</v>
      </c>
      <c r="H604">
        <v>79602845</v>
      </c>
      <c r="I604">
        <v>8</v>
      </c>
      <c r="J604">
        <v>956494159</v>
      </c>
      <c r="K604" s="59" t="s">
        <v>2879</v>
      </c>
      <c r="L604" s="59" t="s">
        <v>2880</v>
      </c>
      <c r="M604" s="59" t="s">
        <v>1204</v>
      </c>
      <c r="N604" t="s">
        <v>558</v>
      </c>
      <c r="O604" s="57">
        <v>45740.520833333336</v>
      </c>
      <c r="P604" s="57">
        <v>45740.548611111109</v>
      </c>
      <c r="Q604" s="57">
        <v>45740.541666666664</v>
      </c>
      <c r="R604" t="s">
        <v>407</v>
      </c>
      <c r="S604" t="s">
        <v>407</v>
      </c>
      <c r="V604" t="s">
        <v>28</v>
      </c>
      <c r="W604" t="s">
        <v>578</v>
      </c>
      <c r="X604" s="8">
        <v>45740</v>
      </c>
    </row>
    <row r="605" spans="1:27">
      <c r="A605" s="57">
        <v>45740.520138888889</v>
      </c>
      <c r="B605">
        <v>24822966</v>
      </c>
      <c r="C605">
        <v>729504</v>
      </c>
      <c r="D605" t="s">
        <v>540</v>
      </c>
      <c r="E605" t="s">
        <v>2881</v>
      </c>
      <c r="F605" t="s">
        <v>2882</v>
      </c>
      <c r="G605" t="s">
        <v>2</v>
      </c>
      <c r="H605">
        <v>46480564</v>
      </c>
      <c r="I605">
        <v>34</v>
      </c>
      <c r="J605">
        <v>933981214</v>
      </c>
      <c r="K605" s="59" t="s">
        <v>2883</v>
      </c>
      <c r="L605" s="59" t="s">
        <v>2884</v>
      </c>
      <c r="M605" s="59" t="s">
        <v>677</v>
      </c>
      <c r="N605" t="s">
        <v>546</v>
      </c>
      <c r="O605" s="57">
        <v>45740.524305555555</v>
      </c>
      <c r="P605" s="57">
        <v>45740.548611111109</v>
      </c>
      <c r="Q605" s="57">
        <v>45740.541666666664</v>
      </c>
      <c r="R605" t="s">
        <v>407</v>
      </c>
      <c r="S605" t="s">
        <v>407</v>
      </c>
      <c r="W605" t="s">
        <v>547</v>
      </c>
    </row>
    <row r="606" spans="1:27" ht="29.1">
      <c r="A606" s="57">
        <v>45740.518055555556</v>
      </c>
      <c r="B606">
        <v>24823019</v>
      </c>
      <c r="C606">
        <v>729498</v>
      </c>
      <c r="D606" t="s">
        <v>540</v>
      </c>
      <c r="E606" t="s">
        <v>2014</v>
      </c>
      <c r="F606" t="s">
        <v>2015</v>
      </c>
      <c r="G606" t="s">
        <v>2</v>
      </c>
      <c r="H606">
        <v>9664459</v>
      </c>
      <c r="I606">
        <v>53</v>
      </c>
      <c r="J606">
        <v>987078729</v>
      </c>
      <c r="K606" s="59" t="s">
        <v>2885</v>
      </c>
      <c r="L606" s="59" t="s">
        <v>2886</v>
      </c>
      <c r="M606" s="59" t="s">
        <v>599</v>
      </c>
      <c r="N606" t="s">
        <v>546</v>
      </c>
      <c r="O606" s="57">
        <v>45740.522222222222</v>
      </c>
      <c r="P606" s="57">
        <v>45740.548611111109</v>
      </c>
      <c r="Q606" s="57">
        <v>45740.540277777778</v>
      </c>
      <c r="R606" t="s">
        <v>407</v>
      </c>
      <c r="S606" t="s">
        <v>407</v>
      </c>
      <c r="V606" t="s">
        <v>28</v>
      </c>
      <c r="W606" t="s">
        <v>2887</v>
      </c>
      <c r="X606" s="8">
        <v>45741</v>
      </c>
    </row>
    <row r="607" spans="1:27" ht="29.1">
      <c r="A607" s="57">
        <v>45740.522916666669</v>
      </c>
      <c r="B607">
        <v>24823117</v>
      </c>
      <c r="C607">
        <v>729510</v>
      </c>
      <c r="D607" t="s">
        <v>540</v>
      </c>
      <c r="E607" t="s">
        <v>2737</v>
      </c>
      <c r="F607" t="s">
        <v>2738</v>
      </c>
      <c r="G607" t="s">
        <v>2</v>
      </c>
      <c r="H607">
        <v>72651654</v>
      </c>
      <c r="I607">
        <v>31</v>
      </c>
      <c r="J607">
        <v>938186266</v>
      </c>
      <c r="K607" s="59" t="s">
        <v>2739</v>
      </c>
      <c r="L607" s="59" t="s">
        <v>2740</v>
      </c>
      <c r="M607" s="59" t="s">
        <v>715</v>
      </c>
      <c r="N607" t="s">
        <v>546</v>
      </c>
      <c r="O607" s="57">
        <v>45740.529166666667</v>
      </c>
      <c r="P607" s="57">
        <v>45740.548611111109</v>
      </c>
      <c r="Q607" s="57">
        <v>45740.55972222222</v>
      </c>
      <c r="R607" t="s">
        <v>407</v>
      </c>
      <c r="S607" t="s">
        <v>407</v>
      </c>
      <c r="V607" t="s">
        <v>28</v>
      </c>
      <c r="W607" t="s">
        <v>578</v>
      </c>
      <c r="X607" s="8">
        <v>45741</v>
      </c>
      <c r="Z607" t="s">
        <v>724</v>
      </c>
      <c r="AA607" t="s">
        <v>28</v>
      </c>
    </row>
    <row r="608" spans="1:27">
      <c r="A608" s="57">
        <v>45740.525694444441</v>
      </c>
      <c r="B608">
        <v>24823202</v>
      </c>
      <c r="C608">
        <v>729514</v>
      </c>
      <c r="D608" t="s">
        <v>540</v>
      </c>
      <c r="E608" t="s">
        <v>2888</v>
      </c>
      <c r="F608" t="s">
        <v>2889</v>
      </c>
      <c r="G608" t="s">
        <v>2</v>
      </c>
      <c r="H608">
        <v>40185870</v>
      </c>
      <c r="I608">
        <v>45</v>
      </c>
      <c r="J608">
        <v>999114360</v>
      </c>
      <c r="K608" s="59" t="s">
        <v>2890</v>
      </c>
      <c r="L608" s="59" t="s">
        <v>2891</v>
      </c>
      <c r="M608" s="59" t="s">
        <v>757</v>
      </c>
      <c r="N608" t="s">
        <v>546</v>
      </c>
      <c r="O608" s="57">
        <v>45740.529861111114</v>
      </c>
      <c r="P608" s="57">
        <v>45740.5625</v>
      </c>
      <c r="Q608" s="57">
        <v>45740.54583333333</v>
      </c>
      <c r="R608" t="s">
        <v>407</v>
      </c>
      <c r="S608" s="57">
        <v>45740.558333333334</v>
      </c>
      <c r="W608" t="s">
        <v>547</v>
      </c>
    </row>
    <row r="609" spans="1:27" ht="43.5">
      <c r="A609" s="57">
        <v>45740.527083333334</v>
      </c>
      <c r="B609">
        <v>24823227</v>
      </c>
      <c r="C609">
        <v>729515</v>
      </c>
      <c r="D609" t="s">
        <v>540</v>
      </c>
      <c r="E609" t="s">
        <v>2892</v>
      </c>
      <c r="F609" t="s">
        <v>2893</v>
      </c>
      <c r="G609" t="s">
        <v>2</v>
      </c>
      <c r="H609">
        <v>70795706</v>
      </c>
      <c r="I609">
        <v>26</v>
      </c>
      <c r="J609">
        <v>968945658</v>
      </c>
      <c r="K609" s="59" t="s">
        <v>2894</v>
      </c>
      <c r="L609" s="59" t="s">
        <v>2895</v>
      </c>
      <c r="M609" s="59" t="s">
        <v>805</v>
      </c>
      <c r="N609" t="s">
        <v>546</v>
      </c>
      <c r="O609" s="57">
        <v>45740.530555555553</v>
      </c>
      <c r="P609" s="57">
        <v>45740.5625</v>
      </c>
      <c r="Q609" s="57">
        <v>45740.560416666667</v>
      </c>
      <c r="R609" t="s">
        <v>407</v>
      </c>
      <c r="S609" t="s">
        <v>407</v>
      </c>
      <c r="V609" t="s">
        <v>28</v>
      </c>
      <c r="W609" t="s">
        <v>578</v>
      </c>
      <c r="X609" s="8">
        <v>45741</v>
      </c>
      <c r="Z609" t="s">
        <v>579</v>
      </c>
      <c r="AA609" t="s">
        <v>2140</v>
      </c>
    </row>
    <row r="610" spans="1:27">
      <c r="A610" s="57">
        <v>45740.538194444445</v>
      </c>
      <c r="B610">
        <v>24823347</v>
      </c>
      <c r="C610">
        <v>729523</v>
      </c>
      <c r="D610" t="s">
        <v>540</v>
      </c>
      <c r="E610" t="s">
        <v>2896</v>
      </c>
      <c r="F610" t="s">
        <v>2897</v>
      </c>
      <c r="G610" t="s">
        <v>2</v>
      </c>
      <c r="H610">
        <v>42845934</v>
      </c>
      <c r="I610">
        <v>40</v>
      </c>
      <c r="J610">
        <v>949214377</v>
      </c>
      <c r="K610" s="59" t="s">
        <v>2898</v>
      </c>
      <c r="L610" s="59" t="s">
        <v>2899</v>
      </c>
      <c r="M610" s="59" t="s">
        <v>589</v>
      </c>
      <c r="N610" t="s">
        <v>546</v>
      </c>
      <c r="O610" s="57">
        <v>45740.542361111111</v>
      </c>
      <c r="P610" s="57">
        <v>45740.5625</v>
      </c>
      <c r="Q610" s="57">
        <v>45740.554166666669</v>
      </c>
      <c r="R610" t="s">
        <v>407</v>
      </c>
      <c r="S610" t="s">
        <v>407</v>
      </c>
      <c r="W610" t="s">
        <v>547</v>
      </c>
    </row>
    <row r="611" spans="1:27">
      <c r="A611" s="57">
        <v>45740.565972222219</v>
      </c>
      <c r="B611">
        <v>24823964</v>
      </c>
      <c r="C611">
        <v>729552</v>
      </c>
      <c r="D611" t="s">
        <v>540</v>
      </c>
      <c r="E611" t="s">
        <v>2855</v>
      </c>
      <c r="F611" t="s">
        <v>2856</v>
      </c>
      <c r="G611" t="s">
        <v>2</v>
      </c>
      <c r="H611">
        <v>40014404</v>
      </c>
      <c r="I611">
        <v>46</v>
      </c>
      <c r="J611">
        <v>986726543</v>
      </c>
      <c r="K611" s="59" t="s">
        <v>2900</v>
      </c>
      <c r="L611" s="59" t="s">
        <v>2901</v>
      </c>
      <c r="M611" s="59" t="s">
        <v>557</v>
      </c>
      <c r="N611" t="s">
        <v>546</v>
      </c>
      <c r="O611" s="57">
        <v>45740.570138888892</v>
      </c>
      <c r="P611" s="57">
        <v>45740.590277777781</v>
      </c>
      <c r="Q611" s="57">
        <v>45740.623611111114</v>
      </c>
      <c r="R611" t="s">
        <v>407</v>
      </c>
      <c r="S611" t="s">
        <v>407</v>
      </c>
      <c r="W611" t="s">
        <v>547</v>
      </c>
    </row>
    <row r="612" spans="1:27" ht="29.1">
      <c r="A612" s="57">
        <v>45740.567361111112</v>
      </c>
      <c r="B612">
        <v>24823993</v>
      </c>
      <c r="C612">
        <v>729557</v>
      </c>
      <c r="D612" t="s">
        <v>540</v>
      </c>
      <c r="E612" t="s">
        <v>2724</v>
      </c>
      <c r="F612" t="s">
        <v>2725</v>
      </c>
      <c r="G612" t="s">
        <v>2</v>
      </c>
      <c r="H612">
        <v>40742999</v>
      </c>
      <c r="I612">
        <v>44</v>
      </c>
      <c r="J612">
        <v>989378500</v>
      </c>
      <c r="K612" s="59" t="s">
        <v>2902</v>
      </c>
      <c r="L612" s="59" t="s">
        <v>2903</v>
      </c>
      <c r="M612" s="59" t="s">
        <v>568</v>
      </c>
      <c r="N612" t="s">
        <v>546</v>
      </c>
      <c r="O612" s="57">
        <v>45740.571527777778</v>
      </c>
      <c r="P612" s="57">
        <v>45740.590277777781</v>
      </c>
      <c r="Q612" s="57">
        <v>45740.60833333333</v>
      </c>
      <c r="R612" t="s">
        <v>407</v>
      </c>
      <c r="S612" t="s">
        <v>407</v>
      </c>
      <c r="V612" t="s">
        <v>28</v>
      </c>
      <c r="W612" t="s">
        <v>578</v>
      </c>
      <c r="X612" s="8">
        <v>45741</v>
      </c>
      <c r="Y612" s="60">
        <v>0.79236111111111107</v>
      </c>
      <c r="Z612" t="s">
        <v>579</v>
      </c>
      <c r="AA612" t="s">
        <v>28</v>
      </c>
    </row>
    <row r="613" spans="1:27" ht="29.1">
      <c r="A613" s="57">
        <v>45740.592361111114</v>
      </c>
      <c r="B613">
        <v>24824393</v>
      </c>
      <c r="C613">
        <v>729580</v>
      </c>
      <c r="D613" t="s">
        <v>540</v>
      </c>
      <c r="E613" t="s">
        <v>2904</v>
      </c>
      <c r="F613" t="s">
        <v>2905</v>
      </c>
      <c r="G613" t="s">
        <v>2</v>
      </c>
      <c r="H613">
        <v>47201326</v>
      </c>
      <c r="J613">
        <v>953227074</v>
      </c>
      <c r="K613" s="59" t="s">
        <v>2906</v>
      </c>
      <c r="L613" s="59" t="s">
        <v>2907</v>
      </c>
      <c r="M613" s="59" t="s">
        <v>573</v>
      </c>
      <c r="N613" t="s">
        <v>546</v>
      </c>
      <c r="O613" s="57">
        <v>45740.59652777778</v>
      </c>
      <c r="P613" s="57">
        <v>45740.618055555555</v>
      </c>
      <c r="Q613" s="57">
        <v>45740.624305555553</v>
      </c>
      <c r="R613" t="s">
        <v>407</v>
      </c>
      <c r="S613" t="s">
        <v>407</v>
      </c>
      <c r="W613" t="s">
        <v>547</v>
      </c>
    </row>
    <row r="614" spans="1:27">
      <c r="A614" s="57">
        <v>45740.595138888886</v>
      </c>
      <c r="B614">
        <v>24824398</v>
      </c>
      <c r="C614">
        <v>729585</v>
      </c>
      <c r="D614" t="s">
        <v>540</v>
      </c>
      <c r="E614" t="s">
        <v>2908</v>
      </c>
      <c r="F614" t="s">
        <v>2909</v>
      </c>
      <c r="G614" t="s">
        <v>2</v>
      </c>
      <c r="H614">
        <v>7811038</v>
      </c>
      <c r="I614">
        <v>62</v>
      </c>
      <c r="J614">
        <v>987577955</v>
      </c>
      <c r="K614" s="59" t="s">
        <v>2910</v>
      </c>
      <c r="L614" s="59" t="s">
        <v>2911</v>
      </c>
      <c r="M614" s="59" t="s">
        <v>677</v>
      </c>
      <c r="N614" t="s">
        <v>546</v>
      </c>
      <c r="O614" s="57">
        <v>45740.6</v>
      </c>
      <c r="P614" s="57">
        <v>45740.631944444445</v>
      </c>
      <c r="Q614" s="57">
        <v>45740.652083333334</v>
      </c>
      <c r="R614" t="s">
        <v>407</v>
      </c>
      <c r="S614" t="s">
        <v>407</v>
      </c>
      <c r="W614" t="s">
        <v>547</v>
      </c>
    </row>
    <row r="615" spans="1:27">
      <c r="A615" s="57">
        <v>45740.59375</v>
      </c>
      <c r="B615">
        <v>24824416</v>
      </c>
      <c r="C615">
        <v>729582</v>
      </c>
      <c r="D615" t="s">
        <v>540</v>
      </c>
      <c r="E615" t="s">
        <v>2265</v>
      </c>
      <c r="F615" t="s">
        <v>2912</v>
      </c>
      <c r="G615" t="s">
        <v>2</v>
      </c>
      <c r="H615">
        <v>49092406</v>
      </c>
      <c r="I615">
        <v>34</v>
      </c>
      <c r="J615">
        <v>986463749</v>
      </c>
      <c r="K615" s="59" t="s">
        <v>2913</v>
      </c>
      <c r="L615" s="59" t="s">
        <v>2914</v>
      </c>
      <c r="M615" s="59" t="s">
        <v>604</v>
      </c>
      <c r="N615" t="s">
        <v>546</v>
      </c>
      <c r="O615" s="57">
        <v>45740.597222222219</v>
      </c>
      <c r="P615" s="57">
        <v>45740.631944444445</v>
      </c>
      <c r="Q615" s="57">
        <v>45740.650694444441</v>
      </c>
      <c r="R615" t="s">
        <v>407</v>
      </c>
      <c r="S615" t="s">
        <v>407</v>
      </c>
      <c r="V615" t="s">
        <v>28</v>
      </c>
      <c r="W615" t="s">
        <v>578</v>
      </c>
      <c r="X615" s="8">
        <v>45740</v>
      </c>
      <c r="Z615" t="s">
        <v>724</v>
      </c>
      <c r="AA615" t="s">
        <v>2140</v>
      </c>
    </row>
    <row r="616" spans="1:27">
      <c r="A616" s="57">
        <v>45740.599305555559</v>
      </c>
      <c r="B616">
        <v>24824418</v>
      </c>
      <c r="C616">
        <v>729592</v>
      </c>
      <c r="D616" t="s">
        <v>540</v>
      </c>
      <c r="E616" t="s">
        <v>2915</v>
      </c>
      <c r="F616" t="s">
        <v>2916</v>
      </c>
      <c r="G616" t="s">
        <v>2</v>
      </c>
      <c r="H616">
        <v>75373634</v>
      </c>
      <c r="I616">
        <v>24</v>
      </c>
      <c r="J616">
        <v>972175149</v>
      </c>
      <c r="K616" s="59" t="s">
        <v>2917</v>
      </c>
      <c r="L616" s="59" t="s">
        <v>2918</v>
      </c>
      <c r="M616" s="59" t="s">
        <v>740</v>
      </c>
      <c r="N616" t="s">
        <v>546</v>
      </c>
      <c r="O616" s="57">
        <v>45740.620138888888</v>
      </c>
      <c r="P616" s="57">
        <v>45740.645833333336</v>
      </c>
      <c r="Q616" s="57">
        <v>45740.668749999997</v>
      </c>
      <c r="R616" t="s">
        <v>407</v>
      </c>
      <c r="S616" t="s">
        <v>407</v>
      </c>
      <c r="W616" t="s">
        <v>547</v>
      </c>
    </row>
    <row r="617" spans="1:27" ht="29.1">
      <c r="A617" s="57">
        <v>45740.602777777778</v>
      </c>
      <c r="B617">
        <v>24824548</v>
      </c>
      <c r="C617">
        <v>729601</v>
      </c>
      <c r="D617" t="s">
        <v>540</v>
      </c>
      <c r="E617" t="s">
        <v>2919</v>
      </c>
      <c r="F617" t="s">
        <v>2920</v>
      </c>
      <c r="G617" t="s">
        <v>2</v>
      </c>
      <c r="H617">
        <v>73983380</v>
      </c>
      <c r="I617">
        <v>24</v>
      </c>
      <c r="J617">
        <v>957292839</v>
      </c>
      <c r="K617" s="59" t="s">
        <v>2921</v>
      </c>
      <c r="L617" s="59" t="s">
        <v>2922</v>
      </c>
      <c r="M617" s="59" t="s">
        <v>826</v>
      </c>
      <c r="N617" t="s">
        <v>546</v>
      </c>
      <c r="O617" s="57">
        <v>45740.606249999997</v>
      </c>
      <c r="P617" s="57">
        <v>45740.631944444445</v>
      </c>
      <c r="Q617" s="57">
        <v>45740.652777777781</v>
      </c>
      <c r="R617" t="s">
        <v>407</v>
      </c>
      <c r="S617" t="s">
        <v>407</v>
      </c>
      <c r="W617" t="s">
        <v>547</v>
      </c>
    </row>
    <row r="618" spans="1:27" ht="29.1">
      <c r="A618" s="57">
        <v>45740.603472222225</v>
      </c>
      <c r="B618">
        <v>24824571</v>
      </c>
      <c r="C618">
        <v>729603</v>
      </c>
      <c r="D618" t="s">
        <v>540</v>
      </c>
      <c r="E618" t="s">
        <v>2923</v>
      </c>
      <c r="F618" t="s">
        <v>2924</v>
      </c>
      <c r="G618" t="s">
        <v>2</v>
      </c>
      <c r="H618">
        <v>81834303</v>
      </c>
      <c r="I618">
        <v>6</v>
      </c>
      <c r="J618">
        <v>912566548</v>
      </c>
      <c r="K618" s="59" t="s">
        <v>2925</v>
      </c>
      <c r="L618" s="59" t="s">
        <v>2926</v>
      </c>
      <c r="M618" s="59" t="s">
        <v>2927</v>
      </c>
      <c r="N618" t="s">
        <v>558</v>
      </c>
      <c r="O618" s="57">
        <v>45740.606944444444</v>
      </c>
      <c r="P618" s="57">
        <v>45740.631944444445</v>
      </c>
      <c r="Q618" s="57">
        <v>45740.650694444441</v>
      </c>
      <c r="R618" t="s">
        <v>407</v>
      </c>
      <c r="S618" t="s">
        <v>407</v>
      </c>
      <c r="W618" t="s">
        <v>547</v>
      </c>
    </row>
    <row r="619" spans="1:27" ht="29.1">
      <c r="A619" s="57">
        <v>45740.603472222225</v>
      </c>
      <c r="B619">
        <v>24824577</v>
      </c>
      <c r="C619">
        <v>729604</v>
      </c>
      <c r="D619" t="s">
        <v>540</v>
      </c>
      <c r="E619" t="s">
        <v>1092</v>
      </c>
      <c r="F619" t="s">
        <v>1093</v>
      </c>
      <c r="G619" t="s">
        <v>2</v>
      </c>
      <c r="H619">
        <v>90899054</v>
      </c>
      <c r="I619">
        <v>6</v>
      </c>
      <c r="J619">
        <v>991285489</v>
      </c>
      <c r="K619" s="59" t="s">
        <v>1094</v>
      </c>
      <c r="L619" s="59" t="s">
        <v>2928</v>
      </c>
      <c r="M619" s="59" t="s">
        <v>622</v>
      </c>
      <c r="N619" t="s">
        <v>558</v>
      </c>
      <c r="O619" s="57">
        <v>45740.607638888891</v>
      </c>
      <c r="P619" s="57">
        <v>45740.645833333336</v>
      </c>
      <c r="Q619" s="57">
        <v>45740.663194444445</v>
      </c>
      <c r="R619" t="s">
        <v>407</v>
      </c>
      <c r="S619" t="s">
        <v>407</v>
      </c>
      <c r="V619" t="s">
        <v>28</v>
      </c>
      <c r="W619" t="s">
        <v>578</v>
      </c>
      <c r="X619" s="8">
        <v>45741</v>
      </c>
      <c r="Y619" s="60">
        <v>0.68611111111111112</v>
      </c>
      <c r="Z619" t="s">
        <v>579</v>
      </c>
      <c r="AA619" t="s">
        <v>28</v>
      </c>
    </row>
    <row r="620" spans="1:27" ht="29.1">
      <c r="A620" s="57">
        <v>45740.604861111111</v>
      </c>
      <c r="B620">
        <v>24824596</v>
      </c>
      <c r="C620">
        <v>729605</v>
      </c>
      <c r="D620" t="s">
        <v>540</v>
      </c>
      <c r="E620" t="s">
        <v>1205</v>
      </c>
      <c r="F620" t="s">
        <v>2929</v>
      </c>
      <c r="G620" t="s">
        <v>2</v>
      </c>
      <c r="H620">
        <v>43094970</v>
      </c>
      <c r="I620">
        <v>39</v>
      </c>
      <c r="J620">
        <v>987800628</v>
      </c>
      <c r="K620" s="59" t="s">
        <v>2930</v>
      </c>
      <c r="L620" s="59" t="s">
        <v>2931</v>
      </c>
      <c r="M620" s="59" t="s">
        <v>589</v>
      </c>
      <c r="N620" t="s">
        <v>546</v>
      </c>
      <c r="O620" s="57">
        <v>45740.609027777777</v>
      </c>
      <c r="P620" s="57">
        <v>45740.631944444445</v>
      </c>
      <c r="Q620" s="57">
        <v>45740.650694444441</v>
      </c>
      <c r="R620" t="s">
        <v>407</v>
      </c>
      <c r="S620" t="s">
        <v>407</v>
      </c>
      <c r="W620" t="s">
        <v>547</v>
      </c>
    </row>
    <row r="621" spans="1:27">
      <c r="A621" s="57">
        <v>45740.611111111109</v>
      </c>
      <c r="B621">
        <v>24824706</v>
      </c>
      <c r="C621">
        <v>729615</v>
      </c>
      <c r="D621" t="s">
        <v>540</v>
      </c>
      <c r="E621" t="s">
        <v>2932</v>
      </c>
      <c r="F621" t="s">
        <v>2933</v>
      </c>
      <c r="G621" t="s">
        <v>2</v>
      </c>
      <c r="H621">
        <v>70570079</v>
      </c>
      <c r="I621">
        <v>31</v>
      </c>
      <c r="J621">
        <v>941359253</v>
      </c>
      <c r="K621" s="59" t="s">
        <v>2934</v>
      </c>
      <c r="L621" s="59" t="s">
        <v>2935</v>
      </c>
      <c r="M621" s="59" t="s">
        <v>1509</v>
      </c>
      <c r="N621" t="s">
        <v>546</v>
      </c>
      <c r="O621" s="57">
        <v>45740.615277777775</v>
      </c>
      <c r="P621" s="57">
        <v>45740.646527777775</v>
      </c>
      <c r="Q621" s="57">
        <v>45740.65347222222</v>
      </c>
      <c r="R621" t="s">
        <v>407</v>
      </c>
      <c r="S621" t="s">
        <v>407</v>
      </c>
      <c r="W621" t="s">
        <v>547</v>
      </c>
    </row>
    <row r="622" spans="1:27">
      <c r="A622" s="57">
        <v>45740.616666666669</v>
      </c>
      <c r="B622">
        <v>24824801</v>
      </c>
      <c r="C622">
        <v>729622</v>
      </c>
      <c r="D622" t="s">
        <v>540</v>
      </c>
      <c r="E622" t="s">
        <v>2550</v>
      </c>
      <c r="F622" t="s">
        <v>2551</v>
      </c>
      <c r="G622" t="s">
        <v>2</v>
      </c>
      <c r="H622">
        <v>9899419</v>
      </c>
      <c r="J622">
        <v>950408603</v>
      </c>
      <c r="K622" s="59" t="s">
        <v>2552</v>
      </c>
      <c r="L622" s="59" t="s">
        <v>2553</v>
      </c>
      <c r="M622" s="59" t="s">
        <v>715</v>
      </c>
      <c r="N622" t="s">
        <v>546</v>
      </c>
      <c r="O622" s="57">
        <v>45740.620833333334</v>
      </c>
      <c r="P622" s="57">
        <v>45740.645833333336</v>
      </c>
      <c r="Q622" s="57">
        <v>45740.680555555555</v>
      </c>
      <c r="R622" t="s">
        <v>407</v>
      </c>
      <c r="S622" t="s">
        <v>407</v>
      </c>
      <c r="W622" t="s">
        <v>547</v>
      </c>
    </row>
    <row r="623" spans="1:27">
      <c r="A623" s="57">
        <v>45740.618750000001</v>
      </c>
      <c r="B623">
        <v>24824837</v>
      </c>
      <c r="C623">
        <v>729628</v>
      </c>
      <c r="D623" t="s">
        <v>540</v>
      </c>
      <c r="E623" t="s">
        <v>2708</v>
      </c>
      <c r="F623" t="s">
        <v>2709</v>
      </c>
      <c r="G623" t="s">
        <v>2</v>
      </c>
      <c r="H623">
        <v>46868811</v>
      </c>
      <c r="I623">
        <v>34</v>
      </c>
      <c r="J623">
        <v>998992809</v>
      </c>
      <c r="K623" s="59" t="s">
        <v>2710</v>
      </c>
      <c r="L623" s="59" t="s">
        <v>2710</v>
      </c>
      <c r="M623" s="59" t="s">
        <v>907</v>
      </c>
      <c r="N623" t="s">
        <v>546</v>
      </c>
      <c r="O623" s="57">
        <v>45740.62222222222</v>
      </c>
      <c r="P623" s="57">
        <v>45740.645833333336</v>
      </c>
      <c r="Q623" s="57">
        <v>45740.666666666664</v>
      </c>
      <c r="R623" t="s">
        <v>407</v>
      </c>
      <c r="S623" t="s">
        <v>407</v>
      </c>
      <c r="W623" t="s">
        <v>547</v>
      </c>
    </row>
    <row r="624" spans="1:27" ht="29.1">
      <c r="A624" s="57">
        <v>45740.626388888886</v>
      </c>
      <c r="B624">
        <v>24824990</v>
      </c>
      <c r="C624">
        <v>729639</v>
      </c>
      <c r="D624" t="s">
        <v>540</v>
      </c>
      <c r="E624" t="s">
        <v>1164</v>
      </c>
      <c r="F624" t="s">
        <v>2936</v>
      </c>
      <c r="G624" t="s">
        <v>2</v>
      </c>
      <c r="H624">
        <v>8261572</v>
      </c>
      <c r="I624">
        <v>64</v>
      </c>
      <c r="J624">
        <v>957356694</v>
      </c>
      <c r="K624" s="59" t="s">
        <v>2937</v>
      </c>
      <c r="L624" s="59" t="s">
        <v>2938</v>
      </c>
      <c r="M624" s="59" t="s">
        <v>563</v>
      </c>
      <c r="N624" t="s">
        <v>546</v>
      </c>
      <c r="O624" s="57">
        <v>45740.631249999999</v>
      </c>
      <c r="P624" s="57">
        <v>45740.659722222219</v>
      </c>
      <c r="Q624" s="57">
        <v>45740.668749999997</v>
      </c>
      <c r="R624" t="s">
        <v>407</v>
      </c>
      <c r="S624" t="s">
        <v>407</v>
      </c>
      <c r="V624" t="s">
        <v>28</v>
      </c>
      <c r="W624" t="s">
        <v>2939</v>
      </c>
      <c r="Z624" t="s">
        <v>579</v>
      </c>
    </row>
    <row r="625" spans="1:27" ht="43.5">
      <c r="A625" s="57">
        <v>45740.638194444444</v>
      </c>
      <c r="B625">
        <v>24825213</v>
      </c>
      <c r="C625">
        <v>729654</v>
      </c>
      <c r="D625" t="s">
        <v>540</v>
      </c>
      <c r="E625" t="s">
        <v>2940</v>
      </c>
      <c r="F625" t="s">
        <v>2941</v>
      </c>
      <c r="G625" t="s">
        <v>2</v>
      </c>
      <c r="H625">
        <v>8304380</v>
      </c>
      <c r="I625">
        <v>67</v>
      </c>
      <c r="J625">
        <v>998137109</v>
      </c>
      <c r="K625" s="59" t="s">
        <v>2942</v>
      </c>
      <c r="L625" s="59" t="s">
        <v>2943</v>
      </c>
      <c r="M625" s="59" t="s">
        <v>577</v>
      </c>
      <c r="N625" t="s">
        <v>546</v>
      </c>
      <c r="O625" s="57">
        <v>45740.642361111109</v>
      </c>
      <c r="P625" s="57">
        <v>45740.673611111109</v>
      </c>
      <c r="Q625" t="s">
        <v>407</v>
      </c>
      <c r="R625" t="s">
        <v>407</v>
      </c>
      <c r="S625" t="s">
        <v>407</v>
      </c>
      <c r="W625" t="s">
        <v>547</v>
      </c>
    </row>
    <row r="626" spans="1:27" ht="43.5">
      <c r="A626" s="57">
        <v>45740.642361111109</v>
      </c>
      <c r="B626">
        <v>24825311</v>
      </c>
      <c r="C626">
        <v>729657</v>
      </c>
      <c r="D626" t="s">
        <v>540</v>
      </c>
      <c r="E626" t="s">
        <v>2944</v>
      </c>
      <c r="F626" t="s">
        <v>2945</v>
      </c>
      <c r="G626" t="s">
        <v>2</v>
      </c>
      <c r="H626">
        <v>76498551</v>
      </c>
      <c r="I626">
        <v>14</v>
      </c>
      <c r="J626">
        <v>987494878</v>
      </c>
      <c r="K626" s="59" t="s">
        <v>2946</v>
      </c>
      <c r="L626" s="59" t="s">
        <v>2947</v>
      </c>
      <c r="M626" s="59" t="s">
        <v>589</v>
      </c>
      <c r="N626" t="s">
        <v>558</v>
      </c>
      <c r="O626" s="57">
        <v>45740.645833333336</v>
      </c>
      <c r="P626" s="57">
        <v>45740.673611111109</v>
      </c>
      <c r="Q626" s="57">
        <v>45740.675694444442</v>
      </c>
      <c r="R626" t="s">
        <v>407</v>
      </c>
      <c r="S626" t="s">
        <v>407</v>
      </c>
      <c r="W626" t="s">
        <v>547</v>
      </c>
    </row>
    <row r="627" spans="1:27">
      <c r="A627" s="57">
        <v>45740.644444444442</v>
      </c>
      <c r="B627">
        <v>24825363</v>
      </c>
      <c r="C627">
        <v>729659</v>
      </c>
      <c r="D627" t="s">
        <v>540</v>
      </c>
      <c r="E627" t="s">
        <v>2948</v>
      </c>
      <c r="F627" t="s">
        <v>2949</v>
      </c>
      <c r="G627" t="s">
        <v>2</v>
      </c>
      <c r="H627">
        <v>45281365</v>
      </c>
      <c r="I627">
        <v>36</v>
      </c>
      <c r="J627">
        <v>51989262185</v>
      </c>
      <c r="K627" s="59" t="s">
        <v>2950</v>
      </c>
      <c r="L627" s="59" t="s">
        <v>2951</v>
      </c>
      <c r="M627" s="59" t="s">
        <v>557</v>
      </c>
      <c r="N627" t="s">
        <v>546</v>
      </c>
      <c r="O627" s="57">
        <v>45740.647916666669</v>
      </c>
      <c r="P627" s="57">
        <v>45740.673611111109</v>
      </c>
      <c r="Q627" s="57">
        <v>45740.668749999997</v>
      </c>
      <c r="R627" t="s">
        <v>407</v>
      </c>
      <c r="S627" t="s">
        <v>407</v>
      </c>
      <c r="W627" t="s">
        <v>547</v>
      </c>
    </row>
    <row r="628" spans="1:27" ht="43.5">
      <c r="A628" s="57">
        <v>45740.668055555558</v>
      </c>
      <c r="B628">
        <v>24825845</v>
      </c>
      <c r="C628">
        <v>729683</v>
      </c>
      <c r="D628" t="s">
        <v>540</v>
      </c>
      <c r="E628" t="s">
        <v>2952</v>
      </c>
      <c r="F628" t="s">
        <v>2953</v>
      </c>
      <c r="G628" t="s">
        <v>2</v>
      </c>
      <c r="H628">
        <v>40439877</v>
      </c>
      <c r="I628">
        <v>45</v>
      </c>
      <c r="J628">
        <v>924488024</v>
      </c>
      <c r="K628" s="59" t="s">
        <v>2954</v>
      </c>
      <c r="L628" s="59" t="s">
        <v>2955</v>
      </c>
      <c r="M628" s="59" t="s">
        <v>584</v>
      </c>
      <c r="N628" t="s">
        <v>546</v>
      </c>
      <c r="O628" s="57">
        <v>45740.671527777777</v>
      </c>
      <c r="P628" s="57">
        <v>45740.701388888891</v>
      </c>
      <c r="Q628" s="57">
        <v>45740.682638888888</v>
      </c>
      <c r="R628" t="s">
        <v>407</v>
      </c>
      <c r="S628" t="s">
        <v>407</v>
      </c>
      <c r="W628" t="s">
        <v>547</v>
      </c>
    </row>
    <row r="629" spans="1:27">
      <c r="A629" s="57">
        <v>45740.67291666667</v>
      </c>
      <c r="B629">
        <v>24825869</v>
      </c>
      <c r="C629">
        <v>729688</v>
      </c>
      <c r="D629" t="s">
        <v>540</v>
      </c>
      <c r="E629" t="s">
        <v>2956</v>
      </c>
      <c r="F629" t="s">
        <v>2957</v>
      </c>
      <c r="G629" t="s">
        <v>2</v>
      </c>
      <c r="H629">
        <v>79115577</v>
      </c>
      <c r="I629">
        <v>9</v>
      </c>
      <c r="J629">
        <v>993815330</v>
      </c>
      <c r="K629" s="59" t="s">
        <v>2958</v>
      </c>
      <c r="L629" s="59" t="s">
        <v>833</v>
      </c>
      <c r="M629" s="59" t="s">
        <v>568</v>
      </c>
      <c r="N629" t="s">
        <v>558</v>
      </c>
      <c r="O629" s="57">
        <v>45740.676388888889</v>
      </c>
      <c r="P629" s="57">
        <v>45740.701388888891</v>
      </c>
      <c r="Q629" s="57">
        <v>45740.693749999999</v>
      </c>
      <c r="R629" t="s">
        <v>407</v>
      </c>
      <c r="S629" t="s">
        <v>407</v>
      </c>
      <c r="W629" t="s">
        <v>547</v>
      </c>
    </row>
    <row r="630" spans="1:27" ht="29.1">
      <c r="A630" s="57">
        <v>45740.669444444444</v>
      </c>
      <c r="B630">
        <v>24825874</v>
      </c>
      <c r="C630">
        <v>729686</v>
      </c>
      <c r="D630" t="s">
        <v>540</v>
      </c>
      <c r="E630" t="s">
        <v>2959</v>
      </c>
      <c r="F630" t="s">
        <v>2960</v>
      </c>
      <c r="G630" t="s">
        <v>2</v>
      </c>
      <c r="H630">
        <v>44758883</v>
      </c>
      <c r="I630">
        <v>37</v>
      </c>
      <c r="J630">
        <v>990803441</v>
      </c>
      <c r="K630" s="59" t="s">
        <v>2961</v>
      </c>
      <c r="L630" s="59" t="s">
        <v>2962</v>
      </c>
      <c r="M630" s="59" t="s">
        <v>573</v>
      </c>
      <c r="N630" t="s">
        <v>546</v>
      </c>
      <c r="O630" s="57">
        <v>45740.673611111109</v>
      </c>
      <c r="P630" s="57">
        <v>45740.701388888891</v>
      </c>
      <c r="Q630" s="57">
        <v>45740.694444444445</v>
      </c>
      <c r="R630" t="s">
        <v>407</v>
      </c>
      <c r="S630" t="s">
        <v>407</v>
      </c>
      <c r="V630" t="s">
        <v>28</v>
      </c>
      <c r="W630" t="s">
        <v>890</v>
      </c>
      <c r="Z630" t="s">
        <v>579</v>
      </c>
    </row>
    <row r="631" spans="1:27" ht="29.1">
      <c r="A631" s="57">
        <v>45740.677777777775</v>
      </c>
      <c r="B631">
        <v>24826061</v>
      </c>
      <c r="C631">
        <v>729693</v>
      </c>
      <c r="D631" t="s">
        <v>540</v>
      </c>
      <c r="E631" t="s">
        <v>2963</v>
      </c>
      <c r="F631" t="s">
        <v>2964</v>
      </c>
      <c r="G631" t="s">
        <v>2</v>
      </c>
      <c r="H631">
        <v>73290139</v>
      </c>
      <c r="I631">
        <v>15</v>
      </c>
      <c r="J631">
        <v>956229040</v>
      </c>
      <c r="K631" s="59" t="s">
        <v>2965</v>
      </c>
      <c r="L631" s="59" t="s">
        <v>2966</v>
      </c>
      <c r="M631" s="59" t="s">
        <v>584</v>
      </c>
      <c r="N631" t="s">
        <v>558</v>
      </c>
      <c r="O631" s="57">
        <v>45740.681944444441</v>
      </c>
      <c r="P631" s="57">
        <v>45740.715277777781</v>
      </c>
      <c r="Q631" s="57">
        <v>45740.706944444442</v>
      </c>
      <c r="R631" t="s">
        <v>407</v>
      </c>
      <c r="S631" t="s">
        <v>407</v>
      </c>
      <c r="V631" t="s">
        <v>28</v>
      </c>
      <c r="W631" t="s">
        <v>890</v>
      </c>
      <c r="Z631" t="s">
        <v>579</v>
      </c>
    </row>
    <row r="632" spans="1:27">
      <c r="A632" s="57">
        <v>45740.681250000001</v>
      </c>
      <c r="B632">
        <v>24826063</v>
      </c>
      <c r="C632">
        <v>729698</v>
      </c>
      <c r="D632" t="s">
        <v>540</v>
      </c>
      <c r="E632" t="s">
        <v>2967</v>
      </c>
      <c r="F632" t="s">
        <v>2968</v>
      </c>
      <c r="G632" t="s">
        <v>2</v>
      </c>
      <c r="H632">
        <v>6024752</v>
      </c>
      <c r="I632">
        <v>60</v>
      </c>
      <c r="J632">
        <v>999886676</v>
      </c>
      <c r="K632" s="59" t="s">
        <v>2969</v>
      </c>
      <c r="L632" s="59" t="s">
        <v>2970</v>
      </c>
      <c r="M632" s="59" t="s">
        <v>604</v>
      </c>
      <c r="N632" t="s">
        <v>546</v>
      </c>
      <c r="O632" s="57">
        <v>45740.68472222222</v>
      </c>
      <c r="P632" s="57">
        <v>45740.715277777781</v>
      </c>
      <c r="Q632" s="57">
        <v>45740.693055555559</v>
      </c>
      <c r="R632" t="s">
        <v>407</v>
      </c>
      <c r="S632" t="s">
        <v>407</v>
      </c>
      <c r="W632" t="s">
        <v>547</v>
      </c>
    </row>
    <row r="633" spans="1:27" ht="57.95">
      <c r="A633" s="57">
        <v>45740.680555555555</v>
      </c>
      <c r="B633">
        <v>24826107</v>
      </c>
      <c r="C633">
        <v>729697</v>
      </c>
      <c r="D633" t="s">
        <v>540</v>
      </c>
      <c r="E633" t="s">
        <v>2971</v>
      </c>
      <c r="F633" t="s">
        <v>2972</v>
      </c>
      <c r="G633" t="s">
        <v>2</v>
      </c>
      <c r="H633">
        <v>43328380</v>
      </c>
      <c r="I633">
        <v>39</v>
      </c>
      <c r="J633">
        <v>991260473</v>
      </c>
      <c r="K633" s="59" t="s">
        <v>2973</v>
      </c>
      <c r="L633" s="59" t="s">
        <v>2974</v>
      </c>
      <c r="M633" s="59" t="s">
        <v>668</v>
      </c>
      <c r="N633" t="s">
        <v>546</v>
      </c>
      <c r="O633" s="57">
        <v>45740.68472222222</v>
      </c>
      <c r="P633" s="57">
        <v>45740.715277777781</v>
      </c>
      <c r="Q633" s="57">
        <v>45740.719444444447</v>
      </c>
      <c r="R633" t="s">
        <v>407</v>
      </c>
      <c r="S633" t="s">
        <v>407</v>
      </c>
      <c r="W633" t="s">
        <v>547</v>
      </c>
    </row>
    <row r="634" spans="1:27">
      <c r="A634" s="57">
        <v>45740.688194444447</v>
      </c>
      <c r="B634">
        <v>24826175</v>
      </c>
      <c r="C634">
        <v>729704</v>
      </c>
      <c r="D634" t="s">
        <v>540</v>
      </c>
      <c r="E634" t="s">
        <v>2975</v>
      </c>
      <c r="F634" t="s">
        <v>2976</v>
      </c>
      <c r="G634" t="s">
        <v>2</v>
      </c>
      <c r="H634">
        <v>91262221</v>
      </c>
      <c r="I634">
        <v>6</v>
      </c>
      <c r="J634">
        <v>989408616</v>
      </c>
      <c r="K634" s="59" t="s">
        <v>2977</v>
      </c>
      <c r="L634" s="59" t="s">
        <v>2978</v>
      </c>
      <c r="M634" s="59" t="s">
        <v>563</v>
      </c>
      <c r="N634" t="s">
        <v>558</v>
      </c>
      <c r="O634" s="57">
        <v>45740.692361111112</v>
      </c>
      <c r="P634" s="57">
        <v>45740.743055555555</v>
      </c>
      <c r="Q634" s="57">
        <v>45740.722222222219</v>
      </c>
      <c r="R634" t="s">
        <v>407</v>
      </c>
      <c r="S634" t="s">
        <v>407</v>
      </c>
      <c r="W634" t="s">
        <v>547</v>
      </c>
    </row>
    <row r="635" spans="1:27">
      <c r="A635" s="57">
        <v>45740.693055555559</v>
      </c>
      <c r="B635">
        <v>24826327</v>
      </c>
      <c r="C635">
        <v>729708</v>
      </c>
      <c r="D635" t="s">
        <v>540</v>
      </c>
      <c r="E635" t="s">
        <v>2979</v>
      </c>
      <c r="F635" t="s">
        <v>2980</v>
      </c>
      <c r="G635" t="s">
        <v>2</v>
      </c>
      <c r="H635">
        <v>70798282</v>
      </c>
      <c r="I635">
        <v>21</v>
      </c>
      <c r="J635">
        <v>941481384</v>
      </c>
      <c r="K635" s="59" t="s">
        <v>2981</v>
      </c>
      <c r="L635" s="59" t="s">
        <v>2982</v>
      </c>
      <c r="M635" s="59" t="s">
        <v>563</v>
      </c>
      <c r="N635" t="s">
        <v>546</v>
      </c>
      <c r="O635" s="57">
        <v>45740.70208333333</v>
      </c>
      <c r="P635" s="57">
        <v>45740.729166666664</v>
      </c>
      <c r="Q635" s="57">
        <v>45740.724305555559</v>
      </c>
      <c r="R635" t="s">
        <v>407</v>
      </c>
      <c r="S635" t="s">
        <v>407</v>
      </c>
      <c r="W635" t="s">
        <v>547</v>
      </c>
    </row>
    <row r="636" spans="1:27" ht="29.1">
      <c r="A636" s="57">
        <v>45740.70416666667</v>
      </c>
      <c r="B636">
        <v>24826547</v>
      </c>
      <c r="C636">
        <v>729722</v>
      </c>
      <c r="D636" t="s">
        <v>540</v>
      </c>
      <c r="E636" t="s">
        <v>2983</v>
      </c>
      <c r="F636" t="s">
        <v>2984</v>
      </c>
      <c r="G636" t="s">
        <v>2</v>
      </c>
      <c r="H636">
        <v>78139614</v>
      </c>
      <c r="I636">
        <v>12</v>
      </c>
      <c r="J636">
        <v>997101810</v>
      </c>
      <c r="K636" s="59" t="s">
        <v>2985</v>
      </c>
      <c r="L636" s="59" t="s">
        <v>2986</v>
      </c>
      <c r="M636" s="59" t="s">
        <v>568</v>
      </c>
      <c r="N636" t="s">
        <v>558</v>
      </c>
      <c r="O636" s="57">
        <v>45740.707638888889</v>
      </c>
      <c r="P636" s="57">
        <v>45740.756944444445</v>
      </c>
      <c r="Q636" t="s">
        <v>407</v>
      </c>
      <c r="R636" t="s">
        <v>407</v>
      </c>
      <c r="S636" t="s">
        <v>407</v>
      </c>
      <c r="W636" t="s">
        <v>547</v>
      </c>
    </row>
    <row r="637" spans="1:27" ht="29.1">
      <c r="A637" s="57">
        <v>45740.708333333336</v>
      </c>
      <c r="B637">
        <v>24826628</v>
      </c>
      <c r="C637">
        <v>729732</v>
      </c>
      <c r="D637" t="s">
        <v>540</v>
      </c>
      <c r="E637" t="s">
        <v>2987</v>
      </c>
      <c r="F637" t="s">
        <v>2988</v>
      </c>
      <c r="G637" t="s">
        <v>2</v>
      </c>
      <c r="H637">
        <v>47829087</v>
      </c>
      <c r="I637">
        <v>31</v>
      </c>
      <c r="J637">
        <v>984309991</v>
      </c>
      <c r="K637" s="59" t="s">
        <v>2989</v>
      </c>
      <c r="L637" s="59" t="s">
        <v>2990</v>
      </c>
      <c r="M637" s="59" t="s">
        <v>852</v>
      </c>
      <c r="N637" t="s">
        <v>546</v>
      </c>
      <c r="O637" s="57">
        <v>45740.712500000001</v>
      </c>
      <c r="P637" s="57">
        <v>45740.743055555555</v>
      </c>
      <c r="Q637" s="57">
        <v>45740.75</v>
      </c>
      <c r="R637" t="s">
        <v>407</v>
      </c>
      <c r="S637" t="s">
        <v>407</v>
      </c>
      <c r="W637" t="s">
        <v>547</v>
      </c>
    </row>
    <row r="638" spans="1:27" ht="29.1">
      <c r="A638" s="57">
        <v>45740.723611111112</v>
      </c>
      <c r="B638">
        <v>24826938</v>
      </c>
      <c r="C638">
        <v>729752</v>
      </c>
      <c r="D638" t="s">
        <v>540</v>
      </c>
      <c r="E638" t="s">
        <v>2991</v>
      </c>
      <c r="F638" t="s">
        <v>2992</v>
      </c>
      <c r="G638" t="s">
        <v>2</v>
      </c>
      <c r="H638">
        <v>43953451</v>
      </c>
      <c r="I638">
        <v>38</v>
      </c>
      <c r="J638">
        <v>981377464</v>
      </c>
      <c r="K638" s="59" t="s">
        <v>2993</v>
      </c>
      <c r="L638" s="59" t="s">
        <v>2994</v>
      </c>
      <c r="M638" s="59" t="s">
        <v>1204</v>
      </c>
      <c r="N638" t="s">
        <v>546</v>
      </c>
      <c r="O638" s="57">
        <v>45740.727083333331</v>
      </c>
      <c r="P638" s="57">
        <v>45740.743055555555</v>
      </c>
      <c r="Q638" s="57">
        <v>45740.752083333333</v>
      </c>
      <c r="R638" t="s">
        <v>407</v>
      </c>
      <c r="S638" t="s">
        <v>407</v>
      </c>
      <c r="W638" t="s">
        <v>547</v>
      </c>
    </row>
    <row r="639" spans="1:27" ht="29.1">
      <c r="A639" s="57">
        <v>45740.727777777778</v>
      </c>
      <c r="B639">
        <v>24827027</v>
      </c>
      <c r="C639">
        <v>729756</v>
      </c>
      <c r="D639" t="s">
        <v>540</v>
      </c>
      <c r="E639" t="s">
        <v>2995</v>
      </c>
      <c r="F639" t="s">
        <v>2996</v>
      </c>
      <c r="G639" t="s">
        <v>2</v>
      </c>
      <c r="H639">
        <v>79097885</v>
      </c>
      <c r="I639">
        <v>9</v>
      </c>
      <c r="J639">
        <v>938853251</v>
      </c>
      <c r="K639" s="59" t="s">
        <v>2997</v>
      </c>
      <c r="L639" s="59" t="s">
        <v>2998</v>
      </c>
      <c r="M639" s="59" t="s">
        <v>604</v>
      </c>
      <c r="N639" t="s">
        <v>558</v>
      </c>
      <c r="O639" s="57">
        <v>45740.731944444444</v>
      </c>
      <c r="P639" s="57">
        <v>45740.756944444445</v>
      </c>
      <c r="Q639" s="57">
        <v>45740.746527777781</v>
      </c>
      <c r="R639" t="s">
        <v>407</v>
      </c>
      <c r="S639" t="s">
        <v>407</v>
      </c>
      <c r="V639" t="s">
        <v>28</v>
      </c>
      <c r="W639" t="s">
        <v>578</v>
      </c>
      <c r="X639" s="8">
        <v>45741</v>
      </c>
      <c r="Y639" s="60">
        <v>0.80625000000000002</v>
      </c>
      <c r="Z639" t="s">
        <v>724</v>
      </c>
      <c r="AA639" t="s">
        <v>28</v>
      </c>
    </row>
    <row r="640" spans="1:27" ht="29.1">
      <c r="A640" s="57">
        <v>45740.729861111111</v>
      </c>
      <c r="B640">
        <v>24827061</v>
      </c>
      <c r="C640">
        <v>729757</v>
      </c>
      <c r="D640" t="s">
        <v>540</v>
      </c>
      <c r="E640" t="s">
        <v>781</v>
      </c>
      <c r="F640" t="s">
        <v>2999</v>
      </c>
      <c r="G640" t="s">
        <v>2</v>
      </c>
      <c r="H640">
        <v>78440580</v>
      </c>
      <c r="I640">
        <v>11</v>
      </c>
      <c r="J640">
        <v>969697329</v>
      </c>
      <c r="K640" s="59" t="s">
        <v>3000</v>
      </c>
      <c r="L640" s="59" t="s">
        <v>3001</v>
      </c>
      <c r="M640" s="59" t="s">
        <v>715</v>
      </c>
      <c r="N640" t="s">
        <v>558</v>
      </c>
      <c r="O640" s="57">
        <v>45740.734722222223</v>
      </c>
      <c r="P640" s="57">
        <v>45740.770833333336</v>
      </c>
      <c r="Q640" s="57">
        <v>45740.763194444444</v>
      </c>
      <c r="R640" t="s">
        <v>407</v>
      </c>
      <c r="S640" t="s">
        <v>407</v>
      </c>
      <c r="V640" t="s">
        <v>28</v>
      </c>
      <c r="W640" t="s">
        <v>3002</v>
      </c>
      <c r="Z640" t="s">
        <v>724</v>
      </c>
    </row>
    <row r="641" spans="1:27" ht="29.1">
      <c r="A641" s="57">
        <v>45740.736111111109</v>
      </c>
      <c r="B641">
        <v>24827076</v>
      </c>
      <c r="C641">
        <v>729761</v>
      </c>
      <c r="D641" t="s">
        <v>540</v>
      </c>
      <c r="E641" t="s">
        <v>3003</v>
      </c>
      <c r="F641" t="s">
        <v>3004</v>
      </c>
      <c r="G641" t="s">
        <v>2</v>
      </c>
      <c r="H641">
        <v>77861063</v>
      </c>
      <c r="I641">
        <v>12</v>
      </c>
      <c r="J641">
        <v>997018600</v>
      </c>
      <c r="K641" s="59" t="s">
        <v>3005</v>
      </c>
      <c r="L641" s="59" t="s">
        <v>3006</v>
      </c>
      <c r="M641" s="59" t="s">
        <v>622</v>
      </c>
      <c r="N641" t="s">
        <v>558</v>
      </c>
      <c r="O641" s="57">
        <v>45740.743750000001</v>
      </c>
      <c r="P641" s="57">
        <v>45740.770833333336</v>
      </c>
      <c r="Q641" s="57">
        <v>45740.751388888886</v>
      </c>
      <c r="R641" t="s">
        <v>407</v>
      </c>
      <c r="S641" s="57">
        <v>45740.775694444441</v>
      </c>
      <c r="V641" t="s">
        <v>28</v>
      </c>
      <c r="W641" t="s">
        <v>578</v>
      </c>
      <c r="X641" s="8">
        <v>45741</v>
      </c>
      <c r="Z641" t="s">
        <v>724</v>
      </c>
      <c r="AA641" t="s">
        <v>28</v>
      </c>
    </row>
    <row r="642" spans="1:27" ht="43.5">
      <c r="A642" s="57">
        <v>45740.740972222222</v>
      </c>
      <c r="B642">
        <v>24827300</v>
      </c>
      <c r="C642">
        <v>729767</v>
      </c>
      <c r="D642" t="s">
        <v>540</v>
      </c>
      <c r="E642" t="s">
        <v>3007</v>
      </c>
      <c r="F642" t="s">
        <v>3008</v>
      </c>
      <c r="G642" t="s">
        <v>2</v>
      </c>
      <c r="H642">
        <v>77044047</v>
      </c>
      <c r="I642">
        <v>27</v>
      </c>
      <c r="J642">
        <v>902716299</v>
      </c>
      <c r="K642" s="59" t="s">
        <v>3009</v>
      </c>
      <c r="L642" s="59" t="s">
        <v>3010</v>
      </c>
      <c r="M642" s="59" t="s">
        <v>1108</v>
      </c>
      <c r="N642" t="s">
        <v>546</v>
      </c>
      <c r="O642" s="57">
        <v>45740.744444444441</v>
      </c>
      <c r="P642" s="57">
        <v>45740.770833333336</v>
      </c>
      <c r="Q642" s="57">
        <v>45740.768055555556</v>
      </c>
      <c r="R642" t="s">
        <v>407</v>
      </c>
      <c r="S642" s="57">
        <v>45740.84652777778</v>
      </c>
      <c r="W642" t="s">
        <v>547</v>
      </c>
    </row>
    <row r="643" spans="1:27" ht="29.1">
      <c r="A643" s="57">
        <v>45740.743055555555</v>
      </c>
      <c r="B643">
        <v>24827339</v>
      </c>
      <c r="C643">
        <v>729771</v>
      </c>
      <c r="D643" t="s">
        <v>540</v>
      </c>
      <c r="E643" t="s">
        <v>2631</v>
      </c>
      <c r="F643" t="s">
        <v>3011</v>
      </c>
      <c r="G643" t="s">
        <v>2</v>
      </c>
      <c r="H643">
        <v>42781001</v>
      </c>
      <c r="I643">
        <v>40</v>
      </c>
      <c r="J643">
        <v>986370177</v>
      </c>
      <c r="K643" s="59" t="s">
        <v>3012</v>
      </c>
      <c r="L643" s="59" t="s">
        <v>3013</v>
      </c>
      <c r="M643" s="59" t="s">
        <v>826</v>
      </c>
      <c r="N643" t="s">
        <v>546</v>
      </c>
      <c r="O643" s="57">
        <v>45740.746527777781</v>
      </c>
      <c r="P643" s="57">
        <v>45740.770833333336</v>
      </c>
      <c r="Q643" s="57">
        <v>45740.769444444442</v>
      </c>
      <c r="R643" t="s">
        <v>407</v>
      </c>
      <c r="S643" t="s">
        <v>407</v>
      </c>
      <c r="V643" t="s">
        <v>28</v>
      </c>
      <c r="W643" t="s">
        <v>578</v>
      </c>
      <c r="X643" s="8">
        <v>45741</v>
      </c>
      <c r="Y643" s="60">
        <v>0.6743055555555556</v>
      </c>
      <c r="Z643" t="s">
        <v>579</v>
      </c>
      <c r="AA643" t="s">
        <v>28</v>
      </c>
    </row>
    <row r="644" spans="1:27" ht="43.5">
      <c r="A644" s="57">
        <v>45740.75277777778</v>
      </c>
      <c r="B644">
        <v>24827522</v>
      </c>
      <c r="C644">
        <v>729786</v>
      </c>
      <c r="D644" t="s">
        <v>540</v>
      </c>
      <c r="E644" t="s">
        <v>3014</v>
      </c>
      <c r="F644" t="s">
        <v>3015</v>
      </c>
      <c r="G644" t="s">
        <v>2</v>
      </c>
      <c r="H644">
        <v>42361939</v>
      </c>
      <c r="I644">
        <v>40</v>
      </c>
      <c r="J644">
        <v>966345635</v>
      </c>
      <c r="K644" s="59" t="s">
        <v>3016</v>
      </c>
      <c r="L644" s="59" t="s">
        <v>3017</v>
      </c>
      <c r="M644" s="59" t="s">
        <v>573</v>
      </c>
      <c r="N644" t="s">
        <v>546</v>
      </c>
      <c r="O644" s="57">
        <v>45740.756944444445</v>
      </c>
      <c r="P644" s="57">
        <v>45740.784722222219</v>
      </c>
      <c r="Q644" s="57">
        <v>45740.780555555553</v>
      </c>
      <c r="R644" t="s">
        <v>407</v>
      </c>
      <c r="S644" t="s">
        <v>407</v>
      </c>
      <c r="V644" t="s">
        <v>28</v>
      </c>
      <c r="W644" t="s">
        <v>578</v>
      </c>
      <c r="X644" s="8">
        <v>45741</v>
      </c>
      <c r="Y644" s="60">
        <v>0.72222222222222221</v>
      </c>
      <c r="Z644" t="s">
        <v>579</v>
      </c>
      <c r="AA644" t="s">
        <v>28</v>
      </c>
    </row>
    <row r="645" spans="1:27" ht="29.1">
      <c r="A645" s="57">
        <v>45740.753472222219</v>
      </c>
      <c r="B645">
        <v>24827529</v>
      </c>
      <c r="C645">
        <v>729787</v>
      </c>
      <c r="D645" t="s">
        <v>540</v>
      </c>
      <c r="E645" t="s">
        <v>3018</v>
      </c>
      <c r="F645" t="s">
        <v>3019</v>
      </c>
      <c r="G645" t="s">
        <v>2</v>
      </c>
      <c r="H645">
        <v>62596014</v>
      </c>
      <c r="I645">
        <v>15</v>
      </c>
      <c r="J645">
        <v>965838759</v>
      </c>
      <c r="K645" s="59" t="s">
        <v>3020</v>
      </c>
      <c r="L645" s="59" t="s">
        <v>3021</v>
      </c>
      <c r="M645" s="59" t="s">
        <v>573</v>
      </c>
      <c r="N645" t="s">
        <v>546</v>
      </c>
      <c r="O645" s="57">
        <v>45740.756944444445</v>
      </c>
      <c r="P645" s="57">
        <v>45740.784722222219</v>
      </c>
      <c r="Q645" s="57">
        <v>45740.775694444441</v>
      </c>
      <c r="R645" t="s">
        <v>407</v>
      </c>
      <c r="S645" t="s">
        <v>407</v>
      </c>
      <c r="W645" t="s">
        <v>547</v>
      </c>
    </row>
    <row r="646" spans="1:27" ht="43.5">
      <c r="A646" s="57">
        <v>45740.753472222219</v>
      </c>
      <c r="B646">
        <v>24827534</v>
      </c>
      <c r="C646">
        <v>729789</v>
      </c>
      <c r="D646" t="s">
        <v>540</v>
      </c>
      <c r="E646" t="s">
        <v>3022</v>
      </c>
      <c r="F646" t="s">
        <v>3023</v>
      </c>
      <c r="G646" t="s">
        <v>2</v>
      </c>
      <c r="H646">
        <v>44025331</v>
      </c>
      <c r="I646">
        <v>38</v>
      </c>
      <c r="J646">
        <v>984207534</v>
      </c>
      <c r="K646" s="59" t="s">
        <v>3024</v>
      </c>
      <c r="L646" s="59" t="s">
        <v>3025</v>
      </c>
      <c r="M646" s="59" t="s">
        <v>568</v>
      </c>
      <c r="N646" t="s">
        <v>546</v>
      </c>
      <c r="O646" s="57">
        <v>45740.756944444445</v>
      </c>
      <c r="P646" s="57">
        <v>45740.784722222219</v>
      </c>
      <c r="Q646" s="57">
        <v>45740.772222222222</v>
      </c>
      <c r="R646" t="s">
        <v>407</v>
      </c>
      <c r="S646" t="s">
        <v>407</v>
      </c>
      <c r="W646" t="s">
        <v>547</v>
      </c>
    </row>
    <row r="647" spans="1:27" ht="29.1">
      <c r="A647" s="57">
        <v>45740.755555555559</v>
      </c>
      <c r="B647">
        <v>24827566</v>
      </c>
      <c r="C647">
        <v>729792</v>
      </c>
      <c r="D647" t="s">
        <v>540</v>
      </c>
      <c r="E647" t="s">
        <v>3026</v>
      </c>
      <c r="F647" t="s">
        <v>3027</v>
      </c>
      <c r="G647" t="s">
        <v>2</v>
      </c>
      <c r="H647">
        <v>79412498</v>
      </c>
      <c r="I647">
        <v>9</v>
      </c>
      <c r="J647">
        <v>987768427</v>
      </c>
      <c r="K647" s="59" t="s">
        <v>3028</v>
      </c>
      <c r="L647" s="59" t="s">
        <v>3029</v>
      </c>
      <c r="M647" s="59" t="s">
        <v>609</v>
      </c>
      <c r="N647" t="s">
        <v>558</v>
      </c>
      <c r="O647" s="57">
        <v>45740.759027777778</v>
      </c>
      <c r="P647" s="57">
        <v>45740.784722222219</v>
      </c>
      <c r="Q647" s="57">
        <v>45740.790277777778</v>
      </c>
      <c r="R647" t="s">
        <v>407</v>
      </c>
      <c r="S647" t="s">
        <v>407</v>
      </c>
      <c r="V647" t="s">
        <v>28</v>
      </c>
      <c r="W647" t="s">
        <v>578</v>
      </c>
      <c r="X647" s="8">
        <v>45741</v>
      </c>
      <c r="Z647" t="s">
        <v>724</v>
      </c>
      <c r="AA647" t="s">
        <v>2140</v>
      </c>
    </row>
    <row r="648" spans="1:27">
      <c r="A648" s="57">
        <v>45740.759722222225</v>
      </c>
      <c r="B648">
        <v>24827577</v>
      </c>
      <c r="C648">
        <v>729797</v>
      </c>
      <c r="D648" t="s">
        <v>540</v>
      </c>
      <c r="E648" t="s">
        <v>818</v>
      </c>
      <c r="F648" t="s">
        <v>3030</v>
      </c>
      <c r="G648" t="s">
        <v>764</v>
      </c>
      <c r="H648">
        <v>9992451</v>
      </c>
      <c r="I648">
        <v>52</v>
      </c>
      <c r="J648">
        <v>955121792</v>
      </c>
      <c r="K648" s="59" t="s">
        <v>3031</v>
      </c>
      <c r="L648" s="59" t="s">
        <v>3032</v>
      </c>
      <c r="M648" s="59" t="s">
        <v>589</v>
      </c>
      <c r="N648" t="s">
        <v>546</v>
      </c>
      <c r="O648" s="57">
        <v>45740.763888888891</v>
      </c>
      <c r="P648" s="57">
        <v>45740.784722222219</v>
      </c>
      <c r="Q648" s="57">
        <v>45740.801388888889</v>
      </c>
      <c r="R648" t="s">
        <v>407</v>
      </c>
      <c r="S648" t="s">
        <v>407</v>
      </c>
      <c r="V648" t="s">
        <v>28</v>
      </c>
      <c r="W648" t="s">
        <v>578</v>
      </c>
      <c r="X648" s="8">
        <v>45741</v>
      </c>
      <c r="Y648" s="60">
        <v>0.58402777777777781</v>
      </c>
      <c r="Z648" t="s">
        <v>579</v>
      </c>
      <c r="AA648" t="s">
        <v>2140</v>
      </c>
    </row>
    <row r="649" spans="1:27" ht="29.1">
      <c r="A649" s="57">
        <v>45740.773611111108</v>
      </c>
      <c r="B649">
        <v>24827762</v>
      </c>
      <c r="C649">
        <v>729813</v>
      </c>
      <c r="D649" t="s">
        <v>540</v>
      </c>
      <c r="E649" t="s">
        <v>3033</v>
      </c>
      <c r="F649" t="s">
        <v>3034</v>
      </c>
      <c r="G649" t="s">
        <v>2</v>
      </c>
      <c r="H649">
        <v>7761777</v>
      </c>
      <c r="I649">
        <v>50</v>
      </c>
      <c r="J649">
        <v>996152166</v>
      </c>
      <c r="K649" s="59" t="s">
        <v>3035</v>
      </c>
      <c r="L649" s="59" t="s">
        <v>3036</v>
      </c>
      <c r="M649" s="59" t="s">
        <v>1771</v>
      </c>
      <c r="N649" t="s">
        <v>546</v>
      </c>
      <c r="O649" s="57">
        <v>45740.777777777781</v>
      </c>
      <c r="P649" s="57">
        <v>45740.798611111109</v>
      </c>
      <c r="Q649" s="57">
        <v>45740.789583333331</v>
      </c>
      <c r="R649" t="s">
        <v>407</v>
      </c>
      <c r="S649" t="s">
        <v>407</v>
      </c>
      <c r="V649" t="s">
        <v>28</v>
      </c>
      <c r="W649" t="s">
        <v>578</v>
      </c>
      <c r="X649" s="8">
        <v>45741</v>
      </c>
      <c r="Y649" s="60">
        <v>0.56874999999999998</v>
      </c>
      <c r="Z649" t="s">
        <v>579</v>
      </c>
      <c r="AA649" t="s">
        <v>2140</v>
      </c>
    </row>
    <row r="650" spans="1:27">
      <c r="A650" s="57">
        <v>45740.772222222222</v>
      </c>
      <c r="B650">
        <v>24827822</v>
      </c>
      <c r="C650">
        <v>729810</v>
      </c>
      <c r="D650" t="s">
        <v>540</v>
      </c>
      <c r="E650" t="s">
        <v>3037</v>
      </c>
      <c r="F650" t="s">
        <v>3038</v>
      </c>
      <c r="G650" t="s">
        <v>2</v>
      </c>
      <c r="H650">
        <v>7874725</v>
      </c>
      <c r="I650">
        <v>53</v>
      </c>
      <c r="J650">
        <v>960943783</v>
      </c>
      <c r="K650" s="59" t="s">
        <v>3039</v>
      </c>
      <c r="L650" s="59" t="s">
        <v>3040</v>
      </c>
      <c r="M650" s="59" t="s">
        <v>609</v>
      </c>
      <c r="N650" t="s">
        <v>546</v>
      </c>
      <c r="O650" s="57">
        <v>45740.776388888888</v>
      </c>
      <c r="P650" s="57">
        <v>45740.798611111109</v>
      </c>
      <c r="Q650" s="57">
        <v>45740.794444444444</v>
      </c>
      <c r="R650" t="s">
        <v>407</v>
      </c>
      <c r="S650" t="s">
        <v>407</v>
      </c>
      <c r="V650" t="s">
        <v>28</v>
      </c>
      <c r="W650" t="s">
        <v>578</v>
      </c>
      <c r="X650" s="8">
        <v>45741</v>
      </c>
      <c r="Y650" s="60">
        <v>0.68055555555555558</v>
      </c>
      <c r="Z650" t="s">
        <v>579</v>
      </c>
      <c r="AA650" t="s">
        <v>2140</v>
      </c>
    </row>
    <row r="651" spans="1:27" ht="29.1">
      <c r="A651" s="57">
        <v>45740.779166666667</v>
      </c>
      <c r="B651">
        <v>24827908</v>
      </c>
      <c r="C651">
        <v>729823</v>
      </c>
      <c r="D651" t="s">
        <v>540</v>
      </c>
      <c r="E651" t="s">
        <v>3041</v>
      </c>
      <c r="F651" t="s">
        <v>3042</v>
      </c>
      <c r="G651" t="s">
        <v>2</v>
      </c>
      <c r="H651">
        <v>44208808</v>
      </c>
      <c r="I651">
        <v>38</v>
      </c>
      <c r="J651">
        <v>992081675</v>
      </c>
      <c r="K651" s="59" t="s">
        <v>3043</v>
      </c>
      <c r="L651" s="59" t="s">
        <v>3044</v>
      </c>
      <c r="M651" s="59" t="s">
        <v>715</v>
      </c>
      <c r="N651" t="s">
        <v>546</v>
      </c>
      <c r="O651" s="57">
        <v>45740.782638888886</v>
      </c>
      <c r="P651" s="57">
        <v>45740.8125</v>
      </c>
      <c r="Q651" s="57">
        <v>45740.818749999999</v>
      </c>
      <c r="R651" t="s">
        <v>407</v>
      </c>
      <c r="S651" t="s">
        <v>407</v>
      </c>
      <c r="W651" t="s">
        <v>547</v>
      </c>
    </row>
    <row r="652" spans="1:27" ht="29.1">
      <c r="A652" s="57">
        <v>45740.784722222219</v>
      </c>
      <c r="B652">
        <v>24827968</v>
      </c>
      <c r="C652">
        <v>729830</v>
      </c>
      <c r="D652" t="s">
        <v>540</v>
      </c>
      <c r="E652" t="s">
        <v>3045</v>
      </c>
      <c r="F652" t="s">
        <v>3046</v>
      </c>
      <c r="G652" t="s">
        <v>2</v>
      </c>
      <c r="H652">
        <v>93219576</v>
      </c>
      <c r="I652">
        <v>2</v>
      </c>
      <c r="J652">
        <v>952881255</v>
      </c>
      <c r="K652" s="59" t="s">
        <v>3047</v>
      </c>
      <c r="L652" s="59" t="s">
        <v>3048</v>
      </c>
      <c r="M652" s="59" t="s">
        <v>568</v>
      </c>
      <c r="N652" t="s">
        <v>558</v>
      </c>
      <c r="O652" s="57">
        <v>45740.788194444445</v>
      </c>
      <c r="P652" s="57">
        <v>45740.8125</v>
      </c>
      <c r="Q652" t="s">
        <v>407</v>
      </c>
      <c r="R652" t="s">
        <v>407</v>
      </c>
      <c r="S652" t="s">
        <v>407</v>
      </c>
      <c r="W652" t="s">
        <v>547</v>
      </c>
    </row>
    <row r="653" spans="1:27">
      <c r="A653" s="57">
        <v>45740.789583333331</v>
      </c>
      <c r="B653">
        <v>24827985</v>
      </c>
      <c r="C653">
        <v>729837</v>
      </c>
      <c r="D653" t="s">
        <v>540</v>
      </c>
      <c r="E653" t="s">
        <v>2257</v>
      </c>
      <c r="F653" t="s">
        <v>3049</v>
      </c>
      <c r="G653" t="s">
        <v>2</v>
      </c>
      <c r="H653">
        <v>10201090</v>
      </c>
      <c r="I653">
        <v>49</v>
      </c>
      <c r="J653">
        <v>902715806</v>
      </c>
      <c r="K653" s="59" t="s">
        <v>3050</v>
      </c>
      <c r="L653" s="59" t="s">
        <v>3051</v>
      </c>
      <c r="M653" s="59" t="s">
        <v>609</v>
      </c>
      <c r="N653" t="s">
        <v>546</v>
      </c>
      <c r="O653" s="57">
        <v>45740.794444444444</v>
      </c>
      <c r="P653" s="57">
        <v>45740.8125</v>
      </c>
      <c r="Q653" s="57">
        <v>45740.802777777775</v>
      </c>
      <c r="R653" t="s">
        <v>407</v>
      </c>
      <c r="S653" t="s">
        <v>407</v>
      </c>
      <c r="V653" t="s">
        <v>28</v>
      </c>
      <c r="W653" t="s">
        <v>578</v>
      </c>
      <c r="X653" s="8">
        <v>45741</v>
      </c>
      <c r="Y653" s="60">
        <v>0.68055555555555558</v>
      </c>
      <c r="Z653" t="s">
        <v>579</v>
      </c>
      <c r="AA653" t="s">
        <v>28</v>
      </c>
    </row>
    <row r="654" spans="1:27">
      <c r="A654" s="57">
        <v>45740.791666666664</v>
      </c>
      <c r="B654">
        <v>24828036</v>
      </c>
      <c r="C654">
        <v>729839</v>
      </c>
      <c r="D654" t="s">
        <v>540</v>
      </c>
      <c r="E654" t="s">
        <v>3052</v>
      </c>
      <c r="F654" t="s">
        <v>3053</v>
      </c>
      <c r="G654" t="s">
        <v>2</v>
      </c>
      <c r="H654">
        <v>76605149</v>
      </c>
      <c r="I654">
        <v>27</v>
      </c>
      <c r="J654">
        <v>971477389</v>
      </c>
      <c r="K654" s="59" t="s">
        <v>3054</v>
      </c>
      <c r="L654" s="59" t="s">
        <v>3055</v>
      </c>
      <c r="M654" s="59" t="s">
        <v>609</v>
      </c>
      <c r="N654" t="s">
        <v>546</v>
      </c>
      <c r="O654" s="57">
        <v>45740.795138888891</v>
      </c>
      <c r="P654" s="57">
        <v>45740.8125</v>
      </c>
      <c r="Q654" s="57">
        <v>45740.813888888886</v>
      </c>
      <c r="R654" t="s">
        <v>407</v>
      </c>
      <c r="S654" t="s">
        <v>407</v>
      </c>
      <c r="V654" t="s">
        <v>28</v>
      </c>
      <c r="W654" t="s">
        <v>578</v>
      </c>
      <c r="X654" s="8">
        <v>45741</v>
      </c>
      <c r="Y654" s="60">
        <v>0.65</v>
      </c>
      <c r="Z654" t="s">
        <v>579</v>
      </c>
      <c r="AA654" t="s">
        <v>2140</v>
      </c>
    </row>
    <row r="655" spans="1:27" ht="29.1">
      <c r="A655" s="57">
        <v>45740.791666666664</v>
      </c>
      <c r="B655">
        <v>24828038</v>
      </c>
      <c r="C655">
        <v>729840</v>
      </c>
      <c r="D655" t="s">
        <v>540</v>
      </c>
      <c r="E655" t="s">
        <v>3056</v>
      </c>
      <c r="F655" t="s">
        <v>3057</v>
      </c>
      <c r="G655" t="s">
        <v>2</v>
      </c>
      <c r="H655">
        <v>78175150</v>
      </c>
      <c r="I655">
        <v>11</v>
      </c>
      <c r="J655">
        <v>945785959</v>
      </c>
      <c r="K655" s="59" t="s">
        <v>3058</v>
      </c>
      <c r="L655" s="59" t="s">
        <v>3059</v>
      </c>
      <c r="M655" s="59" t="s">
        <v>715</v>
      </c>
      <c r="N655" t="s">
        <v>558</v>
      </c>
      <c r="O655" s="57">
        <v>45740.79583333333</v>
      </c>
      <c r="P655" s="57">
        <v>45740.8125</v>
      </c>
      <c r="Q655" s="57">
        <v>45740.818055555559</v>
      </c>
      <c r="R655" t="s">
        <v>407</v>
      </c>
      <c r="S655" t="s">
        <v>407</v>
      </c>
      <c r="V655" t="s">
        <v>28</v>
      </c>
      <c r="W655" t="s">
        <v>578</v>
      </c>
      <c r="X655" s="8">
        <v>45741</v>
      </c>
      <c r="Y655" s="60">
        <v>0.74930555555555556</v>
      </c>
      <c r="Z655" t="s">
        <v>579</v>
      </c>
      <c r="AA655" t="s">
        <v>2140</v>
      </c>
    </row>
    <row r="656" spans="1:27" ht="29.1">
      <c r="A656" s="57">
        <v>45740.798611111109</v>
      </c>
      <c r="B656">
        <v>24828083</v>
      </c>
      <c r="C656">
        <v>729848</v>
      </c>
      <c r="D656" t="s">
        <v>540</v>
      </c>
      <c r="E656" t="s">
        <v>3060</v>
      </c>
      <c r="F656" t="s">
        <v>3061</v>
      </c>
      <c r="G656" t="s">
        <v>2</v>
      </c>
      <c r="H656">
        <v>8483856</v>
      </c>
      <c r="I656">
        <v>66</v>
      </c>
      <c r="J656">
        <v>997970475</v>
      </c>
      <c r="K656" s="59" t="s">
        <v>3062</v>
      </c>
      <c r="L656" s="59" t="s">
        <v>3063</v>
      </c>
      <c r="M656" s="59" t="s">
        <v>715</v>
      </c>
      <c r="N656" t="s">
        <v>546</v>
      </c>
      <c r="O656" s="57">
        <v>45740.802083333336</v>
      </c>
      <c r="P656" s="57">
        <v>45740.826388888891</v>
      </c>
      <c r="Q656" s="57">
        <v>45740.826388888891</v>
      </c>
      <c r="R656" t="s">
        <v>407</v>
      </c>
      <c r="S656" t="s">
        <v>407</v>
      </c>
      <c r="V656" t="s">
        <v>28</v>
      </c>
      <c r="W656" t="s">
        <v>578</v>
      </c>
      <c r="X656" s="8">
        <v>45741</v>
      </c>
      <c r="Y656" s="60">
        <v>0.76249999999999996</v>
      </c>
      <c r="Z656" t="s">
        <v>579</v>
      </c>
      <c r="AA656" t="s">
        <v>2140</v>
      </c>
    </row>
    <row r="657" spans="1:27">
      <c r="A657" s="57">
        <v>45740.799305555556</v>
      </c>
      <c r="B657">
        <v>24828061</v>
      </c>
      <c r="C657">
        <v>729850</v>
      </c>
      <c r="D657" t="s">
        <v>540</v>
      </c>
      <c r="E657" t="s">
        <v>3064</v>
      </c>
      <c r="F657" t="s">
        <v>3065</v>
      </c>
      <c r="G657" t="s">
        <v>2</v>
      </c>
      <c r="H657">
        <v>10109469</v>
      </c>
      <c r="I657">
        <v>51</v>
      </c>
      <c r="J657">
        <v>977704320</v>
      </c>
      <c r="K657" s="59" t="s">
        <v>3066</v>
      </c>
      <c r="L657" s="59" t="s">
        <v>3067</v>
      </c>
      <c r="M657" s="59" t="s">
        <v>599</v>
      </c>
      <c r="N657" t="s">
        <v>546</v>
      </c>
      <c r="O657" s="57">
        <v>45740.803472222222</v>
      </c>
      <c r="P657" s="57">
        <v>45740.826388888891</v>
      </c>
      <c r="Q657" s="57">
        <v>45740.813888888886</v>
      </c>
      <c r="R657" t="s">
        <v>407</v>
      </c>
      <c r="S657" t="s">
        <v>407</v>
      </c>
      <c r="V657" t="s">
        <v>28</v>
      </c>
      <c r="W657" t="s">
        <v>578</v>
      </c>
      <c r="X657" s="8">
        <v>45741</v>
      </c>
      <c r="Y657" s="60">
        <v>0.65138888888888891</v>
      </c>
      <c r="Z657" t="s">
        <v>579</v>
      </c>
      <c r="AA657" t="s">
        <v>28</v>
      </c>
    </row>
    <row r="658" spans="1:27" ht="29.1">
      <c r="A658" s="57">
        <v>45740.797222222223</v>
      </c>
      <c r="B658">
        <v>24828075</v>
      </c>
      <c r="C658">
        <v>729846</v>
      </c>
      <c r="D658" t="s">
        <v>540</v>
      </c>
      <c r="E658" t="s">
        <v>3068</v>
      </c>
      <c r="F658" t="s">
        <v>3069</v>
      </c>
      <c r="G658" t="s">
        <v>2</v>
      </c>
      <c r="H658">
        <v>79631844</v>
      </c>
      <c r="I658">
        <v>8</v>
      </c>
      <c r="J658">
        <v>947431335</v>
      </c>
      <c r="K658" s="59" t="s">
        <v>3070</v>
      </c>
      <c r="L658" s="59" t="s">
        <v>3071</v>
      </c>
      <c r="M658" s="59" t="s">
        <v>573</v>
      </c>
      <c r="N658" t="s">
        <v>558</v>
      </c>
      <c r="O658" s="57">
        <v>45740.800694444442</v>
      </c>
      <c r="P658" s="57">
        <v>45740.826388888891</v>
      </c>
      <c r="Q658" s="57">
        <v>45740.806250000001</v>
      </c>
      <c r="R658" t="s">
        <v>407</v>
      </c>
      <c r="S658" s="57">
        <v>45740.834027777775</v>
      </c>
      <c r="V658" t="s">
        <v>28</v>
      </c>
      <c r="W658" t="s">
        <v>578</v>
      </c>
      <c r="X658" s="8">
        <v>45741</v>
      </c>
      <c r="Y658" s="60">
        <v>0.66527777777777775</v>
      </c>
      <c r="Z658" t="s">
        <v>579</v>
      </c>
      <c r="AA658" t="s">
        <v>28</v>
      </c>
    </row>
    <row r="659" spans="1:27">
      <c r="A659" s="57">
        <v>45740.804166666669</v>
      </c>
      <c r="B659">
        <v>24828098</v>
      </c>
      <c r="C659">
        <v>729862</v>
      </c>
      <c r="D659" t="s">
        <v>540</v>
      </c>
      <c r="E659" t="s">
        <v>3072</v>
      </c>
      <c r="F659" t="s">
        <v>3073</v>
      </c>
      <c r="G659" t="s">
        <v>2</v>
      </c>
      <c r="H659">
        <v>74298932</v>
      </c>
      <c r="I659">
        <v>20</v>
      </c>
      <c r="J659">
        <v>936378690</v>
      </c>
      <c r="K659" s="59" t="s">
        <v>3074</v>
      </c>
      <c r="L659" s="59" t="s">
        <v>3075</v>
      </c>
      <c r="M659" s="59" t="s">
        <v>563</v>
      </c>
      <c r="N659" t="s">
        <v>546</v>
      </c>
      <c r="O659" s="57">
        <v>45740.808333333334</v>
      </c>
      <c r="P659" s="57">
        <v>45740.840277777781</v>
      </c>
      <c r="Q659" s="57">
        <v>45740.832638888889</v>
      </c>
      <c r="R659" t="s">
        <v>407</v>
      </c>
      <c r="S659" t="s">
        <v>407</v>
      </c>
      <c r="V659" t="s">
        <v>28</v>
      </c>
      <c r="W659" t="s">
        <v>578</v>
      </c>
      <c r="X659" s="8">
        <v>45741</v>
      </c>
      <c r="Y659" s="60">
        <v>0.47152777777777777</v>
      </c>
      <c r="Z659" t="s">
        <v>579</v>
      </c>
      <c r="AA659" t="s">
        <v>28</v>
      </c>
    </row>
    <row r="660" spans="1:27" ht="29.1">
      <c r="A660" s="57">
        <v>45740.804861111108</v>
      </c>
      <c r="B660">
        <v>24828133</v>
      </c>
      <c r="C660">
        <v>729864</v>
      </c>
      <c r="D660" t="s">
        <v>540</v>
      </c>
      <c r="E660" t="s">
        <v>3076</v>
      </c>
      <c r="F660" t="s">
        <v>3077</v>
      </c>
      <c r="G660" t="s">
        <v>2</v>
      </c>
      <c r="H660">
        <v>91831352</v>
      </c>
      <c r="I660">
        <v>4</v>
      </c>
      <c r="J660">
        <v>997625450</v>
      </c>
      <c r="K660" s="59" t="s">
        <v>3078</v>
      </c>
      <c r="L660" s="59" t="s">
        <v>3079</v>
      </c>
      <c r="M660" s="59" t="s">
        <v>577</v>
      </c>
      <c r="N660" t="s">
        <v>558</v>
      </c>
      <c r="O660" s="57">
        <v>45740.808333333334</v>
      </c>
      <c r="P660" s="57">
        <v>45740.840277777781</v>
      </c>
      <c r="Q660" t="s">
        <v>407</v>
      </c>
      <c r="R660" t="s">
        <v>407</v>
      </c>
      <c r="S660" t="s">
        <v>407</v>
      </c>
      <c r="W660" t="s">
        <v>547</v>
      </c>
    </row>
    <row r="661" spans="1:27" ht="29.1">
      <c r="A661" s="57">
        <v>45740.811111111114</v>
      </c>
      <c r="B661">
        <v>24828138</v>
      </c>
      <c r="C661">
        <v>729871</v>
      </c>
      <c r="D661" t="s">
        <v>540</v>
      </c>
      <c r="E661" t="s">
        <v>3080</v>
      </c>
      <c r="F661" t="s">
        <v>3081</v>
      </c>
      <c r="G661" t="s">
        <v>2</v>
      </c>
      <c r="H661">
        <v>70721103</v>
      </c>
      <c r="I661">
        <v>17</v>
      </c>
      <c r="J661">
        <v>989049846</v>
      </c>
      <c r="K661" s="59" t="s">
        <v>3082</v>
      </c>
      <c r="L661" s="59" t="s">
        <v>3083</v>
      </c>
      <c r="M661" s="59" t="s">
        <v>843</v>
      </c>
      <c r="N661" t="s">
        <v>546</v>
      </c>
      <c r="O661" s="57">
        <v>45740.815972222219</v>
      </c>
      <c r="P661" s="57">
        <v>45740.840277777781</v>
      </c>
      <c r="Q661" s="57">
        <v>45740.82708333333</v>
      </c>
      <c r="R661" t="s">
        <v>407</v>
      </c>
      <c r="S661" t="s">
        <v>407</v>
      </c>
      <c r="V661" t="s">
        <v>28</v>
      </c>
      <c r="W661" t="s">
        <v>578</v>
      </c>
      <c r="X661" s="8">
        <v>45741</v>
      </c>
      <c r="Y661" s="60">
        <v>0.46180555555555558</v>
      </c>
      <c r="Z661" t="s">
        <v>579</v>
      </c>
      <c r="AA661" t="s">
        <v>2140</v>
      </c>
    </row>
    <row r="662" spans="1:27" ht="29.1">
      <c r="A662" s="57">
        <v>45740.811111111114</v>
      </c>
      <c r="B662">
        <v>24828157</v>
      </c>
      <c r="C662">
        <v>729870</v>
      </c>
      <c r="D662" t="s">
        <v>540</v>
      </c>
      <c r="E662" t="s">
        <v>3084</v>
      </c>
      <c r="F662" t="s">
        <v>3085</v>
      </c>
      <c r="G662" t="s">
        <v>2</v>
      </c>
      <c r="H662">
        <v>78001280</v>
      </c>
      <c r="I662">
        <v>12</v>
      </c>
      <c r="J662">
        <v>960113646</v>
      </c>
      <c r="K662" s="59" t="s">
        <v>3086</v>
      </c>
      <c r="L662" s="59" t="s">
        <v>3087</v>
      </c>
      <c r="M662" s="59" t="s">
        <v>757</v>
      </c>
      <c r="N662" t="s">
        <v>558</v>
      </c>
      <c r="O662" s="57">
        <v>45740.814583333333</v>
      </c>
      <c r="P662" s="57">
        <v>45740.840277777781</v>
      </c>
      <c r="Q662" s="57">
        <v>45740.831944444442</v>
      </c>
      <c r="R662" t="s">
        <v>407</v>
      </c>
      <c r="S662" t="s">
        <v>407</v>
      </c>
      <c r="V662" t="s">
        <v>28</v>
      </c>
      <c r="W662" t="s">
        <v>578</v>
      </c>
      <c r="X662" s="8">
        <v>45741</v>
      </c>
      <c r="Y662" s="60">
        <v>0.47916666666666669</v>
      </c>
      <c r="Z662" t="s">
        <v>579</v>
      </c>
      <c r="AA662" t="s">
        <v>2140</v>
      </c>
    </row>
    <row r="663" spans="1:27" ht="29.1">
      <c r="A663" s="57">
        <v>45740.818055555559</v>
      </c>
      <c r="B663">
        <v>24828176</v>
      </c>
      <c r="C663">
        <v>729878</v>
      </c>
      <c r="D663" t="s">
        <v>540</v>
      </c>
      <c r="E663" t="s">
        <v>989</v>
      </c>
      <c r="F663" t="s">
        <v>990</v>
      </c>
      <c r="G663" t="s">
        <v>2</v>
      </c>
      <c r="H663">
        <v>71599058</v>
      </c>
      <c r="I663">
        <v>31</v>
      </c>
      <c r="J663">
        <v>963721546</v>
      </c>
      <c r="K663" s="59" t="s">
        <v>3088</v>
      </c>
      <c r="L663" s="59" t="s">
        <v>3089</v>
      </c>
      <c r="M663" s="59" t="s">
        <v>609</v>
      </c>
      <c r="N663" t="s">
        <v>546</v>
      </c>
      <c r="O663" s="57">
        <v>45740.821527777778</v>
      </c>
      <c r="P663" s="57">
        <v>45740.840277777781</v>
      </c>
      <c r="Q663" s="57">
        <v>45740.828472222223</v>
      </c>
      <c r="R663" t="s">
        <v>407</v>
      </c>
      <c r="S663" s="57">
        <v>45740.842361111114</v>
      </c>
      <c r="V663" t="s">
        <v>28</v>
      </c>
      <c r="W663" t="s">
        <v>578</v>
      </c>
      <c r="X663" s="8">
        <v>45741</v>
      </c>
      <c r="Y663" s="60">
        <v>0.61944444444444446</v>
      </c>
      <c r="Z663" t="s">
        <v>579</v>
      </c>
      <c r="AA663" t="s">
        <v>28</v>
      </c>
    </row>
    <row r="664" spans="1:27" ht="29.1">
      <c r="A664" s="57">
        <v>45740.819444444445</v>
      </c>
      <c r="B664">
        <v>24828183</v>
      </c>
      <c r="C664">
        <v>729882</v>
      </c>
      <c r="D664" t="s">
        <v>540</v>
      </c>
      <c r="E664" t="s">
        <v>3090</v>
      </c>
      <c r="F664" t="s">
        <v>3091</v>
      </c>
      <c r="G664" t="s">
        <v>2</v>
      </c>
      <c r="H664">
        <v>44324473</v>
      </c>
      <c r="I664">
        <v>37</v>
      </c>
      <c r="J664">
        <v>933416849</v>
      </c>
      <c r="K664" s="59" t="s">
        <v>3092</v>
      </c>
      <c r="L664" s="59" t="s">
        <v>3093</v>
      </c>
      <c r="M664" s="59" t="s">
        <v>599</v>
      </c>
      <c r="N664" t="s">
        <v>546</v>
      </c>
      <c r="O664" s="57">
        <v>45740.823611111111</v>
      </c>
      <c r="P664" s="57">
        <v>45740.854166666664</v>
      </c>
      <c r="Q664" s="57">
        <v>45740.847222222219</v>
      </c>
      <c r="R664" t="s">
        <v>407</v>
      </c>
      <c r="S664" t="s">
        <v>407</v>
      </c>
      <c r="V664" t="s">
        <v>28</v>
      </c>
      <c r="W664" t="s">
        <v>578</v>
      </c>
      <c r="X664" s="8">
        <v>45741</v>
      </c>
      <c r="Y664" s="60">
        <v>0.54166666666666663</v>
      </c>
      <c r="Z664" t="s">
        <v>579</v>
      </c>
      <c r="AA664" t="s">
        <v>28</v>
      </c>
    </row>
    <row r="665" spans="1:27" ht="29.1">
      <c r="A665" s="57">
        <v>45740.825694444444</v>
      </c>
      <c r="B665">
        <v>24828210</v>
      </c>
      <c r="C665">
        <v>729888</v>
      </c>
      <c r="D665" t="s">
        <v>540</v>
      </c>
      <c r="E665" t="s">
        <v>3094</v>
      </c>
      <c r="F665" t="s">
        <v>2059</v>
      </c>
      <c r="G665" t="s">
        <v>2</v>
      </c>
      <c r="H665">
        <v>78960447</v>
      </c>
      <c r="I665">
        <v>10</v>
      </c>
      <c r="J665">
        <v>970234760</v>
      </c>
      <c r="K665" s="59" t="s">
        <v>3095</v>
      </c>
      <c r="L665" s="59" t="s">
        <v>3096</v>
      </c>
      <c r="M665" s="59" t="s">
        <v>552</v>
      </c>
      <c r="N665" t="s">
        <v>558</v>
      </c>
      <c r="O665" s="57">
        <v>45740.831250000003</v>
      </c>
      <c r="P665" s="57">
        <v>45740.854166666664</v>
      </c>
      <c r="Q665" s="57">
        <v>45740.845833333333</v>
      </c>
      <c r="R665" t="s">
        <v>407</v>
      </c>
      <c r="S665" t="s">
        <v>407</v>
      </c>
      <c r="W665" t="s">
        <v>547</v>
      </c>
    </row>
    <row r="666" spans="1:27" ht="29.1">
      <c r="A666" s="57">
        <v>45740.833333333336</v>
      </c>
      <c r="B666">
        <v>24828251</v>
      </c>
      <c r="C666">
        <v>729896</v>
      </c>
      <c r="D666" t="s">
        <v>540</v>
      </c>
      <c r="E666" t="s">
        <v>3097</v>
      </c>
      <c r="F666" t="s">
        <v>3098</v>
      </c>
      <c r="G666" t="s">
        <v>2</v>
      </c>
      <c r="H666">
        <v>90245070</v>
      </c>
      <c r="I666">
        <v>7</v>
      </c>
      <c r="J666">
        <v>969329769</v>
      </c>
      <c r="K666" s="59" t="s">
        <v>3099</v>
      </c>
      <c r="L666" s="59" t="s">
        <v>3100</v>
      </c>
      <c r="M666" s="59" t="s">
        <v>1067</v>
      </c>
      <c r="N666" t="s">
        <v>558</v>
      </c>
      <c r="O666" s="57">
        <v>45740.834027777775</v>
      </c>
      <c r="P666" s="57">
        <v>45740.854166666664</v>
      </c>
      <c r="Q666" s="57">
        <v>45740.84375</v>
      </c>
      <c r="R666" t="s">
        <v>407</v>
      </c>
      <c r="S666" s="57">
        <v>45740.864583333336</v>
      </c>
      <c r="V666" t="s">
        <v>28</v>
      </c>
      <c r="W666" t="s">
        <v>578</v>
      </c>
      <c r="X666" s="8">
        <v>45741</v>
      </c>
      <c r="Y666" s="60">
        <v>0.50486111111111109</v>
      </c>
      <c r="Z666" t="s">
        <v>579</v>
      </c>
      <c r="AA666" t="s">
        <v>28</v>
      </c>
    </row>
    <row r="667" spans="1:27" ht="43.5">
      <c r="A667" s="57">
        <v>45740.834722222222</v>
      </c>
      <c r="B667">
        <v>24828255</v>
      </c>
      <c r="C667">
        <v>729897</v>
      </c>
      <c r="D667" t="s">
        <v>540</v>
      </c>
      <c r="E667" t="s">
        <v>3101</v>
      </c>
      <c r="F667" t="s">
        <v>3102</v>
      </c>
      <c r="G667" t="s">
        <v>2</v>
      </c>
      <c r="H667">
        <v>79768930</v>
      </c>
      <c r="I667">
        <v>8</v>
      </c>
      <c r="J667">
        <v>951797268</v>
      </c>
      <c r="K667" s="59" t="s">
        <v>3103</v>
      </c>
      <c r="L667" s="59" t="s">
        <v>3104</v>
      </c>
      <c r="M667" s="59" t="s">
        <v>780</v>
      </c>
      <c r="N667" t="s">
        <v>558</v>
      </c>
      <c r="O667" s="57">
        <v>45740.838194444441</v>
      </c>
      <c r="P667" s="57">
        <v>45740.868055555555</v>
      </c>
      <c r="Q667" s="57">
        <v>45740.866666666669</v>
      </c>
      <c r="R667" t="s">
        <v>407</v>
      </c>
      <c r="S667" s="57">
        <v>45740.884722222225</v>
      </c>
      <c r="W667" t="s">
        <v>547</v>
      </c>
      <c r="AA667" t="s">
        <v>28</v>
      </c>
    </row>
    <row r="668" spans="1:27">
      <c r="A668" s="57">
        <v>45740.845833333333</v>
      </c>
      <c r="B668">
        <v>24828271</v>
      </c>
      <c r="C668">
        <v>729910</v>
      </c>
      <c r="D668" t="s">
        <v>540</v>
      </c>
      <c r="E668" t="s">
        <v>3105</v>
      </c>
      <c r="F668" t="s">
        <v>3106</v>
      </c>
      <c r="G668" t="s">
        <v>2</v>
      </c>
      <c r="H668">
        <v>40513568</v>
      </c>
      <c r="I668">
        <v>45</v>
      </c>
      <c r="J668">
        <v>965206831</v>
      </c>
      <c r="K668" s="59" t="s">
        <v>3107</v>
      </c>
      <c r="L668" s="59" t="s">
        <v>3108</v>
      </c>
      <c r="M668" s="59" t="s">
        <v>589</v>
      </c>
      <c r="N668" t="s">
        <v>546</v>
      </c>
      <c r="O668" s="57">
        <v>45740.85</v>
      </c>
      <c r="P668" s="57">
        <v>45740.868055555555</v>
      </c>
      <c r="Q668" s="57">
        <v>45740.886111111111</v>
      </c>
      <c r="R668" t="s">
        <v>407</v>
      </c>
      <c r="S668" t="s">
        <v>407</v>
      </c>
      <c r="V668" t="s">
        <v>28</v>
      </c>
      <c r="W668" t="s">
        <v>578</v>
      </c>
      <c r="X668" s="8">
        <v>45741</v>
      </c>
      <c r="Y668" s="60">
        <v>0.50416666666666665</v>
      </c>
      <c r="Z668" t="s">
        <v>579</v>
      </c>
      <c r="AA668" t="s">
        <v>28</v>
      </c>
    </row>
    <row r="669" spans="1:27">
      <c r="A669" s="57">
        <v>45740.839583333334</v>
      </c>
      <c r="B669">
        <v>24828278</v>
      </c>
      <c r="C669">
        <v>729900</v>
      </c>
      <c r="D669" t="s">
        <v>540</v>
      </c>
      <c r="E669" t="s">
        <v>3109</v>
      </c>
      <c r="F669" t="s">
        <v>3110</v>
      </c>
      <c r="G669" t="s">
        <v>2</v>
      </c>
      <c r="H669">
        <v>77584098</v>
      </c>
      <c r="I669">
        <v>13</v>
      </c>
      <c r="J669">
        <v>947300003</v>
      </c>
      <c r="K669" s="59" t="s">
        <v>3111</v>
      </c>
      <c r="L669" s="59" t="s">
        <v>3112</v>
      </c>
      <c r="M669" s="59" t="s">
        <v>557</v>
      </c>
      <c r="N669" t="s">
        <v>558</v>
      </c>
      <c r="O669" s="57">
        <v>45740.84375</v>
      </c>
      <c r="P669" s="57">
        <v>45740.868055555555</v>
      </c>
      <c r="Q669" s="57">
        <v>45740.872916666667</v>
      </c>
      <c r="R669" t="s">
        <v>407</v>
      </c>
      <c r="S669" t="s">
        <v>407</v>
      </c>
      <c r="V669" t="s">
        <v>28</v>
      </c>
      <c r="W669" t="s">
        <v>578</v>
      </c>
      <c r="X669" s="8">
        <v>45741</v>
      </c>
      <c r="Y669" s="60">
        <v>0.76041666666666663</v>
      </c>
      <c r="Z669" t="s">
        <v>579</v>
      </c>
      <c r="AA669" t="s">
        <v>28</v>
      </c>
    </row>
    <row r="670" spans="1:27" ht="29.1">
      <c r="A670" s="57">
        <v>45740.852083333331</v>
      </c>
      <c r="B670">
        <v>24828332</v>
      </c>
      <c r="C670">
        <v>729917</v>
      </c>
      <c r="D670" t="s">
        <v>540</v>
      </c>
      <c r="E670" t="s">
        <v>3113</v>
      </c>
      <c r="F670" t="s">
        <v>3114</v>
      </c>
      <c r="G670" t="s">
        <v>2</v>
      </c>
      <c r="H670">
        <v>40131462</v>
      </c>
      <c r="I670">
        <v>46</v>
      </c>
      <c r="J670">
        <v>949288983</v>
      </c>
      <c r="K670" s="59" t="s">
        <v>3115</v>
      </c>
      <c r="L670" s="59" t="s">
        <v>3116</v>
      </c>
      <c r="M670" s="59" t="s">
        <v>589</v>
      </c>
      <c r="N670" t="s">
        <v>546</v>
      </c>
      <c r="O670" s="57">
        <v>45740.852777777778</v>
      </c>
      <c r="P670" s="57">
        <v>45740.871527777781</v>
      </c>
      <c r="Q670" s="57">
        <v>45740.875694444447</v>
      </c>
      <c r="R670" t="s">
        <v>407</v>
      </c>
      <c r="S670" t="s">
        <v>407</v>
      </c>
      <c r="V670" t="s">
        <v>28</v>
      </c>
      <c r="W670" t="s">
        <v>578</v>
      </c>
      <c r="X670" s="8">
        <v>45741</v>
      </c>
      <c r="Y670" s="60">
        <v>0.46597222222222223</v>
      </c>
      <c r="Z670" t="s">
        <v>579</v>
      </c>
      <c r="AA670" t="s">
        <v>28</v>
      </c>
    </row>
    <row r="671" spans="1:27" ht="29.1">
      <c r="A671" s="57">
        <v>45740.86041666667</v>
      </c>
      <c r="B671">
        <v>24828371</v>
      </c>
      <c r="C671">
        <v>729924</v>
      </c>
      <c r="D671" t="s">
        <v>540</v>
      </c>
      <c r="E671" t="s">
        <v>3117</v>
      </c>
      <c r="F671" t="s">
        <v>3118</v>
      </c>
      <c r="G671" t="s">
        <v>2</v>
      </c>
      <c r="H671">
        <v>77880922</v>
      </c>
      <c r="I671">
        <v>12</v>
      </c>
      <c r="J671">
        <v>993687312</v>
      </c>
      <c r="K671" s="59" t="s">
        <v>3119</v>
      </c>
      <c r="L671" s="59" t="s">
        <v>3120</v>
      </c>
      <c r="M671" s="59" t="s">
        <v>622</v>
      </c>
      <c r="N671" t="s">
        <v>558</v>
      </c>
      <c r="O671" s="57">
        <v>45740.864583333336</v>
      </c>
      <c r="P671" s="57">
        <v>45740.895833333336</v>
      </c>
      <c r="Q671" t="s">
        <v>407</v>
      </c>
      <c r="R671" t="s">
        <v>407</v>
      </c>
      <c r="S671" t="s">
        <v>407</v>
      </c>
      <c r="V671" t="s">
        <v>28</v>
      </c>
      <c r="W671" t="s">
        <v>578</v>
      </c>
      <c r="X671" s="8">
        <v>45741</v>
      </c>
      <c r="Y671" s="60">
        <v>0.51527777777777772</v>
      </c>
      <c r="Z671" t="s">
        <v>579</v>
      </c>
      <c r="AA671" t="s">
        <v>3121</v>
      </c>
    </row>
    <row r="672" spans="1:27" ht="43.5">
      <c r="A672" s="57">
        <v>45740.885416666664</v>
      </c>
      <c r="B672">
        <v>24828461</v>
      </c>
      <c r="C672">
        <v>729943</v>
      </c>
      <c r="D672" t="s">
        <v>540</v>
      </c>
      <c r="E672" t="s">
        <v>3122</v>
      </c>
      <c r="F672" t="s">
        <v>3123</v>
      </c>
      <c r="G672" t="s">
        <v>2</v>
      </c>
      <c r="H672">
        <v>42147522</v>
      </c>
      <c r="I672">
        <v>41</v>
      </c>
      <c r="J672">
        <v>984140192</v>
      </c>
      <c r="K672" s="59" t="s">
        <v>3124</v>
      </c>
      <c r="L672" s="59" t="s">
        <v>3125</v>
      </c>
      <c r="M672" s="59" t="s">
        <v>589</v>
      </c>
      <c r="N672" t="s">
        <v>546</v>
      </c>
      <c r="O672" s="57">
        <v>45740.921527777777</v>
      </c>
      <c r="P672" s="57">
        <v>45741.336805555555</v>
      </c>
      <c r="Q672" t="s">
        <v>407</v>
      </c>
      <c r="R672" t="s">
        <v>407</v>
      </c>
      <c r="S672" t="s">
        <v>407</v>
      </c>
      <c r="W672" t="s">
        <v>547</v>
      </c>
    </row>
    <row r="673" spans="1:27" ht="29.1">
      <c r="A673" s="57">
        <v>45740.886111111111</v>
      </c>
      <c r="B673">
        <v>24828474</v>
      </c>
      <c r="C673">
        <v>729946</v>
      </c>
      <c r="D673" t="s">
        <v>540</v>
      </c>
      <c r="E673" t="s">
        <v>3126</v>
      </c>
      <c r="F673" t="s">
        <v>3127</v>
      </c>
      <c r="G673" t="s">
        <v>2</v>
      </c>
      <c r="H673">
        <v>71956513</v>
      </c>
      <c r="I673">
        <v>25</v>
      </c>
      <c r="J673">
        <v>989027935</v>
      </c>
      <c r="K673" s="59" t="s">
        <v>3128</v>
      </c>
      <c r="L673" s="59" t="s">
        <v>3129</v>
      </c>
      <c r="M673" s="59" t="s">
        <v>843</v>
      </c>
      <c r="N673" t="s">
        <v>546</v>
      </c>
      <c r="O673" s="57">
        <v>45740.922222222223</v>
      </c>
      <c r="P673" s="57">
        <v>45741.333333333336</v>
      </c>
      <c r="Q673" s="57">
        <v>45741.291666666664</v>
      </c>
      <c r="R673" t="s">
        <v>407</v>
      </c>
      <c r="S673" s="57">
        <v>45741.303472222222</v>
      </c>
      <c r="V673" t="s">
        <v>28</v>
      </c>
      <c r="W673" t="s">
        <v>578</v>
      </c>
      <c r="X673" s="8">
        <v>45741</v>
      </c>
      <c r="Y673" s="60">
        <v>0.43819444444444444</v>
      </c>
      <c r="Z673" t="s">
        <v>579</v>
      </c>
      <c r="AA673" t="s">
        <v>28</v>
      </c>
    </row>
    <row r="674" spans="1:27" ht="29.1">
      <c r="A674" s="57">
        <v>45740.900694444441</v>
      </c>
      <c r="B674">
        <v>24828522</v>
      </c>
      <c r="C674">
        <v>729957</v>
      </c>
      <c r="D674" t="s">
        <v>540</v>
      </c>
      <c r="E674" t="s">
        <v>3130</v>
      </c>
      <c r="F674" t="s">
        <v>3131</v>
      </c>
      <c r="G674" t="s">
        <v>2</v>
      </c>
      <c r="H674">
        <v>62712789</v>
      </c>
      <c r="I674">
        <v>14</v>
      </c>
      <c r="J674">
        <v>992883716</v>
      </c>
      <c r="K674" s="59" t="s">
        <v>3132</v>
      </c>
      <c r="L674" s="59" t="s">
        <v>3133</v>
      </c>
      <c r="M674" s="59" t="s">
        <v>757</v>
      </c>
      <c r="N674" t="s">
        <v>558</v>
      </c>
      <c r="O674" s="57">
        <v>45740.913194444445</v>
      </c>
      <c r="P674" s="57">
        <v>45741.3125</v>
      </c>
      <c r="Q674" s="57">
        <v>45741.304166666669</v>
      </c>
      <c r="R674" t="s">
        <v>407</v>
      </c>
      <c r="S674" s="57">
        <v>45741.305555555555</v>
      </c>
      <c r="W674" t="s">
        <v>547</v>
      </c>
      <c r="AA674" t="s">
        <v>28</v>
      </c>
    </row>
    <row r="675" spans="1:27" ht="29.1">
      <c r="A675" s="57">
        <v>45740.904861111114</v>
      </c>
      <c r="B675">
        <v>24828531</v>
      </c>
      <c r="C675">
        <v>729959</v>
      </c>
      <c r="D675" t="s">
        <v>540</v>
      </c>
      <c r="E675" t="s">
        <v>3134</v>
      </c>
      <c r="F675" t="s">
        <v>3135</v>
      </c>
      <c r="G675" t="s">
        <v>2</v>
      </c>
      <c r="H675">
        <v>42891303</v>
      </c>
      <c r="I675">
        <v>40</v>
      </c>
      <c r="J675">
        <v>904262158</v>
      </c>
      <c r="K675" s="59" t="s">
        <v>3136</v>
      </c>
      <c r="L675" s="59" t="s">
        <v>407</v>
      </c>
      <c r="M675" s="59" t="s">
        <v>780</v>
      </c>
      <c r="N675" t="s">
        <v>546</v>
      </c>
      <c r="O675" s="57">
        <v>45740.914583333331</v>
      </c>
      <c r="P675" s="57">
        <v>45741.326388888891</v>
      </c>
      <c r="Q675" s="57">
        <v>45741.305555555555</v>
      </c>
      <c r="R675" t="s">
        <v>407</v>
      </c>
      <c r="S675" t="s">
        <v>407</v>
      </c>
      <c r="V675" t="s">
        <v>28</v>
      </c>
      <c r="W675" t="s">
        <v>578</v>
      </c>
      <c r="X675" s="8">
        <v>45741</v>
      </c>
      <c r="Y675" s="60">
        <v>0.53819444444444442</v>
      </c>
      <c r="Z675" t="s">
        <v>579</v>
      </c>
      <c r="AA675" t="s">
        <v>28</v>
      </c>
    </row>
    <row r="676" spans="1:27" ht="29.1">
      <c r="A676" s="57">
        <v>45740.972222222219</v>
      </c>
      <c r="B676">
        <v>24828694</v>
      </c>
      <c r="C676">
        <v>729992</v>
      </c>
      <c r="D676" t="s">
        <v>540</v>
      </c>
      <c r="E676" t="s">
        <v>3137</v>
      </c>
      <c r="F676" t="s">
        <v>3138</v>
      </c>
      <c r="G676" t="s">
        <v>2</v>
      </c>
      <c r="H676">
        <v>42187577</v>
      </c>
      <c r="I676">
        <v>41</v>
      </c>
      <c r="J676">
        <v>945977193</v>
      </c>
      <c r="K676" s="59" t="s">
        <v>3139</v>
      </c>
      <c r="L676" s="59" t="s">
        <v>3140</v>
      </c>
      <c r="M676" s="59" t="s">
        <v>584</v>
      </c>
      <c r="N676" t="s">
        <v>546</v>
      </c>
      <c r="O676" s="57">
        <v>45740.984722222223</v>
      </c>
      <c r="P676" s="57">
        <v>45741.340277777781</v>
      </c>
      <c r="Q676" s="57">
        <v>45741.292361111111</v>
      </c>
      <c r="R676" t="s">
        <v>407</v>
      </c>
      <c r="S676" t="s">
        <v>407</v>
      </c>
      <c r="V676" t="s">
        <v>28</v>
      </c>
      <c r="W676" t="s">
        <v>890</v>
      </c>
      <c r="Z676" t="s">
        <v>579</v>
      </c>
    </row>
    <row r="677" spans="1:27">
      <c r="A677" s="57">
        <v>45741.259722222225</v>
      </c>
      <c r="B677">
        <v>24828870</v>
      </c>
      <c r="C677">
        <v>730054</v>
      </c>
      <c r="D677" t="s">
        <v>540</v>
      </c>
      <c r="E677" t="s">
        <v>3141</v>
      </c>
      <c r="F677" t="s">
        <v>3142</v>
      </c>
      <c r="G677" t="s">
        <v>2</v>
      </c>
      <c r="H677">
        <v>7238564</v>
      </c>
      <c r="I677">
        <v>58</v>
      </c>
      <c r="J677">
        <v>912849795</v>
      </c>
      <c r="K677" s="59" t="s">
        <v>3143</v>
      </c>
      <c r="L677" s="59" t="s">
        <v>3144</v>
      </c>
      <c r="M677" s="59" t="s">
        <v>757</v>
      </c>
      <c r="N677" t="s">
        <v>546</v>
      </c>
      <c r="O677" s="57">
        <v>45741.280555555553</v>
      </c>
      <c r="P677" s="57">
        <v>45741.347222222219</v>
      </c>
      <c r="Q677" s="57">
        <v>45741.313194444447</v>
      </c>
      <c r="R677" t="s">
        <v>407</v>
      </c>
      <c r="S677" t="s">
        <v>407</v>
      </c>
      <c r="V677" t="s">
        <v>28</v>
      </c>
      <c r="W677" t="s">
        <v>578</v>
      </c>
      <c r="X677" s="8">
        <v>45741</v>
      </c>
      <c r="Y677" s="60">
        <v>0.49305555555555558</v>
      </c>
      <c r="Z677" t="s">
        <v>579</v>
      </c>
      <c r="AA677" t="s">
        <v>28</v>
      </c>
    </row>
    <row r="678" spans="1:27" ht="29.1">
      <c r="A678" s="57">
        <v>45741.26458333333</v>
      </c>
      <c r="B678">
        <v>24828872</v>
      </c>
      <c r="C678">
        <v>730058</v>
      </c>
      <c r="D678" t="s">
        <v>540</v>
      </c>
      <c r="E678" t="s">
        <v>3145</v>
      </c>
      <c r="F678" t="s">
        <v>3146</v>
      </c>
      <c r="G678" t="s">
        <v>2</v>
      </c>
      <c r="H678">
        <v>40081145</v>
      </c>
      <c r="I678">
        <v>46</v>
      </c>
      <c r="J678">
        <v>955788757</v>
      </c>
      <c r="K678" s="59" t="s">
        <v>3147</v>
      </c>
      <c r="L678" s="59" t="s">
        <v>3148</v>
      </c>
      <c r="M678" s="59" t="s">
        <v>589</v>
      </c>
      <c r="N678" t="s">
        <v>546</v>
      </c>
      <c r="O678" s="57">
        <v>45741.270138888889</v>
      </c>
      <c r="P678" s="57">
        <v>45741.354166666664</v>
      </c>
      <c r="Q678" s="57">
        <v>45741.3</v>
      </c>
      <c r="R678" t="s">
        <v>407</v>
      </c>
      <c r="S678" t="s">
        <v>407</v>
      </c>
      <c r="V678" t="s">
        <v>28</v>
      </c>
      <c r="W678" t="s">
        <v>578</v>
      </c>
      <c r="X678" s="8">
        <v>45741</v>
      </c>
      <c r="Y678" s="60">
        <v>0.47708333333333336</v>
      </c>
      <c r="Z678" t="s">
        <v>579</v>
      </c>
      <c r="AA678" t="s">
        <v>28</v>
      </c>
    </row>
    <row r="679" spans="1:27" ht="29.1">
      <c r="A679" s="57">
        <v>45741.273611111108</v>
      </c>
      <c r="B679">
        <v>24828897</v>
      </c>
      <c r="C679">
        <v>730070</v>
      </c>
      <c r="D679" t="s">
        <v>540</v>
      </c>
      <c r="E679" t="s">
        <v>3149</v>
      </c>
      <c r="F679" t="s">
        <v>3150</v>
      </c>
      <c r="G679" t="s">
        <v>2</v>
      </c>
      <c r="H679">
        <v>78347340</v>
      </c>
      <c r="I679">
        <v>11</v>
      </c>
      <c r="J679">
        <v>922472768</v>
      </c>
      <c r="K679" s="59" t="s">
        <v>3151</v>
      </c>
      <c r="L679" s="59" t="s">
        <v>3152</v>
      </c>
      <c r="M679" s="59" t="s">
        <v>860</v>
      </c>
      <c r="N679" t="s">
        <v>558</v>
      </c>
      <c r="O679" s="57">
        <v>45741.28402777778</v>
      </c>
      <c r="P679" s="57">
        <v>45741.361111111109</v>
      </c>
      <c r="Q679" s="57">
        <v>45741.310416666667</v>
      </c>
      <c r="R679" t="s">
        <v>407</v>
      </c>
      <c r="S679" t="s">
        <v>407</v>
      </c>
      <c r="V679" t="s">
        <v>28</v>
      </c>
      <c r="W679" t="s">
        <v>578</v>
      </c>
      <c r="X679" s="8">
        <v>45741</v>
      </c>
      <c r="Y679" s="60">
        <v>0.4777777777777778</v>
      </c>
      <c r="Z679" t="s">
        <v>579</v>
      </c>
      <c r="AA679" t="s">
        <v>2140</v>
      </c>
    </row>
    <row r="680" spans="1:27">
      <c r="A680" s="57">
        <v>45741.292361111111</v>
      </c>
      <c r="B680">
        <v>24828937</v>
      </c>
      <c r="C680">
        <v>730095</v>
      </c>
      <c r="D680" t="s">
        <v>540</v>
      </c>
      <c r="E680" t="s">
        <v>3153</v>
      </c>
      <c r="F680" t="s">
        <v>3154</v>
      </c>
      <c r="G680" t="s">
        <v>2</v>
      </c>
      <c r="H680">
        <v>44433966</v>
      </c>
      <c r="I680">
        <v>37</v>
      </c>
      <c r="J680">
        <v>981162910</v>
      </c>
      <c r="K680" s="59" t="s">
        <v>3155</v>
      </c>
      <c r="L680" s="59" t="s">
        <v>3155</v>
      </c>
      <c r="M680" s="59" t="s">
        <v>715</v>
      </c>
      <c r="N680" t="s">
        <v>546</v>
      </c>
      <c r="O680" s="57">
        <v>45741.293055555558</v>
      </c>
      <c r="P680" s="57">
        <v>45741.304166666669</v>
      </c>
      <c r="Q680" s="57">
        <v>45741.321527777778</v>
      </c>
      <c r="R680" t="s">
        <v>407</v>
      </c>
      <c r="S680" t="s">
        <v>407</v>
      </c>
      <c r="V680" t="s">
        <v>28</v>
      </c>
      <c r="W680" t="s">
        <v>578</v>
      </c>
      <c r="X680" s="8">
        <v>45741</v>
      </c>
      <c r="Y680" s="60">
        <v>0.46319444444444446</v>
      </c>
      <c r="Z680" t="s">
        <v>579</v>
      </c>
      <c r="AA680" t="s">
        <v>28</v>
      </c>
    </row>
    <row r="681" spans="1:27" ht="29.1">
      <c r="A681" s="57">
        <v>45741.3</v>
      </c>
      <c r="B681">
        <v>24828960</v>
      </c>
      <c r="C681">
        <v>730108</v>
      </c>
      <c r="D681" t="s">
        <v>540</v>
      </c>
      <c r="E681" t="s">
        <v>3156</v>
      </c>
      <c r="F681" t="s">
        <v>3157</v>
      </c>
      <c r="G681" t="s">
        <v>2</v>
      </c>
      <c r="H681">
        <v>76107362</v>
      </c>
      <c r="I681">
        <v>14</v>
      </c>
      <c r="J681">
        <v>997909563</v>
      </c>
      <c r="K681" s="59" t="s">
        <v>3158</v>
      </c>
      <c r="L681" s="59" t="s">
        <v>3159</v>
      </c>
      <c r="M681" s="59" t="s">
        <v>589</v>
      </c>
      <c r="N681" t="s">
        <v>558</v>
      </c>
      <c r="O681" s="57">
        <v>45741.300694444442</v>
      </c>
      <c r="P681" s="57">
        <v>45741.311805555553</v>
      </c>
      <c r="Q681" s="57">
        <v>45741.32916666667</v>
      </c>
      <c r="R681" t="s">
        <v>407</v>
      </c>
      <c r="S681" t="s">
        <v>407</v>
      </c>
      <c r="V681" t="s">
        <v>28</v>
      </c>
      <c r="W681" t="s">
        <v>578</v>
      </c>
      <c r="X681" s="8">
        <v>45741</v>
      </c>
      <c r="Y681" s="60">
        <v>0.43888888888888888</v>
      </c>
      <c r="Z681" t="s">
        <v>579</v>
      </c>
      <c r="AA681" t="s">
        <v>28</v>
      </c>
    </row>
    <row r="682" spans="1:27" ht="29.1">
      <c r="A682" s="57">
        <v>45741.299305555556</v>
      </c>
      <c r="B682">
        <v>24828955</v>
      </c>
      <c r="C682">
        <v>730107</v>
      </c>
      <c r="D682" t="s">
        <v>540</v>
      </c>
      <c r="E682" t="s">
        <v>3160</v>
      </c>
      <c r="F682" t="s">
        <v>3161</v>
      </c>
      <c r="G682" t="s">
        <v>2</v>
      </c>
      <c r="H682">
        <v>74709082</v>
      </c>
      <c r="I682">
        <v>26</v>
      </c>
      <c r="J682">
        <v>922116655</v>
      </c>
      <c r="K682" s="59" t="s">
        <v>3162</v>
      </c>
      <c r="L682" s="59" t="s">
        <v>3163</v>
      </c>
      <c r="M682" s="59" t="s">
        <v>1204</v>
      </c>
      <c r="N682" t="s">
        <v>546</v>
      </c>
      <c r="O682" s="57">
        <v>45741.300694444442</v>
      </c>
      <c r="P682" s="57">
        <v>45741.311805555553</v>
      </c>
      <c r="Q682" s="57">
        <v>45741.319444444445</v>
      </c>
      <c r="R682" t="s">
        <v>407</v>
      </c>
      <c r="S682" t="s">
        <v>407</v>
      </c>
      <c r="V682" t="s">
        <v>28</v>
      </c>
      <c r="W682" t="s">
        <v>578</v>
      </c>
      <c r="X682" s="8">
        <v>45741</v>
      </c>
      <c r="Y682" s="60">
        <v>0.44583333333333336</v>
      </c>
      <c r="Z682" t="s">
        <v>579</v>
      </c>
      <c r="AA682" t="s">
        <v>28</v>
      </c>
    </row>
    <row r="683" spans="1:27" ht="29.1">
      <c r="A683" s="57">
        <v>45741.297222222223</v>
      </c>
      <c r="B683">
        <v>24828967</v>
      </c>
      <c r="C683">
        <v>730100</v>
      </c>
      <c r="D683" t="s">
        <v>540</v>
      </c>
      <c r="E683" t="s">
        <v>3164</v>
      </c>
      <c r="F683" t="s">
        <v>3165</v>
      </c>
      <c r="G683" t="s">
        <v>2</v>
      </c>
      <c r="H683">
        <v>78570146</v>
      </c>
      <c r="I683">
        <v>10</v>
      </c>
      <c r="J683">
        <v>938606225</v>
      </c>
      <c r="K683" s="59" t="s">
        <v>3166</v>
      </c>
      <c r="L683" s="59" t="s">
        <v>3167</v>
      </c>
      <c r="M683" s="59" t="s">
        <v>1204</v>
      </c>
      <c r="N683" t="s">
        <v>558</v>
      </c>
      <c r="O683" s="57">
        <v>45741.297222222223</v>
      </c>
      <c r="P683" s="57">
        <v>45741.308333333334</v>
      </c>
      <c r="Q683" s="57">
        <v>45741.320138888892</v>
      </c>
      <c r="R683" t="s">
        <v>407</v>
      </c>
      <c r="S683" t="s">
        <v>407</v>
      </c>
      <c r="V683" t="s">
        <v>28</v>
      </c>
      <c r="W683" t="s">
        <v>578</v>
      </c>
      <c r="X683" s="8">
        <v>45741</v>
      </c>
      <c r="Y683" s="60">
        <v>0.4548611111111111</v>
      </c>
      <c r="Z683" t="s">
        <v>579</v>
      </c>
      <c r="AA683" t="s">
        <v>28</v>
      </c>
    </row>
    <row r="684" spans="1:27">
      <c r="A684" s="57">
        <v>45741.298611111109</v>
      </c>
      <c r="B684">
        <v>24828963</v>
      </c>
      <c r="C684">
        <v>730104</v>
      </c>
      <c r="D684" t="s">
        <v>540</v>
      </c>
      <c r="E684" t="s">
        <v>3168</v>
      </c>
      <c r="F684" t="s">
        <v>3169</v>
      </c>
      <c r="G684" t="s">
        <v>2</v>
      </c>
      <c r="H684">
        <v>46308961</v>
      </c>
      <c r="I684">
        <v>35</v>
      </c>
      <c r="J684">
        <v>921632353</v>
      </c>
      <c r="K684" s="59" t="s">
        <v>3170</v>
      </c>
      <c r="L684" s="59" t="s">
        <v>3171</v>
      </c>
      <c r="M684" s="59" t="s">
        <v>604</v>
      </c>
      <c r="N684" t="s">
        <v>546</v>
      </c>
      <c r="O684" s="57">
        <v>45741.300694444442</v>
      </c>
      <c r="P684" s="57">
        <v>45741.311111111114</v>
      </c>
      <c r="Q684" s="57">
        <v>45741.319444444445</v>
      </c>
      <c r="R684" t="s">
        <v>407</v>
      </c>
      <c r="S684" s="57">
        <v>45741.32916666667</v>
      </c>
      <c r="V684" t="s">
        <v>28</v>
      </c>
      <c r="W684" t="s">
        <v>578</v>
      </c>
      <c r="X684" s="8">
        <v>45741</v>
      </c>
      <c r="Y684" s="60">
        <v>0.43888888888888888</v>
      </c>
      <c r="Z684" t="s">
        <v>579</v>
      </c>
      <c r="AA684" t="s">
        <v>28</v>
      </c>
    </row>
    <row r="685" spans="1:27" ht="29.1">
      <c r="A685" s="57">
        <v>45741.301388888889</v>
      </c>
      <c r="B685">
        <v>24828984</v>
      </c>
      <c r="C685">
        <v>730110</v>
      </c>
      <c r="D685" t="s">
        <v>540</v>
      </c>
      <c r="E685" t="s">
        <v>3172</v>
      </c>
      <c r="F685" t="s">
        <v>3173</v>
      </c>
      <c r="G685" t="s">
        <v>2</v>
      </c>
      <c r="H685">
        <v>10544374</v>
      </c>
      <c r="I685">
        <v>47</v>
      </c>
      <c r="J685">
        <v>961007963</v>
      </c>
      <c r="K685" s="59" t="s">
        <v>3174</v>
      </c>
      <c r="L685" s="59" t="s">
        <v>3175</v>
      </c>
      <c r="M685" s="59" t="s">
        <v>563</v>
      </c>
      <c r="N685" t="s">
        <v>546</v>
      </c>
      <c r="O685" s="57">
        <v>45741.301388888889</v>
      </c>
      <c r="P685" s="57">
        <v>45741.3125</v>
      </c>
      <c r="Q685" s="57">
        <v>45741.318749999999</v>
      </c>
      <c r="R685" t="s">
        <v>407</v>
      </c>
      <c r="S685" t="s">
        <v>407</v>
      </c>
      <c r="V685" t="s">
        <v>28</v>
      </c>
      <c r="W685" t="s">
        <v>578</v>
      </c>
      <c r="X685" s="8">
        <v>45741</v>
      </c>
      <c r="Y685" s="60">
        <v>0.41249999999999998</v>
      </c>
      <c r="Z685" t="s">
        <v>579</v>
      </c>
      <c r="AA685" t="s">
        <v>2140</v>
      </c>
    </row>
    <row r="686" spans="1:27" ht="29.1">
      <c r="A686" s="57">
        <v>45741.305555555555</v>
      </c>
      <c r="B686">
        <v>24828997</v>
      </c>
      <c r="C686">
        <v>730115</v>
      </c>
      <c r="D686" t="s">
        <v>540</v>
      </c>
      <c r="E686" t="s">
        <v>3176</v>
      </c>
      <c r="F686" t="s">
        <v>3177</v>
      </c>
      <c r="G686" t="s">
        <v>2</v>
      </c>
      <c r="H686">
        <v>72094524</v>
      </c>
      <c r="I686">
        <v>22</v>
      </c>
      <c r="J686">
        <v>996212612</v>
      </c>
      <c r="K686" s="59" t="s">
        <v>3178</v>
      </c>
      <c r="L686" s="59" t="s">
        <v>3179</v>
      </c>
      <c r="M686" s="59" t="s">
        <v>589</v>
      </c>
      <c r="N686" t="s">
        <v>546</v>
      </c>
      <c r="O686" s="57">
        <v>45741.309027777781</v>
      </c>
      <c r="P686" s="57">
        <v>45741.316666666666</v>
      </c>
      <c r="Q686" s="57">
        <v>45741.31527777778</v>
      </c>
      <c r="R686" t="s">
        <v>407</v>
      </c>
      <c r="S686" t="s">
        <v>407</v>
      </c>
      <c r="V686" t="s">
        <v>28</v>
      </c>
      <c r="W686" t="s">
        <v>578</v>
      </c>
      <c r="X686" s="8">
        <v>45741</v>
      </c>
      <c r="Y686" s="60">
        <v>0.41180555555555554</v>
      </c>
      <c r="Z686" t="s">
        <v>579</v>
      </c>
      <c r="AA686" t="s">
        <v>28</v>
      </c>
    </row>
    <row r="687" spans="1:27">
      <c r="A687" s="57">
        <v>45741.305555555555</v>
      </c>
      <c r="B687">
        <v>24828999</v>
      </c>
      <c r="C687">
        <v>730116</v>
      </c>
      <c r="D687" t="s">
        <v>540</v>
      </c>
      <c r="E687" t="s">
        <v>2423</v>
      </c>
      <c r="F687" t="s">
        <v>2424</v>
      </c>
      <c r="G687" t="s">
        <v>2</v>
      </c>
      <c r="H687">
        <v>76276026</v>
      </c>
      <c r="I687">
        <v>27</v>
      </c>
      <c r="J687">
        <v>912591062</v>
      </c>
      <c r="K687" s="59" t="s">
        <v>3180</v>
      </c>
      <c r="L687" s="59" t="s">
        <v>3181</v>
      </c>
      <c r="M687" s="59" t="s">
        <v>609</v>
      </c>
      <c r="N687" t="s">
        <v>546</v>
      </c>
      <c r="O687" s="57">
        <v>45741.306250000001</v>
      </c>
      <c r="P687" s="57">
        <v>45741.316666666666</v>
      </c>
      <c r="Q687" s="57">
        <v>45741.347916666666</v>
      </c>
      <c r="R687" t="s">
        <v>407</v>
      </c>
      <c r="S687" t="s">
        <v>407</v>
      </c>
      <c r="V687" t="s">
        <v>28</v>
      </c>
      <c r="W687" t="s">
        <v>578</v>
      </c>
      <c r="X687" s="8">
        <v>45741</v>
      </c>
      <c r="Y687" s="60">
        <v>0.56874999999999998</v>
      </c>
      <c r="Z687" t="s">
        <v>579</v>
      </c>
      <c r="AA687" t="s">
        <v>28</v>
      </c>
    </row>
    <row r="688" spans="1:27">
      <c r="A688" s="57">
        <v>45741.306250000001</v>
      </c>
      <c r="B688">
        <v>24829004</v>
      </c>
      <c r="C688">
        <v>730118</v>
      </c>
      <c r="D688" t="s">
        <v>540</v>
      </c>
      <c r="E688" t="s">
        <v>3182</v>
      </c>
      <c r="F688" t="s">
        <v>3183</v>
      </c>
      <c r="G688" t="s">
        <v>2</v>
      </c>
      <c r="H688">
        <v>76340686</v>
      </c>
      <c r="I688">
        <v>29</v>
      </c>
      <c r="J688">
        <v>997102331</v>
      </c>
      <c r="K688" s="59" t="s">
        <v>3184</v>
      </c>
      <c r="L688" s="59" t="s">
        <v>3185</v>
      </c>
      <c r="M688" s="59" t="s">
        <v>557</v>
      </c>
      <c r="N688" t="s">
        <v>546</v>
      </c>
      <c r="O688" s="57">
        <v>45741.310416666667</v>
      </c>
      <c r="P688" s="57">
        <v>45741.318055555559</v>
      </c>
      <c r="Q688" s="57">
        <v>45741.333333333336</v>
      </c>
      <c r="R688" t="s">
        <v>407</v>
      </c>
      <c r="S688" t="s">
        <v>407</v>
      </c>
      <c r="V688" t="s">
        <v>28</v>
      </c>
      <c r="W688" t="s">
        <v>578</v>
      </c>
      <c r="X688" s="8">
        <v>45741</v>
      </c>
      <c r="Y688" s="60">
        <v>0.59305555555555556</v>
      </c>
      <c r="Z688" t="s">
        <v>579</v>
      </c>
      <c r="AA688" t="s">
        <v>28</v>
      </c>
    </row>
    <row r="689" spans="1:27" ht="29.1">
      <c r="A689" s="57">
        <v>45741.307638888888</v>
      </c>
      <c r="B689">
        <v>24829013</v>
      </c>
      <c r="C689">
        <v>730123</v>
      </c>
      <c r="D689" t="s">
        <v>540</v>
      </c>
      <c r="E689" t="s">
        <v>3186</v>
      </c>
      <c r="F689" t="s">
        <v>3187</v>
      </c>
      <c r="G689" t="s">
        <v>2</v>
      </c>
      <c r="H689">
        <v>74034995</v>
      </c>
      <c r="I689">
        <v>27</v>
      </c>
      <c r="J689">
        <v>937541910</v>
      </c>
      <c r="K689" s="59" t="s">
        <v>3188</v>
      </c>
      <c r="L689" s="59" t="s">
        <v>3189</v>
      </c>
      <c r="M689" s="59" t="s">
        <v>794</v>
      </c>
      <c r="N689" t="s">
        <v>546</v>
      </c>
      <c r="O689" s="57">
        <v>45741.307638888888</v>
      </c>
      <c r="P689" s="57">
        <v>45741.318749999999</v>
      </c>
      <c r="Q689" s="57">
        <v>45741.333333333336</v>
      </c>
      <c r="R689" t="s">
        <v>407</v>
      </c>
      <c r="S689" s="57">
        <v>45741.339583333334</v>
      </c>
      <c r="W689" t="s">
        <v>547</v>
      </c>
    </row>
    <row r="690" spans="1:27" ht="29.1">
      <c r="A690" s="57">
        <v>45741.313194444447</v>
      </c>
      <c r="B690">
        <v>24829019</v>
      </c>
      <c r="C690">
        <v>730131</v>
      </c>
      <c r="D690" t="s">
        <v>540</v>
      </c>
      <c r="E690" t="s">
        <v>3190</v>
      </c>
      <c r="F690" t="s">
        <v>3191</v>
      </c>
      <c r="G690" t="s">
        <v>2</v>
      </c>
      <c r="H690">
        <v>79803366</v>
      </c>
      <c r="I690">
        <v>8</v>
      </c>
      <c r="J690">
        <v>948509320</v>
      </c>
      <c r="K690" s="59" t="s">
        <v>3192</v>
      </c>
      <c r="L690" s="59" t="s">
        <v>3193</v>
      </c>
      <c r="M690" s="59" t="s">
        <v>594</v>
      </c>
      <c r="N690" t="s">
        <v>558</v>
      </c>
      <c r="O690" s="57">
        <v>45741.313888888886</v>
      </c>
      <c r="P690" s="57">
        <v>45741.324999999997</v>
      </c>
      <c r="Q690" s="57">
        <v>45741.336111111108</v>
      </c>
      <c r="R690" t="s">
        <v>407</v>
      </c>
      <c r="S690" t="s">
        <v>407</v>
      </c>
      <c r="V690" t="s">
        <v>28</v>
      </c>
      <c r="W690" t="s">
        <v>578</v>
      </c>
      <c r="X690" s="8">
        <v>45741</v>
      </c>
      <c r="Y690" s="60">
        <v>0.57638888888888884</v>
      </c>
      <c r="Z690" t="s">
        <v>579</v>
      </c>
      <c r="AA690" t="s">
        <v>28</v>
      </c>
    </row>
    <row r="691" spans="1:27">
      <c r="A691" s="57">
        <v>45741.313194444447</v>
      </c>
      <c r="B691">
        <v>24829041</v>
      </c>
      <c r="C691">
        <v>730132</v>
      </c>
      <c r="D691" t="s">
        <v>540</v>
      </c>
      <c r="E691" t="s">
        <v>3194</v>
      </c>
      <c r="F691" t="s">
        <v>3195</v>
      </c>
      <c r="G691" t="s">
        <v>2</v>
      </c>
      <c r="H691">
        <v>41983795</v>
      </c>
      <c r="I691">
        <v>41</v>
      </c>
      <c r="J691">
        <v>949341111</v>
      </c>
      <c r="K691" s="59" t="s">
        <v>3196</v>
      </c>
      <c r="L691" s="59" t="s">
        <v>3197</v>
      </c>
      <c r="M691" s="59" t="s">
        <v>589</v>
      </c>
      <c r="N691" t="s">
        <v>546</v>
      </c>
      <c r="O691" s="57">
        <v>45741.316666666666</v>
      </c>
      <c r="P691" s="57">
        <v>45741.324305555558</v>
      </c>
      <c r="Q691" s="57">
        <v>45741.333333333336</v>
      </c>
      <c r="R691" t="s">
        <v>407</v>
      </c>
      <c r="S691" t="s">
        <v>407</v>
      </c>
      <c r="V691" t="s">
        <v>28</v>
      </c>
      <c r="W691" t="s">
        <v>578</v>
      </c>
      <c r="X691" s="8">
        <v>45741</v>
      </c>
      <c r="Y691" s="60">
        <v>0.52083333333333337</v>
      </c>
      <c r="Z691" t="s">
        <v>579</v>
      </c>
      <c r="AA691" t="s">
        <v>28</v>
      </c>
    </row>
    <row r="692" spans="1:27" ht="29.1">
      <c r="A692" s="57">
        <v>45741.313194444447</v>
      </c>
      <c r="B692">
        <v>24829042</v>
      </c>
      <c r="C692">
        <v>730133</v>
      </c>
      <c r="D692" t="s">
        <v>540</v>
      </c>
      <c r="E692" t="s">
        <v>3198</v>
      </c>
      <c r="F692" t="s">
        <v>3199</v>
      </c>
      <c r="G692" t="s">
        <v>2</v>
      </c>
      <c r="H692">
        <v>45925162</v>
      </c>
      <c r="I692">
        <v>36</v>
      </c>
      <c r="J692">
        <v>947036277</v>
      </c>
      <c r="K692" s="59" t="s">
        <v>3200</v>
      </c>
      <c r="L692" s="59" t="s">
        <v>3201</v>
      </c>
      <c r="M692" s="59" t="s">
        <v>677</v>
      </c>
      <c r="N692" t="s">
        <v>546</v>
      </c>
      <c r="O692" s="57">
        <v>45741.313194444447</v>
      </c>
      <c r="P692" s="57">
        <v>45741.324305555558</v>
      </c>
      <c r="Q692" t="s">
        <v>407</v>
      </c>
      <c r="R692" t="s">
        <v>407</v>
      </c>
      <c r="S692" t="s">
        <v>407</v>
      </c>
      <c r="W692" t="s">
        <v>547</v>
      </c>
      <c r="AA692" t="s">
        <v>28</v>
      </c>
    </row>
    <row r="693" spans="1:27">
      <c r="A693" s="57">
        <v>45741.313888888886</v>
      </c>
      <c r="B693">
        <v>24829047</v>
      </c>
      <c r="C693">
        <v>730136</v>
      </c>
      <c r="D693" t="s">
        <v>540</v>
      </c>
      <c r="E693" t="s">
        <v>3202</v>
      </c>
      <c r="F693" t="s">
        <v>3203</v>
      </c>
      <c r="G693" t="s">
        <v>2</v>
      </c>
      <c r="H693">
        <v>44229717</v>
      </c>
      <c r="I693">
        <v>39</v>
      </c>
      <c r="J693">
        <v>981316734</v>
      </c>
      <c r="K693" s="59" t="s">
        <v>3204</v>
      </c>
      <c r="L693" s="59" t="s">
        <v>3205</v>
      </c>
      <c r="M693" s="59" t="s">
        <v>860</v>
      </c>
      <c r="N693" t="s">
        <v>546</v>
      </c>
      <c r="O693" s="57">
        <v>45741.314583333333</v>
      </c>
      <c r="P693" s="57">
        <v>45741.325694444444</v>
      </c>
      <c r="Q693" s="57">
        <v>45741.347222222219</v>
      </c>
      <c r="R693" t="s">
        <v>407</v>
      </c>
      <c r="S693" s="57">
        <v>45741.367361111108</v>
      </c>
      <c r="V693" t="s">
        <v>28</v>
      </c>
      <c r="W693" t="s">
        <v>578</v>
      </c>
      <c r="X693" s="8">
        <v>45741</v>
      </c>
      <c r="Y693" s="60">
        <v>0.61041666666666672</v>
      </c>
      <c r="Z693" t="s">
        <v>579</v>
      </c>
      <c r="AA693" t="s">
        <v>28</v>
      </c>
    </row>
    <row r="694" spans="1:27" ht="29.1">
      <c r="A694" s="57">
        <v>45741.31527777778</v>
      </c>
      <c r="B694">
        <v>24829054</v>
      </c>
      <c r="C694">
        <v>730139</v>
      </c>
      <c r="D694" t="s">
        <v>540</v>
      </c>
      <c r="E694" t="s">
        <v>3206</v>
      </c>
      <c r="F694" t="s">
        <v>3207</v>
      </c>
      <c r="G694" t="s">
        <v>2</v>
      </c>
      <c r="H694">
        <v>71755952</v>
      </c>
      <c r="I694">
        <v>34</v>
      </c>
      <c r="J694">
        <v>931011941</v>
      </c>
      <c r="K694" s="59" t="s">
        <v>3208</v>
      </c>
      <c r="L694" s="59" t="s">
        <v>3209</v>
      </c>
      <c r="M694" s="59" t="s">
        <v>557</v>
      </c>
      <c r="N694" t="s">
        <v>546</v>
      </c>
      <c r="O694" s="57">
        <v>45741.316666666666</v>
      </c>
      <c r="P694" s="57">
        <v>45741.32708333333</v>
      </c>
      <c r="Q694" s="57">
        <v>45741.347916666666</v>
      </c>
      <c r="R694" t="s">
        <v>407</v>
      </c>
      <c r="S694" t="s">
        <v>407</v>
      </c>
      <c r="W694" t="s">
        <v>547</v>
      </c>
    </row>
    <row r="695" spans="1:27">
      <c r="A695" s="57">
        <v>45741.317361111112</v>
      </c>
      <c r="B695">
        <v>24829059</v>
      </c>
      <c r="C695">
        <v>730140</v>
      </c>
      <c r="D695" t="s">
        <v>540</v>
      </c>
      <c r="E695" t="s">
        <v>3210</v>
      </c>
      <c r="F695" t="s">
        <v>3211</v>
      </c>
      <c r="G695" t="s">
        <v>2</v>
      </c>
      <c r="H695">
        <v>43430935</v>
      </c>
      <c r="I695">
        <v>39</v>
      </c>
      <c r="J695">
        <v>940285490</v>
      </c>
      <c r="K695" s="59" t="s">
        <v>3212</v>
      </c>
      <c r="L695" s="59" t="s">
        <v>3213</v>
      </c>
      <c r="M695" s="59" t="s">
        <v>780</v>
      </c>
      <c r="N695" t="s">
        <v>546</v>
      </c>
      <c r="O695" s="57">
        <v>45741.322222222225</v>
      </c>
      <c r="P695" s="57">
        <v>45741.329861111109</v>
      </c>
      <c r="Q695" s="57">
        <v>45741.347222222219</v>
      </c>
      <c r="R695" t="s">
        <v>407</v>
      </c>
      <c r="S695" t="s">
        <v>407</v>
      </c>
      <c r="W695" t="s">
        <v>547</v>
      </c>
    </row>
    <row r="696" spans="1:27" ht="29.1">
      <c r="A696" s="57">
        <v>45741.320833333331</v>
      </c>
      <c r="B696">
        <v>24829081</v>
      </c>
      <c r="C696">
        <v>730150</v>
      </c>
      <c r="D696" t="s">
        <v>540</v>
      </c>
      <c r="E696" t="s">
        <v>3214</v>
      </c>
      <c r="F696" t="s">
        <v>3215</v>
      </c>
      <c r="G696" t="s">
        <v>2</v>
      </c>
      <c r="H696">
        <v>70107128</v>
      </c>
      <c r="I696">
        <v>24</v>
      </c>
      <c r="J696">
        <v>912082926</v>
      </c>
      <c r="K696" s="59" t="s">
        <v>3216</v>
      </c>
      <c r="L696" s="59" t="s">
        <v>3217</v>
      </c>
      <c r="M696" s="59" t="s">
        <v>599</v>
      </c>
      <c r="N696" t="s">
        <v>546</v>
      </c>
      <c r="O696" s="57">
        <v>45741.320833333331</v>
      </c>
      <c r="P696" s="57">
        <v>45741.331944444442</v>
      </c>
      <c r="Q696" s="57">
        <v>45741.34652777778</v>
      </c>
      <c r="R696" t="s">
        <v>407</v>
      </c>
      <c r="S696" t="s">
        <v>407</v>
      </c>
      <c r="V696" t="s">
        <v>28</v>
      </c>
      <c r="W696" t="s">
        <v>578</v>
      </c>
      <c r="X696" s="8">
        <v>45741</v>
      </c>
      <c r="Y696" s="60">
        <v>0.60347222222222219</v>
      </c>
      <c r="Z696" t="s">
        <v>579</v>
      </c>
      <c r="AA696" t="s">
        <v>28</v>
      </c>
    </row>
    <row r="697" spans="1:27" ht="29.1">
      <c r="A697" s="57">
        <v>45741.32708333333</v>
      </c>
      <c r="B697">
        <v>24829106</v>
      </c>
      <c r="C697">
        <v>730165</v>
      </c>
      <c r="D697" t="s">
        <v>540</v>
      </c>
      <c r="E697" t="s">
        <v>3218</v>
      </c>
      <c r="F697" t="s">
        <v>3219</v>
      </c>
      <c r="G697" t="s">
        <v>2</v>
      </c>
      <c r="H697">
        <v>90814638</v>
      </c>
      <c r="I697">
        <v>6</v>
      </c>
      <c r="J697">
        <v>994607158</v>
      </c>
      <c r="K697" s="59" t="s">
        <v>3220</v>
      </c>
      <c r="L697" s="59" t="s">
        <v>3221</v>
      </c>
      <c r="M697" s="59" t="s">
        <v>584</v>
      </c>
      <c r="N697" t="s">
        <v>558</v>
      </c>
      <c r="O697" s="57">
        <v>45741.330555555556</v>
      </c>
      <c r="P697" s="57">
        <v>45741.338194444441</v>
      </c>
      <c r="Q697" s="57">
        <v>45741.352777777778</v>
      </c>
      <c r="R697" t="s">
        <v>407</v>
      </c>
      <c r="S697" t="s">
        <v>407</v>
      </c>
      <c r="V697" t="s">
        <v>28</v>
      </c>
      <c r="W697" t="s">
        <v>578</v>
      </c>
      <c r="X697" s="8">
        <v>45741</v>
      </c>
      <c r="Y697" s="60">
        <v>0.50694444444444442</v>
      </c>
      <c r="Z697" t="s">
        <v>579</v>
      </c>
      <c r="AA697" t="s">
        <v>28</v>
      </c>
    </row>
    <row r="698" spans="1:27">
      <c r="A698" s="57">
        <v>45741.32708333333</v>
      </c>
      <c r="B698">
        <v>24829107</v>
      </c>
      <c r="C698">
        <v>730166</v>
      </c>
      <c r="D698" t="s">
        <v>540</v>
      </c>
      <c r="E698" t="s">
        <v>3222</v>
      </c>
      <c r="F698" t="s">
        <v>3223</v>
      </c>
      <c r="G698" t="s">
        <v>2</v>
      </c>
      <c r="H698">
        <v>45973889</v>
      </c>
      <c r="I698">
        <v>42</v>
      </c>
      <c r="J698">
        <v>984124304</v>
      </c>
      <c r="K698" s="59" t="s">
        <v>3224</v>
      </c>
      <c r="L698" s="59" t="s">
        <v>3225</v>
      </c>
      <c r="M698" s="59" t="s">
        <v>563</v>
      </c>
      <c r="N698" t="s">
        <v>546</v>
      </c>
      <c r="O698" s="57">
        <v>45741.32708333333</v>
      </c>
      <c r="P698" s="57">
        <v>45741.338194444441</v>
      </c>
      <c r="Q698" s="57">
        <v>45741.347222222219</v>
      </c>
      <c r="R698" t="s">
        <v>407</v>
      </c>
      <c r="S698" t="s">
        <v>407</v>
      </c>
      <c r="V698" t="s">
        <v>28</v>
      </c>
      <c r="W698" t="s">
        <v>578</v>
      </c>
      <c r="X698" s="8">
        <v>45741</v>
      </c>
      <c r="Y698" s="60">
        <v>0.54374999999999996</v>
      </c>
      <c r="Z698" t="s">
        <v>579</v>
      </c>
      <c r="AA698" t="s">
        <v>28</v>
      </c>
    </row>
    <row r="699" spans="1:27" ht="29.1">
      <c r="A699" s="57">
        <v>45741.329861111109</v>
      </c>
      <c r="B699">
        <v>24829108</v>
      </c>
      <c r="C699">
        <v>730171</v>
      </c>
      <c r="D699" t="s">
        <v>540</v>
      </c>
      <c r="E699" t="s">
        <v>3226</v>
      </c>
      <c r="F699" t="s">
        <v>3227</v>
      </c>
      <c r="G699" t="s">
        <v>2</v>
      </c>
      <c r="H699">
        <v>46184876</v>
      </c>
      <c r="I699">
        <v>35</v>
      </c>
      <c r="J699">
        <v>959386822</v>
      </c>
      <c r="K699" s="59" t="s">
        <v>3228</v>
      </c>
      <c r="L699" s="59" t="s">
        <v>3229</v>
      </c>
      <c r="M699" s="59" t="s">
        <v>584</v>
      </c>
      <c r="N699" t="s">
        <v>546</v>
      </c>
      <c r="O699" s="57">
        <v>45741.334027777775</v>
      </c>
      <c r="P699" s="57">
        <v>45741.341666666667</v>
      </c>
      <c r="Q699" s="57">
        <v>45741.361805555556</v>
      </c>
      <c r="R699" t="s">
        <v>407</v>
      </c>
      <c r="S699" s="57">
        <v>45741.372916666667</v>
      </c>
      <c r="V699" t="s">
        <v>28</v>
      </c>
      <c r="W699" t="s">
        <v>578</v>
      </c>
      <c r="X699" s="8">
        <v>45741</v>
      </c>
      <c r="Y699" s="60">
        <v>0.54652777777777772</v>
      </c>
      <c r="Z699" t="s">
        <v>579</v>
      </c>
      <c r="AA699" t="s">
        <v>28</v>
      </c>
    </row>
    <row r="700" spans="1:27" ht="29.1">
      <c r="A700" s="57">
        <v>45741.329861111109</v>
      </c>
      <c r="B700" t="s">
        <v>3230</v>
      </c>
      <c r="C700">
        <v>730170</v>
      </c>
      <c r="D700" t="s">
        <v>540</v>
      </c>
      <c r="E700" t="s">
        <v>3231</v>
      </c>
      <c r="F700" t="s">
        <v>3232</v>
      </c>
      <c r="G700" t="s">
        <v>2</v>
      </c>
      <c r="H700">
        <v>78846267</v>
      </c>
      <c r="I700">
        <v>10</v>
      </c>
      <c r="J700">
        <v>981632847</v>
      </c>
      <c r="K700" s="59" t="s">
        <v>3233</v>
      </c>
      <c r="L700" s="59" t="s">
        <v>3234</v>
      </c>
      <c r="M700" s="59" t="s">
        <v>545</v>
      </c>
      <c r="N700" t="s">
        <v>558</v>
      </c>
      <c r="O700" s="57">
        <v>45741.329861111109</v>
      </c>
      <c r="P700" s="57">
        <v>45741.34097222222</v>
      </c>
      <c r="Q700" s="57">
        <v>45741.350694444445</v>
      </c>
      <c r="R700" t="s">
        <v>407</v>
      </c>
      <c r="S700" t="s">
        <v>407</v>
      </c>
      <c r="V700" t="s">
        <v>28</v>
      </c>
      <c r="W700" t="s">
        <v>578</v>
      </c>
      <c r="X700" s="8">
        <v>45741</v>
      </c>
      <c r="Y700" s="60">
        <v>0.60347222222222219</v>
      </c>
      <c r="Z700" t="s">
        <v>579</v>
      </c>
      <c r="AA700" t="s">
        <v>28</v>
      </c>
    </row>
    <row r="701" spans="1:27" ht="29.1">
      <c r="A701" s="57">
        <v>45741.333333333336</v>
      </c>
      <c r="B701">
        <v>24829128</v>
      </c>
      <c r="C701">
        <v>730175</v>
      </c>
      <c r="D701" t="s">
        <v>540</v>
      </c>
      <c r="E701" t="s">
        <v>3235</v>
      </c>
      <c r="F701" t="s">
        <v>812</v>
      </c>
      <c r="G701" t="s">
        <v>2</v>
      </c>
      <c r="H701">
        <v>76466178</v>
      </c>
      <c r="I701">
        <v>28</v>
      </c>
      <c r="J701">
        <v>910077132</v>
      </c>
      <c r="K701" s="59" t="s">
        <v>3236</v>
      </c>
      <c r="L701" s="59" t="s">
        <v>3237</v>
      </c>
      <c r="M701" s="59" t="s">
        <v>599</v>
      </c>
      <c r="N701" t="s">
        <v>546</v>
      </c>
      <c r="O701" s="57">
        <v>45741.333333333336</v>
      </c>
      <c r="P701" s="57">
        <v>45741.344444444447</v>
      </c>
      <c r="Q701" s="57">
        <v>45741.362500000003</v>
      </c>
      <c r="R701" t="s">
        <v>407</v>
      </c>
      <c r="S701" t="s">
        <v>407</v>
      </c>
      <c r="W701" t="s">
        <v>547</v>
      </c>
      <c r="AA701" t="s">
        <v>3238</v>
      </c>
    </row>
    <row r="702" spans="1:27" ht="29.1">
      <c r="A702" s="57">
        <v>45741.334722222222</v>
      </c>
      <c r="B702">
        <v>24829135</v>
      </c>
      <c r="C702">
        <v>730176</v>
      </c>
      <c r="D702" t="s">
        <v>540</v>
      </c>
      <c r="E702" t="s">
        <v>3239</v>
      </c>
      <c r="F702" t="s">
        <v>3240</v>
      </c>
      <c r="G702" t="s">
        <v>2</v>
      </c>
      <c r="H702">
        <v>92064688</v>
      </c>
      <c r="I702">
        <v>4</v>
      </c>
      <c r="J702">
        <v>989013543</v>
      </c>
      <c r="K702" s="59" t="s">
        <v>3241</v>
      </c>
      <c r="L702" s="59" t="s">
        <v>3242</v>
      </c>
      <c r="M702" s="59" t="s">
        <v>710</v>
      </c>
      <c r="N702" t="s">
        <v>558</v>
      </c>
      <c r="O702" s="57">
        <v>45741.334722222222</v>
      </c>
      <c r="P702" s="57">
        <v>45741.345833333333</v>
      </c>
      <c r="Q702" t="s">
        <v>407</v>
      </c>
      <c r="R702" t="s">
        <v>407</v>
      </c>
      <c r="S702" t="s">
        <v>407</v>
      </c>
      <c r="W702" t="s">
        <v>547</v>
      </c>
      <c r="AA702" t="s">
        <v>28</v>
      </c>
    </row>
    <row r="703" spans="1:27" ht="43.5">
      <c r="A703" s="57">
        <v>45741.342361111114</v>
      </c>
      <c r="B703">
        <v>24829154</v>
      </c>
      <c r="C703">
        <v>730186</v>
      </c>
      <c r="D703" t="s">
        <v>540</v>
      </c>
      <c r="E703" t="s">
        <v>3243</v>
      </c>
      <c r="F703" t="s">
        <v>3244</v>
      </c>
      <c r="G703" t="s">
        <v>2</v>
      </c>
      <c r="H703">
        <v>73699498</v>
      </c>
      <c r="I703">
        <v>26</v>
      </c>
      <c r="J703">
        <v>922438073</v>
      </c>
      <c r="K703" s="59" t="s">
        <v>3245</v>
      </c>
      <c r="L703" s="59" t="s">
        <v>3246</v>
      </c>
      <c r="M703" s="59" t="s">
        <v>668</v>
      </c>
      <c r="N703" t="s">
        <v>546</v>
      </c>
      <c r="O703" s="57">
        <v>45741.34652777778</v>
      </c>
      <c r="P703" s="57">
        <v>45741.356944444444</v>
      </c>
      <c r="Q703" s="57">
        <v>45741.361111111109</v>
      </c>
      <c r="R703" t="s">
        <v>407</v>
      </c>
      <c r="S703" s="57">
        <v>45741.368055555555</v>
      </c>
      <c r="V703" t="s">
        <v>28</v>
      </c>
      <c r="W703" t="s">
        <v>578</v>
      </c>
      <c r="X703" s="8">
        <v>45741</v>
      </c>
      <c r="Y703" s="60">
        <v>0.57499999999999996</v>
      </c>
      <c r="Z703" t="s">
        <v>579</v>
      </c>
      <c r="AA703" t="s">
        <v>28</v>
      </c>
    </row>
    <row r="704" spans="1:27" ht="43.5">
      <c r="A704" s="57">
        <v>45741.339583333334</v>
      </c>
      <c r="B704">
        <v>24829156</v>
      </c>
      <c r="C704">
        <v>730180</v>
      </c>
      <c r="D704" t="s">
        <v>540</v>
      </c>
      <c r="E704" t="s">
        <v>3247</v>
      </c>
      <c r="F704" t="s">
        <v>3248</v>
      </c>
      <c r="G704" t="s">
        <v>2</v>
      </c>
      <c r="H704">
        <v>91201099</v>
      </c>
      <c r="I704">
        <v>6</v>
      </c>
      <c r="J704">
        <v>993575672</v>
      </c>
      <c r="K704" s="59" t="s">
        <v>3249</v>
      </c>
      <c r="L704" s="59" t="s">
        <v>3250</v>
      </c>
      <c r="M704" s="59" t="s">
        <v>710</v>
      </c>
      <c r="N704" t="s">
        <v>558</v>
      </c>
      <c r="O704" s="57">
        <v>45741.343055555553</v>
      </c>
      <c r="P704" s="57">
        <v>45741.350694444445</v>
      </c>
      <c r="Q704" s="57">
        <v>45741.361805555556</v>
      </c>
      <c r="R704" t="s">
        <v>407</v>
      </c>
      <c r="S704" t="s">
        <v>407</v>
      </c>
      <c r="V704" t="s">
        <v>28</v>
      </c>
      <c r="W704" t="s">
        <v>578</v>
      </c>
      <c r="X704" s="8">
        <v>45741</v>
      </c>
      <c r="Y704" s="60">
        <v>0.75763888888888886</v>
      </c>
      <c r="Z704" t="s">
        <v>579</v>
      </c>
      <c r="AA704" t="s">
        <v>28</v>
      </c>
    </row>
    <row r="705" spans="1:27" ht="43.5">
      <c r="A705" s="57">
        <v>45741.34375</v>
      </c>
      <c r="B705">
        <v>24829192</v>
      </c>
      <c r="C705">
        <v>730195</v>
      </c>
      <c r="D705" t="s">
        <v>540</v>
      </c>
      <c r="E705" t="s">
        <v>3251</v>
      </c>
      <c r="F705" t="s">
        <v>3252</v>
      </c>
      <c r="G705" t="s">
        <v>2</v>
      </c>
      <c r="H705">
        <v>78810066</v>
      </c>
      <c r="I705">
        <v>10</v>
      </c>
      <c r="J705">
        <v>995473177</v>
      </c>
      <c r="K705" s="59" t="s">
        <v>3253</v>
      </c>
      <c r="L705" s="59" t="s">
        <v>3254</v>
      </c>
      <c r="M705" s="59" t="s">
        <v>757</v>
      </c>
      <c r="N705" t="s">
        <v>558</v>
      </c>
      <c r="O705" s="57">
        <v>45741.344444444447</v>
      </c>
      <c r="P705" s="57">
        <v>45741.355555555558</v>
      </c>
      <c r="Q705" s="57">
        <v>45741.369444444441</v>
      </c>
      <c r="R705" t="s">
        <v>407</v>
      </c>
      <c r="S705" t="s">
        <v>407</v>
      </c>
      <c r="V705" t="s">
        <v>28</v>
      </c>
      <c r="W705" t="s">
        <v>578</v>
      </c>
      <c r="X705" s="8">
        <v>45741</v>
      </c>
      <c r="Y705" s="60">
        <v>0.7055555555555556</v>
      </c>
      <c r="Z705" t="s">
        <v>579</v>
      </c>
      <c r="AA705" t="s">
        <v>28</v>
      </c>
    </row>
    <row r="706" spans="1:27" ht="29.1">
      <c r="A706" s="57">
        <v>45741.347916666666</v>
      </c>
      <c r="B706">
        <v>24829220</v>
      </c>
      <c r="C706">
        <v>730203</v>
      </c>
      <c r="D706" t="s">
        <v>540</v>
      </c>
      <c r="E706" t="s">
        <v>3255</v>
      </c>
      <c r="F706" t="s">
        <v>3256</v>
      </c>
      <c r="G706" t="s">
        <v>2</v>
      </c>
      <c r="H706">
        <v>25682627</v>
      </c>
      <c r="I706">
        <v>54</v>
      </c>
      <c r="J706">
        <v>975478606</v>
      </c>
      <c r="K706" s="59" t="s">
        <v>3257</v>
      </c>
      <c r="L706" s="59" t="s">
        <v>3258</v>
      </c>
      <c r="M706" s="59" t="s">
        <v>852</v>
      </c>
      <c r="N706" t="s">
        <v>546</v>
      </c>
      <c r="O706" s="57">
        <v>45741.347916666666</v>
      </c>
      <c r="P706" s="57">
        <v>45741.359027777777</v>
      </c>
      <c r="Q706" s="57">
        <v>45741.361111111109</v>
      </c>
      <c r="R706" t="s">
        <v>407</v>
      </c>
      <c r="S706" t="s">
        <v>407</v>
      </c>
      <c r="V706" t="s">
        <v>28</v>
      </c>
      <c r="W706" t="s">
        <v>578</v>
      </c>
      <c r="X706" s="8">
        <v>45741</v>
      </c>
      <c r="Y706" s="60">
        <v>0.5805555555555556</v>
      </c>
      <c r="Z706" t="s">
        <v>579</v>
      </c>
      <c r="AA706" t="s">
        <v>28</v>
      </c>
    </row>
    <row r="707" spans="1:27">
      <c r="A707" s="57">
        <v>45741.347916666666</v>
      </c>
      <c r="B707">
        <v>24829222</v>
      </c>
      <c r="C707">
        <v>730204</v>
      </c>
      <c r="D707" t="s">
        <v>540</v>
      </c>
      <c r="E707" t="s">
        <v>3259</v>
      </c>
      <c r="F707" t="s">
        <v>3260</v>
      </c>
      <c r="G707" t="s">
        <v>2</v>
      </c>
      <c r="H707">
        <v>48441666</v>
      </c>
      <c r="I707">
        <v>31</v>
      </c>
      <c r="J707">
        <v>940405257</v>
      </c>
      <c r="K707" s="59" t="s">
        <v>3261</v>
      </c>
      <c r="L707" s="59" t="s">
        <v>3262</v>
      </c>
      <c r="M707" s="59" t="s">
        <v>599</v>
      </c>
      <c r="N707" t="s">
        <v>546</v>
      </c>
      <c r="O707" s="57">
        <v>45741.352777777778</v>
      </c>
      <c r="P707" s="57">
        <v>45741.36041666667</v>
      </c>
      <c r="Q707" s="57">
        <v>45741.375694444447</v>
      </c>
      <c r="R707" t="s">
        <v>407</v>
      </c>
      <c r="S707" t="s">
        <v>407</v>
      </c>
      <c r="V707" t="s">
        <v>28</v>
      </c>
      <c r="W707" t="s">
        <v>578</v>
      </c>
      <c r="X707" s="8">
        <v>45741</v>
      </c>
      <c r="Y707" s="60">
        <v>0.59652777777777777</v>
      </c>
      <c r="Z707" t="s">
        <v>579</v>
      </c>
      <c r="AA707" t="s">
        <v>2140</v>
      </c>
    </row>
    <row r="708" spans="1:27" ht="29.1">
      <c r="A708" s="57">
        <v>45741.35</v>
      </c>
      <c r="B708">
        <v>24829239</v>
      </c>
      <c r="C708">
        <v>730211</v>
      </c>
      <c r="D708" t="s">
        <v>540</v>
      </c>
      <c r="E708" t="s">
        <v>3263</v>
      </c>
      <c r="F708" t="s">
        <v>3264</v>
      </c>
      <c r="G708" t="s">
        <v>2</v>
      </c>
      <c r="H708">
        <v>7968165</v>
      </c>
      <c r="I708">
        <v>57</v>
      </c>
      <c r="J708">
        <v>993567296</v>
      </c>
      <c r="K708" s="59" t="s">
        <v>3265</v>
      </c>
      <c r="L708" s="59" t="s">
        <v>3266</v>
      </c>
      <c r="M708" s="59" t="s">
        <v>573</v>
      </c>
      <c r="N708" t="s">
        <v>546</v>
      </c>
      <c r="O708" s="57">
        <v>45741.350694444445</v>
      </c>
      <c r="P708" s="57">
        <v>45741.361805555556</v>
      </c>
      <c r="Q708" s="57">
        <v>45741.361111111109</v>
      </c>
      <c r="R708" t="s">
        <v>407</v>
      </c>
      <c r="S708" s="57">
        <v>45741.390277777777</v>
      </c>
      <c r="V708" t="s">
        <v>28</v>
      </c>
      <c r="W708" t="s">
        <v>578</v>
      </c>
      <c r="X708" s="8">
        <v>45741</v>
      </c>
      <c r="Y708" s="60">
        <v>0.71111111111111114</v>
      </c>
      <c r="Z708" t="s">
        <v>579</v>
      </c>
      <c r="AA708" t="s">
        <v>28</v>
      </c>
    </row>
    <row r="709" spans="1:27" ht="29.1">
      <c r="A709" s="57">
        <v>45741.352777777778</v>
      </c>
      <c r="B709">
        <v>24829263</v>
      </c>
      <c r="C709">
        <v>730216</v>
      </c>
      <c r="D709" t="s">
        <v>540</v>
      </c>
      <c r="E709" t="s">
        <v>989</v>
      </c>
      <c r="F709" t="s">
        <v>990</v>
      </c>
      <c r="G709" t="s">
        <v>2</v>
      </c>
      <c r="H709">
        <v>71599058</v>
      </c>
      <c r="I709">
        <v>31</v>
      </c>
      <c r="J709">
        <v>963721546</v>
      </c>
      <c r="K709" s="59" t="s">
        <v>3267</v>
      </c>
      <c r="L709" s="59" t="s">
        <v>3268</v>
      </c>
      <c r="M709" s="59" t="s">
        <v>677</v>
      </c>
      <c r="N709" t="s">
        <v>546</v>
      </c>
      <c r="O709" s="57">
        <v>45741.354166666664</v>
      </c>
      <c r="P709" s="57">
        <v>45741.365277777775</v>
      </c>
      <c r="Q709" s="57">
        <v>45741.37777777778</v>
      </c>
      <c r="R709" t="s">
        <v>407</v>
      </c>
      <c r="S709" t="s">
        <v>407</v>
      </c>
      <c r="V709" t="s">
        <v>28</v>
      </c>
      <c r="W709" t="s">
        <v>578</v>
      </c>
      <c r="X709" s="8">
        <v>45741</v>
      </c>
      <c r="Y709" s="60">
        <v>0.61944444444444446</v>
      </c>
      <c r="Z709" t="s">
        <v>579</v>
      </c>
      <c r="AA709" t="s">
        <v>28</v>
      </c>
    </row>
    <row r="710" spans="1:27" ht="29.1">
      <c r="A710" s="57">
        <v>45741.353472222225</v>
      </c>
      <c r="B710">
        <v>24829267</v>
      </c>
      <c r="C710">
        <v>730217</v>
      </c>
      <c r="D710" t="s">
        <v>540</v>
      </c>
      <c r="E710" t="s">
        <v>3269</v>
      </c>
      <c r="F710" t="s">
        <v>3270</v>
      </c>
      <c r="G710" t="s">
        <v>2</v>
      </c>
      <c r="H710">
        <v>61333917</v>
      </c>
      <c r="I710">
        <v>17</v>
      </c>
      <c r="J710">
        <v>902095655</v>
      </c>
      <c r="K710" s="59" t="s">
        <v>3271</v>
      </c>
      <c r="L710" s="59" t="s">
        <v>3272</v>
      </c>
      <c r="M710" s="59" t="s">
        <v>552</v>
      </c>
      <c r="N710" t="s">
        <v>546</v>
      </c>
      <c r="O710" s="57">
        <v>45741.353472222225</v>
      </c>
      <c r="P710" s="57">
        <v>45741.364583333336</v>
      </c>
      <c r="Q710" s="57">
        <v>45741.373611111114</v>
      </c>
      <c r="R710" t="s">
        <v>407</v>
      </c>
      <c r="S710" s="57">
        <v>45741.382638888892</v>
      </c>
      <c r="V710" t="s">
        <v>28</v>
      </c>
      <c r="W710" t="s">
        <v>578</v>
      </c>
      <c r="X710" s="8">
        <v>45741</v>
      </c>
      <c r="Y710" s="60">
        <v>0.62152777777777779</v>
      </c>
      <c r="Z710" t="s">
        <v>579</v>
      </c>
      <c r="AA710" t="s">
        <v>28</v>
      </c>
    </row>
    <row r="711" spans="1:27" ht="29.1">
      <c r="A711" s="57">
        <v>45741.354166666664</v>
      </c>
      <c r="B711">
        <v>24829198</v>
      </c>
      <c r="C711">
        <v>730219</v>
      </c>
      <c r="D711" t="s">
        <v>540</v>
      </c>
      <c r="E711" t="s">
        <v>3273</v>
      </c>
      <c r="F711" t="s">
        <v>3274</v>
      </c>
      <c r="G711" t="s">
        <v>2</v>
      </c>
      <c r="H711">
        <v>71204676</v>
      </c>
      <c r="I711">
        <v>26</v>
      </c>
      <c r="J711">
        <v>940606429</v>
      </c>
      <c r="K711" s="59" t="s">
        <v>3275</v>
      </c>
      <c r="L711" s="59" t="s">
        <v>3276</v>
      </c>
      <c r="M711" s="59" t="s">
        <v>757</v>
      </c>
      <c r="N711" t="s">
        <v>546</v>
      </c>
      <c r="O711" s="57">
        <v>45741.354861111111</v>
      </c>
      <c r="P711" s="57">
        <v>45741.365972222222</v>
      </c>
      <c r="Q711" s="57">
        <v>45741.375</v>
      </c>
      <c r="R711" t="s">
        <v>407</v>
      </c>
      <c r="S711" t="s">
        <v>407</v>
      </c>
      <c r="V711" t="s">
        <v>28</v>
      </c>
      <c r="W711" t="s">
        <v>578</v>
      </c>
      <c r="X711" s="8">
        <v>45741</v>
      </c>
      <c r="Y711" s="60">
        <v>0.59305555555555556</v>
      </c>
      <c r="Z711" t="s">
        <v>579</v>
      </c>
      <c r="AA711" t="s">
        <v>28</v>
      </c>
    </row>
    <row r="712" spans="1:27">
      <c r="A712" s="57">
        <v>45741.34652777778</v>
      </c>
      <c r="B712">
        <v>24829210</v>
      </c>
      <c r="C712">
        <v>730200</v>
      </c>
      <c r="D712" t="s">
        <v>540</v>
      </c>
      <c r="E712" t="s">
        <v>3277</v>
      </c>
      <c r="F712" t="s">
        <v>3278</v>
      </c>
      <c r="G712" t="s">
        <v>2</v>
      </c>
      <c r="H712">
        <v>47318676</v>
      </c>
      <c r="I712">
        <v>33</v>
      </c>
      <c r="J712">
        <v>927364469</v>
      </c>
      <c r="K712" s="59" t="s">
        <v>3279</v>
      </c>
      <c r="L712" s="59" t="s">
        <v>3280</v>
      </c>
      <c r="M712" s="59" t="s">
        <v>557</v>
      </c>
      <c r="N712" t="s">
        <v>546</v>
      </c>
      <c r="O712" s="57">
        <v>45741.35</v>
      </c>
      <c r="P712" s="57">
        <v>45741.357638888891</v>
      </c>
      <c r="Q712" s="57">
        <v>45741.361111111109</v>
      </c>
      <c r="R712" t="s">
        <v>407</v>
      </c>
      <c r="S712" t="s">
        <v>407</v>
      </c>
      <c r="V712" t="s">
        <v>28</v>
      </c>
      <c r="W712" t="s">
        <v>578</v>
      </c>
      <c r="X712" s="8">
        <v>45741</v>
      </c>
      <c r="Y712" s="60">
        <v>0.62083333333333335</v>
      </c>
      <c r="Z712" t="s">
        <v>579</v>
      </c>
      <c r="AA712" t="s">
        <v>28</v>
      </c>
    </row>
    <row r="713" spans="1:27">
      <c r="A713" s="57">
        <v>45741.354166666664</v>
      </c>
      <c r="B713">
        <v>24829279</v>
      </c>
      <c r="C713">
        <v>730220</v>
      </c>
      <c r="D713" t="s">
        <v>540</v>
      </c>
      <c r="E713" t="s">
        <v>3281</v>
      </c>
      <c r="F713" t="s">
        <v>3282</v>
      </c>
      <c r="G713" t="s">
        <v>2</v>
      </c>
      <c r="H713">
        <v>79185534</v>
      </c>
      <c r="I713">
        <v>9</v>
      </c>
      <c r="J713">
        <v>984124304</v>
      </c>
      <c r="K713" s="59" t="s">
        <v>3224</v>
      </c>
      <c r="L713" s="59" t="s">
        <v>3283</v>
      </c>
      <c r="M713" s="59" t="s">
        <v>563</v>
      </c>
      <c r="N713" t="s">
        <v>558</v>
      </c>
      <c r="O713" s="57">
        <v>45741.354861111111</v>
      </c>
      <c r="P713" s="57">
        <v>45741.365972222222</v>
      </c>
      <c r="Q713" s="57">
        <v>45741.388194444444</v>
      </c>
      <c r="R713" t="s">
        <v>407</v>
      </c>
      <c r="S713" t="s">
        <v>407</v>
      </c>
      <c r="V713" t="s">
        <v>28</v>
      </c>
      <c r="W713" t="s">
        <v>578</v>
      </c>
      <c r="X713" s="8">
        <v>45741</v>
      </c>
      <c r="Y713" s="60">
        <v>0.77638888888888891</v>
      </c>
      <c r="Z713" t="s">
        <v>579</v>
      </c>
      <c r="AA713" t="s">
        <v>28</v>
      </c>
    </row>
    <row r="714" spans="1:27" ht="29.1">
      <c r="A714" s="57">
        <v>45741.356249999997</v>
      </c>
      <c r="B714">
        <v>24829291</v>
      </c>
      <c r="C714">
        <v>730224</v>
      </c>
      <c r="D714" t="s">
        <v>540</v>
      </c>
      <c r="E714" t="s">
        <v>3284</v>
      </c>
      <c r="F714" t="s">
        <v>3285</v>
      </c>
      <c r="G714" t="s">
        <v>2</v>
      </c>
      <c r="H714">
        <v>40563952</v>
      </c>
      <c r="I714">
        <v>45</v>
      </c>
      <c r="J714">
        <v>987567091</v>
      </c>
      <c r="K714" s="59" t="s">
        <v>3286</v>
      </c>
      <c r="L714" s="59" t="s">
        <v>3287</v>
      </c>
      <c r="M714" s="59" t="s">
        <v>757</v>
      </c>
      <c r="N714" t="s">
        <v>546</v>
      </c>
      <c r="O714" s="57">
        <v>45741.36041666667</v>
      </c>
      <c r="P714" s="57">
        <v>45741.368055555555</v>
      </c>
      <c r="Q714" s="57">
        <v>45741.375</v>
      </c>
      <c r="R714" t="s">
        <v>407</v>
      </c>
      <c r="S714" t="s">
        <v>407</v>
      </c>
      <c r="V714" t="s">
        <v>28</v>
      </c>
      <c r="W714" t="s">
        <v>578</v>
      </c>
      <c r="X714" s="8">
        <v>45741</v>
      </c>
      <c r="Y714" s="60">
        <v>0.63124999999999998</v>
      </c>
      <c r="Z714" t="s">
        <v>579</v>
      </c>
      <c r="AA714" t="s">
        <v>28</v>
      </c>
    </row>
    <row r="715" spans="1:27" ht="43.5">
      <c r="A715" s="57">
        <v>45741.362500000003</v>
      </c>
      <c r="B715">
        <v>24829333</v>
      </c>
      <c r="C715">
        <v>730232</v>
      </c>
      <c r="D715" t="s">
        <v>540</v>
      </c>
      <c r="E715" t="s">
        <v>3288</v>
      </c>
      <c r="F715" t="s">
        <v>3289</v>
      </c>
      <c r="G715" t="s">
        <v>2</v>
      </c>
      <c r="H715">
        <v>92578795</v>
      </c>
      <c r="I715">
        <v>3</v>
      </c>
      <c r="J715">
        <v>994606128</v>
      </c>
      <c r="K715" s="59" t="s">
        <v>3290</v>
      </c>
      <c r="L715" s="59" t="s">
        <v>3291</v>
      </c>
      <c r="M715" s="59" t="s">
        <v>599</v>
      </c>
      <c r="N715" t="s">
        <v>558</v>
      </c>
      <c r="O715" s="57">
        <v>45741.362500000003</v>
      </c>
      <c r="P715" s="57">
        <v>45741.373611111114</v>
      </c>
      <c r="Q715" t="s">
        <v>407</v>
      </c>
      <c r="R715" t="s">
        <v>407</v>
      </c>
      <c r="S715" t="s">
        <v>407</v>
      </c>
      <c r="W715" t="s">
        <v>547</v>
      </c>
    </row>
    <row r="716" spans="1:27">
      <c r="A716" s="57">
        <v>45741.376388888886</v>
      </c>
      <c r="B716">
        <v>24829439</v>
      </c>
      <c r="C716">
        <v>730262</v>
      </c>
      <c r="D716" t="s">
        <v>540</v>
      </c>
      <c r="E716" t="s">
        <v>3292</v>
      </c>
      <c r="F716" t="s">
        <v>3293</v>
      </c>
      <c r="G716" t="s">
        <v>2</v>
      </c>
      <c r="H716">
        <v>10805453</v>
      </c>
      <c r="I716">
        <v>46</v>
      </c>
      <c r="J716">
        <v>940295875</v>
      </c>
      <c r="K716" s="59" t="s">
        <v>3294</v>
      </c>
      <c r="L716" s="59" t="s">
        <v>3295</v>
      </c>
      <c r="M716" s="59" t="s">
        <v>677</v>
      </c>
      <c r="N716" t="s">
        <v>546</v>
      </c>
      <c r="O716" s="57">
        <v>45741.380555555559</v>
      </c>
      <c r="P716" s="57">
        <v>45741.390972222223</v>
      </c>
      <c r="Q716" s="57">
        <v>45741.419444444444</v>
      </c>
      <c r="R716" t="s">
        <v>407</v>
      </c>
      <c r="S716" s="57">
        <v>45741.420138888891</v>
      </c>
      <c r="V716" t="s">
        <v>28</v>
      </c>
      <c r="W716" t="s">
        <v>578</v>
      </c>
      <c r="X716" s="8">
        <v>45741</v>
      </c>
      <c r="Y716" s="60">
        <v>0.62430555555555556</v>
      </c>
      <c r="Z716" t="s">
        <v>579</v>
      </c>
      <c r="AA716" t="s">
        <v>28</v>
      </c>
    </row>
    <row r="717" spans="1:27">
      <c r="A717" s="57">
        <v>45741.378472222219</v>
      </c>
      <c r="B717">
        <v>24829492</v>
      </c>
      <c r="C717">
        <v>730266</v>
      </c>
      <c r="D717" t="s">
        <v>540</v>
      </c>
      <c r="E717" t="s">
        <v>3296</v>
      </c>
      <c r="F717" t="s">
        <v>3297</v>
      </c>
      <c r="G717" t="s">
        <v>2</v>
      </c>
      <c r="H717">
        <v>43154355</v>
      </c>
      <c r="I717">
        <v>39</v>
      </c>
      <c r="J717">
        <v>969738548</v>
      </c>
      <c r="K717" s="59" t="s">
        <v>2837</v>
      </c>
      <c r="L717" s="59" t="s">
        <v>3298</v>
      </c>
      <c r="M717" s="59" t="s">
        <v>594</v>
      </c>
      <c r="N717" t="s">
        <v>546</v>
      </c>
      <c r="O717" s="57">
        <v>45741.378472222219</v>
      </c>
      <c r="P717" s="57">
        <v>45741.38958333333</v>
      </c>
      <c r="Q717" s="57">
        <v>45741.410416666666</v>
      </c>
      <c r="R717" t="s">
        <v>407</v>
      </c>
      <c r="S717" t="s">
        <v>407</v>
      </c>
      <c r="V717" t="s">
        <v>28</v>
      </c>
      <c r="W717" t="s">
        <v>578</v>
      </c>
      <c r="X717" s="8">
        <v>45741</v>
      </c>
      <c r="Y717" s="60">
        <v>0.60347222222222219</v>
      </c>
      <c r="Z717" t="s">
        <v>579</v>
      </c>
      <c r="AA717" t="s">
        <v>28</v>
      </c>
    </row>
    <row r="718" spans="1:27" ht="29.1">
      <c r="A718" s="57">
        <v>45741.378472222219</v>
      </c>
      <c r="B718">
        <v>24829495</v>
      </c>
      <c r="C718">
        <v>730268</v>
      </c>
      <c r="D718" t="s">
        <v>540</v>
      </c>
      <c r="E718" t="s">
        <v>3299</v>
      </c>
      <c r="F718" t="s">
        <v>3300</v>
      </c>
      <c r="G718" t="s">
        <v>2</v>
      </c>
      <c r="H718">
        <v>70067539</v>
      </c>
      <c r="I718">
        <v>24</v>
      </c>
      <c r="J718">
        <v>963618644</v>
      </c>
      <c r="K718" s="59" t="s">
        <v>3301</v>
      </c>
      <c r="L718" s="59" t="s">
        <v>3302</v>
      </c>
      <c r="M718" s="59" t="s">
        <v>573</v>
      </c>
      <c r="N718" t="s">
        <v>546</v>
      </c>
      <c r="O718" s="57">
        <v>45741.379861111112</v>
      </c>
      <c r="P718" s="57">
        <v>45741.390972222223</v>
      </c>
      <c r="Q718" s="57">
        <v>45741.401388888888</v>
      </c>
      <c r="R718" t="s">
        <v>407</v>
      </c>
      <c r="S718" s="57">
        <v>45741.409722222219</v>
      </c>
      <c r="V718" t="s">
        <v>28</v>
      </c>
      <c r="W718" t="s">
        <v>578</v>
      </c>
      <c r="X718" s="8">
        <v>45741</v>
      </c>
      <c r="Y718" s="60">
        <v>0.59930555555555554</v>
      </c>
      <c r="Z718" t="s">
        <v>579</v>
      </c>
      <c r="AA718" t="s">
        <v>28</v>
      </c>
    </row>
    <row r="719" spans="1:27">
      <c r="A719" s="57">
        <v>45741.379166666666</v>
      </c>
      <c r="B719">
        <v>24829518</v>
      </c>
      <c r="C719">
        <v>730271</v>
      </c>
      <c r="D719" t="s">
        <v>540</v>
      </c>
      <c r="E719" t="s">
        <v>3303</v>
      </c>
      <c r="F719" t="s">
        <v>3304</v>
      </c>
      <c r="G719" t="s">
        <v>2</v>
      </c>
      <c r="H719">
        <v>79691645</v>
      </c>
      <c r="I719">
        <v>8</v>
      </c>
      <c r="J719">
        <v>940295875</v>
      </c>
      <c r="K719" s="59" t="s">
        <v>3294</v>
      </c>
      <c r="L719" s="59" t="s">
        <v>3295</v>
      </c>
      <c r="M719" s="59" t="s">
        <v>677</v>
      </c>
      <c r="N719" t="s">
        <v>558</v>
      </c>
      <c r="O719" s="57">
        <v>45741.380555555559</v>
      </c>
      <c r="P719" s="57">
        <v>45741.39166666667</v>
      </c>
      <c r="Q719" s="57">
        <v>45741.402777777781</v>
      </c>
      <c r="R719" t="s">
        <v>407</v>
      </c>
      <c r="S719" s="57">
        <v>45741.410416666666</v>
      </c>
      <c r="W719" t="s">
        <v>547</v>
      </c>
    </row>
    <row r="720" spans="1:27" ht="29.1">
      <c r="A720" s="57">
        <v>45741.379166666666</v>
      </c>
      <c r="B720">
        <v>24829521</v>
      </c>
      <c r="C720">
        <v>730272</v>
      </c>
      <c r="D720" t="s">
        <v>540</v>
      </c>
      <c r="E720" t="s">
        <v>3305</v>
      </c>
      <c r="F720" t="s">
        <v>3306</v>
      </c>
      <c r="G720" t="s">
        <v>2</v>
      </c>
      <c r="H720">
        <v>9431705</v>
      </c>
      <c r="I720">
        <v>57</v>
      </c>
      <c r="J720">
        <v>982910003</v>
      </c>
      <c r="K720" s="59" t="s">
        <v>3307</v>
      </c>
      <c r="L720" s="59" t="s">
        <v>3308</v>
      </c>
      <c r="M720" s="59" t="s">
        <v>604</v>
      </c>
      <c r="N720" t="s">
        <v>546</v>
      </c>
      <c r="O720" s="57">
        <v>45741.379861111112</v>
      </c>
      <c r="P720" s="57">
        <v>45741.390277777777</v>
      </c>
      <c r="Q720" s="57">
        <v>45741.402777777781</v>
      </c>
      <c r="R720" t="s">
        <v>407</v>
      </c>
      <c r="S720" t="s">
        <v>407</v>
      </c>
      <c r="W720" t="s">
        <v>547</v>
      </c>
    </row>
    <row r="721" spans="1:27" ht="29.1">
      <c r="A721" s="57">
        <v>45741.384722222225</v>
      </c>
      <c r="B721">
        <v>24829640</v>
      </c>
      <c r="C721">
        <v>730277</v>
      </c>
      <c r="D721" t="s">
        <v>540</v>
      </c>
      <c r="E721" t="s">
        <v>3309</v>
      </c>
      <c r="F721" t="s">
        <v>3310</v>
      </c>
      <c r="G721" t="s">
        <v>2</v>
      </c>
      <c r="H721">
        <v>47237239</v>
      </c>
      <c r="I721">
        <v>36</v>
      </c>
      <c r="J721">
        <v>965220641</v>
      </c>
      <c r="K721" s="59" t="s">
        <v>3311</v>
      </c>
      <c r="L721" s="59" t="s">
        <v>3312</v>
      </c>
      <c r="M721" s="59" t="s">
        <v>563</v>
      </c>
      <c r="N721" t="s">
        <v>546</v>
      </c>
      <c r="O721" s="57">
        <v>45741.384722222225</v>
      </c>
      <c r="P721" s="57">
        <v>45741.395833333336</v>
      </c>
      <c r="Q721" s="57">
        <v>45741.402777777781</v>
      </c>
      <c r="R721" t="s">
        <v>407</v>
      </c>
      <c r="S721" t="s">
        <v>407</v>
      </c>
      <c r="V721" t="s">
        <v>28</v>
      </c>
      <c r="W721" t="s">
        <v>578</v>
      </c>
      <c r="X721" s="8">
        <v>45741</v>
      </c>
      <c r="Y721" s="60">
        <v>0.70763888888888893</v>
      </c>
      <c r="Z721" t="s">
        <v>579</v>
      </c>
      <c r="AA721" t="s">
        <v>28</v>
      </c>
    </row>
    <row r="722" spans="1:27" ht="29.1">
      <c r="A722" s="57">
        <v>45741.38958333333</v>
      </c>
      <c r="B722">
        <v>24829641</v>
      </c>
      <c r="C722">
        <v>730285</v>
      </c>
      <c r="D722" t="s">
        <v>540</v>
      </c>
      <c r="E722" t="s">
        <v>3313</v>
      </c>
      <c r="F722" t="s">
        <v>3314</v>
      </c>
      <c r="G722" t="s">
        <v>2</v>
      </c>
      <c r="H722">
        <v>79289180</v>
      </c>
      <c r="I722">
        <v>9</v>
      </c>
      <c r="J722">
        <v>986017760</v>
      </c>
      <c r="K722" s="59" t="s">
        <v>3315</v>
      </c>
      <c r="L722" s="59" t="s">
        <v>3316</v>
      </c>
      <c r="M722" s="59" t="s">
        <v>589</v>
      </c>
      <c r="N722" t="s">
        <v>558</v>
      </c>
      <c r="O722" s="57">
        <v>45741.393750000003</v>
      </c>
      <c r="P722" s="57">
        <v>45741.401388888888</v>
      </c>
      <c r="Q722" t="s">
        <v>407</v>
      </c>
      <c r="R722" t="s">
        <v>407</v>
      </c>
      <c r="S722" t="s">
        <v>407</v>
      </c>
      <c r="V722" t="s">
        <v>28</v>
      </c>
      <c r="W722" t="s">
        <v>578</v>
      </c>
      <c r="X722" s="8">
        <v>45741</v>
      </c>
      <c r="Y722" s="60">
        <v>0.66180555555555554</v>
      </c>
      <c r="Z722" t="s">
        <v>579</v>
      </c>
      <c r="AA722" t="s">
        <v>28</v>
      </c>
    </row>
    <row r="723" spans="1:27">
      <c r="A723" s="57">
        <v>45741.397222222222</v>
      </c>
      <c r="B723">
        <v>24829844</v>
      </c>
      <c r="C723">
        <v>730297</v>
      </c>
      <c r="D723" t="s">
        <v>540</v>
      </c>
      <c r="E723" t="s">
        <v>3317</v>
      </c>
      <c r="F723" t="s">
        <v>3318</v>
      </c>
      <c r="G723" t="s">
        <v>2</v>
      </c>
      <c r="H723">
        <v>71795436</v>
      </c>
      <c r="I723">
        <v>27</v>
      </c>
      <c r="J723">
        <v>921005755</v>
      </c>
      <c r="K723" s="59" t="s">
        <v>3319</v>
      </c>
      <c r="L723" s="59" t="s">
        <v>3320</v>
      </c>
      <c r="M723" s="59" t="s">
        <v>740</v>
      </c>
      <c r="N723" t="s">
        <v>546</v>
      </c>
      <c r="O723" s="57">
        <v>45741.398611111108</v>
      </c>
      <c r="P723" s="57">
        <v>45741.409722222219</v>
      </c>
      <c r="Q723" s="57">
        <v>45741.417361111111</v>
      </c>
      <c r="R723" t="s">
        <v>407</v>
      </c>
      <c r="S723" t="s">
        <v>407</v>
      </c>
      <c r="V723" t="s">
        <v>28</v>
      </c>
      <c r="W723" t="s">
        <v>578</v>
      </c>
      <c r="X723" s="8">
        <v>45741</v>
      </c>
      <c r="Y723" s="60">
        <v>0.64583333333333337</v>
      </c>
      <c r="Z723" t="s">
        <v>579</v>
      </c>
      <c r="AA723" t="s">
        <v>28</v>
      </c>
    </row>
    <row r="724" spans="1:27" ht="29.1">
      <c r="A724" s="57">
        <v>45741.4</v>
      </c>
      <c r="B724">
        <v>24829996</v>
      </c>
      <c r="C724">
        <v>730302</v>
      </c>
      <c r="D724" t="s">
        <v>540</v>
      </c>
      <c r="E724" t="s">
        <v>3321</v>
      </c>
      <c r="F724" t="s">
        <v>3322</v>
      </c>
      <c r="G724" t="s">
        <v>2</v>
      </c>
      <c r="H724">
        <v>61379021</v>
      </c>
      <c r="I724">
        <v>16</v>
      </c>
      <c r="J724">
        <v>999932358</v>
      </c>
      <c r="K724" s="59" t="s">
        <v>3323</v>
      </c>
      <c r="L724" s="59" t="s">
        <v>3324</v>
      </c>
      <c r="M724" s="59" t="s">
        <v>589</v>
      </c>
      <c r="N724" t="s">
        <v>546</v>
      </c>
      <c r="O724" s="57">
        <v>45741.400694444441</v>
      </c>
      <c r="P724" s="57">
        <v>45741.411805555559</v>
      </c>
      <c r="Q724" s="57">
        <v>45741.415972222225</v>
      </c>
      <c r="R724" t="s">
        <v>407</v>
      </c>
      <c r="S724" s="57">
        <v>45741.423611111109</v>
      </c>
      <c r="V724" t="s">
        <v>28</v>
      </c>
      <c r="W724" t="s">
        <v>578</v>
      </c>
      <c r="X724" s="8">
        <v>45741</v>
      </c>
      <c r="Y724" s="60">
        <v>0.7055555555555556</v>
      </c>
      <c r="Z724" t="s">
        <v>579</v>
      </c>
      <c r="AA724" t="s">
        <v>28</v>
      </c>
    </row>
    <row r="725" spans="1:27" ht="29.1">
      <c r="A725" s="57">
        <v>45741.402777777781</v>
      </c>
      <c r="B725">
        <v>24830099</v>
      </c>
      <c r="C725">
        <v>730305</v>
      </c>
      <c r="D725" t="s">
        <v>540</v>
      </c>
      <c r="E725" t="s">
        <v>3325</v>
      </c>
      <c r="F725" t="s">
        <v>3326</v>
      </c>
      <c r="G725" t="s">
        <v>2</v>
      </c>
      <c r="H725">
        <v>90454650</v>
      </c>
      <c r="I725">
        <v>7</v>
      </c>
      <c r="J725">
        <v>996597177</v>
      </c>
      <c r="K725" s="59" t="s">
        <v>3327</v>
      </c>
      <c r="L725" s="59" t="s">
        <v>3328</v>
      </c>
      <c r="M725" s="59" t="s">
        <v>609</v>
      </c>
      <c r="N725" t="s">
        <v>558</v>
      </c>
      <c r="O725" s="57">
        <v>45741.411805555559</v>
      </c>
      <c r="P725" s="57">
        <v>45741.490277777775</v>
      </c>
      <c r="Q725" s="57">
        <v>45741.430555555555</v>
      </c>
      <c r="R725" t="s">
        <v>407</v>
      </c>
      <c r="S725" t="s">
        <v>407</v>
      </c>
      <c r="W725" t="s">
        <v>547</v>
      </c>
    </row>
    <row r="726" spans="1:27">
      <c r="A726" s="57">
        <v>45741.40347222222</v>
      </c>
      <c r="B726">
        <v>24830123</v>
      </c>
      <c r="C726">
        <v>730306</v>
      </c>
      <c r="D726" t="s">
        <v>540</v>
      </c>
      <c r="E726" t="s">
        <v>3329</v>
      </c>
      <c r="F726" t="s">
        <v>3330</v>
      </c>
      <c r="G726" t="s">
        <v>2</v>
      </c>
      <c r="H726">
        <v>40666935</v>
      </c>
      <c r="I726">
        <v>44</v>
      </c>
      <c r="J726">
        <v>947812604</v>
      </c>
      <c r="K726" s="59" t="s">
        <v>3331</v>
      </c>
      <c r="L726" s="59" t="s">
        <v>3332</v>
      </c>
      <c r="M726" s="59" t="s">
        <v>3333</v>
      </c>
      <c r="N726" t="s">
        <v>546</v>
      </c>
      <c r="O726" s="57">
        <v>45741.404861111114</v>
      </c>
      <c r="P726" s="57">
        <v>45741.423611111109</v>
      </c>
      <c r="Q726" s="57">
        <v>45741.415972222225</v>
      </c>
      <c r="R726" t="s">
        <v>407</v>
      </c>
      <c r="S726" t="s">
        <v>407</v>
      </c>
      <c r="W726" t="s">
        <v>547</v>
      </c>
    </row>
    <row r="727" spans="1:27" ht="43.5">
      <c r="A727" s="57">
        <v>45741.416666666664</v>
      </c>
      <c r="B727">
        <v>24830460</v>
      </c>
      <c r="C727">
        <v>730321</v>
      </c>
      <c r="D727" t="s">
        <v>540</v>
      </c>
      <c r="E727" t="s">
        <v>3334</v>
      </c>
      <c r="F727" t="s">
        <v>3335</v>
      </c>
      <c r="G727" t="s">
        <v>2</v>
      </c>
      <c r="H727">
        <v>45499446</v>
      </c>
      <c r="I727">
        <v>36</v>
      </c>
      <c r="J727">
        <v>913470683</v>
      </c>
      <c r="K727" s="59" t="s">
        <v>3336</v>
      </c>
      <c r="L727" s="59" t="s">
        <v>3337</v>
      </c>
      <c r="M727" s="59" t="s">
        <v>729</v>
      </c>
      <c r="N727" t="s">
        <v>546</v>
      </c>
      <c r="O727" s="57">
        <v>45741.417361111111</v>
      </c>
      <c r="P727" s="57">
        <v>45741.4375</v>
      </c>
      <c r="Q727" t="s">
        <v>407</v>
      </c>
      <c r="R727" t="s">
        <v>407</v>
      </c>
      <c r="S727" t="s">
        <v>407</v>
      </c>
      <c r="V727" t="s">
        <v>28</v>
      </c>
      <c r="W727" t="s">
        <v>578</v>
      </c>
      <c r="X727" s="8">
        <v>45741</v>
      </c>
      <c r="Y727" s="60">
        <v>0.69374999999999998</v>
      </c>
      <c r="Z727" t="s">
        <v>579</v>
      </c>
      <c r="AA727" t="s">
        <v>28</v>
      </c>
    </row>
    <row r="728" spans="1:27">
      <c r="A728" s="57">
        <v>45741.427083333336</v>
      </c>
      <c r="B728">
        <v>24830679</v>
      </c>
      <c r="C728">
        <v>730338</v>
      </c>
      <c r="D728" t="s">
        <v>540</v>
      </c>
      <c r="E728" t="s">
        <v>3303</v>
      </c>
      <c r="F728" t="s">
        <v>3304</v>
      </c>
      <c r="G728" t="s">
        <v>2</v>
      </c>
      <c r="H728">
        <v>79691645</v>
      </c>
      <c r="I728">
        <v>8</v>
      </c>
      <c r="J728">
        <v>940295875</v>
      </c>
      <c r="K728" s="59" t="s">
        <v>3294</v>
      </c>
      <c r="L728" s="59" t="s">
        <v>3295</v>
      </c>
      <c r="M728" s="59" t="s">
        <v>677</v>
      </c>
      <c r="N728" t="s">
        <v>558</v>
      </c>
      <c r="O728" s="57">
        <v>45741.431944444441</v>
      </c>
      <c r="P728" s="57">
        <v>45741.451388888891</v>
      </c>
      <c r="Q728" t="s">
        <v>407</v>
      </c>
      <c r="R728" t="s">
        <v>407</v>
      </c>
      <c r="S728" t="s">
        <v>407</v>
      </c>
      <c r="V728" t="s">
        <v>28</v>
      </c>
      <c r="W728" t="s">
        <v>890</v>
      </c>
      <c r="Z728" t="s">
        <v>579</v>
      </c>
    </row>
    <row r="729" spans="1:27" ht="29.1">
      <c r="A729" s="57">
        <v>45741.429166666669</v>
      </c>
      <c r="B729">
        <v>24830728</v>
      </c>
      <c r="C729">
        <v>730342</v>
      </c>
      <c r="D729" t="s">
        <v>540</v>
      </c>
      <c r="E729" t="s">
        <v>3338</v>
      </c>
      <c r="F729" t="s">
        <v>3339</v>
      </c>
      <c r="G729" t="s">
        <v>2</v>
      </c>
      <c r="H729">
        <v>25789342</v>
      </c>
      <c r="I729">
        <v>48</v>
      </c>
      <c r="J729">
        <v>940529531</v>
      </c>
      <c r="K729" s="59" t="s">
        <v>3340</v>
      </c>
      <c r="L729" s="59" t="s">
        <v>3341</v>
      </c>
      <c r="M729" s="59" t="s">
        <v>589</v>
      </c>
      <c r="N729" t="s">
        <v>546</v>
      </c>
      <c r="O729" s="57">
        <v>45741.432638888888</v>
      </c>
      <c r="P729" s="57">
        <v>45741.451388888891</v>
      </c>
      <c r="Q729" s="57">
        <v>45741.457638888889</v>
      </c>
      <c r="R729" t="s">
        <v>407</v>
      </c>
      <c r="S729" s="57">
        <v>45741.472916666666</v>
      </c>
      <c r="U729" t="s">
        <v>407</v>
      </c>
      <c r="V729" t="s">
        <v>28</v>
      </c>
      <c r="W729" t="s">
        <v>578</v>
      </c>
      <c r="X729" s="8">
        <v>45741</v>
      </c>
      <c r="Y729" s="60">
        <v>0.66805555555555551</v>
      </c>
      <c r="Z729" t="s">
        <v>579</v>
      </c>
      <c r="AA729" t="s">
        <v>28</v>
      </c>
    </row>
    <row r="730" spans="1:27" ht="57.95">
      <c r="A730" s="57">
        <v>45741.4375</v>
      </c>
      <c r="B730">
        <v>24830919</v>
      </c>
      <c r="C730">
        <v>730351</v>
      </c>
      <c r="D730" t="s">
        <v>540</v>
      </c>
      <c r="E730" t="s">
        <v>644</v>
      </c>
      <c r="F730" t="s">
        <v>3342</v>
      </c>
      <c r="G730" t="s">
        <v>1248</v>
      </c>
      <c r="H730" t="s">
        <v>3343</v>
      </c>
      <c r="I730">
        <v>36</v>
      </c>
      <c r="J730">
        <v>973930896</v>
      </c>
      <c r="K730" s="59" t="s">
        <v>3344</v>
      </c>
      <c r="L730" s="59" t="s">
        <v>3345</v>
      </c>
      <c r="M730" s="59" t="s">
        <v>589</v>
      </c>
      <c r="N730" t="s">
        <v>3346</v>
      </c>
      <c r="O730" s="57">
        <v>45741.439583333333</v>
      </c>
      <c r="P730" s="57">
        <v>45741.465277777781</v>
      </c>
      <c r="Q730" t="s">
        <v>407</v>
      </c>
      <c r="R730" t="s">
        <v>407</v>
      </c>
      <c r="S730" t="s">
        <v>407</v>
      </c>
      <c r="U730" t="s">
        <v>407</v>
      </c>
      <c r="W730" t="s">
        <v>547</v>
      </c>
    </row>
    <row r="731" spans="1:27">
      <c r="A731" s="57">
        <v>45741.439583333333</v>
      </c>
      <c r="B731">
        <v>24830956</v>
      </c>
      <c r="C731">
        <v>730356</v>
      </c>
      <c r="D731" t="s">
        <v>540</v>
      </c>
      <c r="E731" t="s">
        <v>1784</v>
      </c>
      <c r="F731" t="s">
        <v>1051</v>
      </c>
      <c r="G731" t="s">
        <v>2</v>
      </c>
      <c r="H731">
        <v>78671258</v>
      </c>
      <c r="I731">
        <v>10</v>
      </c>
      <c r="J731">
        <v>920198651</v>
      </c>
      <c r="K731" s="59" t="s">
        <v>1052</v>
      </c>
      <c r="L731" s="59" t="s">
        <v>1053</v>
      </c>
      <c r="M731" s="59" t="s">
        <v>843</v>
      </c>
      <c r="N731" t="s">
        <v>558</v>
      </c>
      <c r="O731" s="57">
        <v>45741.443749999999</v>
      </c>
      <c r="P731" s="57">
        <v>45741.465277777781</v>
      </c>
      <c r="Q731" s="57">
        <v>45741.472916666666</v>
      </c>
      <c r="R731" t="s">
        <v>407</v>
      </c>
      <c r="S731" t="s">
        <v>407</v>
      </c>
      <c r="U731" t="s">
        <v>407</v>
      </c>
      <c r="V731" t="s">
        <v>28</v>
      </c>
      <c r="W731" t="s">
        <v>578</v>
      </c>
      <c r="X731" s="8">
        <v>45741</v>
      </c>
      <c r="Y731" s="60">
        <v>0.64583333333333337</v>
      </c>
      <c r="Z731" t="s">
        <v>579</v>
      </c>
      <c r="AA731" t="s">
        <v>28</v>
      </c>
    </row>
    <row r="732" spans="1:27">
      <c r="A732" s="57">
        <v>45741.447222222225</v>
      </c>
      <c r="B732">
        <v>24831142</v>
      </c>
      <c r="C732">
        <v>730367</v>
      </c>
      <c r="D732" t="s">
        <v>540</v>
      </c>
      <c r="E732" t="s">
        <v>3347</v>
      </c>
      <c r="F732" t="s">
        <v>3348</v>
      </c>
      <c r="G732" t="s">
        <v>2</v>
      </c>
      <c r="H732">
        <v>46787064</v>
      </c>
      <c r="I732">
        <v>34</v>
      </c>
      <c r="J732">
        <v>993484856</v>
      </c>
      <c r="K732" s="59" t="s">
        <v>3349</v>
      </c>
      <c r="L732" s="59" t="s">
        <v>3350</v>
      </c>
      <c r="M732" s="59" t="s">
        <v>568</v>
      </c>
      <c r="N732" t="s">
        <v>546</v>
      </c>
      <c r="O732" s="57">
        <v>45741.448611111111</v>
      </c>
      <c r="P732" s="57">
        <v>45741.465277777781</v>
      </c>
      <c r="Q732" s="57">
        <v>45741.472222222219</v>
      </c>
      <c r="R732" t="s">
        <v>407</v>
      </c>
      <c r="S732" s="57">
        <v>45741.490972222222</v>
      </c>
      <c r="U732" t="s">
        <v>407</v>
      </c>
      <c r="V732" t="s">
        <v>28</v>
      </c>
      <c r="W732" t="s">
        <v>578</v>
      </c>
      <c r="X732" s="8">
        <v>45741</v>
      </c>
      <c r="Y732" s="60">
        <v>0.6645833333333333</v>
      </c>
      <c r="Z732" t="s">
        <v>579</v>
      </c>
      <c r="AA732" t="s">
        <v>28</v>
      </c>
    </row>
    <row r="733" spans="1:27" ht="29.1">
      <c r="A733" s="57">
        <v>45741.447916666664</v>
      </c>
      <c r="B733">
        <v>24831162</v>
      </c>
      <c r="C733">
        <v>730370</v>
      </c>
      <c r="D733" t="s">
        <v>540</v>
      </c>
      <c r="E733" t="s">
        <v>3351</v>
      </c>
      <c r="F733" t="s">
        <v>3352</v>
      </c>
      <c r="G733" t="s">
        <v>2</v>
      </c>
      <c r="H733">
        <v>77186347</v>
      </c>
      <c r="I733">
        <v>13</v>
      </c>
      <c r="J733">
        <v>937287908</v>
      </c>
      <c r="K733" s="59" t="s">
        <v>3353</v>
      </c>
      <c r="L733" s="59" t="s">
        <v>3354</v>
      </c>
      <c r="M733" s="59" t="s">
        <v>647</v>
      </c>
      <c r="N733" t="s">
        <v>558</v>
      </c>
      <c r="O733" s="57">
        <v>45741.448611111111</v>
      </c>
      <c r="P733" s="57">
        <v>45741.465277777781</v>
      </c>
      <c r="Q733" t="s">
        <v>407</v>
      </c>
      <c r="R733" t="s">
        <v>407</v>
      </c>
      <c r="S733" t="s">
        <v>407</v>
      </c>
      <c r="U733" t="s">
        <v>407</v>
      </c>
      <c r="W733" t="s">
        <v>547</v>
      </c>
    </row>
    <row r="734" spans="1:27" ht="29.1">
      <c r="A734" s="57">
        <v>45741.460416666669</v>
      </c>
      <c r="B734">
        <v>24831456</v>
      </c>
      <c r="C734">
        <v>730383</v>
      </c>
      <c r="D734" t="s">
        <v>540</v>
      </c>
      <c r="E734" t="s">
        <v>3355</v>
      </c>
      <c r="F734" t="s">
        <v>3356</v>
      </c>
      <c r="G734" t="s">
        <v>2</v>
      </c>
      <c r="H734">
        <v>90940497</v>
      </c>
      <c r="I734">
        <v>6</v>
      </c>
      <c r="J734">
        <v>987186055</v>
      </c>
      <c r="K734" s="59" t="s">
        <v>3357</v>
      </c>
      <c r="L734" s="59" t="s">
        <v>3358</v>
      </c>
      <c r="M734" s="59" t="s">
        <v>1509</v>
      </c>
      <c r="N734" t="s">
        <v>558</v>
      </c>
      <c r="O734" s="57">
        <v>45741.463888888888</v>
      </c>
      <c r="P734" s="57">
        <v>45741.493055555555</v>
      </c>
      <c r="Q734" t="s">
        <v>407</v>
      </c>
      <c r="R734" t="s">
        <v>407</v>
      </c>
      <c r="S734" t="s">
        <v>407</v>
      </c>
      <c r="U734" t="s">
        <v>407</v>
      </c>
      <c r="W734" t="s">
        <v>547</v>
      </c>
    </row>
    <row r="735" spans="1:27" ht="29.1">
      <c r="A735" s="57">
        <v>45741.466666666667</v>
      </c>
      <c r="B735">
        <v>24831472</v>
      </c>
      <c r="C735">
        <v>730397</v>
      </c>
      <c r="D735" t="s">
        <v>540</v>
      </c>
      <c r="E735" t="s">
        <v>3359</v>
      </c>
      <c r="F735" t="s">
        <v>3360</v>
      </c>
      <c r="G735" t="s">
        <v>2</v>
      </c>
      <c r="H735">
        <v>75447501</v>
      </c>
      <c r="I735">
        <v>28</v>
      </c>
      <c r="J735">
        <v>971101149</v>
      </c>
      <c r="K735" s="59" t="s">
        <v>3361</v>
      </c>
      <c r="L735" s="59" t="s">
        <v>3362</v>
      </c>
      <c r="M735" s="59" t="s">
        <v>639</v>
      </c>
      <c r="N735" t="s">
        <v>546</v>
      </c>
      <c r="O735" s="57">
        <v>45741.47152777778</v>
      </c>
      <c r="P735" s="57">
        <v>45741.993055555555</v>
      </c>
      <c r="Q735" s="57">
        <v>45741.5</v>
      </c>
      <c r="R735" t="s">
        <v>407</v>
      </c>
      <c r="S735" t="s">
        <v>407</v>
      </c>
      <c r="U735" t="s">
        <v>407</v>
      </c>
      <c r="V735" t="s">
        <v>28</v>
      </c>
      <c r="W735" t="s">
        <v>578</v>
      </c>
      <c r="X735" s="8">
        <v>45741</v>
      </c>
      <c r="Y735" s="60">
        <v>0.64027777777777772</v>
      </c>
      <c r="Z735" t="s">
        <v>579</v>
      </c>
      <c r="AA735" t="s">
        <v>28</v>
      </c>
    </row>
    <row r="736" spans="1:27" ht="29.1">
      <c r="A736" s="57">
        <v>45741.466666666667</v>
      </c>
      <c r="B736">
        <v>24831480</v>
      </c>
      <c r="C736">
        <v>730396</v>
      </c>
      <c r="D736" t="s">
        <v>540</v>
      </c>
      <c r="E736" t="s">
        <v>3363</v>
      </c>
      <c r="F736" t="s">
        <v>611</v>
      </c>
      <c r="G736" t="s">
        <v>2</v>
      </c>
      <c r="H736">
        <v>77776700</v>
      </c>
      <c r="I736">
        <v>12</v>
      </c>
      <c r="J736">
        <v>989471037</v>
      </c>
      <c r="K736" s="59" t="s">
        <v>3364</v>
      </c>
      <c r="L736" s="59" t="s">
        <v>3365</v>
      </c>
      <c r="M736" s="59" t="s">
        <v>573</v>
      </c>
      <c r="N736" t="s">
        <v>558</v>
      </c>
      <c r="O736" s="57">
        <v>45741.47152777778</v>
      </c>
      <c r="P736" s="57">
        <v>45741.493055555555</v>
      </c>
      <c r="Q736" s="57">
        <v>45741.513888888891</v>
      </c>
      <c r="R736" t="s">
        <v>407</v>
      </c>
      <c r="S736" t="s">
        <v>407</v>
      </c>
      <c r="U736" t="s">
        <v>407</v>
      </c>
      <c r="V736" t="s">
        <v>28</v>
      </c>
      <c r="W736" t="s">
        <v>578</v>
      </c>
      <c r="X736" s="8">
        <v>45741</v>
      </c>
      <c r="Y736" s="60">
        <v>0.69236111111111109</v>
      </c>
      <c r="Z736" t="s">
        <v>579</v>
      </c>
      <c r="AA736" t="s">
        <v>28</v>
      </c>
    </row>
    <row r="737" spans="1:27" ht="29.1">
      <c r="A737" s="57">
        <v>45741.46597222222</v>
      </c>
      <c r="B737">
        <v>24831577</v>
      </c>
      <c r="C737">
        <v>730392</v>
      </c>
      <c r="D737" t="s">
        <v>540</v>
      </c>
      <c r="E737" t="s">
        <v>3313</v>
      </c>
      <c r="F737" t="s">
        <v>3314</v>
      </c>
      <c r="G737" t="s">
        <v>2</v>
      </c>
      <c r="H737">
        <v>79289180</v>
      </c>
      <c r="I737">
        <v>9</v>
      </c>
      <c r="J737">
        <v>986017760</v>
      </c>
      <c r="K737" s="59" t="s">
        <v>3315</v>
      </c>
      <c r="L737" s="59" t="s">
        <v>3316</v>
      </c>
      <c r="M737" s="59" t="s">
        <v>589</v>
      </c>
      <c r="N737" t="s">
        <v>558</v>
      </c>
      <c r="O737" s="57">
        <v>45741.469444444447</v>
      </c>
      <c r="P737" s="57">
        <v>45741.493055555555</v>
      </c>
      <c r="Q737" s="57">
        <v>45741.499305555553</v>
      </c>
      <c r="R737" t="s">
        <v>407</v>
      </c>
      <c r="S737" t="s">
        <v>407</v>
      </c>
      <c r="U737" t="s">
        <v>407</v>
      </c>
      <c r="W737" t="s">
        <v>547</v>
      </c>
    </row>
    <row r="738" spans="1:27">
      <c r="A738" s="57">
        <v>45741.47152777778</v>
      </c>
      <c r="B738">
        <v>24831730</v>
      </c>
      <c r="C738">
        <v>730408</v>
      </c>
      <c r="D738" t="s">
        <v>540</v>
      </c>
      <c r="E738" t="s">
        <v>3366</v>
      </c>
      <c r="F738" t="s">
        <v>3367</v>
      </c>
      <c r="G738" t="s">
        <v>2</v>
      </c>
      <c r="H738">
        <v>46068891</v>
      </c>
      <c r="I738">
        <v>35</v>
      </c>
      <c r="J738">
        <v>998344816</v>
      </c>
      <c r="K738" s="59" t="s">
        <v>3368</v>
      </c>
      <c r="L738" s="59" t="s">
        <v>3369</v>
      </c>
      <c r="M738" s="59" t="s">
        <v>729</v>
      </c>
      <c r="N738" t="s">
        <v>546</v>
      </c>
      <c r="O738" s="57">
        <v>45741.479166666664</v>
      </c>
      <c r="P738" s="57">
        <v>45741.506944444445</v>
      </c>
      <c r="Q738" s="57">
        <v>45741.497916666667</v>
      </c>
      <c r="R738" t="s">
        <v>407</v>
      </c>
      <c r="S738" s="57">
        <v>45741.509027777778</v>
      </c>
      <c r="U738" t="s">
        <v>407</v>
      </c>
      <c r="W738" t="s">
        <v>547</v>
      </c>
    </row>
    <row r="739" spans="1:27" ht="29.1">
      <c r="A739" s="57">
        <v>45741.490972222222</v>
      </c>
      <c r="B739">
        <v>24832086</v>
      </c>
      <c r="C739">
        <v>730431</v>
      </c>
      <c r="D739" t="s">
        <v>540</v>
      </c>
      <c r="E739" t="s">
        <v>3370</v>
      </c>
      <c r="F739" t="s">
        <v>3371</v>
      </c>
      <c r="G739" t="s">
        <v>2</v>
      </c>
      <c r="H739">
        <v>75452276</v>
      </c>
      <c r="I739">
        <v>23</v>
      </c>
      <c r="J739">
        <v>967254981</v>
      </c>
      <c r="K739" s="59" t="s">
        <v>3372</v>
      </c>
      <c r="L739" s="59" t="s">
        <v>3373</v>
      </c>
      <c r="M739" s="59" t="s">
        <v>1492</v>
      </c>
      <c r="N739" t="s">
        <v>546</v>
      </c>
      <c r="O739" s="57">
        <v>45741.494444444441</v>
      </c>
      <c r="P739" s="57">
        <v>45741.520833333336</v>
      </c>
      <c r="Q739" s="57">
        <v>45741.527777777781</v>
      </c>
      <c r="R739" t="s">
        <v>407</v>
      </c>
      <c r="S739" t="s">
        <v>407</v>
      </c>
      <c r="U739" t="s">
        <v>407</v>
      </c>
      <c r="V739" t="s">
        <v>28</v>
      </c>
      <c r="W739" t="s">
        <v>578</v>
      </c>
      <c r="X739" s="8">
        <v>45741</v>
      </c>
      <c r="Y739" s="60">
        <v>0.7416666666666667</v>
      </c>
      <c r="Z739" t="s">
        <v>579</v>
      </c>
      <c r="AA739" t="s">
        <v>28</v>
      </c>
    </row>
    <row r="740" spans="1:27" ht="29.1">
      <c r="A740" s="57">
        <v>45741.493750000001</v>
      </c>
      <c r="B740">
        <v>24832206</v>
      </c>
      <c r="C740">
        <v>730436</v>
      </c>
      <c r="D740" t="s">
        <v>540</v>
      </c>
      <c r="E740" t="s">
        <v>3374</v>
      </c>
      <c r="F740" t="s">
        <v>3375</v>
      </c>
      <c r="G740" t="s">
        <v>2</v>
      </c>
      <c r="H740">
        <v>73292939</v>
      </c>
      <c r="I740">
        <v>15</v>
      </c>
      <c r="J740">
        <v>970834699</v>
      </c>
      <c r="K740" s="59" t="s">
        <v>3376</v>
      </c>
      <c r="L740" s="59" t="s">
        <v>3377</v>
      </c>
      <c r="M740" s="59" t="s">
        <v>577</v>
      </c>
      <c r="N740" t="s">
        <v>558</v>
      </c>
      <c r="O740" s="57">
        <v>45741.49722222222</v>
      </c>
      <c r="P740" s="57">
        <v>45741.534722222219</v>
      </c>
      <c r="Q740" t="s">
        <v>407</v>
      </c>
      <c r="R740" t="s">
        <v>407</v>
      </c>
      <c r="S740" t="s">
        <v>407</v>
      </c>
      <c r="U740" t="s">
        <v>407</v>
      </c>
      <c r="V740" t="s">
        <v>28</v>
      </c>
      <c r="W740" t="s">
        <v>578</v>
      </c>
      <c r="X740" s="8">
        <v>45741</v>
      </c>
      <c r="Y740" s="60">
        <v>0.68958333333333333</v>
      </c>
      <c r="Z740" t="s">
        <v>579</v>
      </c>
      <c r="AA740" t="s">
        <v>3378</v>
      </c>
    </row>
    <row r="741" spans="1:27" ht="29.1">
      <c r="A741" s="57">
        <v>45741.496527777781</v>
      </c>
      <c r="B741">
        <v>24832272</v>
      </c>
      <c r="C741">
        <v>730438</v>
      </c>
      <c r="D741" t="s">
        <v>540</v>
      </c>
      <c r="E741" t="s">
        <v>3379</v>
      </c>
      <c r="F741" t="s">
        <v>3380</v>
      </c>
      <c r="G741" t="s">
        <v>2</v>
      </c>
      <c r="H741">
        <v>60648005</v>
      </c>
      <c r="I741">
        <v>16</v>
      </c>
      <c r="J741">
        <v>993585876</v>
      </c>
      <c r="K741" s="59" t="s">
        <v>3381</v>
      </c>
      <c r="L741" s="59" t="s">
        <v>1705</v>
      </c>
      <c r="M741" s="59" t="s">
        <v>594</v>
      </c>
      <c r="N741" t="s">
        <v>558</v>
      </c>
      <c r="O741" s="57">
        <v>45741.500694444447</v>
      </c>
      <c r="P741" s="57">
        <v>45741.534722222219</v>
      </c>
      <c r="Q741" s="57">
        <v>45741.532638888886</v>
      </c>
      <c r="R741" t="s">
        <v>407</v>
      </c>
      <c r="S741" t="s">
        <v>407</v>
      </c>
      <c r="U741" t="s">
        <v>407</v>
      </c>
      <c r="W741" t="s">
        <v>547</v>
      </c>
    </row>
    <row r="742" spans="1:27" ht="43.5">
      <c r="A742" s="57">
        <v>45741.502083333333</v>
      </c>
      <c r="B742">
        <v>24832399</v>
      </c>
      <c r="C742">
        <v>730444</v>
      </c>
      <c r="D742" t="s">
        <v>540</v>
      </c>
      <c r="E742" t="s">
        <v>1993</v>
      </c>
      <c r="F742" t="s">
        <v>3382</v>
      </c>
      <c r="G742" t="s">
        <v>2</v>
      </c>
      <c r="H742">
        <v>40222079</v>
      </c>
      <c r="I742">
        <v>45</v>
      </c>
      <c r="J742">
        <v>948054111</v>
      </c>
      <c r="K742" s="59" t="s">
        <v>3383</v>
      </c>
      <c r="L742" s="59" t="s">
        <v>3384</v>
      </c>
      <c r="M742" s="59" t="s">
        <v>647</v>
      </c>
      <c r="N742" t="s">
        <v>546</v>
      </c>
      <c r="O742" s="57">
        <v>45741.506249999999</v>
      </c>
      <c r="P742" s="57">
        <v>45741.534722222219</v>
      </c>
      <c r="Q742" s="57">
        <v>45741.52847222222</v>
      </c>
      <c r="R742" t="s">
        <v>407</v>
      </c>
      <c r="S742" s="57">
        <v>45741.558333333334</v>
      </c>
      <c r="U742" t="s">
        <v>407</v>
      </c>
      <c r="V742" t="s">
        <v>28</v>
      </c>
      <c r="W742" t="s">
        <v>578</v>
      </c>
      <c r="X742" s="8">
        <v>45741</v>
      </c>
      <c r="Y742" s="60">
        <v>0.73124999999999996</v>
      </c>
      <c r="Z742" t="s">
        <v>579</v>
      </c>
      <c r="AA742" t="s">
        <v>28</v>
      </c>
    </row>
    <row r="743" spans="1:27" ht="29.1">
      <c r="A743" s="57">
        <v>45741.515277777777</v>
      </c>
      <c r="B743">
        <v>24832678</v>
      </c>
      <c r="C743">
        <v>730453</v>
      </c>
      <c r="D743" t="s">
        <v>540</v>
      </c>
      <c r="E743" t="s">
        <v>3385</v>
      </c>
      <c r="F743" t="s">
        <v>3386</v>
      </c>
      <c r="G743" t="s">
        <v>2</v>
      </c>
      <c r="H743">
        <v>78690912</v>
      </c>
      <c r="I743">
        <v>10</v>
      </c>
      <c r="J743">
        <v>988706079</v>
      </c>
      <c r="K743" s="59" t="s">
        <v>3387</v>
      </c>
      <c r="L743" s="59" t="s">
        <v>3388</v>
      </c>
      <c r="M743" s="59" t="s">
        <v>604</v>
      </c>
      <c r="N743" t="s">
        <v>558</v>
      </c>
      <c r="O743" s="57">
        <v>45741.518750000003</v>
      </c>
      <c r="P743" s="57">
        <v>45741.548611111109</v>
      </c>
      <c r="Q743" s="57">
        <v>45741.549305555556</v>
      </c>
      <c r="R743" t="s">
        <v>407</v>
      </c>
      <c r="S743" t="s">
        <v>407</v>
      </c>
      <c r="U743" t="s">
        <v>407</v>
      </c>
      <c r="W743" t="s">
        <v>547</v>
      </c>
    </row>
    <row r="744" spans="1:27" ht="29.1">
      <c r="A744" s="57">
        <v>45741.521527777775</v>
      </c>
      <c r="B744">
        <v>24832852</v>
      </c>
      <c r="C744">
        <v>730463</v>
      </c>
      <c r="D744" t="s">
        <v>540</v>
      </c>
      <c r="E744" t="s">
        <v>3389</v>
      </c>
      <c r="F744" t="s">
        <v>3390</v>
      </c>
      <c r="G744" t="s">
        <v>2</v>
      </c>
      <c r="H744">
        <v>90423281</v>
      </c>
      <c r="I744">
        <v>7</v>
      </c>
      <c r="J744">
        <v>954779008</v>
      </c>
      <c r="K744" s="59" t="s">
        <v>3391</v>
      </c>
      <c r="L744" s="59" t="s">
        <v>3392</v>
      </c>
      <c r="M744" s="59" t="s">
        <v>563</v>
      </c>
      <c r="N744" t="s">
        <v>558</v>
      </c>
      <c r="O744" s="57">
        <v>45741.525694444441</v>
      </c>
      <c r="P744" s="57">
        <v>45741.548611111109</v>
      </c>
      <c r="Q744" t="s">
        <v>407</v>
      </c>
      <c r="R744" t="s">
        <v>407</v>
      </c>
      <c r="S744" t="s">
        <v>407</v>
      </c>
      <c r="U744" t="s">
        <v>407</v>
      </c>
      <c r="W744" t="s">
        <v>547</v>
      </c>
    </row>
    <row r="745" spans="1:27" ht="29.1">
      <c r="A745" s="57">
        <v>45741.550694444442</v>
      </c>
      <c r="B745">
        <v>24833395</v>
      </c>
      <c r="C745">
        <v>730485</v>
      </c>
      <c r="D745" t="s">
        <v>540</v>
      </c>
      <c r="E745" t="s">
        <v>3393</v>
      </c>
      <c r="F745" t="s">
        <v>3394</v>
      </c>
      <c r="G745" t="s">
        <v>2</v>
      </c>
      <c r="H745">
        <v>43778710</v>
      </c>
      <c r="I745">
        <v>38</v>
      </c>
      <c r="J745">
        <v>994898600</v>
      </c>
      <c r="K745" s="59" t="s">
        <v>3395</v>
      </c>
      <c r="L745" s="59" t="s">
        <v>3396</v>
      </c>
      <c r="M745" s="59" t="s">
        <v>622</v>
      </c>
      <c r="N745" t="s">
        <v>546</v>
      </c>
      <c r="O745" s="57">
        <v>45741.554861111108</v>
      </c>
      <c r="P745" s="57">
        <v>45741.576388888891</v>
      </c>
      <c r="Q745" s="57">
        <v>45741.588194444441</v>
      </c>
      <c r="R745" t="s">
        <v>407</v>
      </c>
      <c r="S745" t="s">
        <v>407</v>
      </c>
      <c r="U745" t="s">
        <v>407</v>
      </c>
      <c r="W745" t="s">
        <v>547</v>
      </c>
    </row>
    <row r="746" spans="1:27">
      <c r="A746" s="57">
        <v>45741.553472222222</v>
      </c>
      <c r="B746">
        <v>24833450</v>
      </c>
      <c r="C746">
        <v>730486</v>
      </c>
      <c r="D746" t="s">
        <v>540</v>
      </c>
      <c r="E746" t="s">
        <v>3397</v>
      </c>
      <c r="F746" t="s">
        <v>3398</v>
      </c>
      <c r="G746" t="s">
        <v>2</v>
      </c>
      <c r="H746">
        <v>90976767</v>
      </c>
      <c r="I746">
        <v>6</v>
      </c>
      <c r="J746">
        <v>991567434</v>
      </c>
      <c r="K746" s="59" t="s">
        <v>3399</v>
      </c>
      <c r="L746" s="59" t="s">
        <v>3400</v>
      </c>
      <c r="M746" s="59" t="s">
        <v>584</v>
      </c>
      <c r="N746" t="s">
        <v>558</v>
      </c>
      <c r="O746" s="57">
        <v>45741.554861111108</v>
      </c>
      <c r="P746" s="57">
        <v>45741.576388888891</v>
      </c>
      <c r="Q746" s="57">
        <v>45741.581250000003</v>
      </c>
      <c r="R746" t="s">
        <v>407</v>
      </c>
      <c r="S746" t="s">
        <v>407</v>
      </c>
      <c r="U746" t="s">
        <v>407</v>
      </c>
      <c r="V746" t="s">
        <v>28</v>
      </c>
      <c r="W746" t="s">
        <v>578</v>
      </c>
      <c r="X746" s="8">
        <v>45741</v>
      </c>
      <c r="Y746" s="60">
        <v>0.70625000000000004</v>
      </c>
      <c r="Z746" t="s">
        <v>579</v>
      </c>
      <c r="AA746" t="s">
        <v>28</v>
      </c>
    </row>
    <row r="747" spans="1:27" ht="29.1">
      <c r="A747" s="57">
        <v>45741.554166666669</v>
      </c>
      <c r="B747">
        <v>24833455</v>
      </c>
      <c r="C747">
        <v>730487</v>
      </c>
      <c r="D747" t="s">
        <v>540</v>
      </c>
      <c r="E747" t="s">
        <v>3401</v>
      </c>
      <c r="F747" t="s">
        <v>3402</v>
      </c>
      <c r="G747" t="s">
        <v>2</v>
      </c>
      <c r="H747">
        <v>90541932</v>
      </c>
      <c r="I747">
        <v>7</v>
      </c>
      <c r="J747">
        <v>944562436</v>
      </c>
      <c r="K747" s="59" t="s">
        <v>3403</v>
      </c>
      <c r="L747" s="59" t="s">
        <v>3404</v>
      </c>
      <c r="M747" s="59" t="s">
        <v>1108</v>
      </c>
      <c r="N747" t="s">
        <v>558</v>
      </c>
      <c r="O747" s="57">
        <v>45741.557638888888</v>
      </c>
      <c r="P747" s="57">
        <v>45741.56527777778</v>
      </c>
      <c r="Q747" t="s">
        <v>407</v>
      </c>
      <c r="R747" t="s">
        <v>407</v>
      </c>
      <c r="S747" t="s">
        <v>407</v>
      </c>
      <c r="U747" t="s">
        <v>407</v>
      </c>
      <c r="W747" t="s">
        <v>547</v>
      </c>
    </row>
    <row r="748" spans="1:27" ht="29.1">
      <c r="A748" s="57">
        <v>45741.555555555555</v>
      </c>
      <c r="B748">
        <v>24833475</v>
      </c>
      <c r="C748">
        <v>730489</v>
      </c>
      <c r="D748" t="s">
        <v>540</v>
      </c>
      <c r="E748" t="s">
        <v>3405</v>
      </c>
      <c r="F748" t="s">
        <v>3406</v>
      </c>
      <c r="G748" t="s">
        <v>2</v>
      </c>
      <c r="H748">
        <v>44115335</v>
      </c>
      <c r="I748">
        <v>38</v>
      </c>
      <c r="J748">
        <v>962337903</v>
      </c>
      <c r="K748" s="59" t="s">
        <v>3407</v>
      </c>
      <c r="L748" s="59" t="s">
        <v>3408</v>
      </c>
      <c r="M748" s="59" t="s">
        <v>710</v>
      </c>
      <c r="N748" t="s">
        <v>546</v>
      </c>
      <c r="O748" s="57">
        <v>45741.555555555555</v>
      </c>
      <c r="P748" s="57">
        <v>45741.566666666666</v>
      </c>
      <c r="Q748" s="57">
        <v>45741.569444444445</v>
      </c>
      <c r="R748" t="s">
        <v>407</v>
      </c>
      <c r="S748" s="57">
        <v>45741.583333333336</v>
      </c>
      <c r="U748" t="s">
        <v>407</v>
      </c>
      <c r="W748" t="s">
        <v>547</v>
      </c>
    </row>
    <row r="749" spans="1:27" ht="43.5">
      <c r="A749" s="57">
        <v>45741.558333333334</v>
      </c>
      <c r="B749">
        <v>24833518</v>
      </c>
      <c r="C749">
        <v>730493</v>
      </c>
      <c r="D749" t="s">
        <v>540</v>
      </c>
      <c r="E749" t="s">
        <v>3409</v>
      </c>
      <c r="F749" t="s">
        <v>3410</v>
      </c>
      <c r="G749" t="s">
        <v>2</v>
      </c>
      <c r="H749">
        <v>77607547</v>
      </c>
      <c r="I749">
        <v>13</v>
      </c>
      <c r="J749">
        <v>966519765</v>
      </c>
      <c r="K749" s="59" t="s">
        <v>3411</v>
      </c>
      <c r="L749" s="59" t="s">
        <v>3412</v>
      </c>
      <c r="M749" s="59" t="s">
        <v>573</v>
      </c>
      <c r="N749" t="s">
        <v>558</v>
      </c>
      <c r="O749" s="57">
        <v>45741.561805555553</v>
      </c>
      <c r="P749" s="57">
        <v>45741.590277777781</v>
      </c>
      <c r="Q749" s="57">
        <v>45741.60833333333</v>
      </c>
      <c r="R749" t="s">
        <v>407</v>
      </c>
      <c r="S749" t="s">
        <v>407</v>
      </c>
      <c r="U749" t="s">
        <v>407</v>
      </c>
      <c r="V749" t="s">
        <v>28</v>
      </c>
      <c r="W749" t="s">
        <v>578</v>
      </c>
      <c r="X749" s="8">
        <v>45741</v>
      </c>
      <c r="Y749" s="60">
        <v>0.73472222222222228</v>
      </c>
      <c r="Z749" t="s">
        <v>579</v>
      </c>
      <c r="AA749" t="s">
        <v>2140</v>
      </c>
    </row>
    <row r="750" spans="1:27" ht="29.1">
      <c r="A750" s="57">
        <v>45741.559027777781</v>
      </c>
      <c r="B750">
        <v>24833528</v>
      </c>
      <c r="C750">
        <v>730494</v>
      </c>
      <c r="D750" t="s">
        <v>540</v>
      </c>
      <c r="E750" t="s">
        <v>785</v>
      </c>
      <c r="F750" t="s">
        <v>786</v>
      </c>
      <c r="G750" t="s">
        <v>2</v>
      </c>
      <c r="H750">
        <v>45882728</v>
      </c>
      <c r="J750">
        <v>989959448</v>
      </c>
      <c r="K750" s="59" t="s">
        <v>3413</v>
      </c>
      <c r="L750" s="59" t="s">
        <v>3414</v>
      </c>
      <c r="M750" s="59" t="s">
        <v>715</v>
      </c>
      <c r="N750" t="s">
        <v>546</v>
      </c>
      <c r="O750" s="57">
        <v>45741.579861111109</v>
      </c>
      <c r="P750" s="57">
        <v>45741.59097222222</v>
      </c>
      <c r="Q750" s="57">
        <v>45741.597916666666</v>
      </c>
      <c r="R750" t="s">
        <v>407</v>
      </c>
      <c r="S750" s="57">
        <v>45741.60833333333</v>
      </c>
      <c r="U750" t="s">
        <v>407</v>
      </c>
      <c r="W750" t="s">
        <v>547</v>
      </c>
    </row>
    <row r="751" spans="1:27" ht="29.1">
      <c r="A751" s="57">
        <v>45741.559027777781</v>
      </c>
      <c r="B751">
        <v>24833531</v>
      </c>
      <c r="C751">
        <v>730495</v>
      </c>
      <c r="D751" t="s">
        <v>540</v>
      </c>
      <c r="E751" t="s">
        <v>720</v>
      </c>
      <c r="F751" t="s">
        <v>721</v>
      </c>
      <c r="G751" t="s">
        <v>2</v>
      </c>
      <c r="H751">
        <v>80367201</v>
      </c>
      <c r="I751">
        <v>46</v>
      </c>
      <c r="J751">
        <v>981562462</v>
      </c>
      <c r="K751" s="59" t="s">
        <v>3415</v>
      </c>
      <c r="L751" s="59" t="s">
        <v>3416</v>
      </c>
      <c r="M751" s="59" t="s">
        <v>1942</v>
      </c>
      <c r="N751" t="s">
        <v>546</v>
      </c>
      <c r="O751" s="57">
        <v>45741.559027777781</v>
      </c>
      <c r="P751" s="57">
        <v>45741.570138888892</v>
      </c>
      <c r="Q751" s="57">
        <v>45741.584027777775</v>
      </c>
      <c r="R751" t="s">
        <v>407</v>
      </c>
      <c r="S751" s="57">
        <v>45741.599305555559</v>
      </c>
      <c r="U751" t="s">
        <v>407</v>
      </c>
      <c r="V751" t="s">
        <v>28</v>
      </c>
      <c r="W751" t="s">
        <v>578</v>
      </c>
      <c r="X751" s="8">
        <v>45741</v>
      </c>
      <c r="Z751" t="s">
        <v>724</v>
      </c>
      <c r="AA751" t="s">
        <v>2140</v>
      </c>
    </row>
    <row r="752" spans="1:27" ht="43.5">
      <c r="A752" s="57">
        <v>45741.568055555559</v>
      </c>
      <c r="B752">
        <v>24833688</v>
      </c>
      <c r="C752">
        <v>730510</v>
      </c>
      <c r="D752" t="s">
        <v>540</v>
      </c>
      <c r="E752" t="s">
        <v>3417</v>
      </c>
      <c r="F752" t="s">
        <v>3418</v>
      </c>
      <c r="G752" t="s">
        <v>2</v>
      </c>
      <c r="H752">
        <v>74879478</v>
      </c>
      <c r="I752">
        <v>21</v>
      </c>
      <c r="J752">
        <v>987405290</v>
      </c>
      <c r="K752" s="59" t="s">
        <v>3419</v>
      </c>
      <c r="L752" s="59" t="s">
        <v>3420</v>
      </c>
      <c r="M752" s="59" t="s">
        <v>757</v>
      </c>
      <c r="N752" t="s">
        <v>546</v>
      </c>
      <c r="O752" s="57">
        <v>45741.572222222225</v>
      </c>
      <c r="P752" s="57">
        <v>45741.590277777781</v>
      </c>
      <c r="Q752" s="57">
        <v>45741.597222222219</v>
      </c>
      <c r="R752" t="s">
        <v>407</v>
      </c>
      <c r="S752" t="s">
        <v>407</v>
      </c>
      <c r="U752" t="s">
        <v>407</v>
      </c>
      <c r="V752" t="s">
        <v>28</v>
      </c>
      <c r="W752" t="s">
        <v>578</v>
      </c>
      <c r="X752" s="8">
        <v>45741</v>
      </c>
      <c r="Y752" s="60">
        <v>0.78611111111111109</v>
      </c>
      <c r="Z752" t="s">
        <v>579</v>
      </c>
      <c r="AA752" t="s">
        <v>2140</v>
      </c>
    </row>
    <row r="753" spans="1:27" ht="29.1">
      <c r="A753" s="57">
        <v>45741.575694444444</v>
      </c>
      <c r="B753">
        <v>24833801</v>
      </c>
      <c r="C753">
        <v>730513</v>
      </c>
      <c r="D753" t="s">
        <v>540</v>
      </c>
      <c r="E753" t="s">
        <v>1784</v>
      </c>
      <c r="F753" t="s">
        <v>3421</v>
      </c>
      <c r="G753" t="s">
        <v>2</v>
      </c>
      <c r="H753">
        <v>79422925</v>
      </c>
      <c r="I753">
        <v>9</v>
      </c>
      <c r="J753">
        <v>922541478</v>
      </c>
      <c r="K753" s="59" t="s">
        <v>3422</v>
      </c>
      <c r="L753" s="59" t="s">
        <v>3423</v>
      </c>
      <c r="M753" s="59" t="s">
        <v>568</v>
      </c>
      <c r="N753" t="s">
        <v>558</v>
      </c>
      <c r="O753" s="57">
        <v>45741.576388888891</v>
      </c>
      <c r="P753" s="57">
        <v>45741.587500000001</v>
      </c>
      <c r="Q753" s="57">
        <v>45741.609027777777</v>
      </c>
      <c r="R753" t="s">
        <v>407</v>
      </c>
      <c r="S753" s="57">
        <v>45741.618750000001</v>
      </c>
      <c r="U753" t="s">
        <v>407</v>
      </c>
      <c r="W753" t="s">
        <v>547</v>
      </c>
    </row>
    <row r="754" spans="1:27" ht="29.1">
      <c r="A754" s="57">
        <v>45741.580555555556</v>
      </c>
      <c r="B754">
        <v>24833883</v>
      </c>
      <c r="C754">
        <v>730522</v>
      </c>
      <c r="D754" t="s">
        <v>540</v>
      </c>
      <c r="E754" t="s">
        <v>3424</v>
      </c>
      <c r="F754" t="s">
        <v>3425</v>
      </c>
      <c r="G754" t="s">
        <v>2</v>
      </c>
      <c r="H754">
        <v>40898955</v>
      </c>
      <c r="J754">
        <v>970789586</v>
      </c>
      <c r="K754" s="59" t="s">
        <v>3426</v>
      </c>
      <c r="L754" s="59" t="s">
        <v>3427</v>
      </c>
      <c r="M754" s="59" t="s">
        <v>589</v>
      </c>
      <c r="N754" t="s">
        <v>546</v>
      </c>
      <c r="O754" s="57">
        <v>45741.585416666669</v>
      </c>
      <c r="P754" s="57">
        <v>45741.604166666664</v>
      </c>
      <c r="Q754" s="57">
        <v>45741.611111111109</v>
      </c>
      <c r="R754" t="s">
        <v>407</v>
      </c>
      <c r="S754" t="s">
        <v>407</v>
      </c>
      <c r="U754" t="s">
        <v>407</v>
      </c>
      <c r="V754" t="s">
        <v>28</v>
      </c>
      <c r="W754" t="s">
        <v>578</v>
      </c>
      <c r="X754" s="8">
        <v>45741</v>
      </c>
      <c r="Y754" s="60">
        <v>0.77986111111111112</v>
      </c>
      <c r="Z754" t="s">
        <v>579</v>
      </c>
      <c r="AA754" t="s">
        <v>2140</v>
      </c>
    </row>
    <row r="755" spans="1:27">
      <c r="A755" s="57">
        <v>45741.580555555556</v>
      </c>
      <c r="B755">
        <v>24833885</v>
      </c>
      <c r="C755">
        <v>730523</v>
      </c>
      <c r="D755" t="s">
        <v>540</v>
      </c>
      <c r="E755" t="s">
        <v>3428</v>
      </c>
      <c r="F755" t="s">
        <v>3429</v>
      </c>
      <c r="G755" t="s">
        <v>2</v>
      </c>
      <c r="H755">
        <v>74330934</v>
      </c>
      <c r="I755">
        <v>14</v>
      </c>
      <c r="J755">
        <v>991199960</v>
      </c>
      <c r="K755" s="59" t="s">
        <v>3430</v>
      </c>
      <c r="L755" s="59" t="s">
        <v>3431</v>
      </c>
      <c r="M755" s="59" t="s">
        <v>1509</v>
      </c>
      <c r="N755" t="s">
        <v>558</v>
      </c>
      <c r="O755" s="57">
        <v>45741.584722222222</v>
      </c>
      <c r="P755" s="57">
        <v>45741.604166666664</v>
      </c>
      <c r="Q755" s="57">
        <v>45741.621527777781</v>
      </c>
      <c r="R755" t="s">
        <v>407</v>
      </c>
      <c r="S755" s="57">
        <v>45741.635416666664</v>
      </c>
      <c r="U755" t="s">
        <v>407</v>
      </c>
      <c r="W755" t="s">
        <v>547</v>
      </c>
    </row>
    <row r="756" spans="1:27" ht="29.1">
      <c r="A756" s="57">
        <v>45741.581944444442</v>
      </c>
      <c r="B756">
        <v>24833699</v>
      </c>
      <c r="C756">
        <v>730524</v>
      </c>
      <c r="D756" t="s">
        <v>540</v>
      </c>
      <c r="E756" t="s">
        <v>3432</v>
      </c>
      <c r="F756" t="s">
        <v>3433</v>
      </c>
      <c r="G756" t="s">
        <v>2</v>
      </c>
      <c r="H756">
        <v>47027042</v>
      </c>
      <c r="I756">
        <v>34</v>
      </c>
      <c r="J756">
        <v>943715871</v>
      </c>
      <c r="K756" s="59" t="s">
        <v>3434</v>
      </c>
      <c r="L756" s="59" t="s">
        <v>3435</v>
      </c>
      <c r="M756" s="59" t="s">
        <v>668</v>
      </c>
      <c r="N756" t="s">
        <v>546</v>
      </c>
      <c r="O756" s="57">
        <v>45741.586111111108</v>
      </c>
      <c r="P756" s="57">
        <v>45741.604166666664</v>
      </c>
      <c r="Q756" s="57">
        <v>45741.611111111109</v>
      </c>
      <c r="R756" t="s">
        <v>407</v>
      </c>
      <c r="S756" s="57">
        <v>45741.618055555555</v>
      </c>
      <c r="U756" t="s">
        <v>407</v>
      </c>
      <c r="V756" t="s">
        <v>28</v>
      </c>
      <c r="W756" t="s">
        <v>578</v>
      </c>
      <c r="X756" s="8">
        <v>45741</v>
      </c>
      <c r="Y756" s="60">
        <v>0.78819444444444442</v>
      </c>
      <c r="Z756" t="s">
        <v>579</v>
      </c>
      <c r="AA756" t="s">
        <v>28</v>
      </c>
    </row>
    <row r="757" spans="1:27">
      <c r="A757" s="57">
        <v>45741.569444444445</v>
      </c>
      <c r="B757">
        <v>24833704</v>
      </c>
      <c r="C757">
        <v>730511</v>
      </c>
      <c r="D757" t="s">
        <v>540</v>
      </c>
      <c r="E757" t="s">
        <v>3436</v>
      </c>
      <c r="F757" t="s">
        <v>3437</v>
      </c>
      <c r="G757" t="s">
        <v>2</v>
      </c>
      <c r="H757">
        <v>47825940</v>
      </c>
      <c r="I757">
        <v>32</v>
      </c>
      <c r="J757">
        <v>946408192</v>
      </c>
      <c r="K757" s="59" t="s">
        <v>3438</v>
      </c>
      <c r="L757" s="59" t="s">
        <v>3439</v>
      </c>
      <c r="M757" s="59" t="s">
        <v>609</v>
      </c>
      <c r="N757" t="s">
        <v>546</v>
      </c>
      <c r="O757" s="57">
        <v>45741.570833333331</v>
      </c>
      <c r="P757" s="57">
        <v>45741.581944444442</v>
      </c>
      <c r="Q757" s="57">
        <v>45741.665277777778</v>
      </c>
      <c r="R757" t="s">
        <v>407</v>
      </c>
      <c r="S757" s="57">
        <v>45741.67291666667</v>
      </c>
      <c r="U757" t="s">
        <v>407</v>
      </c>
      <c r="V757" t="s">
        <v>28</v>
      </c>
      <c r="W757" t="s">
        <v>578</v>
      </c>
      <c r="X757" s="8">
        <v>45741</v>
      </c>
      <c r="Y757" s="60">
        <v>0.7895833333333333</v>
      </c>
      <c r="Z757" t="s">
        <v>579</v>
      </c>
      <c r="AA757" t="s">
        <v>28</v>
      </c>
    </row>
    <row r="758" spans="1:27" ht="29.1">
      <c r="A758" s="57">
        <v>45741.587500000001</v>
      </c>
      <c r="B758">
        <v>24833989</v>
      </c>
      <c r="C758">
        <v>730530</v>
      </c>
      <c r="D758" t="s">
        <v>540</v>
      </c>
      <c r="E758" t="s">
        <v>3440</v>
      </c>
      <c r="F758" t="s">
        <v>3441</v>
      </c>
      <c r="G758" t="s">
        <v>2</v>
      </c>
      <c r="H758">
        <v>75303440</v>
      </c>
      <c r="I758">
        <v>14</v>
      </c>
      <c r="J758">
        <v>986785090</v>
      </c>
      <c r="K758" s="59" t="s">
        <v>3442</v>
      </c>
      <c r="L758" s="59" t="s">
        <v>3443</v>
      </c>
      <c r="M758" s="59" t="s">
        <v>609</v>
      </c>
      <c r="N758" t="s">
        <v>558</v>
      </c>
      <c r="O758" s="57">
        <v>45741.591666666667</v>
      </c>
      <c r="P758" s="57">
        <v>45741.631944444445</v>
      </c>
      <c r="Q758" s="57">
        <v>45741.597222222219</v>
      </c>
      <c r="R758" t="s">
        <v>407</v>
      </c>
      <c r="S758" t="s">
        <v>407</v>
      </c>
      <c r="U758" t="s">
        <v>407</v>
      </c>
      <c r="V758" t="s">
        <v>28</v>
      </c>
      <c r="W758" t="s">
        <v>890</v>
      </c>
      <c r="Z758" t="s">
        <v>579</v>
      </c>
    </row>
    <row r="759" spans="1:27">
      <c r="A759" s="57">
        <v>45741.59097222222</v>
      </c>
      <c r="B759">
        <v>24833997</v>
      </c>
      <c r="C759">
        <v>730534</v>
      </c>
      <c r="D759" t="s">
        <v>540</v>
      </c>
      <c r="E759" t="s">
        <v>3444</v>
      </c>
      <c r="F759" t="s">
        <v>3445</v>
      </c>
      <c r="G759" t="s">
        <v>2</v>
      </c>
      <c r="H759">
        <v>81646509</v>
      </c>
      <c r="I759">
        <v>9</v>
      </c>
      <c r="J759">
        <v>935331715</v>
      </c>
      <c r="K759" s="59" t="s">
        <v>3446</v>
      </c>
      <c r="L759" s="59" t="s">
        <v>3447</v>
      </c>
      <c r="M759" s="59" t="s">
        <v>599</v>
      </c>
      <c r="N759" t="s">
        <v>558</v>
      </c>
      <c r="O759" s="57">
        <v>45741.595833333333</v>
      </c>
      <c r="P759" s="57">
        <v>45741.645833333336</v>
      </c>
      <c r="Q759" s="57">
        <v>45741.652777777781</v>
      </c>
      <c r="R759" t="s">
        <v>407</v>
      </c>
      <c r="S759" t="s">
        <v>407</v>
      </c>
      <c r="U759" t="s">
        <v>407</v>
      </c>
      <c r="V759" t="s">
        <v>28</v>
      </c>
      <c r="W759" t="s">
        <v>578</v>
      </c>
      <c r="X759" s="8">
        <v>45742</v>
      </c>
      <c r="Z759" t="s">
        <v>579</v>
      </c>
      <c r="AA759" t="s">
        <v>28</v>
      </c>
    </row>
    <row r="760" spans="1:27" ht="29.1">
      <c r="A760" s="57">
        <v>45741.592361111114</v>
      </c>
      <c r="B760">
        <v>24834063</v>
      </c>
      <c r="C760">
        <v>730536</v>
      </c>
      <c r="D760" t="s">
        <v>540</v>
      </c>
      <c r="E760" t="s">
        <v>3448</v>
      </c>
      <c r="F760" t="s">
        <v>3449</v>
      </c>
      <c r="G760" t="s">
        <v>2</v>
      </c>
      <c r="H760">
        <v>77940930</v>
      </c>
      <c r="I760">
        <v>12</v>
      </c>
      <c r="J760">
        <v>906868565</v>
      </c>
      <c r="K760" s="59" t="s">
        <v>2841</v>
      </c>
      <c r="L760" s="59" t="s">
        <v>2842</v>
      </c>
      <c r="M760" s="59" t="s">
        <v>668</v>
      </c>
      <c r="N760" t="s">
        <v>558</v>
      </c>
      <c r="O760" s="57">
        <v>45741.597222222219</v>
      </c>
      <c r="P760" s="57">
        <v>45741.659722222219</v>
      </c>
      <c r="Q760" s="57">
        <v>45741.62222222222</v>
      </c>
      <c r="R760" t="s">
        <v>407</v>
      </c>
      <c r="S760" t="s">
        <v>407</v>
      </c>
      <c r="U760" t="s">
        <v>407</v>
      </c>
      <c r="W760" t="s">
        <v>547</v>
      </c>
    </row>
    <row r="761" spans="1:27" ht="29.1">
      <c r="A761" s="57">
        <v>45741.604166666664</v>
      </c>
      <c r="B761">
        <v>24834118</v>
      </c>
      <c r="C761">
        <v>730547</v>
      </c>
      <c r="D761" t="s">
        <v>540</v>
      </c>
      <c r="E761" t="s">
        <v>3450</v>
      </c>
      <c r="F761" t="s">
        <v>3451</v>
      </c>
      <c r="G761" t="s">
        <v>2</v>
      </c>
      <c r="H761">
        <v>79528506</v>
      </c>
      <c r="I761">
        <v>9</v>
      </c>
      <c r="J761">
        <v>977809341</v>
      </c>
      <c r="K761" s="59" t="s">
        <v>3452</v>
      </c>
      <c r="L761" s="59" t="s">
        <v>3453</v>
      </c>
      <c r="M761" s="59" t="s">
        <v>3454</v>
      </c>
      <c r="N761" t="s">
        <v>558</v>
      </c>
      <c r="O761" s="57">
        <v>45741.611805555556</v>
      </c>
      <c r="P761" s="57">
        <v>45741.631944444445</v>
      </c>
      <c r="Q761" s="57">
        <v>45741.669444444444</v>
      </c>
      <c r="R761" t="s">
        <v>407</v>
      </c>
      <c r="S761" t="s">
        <v>407</v>
      </c>
      <c r="U761" t="s">
        <v>407</v>
      </c>
      <c r="V761" t="s">
        <v>28</v>
      </c>
      <c r="W761" t="s">
        <v>735</v>
      </c>
    </row>
    <row r="762" spans="1:27">
      <c r="A762" s="57">
        <v>45741.597916666666</v>
      </c>
      <c r="B762">
        <v>24834148</v>
      </c>
      <c r="C762">
        <v>730543</v>
      </c>
      <c r="D762" t="s">
        <v>540</v>
      </c>
      <c r="E762" t="s">
        <v>3455</v>
      </c>
      <c r="F762" t="s">
        <v>3456</v>
      </c>
      <c r="G762" t="s">
        <v>2</v>
      </c>
      <c r="H762">
        <v>75085626</v>
      </c>
      <c r="I762">
        <v>25</v>
      </c>
      <c r="J762">
        <v>904064468</v>
      </c>
      <c r="K762" s="59" t="s">
        <v>3457</v>
      </c>
      <c r="L762" s="59" t="s">
        <v>3458</v>
      </c>
      <c r="M762" s="59" t="s">
        <v>563</v>
      </c>
      <c r="N762" t="s">
        <v>546</v>
      </c>
      <c r="O762" s="57">
        <v>45741.599305555559</v>
      </c>
      <c r="P762" s="57">
        <v>45741.618055555555</v>
      </c>
      <c r="Q762" s="57">
        <v>45741.628472222219</v>
      </c>
      <c r="R762" t="s">
        <v>407</v>
      </c>
      <c r="S762" t="s">
        <v>407</v>
      </c>
      <c r="U762" t="s">
        <v>407</v>
      </c>
      <c r="V762" t="s">
        <v>28</v>
      </c>
      <c r="W762" t="s">
        <v>890</v>
      </c>
      <c r="Z762" t="s">
        <v>579</v>
      </c>
    </row>
    <row r="763" spans="1:27">
      <c r="A763" s="57">
        <v>45741.605555555558</v>
      </c>
      <c r="B763">
        <v>24834264</v>
      </c>
      <c r="C763">
        <v>730552</v>
      </c>
      <c r="D763" t="s">
        <v>540</v>
      </c>
      <c r="E763" t="s">
        <v>3459</v>
      </c>
      <c r="F763" t="s">
        <v>3460</v>
      </c>
      <c r="G763" t="s">
        <v>2</v>
      </c>
      <c r="H763">
        <v>46989650</v>
      </c>
      <c r="J763">
        <v>959803405</v>
      </c>
      <c r="K763" s="59" t="s">
        <v>3461</v>
      </c>
      <c r="L763" s="59" t="s">
        <v>3462</v>
      </c>
      <c r="M763" s="59" t="s">
        <v>568</v>
      </c>
      <c r="N763" t="s">
        <v>546</v>
      </c>
      <c r="O763" s="57">
        <v>45741.609722222223</v>
      </c>
      <c r="P763" s="57">
        <v>45741.631944444445</v>
      </c>
      <c r="Q763" s="57">
        <v>45741.651388888888</v>
      </c>
      <c r="R763" t="s">
        <v>407</v>
      </c>
      <c r="S763" s="57">
        <v>45741.660416666666</v>
      </c>
      <c r="U763" t="s">
        <v>407</v>
      </c>
      <c r="W763" t="s">
        <v>547</v>
      </c>
    </row>
    <row r="764" spans="1:27" ht="43.5">
      <c r="A764" s="57">
        <v>45741.606249999997</v>
      </c>
      <c r="B764">
        <v>24834269</v>
      </c>
      <c r="C764">
        <v>730553</v>
      </c>
      <c r="D764" t="s">
        <v>540</v>
      </c>
      <c r="E764" t="s">
        <v>3463</v>
      </c>
      <c r="F764" t="s">
        <v>3464</v>
      </c>
      <c r="G764" t="s">
        <v>2</v>
      </c>
      <c r="H764">
        <v>40877721</v>
      </c>
      <c r="I764">
        <v>43</v>
      </c>
      <c r="J764">
        <v>990336008</v>
      </c>
      <c r="K764" s="59" t="s">
        <v>3465</v>
      </c>
      <c r="L764" s="59" t="s">
        <v>3466</v>
      </c>
      <c r="M764" s="59" t="s">
        <v>1423</v>
      </c>
      <c r="N764" t="s">
        <v>546</v>
      </c>
      <c r="O764" s="57">
        <v>45741.61041666667</v>
      </c>
      <c r="P764" s="57">
        <v>45741.645833333336</v>
      </c>
      <c r="Q764" s="57">
        <v>45741.638888888891</v>
      </c>
      <c r="R764" t="s">
        <v>407</v>
      </c>
      <c r="S764" s="57">
        <v>45741.647222222222</v>
      </c>
      <c r="U764" t="s">
        <v>407</v>
      </c>
      <c r="W764" t="s">
        <v>547</v>
      </c>
    </row>
    <row r="765" spans="1:27" ht="29.1">
      <c r="A765" s="57">
        <v>45741.606249999997</v>
      </c>
      <c r="B765">
        <v>24834275</v>
      </c>
      <c r="C765">
        <v>730554</v>
      </c>
      <c r="D765" t="s">
        <v>540</v>
      </c>
      <c r="E765" t="s">
        <v>3467</v>
      </c>
      <c r="F765" t="s">
        <v>3468</v>
      </c>
      <c r="G765" t="s">
        <v>2</v>
      </c>
      <c r="H765">
        <v>46524135</v>
      </c>
      <c r="I765">
        <v>34</v>
      </c>
      <c r="J765">
        <v>989603649</v>
      </c>
      <c r="K765" s="59" t="s">
        <v>3469</v>
      </c>
      <c r="L765" s="59" t="s">
        <v>3470</v>
      </c>
      <c r="M765" s="59" t="s">
        <v>552</v>
      </c>
      <c r="N765" t="s">
        <v>546</v>
      </c>
      <c r="O765" s="57">
        <v>45741.609722222223</v>
      </c>
      <c r="P765" s="57">
        <v>45741.631944444445</v>
      </c>
      <c r="Q765" s="57">
        <v>45741.640277777777</v>
      </c>
      <c r="R765" t="s">
        <v>407</v>
      </c>
      <c r="S765" t="s">
        <v>407</v>
      </c>
      <c r="U765" t="s">
        <v>407</v>
      </c>
      <c r="V765" t="s">
        <v>28</v>
      </c>
      <c r="W765" t="s">
        <v>890</v>
      </c>
      <c r="Z765" t="s">
        <v>579</v>
      </c>
    </row>
    <row r="766" spans="1:27" ht="29.1">
      <c r="A766" s="57">
        <v>45741.609722222223</v>
      </c>
      <c r="B766">
        <v>24834322</v>
      </c>
      <c r="C766">
        <v>730559</v>
      </c>
      <c r="D766" t="s">
        <v>540</v>
      </c>
      <c r="E766" t="s">
        <v>3471</v>
      </c>
      <c r="F766" t="s">
        <v>3472</v>
      </c>
      <c r="G766" t="s">
        <v>2</v>
      </c>
      <c r="H766">
        <v>32964435</v>
      </c>
      <c r="I766">
        <v>50</v>
      </c>
      <c r="J766">
        <v>964300113</v>
      </c>
      <c r="K766" s="59" t="s">
        <v>3473</v>
      </c>
      <c r="L766" s="59" t="s">
        <v>3474</v>
      </c>
      <c r="M766" s="59" t="s">
        <v>563</v>
      </c>
      <c r="N766" t="s">
        <v>546</v>
      </c>
      <c r="O766" s="57">
        <v>45741.613194444442</v>
      </c>
      <c r="P766" s="57">
        <v>45741.659722222219</v>
      </c>
      <c r="Q766" t="s">
        <v>407</v>
      </c>
      <c r="R766" t="s">
        <v>407</v>
      </c>
      <c r="S766" t="s">
        <v>407</v>
      </c>
      <c r="U766" t="s">
        <v>407</v>
      </c>
      <c r="W766" t="s">
        <v>547</v>
      </c>
    </row>
    <row r="767" spans="1:27">
      <c r="A767" s="57">
        <v>45741.618750000001</v>
      </c>
      <c r="B767">
        <v>24834462</v>
      </c>
      <c r="C767">
        <v>730567</v>
      </c>
      <c r="D767" t="s">
        <v>540</v>
      </c>
      <c r="E767" t="s">
        <v>3359</v>
      </c>
      <c r="F767" t="s">
        <v>3475</v>
      </c>
      <c r="G767" t="s">
        <v>2</v>
      </c>
      <c r="H767">
        <v>74050516</v>
      </c>
      <c r="I767">
        <v>28</v>
      </c>
      <c r="J767">
        <v>953104621</v>
      </c>
      <c r="K767" s="59" t="s">
        <v>3476</v>
      </c>
      <c r="L767" s="59" t="s">
        <v>3477</v>
      </c>
      <c r="M767" s="59" t="s">
        <v>843</v>
      </c>
      <c r="N767" t="s">
        <v>546</v>
      </c>
      <c r="O767" s="57">
        <v>45741.62222222222</v>
      </c>
      <c r="P767" s="57">
        <v>45741.659722222219</v>
      </c>
      <c r="Q767" s="57">
        <v>45741.65902777778</v>
      </c>
      <c r="R767" t="s">
        <v>407</v>
      </c>
      <c r="S767" s="57">
        <v>45741.660416666666</v>
      </c>
      <c r="U767" t="s">
        <v>407</v>
      </c>
      <c r="V767" t="s">
        <v>28</v>
      </c>
      <c r="W767" t="s">
        <v>890</v>
      </c>
      <c r="Z767" t="s">
        <v>579</v>
      </c>
    </row>
    <row r="768" spans="1:27" ht="29.1">
      <c r="A768" s="57">
        <v>45741.63958333333</v>
      </c>
      <c r="B768">
        <v>24834828</v>
      </c>
      <c r="C768">
        <v>730589</v>
      </c>
      <c r="D768" t="s">
        <v>540</v>
      </c>
      <c r="E768" t="s">
        <v>3478</v>
      </c>
      <c r="F768" t="s">
        <v>3479</v>
      </c>
      <c r="G768" t="s">
        <v>2</v>
      </c>
      <c r="H768">
        <v>44767827</v>
      </c>
      <c r="I768">
        <v>37</v>
      </c>
      <c r="J768">
        <v>943929021</v>
      </c>
      <c r="K768" s="59" t="s">
        <v>3480</v>
      </c>
      <c r="L768" s="59" t="s">
        <v>3481</v>
      </c>
      <c r="M768" s="59" t="s">
        <v>1108</v>
      </c>
      <c r="N768" t="s">
        <v>546</v>
      </c>
      <c r="O768" s="57">
        <v>45741.643055555556</v>
      </c>
      <c r="P768" s="57">
        <v>45741.673611111109</v>
      </c>
      <c r="Q768" s="57">
        <v>45741.665972222225</v>
      </c>
      <c r="R768" t="s">
        <v>407</v>
      </c>
      <c r="S768" t="s">
        <v>407</v>
      </c>
      <c r="U768" t="s">
        <v>407</v>
      </c>
      <c r="V768" t="s">
        <v>28</v>
      </c>
      <c r="W768" t="s">
        <v>890</v>
      </c>
      <c r="Z768" t="s">
        <v>579</v>
      </c>
    </row>
    <row r="769" spans="1:27" ht="43.5">
      <c r="A769" s="57">
        <v>45741.63958333333</v>
      </c>
      <c r="B769">
        <v>24834841</v>
      </c>
      <c r="C769">
        <v>730590</v>
      </c>
      <c r="D769" t="s">
        <v>540</v>
      </c>
      <c r="E769" t="s">
        <v>3482</v>
      </c>
      <c r="F769" t="s">
        <v>3483</v>
      </c>
      <c r="G769" t="s">
        <v>2</v>
      </c>
      <c r="H769">
        <v>90526182</v>
      </c>
      <c r="I769">
        <v>7</v>
      </c>
      <c r="J769">
        <v>969477654</v>
      </c>
      <c r="K769" s="59" t="s">
        <v>3484</v>
      </c>
      <c r="L769" s="59" t="s">
        <v>3485</v>
      </c>
      <c r="M769" s="59" t="s">
        <v>589</v>
      </c>
      <c r="N769" t="s">
        <v>558</v>
      </c>
      <c r="O769" s="57">
        <v>45741.644444444442</v>
      </c>
      <c r="P769" s="57">
        <v>45741.6875</v>
      </c>
      <c r="Q769" t="s">
        <v>407</v>
      </c>
      <c r="R769" t="s">
        <v>407</v>
      </c>
      <c r="S769" t="s">
        <v>407</v>
      </c>
      <c r="U769" t="s">
        <v>407</v>
      </c>
      <c r="W769" t="s">
        <v>547</v>
      </c>
    </row>
    <row r="770" spans="1:27">
      <c r="A770" s="57">
        <v>45741.647222222222</v>
      </c>
      <c r="B770">
        <v>24834955</v>
      </c>
      <c r="C770">
        <v>730603</v>
      </c>
      <c r="D770" t="s">
        <v>540</v>
      </c>
      <c r="E770" t="s">
        <v>3486</v>
      </c>
      <c r="F770" t="s">
        <v>3487</v>
      </c>
      <c r="G770" t="s">
        <v>2</v>
      </c>
      <c r="H770">
        <v>76488246</v>
      </c>
      <c r="I770">
        <v>14</v>
      </c>
      <c r="J770">
        <v>970501606</v>
      </c>
      <c r="K770" s="59" t="s">
        <v>3488</v>
      </c>
      <c r="L770" s="59" t="s">
        <v>3488</v>
      </c>
      <c r="M770" s="59" t="s">
        <v>1108</v>
      </c>
      <c r="N770" t="s">
        <v>558</v>
      </c>
      <c r="O770" s="57">
        <v>45741.650694444441</v>
      </c>
      <c r="P770" s="57">
        <v>45741.6875</v>
      </c>
      <c r="Q770" t="s">
        <v>407</v>
      </c>
      <c r="R770" t="s">
        <v>407</v>
      </c>
      <c r="S770" t="s">
        <v>407</v>
      </c>
      <c r="U770" t="s">
        <v>407</v>
      </c>
      <c r="V770" t="s">
        <v>28</v>
      </c>
      <c r="W770" t="s">
        <v>735</v>
      </c>
    </row>
    <row r="771" spans="1:27" ht="29.1">
      <c r="A771" s="57">
        <v>45741.647222222222</v>
      </c>
      <c r="B771">
        <v>24834892</v>
      </c>
      <c r="C771">
        <v>730604</v>
      </c>
      <c r="D771" t="s">
        <v>540</v>
      </c>
      <c r="E771" t="s">
        <v>3489</v>
      </c>
      <c r="F771" t="s">
        <v>3490</v>
      </c>
      <c r="G771" t="s">
        <v>2</v>
      </c>
      <c r="H771">
        <v>99720178</v>
      </c>
      <c r="I771">
        <v>38</v>
      </c>
      <c r="J771">
        <v>957235551</v>
      </c>
      <c r="K771" s="59" t="s">
        <v>3491</v>
      </c>
      <c r="L771" s="59" t="s">
        <v>3492</v>
      </c>
      <c r="M771" s="59" t="s">
        <v>594</v>
      </c>
      <c r="N771" t="s">
        <v>546</v>
      </c>
      <c r="O771" s="57">
        <v>45741.652083333334</v>
      </c>
      <c r="P771" s="57">
        <v>45741.701388888891</v>
      </c>
      <c r="Q771" t="s">
        <v>407</v>
      </c>
      <c r="R771" t="s">
        <v>407</v>
      </c>
      <c r="S771" t="s">
        <v>407</v>
      </c>
      <c r="U771" t="s">
        <v>407</v>
      </c>
      <c r="W771" t="s">
        <v>547</v>
      </c>
    </row>
    <row r="772" spans="1:27">
      <c r="A772" s="57">
        <v>45741.645833333336</v>
      </c>
      <c r="B772">
        <v>24834927</v>
      </c>
      <c r="C772">
        <v>730599</v>
      </c>
      <c r="D772" t="s">
        <v>540</v>
      </c>
      <c r="E772" t="s">
        <v>3493</v>
      </c>
      <c r="F772" t="s">
        <v>3494</v>
      </c>
      <c r="G772" t="s">
        <v>2</v>
      </c>
      <c r="H772">
        <v>40335215</v>
      </c>
      <c r="I772">
        <v>45</v>
      </c>
      <c r="J772">
        <v>993475581</v>
      </c>
      <c r="K772" s="59" t="s">
        <v>3495</v>
      </c>
      <c r="L772" s="59" t="s">
        <v>3496</v>
      </c>
      <c r="M772" s="59" t="s">
        <v>589</v>
      </c>
      <c r="N772" t="s">
        <v>546</v>
      </c>
      <c r="O772" s="57">
        <v>45741.650694444441</v>
      </c>
      <c r="P772" s="57">
        <v>45741.701388888891</v>
      </c>
      <c r="Q772" s="57">
        <v>45741.680555555555</v>
      </c>
      <c r="R772" t="s">
        <v>407</v>
      </c>
      <c r="S772" t="s">
        <v>407</v>
      </c>
      <c r="U772" t="s">
        <v>407</v>
      </c>
      <c r="V772" t="s">
        <v>28</v>
      </c>
      <c r="W772" t="s">
        <v>890</v>
      </c>
      <c r="Z772" t="s">
        <v>579</v>
      </c>
    </row>
    <row r="773" spans="1:27" ht="43.5">
      <c r="A773" s="57">
        <v>45741.649305555555</v>
      </c>
      <c r="B773">
        <v>24834999</v>
      </c>
      <c r="C773">
        <v>730607</v>
      </c>
      <c r="D773" t="s">
        <v>540</v>
      </c>
      <c r="E773" t="s">
        <v>3497</v>
      </c>
      <c r="F773" t="s">
        <v>3498</v>
      </c>
      <c r="G773" t="s">
        <v>2</v>
      </c>
      <c r="H773">
        <v>47041325</v>
      </c>
      <c r="I773">
        <v>33</v>
      </c>
      <c r="J773">
        <v>968381018</v>
      </c>
      <c r="K773" s="59" t="s">
        <v>3499</v>
      </c>
      <c r="L773" s="59" t="s">
        <v>3500</v>
      </c>
      <c r="M773" s="59" t="s">
        <v>589</v>
      </c>
      <c r="N773" t="s">
        <v>546</v>
      </c>
      <c r="O773" s="57">
        <v>45741.65347222222</v>
      </c>
      <c r="P773" s="57">
        <v>45741.715277777781</v>
      </c>
      <c r="Q773" s="57">
        <v>45741.679861111108</v>
      </c>
      <c r="R773" t="s">
        <v>407</v>
      </c>
      <c r="S773" t="s">
        <v>407</v>
      </c>
      <c r="U773" t="s">
        <v>407</v>
      </c>
      <c r="V773" t="s">
        <v>28</v>
      </c>
      <c r="W773" t="s">
        <v>578</v>
      </c>
      <c r="X773" s="8">
        <v>45741</v>
      </c>
      <c r="Y773" s="60">
        <v>0.79861111111111116</v>
      </c>
      <c r="Z773" t="s">
        <v>579</v>
      </c>
      <c r="AA773" t="s">
        <v>28</v>
      </c>
    </row>
    <row r="774" spans="1:27">
      <c r="A774" s="57">
        <v>45741.651388888888</v>
      </c>
      <c r="B774">
        <v>24835036</v>
      </c>
      <c r="C774">
        <v>730608</v>
      </c>
      <c r="D774" t="s">
        <v>540</v>
      </c>
      <c r="E774" t="s">
        <v>3501</v>
      </c>
      <c r="F774" t="s">
        <v>1820</v>
      </c>
      <c r="G774" t="s">
        <v>2</v>
      </c>
      <c r="H774">
        <v>46947621</v>
      </c>
      <c r="I774">
        <v>34</v>
      </c>
      <c r="J774">
        <v>988802506</v>
      </c>
      <c r="K774" s="59" t="s">
        <v>3502</v>
      </c>
      <c r="L774" s="59" t="s">
        <v>3503</v>
      </c>
      <c r="M774" s="59" t="s">
        <v>573</v>
      </c>
      <c r="N774" t="s">
        <v>546</v>
      </c>
      <c r="O774" s="57">
        <v>45741.655555555553</v>
      </c>
      <c r="P774" s="57">
        <v>45741.715277777781</v>
      </c>
      <c r="Q774" t="s">
        <v>407</v>
      </c>
      <c r="R774" t="s">
        <v>407</v>
      </c>
      <c r="S774" t="s">
        <v>407</v>
      </c>
      <c r="U774" t="s">
        <v>407</v>
      </c>
      <c r="W774" t="s">
        <v>547</v>
      </c>
    </row>
    <row r="775" spans="1:27" ht="57.95">
      <c r="A775" s="57">
        <v>45741.65347222222</v>
      </c>
      <c r="B775">
        <v>24835065</v>
      </c>
      <c r="C775">
        <v>730611</v>
      </c>
      <c r="D775" t="s">
        <v>540</v>
      </c>
      <c r="E775" t="s">
        <v>3504</v>
      </c>
      <c r="F775" t="s">
        <v>3505</v>
      </c>
      <c r="G775" t="s">
        <v>2</v>
      </c>
      <c r="H775">
        <v>77643709</v>
      </c>
      <c r="I775">
        <v>12</v>
      </c>
      <c r="J775">
        <v>987427928</v>
      </c>
      <c r="K775" s="59" t="s">
        <v>3506</v>
      </c>
      <c r="L775" s="59" t="s">
        <v>3507</v>
      </c>
      <c r="M775" s="59" t="s">
        <v>826</v>
      </c>
      <c r="N775" t="s">
        <v>558</v>
      </c>
      <c r="O775" s="57">
        <v>45741.656944444447</v>
      </c>
      <c r="P775" s="57">
        <v>45741.701388888891</v>
      </c>
      <c r="Q775" t="s">
        <v>407</v>
      </c>
      <c r="R775" t="s">
        <v>407</v>
      </c>
      <c r="S775" t="s">
        <v>407</v>
      </c>
      <c r="U775" t="s">
        <v>407</v>
      </c>
      <c r="W775" t="s">
        <v>547</v>
      </c>
    </row>
    <row r="776" spans="1:27" ht="29.1">
      <c r="A776" s="57">
        <v>45741.662499999999</v>
      </c>
      <c r="B776">
        <v>24835219</v>
      </c>
      <c r="C776">
        <v>730624</v>
      </c>
      <c r="D776" t="s">
        <v>540</v>
      </c>
      <c r="E776" t="s">
        <v>3508</v>
      </c>
      <c r="F776" t="s">
        <v>3509</v>
      </c>
      <c r="G776" t="s">
        <v>2</v>
      </c>
      <c r="H776">
        <v>80968765</v>
      </c>
      <c r="I776">
        <v>12</v>
      </c>
      <c r="J776">
        <v>990127533</v>
      </c>
      <c r="K776" s="59" t="s">
        <v>3510</v>
      </c>
      <c r="L776" s="59" t="s">
        <v>3511</v>
      </c>
      <c r="M776" s="59" t="s">
        <v>577</v>
      </c>
      <c r="N776" t="s">
        <v>558</v>
      </c>
      <c r="O776" s="57">
        <v>45741.665972222225</v>
      </c>
      <c r="P776" s="57">
        <v>45741.701388888891</v>
      </c>
      <c r="Q776" t="s">
        <v>407</v>
      </c>
      <c r="R776" t="s">
        <v>407</v>
      </c>
      <c r="S776" t="s">
        <v>407</v>
      </c>
      <c r="U776" t="s">
        <v>407</v>
      </c>
      <c r="V776" t="s">
        <v>28</v>
      </c>
      <c r="W776" t="s">
        <v>890</v>
      </c>
      <c r="Z776" t="s">
        <v>579</v>
      </c>
    </row>
    <row r="777" spans="1:27" ht="29.1">
      <c r="A777" s="57">
        <v>45741.663194444445</v>
      </c>
      <c r="B777">
        <v>24835234</v>
      </c>
      <c r="C777">
        <v>730626</v>
      </c>
      <c r="D777" t="s">
        <v>540</v>
      </c>
      <c r="E777" t="s">
        <v>3512</v>
      </c>
      <c r="F777" t="s">
        <v>3513</v>
      </c>
      <c r="G777" t="s">
        <v>2</v>
      </c>
      <c r="H777">
        <v>90793125</v>
      </c>
      <c r="I777">
        <v>6</v>
      </c>
      <c r="J777">
        <v>986337308</v>
      </c>
      <c r="K777" s="59" t="s">
        <v>3514</v>
      </c>
      <c r="L777" s="59" t="s">
        <v>3515</v>
      </c>
      <c r="M777" s="59" t="s">
        <v>604</v>
      </c>
      <c r="N777" t="s">
        <v>558</v>
      </c>
      <c r="O777" s="57">
        <v>45741.668055555558</v>
      </c>
      <c r="P777" s="57">
        <v>45741.715277777781</v>
      </c>
      <c r="Q777" t="s">
        <v>407</v>
      </c>
      <c r="R777" t="s">
        <v>407</v>
      </c>
      <c r="S777" t="s">
        <v>407</v>
      </c>
      <c r="U777" t="s">
        <v>407</v>
      </c>
      <c r="V777" t="s">
        <v>28</v>
      </c>
      <c r="W777" t="s">
        <v>890</v>
      </c>
      <c r="Z777" t="s">
        <v>579</v>
      </c>
    </row>
    <row r="778" spans="1:27">
      <c r="A778" s="57">
        <v>45741.673611111109</v>
      </c>
      <c r="B778">
        <v>24835421</v>
      </c>
      <c r="C778">
        <v>730639</v>
      </c>
      <c r="D778" t="s">
        <v>540</v>
      </c>
      <c r="E778" t="s">
        <v>3516</v>
      </c>
      <c r="F778" t="s">
        <v>3517</v>
      </c>
      <c r="G778" t="s">
        <v>2</v>
      </c>
      <c r="H778">
        <v>79032542</v>
      </c>
      <c r="I778">
        <v>10</v>
      </c>
      <c r="J778">
        <v>987609733</v>
      </c>
      <c r="K778" s="59" t="s">
        <v>3518</v>
      </c>
      <c r="L778" s="59" t="s">
        <v>3519</v>
      </c>
      <c r="M778" s="59" t="s">
        <v>852</v>
      </c>
      <c r="N778" t="s">
        <v>558</v>
      </c>
      <c r="O778" s="57">
        <v>45741.677083333336</v>
      </c>
      <c r="P778" s="57">
        <v>45741.715277777781</v>
      </c>
      <c r="Q778" t="s">
        <v>407</v>
      </c>
      <c r="R778" t="s">
        <v>407</v>
      </c>
      <c r="S778" t="s">
        <v>407</v>
      </c>
      <c r="U778" t="s">
        <v>407</v>
      </c>
      <c r="V778" t="s">
        <v>28</v>
      </c>
      <c r="W778" t="s">
        <v>890</v>
      </c>
      <c r="Z778" t="s">
        <v>579</v>
      </c>
    </row>
    <row r="779" spans="1:27">
      <c r="A779" s="57">
        <v>45741.676388888889</v>
      </c>
      <c r="B779">
        <v>24835466</v>
      </c>
      <c r="C779">
        <v>730642</v>
      </c>
      <c r="D779" t="s">
        <v>540</v>
      </c>
      <c r="E779" t="s">
        <v>3520</v>
      </c>
      <c r="F779" t="s">
        <v>3521</v>
      </c>
      <c r="G779" t="s">
        <v>2</v>
      </c>
      <c r="H779">
        <v>91582299</v>
      </c>
      <c r="I779">
        <v>5</v>
      </c>
      <c r="J779">
        <v>997371097</v>
      </c>
      <c r="K779" s="59" t="s">
        <v>3522</v>
      </c>
      <c r="L779" s="59" t="s">
        <v>3523</v>
      </c>
      <c r="M779" s="59" t="s">
        <v>568</v>
      </c>
      <c r="N779" t="s">
        <v>558</v>
      </c>
      <c r="O779" s="57">
        <v>45741.680555555555</v>
      </c>
      <c r="P779" s="57">
        <v>45741.729166666664</v>
      </c>
      <c r="Q779" t="s">
        <v>407</v>
      </c>
      <c r="R779" t="s">
        <v>407</v>
      </c>
      <c r="S779" t="s">
        <v>407</v>
      </c>
      <c r="U779" t="s">
        <v>407</v>
      </c>
      <c r="V779" t="s">
        <v>28</v>
      </c>
      <c r="W779" t="s">
        <v>890</v>
      </c>
      <c r="Z779" t="s">
        <v>579</v>
      </c>
    </row>
    <row r="780" spans="1:27" ht="57.95">
      <c r="A780" s="57">
        <v>45741.679166666669</v>
      </c>
      <c r="B780">
        <v>24835511</v>
      </c>
      <c r="C780">
        <v>730643</v>
      </c>
      <c r="D780" t="s">
        <v>540</v>
      </c>
      <c r="E780" t="s">
        <v>3524</v>
      </c>
      <c r="F780" t="s">
        <v>3525</v>
      </c>
      <c r="G780" t="s">
        <v>2</v>
      </c>
      <c r="H780">
        <v>78501471</v>
      </c>
      <c r="I780">
        <v>11</v>
      </c>
      <c r="J780">
        <v>980863557</v>
      </c>
      <c r="K780" s="59" t="s">
        <v>3526</v>
      </c>
      <c r="L780" s="59" t="s">
        <v>3527</v>
      </c>
      <c r="M780" s="59" t="s">
        <v>907</v>
      </c>
      <c r="N780" t="s">
        <v>558</v>
      </c>
      <c r="O780" s="57">
        <v>45741.682638888888</v>
      </c>
      <c r="P780" s="57">
        <v>45741.729166666664</v>
      </c>
      <c r="Q780" s="57">
        <v>45741.720833333333</v>
      </c>
      <c r="R780" t="s">
        <v>407</v>
      </c>
      <c r="S780" t="s">
        <v>407</v>
      </c>
      <c r="V780" t="s">
        <v>28</v>
      </c>
      <c r="W780" t="s">
        <v>890</v>
      </c>
      <c r="Z780" t="s">
        <v>579</v>
      </c>
    </row>
    <row r="781" spans="1:27">
      <c r="A781" s="57">
        <v>45741.686805555553</v>
      </c>
      <c r="B781">
        <v>24835618</v>
      </c>
      <c r="C781">
        <v>730653</v>
      </c>
      <c r="D781" t="s">
        <v>540</v>
      </c>
      <c r="E781" t="s">
        <v>3528</v>
      </c>
      <c r="F781" t="s">
        <v>3529</v>
      </c>
      <c r="G781" t="s">
        <v>2</v>
      </c>
      <c r="H781">
        <v>77960531</v>
      </c>
      <c r="I781">
        <v>12</v>
      </c>
      <c r="J781">
        <v>950809863</v>
      </c>
      <c r="K781" s="59" t="s">
        <v>3530</v>
      </c>
      <c r="L781" s="59" t="s">
        <v>3531</v>
      </c>
      <c r="M781" s="59" t="s">
        <v>715</v>
      </c>
      <c r="N781" t="s">
        <v>558</v>
      </c>
      <c r="O781" s="57">
        <v>45741.691666666666</v>
      </c>
      <c r="P781" s="57">
        <v>45741.743055555555</v>
      </c>
      <c r="Q781" s="57">
        <v>45741.749305555553</v>
      </c>
      <c r="R781" t="s">
        <v>407</v>
      </c>
      <c r="S781" t="s">
        <v>407</v>
      </c>
      <c r="V781" t="s">
        <v>28</v>
      </c>
      <c r="W781" t="s">
        <v>890</v>
      </c>
      <c r="Z781" t="s">
        <v>724</v>
      </c>
    </row>
    <row r="782" spans="1:27" ht="43.5">
      <c r="A782" s="57">
        <v>45741.68472222222</v>
      </c>
      <c r="B782">
        <v>24835639</v>
      </c>
      <c r="C782">
        <v>730648</v>
      </c>
      <c r="D782" t="s">
        <v>540</v>
      </c>
      <c r="E782" t="s">
        <v>3532</v>
      </c>
      <c r="F782" t="s">
        <v>3533</v>
      </c>
      <c r="G782" t="s">
        <v>2</v>
      </c>
      <c r="H782">
        <v>41266927</v>
      </c>
      <c r="I782">
        <v>43</v>
      </c>
      <c r="J782">
        <v>958969178</v>
      </c>
      <c r="K782" s="59" t="s">
        <v>3534</v>
      </c>
      <c r="L782" s="59" t="s">
        <v>3535</v>
      </c>
      <c r="M782" s="59" t="s">
        <v>757</v>
      </c>
      <c r="N782" t="s">
        <v>546</v>
      </c>
      <c r="O782" s="57">
        <v>45741.69027777778</v>
      </c>
      <c r="P782" s="57">
        <v>45741.715277777781</v>
      </c>
      <c r="Q782" s="57">
        <v>45741.709027777775</v>
      </c>
      <c r="R782" t="s">
        <v>407</v>
      </c>
      <c r="S782" t="s">
        <v>407</v>
      </c>
      <c r="V782" t="s">
        <v>28</v>
      </c>
      <c r="W782" t="s">
        <v>890</v>
      </c>
      <c r="Z782" t="s">
        <v>579</v>
      </c>
    </row>
    <row r="783" spans="1:27" ht="29.1">
      <c r="A783" s="57">
        <v>45741.688194444447</v>
      </c>
      <c r="B783">
        <v>24835700</v>
      </c>
      <c r="C783">
        <v>730657</v>
      </c>
      <c r="D783" t="s">
        <v>540</v>
      </c>
      <c r="E783" t="s">
        <v>3536</v>
      </c>
      <c r="F783" t="s">
        <v>3537</v>
      </c>
      <c r="G783" t="s">
        <v>2</v>
      </c>
      <c r="H783">
        <v>41389122</v>
      </c>
      <c r="I783">
        <v>43</v>
      </c>
      <c r="J783">
        <v>997354024</v>
      </c>
      <c r="K783" s="59" t="s">
        <v>3538</v>
      </c>
      <c r="L783" s="59" t="s">
        <v>3539</v>
      </c>
      <c r="M783" s="59" t="s">
        <v>568</v>
      </c>
      <c r="N783" t="s">
        <v>546</v>
      </c>
      <c r="O783" s="57">
        <v>45741.692361111112</v>
      </c>
      <c r="P783" s="57">
        <v>45741.729166666664</v>
      </c>
      <c r="Q783" s="57">
        <v>45741.709027777775</v>
      </c>
      <c r="R783" t="s">
        <v>407</v>
      </c>
      <c r="S783" s="57">
        <v>45741.716666666667</v>
      </c>
      <c r="V783" t="s">
        <v>28</v>
      </c>
      <c r="W783" t="s">
        <v>890</v>
      </c>
      <c r="Z783" t="s">
        <v>579</v>
      </c>
    </row>
    <row r="784" spans="1:27" ht="29.1">
      <c r="A784" s="57">
        <v>45741.688888888886</v>
      </c>
      <c r="B784">
        <v>24835712</v>
      </c>
      <c r="C784">
        <v>730659</v>
      </c>
      <c r="D784" t="s">
        <v>540</v>
      </c>
      <c r="E784" t="s">
        <v>3540</v>
      </c>
      <c r="F784" t="s">
        <v>3541</v>
      </c>
      <c r="G784" t="s">
        <v>2</v>
      </c>
      <c r="H784">
        <v>79978357</v>
      </c>
      <c r="I784">
        <v>8</v>
      </c>
      <c r="J784">
        <v>966719539</v>
      </c>
      <c r="K784" s="59" t="s">
        <v>3542</v>
      </c>
      <c r="L784" s="59" t="s">
        <v>3543</v>
      </c>
      <c r="M784" s="59" t="s">
        <v>552</v>
      </c>
      <c r="N784" t="s">
        <v>558</v>
      </c>
      <c r="O784" s="57">
        <v>45741.692361111112</v>
      </c>
      <c r="P784" s="57">
        <v>45741.743055555555</v>
      </c>
      <c r="Q784" s="57">
        <v>45741.757638888892</v>
      </c>
      <c r="R784" t="s">
        <v>407</v>
      </c>
      <c r="S784" t="s">
        <v>407</v>
      </c>
      <c r="V784" t="s">
        <v>28</v>
      </c>
      <c r="W784" t="s">
        <v>578</v>
      </c>
      <c r="X784" s="8">
        <v>45742</v>
      </c>
      <c r="Z784" t="s">
        <v>579</v>
      </c>
      <c r="AA784" t="s">
        <v>28</v>
      </c>
    </row>
    <row r="785" spans="1:27">
      <c r="A785" s="57">
        <v>45741.689583333333</v>
      </c>
      <c r="B785">
        <v>24835735</v>
      </c>
      <c r="C785">
        <v>730660</v>
      </c>
      <c r="D785" t="s">
        <v>540</v>
      </c>
      <c r="E785" t="s">
        <v>3544</v>
      </c>
      <c r="F785" t="s">
        <v>3545</v>
      </c>
      <c r="G785" t="s">
        <v>2</v>
      </c>
      <c r="H785">
        <v>77572203</v>
      </c>
      <c r="I785">
        <v>24</v>
      </c>
      <c r="J785">
        <v>998451312</v>
      </c>
      <c r="K785" s="59" t="s">
        <v>3546</v>
      </c>
      <c r="L785" s="59" t="s">
        <v>3547</v>
      </c>
      <c r="M785" s="59" t="s">
        <v>589</v>
      </c>
      <c r="N785" t="s">
        <v>546</v>
      </c>
      <c r="O785" s="57">
        <v>45741.693055555559</v>
      </c>
      <c r="P785" s="57">
        <v>45741.743055555555</v>
      </c>
      <c r="Q785" s="57">
        <v>45741.724305555559</v>
      </c>
      <c r="R785" t="s">
        <v>407</v>
      </c>
      <c r="S785" t="s">
        <v>407</v>
      </c>
      <c r="W785" t="s">
        <v>547</v>
      </c>
    </row>
    <row r="786" spans="1:27" ht="43.5">
      <c r="A786" s="57">
        <v>45741.689583333333</v>
      </c>
      <c r="B786">
        <v>24835743</v>
      </c>
      <c r="C786">
        <v>730661</v>
      </c>
      <c r="D786" t="s">
        <v>540</v>
      </c>
      <c r="E786" t="s">
        <v>3548</v>
      </c>
      <c r="F786" t="s">
        <v>3549</v>
      </c>
      <c r="G786" t="s">
        <v>2</v>
      </c>
      <c r="H786">
        <v>78710296</v>
      </c>
      <c r="I786">
        <v>10</v>
      </c>
      <c r="J786">
        <v>966922533</v>
      </c>
      <c r="K786" s="59" t="s">
        <v>3550</v>
      </c>
      <c r="L786" s="59" t="s">
        <v>3551</v>
      </c>
      <c r="M786" s="59" t="s">
        <v>589</v>
      </c>
      <c r="N786" t="s">
        <v>558</v>
      </c>
      <c r="O786" s="57">
        <v>45741.756249999999</v>
      </c>
      <c r="P786" s="57">
        <v>45741.826388888891</v>
      </c>
      <c r="Q786" t="s">
        <v>407</v>
      </c>
      <c r="R786" t="s">
        <v>407</v>
      </c>
      <c r="S786" t="s">
        <v>407</v>
      </c>
      <c r="V786" t="s">
        <v>28</v>
      </c>
      <c r="W786" t="s">
        <v>578</v>
      </c>
      <c r="X786" s="8">
        <v>45742</v>
      </c>
      <c r="Y786" s="58">
        <v>0.44923611111111111</v>
      </c>
      <c r="Z786" t="s">
        <v>579</v>
      </c>
      <c r="AA786" t="s">
        <v>28</v>
      </c>
    </row>
    <row r="787" spans="1:27" ht="29.1">
      <c r="A787" s="57">
        <v>45741.696527777778</v>
      </c>
      <c r="B787">
        <v>24835867</v>
      </c>
      <c r="C787">
        <v>730668</v>
      </c>
      <c r="D787" t="s">
        <v>540</v>
      </c>
      <c r="E787" t="s">
        <v>3552</v>
      </c>
      <c r="F787" t="s">
        <v>3553</v>
      </c>
      <c r="G787" t="s">
        <v>2</v>
      </c>
      <c r="H787">
        <v>62712992</v>
      </c>
      <c r="I787">
        <v>14</v>
      </c>
      <c r="J787">
        <v>941701981</v>
      </c>
      <c r="K787" s="59" t="s">
        <v>3554</v>
      </c>
      <c r="L787" s="59" t="s">
        <v>3555</v>
      </c>
      <c r="M787" s="59" t="s">
        <v>757</v>
      </c>
      <c r="N787" t="s">
        <v>558</v>
      </c>
      <c r="O787" s="57">
        <v>45741.7</v>
      </c>
      <c r="P787" s="57">
        <v>45741.756944444445</v>
      </c>
      <c r="Q787" s="57">
        <v>45741.774305555555</v>
      </c>
      <c r="R787" t="s">
        <v>407</v>
      </c>
      <c r="S787" t="s">
        <v>407</v>
      </c>
      <c r="V787" t="s">
        <v>28</v>
      </c>
      <c r="W787" t="s">
        <v>578</v>
      </c>
      <c r="X787" s="8">
        <v>45741</v>
      </c>
      <c r="Y787" s="58">
        <v>0.97093750000000001</v>
      </c>
      <c r="Z787" t="s">
        <v>579</v>
      </c>
      <c r="AA787" t="s">
        <v>28</v>
      </c>
    </row>
    <row r="788" spans="1:27" ht="29.1">
      <c r="A788" s="57">
        <v>45741.697916666664</v>
      </c>
      <c r="B788">
        <v>24835887</v>
      </c>
      <c r="C788">
        <v>730669</v>
      </c>
      <c r="D788" t="s">
        <v>540</v>
      </c>
      <c r="E788" t="s">
        <v>3556</v>
      </c>
      <c r="F788" t="s">
        <v>3557</v>
      </c>
      <c r="G788" t="s">
        <v>2</v>
      </c>
      <c r="H788">
        <v>74000207</v>
      </c>
      <c r="I788">
        <v>15</v>
      </c>
      <c r="J788">
        <v>987558444</v>
      </c>
      <c r="K788" s="59" t="s">
        <v>3558</v>
      </c>
      <c r="L788" s="59" t="s">
        <v>3559</v>
      </c>
      <c r="M788" s="59" t="s">
        <v>552</v>
      </c>
      <c r="N788" t="s">
        <v>546</v>
      </c>
      <c r="O788" s="57">
        <v>45741.70208333333</v>
      </c>
      <c r="P788" s="57">
        <v>45741.729166666664</v>
      </c>
      <c r="Q788" s="57">
        <v>45741.722916666666</v>
      </c>
      <c r="R788" t="s">
        <v>407</v>
      </c>
      <c r="S788" s="57">
        <v>45741.731944444444</v>
      </c>
      <c r="W788" t="s">
        <v>547</v>
      </c>
    </row>
    <row r="789" spans="1:27" ht="29.1">
      <c r="A789" s="57">
        <v>45741.701388888891</v>
      </c>
      <c r="B789">
        <v>24835937</v>
      </c>
      <c r="C789">
        <v>730671</v>
      </c>
      <c r="D789" t="s">
        <v>540</v>
      </c>
      <c r="E789" t="s">
        <v>3560</v>
      </c>
      <c r="F789" t="s">
        <v>3561</v>
      </c>
      <c r="G789" t="s">
        <v>2</v>
      </c>
      <c r="H789">
        <v>45288424</v>
      </c>
      <c r="I789">
        <v>36</v>
      </c>
      <c r="J789">
        <v>992691213</v>
      </c>
      <c r="K789" s="59" t="s">
        <v>3562</v>
      </c>
      <c r="L789" s="59" t="s">
        <v>3563</v>
      </c>
      <c r="M789" s="59" t="s">
        <v>599</v>
      </c>
      <c r="N789" t="s">
        <v>546</v>
      </c>
      <c r="O789" s="57">
        <v>45741.706250000003</v>
      </c>
      <c r="P789" s="57">
        <v>45741.729166666664</v>
      </c>
      <c r="Q789" s="57">
        <v>45741.729166666664</v>
      </c>
      <c r="R789" t="s">
        <v>407</v>
      </c>
      <c r="S789" t="s">
        <v>407</v>
      </c>
      <c r="W789" t="s">
        <v>547</v>
      </c>
    </row>
    <row r="790" spans="1:27" ht="43.5">
      <c r="A790" s="57">
        <v>45741.711111111108</v>
      </c>
      <c r="B790">
        <v>24836152</v>
      </c>
      <c r="C790">
        <v>730681</v>
      </c>
      <c r="D790" t="s">
        <v>540</v>
      </c>
      <c r="E790" t="s">
        <v>3564</v>
      </c>
      <c r="F790" t="s">
        <v>3565</v>
      </c>
      <c r="G790" t="s">
        <v>2</v>
      </c>
      <c r="H790">
        <v>90381581</v>
      </c>
      <c r="I790">
        <v>7</v>
      </c>
      <c r="J790">
        <v>994999877</v>
      </c>
      <c r="K790" s="59" t="s">
        <v>3566</v>
      </c>
      <c r="L790" s="59" t="s">
        <v>3567</v>
      </c>
      <c r="M790" s="59" t="s">
        <v>789</v>
      </c>
      <c r="N790" t="s">
        <v>558</v>
      </c>
      <c r="O790" s="57">
        <v>45741.714583333334</v>
      </c>
      <c r="P790" s="57">
        <v>45741.770833333336</v>
      </c>
      <c r="Q790" s="57">
        <v>45741.788194444445</v>
      </c>
      <c r="R790" t="s">
        <v>407</v>
      </c>
      <c r="S790" t="s">
        <v>407</v>
      </c>
      <c r="V790" t="s">
        <v>28</v>
      </c>
      <c r="W790" t="s">
        <v>578</v>
      </c>
      <c r="X790" s="8">
        <v>45741</v>
      </c>
      <c r="Z790" t="s">
        <v>724</v>
      </c>
      <c r="AA790" t="s">
        <v>28</v>
      </c>
    </row>
    <row r="791" spans="1:27">
      <c r="A791" s="57">
        <v>45741.714583333334</v>
      </c>
      <c r="B791">
        <v>24836207</v>
      </c>
      <c r="C791">
        <v>730683</v>
      </c>
      <c r="D791" t="s">
        <v>540</v>
      </c>
      <c r="E791" t="s">
        <v>3568</v>
      </c>
      <c r="F791" t="s">
        <v>3569</v>
      </c>
      <c r="G791" t="s">
        <v>2</v>
      </c>
      <c r="H791">
        <v>47092160</v>
      </c>
      <c r="I791">
        <v>33</v>
      </c>
      <c r="J791">
        <v>977166262</v>
      </c>
      <c r="K791" s="59" t="s">
        <v>3570</v>
      </c>
      <c r="L791" s="59" t="s">
        <v>3571</v>
      </c>
      <c r="M791" s="59" t="s">
        <v>604</v>
      </c>
      <c r="N791" t="s">
        <v>546</v>
      </c>
      <c r="O791" s="57">
        <v>45741.718055555553</v>
      </c>
      <c r="P791" s="57">
        <v>45741.743055555555</v>
      </c>
      <c r="Q791" s="57">
        <v>45741.741666666669</v>
      </c>
      <c r="R791" t="s">
        <v>407</v>
      </c>
      <c r="S791" t="s">
        <v>407</v>
      </c>
      <c r="W791" t="s">
        <v>547</v>
      </c>
    </row>
    <row r="792" spans="1:27" ht="29.1">
      <c r="A792" s="57">
        <v>45741.71597222222</v>
      </c>
      <c r="B792">
        <v>24836255</v>
      </c>
      <c r="C792">
        <v>730685</v>
      </c>
      <c r="D792" t="s">
        <v>540</v>
      </c>
      <c r="E792" t="s">
        <v>3572</v>
      </c>
      <c r="F792" t="s">
        <v>3573</v>
      </c>
      <c r="G792" t="s">
        <v>2</v>
      </c>
      <c r="H792">
        <v>42096956</v>
      </c>
      <c r="I792">
        <v>41</v>
      </c>
      <c r="J792">
        <v>987824403</v>
      </c>
      <c r="K792" s="59" t="s">
        <v>3574</v>
      </c>
      <c r="L792" s="59" t="s">
        <v>3575</v>
      </c>
      <c r="M792" s="59" t="s">
        <v>594</v>
      </c>
      <c r="N792" t="s">
        <v>546</v>
      </c>
      <c r="O792" s="57">
        <v>45741.720138888886</v>
      </c>
      <c r="P792" s="57">
        <v>45741.743055555555</v>
      </c>
      <c r="Q792" s="57">
        <v>45741.736805555556</v>
      </c>
      <c r="R792" t="s">
        <v>407</v>
      </c>
      <c r="S792" s="57">
        <v>45741.745138888888</v>
      </c>
      <c r="W792" t="s">
        <v>547</v>
      </c>
    </row>
    <row r="793" spans="1:27" ht="29.1">
      <c r="A793" s="57">
        <v>45741.718055555553</v>
      </c>
      <c r="B793">
        <v>24836301</v>
      </c>
      <c r="C793">
        <v>730687</v>
      </c>
      <c r="D793" t="s">
        <v>540</v>
      </c>
      <c r="E793" t="s">
        <v>3576</v>
      </c>
      <c r="F793" t="s">
        <v>3577</v>
      </c>
      <c r="G793" t="s">
        <v>2</v>
      </c>
      <c r="H793">
        <v>10001124</v>
      </c>
      <c r="I793">
        <v>50</v>
      </c>
      <c r="J793">
        <v>998693048</v>
      </c>
      <c r="K793" s="59" t="s">
        <v>3578</v>
      </c>
      <c r="L793" s="59" t="s">
        <v>3579</v>
      </c>
      <c r="M793" s="59" t="s">
        <v>609</v>
      </c>
      <c r="N793" t="s">
        <v>546</v>
      </c>
      <c r="O793" s="57">
        <v>45741.72152777778</v>
      </c>
      <c r="P793" s="57">
        <v>45741.743055555555</v>
      </c>
      <c r="Q793" t="s">
        <v>407</v>
      </c>
      <c r="R793" t="s">
        <v>407</v>
      </c>
      <c r="S793" t="s">
        <v>407</v>
      </c>
      <c r="W793" t="s">
        <v>547</v>
      </c>
      <c r="AA793" t="s">
        <v>28</v>
      </c>
    </row>
    <row r="794" spans="1:27" ht="29.1">
      <c r="A794" s="57">
        <v>45741.718055555553</v>
      </c>
      <c r="B794">
        <v>24836307</v>
      </c>
      <c r="C794">
        <v>730688</v>
      </c>
      <c r="D794" t="s">
        <v>540</v>
      </c>
      <c r="E794" t="s">
        <v>3580</v>
      </c>
      <c r="F794" t="s">
        <v>3581</v>
      </c>
      <c r="G794" t="s">
        <v>2</v>
      </c>
      <c r="H794">
        <v>42897654</v>
      </c>
      <c r="I794">
        <v>40</v>
      </c>
      <c r="J794">
        <v>990410075</v>
      </c>
      <c r="K794" s="59" t="s">
        <v>3582</v>
      </c>
      <c r="L794" s="59" t="s">
        <v>3583</v>
      </c>
      <c r="M794" s="59" t="s">
        <v>647</v>
      </c>
      <c r="N794" t="s">
        <v>546</v>
      </c>
      <c r="O794" s="57">
        <v>45741.722222222219</v>
      </c>
      <c r="P794" s="57">
        <v>45741.743055555555</v>
      </c>
      <c r="Q794" s="57">
        <v>45741.750694444447</v>
      </c>
      <c r="R794" t="s">
        <v>407</v>
      </c>
      <c r="S794" s="57">
        <v>45741.761111111111</v>
      </c>
      <c r="V794" t="s">
        <v>28</v>
      </c>
      <c r="W794" t="s">
        <v>578</v>
      </c>
      <c r="X794" s="8">
        <v>45741</v>
      </c>
      <c r="Z794" t="s">
        <v>724</v>
      </c>
      <c r="AA794" t="s">
        <v>2140</v>
      </c>
    </row>
    <row r="795" spans="1:27" ht="29.1">
      <c r="A795" s="57">
        <v>45741.719444444447</v>
      </c>
      <c r="B795">
        <v>24836341</v>
      </c>
      <c r="C795">
        <v>730689</v>
      </c>
      <c r="D795" t="s">
        <v>540</v>
      </c>
      <c r="E795" t="s">
        <v>3584</v>
      </c>
      <c r="F795" t="s">
        <v>3585</v>
      </c>
      <c r="G795" t="s">
        <v>2</v>
      </c>
      <c r="H795">
        <v>78642462</v>
      </c>
      <c r="I795">
        <v>10</v>
      </c>
      <c r="J795">
        <v>993535076</v>
      </c>
      <c r="K795" s="59" t="s">
        <v>3586</v>
      </c>
      <c r="L795" s="59" t="s">
        <v>3587</v>
      </c>
      <c r="M795" s="59" t="s">
        <v>622</v>
      </c>
      <c r="N795" t="s">
        <v>558</v>
      </c>
      <c r="O795" s="57">
        <v>45741.723611111112</v>
      </c>
      <c r="P795" s="57">
        <v>45741.770833333336</v>
      </c>
      <c r="Q795" t="s">
        <v>407</v>
      </c>
      <c r="R795" t="s">
        <v>407</v>
      </c>
      <c r="S795" t="s">
        <v>407</v>
      </c>
      <c r="V795" t="s">
        <v>28</v>
      </c>
      <c r="W795" t="s">
        <v>578</v>
      </c>
      <c r="X795" s="8">
        <v>45741</v>
      </c>
      <c r="Z795" t="s">
        <v>724</v>
      </c>
      <c r="AA795" t="s">
        <v>28</v>
      </c>
    </row>
    <row r="796" spans="1:27" ht="29.1">
      <c r="A796" s="57">
        <v>45741.724999999999</v>
      </c>
      <c r="B796">
        <v>24836427</v>
      </c>
      <c r="C796">
        <v>730693</v>
      </c>
      <c r="D796" t="s">
        <v>540</v>
      </c>
      <c r="E796" t="s">
        <v>3588</v>
      </c>
      <c r="F796" t="s">
        <v>3589</v>
      </c>
      <c r="G796" t="s">
        <v>2</v>
      </c>
      <c r="H796">
        <v>77600394</v>
      </c>
      <c r="I796">
        <v>13</v>
      </c>
      <c r="J796">
        <v>902727123</v>
      </c>
      <c r="K796" s="59" t="s">
        <v>3590</v>
      </c>
      <c r="L796" s="59" t="s">
        <v>3591</v>
      </c>
      <c r="M796" s="59" t="s">
        <v>568</v>
      </c>
      <c r="N796" t="s">
        <v>558</v>
      </c>
      <c r="O796" s="57">
        <v>45741.728472222225</v>
      </c>
      <c r="P796" s="57">
        <v>45741.798611111109</v>
      </c>
      <c r="Q796" t="s">
        <v>407</v>
      </c>
      <c r="R796" t="s">
        <v>407</v>
      </c>
      <c r="S796" t="s">
        <v>407</v>
      </c>
      <c r="V796" t="s">
        <v>28</v>
      </c>
      <c r="W796" t="s">
        <v>578</v>
      </c>
      <c r="X796" s="8">
        <v>45741</v>
      </c>
      <c r="Z796" t="s">
        <v>724</v>
      </c>
      <c r="AA796" t="s">
        <v>28</v>
      </c>
    </row>
    <row r="797" spans="1:27">
      <c r="A797" s="57">
        <v>45741.731249999997</v>
      </c>
      <c r="B797">
        <v>24836549</v>
      </c>
      <c r="C797">
        <v>730700</v>
      </c>
      <c r="D797" t="s">
        <v>540</v>
      </c>
      <c r="E797" t="s">
        <v>3592</v>
      </c>
      <c r="F797" t="s">
        <v>3593</v>
      </c>
      <c r="G797" t="s">
        <v>2</v>
      </c>
      <c r="H797">
        <v>71402500</v>
      </c>
      <c r="I797">
        <v>32</v>
      </c>
      <c r="J797">
        <v>981539112</v>
      </c>
      <c r="K797" s="59" t="s">
        <v>3594</v>
      </c>
      <c r="L797" s="59" t="s">
        <v>3595</v>
      </c>
      <c r="M797" s="59" t="s">
        <v>1492</v>
      </c>
      <c r="N797" t="s">
        <v>546</v>
      </c>
      <c r="O797" s="57">
        <v>45741.73541666667</v>
      </c>
      <c r="P797" s="57">
        <v>45741.756944444445</v>
      </c>
      <c r="Q797" t="s">
        <v>407</v>
      </c>
      <c r="R797" t="s">
        <v>407</v>
      </c>
      <c r="S797" t="s">
        <v>407</v>
      </c>
      <c r="V797" t="s">
        <v>28</v>
      </c>
      <c r="W797" t="s">
        <v>578</v>
      </c>
      <c r="X797" s="8">
        <v>45741</v>
      </c>
      <c r="Z797" t="s">
        <v>724</v>
      </c>
      <c r="AA797" t="s">
        <v>28</v>
      </c>
    </row>
    <row r="798" spans="1:27" ht="29.1">
      <c r="A798" s="57">
        <v>45741.732638888891</v>
      </c>
      <c r="B798">
        <v>24836585</v>
      </c>
      <c r="C798">
        <v>730702</v>
      </c>
      <c r="D798" t="s">
        <v>540</v>
      </c>
      <c r="E798" t="s">
        <v>3596</v>
      </c>
      <c r="F798" t="s">
        <v>3597</v>
      </c>
      <c r="G798" t="s">
        <v>2</v>
      </c>
      <c r="H798">
        <v>79997740</v>
      </c>
      <c r="I798">
        <v>8</v>
      </c>
      <c r="J798">
        <v>959122518</v>
      </c>
      <c r="K798" s="59" t="s">
        <v>3598</v>
      </c>
      <c r="L798" s="59" t="s">
        <v>3599</v>
      </c>
      <c r="M798" s="59" t="s">
        <v>1509</v>
      </c>
      <c r="N798" t="s">
        <v>558</v>
      </c>
      <c r="O798" s="57">
        <v>45741.736111111109</v>
      </c>
      <c r="P798" s="57">
        <v>45741.798611111109</v>
      </c>
      <c r="Q798" t="s">
        <v>407</v>
      </c>
      <c r="R798" t="s">
        <v>407</v>
      </c>
      <c r="S798" t="s">
        <v>407</v>
      </c>
      <c r="V798" t="s">
        <v>28</v>
      </c>
      <c r="W798" t="s">
        <v>578</v>
      </c>
      <c r="X798" s="8">
        <v>45741</v>
      </c>
      <c r="Z798" t="s">
        <v>724</v>
      </c>
      <c r="AA798" t="s">
        <v>28</v>
      </c>
    </row>
    <row r="799" spans="1:27" ht="57.95">
      <c r="A799" s="57">
        <v>45741.740972222222</v>
      </c>
      <c r="B799">
        <v>24836654</v>
      </c>
      <c r="C799">
        <v>730711</v>
      </c>
      <c r="D799" t="s">
        <v>540</v>
      </c>
      <c r="E799" t="s">
        <v>3600</v>
      </c>
      <c r="F799" t="s">
        <v>3601</v>
      </c>
      <c r="G799" t="s">
        <v>2</v>
      </c>
      <c r="H799">
        <v>91040753</v>
      </c>
      <c r="I799">
        <v>6</v>
      </c>
      <c r="J799">
        <v>996714343</v>
      </c>
      <c r="K799" s="59" t="s">
        <v>3602</v>
      </c>
      <c r="L799" s="59" t="s">
        <v>3603</v>
      </c>
      <c r="M799" s="59" t="s">
        <v>589</v>
      </c>
      <c r="N799" t="s">
        <v>558</v>
      </c>
      <c r="O799" s="57">
        <v>45741.748611111114</v>
      </c>
      <c r="P799" s="57">
        <v>45741.8125</v>
      </c>
      <c r="Q799" t="s">
        <v>407</v>
      </c>
      <c r="R799" t="s">
        <v>407</v>
      </c>
      <c r="S799" t="s">
        <v>407</v>
      </c>
      <c r="V799" t="s">
        <v>28</v>
      </c>
      <c r="W799" t="s">
        <v>578</v>
      </c>
      <c r="X799" s="8">
        <v>45742</v>
      </c>
      <c r="Y799" s="58">
        <v>9.8148148148148144E-3</v>
      </c>
      <c r="Z799" t="s">
        <v>579</v>
      </c>
      <c r="AA799" t="s">
        <v>28</v>
      </c>
    </row>
    <row r="800" spans="1:27" ht="29.1">
      <c r="A800" s="57">
        <v>45741.748611111114</v>
      </c>
      <c r="B800">
        <v>24836822</v>
      </c>
      <c r="C800">
        <v>730722</v>
      </c>
      <c r="D800" t="s">
        <v>540</v>
      </c>
      <c r="E800" t="s">
        <v>3604</v>
      </c>
      <c r="F800" t="s">
        <v>3605</v>
      </c>
      <c r="G800" t="s">
        <v>2</v>
      </c>
      <c r="H800">
        <v>48321962</v>
      </c>
      <c r="I800">
        <v>30</v>
      </c>
      <c r="J800">
        <v>992814099</v>
      </c>
      <c r="K800" s="59" t="s">
        <v>3606</v>
      </c>
      <c r="L800" s="59" t="s">
        <v>3607</v>
      </c>
      <c r="M800" s="59" t="s">
        <v>589</v>
      </c>
      <c r="N800" t="s">
        <v>546</v>
      </c>
      <c r="O800" s="57">
        <v>45741.753472222219</v>
      </c>
      <c r="P800" s="57">
        <v>45741.770833333336</v>
      </c>
      <c r="Q800" t="s">
        <v>407</v>
      </c>
      <c r="R800" t="s">
        <v>407</v>
      </c>
      <c r="S800" t="s">
        <v>407</v>
      </c>
      <c r="W800" t="s">
        <v>547</v>
      </c>
    </row>
    <row r="801" spans="1:27" ht="29.1">
      <c r="A801" s="57">
        <v>45741.750694444447</v>
      </c>
      <c r="B801">
        <v>24836920</v>
      </c>
      <c r="C801">
        <v>730725</v>
      </c>
      <c r="D801" t="s">
        <v>540</v>
      </c>
      <c r="E801" t="s">
        <v>3608</v>
      </c>
      <c r="F801" t="s">
        <v>3609</v>
      </c>
      <c r="G801" t="s">
        <v>2</v>
      </c>
      <c r="H801">
        <v>41106025</v>
      </c>
      <c r="I801">
        <v>43</v>
      </c>
      <c r="J801">
        <v>997582720</v>
      </c>
      <c r="K801" s="59" t="s">
        <v>3610</v>
      </c>
      <c r="L801" s="59" t="s">
        <v>3611</v>
      </c>
      <c r="M801" s="59" t="s">
        <v>552</v>
      </c>
      <c r="N801" t="s">
        <v>546</v>
      </c>
      <c r="O801" s="57">
        <v>45741.756944444445</v>
      </c>
      <c r="P801" s="57">
        <v>45741.770833333336</v>
      </c>
      <c r="Q801" s="57">
        <v>45741.78402777778</v>
      </c>
      <c r="R801" t="s">
        <v>407</v>
      </c>
      <c r="S801" s="57">
        <v>45741.790277777778</v>
      </c>
      <c r="W801" t="s">
        <v>547</v>
      </c>
      <c r="AA801" t="s">
        <v>28</v>
      </c>
    </row>
    <row r="802" spans="1:27" ht="29.1">
      <c r="A802" s="57">
        <v>45741.750694444447</v>
      </c>
      <c r="B802">
        <v>24836921</v>
      </c>
      <c r="C802">
        <v>730726</v>
      </c>
      <c r="D802" t="s">
        <v>540</v>
      </c>
      <c r="E802" t="s">
        <v>3612</v>
      </c>
      <c r="F802" t="s">
        <v>3613</v>
      </c>
      <c r="G802" t="s">
        <v>2</v>
      </c>
      <c r="H802">
        <v>46666602</v>
      </c>
      <c r="I802">
        <v>34</v>
      </c>
      <c r="J802">
        <v>954435164</v>
      </c>
      <c r="K802" s="59" t="s">
        <v>3614</v>
      </c>
      <c r="L802" s="59" t="s">
        <v>3615</v>
      </c>
      <c r="M802" s="59" t="s">
        <v>843</v>
      </c>
      <c r="N802" t="s">
        <v>546</v>
      </c>
      <c r="O802" s="57">
        <v>45741.751388888886</v>
      </c>
      <c r="P802" s="57">
        <v>45741.770833333336</v>
      </c>
      <c r="Q802" s="57">
        <v>45741.782638888886</v>
      </c>
      <c r="R802" t="s">
        <v>407</v>
      </c>
      <c r="S802" t="s">
        <v>407</v>
      </c>
      <c r="V802" t="s">
        <v>28</v>
      </c>
      <c r="W802" t="s">
        <v>578</v>
      </c>
      <c r="X802" s="8">
        <v>45741</v>
      </c>
      <c r="Z802" t="s">
        <v>724</v>
      </c>
      <c r="AA802" t="s">
        <v>28</v>
      </c>
    </row>
    <row r="803" spans="1:27" ht="29.1">
      <c r="A803" s="57">
        <v>45741.755555555559</v>
      </c>
      <c r="B803">
        <v>24836986</v>
      </c>
      <c r="C803">
        <v>730730</v>
      </c>
      <c r="D803" t="s">
        <v>540</v>
      </c>
      <c r="E803" t="s">
        <v>3616</v>
      </c>
      <c r="F803" t="s">
        <v>3617</v>
      </c>
      <c r="G803" t="s">
        <v>2</v>
      </c>
      <c r="H803">
        <v>79970388</v>
      </c>
      <c r="I803">
        <v>9</v>
      </c>
      <c r="J803">
        <v>962702339</v>
      </c>
      <c r="K803" s="59" t="s">
        <v>3618</v>
      </c>
      <c r="L803" s="59" t="s">
        <v>3619</v>
      </c>
      <c r="M803" s="59" t="s">
        <v>1771</v>
      </c>
      <c r="N803" t="s">
        <v>558</v>
      </c>
      <c r="O803" s="57">
        <v>45741.763194444444</v>
      </c>
      <c r="P803" s="57">
        <v>45741.826388888891</v>
      </c>
      <c r="Q803" t="s">
        <v>407</v>
      </c>
      <c r="R803" t="s">
        <v>407</v>
      </c>
      <c r="S803" t="s">
        <v>407</v>
      </c>
      <c r="W803" t="s">
        <v>547</v>
      </c>
      <c r="AA803" t="s">
        <v>28</v>
      </c>
    </row>
    <row r="804" spans="1:27">
      <c r="A804" s="57">
        <v>45741.762499999997</v>
      </c>
      <c r="B804">
        <v>24837076</v>
      </c>
      <c r="C804">
        <v>730739</v>
      </c>
      <c r="D804" t="s">
        <v>540</v>
      </c>
      <c r="E804" t="s">
        <v>3620</v>
      </c>
      <c r="F804" t="s">
        <v>3621</v>
      </c>
      <c r="G804" t="s">
        <v>2</v>
      </c>
      <c r="H804">
        <v>76183811</v>
      </c>
      <c r="I804">
        <v>25</v>
      </c>
      <c r="J804">
        <v>912819174</v>
      </c>
      <c r="K804" s="59" t="s">
        <v>3622</v>
      </c>
      <c r="L804" s="59" t="s">
        <v>3623</v>
      </c>
      <c r="M804" s="59" t="s">
        <v>563</v>
      </c>
      <c r="N804" t="s">
        <v>546</v>
      </c>
      <c r="O804" s="57">
        <v>45741.762499999997</v>
      </c>
      <c r="P804" s="57">
        <v>45741.773611111108</v>
      </c>
      <c r="Q804" s="57">
        <v>45741.77847222222</v>
      </c>
      <c r="R804" t="s">
        <v>407</v>
      </c>
      <c r="S804" t="s">
        <v>407</v>
      </c>
      <c r="V804" t="s">
        <v>28</v>
      </c>
      <c r="W804" t="s">
        <v>578</v>
      </c>
      <c r="X804" s="8">
        <v>45741</v>
      </c>
      <c r="Z804" t="s">
        <v>724</v>
      </c>
      <c r="AA804" t="s">
        <v>28</v>
      </c>
    </row>
    <row r="805" spans="1:27" ht="29.1">
      <c r="A805" s="57">
        <v>45741.770138888889</v>
      </c>
      <c r="B805">
        <v>24837141</v>
      </c>
      <c r="C805">
        <v>730747</v>
      </c>
      <c r="D805" t="s">
        <v>540</v>
      </c>
      <c r="E805" t="s">
        <v>3624</v>
      </c>
      <c r="F805" t="s">
        <v>3625</v>
      </c>
      <c r="G805" t="s">
        <v>2</v>
      </c>
      <c r="H805">
        <v>74190657</v>
      </c>
      <c r="I805">
        <v>14</v>
      </c>
      <c r="J805">
        <v>977200250</v>
      </c>
      <c r="K805" s="59" t="s">
        <v>3626</v>
      </c>
      <c r="L805" s="59" t="s">
        <v>3627</v>
      </c>
      <c r="M805" s="59" t="s">
        <v>609</v>
      </c>
      <c r="N805" t="s">
        <v>558</v>
      </c>
      <c r="O805" s="57">
        <v>45741.774305555555</v>
      </c>
      <c r="P805" s="57">
        <v>45741.840277777781</v>
      </c>
      <c r="Q805" t="s">
        <v>407</v>
      </c>
      <c r="R805" t="s">
        <v>407</v>
      </c>
      <c r="S805" t="s">
        <v>407</v>
      </c>
      <c r="V805" t="s">
        <v>28</v>
      </c>
      <c r="W805" t="s">
        <v>578</v>
      </c>
      <c r="X805" s="8">
        <v>45742</v>
      </c>
      <c r="Y805" s="58">
        <v>0.69842592592592589</v>
      </c>
      <c r="Z805" t="s">
        <v>579</v>
      </c>
      <c r="AA805" t="s">
        <v>28</v>
      </c>
    </row>
    <row r="806" spans="1:27" ht="29.1">
      <c r="A806" s="57">
        <v>45741.773611111108</v>
      </c>
      <c r="B806">
        <v>24837165</v>
      </c>
      <c r="C806">
        <v>730754</v>
      </c>
      <c r="D806" t="s">
        <v>540</v>
      </c>
      <c r="E806" t="s">
        <v>3628</v>
      </c>
      <c r="F806" t="s">
        <v>3629</v>
      </c>
      <c r="G806" t="s">
        <v>2</v>
      </c>
      <c r="H806">
        <v>25746249</v>
      </c>
      <c r="I806">
        <v>52</v>
      </c>
      <c r="J806">
        <v>980710673</v>
      </c>
      <c r="K806" s="59" t="s">
        <v>3630</v>
      </c>
      <c r="L806" s="59" t="s">
        <v>3631</v>
      </c>
      <c r="M806" s="59" t="s">
        <v>1204</v>
      </c>
      <c r="N806" t="s">
        <v>546</v>
      </c>
      <c r="O806" s="57">
        <v>45741.777083333334</v>
      </c>
      <c r="P806" s="57">
        <v>45741.784722222219</v>
      </c>
      <c r="Q806" s="57">
        <v>45741.790972222225</v>
      </c>
      <c r="R806" t="s">
        <v>407</v>
      </c>
      <c r="S806" t="s">
        <v>407</v>
      </c>
      <c r="V806" t="s">
        <v>28</v>
      </c>
      <c r="W806" t="s">
        <v>578</v>
      </c>
      <c r="X806" s="8">
        <v>45741</v>
      </c>
      <c r="Z806" t="s">
        <v>724</v>
      </c>
      <c r="AA806" t="s">
        <v>28</v>
      </c>
    </row>
    <row r="807" spans="1:27" ht="43.5">
      <c r="A807" s="57">
        <v>45741.776388888888</v>
      </c>
      <c r="B807">
        <v>24837181</v>
      </c>
      <c r="C807">
        <v>730756</v>
      </c>
      <c r="D807" t="s">
        <v>540</v>
      </c>
      <c r="E807" t="s">
        <v>2583</v>
      </c>
      <c r="F807" t="s">
        <v>3632</v>
      </c>
      <c r="G807" t="s">
        <v>2</v>
      </c>
      <c r="H807">
        <v>70404976</v>
      </c>
      <c r="I807">
        <v>34</v>
      </c>
      <c r="J807">
        <v>959547153</v>
      </c>
      <c r="K807" s="59" t="s">
        <v>3633</v>
      </c>
      <c r="L807" s="59" t="s">
        <v>3634</v>
      </c>
      <c r="M807" s="59" t="s">
        <v>794</v>
      </c>
      <c r="N807" t="s">
        <v>546</v>
      </c>
      <c r="O807" s="57">
        <v>45741.777777777781</v>
      </c>
      <c r="P807" s="57">
        <v>45741.798611111109</v>
      </c>
      <c r="Q807" t="s">
        <v>407</v>
      </c>
      <c r="R807" t="s">
        <v>407</v>
      </c>
      <c r="S807" t="s">
        <v>407</v>
      </c>
      <c r="V807" t="s">
        <v>28</v>
      </c>
      <c r="W807" t="s">
        <v>578</v>
      </c>
      <c r="X807" s="8">
        <v>45742</v>
      </c>
      <c r="Y807" s="58">
        <v>0.7350578703703704</v>
      </c>
      <c r="Z807" t="s">
        <v>579</v>
      </c>
      <c r="AA807" t="s">
        <v>28</v>
      </c>
    </row>
    <row r="808" spans="1:27" ht="29.1">
      <c r="A808" s="57">
        <v>45741.786805555559</v>
      </c>
      <c r="B808">
        <v>24837241</v>
      </c>
      <c r="C808">
        <v>730764</v>
      </c>
      <c r="D808" t="s">
        <v>540</v>
      </c>
      <c r="E808" t="s">
        <v>3281</v>
      </c>
      <c r="F808" t="s">
        <v>3635</v>
      </c>
      <c r="G808" t="s">
        <v>2</v>
      </c>
      <c r="H808">
        <v>73427980</v>
      </c>
      <c r="I808">
        <v>25</v>
      </c>
      <c r="J808">
        <v>943490443</v>
      </c>
      <c r="K808" s="59" t="s">
        <v>3636</v>
      </c>
      <c r="L808" s="59" t="s">
        <v>3637</v>
      </c>
      <c r="M808" s="59" t="s">
        <v>589</v>
      </c>
      <c r="N808" t="s">
        <v>546</v>
      </c>
      <c r="O808" s="57">
        <v>45741.791666666664</v>
      </c>
      <c r="P808" s="57">
        <v>45741.8125</v>
      </c>
      <c r="Q808" t="s">
        <v>407</v>
      </c>
      <c r="R808" t="s">
        <v>407</v>
      </c>
      <c r="S808" t="s">
        <v>407</v>
      </c>
      <c r="V808" t="s">
        <v>28</v>
      </c>
      <c r="W808" t="s">
        <v>890</v>
      </c>
      <c r="Z808" t="s">
        <v>579</v>
      </c>
    </row>
    <row r="809" spans="1:27" ht="29.1">
      <c r="A809" s="57">
        <v>45741.793749999997</v>
      </c>
      <c r="B809">
        <v>24837290</v>
      </c>
      <c r="C809">
        <v>730772</v>
      </c>
      <c r="D809" t="s">
        <v>540</v>
      </c>
      <c r="E809" t="s">
        <v>3638</v>
      </c>
      <c r="F809" t="s">
        <v>3639</v>
      </c>
      <c r="G809" t="s">
        <v>2</v>
      </c>
      <c r="H809">
        <v>91553866</v>
      </c>
      <c r="I809">
        <v>5</v>
      </c>
      <c r="J809">
        <v>987610975</v>
      </c>
      <c r="K809" s="59" t="s">
        <v>3640</v>
      </c>
      <c r="L809" s="59" t="s">
        <v>3641</v>
      </c>
      <c r="M809" s="59" t="s">
        <v>589</v>
      </c>
      <c r="N809" t="s">
        <v>558</v>
      </c>
      <c r="O809" s="57">
        <v>45741.797222222223</v>
      </c>
      <c r="P809" s="57">
        <v>45741.854166666664</v>
      </c>
      <c r="Q809" t="s">
        <v>407</v>
      </c>
      <c r="R809" t="s">
        <v>407</v>
      </c>
      <c r="S809" t="s">
        <v>407</v>
      </c>
      <c r="V809" t="s">
        <v>28</v>
      </c>
      <c r="W809" t="s">
        <v>578</v>
      </c>
      <c r="X809" s="8">
        <v>45742</v>
      </c>
      <c r="Y809" s="58">
        <v>0.35525462962962961</v>
      </c>
      <c r="Z809" t="s">
        <v>579</v>
      </c>
      <c r="AA809" t="s">
        <v>28</v>
      </c>
    </row>
    <row r="810" spans="1:27" ht="29.1">
      <c r="A810" s="57">
        <v>45741.806250000001</v>
      </c>
      <c r="B810">
        <v>24837344</v>
      </c>
      <c r="C810">
        <v>730785</v>
      </c>
      <c r="D810" t="s">
        <v>540</v>
      </c>
      <c r="E810" t="s">
        <v>3642</v>
      </c>
      <c r="F810" t="s">
        <v>3643</v>
      </c>
      <c r="G810" t="s">
        <v>2</v>
      </c>
      <c r="H810">
        <v>90337503</v>
      </c>
      <c r="I810">
        <v>7</v>
      </c>
      <c r="J810">
        <v>993265767</v>
      </c>
      <c r="K810" s="59" t="s">
        <v>3644</v>
      </c>
      <c r="L810" s="59" t="s">
        <v>3645</v>
      </c>
      <c r="M810" s="59" t="s">
        <v>3646</v>
      </c>
      <c r="N810" t="s">
        <v>558</v>
      </c>
      <c r="O810" s="57">
        <v>45741.80972222222</v>
      </c>
      <c r="P810" s="57">
        <v>45741.868055555555</v>
      </c>
      <c r="Q810" s="57">
        <v>45741.864583333336</v>
      </c>
      <c r="R810" t="s">
        <v>407</v>
      </c>
      <c r="S810" t="s">
        <v>407</v>
      </c>
      <c r="W810" t="s">
        <v>547</v>
      </c>
    </row>
    <row r="811" spans="1:27" ht="29.1">
      <c r="A811" s="57">
        <v>45741.806250000001</v>
      </c>
      <c r="B811">
        <v>24837345</v>
      </c>
      <c r="C811">
        <v>730786</v>
      </c>
      <c r="D811" t="s">
        <v>540</v>
      </c>
      <c r="E811" t="s">
        <v>2518</v>
      </c>
      <c r="F811" t="s">
        <v>2519</v>
      </c>
      <c r="G811" t="s">
        <v>2</v>
      </c>
      <c r="H811">
        <v>78303691</v>
      </c>
      <c r="I811">
        <v>11</v>
      </c>
      <c r="J811">
        <v>958683860</v>
      </c>
      <c r="K811" s="59" t="s">
        <v>3647</v>
      </c>
      <c r="L811" s="59" t="s">
        <v>3648</v>
      </c>
      <c r="M811" s="59" t="s">
        <v>599</v>
      </c>
      <c r="N811" t="s">
        <v>558</v>
      </c>
      <c r="O811" s="57">
        <v>45741.80972222222</v>
      </c>
      <c r="P811" s="57">
        <v>45741.868055555555</v>
      </c>
      <c r="Q811" s="57">
        <v>45741.861111111109</v>
      </c>
      <c r="R811" t="s">
        <v>407</v>
      </c>
      <c r="S811" t="s">
        <v>407</v>
      </c>
      <c r="V811" t="s">
        <v>28</v>
      </c>
      <c r="W811" t="s">
        <v>578</v>
      </c>
      <c r="X811" s="8">
        <v>45742</v>
      </c>
      <c r="Y811" s="58">
        <v>0.51134259259259263</v>
      </c>
      <c r="Z811" t="s">
        <v>579</v>
      </c>
      <c r="AA811" t="s">
        <v>31</v>
      </c>
    </row>
    <row r="812" spans="1:27" ht="29.1">
      <c r="A812" s="57">
        <v>45741.811111111114</v>
      </c>
      <c r="B812">
        <v>24837364</v>
      </c>
      <c r="C812">
        <v>730790</v>
      </c>
      <c r="D812" t="s">
        <v>540</v>
      </c>
      <c r="E812" t="s">
        <v>3649</v>
      </c>
      <c r="F812" t="s">
        <v>3650</v>
      </c>
      <c r="G812" t="s">
        <v>2</v>
      </c>
      <c r="H812">
        <v>75295967</v>
      </c>
      <c r="I812">
        <v>14</v>
      </c>
      <c r="J812">
        <v>999987931</v>
      </c>
      <c r="K812" s="59" t="s">
        <v>3651</v>
      </c>
      <c r="L812" s="59" t="s">
        <v>3652</v>
      </c>
      <c r="M812" s="59" t="s">
        <v>3646</v>
      </c>
      <c r="N812" t="s">
        <v>558</v>
      </c>
      <c r="O812" s="57">
        <v>45741.824305555558</v>
      </c>
      <c r="P812" s="57">
        <v>45741.881944444445</v>
      </c>
      <c r="Q812" t="s">
        <v>407</v>
      </c>
      <c r="R812" t="s">
        <v>407</v>
      </c>
      <c r="S812" t="s">
        <v>407</v>
      </c>
      <c r="W812" t="s">
        <v>547</v>
      </c>
    </row>
    <row r="813" spans="1:27">
      <c r="A813" s="57">
        <v>45741.811111111114</v>
      </c>
      <c r="B813">
        <v>24837365</v>
      </c>
      <c r="C813">
        <v>730791</v>
      </c>
      <c r="D813" t="s">
        <v>540</v>
      </c>
      <c r="E813" t="s">
        <v>3653</v>
      </c>
      <c r="F813" t="s">
        <v>3654</v>
      </c>
      <c r="G813" t="s">
        <v>2</v>
      </c>
      <c r="H813">
        <v>46408946</v>
      </c>
      <c r="I813">
        <v>34</v>
      </c>
      <c r="J813">
        <v>990760068</v>
      </c>
      <c r="K813" s="59" t="s">
        <v>3655</v>
      </c>
      <c r="L813" s="59" t="s">
        <v>3656</v>
      </c>
      <c r="M813" s="59" t="s">
        <v>563</v>
      </c>
      <c r="N813" t="s">
        <v>546</v>
      </c>
      <c r="O813" s="57">
        <v>45741.814583333333</v>
      </c>
      <c r="P813" s="57">
        <v>45741.840277777781</v>
      </c>
      <c r="Q813" s="57">
        <v>45741.832638888889</v>
      </c>
      <c r="R813" t="s">
        <v>407</v>
      </c>
      <c r="S813" s="57">
        <v>45741.838888888888</v>
      </c>
      <c r="V813" t="s">
        <v>28</v>
      </c>
      <c r="W813" t="s">
        <v>578</v>
      </c>
      <c r="X813" s="8">
        <v>45742</v>
      </c>
      <c r="Y813" s="58">
        <v>0.37440972222222224</v>
      </c>
      <c r="Z813" t="s">
        <v>579</v>
      </c>
      <c r="AA813" t="s">
        <v>28</v>
      </c>
    </row>
    <row r="814" spans="1:27">
      <c r="A814" s="57">
        <v>45741.813888888886</v>
      </c>
      <c r="B814">
        <v>24837378</v>
      </c>
      <c r="C814">
        <v>730793</v>
      </c>
      <c r="D814" t="s">
        <v>540</v>
      </c>
      <c r="E814" t="s">
        <v>3657</v>
      </c>
      <c r="F814" t="s">
        <v>3658</v>
      </c>
      <c r="G814" t="s">
        <v>2</v>
      </c>
      <c r="H814">
        <v>79337171</v>
      </c>
      <c r="I814">
        <v>9</v>
      </c>
      <c r="J814">
        <v>997003152</v>
      </c>
      <c r="K814" s="59" t="s">
        <v>3659</v>
      </c>
      <c r="L814" s="59" t="s">
        <v>3660</v>
      </c>
      <c r="M814" s="59" t="s">
        <v>568</v>
      </c>
      <c r="N814" t="s">
        <v>558</v>
      </c>
      <c r="O814" s="57">
        <v>45741.818749999999</v>
      </c>
      <c r="P814" s="57">
        <v>45741.881944444445</v>
      </c>
      <c r="Q814" s="57">
        <v>45741.871527777781</v>
      </c>
      <c r="R814" t="s">
        <v>407</v>
      </c>
      <c r="S814" t="s">
        <v>407</v>
      </c>
      <c r="V814" t="s">
        <v>28</v>
      </c>
      <c r="W814" t="s">
        <v>578</v>
      </c>
      <c r="X814" s="8">
        <v>45741</v>
      </c>
      <c r="Z814" t="s">
        <v>724</v>
      </c>
      <c r="AA814" t="s">
        <v>28</v>
      </c>
    </row>
    <row r="815" spans="1:27" ht="29.1">
      <c r="A815" s="57">
        <v>45741.813888888886</v>
      </c>
      <c r="B815">
        <v>24837380</v>
      </c>
      <c r="C815">
        <v>730794</v>
      </c>
      <c r="D815" t="s">
        <v>540</v>
      </c>
      <c r="E815" t="s">
        <v>3661</v>
      </c>
      <c r="F815" t="s">
        <v>3662</v>
      </c>
      <c r="G815" t="s">
        <v>2</v>
      </c>
      <c r="H815">
        <v>75398392</v>
      </c>
      <c r="I815">
        <v>22</v>
      </c>
      <c r="J815">
        <v>982547461</v>
      </c>
      <c r="K815" s="59" t="s">
        <v>3663</v>
      </c>
      <c r="L815" s="59" t="s">
        <v>3664</v>
      </c>
      <c r="M815" s="59" t="s">
        <v>589</v>
      </c>
      <c r="N815" t="s">
        <v>546</v>
      </c>
      <c r="O815" s="57">
        <v>45741.817361111112</v>
      </c>
      <c r="P815" s="57">
        <v>45741.854166666664</v>
      </c>
      <c r="Q815" s="57">
        <v>45741.838888888888</v>
      </c>
      <c r="R815" t="s">
        <v>407</v>
      </c>
      <c r="S815" s="57">
        <v>45741.84375</v>
      </c>
      <c r="W815" t="s">
        <v>547</v>
      </c>
      <c r="AA815" t="s">
        <v>2140</v>
      </c>
    </row>
    <row r="816" spans="1:27" ht="29.1">
      <c r="A816" s="57">
        <v>45741.819444444445</v>
      </c>
      <c r="B816">
        <v>24837369</v>
      </c>
      <c r="C816">
        <v>730798</v>
      </c>
      <c r="D816" t="s">
        <v>540</v>
      </c>
      <c r="E816" t="s">
        <v>1109</v>
      </c>
      <c r="F816" t="s">
        <v>3665</v>
      </c>
      <c r="G816" t="s">
        <v>2</v>
      </c>
      <c r="H816">
        <v>41568036</v>
      </c>
      <c r="I816">
        <v>42</v>
      </c>
      <c r="J816">
        <v>985317496</v>
      </c>
      <c r="K816" s="59" t="s">
        <v>3666</v>
      </c>
      <c r="L816" s="59" t="s">
        <v>3667</v>
      </c>
      <c r="M816" s="59" t="s">
        <v>1108</v>
      </c>
      <c r="N816" t="s">
        <v>546</v>
      </c>
      <c r="O816" s="57">
        <v>45741.824305555558</v>
      </c>
      <c r="P816" s="57">
        <v>45741.840277777781</v>
      </c>
      <c r="Q816" s="57">
        <v>45741.854166666664</v>
      </c>
      <c r="R816" t="s">
        <v>407</v>
      </c>
      <c r="S816" t="s">
        <v>407</v>
      </c>
      <c r="W816" t="s">
        <v>547</v>
      </c>
    </row>
    <row r="817" spans="1:27" ht="29.1">
      <c r="A817" s="57">
        <v>45741.811805555553</v>
      </c>
      <c r="B817">
        <v>24837370</v>
      </c>
      <c r="C817">
        <v>730792</v>
      </c>
      <c r="D817" t="s">
        <v>540</v>
      </c>
      <c r="E817" t="s">
        <v>3668</v>
      </c>
      <c r="F817" t="s">
        <v>3669</v>
      </c>
      <c r="G817" t="s">
        <v>2</v>
      </c>
      <c r="H817">
        <v>40684050</v>
      </c>
      <c r="I817">
        <v>44</v>
      </c>
      <c r="J817">
        <v>959401271</v>
      </c>
      <c r="K817" s="59" t="s">
        <v>3670</v>
      </c>
      <c r="L817" s="59" t="s">
        <v>3671</v>
      </c>
      <c r="M817" s="59" t="s">
        <v>1204</v>
      </c>
      <c r="N817" t="s">
        <v>546</v>
      </c>
      <c r="O817" s="57">
        <v>45741.815972222219</v>
      </c>
      <c r="P817" s="57">
        <v>45741.840277777781</v>
      </c>
      <c r="Q817" s="57">
        <v>45741.847222222219</v>
      </c>
      <c r="R817" t="s">
        <v>407</v>
      </c>
      <c r="S817" t="s">
        <v>407</v>
      </c>
      <c r="V817" t="s">
        <v>28</v>
      </c>
      <c r="W817" t="s">
        <v>578</v>
      </c>
      <c r="X817" s="8">
        <v>45741</v>
      </c>
      <c r="Z817" t="s">
        <v>724</v>
      </c>
      <c r="AA817" t="s">
        <v>28</v>
      </c>
    </row>
    <row r="818" spans="1:27">
      <c r="A818" s="57">
        <v>45741.837500000001</v>
      </c>
      <c r="B818">
        <v>24837476</v>
      </c>
      <c r="C818">
        <v>730816</v>
      </c>
      <c r="D818" t="s">
        <v>540</v>
      </c>
      <c r="E818" t="s">
        <v>3672</v>
      </c>
      <c r="F818" t="s">
        <v>3673</v>
      </c>
      <c r="G818" t="s">
        <v>2</v>
      </c>
      <c r="H818">
        <v>71191736</v>
      </c>
      <c r="I818">
        <v>16</v>
      </c>
      <c r="J818">
        <v>987908791</v>
      </c>
      <c r="K818" s="59" t="s">
        <v>3674</v>
      </c>
      <c r="L818" s="59" t="s">
        <v>3675</v>
      </c>
      <c r="M818" s="59" t="s">
        <v>647</v>
      </c>
      <c r="N818" t="s">
        <v>546</v>
      </c>
      <c r="O818" s="57">
        <v>45741.838888888888</v>
      </c>
      <c r="P818" s="57">
        <v>45741.854166666664</v>
      </c>
      <c r="Q818" s="57">
        <v>45741.863888888889</v>
      </c>
      <c r="R818" t="s">
        <v>407</v>
      </c>
      <c r="S818" t="s">
        <v>407</v>
      </c>
      <c r="W818" t="s">
        <v>547</v>
      </c>
    </row>
    <row r="819" spans="1:27" ht="29.1">
      <c r="A819" s="57">
        <v>45741.844444444447</v>
      </c>
      <c r="B819">
        <v>24837517</v>
      </c>
      <c r="C819">
        <v>730824</v>
      </c>
      <c r="D819" t="s">
        <v>540</v>
      </c>
      <c r="E819" t="s">
        <v>3676</v>
      </c>
      <c r="F819" t="s">
        <v>3677</v>
      </c>
      <c r="G819" t="s">
        <v>2</v>
      </c>
      <c r="H819">
        <v>44869359</v>
      </c>
      <c r="I819">
        <v>37</v>
      </c>
      <c r="J819">
        <v>992490590</v>
      </c>
      <c r="K819" s="59" t="s">
        <v>3678</v>
      </c>
      <c r="L819" s="59" t="s">
        <v>3679</v>
      </c>
      <c r="M819" s="59" t="s">
        <v>609</v>
      </c>
      <c r="N819" t="s">
        <v>546</v>
      </c>
      <c r="O819" s="57">
        <v>45741.848611111112</v>
      </c>
      <c r="P819" s="57">
        <v>45741.868055555555</v>
      </c>
      <c r="Q819" s="57">
        <v>45741.862500000003</v>
      </c>
      <c r="R819" t="s">
        <v>407</v>
      </c>
      <c r="S819" t="s">
        <v>407</v>
      </c>
      <c r="V819" t="s">
        <v>122</v>
      </c>
      <c r="W819" t="s">
        <v>547</v>
      </c>
    </row>
    <row r="820" spans="1:27">
      <c r="A820" s="57">
        <v>45741.845833333333</v>
      </c>
      <c r="B820">
        <v>24837526</v>
      </c>
      <c r="C820">
        <v>730827</v>
      </c>
      <c r="D820" t="s">
        <v>540</v>
      </c>
      <c r="E820" t="s">
        <v>3680</v>
      </c>
      <c r="F820" t="s">
        <v>3681</v>
      </c>
      <c r="G820" t="s">
        <v>2</v>
      </c>
      <c r="H820">
        <v>72605723</v>
      </c>
      <c r="I820">
        <v>33</v>
      </c>
      <c r="J820">
        <v>977977377</v>
      </c>
      <c r="K820" s="59" t="s">
        <v>3682</v>
      </c>
      <c r="L820" s="59" t="s">
        <v>3683</v>
      </c>
      <c r="M820" s="59" t="s">
        <v>589</v>
      </c>
      <c r="N820" t="s">
        <v>546</v>
      </c>
      <c r="O820" s="57">
        <v>45741.85</v>
      </c>
      <c r="P820" s="57">
        <v>45741.868055555555</v>
      </c>
      <c r="Q820" t="s">
        <v>407</v>
      </c>
      <c r="R820" t="s">
        <v>407</v>
      </c>
      <c r="S820" t="s">
        <v>407</v>
      </c>
      <c r="W820" t="s">
        <v>547</v>
      </c>
    </row>
    <row r="821" spans="1:27">
      <c r="A821" s="57">
        <v>45741.84652777778</v>
      </c>
      <c r="B821">
        <v>24837528</v>
      </c>
      <c r="C821">
        <v>730829</v>
      </c>
      <c r="D821" t="s">
        <v>540</v>
      </c>
      <c r="E821" t="s">
        <v>3684</v>
      </c>
      <c r="F821" t="s">
        <v>3685</v>
      </c>
      <c r="G821" t="s">
        <v>2</v>
      </c>
      <c r="H821">
        <v>80998716</v>
      </c>
      <c r="I821">
        <v>12</v>
      </c>
      <c r="J821">
        <v>922530761</v>
      </c>
      <c r="K821" s="59" t="s">
        <v>3686</v>
      </c>
      <c r="L821" s="59" t="s">
        <v>3687</v>
      </c>
      <c r="M821" s="59" t="s">
        <v>594</v>
      </c>
      <c r="N821" t="s">
        <v>558</v>
      </c>
      <c r="O821" s="57">
        <v>45741.850694444445</v>
      </c>
      <c r="P821" s="57">
        <v>45741.895833333336</v>
      </c>
      <c r="Q821" t="s">
        <v>407</v>
      </c>
      <c r="R821" t="s">
        <v>407</v>
      </c>
      <c r="S821" t="s">
        <v>407</v>
      </c>
      <c r="V821" t="s">
        <v>28</v>
      </c>
      <c r="W821" t="s">
        <v>578</v>
      </c>
      <c r="X821" s="8">
        <v>45741</v>
      </c>
      <c r="Z821" t="s">
        <v>724</v>
      </c>
      <c r="AA821" t="s">
        <v>2140</v>
      </c>
    </row>
    <row r="822" spans="1:27" ht="29.1">
      <c r="A822" s="57">
        <v>45741.855555555558</v>
      </c>
      <c r="B822">
        <v>24837558</v>
      </c>
      <c r="C822">
        <v>730839</v>
      </c>
      <c r="D822" t="s">
        <v>540</v>
      </c>
      <c r="E822" t="s">
        <v>3688</v>
      </c>
      <c r="F822" t="s">
        <v>3689</v>
      </c>
      <c r="G822" t="s">
        <v>2</v>
      </c>
      <c r="H822">
        <v>42137931</v>
      </c>
      <c r="I822">
        <v>41</v>
      </c>
      <c r="J822">
        <v>960177235</v>
      </c>
      <c r="K822" s="59" t="s">
        <v>3690</v>
      </c>
      <c r="L822" s="59" t="s">
        <v>3691</v>
      </c>
      <c r="M822" s="59" t="s">
        <v>584</v>
      </c>
      <c r="N822" t="s">
        <v>546</v>
      </c>
      <c r="O822" s="57">
        <v>45741.86041666667</v>
      </c>
      <c r="P822" s="57">
        <v>45741.881944444445</v>
      </c>
      <c r="Q822" t="s">
        <v>407</v>
      </c>
      <c r="R822" t="s">
        <v>407</v>
      </c>
      <c r="S822" t="s">
        <v>407</v>
      </c>
      <c r="V822" t="s">
        <v>28</v>
      </c>
      <c r="W822" t="s">
        <v>578</v>
      </c>
      <c r="X822" s="8">
        <v>45741</v>
      </c>
      <c r="Z822" t="s">
        <v>724</v>
      </c>
      <c r="AA822" t="s">
        <v>2140</v>
      </c>
    </row>
    <row r="823" spans="1:27">
      <c r="A823" s="57">
        <v>45741.870833333334</v>
      </c>
      <c r="B823">
        <v>24837614</v>
      </c>
      <c r="C823">
        <v>730852</v>
      </c>
      <c r="D823" t="s">
        <v>540</v>
      </c>
      <c r="E823" t="s">
        <v>3692</v>
      </c>
      <c r="F823" t="s">
        <v>3693</v>
      </c>
      <c r="G823" t="s">
        <v>2</v>
      </c>
      <c r="H823">
        <v>79846339</v>
      </c>
      <c r="I823">
        <v>8</v>
      </c>
      <c r="J823">
        <v>992816144</v>
      </c>
      <c r="K823" s="59" t="s">
        <v>3694</v>
      </c>
      <c r="L823" s="59" t="s">
        <v>3695</v>
      </c>
      <c r="M823" s="59" t="s">
        <v>557</v>
      </c>
      <c r="N823" t="s">
        <v>558</v>
      </c>
      <c r="O823" s="57">
        <v>45741.946527777778</v>
      </c>
      <c r="P823" s="57">
        <v>45742.298611111109</v>
      </c>
      <c r="Q823" t="s">
        <v>407</v>
      </c>
      <c r="R823" t="s">
        <v>407</v>
      </c>
      <c r="S823" t="s">
        <v>407</v>
      </c>
      <c r="V823" t="s">
        <v>28</v>
      </c>
      <c r="W823" t="s">
        <v>578</v>
      </c>
      <c r="X823" s="8">
        <v>45742</v>
      </c>
      <c r="Z823" t="s">
        <v>724</v>
      </c>
      <c r="AA823" t="s">
        <v>2140</v>
      </c>
    </row>
    <row r="824" spans="1:27">
      <c r="A824" s="57">
        <v>45741.929166666669</v>
      </c>
      <c r="B824">
        <v>24837752</v>
      </c>
      <c r="C824">
        <v>730886</v>
      </c>
      <c r="D824" t="s">
        <v>540</v>
      </c>
      <c r="E824" t="s">
        <v>3696</v>
      </c>
      <c r="F824" t="s">
        <v>3697</v>
      </c>
      <c r="G824" t="s">
        <v>2</v>
      </c>
      <c r="H824">
        <v>75352626</v>
      </c>
      <c r="I824">
        <v>19</v>
      </c>
      <c r="J824">
        <v>989232457</v>
      </c>
      <c r="K824" s="59" t="s">
        <v>3698</v>
      </c>
      <c r="L824" s="59" t="s">
        <v>407</v>
      </c>
      <c r="M824" s="59" t="s">
        <v>557</v>
      </c>
      <c r="N824" t="s">
        <v>546</v>
      </c>
      <c r="O824" s="57">
        <v>45741.947916666664</v>
      </c>
      <c r="P824" s="57">
        <v>45742.386111111111</v>
      </c>
      <c r="Q824" t="s">
        <v>407</v>
      </c>
      <c r="R824" t="s">
        <v>407</v>
      </c>
      <c r="S824" t="s">
        <v>407</v>
      </c>
      <c r="V824" t="s">
        <v>28</v>
      </c>
      <c r="W824" t="s">
        <v>578</v>
      </c>
      <c r="X824" s="8">
        <v>45742</v>
      </c>
      <c r="Y824" s="58">
        <v>0.51983796296296292</v>
      </c>
      <c r="Z824" t="s">
        <v>579</v>
      </c>
      <c r="AA824" t="s">
        <v>2140</v>
      </c>
    </row>
    <row r="825" spans="1:27" ht="29.1">
      <c r="A825" s="57">
        <v>45741.930555555555</v>
      </c>
      <c r="B825">
        <v>24837762</v>
      </c>
      <c r="C825">
        <v>730887</v>
      </c>
      <c r="D825" t="s">
        <v>540</v>
      </c>
      <c r="E825" t="s">
        <v>3699</v>
      </c>
      <c r="F825" t="s">
        <v>3700</v>
      </c>
      <c r="G825" t="s">
        <v>2</v>
      </c>
      <c r="H825">
        <v>78560434</v>
      </c>
      <c r="I825">
        <v>10</v>
      </c>
      <c r="J825">
        <v>973203023</v>
      </c>
      <c r="K825" s="59" t="s">
        <v>3701</v>
      </c>
      <c r="L825" s="59" t="s">
        <v>3702</v>
      </c>
      <c r="M825" s="59" t="s">
        <v>860</v>
      </c>
      <c r="N825" t="s">
        <v>558</v>
      </c>
      <c r="O825" s="57">
        <v>45741.936111111114</v>
      </c>
      <c r="P825" s="57">
        <v>45742.305555555555</v>
      </c>
      <c r="Q825" t="s">
        <v>407</v>
      </c>
      <c r="R825" t="s">
        <v>407</v>
      </c>
      <c r="S825" t="s">
        <v>407</v>
      </c>
      <c r="W825" t="s">
        <v>547</v>
      </c>
      <c r="AA825" t="s">
        <v>2140</v>
      </c>
    </row>
    <row r="826" spans="1:27">
      <c r="A826" s="57">
        <v>45741.929166666669</v>
      </c>
      <c r="B826">
        <v>24837752</v>
      </c>
      <c r="C826">
        <v>730886</v>
      </c>
      <c r="D826" t="s">
        <v>3703</v>
      </c>
      <c r="E826" t="s">
        <v>3696</v>
      </c>
      <c r="F826" t="s">
        <v>3697</v>
      </c>
      <c r="G826" t="s">
        <v>2</v>
      </c>
      <c r="H826">
        <v>75352626</v>
      </c>
      <c r="I826">
        <v>19</v>
      </c>
      <c r="J826">
        <v>989232457</v>
      </c>
      <c r="K826" s="59" t="s">
        <v>3698</v>
      </c>
      <c r="L826" s="59" t="s">
        <v>407</v>
      </c>
      <c r="M826" s="59" t="s">
        <v>557</v>
      </c>
      <c r="N826" t="s">
        <v>546</v>
      </c>
      <c r="O826" s="57">
        <v>45741.947916666664</v>
      </c>
      <c r="P826" s="57">
        <v>45742.386111111111</v>
      </c>
      <c r="Q826" s="57">
        <v>45742.298611111109</v>
      </c>
      <c r="R826" t="s">
        <v>407</v>
      </c>
      <c r="S826" t="s">
        <v>407</v>
      </c>
      <c r="V826" t="s">
        <v>28</v>
      </c>
      <c r="W826" t="s">
        <v>578</v>
      </c>
      <c r="X826" s="8">
        <v>45742</v>
      </c>
      <c r="Y826" s="58">
        <v>0.51983796296296292</v>
      </c>
      <c r="Z826" t="s">
        <v>579</v>
      </c>
      <c r="AA826" t="s">
        <v>2140</v>
      </c>
    </row>
    <row r="827" spans="1:27" ht="29.1">
      <c r="A827" s="57">
        <v>45741.930555555555</v>
      </c>
      <c r="B827">
        <v>24837762</v>
      </c>
      <c r="C827">
        <v>730887</v>
      </c>
      <c r="D827" t="s">
        <v>3704</v>
      </c>
      <c r="E827" t="s">
        <v>3699</v>
      </c>
      <c r="F827" t="s">
        <v>3700</v>
      </c>
      <c r="G827" t="s">
        <v>2</v>
      </c>
      <c r="H827">
        <v>78560434</v>
      </c>
      <c r="I827">
        <v>10</v>
      </c>
      <c r="J827">
        <v>973203023</v>
      </c>
      <c r="K827" s="59" t="s">
        <v>3701</v>
      </c>
      <c r="L827" s="59" t="s">
        <v>3702</v>
      </c>
      <c r="M827" s="59" t="s">
        <v>860</v>
      </c>
      <c r="N827" t="s">
        <v>558</v>
      </c>
      <c r="O827" s="57">
        <v>45741.936111111114</v>
      </c>
      <c r="P827" s="57">
        <v>45742.305555555555</v>
      </c>
      <c r="Q827" s="57">
        <v>45742.309027777781</v>
      </c>
      <c r="R827" t="s">
        <v>407</v>
      </c>
      <c r="S827" s="57">
        <v>45742.81527777778</v>
      </c>
      <c r="W827" t="s">
        <v>547</v>
      </c>
    </row>
    <row r="828" spans="1:27">
      <c r="A828" s="57">
        <v>45742.008333333331</v>
      </c>
      <c r="B828">
        <v>24837859</v>
      </c>
      <c r="C828">
        <v>730906</v>
      </c>
      <c r="D828" t="s">
        <v>3703</v>
      </c>
      <c r="E828" t="s">
        <v>3705</v>
      </c>
      <c r="F828" t="s">
        <v>3706</v>
      </c>
      <c r="G828" t="s">
        <v>2</v>
      </c>
      <c r="H828">
        <v>43454029</v>
      </c>
      <c r="I828">
        <v>39</v>
      </c>
      <c r="J828">
        <v>997610020</v>
      </c>
      <c r="K828" s="59" t="s">
        <v>3707</v>
      </c>
      <c r="L828" s="59" t="s">
        <v>3708</v>
      </c>
      <c r="M828" s="59" t="s">
        <v>668</v>
      </c>
      <c r="N828" t="s">
        <v>546</v>
      </c>
      <c r="O828" s="57">
        <v>45742.3</v>
      </c>
      <c r="P828" s="57">
        <v>45742.326388888891</v>
      </c>
      <c r="Q828" s="57">
        <v>45742.432638888888</v>
      </c>
      <c r="R828" t="s">
        <v>407</v>
      </c>
      <c r="S828" t="s">
        <v>407</v>
      </c>
      <c r="V828" t="s">
        <v>28</v>
      </c>
      <c r="W828" t="s">
        <v>578</v>
      </c>
      <c r="X828" s="8">
        <v>45742</v>
      </c>
      <c r="Y828" s="58">
        <v>0.5246643518518519</v>
      </c>
      <c r="Z828" t="s">
        <v>579</v>
      </c>
      <c r="AA828" t="s">
        <v>28</v>
      </c>
    </row>
    <row r="829" spans="1:27" ht="29.1">
      <c r="A829" s="57">
        <v>45742.224305555559</v>
      </c>
      <c r="B829">
        <v>24837948</v>
      </c>
      <c r="C829">
        <v>730937</v>
      </c>
      <c r="D829" t="s">
        <v>3703</v>
      </c>
      <c r="E829" t="s">
        <v>3709</v>
      </c>
      <c r="F829" t="s">
        <v>3710</v>
      </c>
      <c r="G829" t="s">
        <v>2</v>
      </c>
      <c r="H829">
        <v>70431471</v>
      </c>
      <c r="I829">
        <v>31</v>
      </c>
      <c r="J829">
        <v>918346631</v>
      </c>
      <c r="K829" s="59" t="s">
        <v>3711</v>
      </c>
      <c r="L829" s="59" t="s">
        <v>3712</v>
      </c>
      <c r="M829" s="59" t="s">
        <v>594</v>
      </c>
      <c r="N829" t="s">
        <v>546</v>
      </c>
      <c r="O829" s="57">
        <v>45742.29791666667</v>
      </c>
      <c r="P829" s="57">
        <v>45742.326388888891</v>
      </c>
      <c r="Q829" s="57">
        <v>45742.3125</v>
      </c>
      <c r="R829" t="s">
        <v>407</v>
      </c>
      <c r="S829" t="s">
        <v>407</v>
      </c>
      <c r="V829" t="s">
        <v>28</v>
      </c>
      <c r="W829" t="s">
        <v>578</v>
      </c>
      <c r="X829" s="8">
        <v>45742</v>
      </c>
      <c r="Y829" s="58">
        <v>0.42625000000000002</v>
      </c>
      <c r="Z829" t="s">
        <v>579</v>
      </c>
      <c r="AA829" t="s">
        <v>28</v>
      </c>
    </row>
    <row r="830" spans="1:27" ht="29.1">
      <c r="A830" s="57">
        <v>45742.282638888886</v>
      </c>
      <c r="B830">
        <v>24838013</v>
      </c>
      <c r="C830">
        <v>730970</v>
      </c>
      <c r="D830" t="s">
        <v>3703</v>
      </c>
      <c r="E830" t="s">
        <v>3713</v>
      </c>
      <c r="F830" t="s">
        <v>3714</v>
      </c>
      <c r="G830" t="s">
        <v>2</v>
      </c>
      <c r="H830">
        <v>40842480</v>
      </c>
      <c r="I830">
        <v>43</v>
      </c>
      <c r="J830">
        <v>946194785</v>
      </c>
      <c r="K830" s="59" t="s">
        <v>3715</v>
      </c>
      <c r="L830" s="59" t="s">
        <v>3716</v>
      </c>
      <c r="M830" s="59" t="s">
        <v>668</v>
      </c>
      <c r="N830" t="s">
        <v>546</v>
      </c>
      <c r="O830" s="57">
        <v>45742.286805555559</v>
      </c>
      <c r="P830" s="57">
        <v>45742.305555555555</v>
      </c>
      <c r="Q830" s="57">
        <v>45742.331944444442</v>
      </c>
      <c r="R830" t="s">
        <v>407</v>
      </c>
      <c r="S830" t="s">
        <v>407</v>
      </c>
      <c r="V830" t="s">
        <v>28</v>
      </c>
      <c r="W830" t="s">
        <v>578</v>
      </c>
      <c r="X830" s="8">
        <v>45742</v>
      </c>
      <c r="Y830" s="58">
        <v>0.4887037037037037</v>
      </c>
      <c r="Z830" t="s">
        <v>579</v>
      </c>
      <c r="AA830" t="s">
        <v>28</v>
      </c>
    </row>
    <row r="831" spans="1:27" ht="29.1">
      <c r="A831" s="57">
        <v>45742.294444444444</v>
      </c>
      <c r="B831">
        <v>24838062</v>
      </c>
      <c r="C831">
        <v>730989</v>
      </c>
      <c r="D831" t="s">
        <v>3703</v>
      </c>
      <c r="E831" t="s">
        <v>3717</v>
      </c>
      <c r="F831" t="s">
        <v>3718</v>
      </c>
      <c r="G831" t="s">
        <v>2</v>
      </c>
      <c r="H831">
        <v>74835968</v>
      </c>
      <c r="I831">
        <v>25</v>
      </c>
      <c r="J831">
        <v>922469065</v>
      </c>
      <c r="K831" s="59" t="s">
        <v>3719</v>
      </c>
      <c r="L831" s="59" t="s">
        <v>3720</v>
      </c>
      <c r="M831" s="59" t="s">
        <v>552</v>
      </c>
      <c r="N831" t="s">
        <v>546</v>
      </c>
      <c r="O831" s="57">
        <v>45742.298611111109</v>
      </c>
      <c r="P831" s="57">
        <v>45742.3125</v>
      </c>
      <c r="Q831" s="57">
        <v>45742.322916666664</v>
      </c>
      <c r="R831" t="s">
        <v>407</v>
      </c>
      <c r="S831" s="57">
        <v>45742.329861111109</v>
      </c>
      <c r="V831" t="s">
        <v>28</v>
      </c>
      <c r="W831" t="s">
        <v>578</v>
      </c>
      <c r="X831" s="8">
        <v>45742</v>
      </c>
      <c r="Y831" s="58">
        <v>0.6001967592592593</v>
      </c>
      <c r="Z831" t="s">
        <v>579</v>
      </c>
      <c r="AA831" t="s">
        <v>28</v>
      </c>
    </row>
    <row r="832" spans="1:27" ht="43.5">
      <c r="A832" s="57">
        <v>45742.294444444444</v>
      </c>
      <c r="B832">
        <v>24838014</v>
      </c>
      <c r="C832">
        <v>730990</v>
      </c>
      <c r="D832" t="s">
        <v>3703</v>
      </c>
      <c r="E832" t="s">
        <v>3721</v>
      </c>
      <c r="F832" t="s">
        <v>3722</v>
      </c>
      <c r="G832" t="s">
        <v>2</v>
      </c>
      <c r="H832">
        <v>9798504</v>
      </c>
      <c r="I832">
        <v>53</v>
      </c>
      <c r="J832">
        <v>966399188</v>
      </c>
      <c r="K832" s="59" t="s">
        <v>3723</v>
      </c>
      <c r="L832" s="59" t="s">
        <v>3724</v>
      </c>
      <c r="M832" s="59" t="s">
        <v>805</v>
      </c>
      <c r="N832" t="s">
        <v>546</v>
      </c>
      <c r="O832" s="57">
        <v>45742.295138888891</v>
      </c>
      <c r="P832" s="57">
        <v>45742.3125</v>
      </c>
      <c r="Q832" s="57">
        <v>45742.417361111111</v>
      </c>
      <c r="R832" t="s">
        <v>407</v>
      </c>
      <c r="S832" t="s">
        <v>407</v>
      </c>
      <c r="V832" t="s">
        <v>28</v>
      </c>
      <c r="W832" t="s">
        <v>578</v>
      </c>
      <c r="X832" s="8">
        <v>45742</v>
      </c>
      <c r="Y832" s="58">
        <v>0.58693287037037034</v>
      </c>
      <c r="Z832" t="s">
        <v>579</v>
      </c>
      <c r="AA832" t="s">
        <v>28</v>
      </c>
    </row>
    <row r="833" spans="1:27">
      <c r="A833" s="57">
        <v>45742.296527777777</v>
      </c>
      <c r="B833">
        <v>24838056</v>
      </c>
      <c r="C833">
        <v>730996</v>
      </c>
      <c r="D833" t="s">
        <v>3703</v>
      </c>
      <c r="E833" t="s">
        <v>3725</v>
      </c>
      <c r="F833" t="s">
        <v>3726</v>
      </c>
      <c r="G833" t="s">
        <v>2</v>
      </c>
      <c r="H833">
        <v>71430433</v>
      </c>
      <c r="I833">
        <v>30</v>
      </c>
      <c r="J833">
        <v>957792947</v>
      </c>
      <c r="K833" s="59" t="s">
        <v>3727</v>
      </c>
      <c r="L833" s="59" t="s">
        <v>3728</v>
      </c>
      <c r="M833" s="59" t="s">
        <v>3729</v>
      </c>
      <c r="N833" t="s">
        <v>546</v>
      </c>
      <c r="O833" s="57">
        <v>45742.302083333336</v>
      </c>
      <c r="P833" s="57">
        <v>45742.326388888891</v>
      </c>
      <c r="Q833" s="57">
        <v>45742.321527777778</v>
      </c>
      <c r="R833" t="s">
        <v>407</v>
      </c>
      <c r="S833" t="s">
        <v>407</v>
      </c>
      <c r="V833" t="s">
        <v>28</v>
      </c>
      <c r="W833" t="s">
        <v>547</v>
      </c>
    </row>
    <row r="834" spans="1:27" ht="29.1">
      <c r="A834" s="57">
        <v>45742.297222222223</v>
      </c>
      <c r="B834">
        <v>24838076</v>
      </c>
      <c r="C834">
        <v>730998</v>
      </c>
      <c r="D834" t="s">
        <v>3703</v>
      </c>
      <c r="E834" t="s">
        <v>3730</v>
      </c>
      <c r="F834" t="s">
        <v>3731</v>
      </c>
      <c r="G834" t="s">
        <v>2</v>
      </c>
      <c r="H834">
        <v>47622115</v>
      </c>
      <c r="I834">
        <v>32</v>
      </c>
      <c r="J834">
        <v>949574468</v>
      </c>
      <c r="K834" s="59" t="s">
        <v>3732</v>
      </c>
      <c r="L834" s="59" t="s">
        <v>3733</v>
      </c>
      <c r="M834" s="59" t="s">
        <v>843</v>
      </c>
      <c r="N834" t="s">
        <v>546</v>
      </c>
      <c r="O834" s="57">
        <v>45742.304861111108</v>
      </c>
      <c r="P834" s="57">
        <v>45742.326388888891</v>
      </c>
      <c r="Q834" s="57">
        <v>45742.324999999997</v>
      </c>
      <c r="R834" t="s">
        <v>407</v>
      </c>
      <c r="S834" s="57">
        <v>45742.568749999999</v>
      </c>
      <c r="V834" t="s">
        <v>28</v>
      </c>
      <c r="W834" t="s">
        <v>578</v>
      </c>
      <c r="X834" s="8">
        <v>45743</v>
      </c>
      <c r="Z834" t="s">
        <v>724</v>
      </c>
    </row>
    <row r="835" spans="1:27" ht="29.1">
      <c r="A835" s="57">
        <v>45742.302083333336</v>
      </c>
      <c r="B835">
        <v>24838101</v>
      </c>
      <c r="C835">
        <v>731008</v>
      </c>
      <c r="D835" t="s">
        <v>3703</v>
      </c>
      <c r="E835" t="s">
        <v>3734</v>
      </c>
      <c r="F835" t="s">
        <v>3735</v>
      </c>
      <c r="G835" t="s">
        <v>2</v>
      </c>
      <c r="H835">
        <v>44632024</v>
      </c>
      <c r="I835">
        <v>37</v>
      </c>
      <c r="J835">
        <v>936628006</v>
      </c>
      <c r="K835" s="59" t="s">
        <v>3736</v>
      </c>
      <c r="L835" s="59" t="s">
        <v>3737</v>
      </c>
      <c r="M835" s="59" t="s">
        <v>805</v>
      </c>
      <c r="N835" t="s">
        <v>546</v>
      </c>
      <c r="O835" s="57">
        <v>45742.308333333334</v>
      </c>
      <c r="P835" s="57">
        <v>45742.326388888891</v>
      </c>
      <c r="Q835" s="57">
        <v>45742.330555555556</v>
      </c>
      <c r="R835" t="s">
        <v>407</v>
      </c>
      <c r="S835" s="57">
        <v>45742.583333333336</v>
      </c>
      <c r="V835" t="s">
        <v>28</v>
      </c>
      <c r="W835" t="s">
        <v>578</v>
      </c>
      <c r="X835" s="8">
        <v>45742</v>
      </c>
      <c r="Y835" s="58">
        <v>0.47724537037037035</v>
      </c>
      <c r="Z835" t="s">
        <v>579</v>
      </c>
      <c r="AA835" t="s">
        <v>28</v>
      </c>
    </row>
    <row r="836" spans="1:27" ht="29.1">
      <c r="A836" s="57">
        <v>45742.304861111108</v>
      </c>
      <c r="B836">
        <v>24838088</v>
      </c>
      <c r="C836">
        <v>731013</v>
      </c>
      <c r="D836" t="s">
        <v>3703</v>
      </c>
      <c r="E836" t="s">
        <v>3738</v>
      </c>
      <c r="F836" t="s">
        <v>3739</v>
      </c>
      <c r="G836" t="s">
        <v>2</v>
      </c>
      <c r="H836">
        <v>70422204</v>
      </c>
      <c r="I836">
        <v>23</v>
      </c>
      <c r="J836">
        <v>991798944</v>
      </c>
      <c r="K836" s="59" t="s">
        <v>3740</v>
      </c>
      <c r="L836" s="59" t="s">
        <v>3741</v>
      </c>
      <c r="M836" s="59" t="s">
        <v>589</v>
      </c>
      <c r="N836" t="s">
        <v>546</v>
      </c>
      <c r="O836" s="57">
        <v>45742.305555555555</v>
      </c>
      <c r="P836" s="57">
        <v>45742.326388888891</v>
      </c>
      <c r="Q836" s="57">
        <v>45742.334722222222</v>
      </c>
      <c r="R836" t="s">
        <v>407</v>
      </c>
      <c r="S836" t="s">
        <v>407</v>
      </c>
      <c r="V836" t="s">
        <v>28</v>
      </c>
      <c r="W836" t="s">
        <v>578</v>
      </c>
      <c r="X836" s="8">
        <v>45742</v>
      </c>
      <c r="Y836" s="58">
        <v>0.45026620370370368</v>
      </c>
      <c r="Z836" t="s">
        <v>579</v>
      </c>
      <c r="AA836" t="s">
        <v>28</v>
      </c>
    </row>
    <row r="837" spans="1:27" ht="29.1">
      <c r="A837" s="57">
        <v>45742.304861111108</v>
      </c>
      <c r="B837">
        <v>24838093</v>
      </c>
      <c r="C837">
        <v>731014</v>
      </c>
      <c r="D837" t="s">
        <v>3703</v>
      </c>
      <c r="E837" t="s">
        <v>3742</v>
      </c>
      <c r="F837" t="s">
        <v>3743</v>
      </c>
      <c r="G837" t="s">
        <v>2</v>
      </c>
      <c r="H837">
        <v>77588181</v>
      </c>
      <c r="I837">
        <v>13</v>
      </c>
      <c r="J837">
        <v>900722764</v>
      </c>
      <c r="K837" s="59" t="s">
        <v>3744</v>
      </c>
      <c r="L837" s="59" t="s">
        <v>3745</v>
      </c>
      <c r="M837" s="59" t="s">
        <v>557</v>
      </c>
      <c r="N837" t="s">
        <v>558</v>
      </c>
      <c r="O837" s="57">
        <v>45742.309027777781</v>
      </c>
      <c r="P837" s="57">
        <v>45742.340277777781</v>
      </c>
      <c r="Q837" s="57">
        <v>45742.331944444442</v>
      </c>
      <c r="R837" t="s">
        <v>407</v>
      </c>
      <c r="S837" s="57">
        <v>45742.552777777775</v>
      </c>
      <c r="V837" t="s">
        <v>28</v>
      </c>
      <c r="W837" t="s">
        <v>578</v>
      </c>
      <c r="X837" s="8">
        <v>45742</v>
      </c>
      <c r="Y837" s="58">
        <v>0.49571759259259257</v>
      </c>
      <c r="Z837" t="s">
        <v>579</v>
      </c>
      <c r="AA837" t="s">
        <v>31</v>
      </c>
    </row>
    <row r="838" spans="1:27">
      <c r="A838" s="57">
        <v>45742.310416666667</v>
      </c>
      <c r="B838">
        <v>24838133</v>
      </c>
      <c r="C838">
        <v>731026</v>
      </c>
      <c r="D838" t="s">
        <v>3703</v>
      </c>
      <c r="E838" t="s">
        <v>3746</v>
      </c>
      <c r="F838" t="s">
        <v>3747</v>
      </c>
      <c r="G838" t="s">
        <v>2</v>
      </c>
      <c r="H838">
        <v>42928515</v>
      </c>
      <c r="I838">
        <v>39</v>
      </c>
      <c r="J838">
        <v>925267374</v>
      </c>
      <c r="K838" s="59" t="s">
        <v>3748</v>
      </c>
      <c r="L838" s="59" t="s">
        <v>3749</v>
      </c>
      <c r="M838" s="59" t="s">
        <v>599</v>
      </c>
      <c r="N838" t="s">
        <v>546</v>
      </c>
      <c r="O838" s="57">
        <v>45742.314583333333</v>
      </c>
      <c r="P838" s="57">
        <v>45742.340277777781</v>
      </c>
      <c r="Q838" s="57">
        <v>45742.333333333336</v>
      </c>
      <c r="R838" t="s">
        <v>407</v>
      </c>
      <c r="S838" t="s">
        <v>407</v>
      </c>
      <c r="V838" t="s">
        <v>28</v>
      </c>
      <c r="W838" t="s">
        <v>578</v>
      </c>
      <c r="X838" s="8">
        <v>45742</v>
      </c>
      <c r="Y838" s="58">
        <v>0.47259259259259262</v>
      </c>
      <c r="Z838" t="s">
        <v>579</v>
      </c>
      <c r="AA838" t="s">
        <v>28</v>
      </c>
    </row>
    <row r="839" spans="1:27" ht="29.1">
      <c r="A839" s="57">
        <v>45742.318749999999</v>
      </c>
      <c r="B839">
        <v>24838163</v>
      </c>
      <c r="C839">
        <v>731034</v>
      </c>
      <c r="D839" t="s">
        <v>3703</v>
      </c>
      <c r="E839" t="s">
        <v>3750</v>
      </c>
      <c r="F839" t="s">
        <v>3751</v>
      </c>
      <c r="G839" t="s">
        <v>2</v>
      </c>
      <c r="H839">
        <v>8231993</v>
      </c>
      <c r="I839">
        <v>58</v>
      </c>
      <c r="J839">
        <v>998164286</v>
      </c>
      <c r="K839" s="59" t="s">
        <v>3752</v>
      </c>
      <c r="L839" s="59" t="s">
        <v>3753</v>
      </c>
      <c r="M839" s="59" t="s">
        <v>563</v>
      </c>
      <c r="N839" t="s">
        <v>546</v>
      </c>
      <c r="O839" s="57">
        <v>45742.322222222225</v>
      </c>
      <c r="P839" s="57">
        <v>45742.340277777781</v>
      </c>
      <c r="Q839" s="57">
        <v>45742.345833333333</v>
      </c>
      <c r="R839" t="s">
        <v>407</v>
      </c>
      <c r="S839" t="s">
        <v>407</v>
      </c>
      <c r="V839" t="s">
        <v>28</v>
      </c>
      <c r="W839" t="s">
        <v>578</v>
      </c>
      <c r="X839" s="8">
        <v>45743</v>
      </c>
      <c r="Z839" t="s">
        <v>724</v>
      </c>
    </row>
    <row r="840" spans="1:27" ht="29.1">
      <c r="A840" s="57">
        <v>45742.334722222222</v>
      </c>
      <c r="B840">
        <v>24838233</v>
      </c>
      <c r="C840">
        <v>731056</v>
      </c>
      <c r="D840" t="s">
        <v>3703</v>
      </c>
      <c r="E840" t="s">
        <v>3754</v>
      </c>
      <c r="F840" t="s">
        <v>3755</v>
      </c>
      <c r="G840" t="s">
        <v>2</v>
      </c>
      <c r="H840">
        <v>72600842</v>
      </c>
      <c r="I840">
        <v>16</v>
      </c>
      <c r="J840">
        <v>972906371</v>
      </c>
      <c r="K840" s="59" t="s">
        <v>3756</v>
      </c>
      <c r="L840" s="59" t="s">
        <v>3757</v>
      </c>
      <c r="M840" s="59" t="s">
        <v>552</v>
      </c>
      <c r="N840" t="s">
        <v>558</v>
      </c>
      <c r="O840" s="57">
        <v>45742.338888888888</v>
      </c>
      <c r="P840" s="57">
        <v>45742.368055555555</v>
      </c>
      <c r="Q840" s="57">
        <v>45742.361111111109</v>
      </c>
      <c r="R840" t="s">
        <v>407</v>
      </c>
      <c r="S840" t="s">
        <v>407</v>
      </c>
      <c r="V840" t="s">
        <v>28</v>
      </c>
      <c r="W840" t="s">
        <v>578</v>
      </c>
      <c r="X840" s="8">
        <v>45742</v>
      </c>
      <c r="Y840" s="62">
        <v>0.51666666666666672</v>
      </c>
      <c r="Z840" t="s">
        <v>724</v>
      </c>
    </row>
    <row r="841" spans="1:27" ht="29.1">
      <c r="A841" s="57">
        <v>45742.336805555555</v>
      </c>
      <c r="B841">
        <v>24838224</v>
      </c>
      <c r="C841">
        <v>731060</v>
      </c>
      <c r="D841" t="s">
        <v>3703</v>
      </c>
      <c r="E841" t="s">
        <v>3758</v>
      </c>
      <c r="F841" t="s">
        <v>3759</v>
      </c>
      <c r="G841" t="s">
        <v>2</v>
      </c>
      <c r="H841">
        <v>63701230</v>
      </c>
      <c r="I841">
        <v>12</v>
      </c>
      <c r="J841">
        <v>992770160</v>
      </c>
      <c r="K841" s="59" t="s">
        <v>3760</v>
      </c>
      <c r="L841" s="59" t="s">
        <v>3761</v>
      </c>
      <c r="M841" s="59" t="s">
        <v>622</v>
      </c>
      <c r="N841" t="s">
        <v>558</v>
      </c>
      <c r="O841" s="57">
        <v>45742.40347222222</v>
      </c>
      <c r="P841" s="57">
        <v>45742.4375</v>
      </c>
      <c r="Q841" s="57">
        <v>45742.625694444447</v>
      </c>
      <c r="R841" t="s">
        <v>407</v>
      </c>
      <c r="S841" s="57">
        <v>45742.689583333333</v>
      </c>
      <c r="V841" t="s">
        <v>28</v>
      </c>
      <c r="W841" t="s">
        <v>578</v>
      </c>
      <c r="X841" s="8">
        <v>45742</v>
      </c>
      <c r="Y841" s="58">
        <v>0.74627314814814816</v>
      </c>
      <c r="Z841" t="s">
        <v>579</v>
      </c>
      <c r="AA841" t="s">
        <v>28</v>
      </c>
    </row>
    <row r="842" spans="1:27" ht="29.1">
      <c r="A842" s="57">
        <v>45742.338194444441</v>
      </c>
      <c r="B842">
        <v>24838252</v>
      </c>
      <c r="C842">
        <v>731062</v>
      </c>
      <c r="D842" t="s">
        <v>3703</v>
      </c>
      <c r="E842" t="s">
        <v>3762</v>
      </c>
      <c r="F842" t="s">
        <v>3763</v>
      </c>
      <c r="G842" t="s">
        <v>2</v>
      </c>
      <c r="H842">
        <v>77949385</v>
      </c>
      <c r="I842">
        <v>12</v>
      </c>
      <c r="J842">
        <v>917692559</v>
      </c>
      <c r="K842" s="59" t="s">
        <v>3764</v>
      </c>
      <c r="L842" s="59" t="s">
        <v>3765</v>
      </c>
      <c r="M842" s="59" t="s">
        <v>805</v>
      </c>
      <c r="N842" t="s">
        <v>558</v>
      </c>
      <c r="O842" s="57">
        <v>45742.342361111114</v>
      </c>
      <c r="P842" s="57">
        <v>45742.368055555555</v>
      </c>
      <c r="Q842" s="57">
        <v>45742.361111111109</v>
      </c>
      <c r="R842" t="s">
        <v>407</v>
      </c>
      <c r="S842" s="57">
        <v>45742.555555555555</v>
      </c>
      <c r="V842" t="s">
        <v>28</v>
      </c>
      <c r="W842" t="s">
        <v>578</v>
      </c>
      <c r="X842" s="8">
        <v>45742</v>
      </c>
      <c r="Y842" t="s">
        <v>3766</v>
      </c>
      <c r="Z842" t="s">
        <v>724</v>
      </c>
    </row>
    <row r="843" spans="1:27" ht="29.1">
      <c r="A843" s="57">
        <v>45742.338194444441</v>
      </c>
      <c r="B843">
        <v>24838255</v>
      </c>
      <c r="C843">
        <v>731063</v>
      </c>
      <c r="D843" t="s">
        <v>3703</v>
      </c>
      <c r="E843" t="s">
        <v>3767</v>
      </c>
      <c r="F843" t="s">
        <v>3768</v>
      </c>
      <c r="G843" t="s">
        <v>2</v>
      </c>
      <c r="H843">
        <v>41247452</v>
      </c>
      <c r="I843">
        <v>43</v>
      </c>
      <c r="J843">
        <v>915375368</v>
      </c>
      <c r="K843" s="59" t="s">
        <v>2114</v>
      </c>
      <c r="L843" s="59" t="s">
        <v>3769</v>
      </c>
      <c r="M843" s="59" t="s">
        <v>604</v>
      </c>
      <c r="N843" t="s">
        <v>546</v>
      </c>
      <c r="O843" s="57">
        <v>45742.342361111114</v>
      </c>
      <c r="P843" s="57">
        <v>45742.368055555555</v>
      </c>
      <c r="Q843" s="57">
        <v>45742.42083333333</v>
      </c>
      <c r="R843" t="s">
        <v>407</v>
      </c>
      <c r="S843" s="57">
        <v>45742.571527777778</v>
      </c>
      <c r="V843" t="s">
        <v>28</v>
      </c>
      <c r="W843" t="s">
        <v>578</v>
      </c>
      <c r="X843" s="8">
        <v>45742</v>
      </c>
      <c r="Y843" s="58">
        <v>0.5154050925925926</v>
      </c>
      <c r="Z843" t="s">
        <v>579</v>
      </c>
      <c r="AA843" t="s">
        <v>28</v>
      </c>
    </row>
    <row r="844" spans="1:27" ht="29.1">
      <c r="A844" s="57">
        <v>45742.339583333334</v>
      </c>
      <c r="B844">
        <v>24838259</v>
      </c>
      <c r="C844">
        <v>731064</v>
      </c>
      <c r="D844" t="s">
        <v>3703</v>
      </c>
      <c r="E844" t="s">
        <v>3770</v>
      </c>
      <c r="F844" t="s">
        <v>3771</v>
      </c>
      <c r="G844" t="s">
        <v>2</v>
      </c>
      <c r="H844">
        <v>79458784</v>
      </c>
      <c r="I844">
        <v>9</v>
      </c>
      <c r="J844">
        <v>992149125</v>
      </c>
      <c r="K844" s="59" t="s">
        <v>3772</v>
      </c>
      <c r="L844" s="59" t="s">
        <v>3773</v>
      </c>
      <c r="M844" s="59" t="s">
        <v>677</v>
      </c>
      <c r="N844" t="s">
        <v>558</v>
      </c>
      <c r="O844" s="57">
        <v>45742.343055555553</v>
      </c>
      <c r="P844" s="57">
        <v>45742.368055555555</v>
      </c>
      <c r="Q844" s="57">
        <v>45742.387499999997</v>
      </c>
      <c r="R844" t="s">
        <v>407</v>
      </c>
      <c r="S844" s="57">
        <v>45742.559027777781</v>
      </c>
      <c r="V844" t="s">
        <v>28</v>
      </c>
      <c r="W844" t="s">
        <v>578</v>
      </c>
      <c r="X844" s="8">
        <v>45721</v>
      </c>
      <c r="Y844" s="62">
        <v>0.68888888888888888</v>
      </c>
      <c r="Z844" t="s">
        <v>3774</v>
      </c>
    </row>
    <row r="845" spans="1:27" ht="43.5">
      <c r="A845" s="57">
        <v>45742.339583333334</v>
      </c>
      <c r="B845">
        <v>24838260</v>
      </c>
      <c r="C845">
        <v>731065</v>
      </c>
      <c r="D845" t="s">
        <v>3703</v>
      </c>
      <c r="E845" t="s">
        <v>3775</v>
      </c>
      <c r="F845" t="s">
        <v>3776</v>
      </c>
      <c r="G845" t="s">
        <v>2</v>
      </c>
      <c r="H845">
        <v>78935352</v>
      </c>
      <c r="I845">
        <v>10</v>
      </c>
      <c r="J845">
        <v>996559418</v>
      </c>
      <c r="K845" s="59" t="s">
        <v>3777</v>
      </c>
      <c r="L845" s="59" t="s">
        <v>3778</v>
      </c>
      <c r="M845" s="59" t="s">
        <v>1509</v>
      </c>
      <c r="N845" t="s">
        <v>558</v>
      </c>
      <c r="O845" s="57">
        <v>45742.343055555553</v>
      </c>
      <c r="P845" s="57">
        <v>45742.381944444445</v>
      </c>
      <c r="Q845" s="57">
        <v>45742.372916666667</v>
      </c>
      <c r="R845" t="s">
        <v>407</v>
      </c>
      <c r="S845" s="57">
        <v>45742.557638888888</v>
      </c>
      <c r="V845" t="s">
        <v>28</v>
      </c>
      <c r="W845" t="s">
        <v>578</v>
      </c>
      <c r="X845" s="8">
        <v>45743</v>
      </c>
      <c r="Z845" t="s">
        <v>724</v>
      </c>
    </row>
    <row r="846" spans="1:27" ht="29.1">
      <c r="A846" s="57">
        <v>45742.34097222222</v>
      </c>
      <c r="B846">
        <v>24838269</v>
      </c>
      <c r="C846">
        <v>731069</v>
      </c>
      <c r="D846" t="s">
        <v>3703</v>
      </c>
      <c r="E846" t="s">
        <v>3779</v>
      </c>
      <c r="F846" t="s">
        <v>3780</v>
      </c>
      <c r="G846" t="s">
        <v>2</v>
      </c>
      <c r="H846">
        <v>74334143</v>
      </c>
      <c r="I846">
        <v>14</v>
      </c>
      <c r="J846">
        <v>997109105</v>
      </c>
      <c r="K846" s="59" t="s">
        <v>3781</v>
      </c>
      <c r="L846" s="59" t="s">
        <v>3782</v>
      </c>
      <c r="M846" s="59" t="s">
        <v>852</v>
      </c>
      <c r="N846" t="s">
        <v>558</v>
      </c>
      <c r="O846" s="57">
        <v>45742.345833333333</v>
      </c>
      <c r="P846" s="57">
        <v>45742.381944444445</v>
      </c>
      <c r="Q846" s="57">
        <v>45742.375</v>
      </c>
      <c r="R846" t="s">
        <v>407</v>
      </c>
      <c r="S846" s="57">
        <v>45742.555555555555</v>
      </c>
      <c r="V846" t="s">
        <v>28</v>
      </c>
      <c r="W846" t="s">
        <v>3783</v>
      </c>
      <c r="X846" s="8">
        <v>45742</v>
      </c>
      <c r="Y846" s="62">
        <v>0.67500000000000004</v>
      </c>
      <c r="Z846" t="s">
        <v>3784</v>
      </c>
    </row>
    <row r="847" spans="1:27">
      <c r="A847" s="57">
        <v>45742.344444444447</v>
      </c>
      <c r="B847">
        <v>24838304</v>
      </c>
      <c r="C847">
        <v>731076</v>
      </c>
      <c r="D847" t="s">
        <v>3703</v>
      </c>
      <c r="E847" t="s">
        <v>3785</v>
      </c>
      <c r="F847" t="s">
        <v>3786</v>
      </c>
      <c r="G847" t="s">
        <v>2</v>
      </c>
      <c r="H847">
        <v>78755314</v>
      </c>
      <c r="I847">
        <v>10</v>
      </c>
      <c r="J847">
        <v>986633725</v>
      </c>
      <c r="K847" s="59" t="s">
        <v>3787</v>
      </c>
      <c r="L847" s="59" t="s">
        <v>3788</v>
      </c>
      <c r="M847" s="59" t="s">
        <v>557</v>
      </c>
      <c r="N847" t="s">
        <v>558</v>
      </c>
      <c r="O847" s="57">
        <v>45742.347916666666</v>
      </c>
      <c r="P847" s="57">
        <v>45742.381944444445</v>
      </c>
      <c r="Q847" s="57">
        <v>45742.388888888891</v>
      </c>
      <c r="R847" t="s">
        <v>407</v>
      </c>
      <c r="S847" s="57">
        <v>45742.558333333334</v>
      </c>
      <c r="V847" t="s">
        <v>28</v>
      </c>
      <c r="W847" t="s">
        <v>578</v>
      </c>
      <c r="X847" s="8">
        <v>45742</v>
      </c>
      <c r="Y847" s="58">
        <v>0.53484953703703708</v>
      </c>
      <c r="Z847" t="s">
        <v>579</v>
      </c>
      <c r="AA847" t="s">
        <v>28</v>
      </c>
    </row>
    <row r="848" spans="1:27" ht="29.1">
      <c r="A848" s="57">
        <v>45742.349305555559</v>
      </c>
      <c r="B848">
        <v>24838317</v>
      </c>
      <c r="C848">
        <v>731087</v>
      </c>
      <c r="D848" t="s">
        <v>3703</v>
      </c>
      <c r="E848" t="s">
        <v>3789</v>
      </c>
      <c r="F848" t="s">
        <v>3790</v>
      </c>
      <c r="G848" t="s">
        <v>2</v>
      </c>
      <c r="H848">
        <v>7232479</v>
      </c>
      <c r="I848">
        <v>63</v>
      </c>
      <c r="J848">
        <v>963910980</v>
      </c>
      <c r="K848" s="59" t="s">
        <v>3791</v>
      </c>
      <c r="L848" s="59" t="s">
        <v>3792</v>
      </c>
      <c r="M848" s="59" t="s">
        <v>589</v>
      </c>
      <c r="N848" t="s">
        <v>546</v>
      </c>
      <c r="O848" s="57">
        <v>45742.353472222225</v>
      </c>
      <c r="P848" s="57">
        <v>45742.381944444445</v>
      </c>
      <c r="Q848" s="57">
        <v>45742.379861111112</v>
      </c>
      <c r="R848" t="s">
        <v>407</v>
      </c>
      <c r="S848" t="s">
        <v>407</v>
      </c>
      <c r="V848" t="s">
        <v>28</v>
      </c>
      <c r="W848" t="s">
        <v>578</v>
      </c>
      <c r="X848" s="8">
        <v>45743</v>
      </c>
      <c r="Z848" t="s">
        <v>724</v>
      </c>
    </row>
    <row r="849" spans="1:27" ht="57.95">
      <c r="A849" s="57">
        <v>45742.349305555559</v>
      </c>
      <c r="B849">
        <v>24838345</v>
      </c>
      <c r="C849">
        <v>731088</v>
      </c>
      <c r="D849" t="s">
        <v>3703</v>
      </c>
      <c r="E849" t="s">
        <v>3793</v>
      </c>
      <c r="F849" t="s">
        <v>3794</v>
      </c>
      <c r="G849" t="s">
        <v>2</v>
      </c>
      <c r="H849">
        <v>48083145</v>
      </c>
      <c r="I849">
        <v>31</v>
      </c>
      <c r="J849">
        <v>936785530</v>
      </c>
      <c r="K849" s="59" t="s">
        <v>3795</v>
      </c>
      <c r="L849" s="59" t="s">
        <v>3796</v>
      </c>
      <c r="M849" s="59" t="s">
        <v>1509</v>
      </c>
      <c r="N849" t="s">
        <v>546</v>
      </c>
      <c r="O849" s="57">
        <v>45742.352777777778</v>
      </c>
      <c r="P849" s="57">
        <v>45742.381944444445</v>
      </c>
      <c r="Q849" s="57">
        <v>45742.375</v>
      </c>
      <c r="R849" t="s">
        <v>407</v>
      </c>
      <c r="S849" t="s">
        <v>407</v>
      </c>
      <c r="V849" t="s">
        <v>28</v>
      </c>
      <c r="W849" t="s">
        <v>578</v>
      </c>
      <c r="X849" s="8">
        <v>45744</v>
      </c>
      <c r="Y849" s="62">
        <v>0.50902777777777775</v>
      </c>
    </row>
    <row r="850" spans="1:27">
      <c r="A850" s="57">
        <v>45742.352083333331</v>
      </c>
      <c r="B850">
        <v>24838372</v>
      </c>
      <c r="C850">
        <v>731093</v>
      </c>
      <c r="D850" t="s">
        <v>3704</v>
      </c>
      <c r="E850" t="s">
        <v>3797</v>
      </c>
      <c r="F850" t="s">
        <v>3798</v>
      </c>
      <c r="G850" t="s">
        <v>2</v>
      </c>
      <c r="H850">
        <v>70866095</v>
      </c>
      <c r="I850">
        <v>29</v>
      </c>
      <c r="J850">
        <v>918110207</v>
      </c>
      <c r="K850" s="59" t="s">
        <v>3799</v>
      </c>
      <c r="L850" s="59" t="s">
        <v>3800</v>
      </c>
      <c r="M850" s="59" t="s">
        <v>568</v>
      </c>
      <c r="N850" t="s">
        <v>546</v>
      </c>
      <c r="O850" s="57">
        <v>45742.356249999997</v>
      </c>
      <c r="P850" s="57">
        <v>45742.381944444445</v>
      </c>
      <c r="Q850" s="57">
        <v>45742.430555555555</v>
      </c>
      <c r="R850" t="s">
        <v>407</v>
      </c>
      <c r="S850" s="57">
        <v>45742.466666666667</v>
      </c>
      <c r="W850" t="s">
        <v>547</v>
      </c>
    </row>
    <row r="851" spans="1:27" ht="29.1">
      <c r="A851" s="57">
        <v>45742.356249999997</v>
      </c>
      <c r="B851">
        <v>24838408</v>
      </c>
      <c r="C851">
        <v>731101</v>
      </c>
      <c r="D851" t="s">
        <v>3703</v>
      </c>
      <c r="E851" t="s">
        <v>3801</v>
      </c>
      <c r="F851" t="s">
        <v>3802</v>
      </c>
      <c r="G851" t="s">
        <v>2</v>
      </c>
      <c r="H851">
        <v>72509032</v>
      </c>
      <c r="I851">
        <v>25</v>
      </c>
      <c r="J851">
        <v>997438856</v>
      </c>
      <c r="K851" s="59" t="s">
        <v>3803</v>
      </c>
      <c r="L851" s="59" t="s">
        <v>3804</v>
      </c>
      <c r="M851" s="59" t="s">
        <v>622</v>
      </c>
      <c r="N851" t="s">
        <v>546</v>
      </c>
      <c r="O851" s="57">
        <v>45742.36041666667</v>
      </c>
      <c r="P851" s="57">
        <v>45742.381944444445</v>
      </c>
      <c r="Q851" s="57">
        <v>45742.375</v>
      </c>
      <c r="R851" t="s">
        <v>407</v>
      </c>
      <c r="S851" t="s">
        <v>407</v>
      </c>
      <c r="V851" t="s">
        <v>28</v>
      </c>
      <c r="W851" t="s">
        <v>578</v>
      </c>
      <c r="X851" s="8">
        <v>45742</v>
      </c>
      <c r="Y851" s="58">
        <v>0.52856481481481477</v>
      </c>
      <c r="Z851" t="s">
        <v>579</v>
      </c>
      <c r="AA851" t="s">
        <v>28</v>
      </c>
    </row>
    <row r="852" spans="1:27" ht="29.1">
      <c r="A852" s="57">
        <v>45742.36041666667</v>
      </c>
      <c r="B852">
        <v>24838440</v>
      </c>
      <c r="C852">
        <v>731114</v>
      </c>
      <c r="D852" t="s">
        <v>3703</v>
      </c>
      <c r="E852" t="s">
        <v>3805</v>
      </c>
      <c r="F852" t="s">
        <v>3806</v>
      </c>
      <c r="G852" t="s">
        <v>2</v>
      </c>
      <c r="H852">
        <v>91736444</v>
      </c>
      <c r="I852">
        <v>5</v>
      </c>
      <c r="J852">
        <v>922056704</v>
      </c>
      <c r="K852" s="59" t="s">
        <v>3807</v>
      </c>
      <c r="L852" s="59" t="s">
        <v>3808</v>
      </c>
      <c r="M852" s="59" t="s">
        <v>557</v>
      </c>
      <c r="N852" t="s">
        <v>558</v>
      </c>
      <c r="O852" s="57">
        <v>45742.364583333336</v>
      </c>
      <c r="P852" s="57">
        <v>45742.409722222219</v>
      </c>
      <c r="Q852" s="57">
        <v>45742.402777777781</v>
      </c>
      <c r="R852" t="s">
        <v>407</v>
      </c>
      <c r="S852" s="57">
        <v>45742.559027777781</v>
      </c>
      <c r="V852" t="s">
        <v>28</v>
      </c>
      <c r="W852" t="s">
        <v>578</v>
      </c>
      <c r="X852" s="8">
        <v>45742</v>
      </c>
      <c r="Y852" s="58">
        <v>0.51692129629629635</v>
      </c>
      <c r="Z852" t="s">
        <v>579</v>
      </c>
      <c r="AA852" t="s">
        <v>28</v>
      </c>
    </row>
    <row r="853" spans="1:27" ht="29.1">
      <c r="A853" s="57">
        <v>45742.361805555556</v>
      </c>
      <c r="B853">
        <v>24838446</v>
      </c>
      <c r="C853">
        <v>731118</v>
      </c>
      <c r="D853" t="s">
        <v>3703</v>
      </c>
      <c r="E853" t="s">
        <v>3809</v>
      </c>
      <c r="F853" t="s">
        <v>3810</v>
      </c>
      <c r="G853" t="s">
        <v>2</v>
      </c>
      <c r="H853">
        <v>48428066</v>
      </c>
      <c r="I853">
        <v>31</v>
      </c>
      <c r="J853">
        <v>979065776</v>
      </c>
      <c r="K853" s="59" t="s">
        <v>3811</v>
      </c>
      <c r="L853" s="59" t="s">
        <v>3812</v>
      </c>
      <c r="M853" s="59" t="s">
        <v>757</v>
      </c>
      <c r="N853" t="s">
        <v>546</v>
      </c>
      <c r="O853" s="57">
        <v>45742.365277777775</v>
      </c>
      <c r="P853" s="57">
        <v>45742.395833333336</v>
      </c>
      <c r="Q853" s="57">
        <v>45742.388888888891</v>
      </c>
      <c r="R853" t="s">
        <v>407</v>
      </c>
      <c r="S853" t="s">
        <v>407</v>
      </c>
      <c r="V853" t="s">
        <v>28</v>
      </c>
      <c r="W853" t="s">
        <v>578</v>
      </c>
      <c r="X853" s="8">
        <v>45743</v>
      </c>
      <c r="Z853" t="s">
        <v>724</v>
      </c>
    </row>
    <row r="854" spans="1:27" ht="29.1">
      <c r="A854" s="57">
        <v>45742.363888888889</v>
      </c>
      <c r="B854">
        <v>24838466</v>
      </c>
      <c r="C854">
        <v>731124</v>
      </c>
      <c r="D854" t="s">
        <v>3703</v>
      </c>
      <c r="E854" t="s">
        <v>3813</v>
      </c>
      <c r="F854" t="s">
        <v>3814</v>
      </c>
      <c r="G854" t="s">
        <v>2</v>
      </c>
      <c r="H854">
        <v>45253834</v>
      </c>
      <c r="I854">
        <v>36</v>
      </c>
      <c r="J854">
        <v>991302710</v>
      </c>
      <c r="K854" s="59" t="s">
        <v>3815</v>
      </c>
      <c r="L854" s="59" t="s">
        <v>3816</v>
      </c>
      <c r="M854" s="59" t="s">
        <v>677</v>
      </c>
      <c r="N854" t="s">
        <v>546</v>
      </c>
      <c r="O854" s="57">
        <v>45742.367361111108</v>
      </c>
      <c r="P854" s="57">
        <v>45742.395833333336</v>
      </c>
      <c r="Q854" s="57">
        <v>45742.388888888891</v>
      </c>
      <c r="R854" t="s">
        <v>407</v>
      </c>
      <c r="S854" t="s">
        <v>407</v>
      </c>
      <c r="V854" t="s">
        <v>28</v>
      </c>
      <c r="W854" t="s">
        <v>578</v>
      </c>
      <c r="X854" s="8">
        <v>45743</v>
      </c>
      <c r="Z854" t="s">
        <v>724</v>
      </c>
    </row>
    <row r="855" spans="1:27">
      <c r="A855" s="57">
        <v>45742.363888888889</v>
      </c>
      <c r="B855">
        <v>24838442</v>
      </c>
      <c r="C855">
        <v>731125</v>
      </c>
      <c r="D855" t="s">
        <v>3703</v>
      </c>
      <c r="E855" t="s">
        <v>3817</v>
      </c>
      <c r="F855" t="s">
        <v>3818</v>
      </c>
      <c r="G855" t="s">
        <v>2</v>
      </c>
      <c r="H855">
        <v>77546741</v>
      </c>
      <c r="I855">
        <v>13</v>
      </c>
      <c r="J855">
        <v>962706001</v>
      </c>
      <c r="K855" s="59" t="s">
        <v>3819</v>
      </c>
      <c r="L855" s="59" t="s">
        <v>3820</v>
      </c>
      <c r="M855" s="59" t="s">
        <v>599</v>
      </c>
      <c r="N855" t="s">
        <v>558</v>
      </c>
      <c r="O855" s="57">
        <v>45742.364583333336</v>
      </c>
      <c r="P855" s="57">
        <v>45742.381944444445</v>
      </c>
      <c r="Q855" s="57">
        <v>45742.400694444441</v>
      </c>
      <c r="R855" t="s">
        <v>407</v>
      </c>
      <c r="S855" s="57">
        <v>45742.55972222222</v>
      </c>
      <c r="V855" t="s">
        <v>28</v>
      </c>
      <c r="W855" t="s">
        <v>578</v>
      </c>
      <c r="X855" s="8">
        <v>45742</v>
      </c>
      <c r="Y855" s="58">
        <v>0.53418981481481487</v>
      </c>
      <c r="Z855" t="s">
        <v>579</v>
      </c>
      <c r="AA855" t="s">
        <v>28</v>
      </c>
    </row>
    <row r="856" spans="1:27" ht="43.5">
      <c r="A856" s="57">
        <v>45742.364583333336</v>
      </c>
      <c r="B856">
        <v>24838471</v>
      </c>
      <c r="C856">
        <v>731126</v>
      </c>
      <c r="D856" t="s">
        <v>3703</v>
      </c>
      <c r="E856" t="s">
        <v>3821</v>
      </c>
      <c r="F856" t="s">
        <v>3822</v>
      </c>
      <c r="G856" t="s">
        <v>2</v>
      </c>
      <c r="H856">
        <v>47623959</v>
      </c>
      <c r="I856">
        <v>33</v>
      </c>
      <c r="J856">
        <v>997895326</v>
      </c>
      <c r="K856" s="59" t="s">
        <v>3823</v>
      </c>
      <c r="L856" s="59" t="s">
        <v>3824</v>
      </c>
      <c r="M856" s="59" t="s">
        <v>552</v>
      </c>
      <c r="N856" t="s">
        <v>546</v>
      </c>
      <c r="O856" s="57">
        <v>45742.368750000001</v>
      </c>
      <c r="P856" s="57">
        <v>45742.409722222219</v>
      </c>
      <c r="Q856" s="57">
        <v>45742.429166666669</v>
      </c>
      <c r="R856" t="s">
        <v>407</v>
      </c>
      <c r="S856" s="57">
        <v>45742.573611111111</v>
      </c>
      <c r="V856" t="s">
        <v>28</v>
      </c>
      <c r="W856" t="s">
        <v>578</v>
      </c>
      <c r="X856" s="8">
        <v>45742</v>
      </c>
      <c r="Y856" s="58">
        <v>0.61273148148148149</v>
      </c>
      <c r="Z856" t="s">
        <v>579</v>
      </c>
      <c r="AA856" t="s">
        <v>28</v>
      </c>
    </row>
    <row r="857" spans="1:27" ht="29.1">
      <c r="A857" s="57">
        <v>45742.370138888888</v>
      </c>
      <c r="B857">
        <v>24838520</v>
      </c>
      <c r="C857">
        <v>731132</v>
      </c>
      <c r="D857" t="s">
        <v>3825</v>
      </c>
      <c r="E857" t="s">
        <v>3826</v>
      </c>
      <c r="F857" t="s">
        <v>3827</v>
      </c>
      <c r="G857" t="s">
        <v>2</v>
      </c>
      <c r="H857">
        <v>46191064</v>
      </c>
      <c r="I857">
        <v>35</v>
      </c>
      <c r="J857">
        <v>989780040</v>
      </c>
      <c r="K857" s="59" t="s">
        <v>3828</v>
      </c>
      <c r="L857" s="59" t="s">
        <v>3829</v>
      </c>
      <c r="M857" s="59" t="s">
        <v>594</v>
      </c>
      <c r="N857" t="s">
        <v>546</v>
      </c>
      <c r="O857" s="57">
        <v>45742.374305555553</v>
      </c>
      <c r="P857" s="57">
        <v>45742.395833333336</v>
      </c>
      <c r="Q857" t="s">
        <v>407</v>
      </c>
      <c r="R857" t="s">
        <v>407</v>
      </c>
      <c r="S857" t="s">
        <v>407</v>
      </c>
      <c r="V857" t="s">
        <v>28</v>
      </c>
      <c r="W857" t="s">
        <v>578</v>
      </c>
      <c r="X857" s="8">
        <v>45742</v>
      </c>
      <c r="Y857" s="58">
        <v>0.51554398148148151</v>
      </c>
      <c r="Z857" t="s">
        <v>579</v>
      </c>
      <c r="AA857" t="s">
        <v>3830</v>
      </c>
    </row>
    <row r="858" spans="1:27" ht="57.95">
      <c r="A858" s="57">
        <v>45742.370833333334</v>
      </c>
      <c r="B858">
        <v>24838527</v>
      </c>
      <c r="C858">
        <v>731135</v>
      </c>
      <c r="D858" t="s">
        <v>3703</v>
      </c>
      <c r="E858" t="s">
        <v>3831</v>
      </c>
      <c r="F858" t="s">
        <v>3832</v>
      </c>
      <c r="G858" t="s">
        <v>2</v>
      </c>
      <c r="H858">
        <v>9356964</v>
      </c>
      <c r="I858">
        <v>57</v>
      </c>
      <c r="J858">
        <v>929307384</v>
      </c>
      <c r="K858" s="59" t="s">
        <v>3833</v>
      </c>
      <c r="L858" s="59" t="s">
        <v>3834</v>
      </c>
      <c r="M858" s="59" t="s">
        <v>622</v>
      </c>
      <c r="N858" t="s">
        <v>546</v>
      </c>
      <c r="O858" s="57">
        <v>45742.374305555553</v>
      </c>
      <c r="P858" s="57">
        <v>45742.395833333336</v>
      </c>
      <c r="Q858" s="57">
        <v>45742.402777777781</v>
      </c>
      <c r="R858" t="s">
        <v>407</v>
      </c>
      <c r="S858" t="s">
        <v>407</v>
      </c>
      <c r="V858" t="s">
        <v>28</v>
      </c>
      <c r="W858" t="s">
        <v>578</v>
      </c>
      <c r="X858" s="8">
        <v>45742</v>
      </c>
      <c r="Y858" s="58">
        <v>0.53353009259259254</v>
      </c>
      <c r="Z858" t="s">
        <v>579</v>
      </c>
      <c r="AA858" t="s">
        <v>28</v>
      </c>
    </row>
    <row r="859" spans="1:27" ht="43.5">
      <c r="A859" s="57">
        <v>45742.371527777781</v>
      </c>
      <c r="B859">
        <v>24838532</v>
      </c>
      <c r="C859">
        <v>731137</v>
      </c>
      <c r="D859" t="s">
        <v>3703</v>
      </c>
      <c r="E859" t="s">
        <v>2355</v>
      </c>
      <c r="F859" t="s">
        <v>3835</v>
      </c>
      <c r="G859" t="s">
        <v>2</v>
      </c>
      <c r="H859">
        <v>46294397</v>
      </c>
      <c r="I859">
        <v>34</v>
      </c>
      <c r="J859">
        <v>992074810</v>
      </c>
      <c r="K859" s="59" t="s">
        <v>3836</v>
      </c>
      <c r="L859" s="59" t="s">
        <v>3837</v>
      </c>
      <c r="M859" s="59" t="s">
        <v>1492</v>
      </c>
      <c r="N859" t="s">
        <v>546</v>
      </c>
      <c r="O859" s="57">
        <v>45742.375694444447</v>
      </c>
      <c r="P859" s="57">
        <v>45742.395833333336</v>
      </c>
      <c r="Q859" s="57">
        <v>45742.402777777781</v>
      </c>
      <c r="R859" t="s">
        <v>407</v>
      </c>
      <c r="S859" t="s">
        <v>407</v>
      </c>
      <c r="V859" t="s">
        <v>28</v>
      </c>
      <c r="W859" t="s">
        <v>578</v>
      </c>
      <c r="X859" s="8">
        <v>45742</v>
      </c>
      <c r="Y859" s="58">
        <v>0.58281249999999996</v>
      </c>
      <c r="Z859" t="s">
        <v>579</v>
      </c>
      <c r="AA859" t="s">
        <v>28</v>
      </c>
    </row>
    <row r="860" spans="1:27" ht="29.1">
      <c r="A860" s="57">
        <v>45742.384722222225</v>
      </c>
      <c r="B860">
        <v>24838748</v>
      </c>
      <c r="C860">
        <v>731157</v>
      </c>
      <c r="D860" t="s">
        <v>3703</v>
      </c>
      <c r="E860" t="s">
        <v>3838</v>
      </c>
      <c r="F860" t="s">
        <v>3839</v>
      </c>
      <c r="G860" t="s">
        <v>2</v>
      </c>
      <c r="H860">
        <v>73977767</v>
      </c>
      <c r="I860">
        <v>25</v>
      </c>
      <c r="J860">
        <v>918340234</v>
      </c>
      <c r="K860" s="59" t="s">
        <v>3840</v>
      </c>
      <c r="L860" s="59" t="s">
        <v>3841</v>
      </c>
      <c r="M860" s="59" t="s">
        <v>589</v>
      </c>
      <c r="N860" t="s">
        <v>546</v>
      </c>
      <c r="O860" s="57">
        <v>45742.388888888891</v>
      </c>
      <c r="P860" s="57">
        <v>45742.409722222219</v>
      </c>
      <c r="Q860" s="57">
        <v>45742.416666666664</v>
      </c>
      <c r="R860" t="s">
        <v>407</v>
      </c>
      <c r="S860" t="s">
        <v>407</v>
      </c>
      <c r="V860" t="s">
        <v>28</v>
      </c>
      <c r="W860" t="s">
        <v>578</v>
      </c>
      <c r="X860" s="8">
        <v>45742</v>
      </c>
      <c r="Y860" s="58">
        <v>0.72269675925925925</v>
      </c>
      <c r="Z860" t="s">
        <v>579</v>
      </c>
      <c r="AA860" t="s">
        <v>28</v>
      </c>
    </row>
    <row r="861" spans="1:27">
      <c r="A861" s="57">
        <v>45742.387499999997</v>
      </c>
      <c r="B861">
        <v>24838811</v>
      </c>
      <c r="C861">
        <v>731164</v>
      </c>
      <c r="D861" t="s">
        <v>3703</v>
      </c>
      <c r="E861" t="s">
        <v>2510</v>
      </c>
      <c r="F861" t="s">
        <v>2511</v>
      </c>
      <c r="G861" t="s">
        <v>2</v>
      </c>
      <c r="H861">
        <v>45033722</v>
      </c>
      <c r="I861">
        <v>37</v>
      </c>
      <c r="J861">
        <v>964397428</v>
      </c>
      <c r="K861" s="59" t="s">
        <v>3842</v>
      </c>
      <c r="L861" s="59" t="s">
        <v>3843</v>
      </c>
      <c r="M861" s="59" t="s">
        <v>584</v>
      </c>
      <c r="N861" t="s">
        <v>546</v>
      </c>
      <c r="O861" s="57">
        <v>45742.390972222223</v>
      </c>
      <c r="P861" s="57">
        <v>45742.409722222219</v>
      </c>
      <c r="Q861" s="57">
        <v>45742.416666666664</v>
      </c>
      <c r="R861" t="s">
        <v>407</v>
      </c>
      <c r="S861" t="s">
        <v>407</v>
      </c>
      <c r="V861" t="s">
        <v>28</v>
      </c>
      <c r="W861" t="s">
        <v>578</v>
      </c>
      <c r="X861" s="8">
        <v>45742</v>
      </c>
      <c r="Y861" s="58">
        <v>0.55122685185185183</v>
      </c>
      <c r="Z861" t="s">
        <v>579</v>
      </c>
      <c r="AA861" t="s">
        <v>28</v>
      </c>
    </row>
    <row r="862" spans="1:27">
      <c r="A862" s="57">
        <v>45742.393055555556</v>
      </c>
      <c r="B862">
        <v>24838984</v>
      </c>
      <c r="C862">
        <v>731171</v>
      </c>
      <c r="D862" t="s">
        <v>3703</v>
      </c>
      <c r="E862" t="s">
        <v>3844</v>
      </c>
      <c r="F862" t="s">
        <v>3845</v>
      </c>
      <c r="G862" t="s">
        <v>2</v>
      </c>
      <c r="H862">
        <v>71865294</v>
      </c>
      <c r="I862">
        <v>28</v>
      </c>
      <c r="J862">
        <v>960957182</v>
      </c>
      <c r="K862" s="59" t="s">
        <v>3846</v>
      </c>
      <c r="L862" s="59" t="s">
        <v>3847</v>
      </c>
      <c r="M862" s="59" t="s">
        <v>1204</v>
      </c>
      <c r="N862" t="s">
        <v>546</v>
      </c>
      <c r="O862" s="57">
        <v>45742.393750000003</v>
      </c>
      <c r="P862" s="57">
        <v>45742.409722222219</v>
      </c>
      <c r="Q862" s="57">
        <v>45742.430555555555</v>
      </c>
      <c r="R862" t="s">
        <v>407</v>
      </c>
      <c r="S862" t="s">
        <v>407</v>
      </c>
      <c r="V862" t="s">
        <v>28</v>
      </c>
      <c r="W862" t="s">
        <v>578</v>
      </c>
      <c r="X862" s="8">
        <v>45742</v>
      </c>
      <c r="Y862" s="62">
        <v>0.60069444444444442</v>
      </c>
      <c r="Z862" t="s">
        <v>724</v>
      </c>
    </row>
    <row r="863" spans="1:27">
      <c r="A863" s="57">
        <v>45742.404166666667</v>
      </c>
      <c r="B863">
        <v>24839265</v>
      </c>
      <c r="C863">
        <v>731191</v>
      </c>
      <c r="D863" t="s">
        <v>3703</v>
      </c>
      <c r="E863" t="s">
        <v>3848</v>
      </c>
      <c r="F863" t="s">
        <v>3849</v>
      </c>
      <c r="G863" t="s">
        <v>2</v>
      </c>
      <c r="H863">
        <v>91240947</v>
      </c>
      <c r="I863">
        <v>6</v>
      </c>
      <c r="J863">
        <v>989437125</v>
      </c>
      <c r="K863" s="59" t="s">
        <v>3850</v>
      </c>
      <c r="L863" s="59" t="s">
        <v>3851</v>
      </c>
      <c r="M863" s="59" t="s">
        <v>715</v>
      </c>
      <c r="N863" t="s">
        <v>558</v>
      </c>
      <c r="O863" s="57">
        <v>45742.408333333333</v>
      </c>
      <c r="P863" s="57">
        <v>45742.423611111109</v>
      </c>
      <c r="Q863" s="57">
        <v>45742.444444444445</v>
      </c>
      <c r="R863" t="s">
        <v>407</v>
      </c>
      <c r="S863" s="57">
        <v>45742.561111111114</v>
      </c>
      <c r="V863" t="s">
        <v>28</v>
      </c>
      <c r="W863" t="s">
        <v>578</v>
      </c>
      <c r="X863" s="8">
        <v>45742</v>
      </c>
      <c r="Y863" s="58">
        <v>0.53758101851851847</v>
      </c>
      <c r="Z863" t="s">
        <v>579</v>
      </c>
      <c r="AA863" t="s">
        <v>28</v>
      </c>
    </row>
    <row r="864" spans="1:27" ht="29.1">
      <c r="A864" s="57">
        <v>45742.411805555559</v>
      </c>
      <c r="B864">
        <v>24839444</v>
      </c>
      <c r="C864">
        <v>731208</v>
      </c>
      <c r="D864" t="s">
        <v>3703</v>
      </c>
      <c r="E864" t="s">
        <v>1100</v>
      </c>
      <c r="F864" t="s">
        <v>3852</v>
      </c>
      <c r="G864" t="s">
        <v>2</v>
      </c>
      <c r="H864">
        <v>77530459</v>
      </c>
      <c r="I864">
        <v>28</v>
      </c>
      <c r="J864">
        <v>970911801</v>
      </c>
      <c r="K864" s="59" t="s">
        <v>3853</v>
      </c>
      <c r="L864" s="59" t="s">
        <v>3854</v>
      </c>
      <c r="M864" s="59" t="s">
        <v>715</v>
      </c>
      <c r="N864" t="s">
        <v>546</v>
      </c>
      <c r="O864" s="57">
        <v>45742.415277777778</v>
      </c>
      <c r="P864" s="57">
        <v>45742.4375</v>
      </c>
      <c r="Q864" s="57">
        <v>45742.425694444442</v>
      </c>
      <c r="R864" t="s">
        <v>407</v>
      </c>
      <c r="S864" s="57">
        <v>45742.575694444444</v>
      </c>
      <c r="W864" t="s">
        <v>547</v>
      </c>
    </row>
    <row r="865" spans="1:27" ht="29.1">
      <c r="A865" s="57">
        <v>45742.414583333331</v>
      </c>
      <c r="B865">
        <v>24839511</v>
      </c>
      <c r="C865">
        <v>731213</v>
      </c>
      <c r="D865" t="s">
        <v>3704</v>
      </c>
      <c r="E865" t="s">
        <v>3855</v>
      </c>
      <c r="F865" t="s">
        <v>3856</v>
      </c>
      <c r="G865" t="s">
        <v>2</v>
      </c>
      <c r="H865">
        <v>43601469</v>
      </c>
      <c r="I865">
        <v>38</v>
      </c>
      <c r="J865">
        <v>922523727</v>
      </c>
      <c r="K865" s="59" t="s">
        <v>3857</v>
      </c>
      <c r="L865" s="59" t="s">
        <v>3858</v>
      </c>
      <c r="M865" s="59" t="s">
        <v>609</v>
      </c>
      <c r="N865" t="s">
        <v>546</v>
      </c>
      <c r="O865" s="57">
        <v>45742.418055555558</v>
      </c>
      <c r="P865" s="57">
        <v>45742.4375</v>
      </c>
      <c r="Q865" s="57">
        <v>45742.444444444445</v>
      </c>
      <c r="R865" t="s">
        <v>407</v>
      </c>
      <c r="S865" s="57">
        <v>45742.456250000003</v>
      </c>
      <c r="W865" t="s">
        <v>547</v>
      </c>
    </row>
    <row r="866" spans="1:27">
      <c r="A866" s="57">
        <v>45742.422222222223</v>
      </c>
      <c r="B866">
        <v>24839676</v>
      </c>
      <c r="C866">
        <v>731222</v>
      </c>
      <c r="D866" t="s">
        <v>3703</v>
      </c>
      <c r="E866" t="s">
        <v>3859</v>
      </c>
      <c r="F866" t="s">
        <v>3860</v>
      </c>
      <c r="G866" t="s">
        <v>2</v>
      </c>
      <c r="H866">
        <v>45539447</v>
      </c>
      <c r="I866">
        <v>36</v>
      </c>
      <c r="J866">
        <v>971344731</v>
      </c>
      <c r="K866" s="59" t="s">
        <v>3861</v>
      </c>
      <c r="L866" s="59" t="s">
        <v>3862</v>
      </c>
      <c r="M866" s="59" t="s">
        <v>577</v>
      </c>
      <c r="N866" t="s">
        <v>546</v>
      </c>
      <c r="O866" s="57">
        <v>45742.42291666667</v>
      </c>
      <c r="P866" s="57">
        <v>45742.4375</v>
      </c>
      <c r="Q866" s="57">
        <v>45742.458333333336</v>
      </c>
      <c r="R866" t="s">
        <v>407</v>
      </c>
      <c r="S866" t="s">
        <v>407</v>
      </c>
      <c r="V866" t="s">
        <v>28</v>
      </c>
      <c r="W866" t="s">
        <v>578</v>
      </c>
      <c r="X866" s="8">
        <v>45743</v>
      </c>
      <c r="Z866" t="s">
        <v>724</v>
      </c>
    </row>
    <row r="867" spans="1:27" ht="43.5">
      <c r="A867" s="57">
        <v>45742.432638888888</v>
      </c>
      <c r="B867">
        <v>24839771</v>
      </c>
      <c r="C867">
        <v>731233</v>
      </c>
      <c r="D867" t="s">
        <v>3863</v>
      </c>
      <c r="E867" t="s">
        <v>3864</v>
      </c>
      <c r="F867" t="s">
        <v>3865</v>
      </c>
      <c r="G867" t="s">
        <v>2</v>
      </c>
      <c r="H867">
        <v>46611013</v>
      </c>
      <c r="I867">
        <v>34</v>
      </c>
      <c r="J867">
        <v>980928831</v>
      </c>
      <c r="K867" s="59" t="s">
        <v>3866</v>
      </c>
      <c r="L867" s="59" t="s">
        <v>3867</v>
      </c>
      <c r="M867" s="59" t="s">
        <v>594</v>
      </c>
      <c r="N867" t="s">
        <v>546</v>
      </c>
      <c r="O867" s="57">
        <v>45742.4375</v>
      </c>
      <c r="P867" s="57">
        <v>45742.451388888891</v>
      </c>
      <c r="Q867" s="57">
        <v>45743.381249999999</v>
      </c>
      <c r="R867" t="s">
        <v>407</v>
      </c>
      <c r="S867" t="s">
        <v>407</v>
      </c>
      <c r="W867" t="s">
        <v>547</v>
      </c>
    </row>
    <row r="868" spans="1:27" ht="29.1">
      <c r="A868" s="57">
        <v>45742.436111111114</v>
      </c>
      <c r="B868">
        <v>24840021</v>
      </c>
      <c r="C868">
        <v>731237</v>
      </c>
      <c r="D868" t="s">
        <v>3703</v>
      </c>
      <c r="E868" t="s">
        <v>3868</v>
      </c>
      <c r="F868" t="s">
        <v>3869</v>
      </c>
      <c r="G868" t="s">
        <v>2</v>
      </c>
      <c r="H868">
        <v>42252177</v>
      </c>
      <c r="I868">
        <v>41</v>
      </c>
      <c r="J868">
        <v>965778984</v>
      </c>
      <c r="K868" s="59" t="s">
        <v>3870</v>
      </c>
      <c r="L868" s="59" t="s">
        <v>3871</v>
      </c>
      <c r="M868" s="59" t="s">
        <v>647</v>
      </c>
      <c r="N868" t="s">
        <v>546</v>
      </c>
      <c r="O868" s="57">
        <v>45742.44027777778</v>
      </c>
      <c r="P868" s="57">
        <v>45742.465277777781</v>
      </c>
      <c r="Q868" s="57">
        <v>45742.486805555556</v>
      </c>
      <c r="R868" t="s">
        <v>407</v>
      </c>
      <c r="S868" t="s">
        <v>407</v>
      </c>
      <c r="V868" t="s">
        <v>28</v>
      </c>
      <c r="W868" t="s">
        <v>578</v>
      </c>
      <c r="X868" s="8">
        <v>45742</v>
      </c>
      <c r="Y868" s="58">
        <v>0.54877314814814815</v>
      </c>
      <c r="Z868" t="s">
        <v>579</v>
      </c>
      <c r="AA868" t="s">
        <v>28</v>
      </c>
    </row>
    <row r="869" spans="1:27" ht="29.1">
      <c r="A869" s="57">
        <v>45742.461111111108</v>
      </c>
      <c r="B869">
        <v>24840604</v>
      </c>
      <c r="C869">
        <v>731272</v>
      </c>
      <c r="D869" t="s">
        <v>3703</v>
      </c>
      <c r="E869" t="s">
        <v>3872</v>
      </c>
      <c r="F869" t="s">
        <v>3873</v>
      </c>
      <c r="G869" t="s">
        <v>2</v>
      </c>
      <c r="H869">
        <v>9549304</v>
      </c>
      <c r="I869">
        <v>52</v>
      </c>
      <c r="J869">
        <v>951704747</v>
      </c>
      <c r="K869" s="59" t="s">
        <v>3874</v>
      </c>
      <c r="L869" s="59" t="s">
        <v>3875</v>
      </c>
      <c r="M869" s="59" t="s">
        <v>860</v>
      </c>
      <c r="N869" t="s">
        <v>546</v>
      </c>
      <c r="O869" s="57">
        <v>45742.464583333334</v>
      </c>
      <c r="P869" s="57">
        <v>45742.493055555555</v>
      </c>
      <c r="Q869" s="57">
        <v>45742.486111111109</v>
      </c>
      <c r="R869" t="s">
        <v>407</v>
      </c>
      <c r="S869" t="s">
        <v>407</v>
      </c>
      <c r="V869" t="s">
        <v>28</v>
      </c>
      <c r="W869" t="s">
        <v>578</v>
      </c>
      <c r="X869" s="8">
        <v>45742</v>
      </c>
      <c r="Y869" s="58">
        <v>0.63921296296296293</v>
      </c>
      <c r="Z869" t="s">
        <v>579</v>
      </c>
      <c r="AA869" t="s">
        <v>28</v>
      </c>
    </row>
    <row r="870" spans="1:27">
      <c r="A870" s="57">
        <v>45742.467361111114</v>
      </c>
      <c r="B870">
        <v>24840734</v>
      </c>
      <c r="C870">
        <v>731277</v>
      </c>
      <c r="D870" t="s">
        <v>3703</v>
      </c>
      <c r="E870" t="s">
        <v>3876</v>
      </c>
      <c r="F870" t="s">
        <v>3877</v>
      </c>
      <c r="G870" t="s">
        <v>2</v>
      </c>
      <c r="H870">
        <v>72988878</v>
      </c>
      <c r="I870">
        <v>16</v>
      </c>
      <c r="J870">
        <v>993534800</v>
      </c>
      <c r="K870" s="59" t="s">
        <v>3878</v>
      </c>
      <c r="L870" s="59" t="s">
        <v>3879</v>
      </c>
      <c r="M870" s="59" t="s">
        <v>1204</v>
      </c>
      <c r="N870" t="s">
        <v>558</v>
      </c>
      <c r="O870" s="57">
        <v>45742.470833333333</v>
      </c>
      <c r="P870" s="57">
        <v>45742.479166666664</v>
      </c>
      <c r="Q870" s="57">
        <v>45742.486111111109</v>
      </c>
      <c r="R870" t="s">
        <v>407</v>
      </c>
      <c r="S870" t="s">
        <v>407</v>
      </c>
      <c r="V870" t="s">
        <v>28</v>
      </c>
      <c r="W870" t="s">
        <v>578</v>
      </c>
      <c r="X870" s="8">
        <v>45743</v>
      </c>
      <c r="Z870" t="s">
        <v>724</v>
      </c>
    </row>
    <row r="871" spans="1:27" ht="29.1">
      <c r="A871" s="57">
        <v>45742.46875</v>
      </c>
      <c r="B871">
        <v>24840770</v>
      </c>
      <c r="C871">
        <v>731279</v>
      </c>
      <c r="D871" t="s">
        <v>3703</v>
      </c>
      <c r="E871" t="s">
        <v>3880</v>
      </c>
      <c r="F871" t="s">
        <v>3881</v>
      </c>
      <c r="G871" t="s">
        <v>2</v>
      </c>
      <c r="H871">
        <v>46816246</v>
      </c>
      <c r="I871">
        <v>34</v>
      </c>
      <c r="J871">
        <v>997525486</v>
      </c>
      <c r="K871" s="59" t="s">
        <v>3882</v>
      </c>
      <c r="L871" s="59" t="s">
        <v>3883</v>
      </c>
      <c r="M871" s="59" t="s">
        <v>843</v>
      </c>
      <c r="N871" t="s">
        <v>546</v>
      </c>
      <c r="O871" s="57">
        <v>45742.472916666666</v>
      </c>
      <c r="P871" s="57">
        <v>45742.493055555555</v>
      </c>
      <c r="Q871" s="57">
        <v>45742.5</v>
      </c>
      <c r="R871" t="s">
        <v>407</v>
      </c>
      <c r="S871" t="s">
        <v>407</v>
      </c>
      <c r="V871" t="s">
        <v>28</v>
      </c>
      <c r="W871" t="s">
        <v>578</v>
      </c>
      <c r="X871" s="8">
        <v>45742</v>
      </c>
      <c r="Y871" s="62">
        <v>0.56597222222222221</v>
      </c>
      <c r="Z871" t="s">
        <v>724</v>
      </c>
    </row>
    <row r="872" spans="1:27">
      <c r="A872" s="57">
        <v>45742.469444444447</v>
      </c>
      <c r="B872">
        <v>24840707</v>
      </c>
      <c r="C872">
        <v>731282</v>
      </c>
      <c r="D872" t="s">
        <v>3704</v>
      </c>
      <c r="E872" t="s">
        <v>2001</v>
      </c>
      <c r="F872" t="s">
        <v>2002</v>
      </c>
      <c r="G872" t="s">
        <v>2</v>
      </c>
      <c r="H872">
        <v>70008340</v>
      </c>
      <c r="I872">
        <v>36</v>
      </c>
      <c r="J872">
        <v>954775066</v>
      </c>
      <c r="K872" s="59" t="s">
        <v>2003</v>
      </c>
      <c r="L872" s="59" t="s">
        <v>3884</v>
      </c>
      <c r="M872" s="59" t="s">
        <v>552</v>
      </c>
      <c r="N872" t="s">
        <v>546</v>
      </c>
      <c r="O872" s="57">
        <v>45742.473611111112</v>
      </c>
      <c r="P872" s="57">
        <v>45742.493055555555</v>
      </c>
      <c r="Q872" s="57">
        <v>45742.486805555556</v>
      </c>
      <c r="R872" t="s">
        <v>407</v>
      </c>
      <c r="S872" s="57">
        <v>45742.497916666667</v>
      </c>
      <c r="W872" t="s">
        <v>547</v>
      </c>
    </row>
    <row r="873" spans="1:27" ht="29.1">
      <c r="A873" s="57">
        <v>45742.47152777778</v>
      </c>
      <c r="B873">
        <v>24840843</v>
      </c>
      <c r="C873">
        <v>731284</v>
      </c>
      <c r="D873" t="s">
        <v>3703</v>
      </c>
      <c r="E873" t="s">
        <v>2097</v>
      </c>
      <c r="F873" t="s">
        <v>3885</v>
      </c>
      <c r="G873" t="s">
        <v>2</v>
      </c>
      <c r="H873">
        <v>61496208</v>
      </c>
      <c r="I873">
        <v>16</v>
      </c>
      <c r="J873">
        <v>987483419</v>
      </c>
      <c r="K873" s="59" t="s">
        <v>3886</v>
      </c>
      <c r="L873" s="59" t="s">
        <v>3887</v>
      </c>
      <c r="M873" s="59" t="s">
        <v>557</v>
      </c>
      <c r="N873" t="s">
        <v>558</v>
      </c>
      <c r="O873" s="57">
        <v>45742.474999999999</v>
      </c>
      <c r="P873" s="57">
        <v>45742.493055555555</v>
      </c>
      <c r="Q873" s="57">
        <v>45742.486805555556</v>
      </c>
      <c r="R873" t="s">
        <v>407</v>
      </c>
      <c r="S873" s="57">
        <v>45742.577777777777</v>
      </c>
      <c r="V873" t="s">
        <v>28</v>
      </c>
      <c r="W873" t="s">
        <v>578</v>
      </c>
      <c r="X873" s="8">
        <v>45742</v>
      </c>
      <c r="Y873" s="62">
        <v>0.63541666666666663</v>
      </c>
      <c r="Z873" t="s">
        <v>724</v>
      </c>
    </row>
    <row r="874" spans="1:27" ht="57.95">
      <c r="A874" s="57">
        <v>45742.472916666666</v>
      </c>
      <c r="B874">
        <v>24840882</v>
      </c>
      <c r="C874">
        <v>731288</v>
      </c>
      <c r="D874" t="s">
        <v>3703</v>
      </c>
      <c r="E874" t="s">
        <v>3888</v>
      </c>
      <c r="F874" t="s">
        <v>3889</v>
      </c>
      <c r="G874" t="s">
        <v>2</v>
      </c>
      <c r="H874">
        <v>40726188</v>
      </c>
      <c r="I874">
        <v>44</v>
      </c>
      <c r="J874">
        <v>934454630</v>
      </c>
      <c r="K874" s="59" t="s">
        <v>3890</v>
      </c>
      <c r="L874" s="59" t="s">
        <v>3891</v>
      </c>
      <c r="M874" s="59" t="s">
        <v>826</v>
      </c>
      <c r="N874" t="s">
        <v>546</v>
      </c>
      <c r="O874" s="57">
        <v>45742.476388888892</v>
      </c>
      <c r="P874" s="57">
        <v>45742.506944444445</v>
      </c>
      <c r="Q874" s="57">
        <v>45742.510416666664</v>
      </c>
      <c r="R874" t="s">
        <v>407</v>
      </c>
      <c r="S874" t="s">
        <v>407</v>
      </c>
      <c r="V874" t="s">
        <v>28</v>
      </c>
      <c r="W874" t="s">
        <v>578</v>
      </c>
      <c r="X874" s="8">
        <v>45743</v>
      </c>
      <c r="Z874" t="s">
        <v>724</v>
      </c>
    </row>
    <row r="875" spans="1:27" ht="43.5">
      <c r="A875" s="57">
        <v>45742.477083333331</v>
      </c>
      <c r="B875">
        <v>24840967</v>
      </c>
      <c r="C875">
        <v>731294</v>
      </c>
      <c r="D875" t="s">
        <v>3703</v>
      </c>
      <c r="E875" t="s">
        <v>3892</v>
      </c>
      <c r="F875" t="s">
        <v>3893</v>
      </c>
      <c r="G875" t="s">
        <v>2</v>
      </c>
      <c r="H875">
        <v>73577426</v>
      </c>
      <c r="I875">
        <v>30</v>
      </c>
      <c r="J875">
        <v>901858927</v>
      </c>
      <c r="K875" s="59" t="s">
        <v>3894</v>
      </c>
      <c r="L875" s="59" t="s">
        <v>3895</v>
      </c>
      <c r="M875" s="59" t="s">
        <v>757</v>
      </c>
      <c r="N875" t="s">
        <v>546</v>
      </c>
      <c r="O875" s="57">
        <v>45742.480555555558</v>
      </c>
      <c r="P875" s="57">
        <v>45742.506944444445</v>
      </c>
      <c r="Q875" s="57">
        <v>45742.5</v>
      </c>
      <c r="R875" t="s">
        <v>407</v>
      </c>
      <c r="S875" t="s">
        <v>407</v>
      </c>
      <c r="V875" t="s">
        <v>28</v>
      </c>
      <c r="W875" t="s">
        <v>578</v>
      </c>
      <c r="X875" s="8">
        <v>45742</v>
      </c>
      <c r="Y875" s="62">
        <v>0.71944444444444444</v>
      </c>
      <c r="Z875" t="s">
        <v>724</v>
      </c>
    </row>
    <row r="876" spans="1:27">
      <c r="A876" s="57">
        <v>45742.478472222225</v>
      </c>
      <c r="B876">
        <v>24840987</v>
      </c>
      <c r="C876">
        <v>731298</v>
      </c>
      <c r="D876" t="s">
        <v>3703</v>
      </c>
      <c r="E876" t="s">
        <v>3896</v>
      </c>
      <c r="F876" t="s">
        <v>3897</v>
      </c>
      <c r="G876" t="s">
        <v>2</v>
      </c>
      <c r="H876">
        <v>6154772</v>
      </c>
      <c r="I876">
        <v>63</v>
      </c>
      <c r="J876">
        <v>993057398</v>
      </c>
      <c r="K876" s="59" t="s">
        <v>3898</v>
      </c>
      <c r="L876" s="59" t="s">
        <v>3899</v>
      </c>
      <c r="M876" s="59" t="s">
        <v>568</v>
      </c>
      <c r="N876" t="s">
        <v>546</v>
      </c>
      <c r="O876" s="57">
        <v>45742.481944444444</v>
      </c>
      <c r="P876" s="57">
        <v>45742.506944444445</v>
      </c>
      <c r="Q876" s="57">
        <v>45742.505555555559</v>
      </c>
      <c r="R876" t="s">
        <v>407</v>
      </c>
      <c r="S876" s="57">
        <v>45742.57916666667</v>
      </c>
      <c r="V876" t="s">
        <v>28</v>
      </c>
      <c r="W876" t="s">
        <v>578</v>
      </c>
      <c r="X876" s="8">
        <v>45743</v>
      </c>
      <c r="Z876" t="s">
        <v>724</v>
      </c>
    </row>
    <row r="877" spans="1:27" ht="29.1">
      <c r="A877" s="57">
        <v>45742.48333333333</v>
      </c>
      <c r="B877">
        <v>24841080</v>
      </c>
      <c r="C877">
        <v>731301</v>
      </c>
      <c r="D877" t="s">
        <v>3703</v>
      </c>
      <c r="E877" t="s">
        <v>1026</v>
      </c>
      <c r="F877" t="s">
        <v>1027</v>
      </c>
      <c r="G877" t="s">
        <v>2</v>
      </c>
      <c r="H877">
        <v>44162173</v>
      </c>
      <c r="I877">
        <v>37</v>
      </c>
      <c r="J877">
        <v>920198651</v>
      </c>
      <c r="K877" s="59" t="s">
        <v>3900</v>
      </c>
      <c r="L877" s="59" t="s">
        <v>3901</v>
      </c>
      <c r="M877" s="59" t="s">
        <v>843</v>
      </c>
      <c r="N877" t="s">
        <v>546</v>
      </c>
      <c r="O877" s="57">
        <v>45742.486805555556</v>
      </c>
      <c r="P877" s="57">
        <v>45742.506944444445</v>
      </c>
      <c r="Q877" s="57">
        <v>45742.513194444444</v>
      </c>
      <c r="R877" t="s">
        <v>407</v>
      </c>
      <c r="S877" t="s">
        <v>407</v>
      </c>
      <c r="V877" t="s">
        <v>28</v>
      </c>
      <c r="W877" t="s">
        <v>578</v>
      </c>
      <c r="X877" s="8">
        <v>45742</v>
      </c>
      <c r="Y877" s="62">
        <v>0.56944444444444442</v>
      </c>
      <c r="Z877" t="s">
        <v>724</v>
      </c>
    </row>
    <row r="878" spans="1:27">
      <c r="A878" s="57">
        <v>45742.486111111109</v>
      </c>
      <c r="B878">
        <v>24841130</v>
      </c>
      <c r="C878">
        <v>731306</v>
      </c>
      <c r="D878" t="s">
        <v>3703</v>
      </c>
      <c r="E878" t="s">
        <v>3902</v>
      </c>
      <c r="F878" t="s">
        <v>3903</v>
      </c>
      <c r="G878" t="s">
        <v>2</v>
      </c>
      <c r="H878">
        <v>72589606</v>
      </c>
      <c r="I878">
        <v>16</v>
      </c>
      <c r="J878">
        <v>920033093</v>
      </c>
      <c r="K878" s="59" t="s">
        <v>3904</v>
      </c>
      <c r="L878" s="59" t="s">
        <v>3905</v>
      </c>
      <c r="M878" s="59" t="s">
        <v>589</v>
      </c>
      <c r="N878" t="s">
        <v>546</v>
      </c>
      <c r="O878" s="57">
        <v>45742.491666666669</v>
      </c>
      <c r="P878" s="57">
        <v>45742.520833333336</v>
      </c>
      <c r="Q878" s="57">
        <v>45742.543749999997</v>
      </c>
      <c r="R878" t="s">
        <v>407</v>
      </c>
      <c r="S878" s="57">
        <v>45742.580555555556</v>
      </c>
      <c r="V878" t="s">
        <v>28</v>
      </c>
      <c r="W878" t="s">
        <v>578</v>
      </c>
      <c r="X878" s="8">
        <v>45742</v>
      </c>
      <c r="Y878" s="58">
        <v>0.68581018518518522</v>
      </c>
      <c r="Z878" t="s">
        <v>579</v>
      </c>
      <c r="AA878" t="s">
        <v>28</v>
      </c>
    </row>
    <row r="879" spans="1:27">
      <c r="A879" s="57">
        <v>45742.493750000001</v>
      </c>
      <c r="B879">
        <v>24841304</v>
      </c>
      <c r="C879">
        <v>731313</v>
      </c>
      <c r="D879" t="s">
        <v>3703</v>
      </c>
      <c r="E879" t="s">
        <v>3906</v>
      </c>
      <c r="F879" t="s">
        <v>3907</v>
      </c>
      <c r="G879" t="s">
        <v>2</v>
      </c>
      <c r="H879">
        <v>45943138</v>
      </c>
      <c r="I879">
        <v>35</v>
      </c>
      <c r="J879">
        <v>991568231</v>
      </c>
      <c r="K879" s="59" t="s">
        <v>3908</v>
      </c>
      <c r="L879" s="59" t="s">
        <v>3909</v>
      </c>
      <c r="M879" s="59" t="s">
        <v>568</v>
      </c>
      <c r="N879" t="s">
        <v>546</v>
      </c>
      <c r="O879" s="57">
        <v>45742.498611111114</v>
      </c>
      <c r="P879" s="57">
        <v>45742.520833333336</v>
      </c>
      <c r="Q879" s="57">
        <v>45742.513888888891</v>
      </c>
      <c r="R879" t="s">
        <v>407</v>
      </c>
      <c r="S879" t="s">
        <v>407</v>
      </c>
      <c r="V879" t="s">
        <v>28</v>
      </c>
      <c r="W879" t="s">
        <v>578</v>
      </c>
      <c r="X879" s="8">
        <v>45742</v>
      </c>
      <c r="Y879" s="58">
        <v>0.63706018518518515</v>
      </c>
      <c r="Z879" t="s">
        <v>579</v>
      </c>
      <c r="AA879" t="s">
        <v>28</v>
      </c>
    </row>
    <row r="880" spans="1:27" ht="29.1">
      <c r="A880" s="57">
        <v>45742.495833333334</v>
      </c>
      <c r="B880">
        <v>24841291</v>
      </c>
      <c r="C880">
        <v>731315</v>
      </c>
      <c r="D880" t="s">
        <v>3703</v>
      </c>
      <c r="E880" t="s">
        <v>3910</v>
      </c>
      <c r="F880" t="s">
        <v>3911</v>
      </c>
      <c r="G880" t="s">
        <v>2</v>
      </c>
      <c r="H880">
        <v>10547568</v>
      </c>
      <c r="J880">
        <v>992273318</v>
      </c>
      <c r="K880" s="59" t="s">
        <v>3912</v>
      </c>
      <c r="L880" s="59" t="s">
        <v>3913</v>
      </c>
      <c r="M880" s="59" t="s">
        <v>589</v>
      </c>
      <c r="N880" t="s">
        <v>546</v>
      </c>
      <c r="O880" s="57">
        <v>45742.501388888886</v>
      </c>
      <c r="P880" s="57">
        <v>45742.520833333336</v>
      </c>
      <c r="Q880" s="57">
        <v>45742.527777777781</v>
      </c>
      <c r="R880" t="s">
        <v>407</v>
      </c>
      <c r="S880" t="s">
        <v>407</v>
      </c>
      <c r="V880" t="s">
        <v>28</v>
      </c>
      <c r="W880" t="s">
        <v>578</v>
      </c>
      <c r="X880" s="8">
        <v>45742</v>
      </c>
      <c r="Y880" s="58">
        <v>0.58587962962962958</v>
      </c>
      <c r="Z880" t="s">
        <v>579</v>
      </c>
      <c r="AA880" t="s">
        <v>28</v>
      </c>
    </row>
    <row r="881" spans="1:27">
      <c r="A881" s="57">
        <v>45742.49722222222</v>
      </c>
      <c r="B881">
        <v>24841265</v>
      </c>
      <c r="C881">
        <v>731316</v>
      </c>
      <c r="D881" t="s">
        <v>3703</v>
      </c>
      <c r="E881" t="s">
        <v>3914</v>
      </c>
      <c r="F881" t="s">
        <v>3915</v>
      </c>
      <c r="G881" t="s">
        <v>2</v>
      </c>
      <c r="H881">
        <v>70381512</v>
      </c>
      <c r="I881">
        <v>23</v>
      </c>
      <c r="J881">
        <v>984378763</v>
      </c>
      <c r="K881" s="59" t="s">
        <v>3916</v>
      </c>
      <c r="L881" s="59" t="s">
        <v>3917</v>
      </c>
      <c r="M881" s="59" t="s">
        <v>1067</v>
      </c>
      <c r="N881" t="s">
        <v>546</v>
      </c>
      <c r="O881" s="57">
        <v>45742.502083333333</v>
      </c>
      <c r="P881" s="57">
        <v>45742.534722222219</v>
      </c>
      <c r="Q881" s="57">
        <v>45742.512499999997</v>
      </c>
      <c r="R881" t="s">
        <v>407</v>
      </c>
      <c r="S881" t="s">
        <v>407</v>
      </c>
      <c r="V881" t="s">
        <v>28</v>
      </c>
      <c r="W881" t="s">
        <v>578</v>
      </c>
      <c r="X881" s="8">
        <v>45742</v>
      </c>
      <c r="Y881" s="62">
        <v>0.66666666666666663</v>
      </c>
      <c r="Z881" t="s">
        <v>724</v>
      </c>
    </row>
    <row r="882" spans="1:27" ht="43.5">
      <c r="A882" s="57">
        <v>45742.500694444447</v>
      </c>
      <c r="B882">
        <v>24841162</v>
      </c>
      <c r="C882">
        <v>731317</v>
      </c>
      <c r="D882" t="s">
        <v>3703</v>
      </c>
      <c r="E882" t="s">
        <v>3918</v>
      </c>
      <c r="F882" t="s">
        <v>3919</v>
      </c>
      <c r="G882" t="s">
        <v>2</v>
      </c>
      <c r="H882">
        <v>7388655</v>
      </c>
      <c r="I882">
        <v>61</v>
      </c>
      <c r="J882">
        <v>997617493</v>
      </c>
      <c r="K882" s="59" t="s">
        <v>3920</v>
      </c>
      <c r="L882" s="59" t="s">
        <v>3920</v>
      </c>
      <c r="M882" s="59" t="s">
        <v>757</v>
      </c>
      <c r="N882" t="s">
        <v>546</v>
      </c>
      <c r="O882" s="57">
        <v>45742.505555555559</v>
      </c>
      <c r="P882" s="57">
        <v>45742.520833333336</v>
      </c>
      <c r="Q882" s="57">
        <v>45742.527777777781</v>
      </c>
      <c r="R882" t="s">
        <v>407</v>
      </c>
      <c r="S882" t="s">
        <v>407</v>
      </c>
      <c r="V882" t="s">
        <v>28</v>
      </c>
      <c r="W882" t="s">
        <v>578</v>
      </c>
      <c r="X882" s="8">
        <v>45742</v>
      </c>
      <c r="Y882" s="58">
        <v>0.6746064814814815</v>
      </c>
      <c r="Z882" t="s">
        <v>579</v>
      </c>
      <c r="AA882" t="s">
        <v>28</v>
      </c>
    </row>
    <row r="883" spans="1:27">
      <c r="A883" s="57">
        <v>45742.503472222219</v>
      </c>
      <c r="B883">
        <v>24841505</v>
      </c>
      <c r="C883">
        <v>731321</v>
      </c>
      <c r="D883" t="s">
        <v>3704</v>
      </c>
      <c r="E883" t="s">
        <v>3921</v>
      </c>
      <c r="F883" t="s">
        <v>3922</v>
      </c>
      <c r="G883" t="s">
        <v>2</v>
      </c>
      <c r="H883">
        <v>70749623</v>
      </c>
      <c r="I883">
        <v>25</v>
      </c>
      <c r="J883">
        <v>958760920</v>
      </c>
      <c r="K883" s="59" t="s">
        <v>3923</v>
      </c>
      <c r="L883" s="59" t="s">
        <v>3924</v>
      </c>
      <c r="M883" s="59" t="s">
        <v>594</v>
      </c>
      <c r="N883" t="s">
        <v>546</v>
      </c>
      <c r="O883" s="57">
        <v>45742.506944444445</v>
      </c>
      <c r="P883" s="57">
        <v>45742.534722222219</v>
      </c>
      <c r="Q883" t="s">
        <v>407</v>
      </c>
      <c r="R883" t="s">
        <v>407</v>
      </c>
      <c r="S883" t="s">
        <v>407</v>
      </c>
      <c r="W883" t="s">
        <v>547</v>
      </c>
    </row>
    <row r="884" spans="1:27" ht="29.1">
      <c r="A884" s="57">
        <v>45742.511111111111</v>
      </c>
      <c r="B884">
        <v>24841659</v>
      </c>
      <c r="C884">
        <v>731328</v>
      </c>
      <c r="D884" t="s">
        <v>3703</v>
      </c>
      <c r="E884" t="s">
        <v>3925</v>
      </c>
      <c r="F884" t="s">
        <v>3926</v>
      </c>
      <c r="G884" t="s">
        <v>2</v>
      </c>
      <c r="H884">
        <v>73177689</v>
      </c>
      <c r="I884">
        <v>27</v>
      </c>
      <c r="J884">
        <v>994782602</v>
      </c>
      <c r="K884" s="59" t="s">
        <v>3927</v>
      </c>
      <c r="L884" s="59" t="s">
        <v>3928</v>
      </c>
      <c r="M884" s="59" t="s">
        <v>594</v>
      </c>
      <c r="N884" t="s">
        <v>546</v>
      </c>
      <c r="O884" s="57">
        <v>45742.515277777777</v>
      </c>
      <c r="P884" s="57">
        <v>45742.548611111109</v>
      </c>
      <c r="Q884" s="57">
        <v>45742.553472222222</v>
      </c>
      <c r="R884" t="s">
        <v>407</v>
      </c>
      <c r="S884" t="s">
        <v>407</v>
      </c>
      <c r="V884" t="s">
        <v>28</v>
      </c>
      <c r="W884" t="s">
        <v>578</v>
      </c>
      <c r="X884" s="8">
        <v>45742</v>
      </c>
      <c r="Y884" s="58">
        <v>0.700775462962963</v>
      </c>
      <c r="Z884" t="s">
        <v>579</v>
      </c>
      <c r="AA884" t="s">
        <v>28</v>
      </c>
    </row>
    <row r="885" spans="1:27">
      <c r="A885" s="57">
        <v>45742.521527777775</v>
      </c>
      <c r="B885">
        <v>24841874</v>
      </c>
      <c r="C885">
        <v>731334</v>
      </c>
      <c r="D885" t="s">
        <v>3703</v>
      </c>
      <c r="E885" t="s">
        <v>3929</v>
      </c>
      <c r="F885" t="s">
        <v>3930</v>
      </c>
      <c r="G885" t="s">
        <v>2</v>
      </c>
      <c r="H885">
        <v>48946399</v>
      </c>
      <c r="J885">
        <v>912119029</v>
      </c>
      <c r="K885" s="59" t="s">
        <v>3931</v>
      </c>
      <c r="L885" s="59" t="s">
        <v>3932</v>
      </c>
      <c r="M885" s="59" t="s">
        <v>677</v>
      </c>
      <c r="N885" t="s">
        <v>546</v>
      </c>
      <c r="O885" s="57">
        <v>45742.524305555555</v>
      </c>
      <c r="P885" s="57">
        <v>45742.535416666666</v>
      </c>
      <c r="Q885" s="57">
        <v>45742.541666666664</v>
      </c>
      <c r="R885" t="s">
        <v>407</v>
      </c>
      <c r="S885" t="s">
        <v>407</v>
      </c>
      <c r="V885" t="s">
        <v>28</v>
      </c>
      <c r="W885" t="s">
        <v>578</v>
      </c>
      <c r="X885" s="8">
        <v>45742</v>
      </c>
      <c r="Y885" s="58">
        <v>0.61986111111111108</v>
      </c>
      <c r="Z885" t="s">
        <v>579</v>
      </c>
      <c r="AA885" t="s">
        <v>2140</v>
      </c>
    </row>
    <row r="886" spans="1:27" ht="29.1">
      <c r="A886" s="57">
        <v>45742.522916666669</v>
      </c>
      <c r="B886">
        <v>24841840</v>
      </c>
      <c r="C886">
        <v>731335</v>
      </c>
      <c r="D886" t="s">
        <v>3703</v>
      </c>
      <c r="E886" t="s">
        <v>3933</v>
      </c>
      <c r="F886" t="s">
        <v>3934</v>
      </c>
      <c r="G886" t="s">
        <v>2</v>
      </c>
      <c r="H886">
        <v>43644355</v>
      </c>
      <c r="J886">
        <v>942751144</v>
      </c>
      <c r="K886" s="59" t="s">
        <v>3935</v>
      </c>
      <c r="L886" s="59" t="s">
        <v>3936</v>
      </c>
      <c r="M886" s="59" t="s">
        <v>584</v>
      </c>
      <c r="N886" t="s">
        <v>546</v>
      </c>
      <c r="O886" s="57">
        <v>45742.529861111114</v>
      </c>
      <c r="P886" s="57">
        <v>45742.548611111109</v>
      </c>
      <c r="Q886" s="57">
        <v>45742.55972222222</v>
      </c>
      <c r="R886" t="s">
        <v>407</v>
      </c>
      <c r="S886" t="s">
        <v>407</v>
      </c>
      <c r="V886" t="s">
        <v>28</v>
      </c>
      <c r="W886" t="s">
        <v>578</v>
      </c>
      <c r="X886" s="8">
        <v>45742</v>
      </c>
      <c r="Y886" s="58">
        <v>0.78130787037037042</v>
      </c>
      <c r="Z886" t="s">
        <v>579</v>
      </c>
      <c r="AA886" t="s">
        <v>28</v>
      </c>
    </row>
    <row r="887" spans="1:27" ht="29.1">
      <c r="A887" s="57">
        <v>45742.536111111112</v>
      </c>
      <c r="B887">
        <v>24842132</v>
      </c>
      <c r="C887">
        <v>731346</v>
      </c>
      <c r="D887" t="s">
        <v>3703</v>
      </c>
      <c r="E887" t="s">
        <v>3937</v>
      </c>
      <c r="F887" t="s">
        <v>3938</v>
      </c>
      <c r="G887" t="s">
        <v>2</v>
      </c>
      <c r="H887">
        <v>45299105</v>
      </c>
      <c r="I887">
        <v>36</v>
      </c>
      <c r="J887">
        <v>961717546</v>
      </c>
      <c r="K887" s="59" t="s">
        <v>3939</v>
      </c>
      <c r="L887" s="59" t="s">
        <v>3940</v>
      </c>
      <c r="M887" s="59" t="s">
        <v>552</v>
      </c>
      <c r="N887" t="s">
        <v>546</v>
      </c>
      <c r="O887" s="57">
        <v>45742.539583333331</v>
      </c>
      <c r="P887" s="57">
        <v>45742.5625</v>
      </c>
      <c r="Q887" s="57">
        <v>45742.556250000001</v>
      </c>
      <c r="R887" t="s">
        <v>407</v>
      </c>
      <c r="S887" s="57">
        <v>45742.56527777778</v>
      </c>
      <c r="V887" t="s">
        <v>28</v>
      </c>
      <c r="W887" t="s">
        <v>578</v>
      </c>
      <c r="X887" s="8">
        <v>45742</v>
      </c>
      <c r="Y887" s="58">
        <v>0.73432870370370373</v>
      </c>
      <c r="Z887" t="s">
        <v>579</v>
      </c>
      <c r="AA887" t="s">
        <v>28</v>
      </c>
    </row>
    <row r="888" spans="1:27" ht="29.1">
      <c r="A888" s="57">
        <v>45742.536111111112</v>
      </c>
      <c r="B888">
        <v>24842135</v>
      </c>
      <c r="C888">
        <v>731347</v>
      </c>
      <c r="D888" t="s">
        <v>3703</v>
      </c>
      <c r="E888" t="s">
        <v>3941</v>
      </c>
      <c r="F888" t="s">
        <v>3942</v>
      </c>
      <c r="G888" t="s">
        <v>2</v>
      </c>
      <c r="H888">
        <v>10092403</v>
      </c>
      <c r="I888">
        <v>49</v>
      </c>
      <c r="J888">
        <v>922731905</v>
      </c>
      <c r="K888" s="59" t="s">
        <v>3943</v>
      </c>
      <c r="L888" s="59" t="s">
        <v>3944</v>
      </c>
      <c r="M888" s="59" t="s">
        <v>589</v>
      </c>
      <c r="N888" t="s">
        <v>546</v>
      </c>
      <c r="O888" s="57">
        <v>45742.539583333331</v>
      </c>
      <c r="P888" s="57">
        <v>45742.5625</v>
      </c>
      <c r="Q888" s="57">
        <v>45742.561805555553</v>
      </c>
      <c r="R888" t="s">
        <v>407</v>
      </c>
      <c r="S888" s="57">
        <v>45742.581944444442</v>
      </c>
      <c r="V888" t="s">
        <v>28</v>
      </c>
      <c r="W888" t="s">
        <v>578</v>
      </c>
      <c r="X888" s="8">
        <v>45742</v>
      </c>
      <c r="Y888" s="58">
        <v>0.73648148148148151</v>
      </c>
      <c r="Z888" t="s">
        <v>579</v>
      </c>
      <c r="AA888" t="s">
        <v>28</v>
      </c>
    </row>
    <row r="889" spans="1:27">
      <c r="A889" s="57">
        <v>45742.538888888892</v>
      </c>
      <c r="B889">
        <v>24842184</v>
      </c>
      <c r="C889">
        <v>731349</v>
      </c>
      <c r="D889" t="s">
        <v>3704</v>
      </c>
      <c r="E889" t="s">
        <v>3945</v>
      </c>
      <c r="F889" t="s">
        <v>3946</v>
      </c>
      <c r="G889" t="s">
        <v>2</v>
      </c>
      <c r="H889">
        <v>76539405</v>
      </c>
      <c r="J889">
        <v>955663405</v>
      </c>
      <c r="K889" s="59" t="s">
        <v>3947</v>
      </c>
      <c r="L889" s="59" t="s">
        <v>3948</v>
      </c>
      <c r="M889" s="59" t="s">
        <v>3949</v>
      </c>
      <c r="N889" t="s">
        <v>546</v>
      </c>
      <c r="O889" s="57">
        <v>45742.547222222223</v>
      </c>
      <c r="P889" s="57">
        <v>45742.576388888891</v>
      </c>
      <c r="Q889" t="s">
        <v>407</v>
      </c>
      <c r="R889" t="s">
        <v>407</v>
      </c>
      <c r="S889" t="s">
        <v>407</v>
      </c>
      <c r="W889" t="s">
        <v>547</v>
      </c>
    </row>
    <row r="890" spans="1:27" ht="43.5">
      <c r="A890" s="57">
        <v>45742.541666666664</v>
      </c>
      <c r="B890">
        <v>24842238</v>
      </c>
      <c r="C890">
        <v>731354</v>
      </c>
      <c r="D890" t="s">
        <v>3703</v>
      </c>
      <c r="E890" t="s">
        <v>3918</v>
      </c>
      <c r="F890" t="s">
        <v>3919</v>
      </c>
      <c r="G890" t="s">
        <v>2</v>
      </c>
      <c r="H890">
        <v>7388655</v>
      </c>
      <c r="I890">
        <v>61</v>
      </c>
      <c r="J890">
        <v>997617493</v>
      </c>
      <c r="K890" s="59" t="s">
        <v>3950</v>
      </c>
      <c r="L890" s="59" t="s">
        <v>3951</v>
      </c>
      <c r="M890" s="59" t="s">
        <v>757</v>
      </c>
      <c r="N890" t="s">
        <v>546</v>
      </c>
      <c r="O890" s="57">
        <v>45742.54583333333</v>
      </c>
      <c r="P890" s="57">
        <v>45742.576388888891</v>
      </c>
      <c r="Q890" s="57">
        <v>45742.612500000003</v>
      </c>
      <c r="R890" t="s">
        <v>407</v>
      </c>
      <c r="S890" s="57">
        <v>45742.620138888888</v>
      </c>
      <c r="V890" t="s">
        <v>28</v>
      </c>
      <c r="W890" t="s">
        <v>578</v>
      </c>
      <c r="X890" s="8">
        <v>45742</v>
      </c>
      <c r="Y890" s="58">
        <v>0.6746064814814815</v>
      </c>
      <c r="Z890" t="s">
        <v>579</v>
      </c>
      <c r="AA890" t="s">
        <v>28</v>
      </c>
    </row>
    <row r="891" spans="1:27" ht="43.5">
      <c r="A891" s="57">
        <v>45742.54583333333</v>
      </c>
      <c r="B891">
        <v>24842315</v>
      </c>
      <c r="C891">
        <v>731360</v>
      </c>
      <c r="D891" t="s">
        <v>3703</v>
      </c>
      <c r="E891" t="s">
        <v>2136</v>
      </c>
      <c r="F891" t="s">
        <v>2137</v>
      </c>
      <c r="G891" t="s">
        <v>2</v>
      </c>
      <c r="H891">
        <v>9878695</v>
      </c>
      <c r="I891">
        <v>51</v>
      </c>
      <c r="J891">
        <v>992733947</v>
      </c>
      <c r="K891" s="59" t="s">
        <v>3952</v>
      </c>
      <c r="L891" s="59" t="s">
        <v>2139</v>
      </c>
      <c r="M891" s="59" t="s">
        <v>589</v>
      </c>
      <c r="N891" t="s">
        <v>546</v>
      </c>
      <c r="O891" s="57">
        <v>45742.55</v>
      </c>
      <c r="P891" s="57">
        <v>45742.576388888891</v>
      </c>
      <c r="Q891" s="57">
        <v>45742.584027777775</v>
      </c>
      <c r="R891" t="s">
        <v>407</v>
      </c>
      <c r="S891" t="s">
        <v>407</v>
      </c>
      <c r="V891" t="s">
        <v>28</v>
      </c>
      <c r="W891" t="s">
        <v>578</v>
      </c>
      <c r="X891" s="8">
        <v>45742</v>
      </c>
      <c r="Y891" s="58">
        <v>0.70966435185185184</v>
      </c>
      <c r="Z891" t="s">
        <v>579</v>
      </c>
      <c r="AA891" t="s">
        <v>28</v>
      </c>
    </row>
    <row r="892" spans="1:27" ht="43.5">
      <c r="A892" s="57">
        <v>45742.556250000001</v>
      </c>
      <c r="B892">
        <v>24842510</v>
      </c>
      <c r="C892">
        <v>731370</v>
      </c>
      <c r="D892" t="s">
        <v>3825</v>
      </c>
      <c r="E892" t="s">
        <v>3953</v>
      </c>
      <c r="F892" t="s">
        <v>3954</v>
      </c>
      <c r="G892" t="s">
        <v>2</v>
      </c>
      <c r="H892">
        <v>78876403</v>
      </c>
      <c r="I892">
        <v>10</v>
      </c>
      <c r="J892">
        <v>986636868</v>
      </c>
      <c r="K892" s="59" t="s">
        <v>3955</v>
      </c>
      <c r="L892" s="59" t="s">
        <v>3956</v>
      </c>
      <c r="M892" s="59" t="s">
        <v>589</v>
      </c>
      <c r="N892" t="s">
        <v>558</v>
      </c>
      <c r="O892" s="57">
        <v>45742.556944444441</v>
      </c>
      <c r="P892" s="57">
        <v>45742.576388888891</v>
      </c>
      <c r="Q892" t="s">
        <v>407</v>
      </c>
      <c r="R892" t="s">
        <v>407</v>
      </c>
      <c r="S892" t="s">
        <v>407</v>
      </c>
      <c r="V892" t="s">
        <v>28</v>
      </c>
      <c r="W892" t="s">
        <v>578</v>
      </c>
      <c r="X892" s="8">
        <v>45742</v>
      </c>
      <c r="Y892" s="58">
        <v>0.7716898148148148</v>
      </c>
      <c r="Z892" t="s">
        <v>579</v>
      </c>
      <c r="AA892" t="s">
        <v>3378</v>
      </c>
    </row>
    <row r="893" spans="1:27" ht="43.5">
      <c r="A893" s="57">
        <v>45742.5625</v>
      </c>
      <c r="B893">
        <v>24842597</v>
      </c>
      <c r="C893">
        <v>731376</v>
      </c>
      <c r="D893" t="s">
        <v>3825</v>
      </c>
      <c r="E893" t="s">
        <v>3957</v>
      </c>
      <c r="F893" t="s">
        <v>3165</v>
      </c>
      <c r="G893" t="s">
        <v>2</v>
      </c>
      <c r="H893">
        <v>78570161</v>
      </c>
      <c r="I893">
        <v>10</v>
      </c>
      <c r="J893">
        <v>938606225</v>
      </c>
      <c r="K893" s="59" t="s">
        <v>3958</v>
      </c>
      <c r="L893" s="59" t="s">
        <v>3959</v>
      </c>
      <c r="M893" s="59" t="s">
        <v>1204</v>
      </c>
      <c r="N893" t="s">
        <v>558</v>
      </c>
      <c r="O893" s="57">
        <v>45742.565972222219</v>
      </c>
      <c r="P893" s="57">
        <v>45742.590277777781</v>
      </c>
      <c r="Q893" t="s">
        <v>407</v>
      </c>
      <c r="R893" t="s">
        <v>407</v>
      </c>
      <c r="S893" t="s">
        <v>407</v>
      </c>
      <c r="V893" t="s">
        <v>28</v>
      </c>
      <c r="W893" t="s">
        <v>578</v>
      </c>
      <c r="X893" s="8">
        <v>45742</v>
      </c>
      <c r="Y893" s="58">
        <v>0.71174768518518516</v>
      </c>
      <c r="Z893" t="s">
        <v>579</v>
      </c>
      <c r="AA893" t="s">
        <v>3378</v>
      </c>
    </row>
    <row r="894" spans="1:27">
      <c r="A894" s="57">
        <v>45742.568055555559</v>
      </c>
      <c r="B894">
        <v>24842700</v>
      </c>
      <c r="C894">
        <v>731380</v>
      </c>
      <c r="D894" t="s">
        <v>3703</v>
      </c>
      <c r="E894" t="s">
        <v>3960</v>
      </c>
      <c r="F894" t="s">
        <v>3961</v>
      </c>
      <c r="G894" t="s">
        <v>2</v>
      </c>
      <c r="H894">
        <v>77145478</v>
      </c>
      <c r="I894">
        <v>28</v>
      </c>
      <c r="J894">
        <v>941638460</v>
      </c>
      <c r="K894" s="59" t="s">
        <v>3962</v>
      </c>
      <c r="L894" s="59" t="s">
        <v>3963</v>
      </c>
      <c r="M894" s="59" t="s">
        <v>577</v>
      </c>
      <c r="N894" t="s">
        <v>546</v>
      </c>
      <c r="O894" s="57">
        <v>45742.572222222225</v>
      </c>
      <c r="P894" s="57">
        <v>45742.590277777781</v>
      </c>
      <c r="Q894" s="57">
        <v>45742.597222222219</v>
      </c>
      <c r="R894" t="s">
        <v>407</v>
      </c>
      <c r="S894" s="57">
        <v>45742.606944444444</v>
      </c>
      <c r="V894" t="s">
        <v>28</v>
      </c>
      <c r="W894" t="s">
        <v>578</v>
      </c>
      <c r="X894" s="8">
        <v>45742</v>
      </c>
      <c r="Y894" s="58">
        <v>0.74032407407407408</v>
      </c>
      <c r="Z894" t="s">
        <v>579</v>
      </c>
      <c r="AA894" t="s">
        <v>28</v>
      </c>
    </row>
    <row r="895" spans="1:27">
      <c r="A895" s="57">
        <v>45742.572916666664</v>
      </c>
      <c r="B895">
        <v>24842768</v>
      </c>
      <c r="C895">
        <v>731384</v>
      </c>
      <c r="D895" t="s">
        <v>3703</v>
      </c>
      <c r="E895" t="s">
        <v>3964</v>
      </c>
      <c r="F895" t="s">
        <v>3965</v>
      </c>
      <c r="G895" t="s">
        <v>2</v>
      </c>
      <c r="H895">
        <v>71466608</v>
      </c>
      <c r="I895">
        <v>27</v>
      </c>
      <c r="J895">
        <v>997629938</v>
      </c>
      <c r="K895" s="59" t="s">
        <v>3966</v>
      </c>
      <c r="L895" s="59" t="s">
        <v>3967</v>
      </c>
      <c r="M895" s="59" t="s">
        <v>715</v>
      </c>
      <c r="N895" t="s">
        <v>546</v>
      </c>
      <c r="O895" s="57">
        <v>45742.572916666664</v>
      </c>
      <c r="P895" s="57">
        <v>45742.590277777781</v>
      </c>
      <c r="Q895" s="57">
        <v>45742.611805555556</v>
      </c>
      <c r="R895" t="s">
        <v>407</v>
      </c>
      <c r="S895" s="57">
        <v>45742.62222222222</v>
      </c>
      <c r="V895" t="s">
        <v>28</v>
      </c>
      <c r="W895" t="s">
        <v>578</v>
      </c>
      <c r="X895" s="8">
        <v>45742</v>
      </c>
      <c r="Y895" s="58">
        <v>0.78521990740740744</v>
      </c>
      <c r="Z895" t="s">
        <v>579</v>
      </c>
      <c r="AA895" t="s">
        <v>28</v>
      </c>
    </row>
    <row r="896" spans="1:27" ht="43.5">
      <c r="A896" s="57">
        <v>45742.584722222222</v>
      </c>
      <c r="B896">
        <v>24842951</v>
      </c>
      <c r="C896">
        <v>731395</v>
      </c>
      <c r="D896" t="s">
        <v>3703</v>
      </c>
      <c r="E896" t="s">
        <v>3968</v>
      </c>
      <c r="F896" t="s">
        <v>3969</v>
      </c>
      <c r="G896" t="s">
        <v>2</v>
      </c>
      <c r="H896">
        <v>44673697</v>
      </c>
      <c r="I896">
        <v>43</v>
      </c>
      <c r="J896">
        <v>993745394</v>
      </c>
      <c r="K896" s="59" t="s">
        <v>3970</v>
      </c>
      <c r="L896" s="59" t="s">
        <v>3971</v>
      </c>
      <c r="M896" s="59" t="s">
        <v>599</v>
      </c>
      <c r="N896" t="s">
        <v>546</v>
      </c>
      <c r="O896" s="57">
        <v>45742.589583333334</v>
      </c>
      <c r="P896" s="57">
        <v>45742.618055555555</v>
      </c>
      <c r="Q896" s="57">
        <v>45742.625</v>
      </c>
      <c r="R896" t="s">
        <v>407</v>
      </c>
      <c r="S896" s="57">
        <v>45742.635416666664</v>
      </c>
      <c r="V896" t="s">
        <v>28</v>
      </c>
      <c r="W896" t="s">
        <v>578</v>
      </c>
      <c r="X896" s="8">
        <v>45742</v>
      </c>
      <c r="Y896" s="58">
        <v>0.7543981481481481</v>
      </c>
      <c r="Z896" t="s">
        <v>579</v>
      </c>
      <c r="AA896" t="s">
        <v>28</v>
      </c>
    </row>
    <row r="897" spans="1:27">
      <c r="A897" s="57">
        <v>45742.588888888888</v>
      </c>
      <c r="B897">
        <v>24843009</v>
      </c>
      <c r="C897">
        <v>731398</v>
      </c>
      <c r="D897" t="s">
        <v>3703</v>
      </c>
      <c r="E897" t="s">
        <v>3972</v>
      </c>
      <c r="F897" t="s">
        <v>3973</v>
      </c>
      <c r="G897" t="s">
        <v>3974</v>
      </c>
      <c r="H897" t="s">
        <v>3975</v>
      </c>
      <c r="I897">
        <v>42</v>
      </c>
      <c r="J897">
        <v>964203323</v>
      </c>
      <c r="K897" s="59" t="s">
        <v>3976</v>
      </c>
      <c r="L897" s="59" t="s">
        <v>3977</v>
      </c>
      <c r="M897" s="59" t="s">
        <v>1492</v>
      </c>
      <c r="N897" t="s">
        <v>546</v>
      </c>
      <c r="O897" s="57">
        <v>45742.592361111114</v>
      </c>
      <c r="P897" s="57">
        <v>45742.604166666664</v>
      </c>
      <c r="Q897" s="57">
        <v>45742.708333333336</v>
      </c>
      <c r="R897" t="s">
        <v>407</v>
      </c>
      <c r="S897" s="57">
        <v>45742.71875</v>
      </c>
      <c r="W897" t="s">
        <v>547</v>
      </c>
    </row>
    <row r="898" spans="1:27">
      <c r="A898" s="57">
        <v>45742.593055555553</v>
      </c>
      <c r="B898">
        <v>24843090</v>
      </c>
      <c r="C898">
        <v>731404</v>
      </c>
      <c r="D898" t="s">
        <v>3703</v>
      </c>
      <c r="E898" t="s">
        <v>3978</v>
      </c>
      <c r="F898" t="s">
        <v>3979</v>
      </c>
      <c r="G898" t="s">
        <v>2</v>
      </c>
      <c r="H898">
        <v>44181695</v>
      </c>
      <c r="I898">
        <v>38</v>
      </c>
      <c r="J898">
        <v>999117726</v>
      </c>
      <c r="K898" s="59" t="s">
        <v>3980</v>
      </c>
      <c r="L898" s="59" t="s">
        <v>3981</v>
      </c>
      <c r="M898" s="59" t="s">
        <v>715</v>
      </c>
      <c r="N898" t="s">
        <v>546</v>
      </c>
      <c r="O898" s="57">
        <v>45742.594444444447</v>
      </c>
      <c r="P898" s="57">
        <v>45742.611111111109</v>
      </c>
      <c r="Q898" s="57">
        <v>45742.625694444447</v>
      </c>
      <c r="R898" t="s">
        <v>407</v>
      </c>
      <c r="S898" t="s">
        <v>407</v>
      </c>
      <c r="W898" t="s">
        <v>547</v>
      </c>
    </row>
    <row r="899" spans="1:27">
      <c r="A899" s="57">
        <v>45742.61041666667</v>
      </c>
      <c r="B899">
        <v>24843368</v>
      </c>
      <c r="C899">
        <v>731420</v>
      </c>
      <c r="D899" t="s">
        <v>3703</v>
      </c>
      <c r="E899" t="s">
        <v>3945</v>
      </c>
      <c r="F899" t="s">
        <v>3946</v>
      </c>
      <c r="G899" t="s">
        <v>2</v>
      </c>
      <c r="H899">
        <v>76539405</v>
      </c>
      <c r="J899">
        <v>955663405</v>
      </c>
      <c r="K899" s="59" t="s">
        <v>3947</v>
      </c>
      <c r="L899" s="59" t="s">
        <v>3948</v>
      </c>
      <c r="M899" s="59" t="s">
        <v>3949</v>
      </c>
      <c r="N899" t="s">
        <v>546</v>
      </c>
      <c r="O899" s="57">
        <v>45742.614583333336</v>
      </c>
      <c r="P899" s="57">
        <v>45742.645833333336</v>
      </c>
      <c r="Q899" s="57">
        <v>45742.706250000003</v>
      </c>
      <c r="R899" t="s">
        <v>407</v>
      </c>
      <c r="S899" t="s">
        <v>407</v>
      </c>
      <c r="W899" t="s">
        <v>547</v>
      </c>
    </row>
    <row r="900" spans="1:27" ht="29.1">
      <c r="A900" s="57">
        <v>45742.611111111109</v>
      </c>
      <c r="B900">
        <v>24843390</v>
      </c>
      <c r="C900">
        <v>731421</v>
      </c>
      <c r="D900" t="s">
        <v>3703</v>
      </c>
      <c r="E900" t="s">
        <v>3982</v>
      </c>
      <c r="F900" t="s">
        <v>3983</v>
      </c>
      <c r="G900" t="s">
        <v>2</v>
      </c>
      <c r="H900">
        <v>72622001</v>
      </c>
      <c r="I900">
        <v>32</v>
      </c>
      <c r="J900">
        <v>965929126</v>
      </c>
      <c r="K900" s="59" t="s">
        <v>3984</v>
      </c>
      <c r="L900" s="59" t="s">
        <v>3985</v>
      </c>
      <c r="M900" s="59" t="s">
        <v>647</v>
      </c>
      <c r="N900" t="s">
        <v>546</v>
      </c>
      <c r="O900" s="57">
        <v>45742.615277777775</v>
      </c>
      <c r="P900" s="57">
        <v>45742.659722222219</v>
      </c>
      <c r="Q900" s="57">
        <v>45742.638888888891</v>
      </c>
      <c r="R900" t="s">
        <v>407</v>
      </c>
      <c r="S900" s="57">
        <v>45742.65</v>
      </c>
      <c r="V900" t="s">
        <v>28</v>
      </c>
      <c r="W900" t="s">
        <v>578</v>
      </c>
      <c r="X900" s="8">
        <v>45742</v>
      </c>
      <c r="Y900" s="58">
        <v>0.75258101851851855</v>
      </c>
      <c r="Z900" t="s">
        <v>579</v>
      </c>
      <c r="AA900" t="s">
        <v>28</v>
      </c>
    </row>
    <row r="901" spans="1:27">
      <c r="A901" s="57">
        <v>45742.611111111109</v>
      </c>
      <c r="B901">
        <v>24843391</v>
      </c>
      <c r="C901">
        <v>731422</v>
      </c>
      <c r="D901" t="s">
        <v>3703</v>
      </c>
      <c r="E901" t="s">
        <v>3986</v>
      </c>
      <c r="F901" t="s">
        <v>3987</v>
      </c>
      <c r="G901" t="s">
        <v>2</v>
      </c>
      <c r="H901">
        <v>74735002</v>
      </c>
      <c r="I901">
        <v>22</v>
      </c>
      <c r="J901">
        <v>978767664</v>
      </c>
      <c r="K901" s="59" t="s">
        <v>3988</v>
      </c>
      <c r="L901" s="59" t="s">
        <v>3989</v>
      </c>
      <c r="M901" s="59" t="s">
        <v>1423</v>
      </c>
      <c r="N901" t="s">
        <v>546</v>
      </c>
      <c r="O901" s="57">
        <v>45742.619444444441</v>
      </c>
      <c r="P901" s="57">
        <v>45742.659722222219</v>
      </c>
      <c r="Q901" s="57">
        <v>45742.652777777781</v>
      </c>
      <c r="R901" t="s">
        <v>407</v>
      </c>
      <c r="S901" s="57">
        <v>45742.665277777778</v>
      </c>
      <c r="W901" t="s">
        <v>547</v>
      </c>
    </row>
    <row r="902" spans="1:27" ht="29.1">
      <c r="A902" s="57">
        <v>45742.613194444442</v>
      </c>
      <c r="B902">
        <v>24843423</v>
      </c>
      <c r="C902">
        <v>731424</v>
      </c>
      <c r="D902" t="s">
        <v>3703</v>
      </c>
      <c r="E902" t="s">
        <v>3990</v>
      </c>
      <c r="F902" t="s">
        <v>3991</v>
      </c>
      <c r="G902" t="s">
        <v>2</v>
      </c>
      <c r="H902">
        <v>75859370</v>
      </c>
      <c r="I902">
        <v>24</v>
      </c>
      <c r="J902">
        <v>959079987</v>
      </c>
      <c r="K902" s="59" t="s">
        <v>3992</v>
      </c>
      <c r="L902" s="59" t="s">
        <v>3993</v>
      </c>
      <c r="M902" s="59" t="s">
        <v>563</v>
      </c>
      <c r="N902" t="s">
        <v>546</v>
      </c>
      <c r="O902" s="57">
        <v>45742.617361111108</v>
      </c>
      <c r="P902" s="57">
        <v>45742.645833333336</v>
      </c>
      <c r="Q902" s="57">
        <v>45742.63958333333</v>
      </c>
      <c r="R902" t="s">
        <v>407</v>
      </c>
      <c r="S902" t="s">
        <v>407</v>
      </c>
      <c r="V902" t="s">
        <v>28</v>
      </c>
      <c r="W902" t="s">
        <v>578</v>
      </c>
      <c r="X902" s="8">
        <v>45742</v>
      </c>
      <c r="Y902" s="58">
        <v>0.71915509259259258</v>
      </c>
      <c r="Z902" t="s">
        <v>579</v>
      </c>
      <c r="AA902" t="s">
        <v>28</v>
      </c>
    </row>
    <row r="903" spans="1:27" ht="29.1">
      <c r="A903" s="57">
        <v>45742.619444444441</v>
      </c>
      <c r="B903">
        <v>24843517</v>
      </c>
      <c r="C903">
        <v>731428</v>
      </c>
      <c r="D903" t="s">
        <v>3994</v>
      </c>
      <c r="E903" t="s">
        <v>3995</v>
      </c>
      <c r="F903" t="s">
        <v>3780</v>
      </c>
      <c r="G903" t="s">
        <v>2</v>
      </c>
      <c r="H903">
        <v>91119168</v>
      </c>
      <c r="I903">
        <v>6</v>
      </c>
      <c r="J903">
        <v>941192056</v>
      </c>
      <c r="K903" s="59" t="s">
        <v>3996</v>
      </c>
      <c r="L903" s="59" t="s">
        <v>3997</v>
      </c>
      <c r="M903" s="59" t="s">
        <v>852</v>
      </c>
      <c r="N903" t="s">
        <v>558</v>
      </c>
      <c r="O903" s="57">
        <v>45742.622916666667</v>
      </c>
      <c r="P903" s="57">
        <v>45742.645833333336</v>
      </c>
      <c r="Q903" s="57">
        <v>45742.637499999997</v>
      </c>
      <c r="R903" t="s">
        <v>407</v>
      </c>
      <c r="S903" s="57">
        <v>45742.654166666667</v>
      </c>
      <c r="W903" t="s">
        <v>547</v>
      </c>
    </row>
    <row r="904" spans="1:27" ht="29.1">
      <c r="A904" s="57">
        <v>45742.620138888888</v>
      </c>
      <c r="B904">
        <v>24843534</v>
      </c>
      <c r="C904">
        <v>731430</v>
      </c>
      <c r="D904" t="s">
        <v>3703</v>
      </c>
      <c r="E904" t="s">
        <v>3998</v>
      </c>
      <c r="F904" t="s">
        <v>3999</v>
      </c>
      <c r="G904" t="s">
        <v>2</v>
      </c>
      <c r="H904">
        <v>45493167</v>
      </c>
      <c r="I904">
        <v>36</v>
      </c>
      <c r="J904">
        <v>992733709</v>
      </c>
      <c r="K904" s="59" t="s">
        <v>4000</v>
      </c>
      <c r="L904" s="59" t="s">
        <v>4001</v>
      </c>
      <c r="M904" s="59" t="s">
        <v>1492</v>
      </c>
      <c r="N904" t="s">
        <v>546</v>
      </c>
      <c r="O904" s="57">
        <v>45742.624305555553</v>
      </c>
      <c r="P904" s="57">
        <v>45742.659722222219</v>
      </c>
      <c r="Q904" s="57">
        <v>45742.65347222222</v>
      </c>
      <c r="R904" t="s">
        <v>407</v>
      </c>
      <c r="S904" s="57">
        <v>45742.667361111111</v>
      </c>
      <c r="V904" t="s">
        <v>28</v>
      </c>
      <c r="W904" t="s">
        <v>578</v>
      </c>
      <c r="X904" s="8">
        <v>45742</v>
      </c>
      <c r="Y904" s="58">
        <v>0.72182870370370367</v>
      </c>
      <c r="Z904" t="s">
        <v>579</v>
      </c>
      <c r="AA904" t="s">
        <v>28</v>
      </c>
    </row>
    <row r="905" spans="1:27">
      <c r="A905" s="57">
        <v>45742.649305555555</v>
      </c>
      <c r="B905">
        <v>24843945</v>
      </c>
      <c r="C905">
        <v>731464</v>
      </c>
      <c r="D905" t="s">
        <v>3703</v>
      </c>
      <c r="E905" t="s">
        <v>4002</v>
      </c>
      <c r="F905" t="s">
        <v>4003</v>
      </c>
      <c r="G905" t="s">
        <v>2</v>
      </c>
      <c r="H905">
        <v>8160096</v>
      </c>
      <c r="I905">
        <v>50</v>
      </c>
      <c r="J905">
        <v>922745625</v>
      </c>
      <c r="K905" s="59" t="s">
        <v>4004</v>
      </c>
      <c r="L905" s="59" t="s">
        <v>407</v>
      </c>
      <c r="M905" s="59" t="s">
        <v>622</v>
      </c>
      <c r="N905" t="s">
        <v>546</v>
      </c>
      <c r="O905" s="57">
        <v>45742.65902777778</v>
      </c>
      <c r="P905" s="57">
        <v>45742.673611111109</v>
      </c>
      <c r="Q905" s="57">
        <v>45742.680555555555</v>
      </c>
      <c r="R905" t="s">
        <v>407</v>
      </c>
      <c r="S905" s="57">
        <v>45742.695833333331</v>
      </c>
      <c r="V905" t="s">
        <v>28</v>
      </c>
      <c r="W905" t="s">
        <v>578</v>
      </c>
      <c r="X905" s="8">
        <v>45742</v>
      </c>
      <c r="Y905" s="58">
        <v>0.78115740740740736</v>
      </c>
      <c r="Z905" t="s">
        <v>579</v>
      </c>
      <c r="AA905" t="s">
        <v>28</v>
      </c>
    </row>
    <row r="906" spans="1:27">
      <c r="A906" s="57">
        <v>45742.667361111111</v>
      </c>
      <c r="B906">
        <v>24844407</v>
      </c>
      <c r="C906">
        <v>731479</v>
      </c>
      <c r="D906" t="s">
        <v>3703</v>
      </c>
      <c r="E906" t="s">
        <v>4005</v>
      </c>
      <c r="F906" t="s">
        <v>4006</v>
      </c>
      <c r="G906" t="s">
        <v>2</v>
      </c>
      <c r="H906">
        <v>79305656</v>
      </c>
      <c r="I906">
        <v>9</v>
      </c>
      <c r="J906">
        <v>949193436</v>
      </c>
      <c r="K906" s="59" t="s">
        <v>4007</v>
      </c>
      <c r="L906" s="59" t="s">
        <v>4008</v>
      </c>
      <c r="M906" s="59" t="s">
        <v>907</v>
      </c>
      <c r="N906" t="s">
        <v>558</v>
      </c>
      <c r="O906" s="57">
        <v>45742.671527777777</v>
      </c>
      <c r="P906" s="57">
        <v>45742.6875</v>
      </c>
      <c r="Q906" s="57">
        <v>45742.693055555559</v>
      </c>
      <c r="R906" t="s">
        <v>407</v>
      </c>
      <c r="S906" s="57">
        <v>45742.770138888889</v>
      </c>
      <c r="W906" t="s">
        <v>547</v>
      </c>
    </row>
    <row r="907" spans="1:27" ht="29.1">
      <c r="A907" s="57">
        <v>45742.676388888889</v>
      </c>
      <c r="B907">
        <v>24844559</v>
      </c>
      <c r="C907">
        <v>731487</v>
      </c>
      <c r="D907" t="s">
        <v>3994</v>
      </c>
      <c r="E907" t="s">
        <v>4009</v>
      </c>
      <c r="F907" t="s">
        <v>4010</v>
      </c>
      <c r="G907" t="s">
        <v>2</v>
      </c>
      <c r="H907">
        <v>79296754</v>
      </c>
      <c r="I907">
        <v>9</v>
      </c>
      <c r="J907">
        <v>985602145</v>
      </c>
      <c r="K907" s="59" t="s">
        <v>4011</v>
      </c>
      <c r="L907" s="59" t="s">
        <v>4012</v>
      </c>
      <c r="M907" s="59" t="s">
        <v>589</v>
      </c>
      <c r="N907" t="s">
        <v>558</v>
      </c>
      <c r="O907" s="57">
        <v>45742.679861111108</v>
      </c>
      <c r="P907" s="57">
        <v>45742.701388888891</v>
      </c>
      <c r="Q907" s="57">
        <v>45742.706944444442</v>
      </c>
      <c r="R907" t="s">
        <v>407</v>
      </c>
      <c r="S907" s="57">
        <v>45742.707638888889</v>
      </c>
      <c r="V907" t="s">
        <v>28</v>
      </c>
      <c r="W907" t="s">
        <v>578</v>
      </c>
      <c r="X907" s="8">
        <v>45742</v>
      </c>
      <c r="Y907" s="58">
        <v>0.78152777777777782</v>
      </c>
      <c r="Z907" t="s">
        <v>579</v>
      </c>
      <c r="AA907" t="s">
        <v>28</v>
      </c>
    </row>
    <row r="908" spans="1:27" ht="29.1">
      <c r="A908" s="57">
        <v>45742.677777777775</v>
      </c>
      <c r="B908">
        <v>24844595</v>
      </c>
      <c r="C908">
        <v>731491</v>
      </c>
      <c r="D908" t="s">
        <v>3703</v>
      </c>
      <c r="E908" t="s">
        <v>4013</v>
      </c>
      <c r="F908" t="s">
        <v>4014</v>
      </c>
      <c r="G908" t="s">
        <v>2</v>
      </c>
      <c r="H908">
        <v>73562271</v>
      </c>
      <c r="I908">
        <v>15</v>
      </c>
      <c r="J908">
        <v>995950735</v>
      </c>
      <c r="K908" s="59" t="s">
        <v>4015</v>
      </c>
      <c r="L908" s="59" t="s">
        <v>4016</v>
      </c>
      <c r="M908" s="59" t="s">
        <v>589</v>
      </c>
      <c r="N908" t="s">
        <v>558</v>
      </c>
      <c r="O908" s="57">
        <v>45742.681250000001</v>
      </c>
      <c r="P908" s="57">
        <v>45742.715277777781</v>
      </c>
      <c r="Q908" s="57">
        <v>45742.725694444445</v>
      </c>
      <c r="R908" t="s">
        <v>407</v>
      </c>
      <c r="S908" s="57">
        <v>45742.772222222222</v>
      </c>
      <c r="W908" t="s">
        <v>547</v>
      </c>
    </row>
    <row r="909" spans="1:27">
      <c r="A909" s="57">
        <v>45742.685416666667</v>
      </c>
      <c r="B909">
        <v>24844766</v>
      </c>
      <c r="C909">
        <v>731496</v>
      </c>
      <c r="D909" t="s">
        <v>3994</v>
      </c>
      <c r="E909" t="s">
        <v>4017</v>
      </c>
      <c r="F909" t="s">
        <v>4018</v>
      </c>
      <c r="G909" t="s">
        <v>2</v>
      </c>
      <c r="H909">
        <v>77185551</v>
      </c>
      <c r="I909">
        <v>13</v>
      </c>
      <c r="J909">
        <v>952824881</v>
      </c>
      <c r="K909" s="59" t="s">
        <v>4019</v>
      </c>
      <c r="L909" s="59" t="s">
        <v>4020</v>
      </c>
      <c r="M909" s="59" t="s">
        <v>589</v>
      </c>
      <c r="N909" t="s">
        <v>558</v>
      </c>
      <c r="O909" s="57">
        <v>45742.689583333333</v>
      </c>
      <c r="P909" s="57">
        <v>45742.715277777781</v>
      </c>
      <c r="Q909" s="57">
        <v>45742.711805555555</v>
      </c>
      <c r="R909" t="s">
        <v>407</v>
      </c>
      <c r="S909" s="57">
        <v>45742.720138888886</v>
      </c>
      <c r="V909" t="s">
        <v>28</v>
      </c>
      <c r="W909" t="s">
        <v>578</v>
      </c>
      <c r="X909" s="8">
        <v>45742</v>
      </c>
      <c r="Y909" s="58">
        <v>0.79240740740740745</v>
      </c>
      <c r="Z909" t="s">
        <v>579</v>
      </c>
      <c r="AA909" t="s">
        <v>28</v>
      </c>
    </row>
    <row r="910" spans="1:27" ht="29.1">
      <c r="A910" s="57">
        <v>45742.69027777778</v>
      </c>
      <c r="B910">
        <v>24844864</v>
      </c>
      <c r="C910">
        <v>731501</v>
      </c>
      <c r="D910" t="s">
        <v>3704</v>
      </c>
      <c r="E910" t="s">
        <v>2640</v>
      </c>
      <c r="F910" t="s">
        <v>2641</v>
      </c>
      <c r="G910" t="s">
        <v>2</v>
      </c>
      <c r="H910">
        <v>44789844</v>
      </c>
      <c r="I910">
        <v>37</v>
      </c>
      <c r="J910">
        <v>971857952</v>
      </c>
      <c r="K910" s="59" t="s">
        <v>2642</v>
      </c>
      <c r="L910" s="59" t="s">
        <v>4021</v>
      </c>
      <c r="M910" s="59" t="s">
        <v>563</v>
      </c>
      <c r="N910" t="s">
        <v>546</v>
      </c>
      <c r="O910" s="57">
        <v>45742.693749999999</v>
      </c>
      <c r="P910" s="57">
        <v>45742.715277777781</v>
      </c>
      <c r="Q910" s="57">
        <v>45742.708333333336</v>
      </c>
      <c r="R910" t="s">
        <v>407</v>
      </c>
      <c r="S910" s="57">
        <v>45742.740277777775</v>
      </c>
      <c r="W910" t="s">
        <v>547</v>
      </c>
    </row>
    <row r="911" spans="1:27" ht="29.1">
      <c r="A911" s="57">
        <v>45742.692361111112</v>
      </c>
      <c r="B911">
        <v>24844899</v>
      </c>
      <c r="C911">
        <v>731504</v>
      </c>
      <c r="D911" t="s">
        <v>3703</v>
      </c>
      <c r="E911" t="s">
        <v>4022</v>
      </c>
      <c r="F911" t="s">
        <v>4023</v>
      </c>
      <c r="G911" t="s">
        <v>2</v>
      </c>
      <c r="H911">
        <v>76883164</v>
      </c>
      <c r="I911">
        <v>13</v>
      </c>
      <c r="J911">
        <v>940163182</v>
      </c>
      <c r="K911" s="59" t="s">
        <v>4024</v>
      </c>
      <c r="L911" s="59" t="s">
        <v>4025</v>
      </c>
      <c r="M911" s="59" t="s">
        <v>860</v>
      </c>
      <c r="N911" t="s">
        <v>558</v>
      </c>
      <c r="O911" s="57">
        <v>45742.695833333331</v>
      </c>
      <c r="P911" s="57">
        <v>45742.715277777781</v>
      </c>
      <c r="Q911" s="57">
        <v>45742.726388888892</v>
      </c>
      <c r="R911" t="s">
        <v>407</v>
      </c>
      <c r="S911" s="57">
        <v>45742.772222222222</v>
      </c>
      <c r="W911" t="s">
        <v>547</v>
      </c>
    </row>
    <row r="912" spans="1:27" ht="29.1">
      <c r="A912" s="57">
        <v>45742.7</v>
      </c>
      <c r="B912">
        <v>24845058</v>
      </c>
      <c r="C912">
        <v>731508</v>
      </c>
      <c r="D912" t="s">
        <v>3704</v>
      </c>
      <c r="E912" t="s">
        <v>4026</v>
      </c>
      <c r="F912" t="s">
        <v>4027</v>
      </c>
      <c r="G912" t="s">
        <v>2</v>
      </c>
      <c r="H912">
        <v>78421861</v>
      </c>
      <c r="I912">
        <v>11</v>
      </c>
      <c r="J912">
        <v>987444021</v>
      </c>
      <c r="K912" s="59" t="s">
        <v>4028</v>
      </c>
      <c r="L912" s="59" t="s">
        <v>4029</v>
      </c>
      <c r="M912" s="59" t="s">
        <v>599</v>
      </c>
      <c r="N912" t="s">
        <v>558</v>
      </c>
      <c r="O912" s="57">
        <v>45742.70416666667</v>
      </c>
      <c r="P912" s="57">
        <v>45742.743055555555</v>
      </c>
      <c r="Q912" s="57">
        <v>45742.73541666667</v>
      </c>
      <c r="R912" t="s">
        <v>407</v>
      </c>
      <c r="S912" s="57">
        <v>45742.736111111109</v>
      </c>
      <c r="W912" t="s">
        <v>547</v>
      </c>
    </row>
    <row r="913" spans="1:26">
      <c r="A913" s="57">
        <v>45742.71875</v>
      </c>
      <c r="B913">
        <v>24845395</v>
      </c>
      <c r="C913">
        <v>731530</v>
      </c>
      <c r="D913" t="s">
        <v>3703</v>
      </c>
      <c r="E913" t="s">
        <v>4030</v>
      </c>
      <c r="F913" t="s">
        <v>4031</v>
      </c>
      <c r="G913" t="s">
        <v>2</v>
      </c>
      <c r="H913">
        <v>70047869</v>
      </c>
      <c r="I913">
        <v>26</v>
      </c>
      <c r="J913">
        <v>940109557</v>
      </c>
      <c r="K913" s="59" t="s">
        <v>4032</v>
      </c>
      <c r="L913" s="59" t="s">
        <v>4033</v>
      </c>
      <c r="M913" s="59" t="s">
        <v>805</v>
      </c>
      <c r="N913" t="s">
        <v>546</v>
      </c>
      <c r="O913" s="57">
        <v>45742.722916666666</v>
      </c>
      <c r="P913" s="57">
        <v>45742.743055555555</v>
      </c>
      <c r="Q913" s="57">
        <v>45742.763888888891</v>
      </c>
      <c r="R913" t="s">
        <v>407</v>
      </c>
      <c r="S913" s="57">
        <v>45742.777777777781</v>
      </c>
      <c r="W913" t="s">
        <v>547</v>
      </c>
    </row>
    <row r="914" spans="1:26" ht="29.1">
      <c r="A914" s="57">
        <v>45742.720138888886</v>
      </c>
      <c r="B914">
        <v>24845462</v>
      </c>
      <c r="C914">
        <v>731531</v>
      </c>
      <c r="D914" t="s">
        <v>3703</v>
      </c>
      <c r="E914" t="s">
        <v>4034</v>
      </c>
      <c r="F914" t="s">
        <v>4035</v>
      </c>
      <c r="G914" t="s">
        <v>2</v>
      </c>
      <c r="H914">
        <v>77583030</v>
      </c>
      <c r="I914">
        <v>13</v>
      </c>
      <c r="J914">
        <v>989555598</v>
      </c>
      <c r="K914" s="59" t="s">
        <v>4036</v>
      </c>
      <c r="L914" s="59" t="s">
        <v>4037</v>
      </c>
      <c r="M914" s="59" t="s">
        <v>552</v>
      </c>
      <c r="N914" t="s">
        <v>558</v>
      </c>
      <c r="O914" s="57">
        <v>45742.723611111112</v>
      </c>
      <c r="P914" s="57">
        <v>45742.743055555555</v>
      </c>
      <c r="Q914" s="57">
        <v>45742.740972222222</v>
      </c>
      <c r="R914" t="s">
        <v>407</v>
      </c>
      <c r="S914" s="57">
        <v>45742.771527777775</v>
      </c>
      <c r="W914" t="s">
        <v>547</v>
      </c>
    </row>
    <row r="915" spans="1:26" ht="43.5">
      <c r="A915" s="57">
        <v>45742.722222222219</v>
      </c>
      <c r="B915">
        <v>24845500</v>
      </c>
      <c r="C915">
        <v>731532</v>
      </c>
      <c r="D915" t="s">
        <v>3703</v>
      </c>
      <c r="E915" t="s">
        <v>4038</v>
      </c>
      <c r="F915" t="s">
        <v>4039</v>
      </c>
      <c r="G915" t="s">
        <v>2</v>
      </c>
      <c r="H915">
        <v>44605755</v>
      </c>
      <c r="I915">
        <v>37</v>
      </c>
      <c r="J915">
        <v>996282378</v>
      </c>
      <c r="K915" s="59" t="s">
        <v>4040</v>
      </c>
      <c r="L915" s="59" t="s">
        <v>4041</v>
      </c>
      <c r="M915" s="59" t="s">
        <v>715</v>
      </c>
      <c r="N915" t="s">
        <v>546</v>
      </c>
      <c r="O915" s="57">
        <v>45742.722222222219</v>
      </c>
      <c r="P915" s="57">
        <v>45742.743055555555</v>
      </c>
      <c r="Q915" s="57">
        <v>45742.736805555556</v>
      </c>
      <c r="R915" t="s">
        <v>407</v>
      </c>
      <c r="S915" s="57">
        <v>45742.747916666667</v>
      </c>
      <c r="W915" t="s">
        <v>547</v>
      </c>
    </row>
    <row r="916" spans="1:26" ht="43.5">
      <c r="A916" s="57">
        <v>45742.724305555559</v>
      </c>
      <c r="B916">
        <v>24845548</v>
      </c>
      <c r="C916">
        <v>731533</v>
      </c>
      <c r="D916" t="s">
        <v>3703</v>
      </c>
      <c r="E916" t="s">
        <v>4042</v>
      </c>
      <c r="F916" t="s">
        <v>4043</v>
      </c>
      <c r="G916" t="s">
        <v>2</v>
      </c>
      <c r="H916">
        <v>16009516</v>
      </c>
      <c r="I916">
        <v>54</v>
      </c>
      <c r="J916">
        <v>951787814</v>
      </c>
      <c r="K916" s="59" t="s">
        <v>4044</v>
      </c>
      <c r="L916" s="59" t="s">
        <v>4045</v>
      </c>
      <c r="M916" s="59" t="s">
        <v>568</v>
      </c>
      <c r="N916" t="s">
        <v>546</v>
      </c>
      <c r="O916" s="57">
        <v>45742.724305555559</v>
      </c>
      <c r="P916" s="57">
        <v>45742.743055555555</v>
      </c>
      <c r="Q916" s="57">
        <v>45742.736111111109</v>
      </c>
      <c r="R916" t="s">
        <v>407</v>
      </c>
      <c r="S916" s="57">
        <v>45742.74722222222</v>
      </c>
      <c r="W916" t="s">
        <v>547</v>
      </c>
    </row>
    <row r="917" spans="1:26" ht="43.5">
      <c r="A917" s="57">
        <v>45742.73333333333</v>
      </c>
      <c r="B917">
        <v>24845711</v>
      </c>
      <c r="C917">
        <v>731543</v>
      </c>
      <c r="D917" t="s">
        <v>3703</v>
      </c>
      <c r="E917" t="s">
        <v>4046</v>
      </c>
      <c r="F917" t="s">
        <v>4047</v>
      </c>
      <c r="G917" t="s">
        <v>2</v>
      </c>
      <c r="H917">
        <v>78025956</v>
      </c>
      <c r="I917">
        <v>12</v>
      </c>
      <c r="J917">
        <v>907888391</v>
      </c>
      <c r="K917" s="59" t="s">
        <v>4048</v>
      </c>
      <c r="L917" s="59" t="s">
        <v>4049</v>
      </c>
      <c r="M917" s="59" t="s">
        <v>609</v>
      </c>
      <c r="N917" t="s">
        <v>558</v>
      </c>
      <c r="O917" s="57">
        <v>45742.736805555556</v>
      </c>
      <c r="P917" s="57">
        <v>45742.756944444445</v>
      </c>
      <c r="Q917" s="57">
        <v>45742.754861111112</v>
      </c>
      <c r="R917" t="s">
        <v>407</v>
      </c>
      <c r="S917" s="57">
        <v>45742.770833333336</v>
      </c>
      <c r="W917" t="s">
        <v>547</v>
      </c>
    </row>
    <row r="918" spans="1:26" ht="29.1">
      <c r="A918" s="57">
        <v>45742.770833333336</v>
      </c>
      <c r="B918">
        <v>24846184</v>
      </c>
      <c r="C918">
        <v>731574</v>
      </c>
      <c r="D918" t="s">
        <v>3703</v>
      </c>
      <c r="E918" t="s">
        <v>4050</v>
      </c>
      <c r="F918" t="s">
        <v>4051</v>
      </c>
      <c r="G918" t="s">
        <v>2</v>
      </c>
      <c r="H918">
        <v>91062671</v>
      </c>
      <c r="I918">
        <v>6</v>
      </c>
      <c r="J918">
        <v>964282398</v>
      </c>
      <c r="K918" s="59" t="s">
        <v>4052</v>
      </c>
      <c r="L918" s="59" t="s">
        <v>4053</v>
      </c>
      <c r="M918" s="59" t="s">
        <v>1771</v>
      </c>
      <c r="N918" t="s">
        <v>558</v>
      </c>
      <c r="O918" s="57">
        <v>45742.962500000001</v>
      </c>
      <c r="P918" s="57">
        <v>45743.3125</v>
      </c>
      <c r="Q918" s="57">
        <v>45743.333333333336</v>
      </c>
      <c r="R918" t="s">
        <v>407</v>
      </c>
      <c r="S918" s="57">
        <v>45743.345833333333</v>
      </c>
      <c r="W918" t="s">
        <v>547</v>
      </c>
    </row>
    <row r="919" spans="1:26" ht="29.1">
      <c r="A919" s="57">
        <v>45742.77847222222</v>
      </c>
      <c r="B919">
        <v>24846241</v>
      </c>
      <c r="C919">
        <v>731587</v>
      </c>
      <c r="D919" t="s">
        <v>3703</v>
      </c>
      <c r="E919" t="s">
        <v>4054</v>
      </c>
      <c r="F919" t="s">
        <v>4055</v>
      </c>
      <c r="G919" t="s">
        <v>2</v>
      </c>
      <c r="H919">
        <v>8150918</v>
      </c>
      <c r="I919">
        <v>52</v>
      </c>
      <c r="J919">
        <v>964407233</v>
      </c>
      <c r="K919" s="59" t="s">
        <v>4056</v>
      </c>
      <c r="L919" s="59" t="s">
        <v>4057</v>
      </c>
      <c r="M919" s="59" t="s">
        <v>1067</v>
      </c>
      <c r="N919" t="s">
        <v>546</v>
      </c>
      <c r="O919" s="57">
        <v>45742.77847222222</v>
      </c>
      <c r="P919" s="57">
        <v>45742.798611111109</v>
      </c>
      <c r="Q919" s="57">
        <v>45742.805555555555</v>
      </c>
      <c r="R919" t="s">
        <v>407</v>
      </c>
      <c r="S919" s="57">
        <v>45742.826388888891</v>
      </c>
      <c r="W919" t="s">
        <v>547</v>
      </c>
    </row>
    <row r="920" spans="1:26" ht="29.1">
      <c r="A920" s="57">
        <v>45742.77847222222</v>
      </c>
      <c r="B920">
        <v>24846242</v>
      </c>
      <c r="C920">
        <v>731589</v>
      </c>
      <c r="D920" t="s">
        <v>3703</v>
      </c>
      <c r="E920" t="s">
        <v>3699</v>
      </c>
      <c r="F920" t="s">
        <v>3700</v>
      </c>
      <c r="G920" t="s">
        <v>2</v>
      </c>
      <c r="H920">
        <v>78560434</v>
      </c>
      <c r="I920">
        <v>10</v>
      </c>
      <c r="J920">
        <v>987859307</v>
      </c>
      <c r="K920" s="59" t="s">
        <v>3701</v>
      </c>
      <c r="L920" s="59" t="s">
        <v>3702</v>
      </c>
      <c r="M920" s="59" t="s">
        <v>860</v>
      </c>
      <c r="N920" t="s">
        <v>558</v>
      </c>
      <c r="O920" s="57">
        <v>45742.791666666664</v>
      </c>
      <c r="P920" s="57">
        <v>45742.798611111109</v>
      </c>
      <c r="Q920" s="57">
        <v>45742.806944444441</v>
      </c>
      <c r="R920" t="s">
        <v>407</v>
      </c>
      <c r="S920" s="57">
        <v>45742.819444444445</v>
      </c>
      <c r="W920" t="s">
        <v>547</v>
      </c>
    </row>
    <row r="921" spans="1:26" ht="29.1">
      <c r="A921" s="57">
        <v>45742.788194444445</v>
      </c>
      <c r="B921">
        <v>24846551</v>
      </c>
      <c r="C921">
        <v>731607</v>
      </c>
      <c r="D921" t="s">
        <v>3703</v>
      </c>
      <c r="E921" t="s">
        <v>4058</v>
      </c>
      <c r="F921" t="s">
        <v>4051</v>
      </c>
      <c r="G921" t="s">
        <v>2</v>
      </c>
      <c r="H921">
        <v>78357431</v>
      </c>
      <c r="I921">
        <v>11</v>
      </c>
      <c r="J921">
        <v>964282398</v>
      </c>
      <c r="K921" s="59" t="s">
        <v>4052</v>
      </c>
      <c r="L921" s="59" t="s">
        <v>4053</v>
      </c>
      <c r="M921" s="59" t="s">
        <v>1771</v>
      </c>
      <c r="N921" t="s">
        <v>558</v>
      </c>
      <c r="O921" s="57">
        <v>45742.791666666664</v>
      </c>
      <c r="P921" s="57">
        <v>45742.8125</v>
      </c>
      <c r="Q921" s="57">
        <v>45742.818749999999</v>
      </c>
      <c r="R921" t="s">
        <v>407</v>
      </c>
      <c r="S921" s="57">
        <v>45742.835416666669</v>
      </c>
      <c r="V921" t="s">
        <v>28</v>
      </c>
      <c r="W921" t="s">
        <v>578</v>
      </c>
      <c r="X921" s="8">
        <v>45744</v>
      </c>
    </row>
    <row r="922" spans="1:26" ht="29.1">
      <c r="A922" s="57">
        <v>45742.789583333331</v>
      </c>
      <c r="B922">
        <v>24846546</v>
      </c>
      <c r="C922">
        <v>731609</v>
      </c>
      <c r="D922" t="s">
        <v>3703</v>
      </c>
      <c r="E922" t="s">
        <v>4059</v>
      </c>
      <c r="F922" t="s">
        <v>4060</v>
      </c>
      <c r="G922" t="s">
        <v>2</v>
      </c>
      <c r="H922">
        <v>74513998</v>
      </c>
      <c r="I922">
        <v>14</v>
      </c>
      <c r="J922">
        <v>971440719</v>
      </c>
      <c r="K922" s="59" t="s">
        <v>4061</v>
      </c>
      <c r="L922" s="59" t="s">
        <v>4061</v>
      </c>
      <c r="M922" s="59" t="s">
        <v>668</v>
      </c>
      <c r="N922" t="s">
        <v>546</v>
      </c>
      <c r="O922" s="57">
        <v>45742.791666666664</v>
      </c>
      <c r="P922" s="57">
        <v>45742.8125</v>
      </c>
      <c r="Q922" s="57">
        <v>45742.821527777778</v>
      </c>
      <c r="R922" t="s">
        <v>407</v>
      </c>
      <c r="S922" s="57">
        <v>45742.831250000003</v>
      </c>
      <c r="W922" t="s">
        <v>547</v>
      </c>
    </row>
    <row r="923" spans="1:26" ht="43.5">
      <c r="A923" s="57">
        <v>45742.805555555555</v>
      </c>
      <c r="B923">
        <v>24846649</v>
      </c>
      <c r="C923">
        <v>731622</v>
      </c>
      <c r="D923" t="s">
        <v>3703</v>
      </c>
      <c r="E923" t="s">
        <v>4062</v>
      </c>
      <c r="F923" t="s">
        <v>4063</v>
      </c>
      <c r="G923" t="s">
        <v>2</v>
      </c>
      <c r="H923">
        <v>7868568</v>
      </c>
      <c r="I923">
        <v>55</v>
      </c>
      <c r="J923">
        <v>51952906086</v>
      </c>
      <c r="K923" s="59" t="s">
        <v>4064</v>
      </c>
      <c r="L923" s="59" t="s">
        <v>4065</v>
      </c>
      <c r="M923" s="59" t="s">
        <v>563</v>
      </c>
      <c r="N923" t="s">
        <v>546</v>
      </c>
      <c r="O923" s="57">
        <v>45742.806944444441</v>
      </c>
      <c r="P923" s="57">
        <v>45742.826388888891</v>
      </c>
      <c r="Q923" s="57">
        <v>45742.833333333336</v>
      </c>
      <c r="R923" t="s">
        <v>407</v>
      </c>
      <c r="S923" s="57">
        <v>45742.865277777775</v>
      </c>
      <c r="V923" t="s">
        <v>28</v>
      </c>
      <c r="W923" t="s">
        <v>578</v>
      </c>
      <c r="X923" s="8">
        <v>45743</v>
      </c>
      <c r="Z923" t="s">
        <v>724</v>
      </c>
    </row>
    <row r="924" spans="1:26" ht="29.1">
      <c r="A924" s="57">
        <v>45742.818055555559</v>
      </c>
      <c r="B924">
        <v>24846713</v>
      </c>
      <c r="C924">
        <v>731638</v>
      </c>
      <c r="D924" t="s">
        <v>3703</v>
      </c>
      <c r="E924" t="s">
        <v>4066</v>
      </c>
      <c r="F924" t="s">
        <v>4067</v>
      </c>
      <c r="G924" t="s">
        <v>2</v>
      </c>
      <c r="H924">
        <v>10726469</v>
      </c>
      <c r="I924">
        <v>47</v>
      </c>
      <c r="J924">
        <v>997903484</v>
      </c>
      <c r="K924" s="59" t="s">
        <v>4068</v>
      </c>
      <c r="L924" s="59" t="s">
        <v>4069</v>
      </c>
      <c r="M924" s="59" t="s">
        <v>860</v>
      </c>
      <c r="N924" t="s">
        <v>546</v>
      </c>
      <c r="O924" s="57">
        <v>45742.821527777778</v>
      </c>
      <c r="P924" s="57">
        <v>45742.840277777781</v>
      </c>
      <c r="Q924" s="57">
        <v>45742.853472222225</v>
      </c>
      <c r="R924" t="s">
        <v>407</v>
      </c>
      <c r="S924" s="57">
        <v>45742.863888888889</v>
      </c>
      <c r="V924" t="s">
        <v>28</v>
      </c>
      <c r="W924" t="s">
        <v>578</v>
      </c>
      <c r="X924" s="8">
        <v>45742</v>
      </c>
      <c r="Y924" s="62">
        <v>0.8833333333333333</v>
      </c>
      <c r="Z924" t="s">
        <v>579</v>
      </c>
    </row>
    <row r="925" spans="1:26" ht="29.1">
      <c r="A925" s="57">
        <v>45742.819444444445</v>
      </c>
      <c r="B925">
        <v>24846694</v>
      </c>
      <c r="C925">
        <v>731640</v>
      </c>
      <c r="D925" t="s">
        <v>3703</v>
      </c>
      <c r="E925" t="s">
        <v>4070</v>
      </c>
      <c r="F925" t="s">
        <v>4071</v>
      </c>
      <c r="G925" t="s">
        <v>2</v>
      </c>
      <c r="H925">
        <v>75429342</v>
      </c>
      <c r="I925">
        <v>27</v>
      </c>
      <c r="J925">
        <v>990613302</v>
      </c>
      <c r="K925" s="59" t="s">
        <v>4072</v>
      </c>
      <c r="L925" s="59" t="s">
        <v>4073</v>
      </c>
      <c r="M925" s="59" t="s">
        <v>609</v>
      </c>
      <c r="N925" t="s">
        <v>546</v>
      </c>
      <c r="O925" s="57">
        <v>45742.820138888892</v>
      </c>
      <c r="P925" s="57">
        <v>45742.840277777781</v>
      </c>
      <c r="Q925" s="57">
        <v>45742.837500000001</v>
      </c>
      <c r="R925" t="s">
        <v>407</v>
      </c>
      <c r="S925" s="57">
        <v>45742.84375</v>
      </c>
      <c r="V925" t="s">
        <v>28</v>
      </c>
      <c r="W925" t="s">
        <v>578</v>
      </c>
      <c r="X925" s="8">
        <v>45743</v>
      </c>
      <c r="Y925" s="62">
        <v>0.55000000000000004</v>
      </c>
      <c r="Z925" t="s">
        <v>724</v>
      </c>
    </row>
    <row r="926" spans="1:26" ht="29.1">
      <c r="A926" s="57">
        <v>45742.822916666664</v>
      </c>
      <c r="B926">
        <v>24846742</v>
      </c>
      <c r="C926">
        <v>731647</v>
      </c>
      <c r="D926" t="s">
        <v>3703</v>
      </c>
      <c r="E926" t="s">
        <v>4074</v>
      </c>
      <c r="F926" t="s">
        <v>4075</v>
      </c>
      <c r="G926" t="s">
        <v>2</v>
      </c>
      <c r="H926">
        <v>40989434</v>
      </c>
      <c r="I926">
        <v>44</v>
      </c>
      <c r="J926">
        <v>976326688</v>
      </c>
      <c r="K926" s="59" t="s">
        <v>4076</v>
      </c>
      <c r="L926" s="59" t="s">
        <v>4077</v>
      </c>
      <c r="M926" s="59" t="s">
        <v>557</v>
      </c>
      <c r="N926" t="s">
        <v>546</v>
      </c>
      <c r="O926" s="57">
        <v>45742.823611111111</v>
      </c>
      <c r="P926" s="57">
        <v>45742.840277777781</v>
      </c>
      <c r="Q926" s="57">
        <v>45742.848611111112</v>
      </c>
      <c r="R926" t="s">
        <v>407</v>
      </c>
      <c r="S926" s="57">
        <v>45742.862500000003</v>
      </c>
      <c r="V926" t="s">
        <v>28</v>
      </c>
      <c r="W926" t="s">
        <v>4078</v>
      </c>
    </row>
    <row r="927" spans="1:26" ht="29.1">
      <c r="A927" s="57">
        <v>45742.834027777775</v>
      </c>
      <c r="B927">
        <v>24846794</v>
      </c>
      <c r="C927">
        <v>731662</v>
      </c>
      <c r="D927" t="s">
        <v>3825</v>
      </c>
      <c r="E927" t="s">
        <v>4079</v>
      </c>
      <c r="F927" t="s">
        <v>4080</v>
      </c>
      <c r="G927" t="s">
        <v>2</v>
      </c>
      <c r="H927">
        <v>78843599</v>
      </c>
      <c r="I927">
        <v>10</v>
      </c>
      <c r="J927">
        <v>945056437</v>
      </c>
      <c r="K927" s="59" t="s">
        <v>4081</v>
      </c>
      <c r="L927" s="59" t="s">
        <v>4082</v>
      </c>
      <c r="M927" s="59" t="s">
        <v>552</v>
      </c>
      <c r="N927" t="s">
        <v>558</v>
      </c>
      <c r="O927" s="57">
        <v>45742.853472222225</v>
      </c>
      <c r="P927" s="57">
        <v>45742.868055555555</v>
      </c>
      <c r="Q927" t="s">
        <v>407</v>
      </c>
      <c r="R927" t="s">
        <v>407</v>
      </c>
      <c r="S927" t="s">
        <v>407</v>
      </c>
      <c r="V927" t="s">
        <v>28</v>
      </c>
      <c r="W927" t="s">
        <v>4078</v>
      </c>
    </row>
    <row r="928" spans="1:26" ht="29.1">
      <c r="A928" s="57">
        <v>45742.861805555556</v>
      </c>
      <c r="B928">
        <v>24846916</v>
      </c>
      <c r="C928">
        <v>731681</v>
      </c>
      <c r="D928" t="s">
        <v>3703</v>
      </c>
      <c r="E928" t="s">
        <v>4083</v>
      </c>
      <c r="F928" t="s">
        <v>4084</v>
      </c>
      <c r="G928" t="s">
        <v>2</v>
      </c>
      <c r="H928">
        <v>79095039</v>
      </c>
      <c r="I928">
        <v>9</v>
      </c>
      <c r="J928">
        <v>942251120</v>
      </c>
      <c r="K928" s="59" t="s">
        <v>4085</v>
      </c>
      <c r="L928" s="59" t="s">
        <v>4086</v>
      </c>
      <c r="M928" s="59" t="s">
        <v>668</v>
      </c>
      <c r="N928" t="s">
        <v>558</v>
      </c>
      <c r="O928" s="57">
        <v>45742.861805555556</v>
      </c>
      <c r="P928" s="57">
        <v>45742.881944444445</v>
      </c>
      <c r="Q928" s="57">
        <v>45742.874305555553</v>
      </c>
      <c r="R928" t="s">
        <v>407</v>
      </c>
      <c r="S928" s="57">
        <v>45742.892361111109</v>
      </c>
      <c r="V928" t="s">
        <v>28</v>
      </c>
      <c r="W928" t="s">
        <v>578</v>
      </c>
      <c r="X928" s="8">
        <v>45742</v>
      </c>
      <c r="Y928" s="62">
        <v>0.8979166666666667</v>
      </c>
      <c r="Z928" t="s">
        <v>579</v>
      </c>
    </row>
    <row r="929" spans="1:26" ht="29.1">
      <c r="A929" s="57">
        <v>45742.869444444441</v>
      </c>
      <c r="B929">
        <v>24846954</v>
      </c>
      <c r="C929">
        <v>731697</v>
      </c>
      <c r="D929" t="s">
        <v>3994</v>
      </c>
      <c r="E929" t="s">
        <v>4087</v>
      </c>
      <c r="F929" t="s">
        <v>4088</v>
      </c>
      <c r="G929" t="s">
        <v>2</v>
      </c>
      <c r="H929">
        <v>74785997</v>
      </c>
      <c r="I929">
        <v>14</v>
      </c>
      <c r="J929">
        <v>959941408</v>
      </c>
      <c r="K929" s="59" t="s">
        <v>4089</v>
      </c>
      <c r="L929" s="59" t="s">
        <v>4090</v>
      </c>
      <c r="M929" s="59" t="s">
        <v>557</v>
      </c>
      <c r="N929" t="s">
        <v>558</v>
      </c>
      <c r="O929" s="57">
        <v>45742.88958333333</v>
      </c>
      <c r="P929" s="57">
        <v>45742.905555555553</v>
      </c>
      <c r="Q929" s="57">
        <v>45743.305555555555</v>
      </c>
      <c r="R929" t="s">
        <v>407</v>
      </c>
      <c r="S929" s="57">
        <v>45743.315972222219</v>
      </c>
      <c r="V929" t="s">
        <v>28</v>
      </c>
      <c r="W929" t="s">
        <v>4078</v>
      </c>
    </row>
    <row r="930" spans="1:26" ht="57.95">
      <c r="A930" s="57">
        <v>45742.870138888888</v>
      </c>
      <c r="B930">
        <v>24846958</v>
      </c>
      <c r="C930">
        <v>731699</v>
      </c>
      <c r="D930" t="s">
        <v>3703</v>
      </c>
      <c r="E930" t="s">
        <v>2987</v>
      </c>
      <c r="F930" t="s">
        <v>4091</v>
      </c>
      <c r="G930" t="s">
        <v>2</v>
      </c>
      <c r="H930">
        <v>72797489</v>
      </c>
      <c r="I930">
        <v>28</v>
      </c>
      <c r="J930">
        <v>982585681</v>
      </c>
      <c r="K930" s="59" t="s">
        <v>4092</v>
      </c>
      <c r="L930" s="59" t="s">
        <v>4093</v>
      </c>
      <c r="M930" s="59" t="s">
        <v>826</v>
      </c>
      <c r="N930" t="s">
        <v>546</v>
      </c>
      <c r="O930" s="57">
        <v>45742.890277777777</v>
      </c>
      <c r="P930" s="57">
        <v>45742.897916666669</v>
      </c>
      <c r="Q930" s="57">
        <v>45742.902777777781</v>
      </c>
      <c r="R930" t="s">
        <v>407</v>
      </c>
      <c r="S930" s="57">
        <v>45742.912499999999</v>
      </c>
      <c r="V930" t="s">
        <v>28</v>
      </c>
      <c r="W930" t="s">
        <v>578</v>
      </c>
      <c r="X930" s="8">
        <v>45743</v>
      </c>
      <c r="Y930" s="62">
        <v>0.30208333333333331</v>
      </c>
      <c r="Z930" t="s">
        <v>579</v>
      </c>
    </row>
    <row r="931" spans="1:26">
      <c r="A931" s="57">
        <v>45742.871527777781</v>
      </c>
      <c r="B931">
        <v>24846961</v>
      </c>
      <c r="C931">
        <v>731701</v>
      </c>
      <c r="D931" t="s">
        <v>3703</v>
      </c>
      <c r="E931" t="s">
        <v>4094</v>
      </c>
      <c r="F931" t="s">
        <v>4095</v>
      </c>
      <c r="G931" t="s">
        <v>2</v>
      </c>
      <c r="H931">
        <v>71406085</v>
      </c>
      <c r="I931">
        <v>27</v>
      </c>
      <c r="J931">
        <v>961780215</v>
      </c>
      <c r="K931" s="59" t="s">
        <v>4096</v>
      </c>
      <c r="L931" s="59" t="s">
        <v>4097</v>
      </c>
      <c r="M931" s="59" t="s">
        <v>843</v>
      </c>
      <c r="N931" t="s">
        <v>546</v>
      </c>
      <c r="O931" s="57">
        <v>45742.886111111111</v>
      </c>
      <c r="P931" s="57">
        <v>45743.313888888886</v>
      </c>
      <c r="Q931" s="57">
        <v>45742.902777777781</v>
      </c>
      <c r="R931" t="s">
        <v>407</v>
      </c>
      <c r="S931" s="57">
        <v>45742.914583333331</v>
      </c>
      <c r="V931" t="s">
        <v>28</v>
      </c>
      <c r="W931" t="s">
        <v>578</v>
      </c>
      <c r="X931" s="8">
        <v>45746</v>
      </c>
      <c r="Y931" s="62">
        <v>0.51944444444444449</v>
      </c>
      <c r="Z931" t="s">
        <v>579</v>
      </c>
    </row>
    <row r="932" spans="1:26" ht="29.1">
      <c r="A932" s="57">
        <v>45742.875694444447</v>
      </c>
      <c r="B932">
        <v>24846971</v>
      </c>
      <c r="C932">
        <v>731706</v>
      </c>
      <c r="D932" t="s">
        <v>3994</v>
      </c>
      <c r="E932" t="s">
        <v>4059</v>
      </c>
      <c r="F932" t="s">
        <v>4060</v>
      </c>
      <c r="G932" t="s">
        <v>2</v>
      </c>
      <c r="H932">
        <v>74513998</v>
      </c>
      <c r="I932">
        <v>14</v>
      </c>
      <c r="J932">
        <v>51971440719</v>
      </c>
      <c r="K932" s="59" t="s">
        <v>4061</v>
      </c>
      <c r="L932" s="59" t="s">
        <v>4098</v>
      </c>
      <c r="M932" s="59" t="s">
        <v>668</v>
      </c>
      <c r="N932" t="s">
        <v>546</v>
      </c>
      <c r="O932" s="57">
        <v>45742.897222222222</v>
      </c>
      <c r="P932" s="57">
        <v>45743.813194444447</v>
      </c>
      <c r="Q932" s="57">
        <v>45742.910416666666</v>
      </c>
      <c r="R932" t="s">
        <v>407</v>
      </c>
      <c r="S932" t="s">
        <v>407</v>
      </c>
      <c r="V932" t="s">
        <v>28</v>
      </c>
      <c r="W932" t="s">
        <v>4078</v>
      </c>
    </row>
    <row r="933" spans="1:26">
      <c r="A933" s="57">
        <v>45742.887499999997</v>
      </c>
      <c r="B933">
        <v>24847009</v>
      </c>
      <c r="C933">
        <v>731716</v>
      </c>
      <c r="D933" t="s">
        <v>3703</v>
      </c>
      <c r="E933" t="s">
        <v>4099</v>
      </c>
      <c r="F933" t="s">
        <v>4100</v>
      </c>
      <c r="G933" t="s">
        <v>2</v>
      </c>
      <c r="H933">
        <v>10661174</v>
      </c>
      <c r="I933">
        <v>47</v>
      </c>
      <c r="J933">
        <v>982058029</v>
      </c>
      <c r="K933" s="59" t="s">
        <v>4101</v>
      </c>
      <c r="L933" s="59" t="s">
        <v>4102</v>
      </c>
      <c r="M933" s="59" t="s">
        <v>599</v>
      </c>
      <c r="N933" t="s">
        <v>546</v>
      </c>
      <c r="O933" s="57">
        <v>45742.892361111109</v>
      </c>
      <c r="P933" s="57">
        <v>45742.9</v>
      </c>
      <c r="Q933" s="57">
        <v>45742.904861111114</v>
      </c>
      <c r="R933" t="s">
        <v>407</v>
      </c>
      <c r="S933" t="s">
        <v>407</v>
      </c>
      <c r="V933" t="s">
        <v>28</v>
      </c>
      <c r="W933" t="s">
        <v>578</v>
      </c>
      <c r="X933" s="8">
        <v>45743</v>
      </c>
      <c r="Y933" s="62">
        <v>0.30833333333333335</v>
      </c>
      <c r="Z933" t="s">
        <v>579</v>
      </c>
    </row>
    <row r="934" spans="1:26">
      <c r="A934" s="57">
        <v>45742.899305555555</v>
      </c>
      <c r="B934">
        <v>24847037</v>
      </c>
      <c r="C934">
        <v>731721</v>
      </c>
      <c r="D934" t="s">
        <v>3703</v>
      </c>
      <c r="E934" t="s">
        <v>4103</v>
      </c>
      <c r="F934" t="s">
        <v>4104</v>
      </c>
      <c r="G934" t="s">
        <v>2</v>
      </c>
      <c r="H934">
        <v>48007146</v>
      </c>
      <c r="I934">
        <v>32</v>
      </c>
      <c r="J934">
        <v>992103701</v>
      </c>
      <c r="K934" s="59" t="s">
        <v>4105</v>
      </c>
      <c r="L934" s="59" t="s">
        <v>4106</v>
      </c>
      <c r="M934" s="59" t="s">
        <v>622</v>
      </c>
      <c r="N934" t="s">
        <v>546</v>
      </c>
      <c r="O934" s="57">
        <v>45742.905555555553</v>
      </c>
      <c r="P934" s="57">
        <v>45743.3125</v>
      </c>
      <c r="Q934" s="57">
        <v>45743.305555555555</v>
      </c>
      <c r="R934" t="s">
        <v>407</v>
      </c>
      <c r="S934" s="57">
        <v>45743.323611111111</v>
      </c>
      <c r="V934" t="s">
        <v>28</v>
      </c>
      <c r="W934" t="s">
        <v>578</v>
      </c>
      <c r="X934" s="8">
        <v>45743</v>
      </c>
      <c r="Y934" s="62">
        <v>0.33819444444444446</v>
      </c>
      <c r="Z934" t="s">
        <v>579</v>
      </c>
    </row>
    <row r="935" spans="1:26">
      <c r="A935" s="57">
        <v>45742.932638888888</v>
      </c>
      <c r="B935">
        <v>24847135</v>
      </c>
      <c r="C935">
        <v>731739</v>
      </c>
      <c r="D935" t="s">
        <v>540</v>
      </c>
      <c r="E935" t="s">
        <v>4107</v>
      </c>
      <c r="F935" t="s">
        <v>4108</v>
      </c>
      <c r="G935" t="s">
        <v>2</v>
      </c>
      <c r="H935">
        <v>61002360</v>
      </c>
      <c r="I935">
        <v>17</v>
      </c>
      <c r="J935">
        <v>946585922</v>
      </c>
      <c r="K935" s="59" t="s">
        <v>4109</v>
      </c>
      <c r="L935" s="59" t="s">
        <v>407</v>
      </c>
      <c r="M935" s="59" t="s">
        <v>589</v>
      </c>
      <c r="N935" t="s">
        <v>546</v>
      </c>
      <c r="O935" s="57">
        <v>45742.958333333336</v>
      </c>
      <c r="P935" s="57">
        <v>45743.823611111111</v>
      </c>
      <c r="Q935" t="s">
        <v>407</v>
      </c>
      <c r="R935" t="s">
        <v>407</v>
      </c>
      <c r="S935" t="s">
        <v>407</v>
      </c>
      <c r="V935" t="s">
        <v>28</v>
      </c>
      <c r="W935" t="s">
        <v>578</v>
      </c>
      <c r="X935" s="8">
        <v>45743</v>
      </c>
      <c r="Y935" s="62">
        <v>0.33750000000000002</v>
      </c>
      <c r="Z935" t="s">
        <v>579</v>
      </c>
    </row>
    <row r="936" spans="1:26">
      <c r="A936" s="57">
        <v>45742.977083333331</v>
      </c>
      <c r="B936">
        <v>24847213</v>
      </c>
      <c r="C936">
        <v>731747</v>
      </c>
      <c r="D936" t="s">
        <v>3703</v>
      </c>
      <c r="E936" t="s">
        <v>4110</v>
      </c>
      <c r="F936" t="s">
        <v>4111</v>
      </c>
      <c r="G936" t="s">
        <v>2</v>
      </c>
      <c r="H936">
        <v>6057847</v>
      </c>
      <c r="I936">
        <v>63</v>
      </c>
      <c r="J936">
        <v>999985144</v>
      </c>
      <c r="K936" s="59" t="s">
        <v>4112</v>
      </c>
      <c r="L936" s="59" t="s">
        <v>4113</v>
      </c>
      <c r="M936" s="59" t="s">
        <v>4114</v>
      </c>
      <c r="N936" t="s">
        <v>546</v>
      </c>
      <c r="O936" s="57">
        <v>45743.265277777777</v>
      </c>
      <c r="P936" s="57">
        <v>45743.319444444445</v>
      </c>
      <c r="Q936" s="57">
        <v>45743.310416666667</v>
      </c>
      <c r="R936" t="s">
        <v>407</v>
      </c>
      <c r="S936" s="57">
        <v>45743.32916666667</v>
      </c>
      <c r="V936" t="s">
        <v>28</v>
      </c>
      <c r="W936" t="s">
        <v>547</v>
      </c>
      <c r="X936" s="8">
        <v>45743</v>
      </c>
      <c r="Z936" t="s">
        <v>3784</v>
      </c>
    </row>
    <row r="937" spans="1:26">
      <c r="A937" s="57">
        <v>45742.977777777778</v>
      </c>
      <c r="B937">
        <v>24847217</v>
      </c>
      <c r="C937">
        <v>731748</v>
      </c>
      <c r="D937" t="s">
        <v>540</v>
      </c>
      <c r="E937" t="s">
        <v>4115</v>
      </c>
      <c r="F937" t="s">
        <v>4116</v>
      </c>
      <c r="G937" t="s">
        <v>2</v>
      </c>
      <c r="H937">
        <v>73294285</v>
      </c>
      <c r="I937">
        <v>15</v>
      </c>
      <c r="J937">
        <v>973497648</v>
      </c>
      <c r="K937" s="59" t="s">
        <v>4117</v>
      </c>
      <c r="L937" s="59" t="s">
        <v>4118</v>
      </c>
      <c r="M937" s="59" t="s">
        <v>552</v>
      </c>
      <c r="N937" t="s">
        <v>546</v>
      </c>
      <c r="O937" s="57">
        <v>45743.26666666667</v>
      </c>
      <c r="P937" s="57">
        <v>45743.8125</v>
      </c>
      <c r="Q937" t="s">
        <v>407</v>
      </c>
      <c r="R937" t="s">
        <v>407</v>
      </c>
      <c r="S937" t="s">
        <v>407</v>
      </c>
      <c r="V937" t="s">
        <v>28</v>
      </c>
      <c r="W937" t="s">
        <v>578</v>
      </c>
      <c r="X937" s="8">
        <v>45743</v>
      </c>
      <c r="Z937" t="s">
        <v>724</v>
      </c>
    </row>
    <row r="938" spans="1:26">
      <c r="A938" s="57">
        <v>45743.220138888886</v>
      </c>
      <c r="B938">
        <v>24847373</v>
      </c>
      <c r="C938">
        <v>731781</v>
      </c>
      <c r="D938" t="s">
        <v>3703</v>
      </c>
      <c r="E938" t="s">
        <v>4119</v>
      </c>
      <c r="F938" t="s">
        <v>4120</v>
      </c>
      <c r="G938" t="s">
        <v>2</v>
      </c>
      <c r="H938">
        <v>72935110</v>
      </c>
      <c r="I938">
        <v>25</v>
      </c>
      <c r="J938">
        <v>970518545</v>
      </c>
      <c r="K938" s="59" t="s">
        <v>4121</v>
      </c>
      <c r="L938" s="59" t="s">
        <v>4122</v>
      </c>
      <c r="M938" s="59" t="s">
        <v>789</v>
      </c>
      <c r="N938" t="s">
        <v>546</v>
      </c>
      <c r="O938" s="57">
        <v>45743.263888888891</v>
      </c>
      <c r="P938" s="57">
        <v>45743.319444444445</v>
      </c>
      <c r="Q938" s="57">
        <v>45743.305555555555</v>
      </c>
      <c r="R938" t="s">
        <v>407</v>
      </c>
      <c r="S938" s="57">
        <v>45743.315972222219</v>
      </c>
      <c r="V938" t="s">
        <v>28</v>
      </c>
      <c r="W938" t="s">
        <v>578</v>
      </c>
      <c r="X938" s="8">
        <v>45743</v>
      </c>
      <c r="Y938" s="62">
        <v>0.74027777777777781</v>
      </c>
      <c r="Z938" t="s">
        <v>579</v>
      </c>
    </row>
    <row r="939" spans="1:26" ht="29.1">
      <c r="A939" s="57">
        <v>45743.252083333333</v>
      </c>
      <c r="B939">
        <v>24847392</v>
      </c>
      <c r="C939">
        <v>731791</v>
      </c>
      <c r="D939" t="s">
        <v>3703</v>
      </c>
      <c r="E939" t="s">
        <v>4123</v>
      </c>
      <c r="F939" t="s">
        <v>4124</v>
      </c>
      <c r="G939" t="s">
        <v>2</v>
      </c>
      <c r="H939">
        <v>46657630</v>
      </c>
      <c r="I939">
        <v>34</v>
      </c>
      <c r="J939">
        <v>920691734</v>
      </c>
      <c r="K939" s="59" t="s">
        <v>4125</v>
      </c>
      <c r="L939" s="59" t="s">
        <v>4126</v>
      </c>
      <c r="M939" s="59" t="s">
        <v>545</v>
      </c>
      <c r="N939" t="s">
        <v>546</v>
      </c>
      <c r="O939" s="57">
        <v>45743.26458333333</v>
      </c>
      <c r="P939" s="57">
        <v>45743.319444444445</v>
      </c>
      <c r="Q939" s="57">
        <v>45743.322916666664</v>
      </c>
      <c r="R939" t="s">
        <v>407</v>
      </c>
      <c r="S939" s="57">
        <v>45743.337500000001</v>
      </c>
      <c r="V939" t="s">
        <v>28</v>
      </c>
      <c r="W939" t="s">
        <v>578</v>
      </c>
      <c r="X939" s="8">
        <v>45743</v>
      </c>
      <c r="Y939" s="62">
        <v>0.65555555555555556</v>
      </c>
      <c r="Z939" t="s">
        <v>579</v>
      </c>
    </row>
    <row r="940" spans="1:26" ht="29.1">
      <c r="A940" s="57">
        <v>45743.256944444445</v>
      </c>
      <c r="B940">
        <v>24847417</v>
      </c>
      <c r="C940">
        <v>731794</v>
      </c>
      <c r="D940" t="s">
        <v>3703</v>
      </c>
      <c r="E940" t="s">
        <v>4127</v>
      </c>
      <c r="F940" t="s">
        <v>4128</v>
      </c>
      <c r="G940" t="s">
        <v>2</v>
      </c>
      <c r="H940">
        <v>44097920</v>
      </c>
      <c r="I940">
        <v>38</v>
      </c>
      <c r="J940">
        <v>951341504</v>
      </c>
      <c r="K940" s="59" t="s">
        <v>4129</v>
      </c>
      <c r="L940" s="59" t="s">
        <v>4130</v>
      </c>
      <c r="M940" s="59" t="s">
        <v>1062</v>
      </c>
      <c r="N940" t="s">
        <v>546</v>
      </c>
      <c r="O940" s="57">
        <v>45743.261805555558</v>
      </c>
      <c r="P940" s="57">
        <v>45743.315972222219</v>
      </c>
      <c r="Q940" s="57">
        <v>45743.32916666667</v>
      </c>
      <c r="R940" t="s">
        <v>407</v>
      </c>
      <c r="S940" s="57">
        <v>45743.34097222222</v>
      </c>
      <c r="V940" t="s">
        <v>28</v>
      </c>
      <c r="W940" t="s">
        <v>578</v>
      </c>
      <c r="X940" s="8">
        <v>45743</v>
      </c>
      <c r="Y940" s="62">
        <v>0.88055555555555554</v>
      </c>
      <c r="Z940" t="s">
        <v>579</v>
      </c>
    </row>
    <row r="941" spans="1:26" ht="29.1">
      <c r="A941" s="57">
        <v>45743.290277777778</v>
      </c>
      <c r="B941">
        <v>24847514</v>
      </c>
      <c r="C941">
        <v>731837</v>
      </c>
      <c r="D941" t="s">
        <v>3703</v>
      </c>
      <c r="E941" t="s">
        <v>4131</v>
      </c>
      <c r="F941" t="s">
        <v>4132</v>
      </c>
      <c r="G941" t="s">
        <v>2</v>
      </c>
      <c r="H941">
        <v>74861632</v>
      </c>
      <c r="I941">
        <v>25</v>
      </c>
      <c r="J941">
        <v>975645501</v>
      </c>
      <c r="K941" s="59" t="s">
        <v>4133</v>
      </c>
      <c r="L941" s="59" t="s">
        <v>4134</v>
      </c>
      <c r="M941" s="59" t="s">
        <v>622</v>
      </c>
      <c r="N941" t="s">
        <v>546</v>
      </c>
      <c r="O941" s="57">
        <v>45743.295138888891</v>
      </c>
      <c r="P941" s="57">
        <v>45743.3125</v>
      </c>
      <c r="Q941" s="57">
        <v>45743.319444444445</v>
      </c>
      <c r="R941" t="s">
        <v>407</v>
      </c>
      <c r="S941" s="57">
        <v>45743.325694444444</v>
      </c>
      <c r="V941" t="s">
        <v>28</v>
      </c>
      <c r="W941" t="s">
        <v>578</v>
      </c>
      <c r="X941" s="8">
        <v>45743</v>
      </c>
      <c r="Y941" s="62">
        <v>0.58194444444444449</v>
      </c>
      <c r="Z941" t="s">
        <v>579</v>
      </c>
    </row>
    <row r="942" spans="1:26" ht="29.1">
      <c r="A942" s="57">
        <v>45743.293055555558</v>
      </c>
      <c r="B942">
        <v>24847522</v>
      </c>
      <c r="C942">
        <v>731839</v>
      </c>
      <c r="D942" t="s">
        <v>3703</v>
      </c>
      <c r="E942" t="s">
        <v>4135</v>
      </c>
      <c r="F942" t="s">
        <v>3625</v>
      </c>
      <c r="G942" t="s">
        <v>2</v>
      </c>
      <c r="H942">
        <v>10164054</v>
      </c>
      <c r="I942">
        <v>48</v>
      </c>
      <c r="J942">
        <v>997108666</v>
      </c>
      <c r="K942" s="59" t="s">
        <v>4136</v>
      </c>
      <c r="L942" s="59" t="s">
        <v>4137</v>
      </c>
      <c r="M942" s="59" t="s">
        <v>789</v>
      </c>
      <c r="N942" t="s">
        <v>546</v>
      </c>
      <c r="O942" s="57">
        <v>45743.29791666667</v>
      </c>
      <c r="P942" s="57">
        <v>45743.3125</v>
      </c>
      <c r="Q942" s="57">
        <v>45743.319444444445</v>
      </c>
      <c r="R942" t="s">
        <v>407</v>
      </c>
      <c r="S942" s="57">
        <v>45743.332638888889</v>
      </c>
      <c r="V942" t="s">
        <v>28</v>
      </c>
      <c r="W942" t="s">
        <v>578</v>
      </c>
      <c r="X942" s="8">
        <v>45744</v>
      </c>
      <c r="Y942" s="62">
        <v>0.83263888888888893</v>
      </c>
      <c r="Z942" t="s">
        <v>579</v>
      </c>
    </row>
    <row r="943" spans="1:26" ht="29.1">
      <c r="A943" s="57">
        <v>45743.29583333333</v>
      </c>
      <c r="B943">
        <v>24847533</v>
      </c>
      <c r="C943">
        <v>731846</v>
      </c>
      <c r="D943" t="s">
        <v>3703</v>
      </c>
      <c r="E943" t="s">
        <v>4138</v>
      </c>
      <c r="F943" t="s">
        <v>4139</v>
      </c>
      <c r="G943" t="s">
        <v>2</v>
      </c>
      <c r="H943">
        <v>73641474</v>
      </c>
      <c r="I943">
        <v>21</v>
      </c>
      <c r="J943">
        <v>945199241</v>
      </c>
      <c r="K943" s="59" t="s">
        <v>4140</v>
      </c>
      <c r="L943" s="59" t="s">
        <v>4141</v>
      </c>
      <c r="M943" s="59" t="s">
        <v>757</v>
      </c>
      <c r="N943" t="s">
        <v>546</v>
      </c>
      <c r="O943" s="57">
        <v>45743.299305555556</v>
      </c>
      <c r="P943" s="57">
        <v>45743.326388888891</v>
      </c>
      <c r="Q943" s="57">
        <v>45743.340277777781</v>
      </c>
      <c r="R943" t="s">
        <v>407</v>
      </c>
      <c r="S943" s="57">
        <v>45743.35</v>
      </c>
      <c r="V943" t="s">
        <v>28</v>
      </c>
      <c r="W943" t="s">
        <v>4078</v>
      </c>
    </row>
    <row r="944" spans="1:26" ht="29.1">
      <c r="A944" s="57">
        <v>45743.297222222223</v>
      </c>
      <c r="B944">
        <v>24847536</v>
      </c>
      <c r="C944">
        <v>731849</v>
      </c>
      <c r="D944" t="s">
        <v>3703</v>
      </c>
      <c r="E944" t="s">
        <v>4142</v>
      </c>
      <c r="F944" t="s">
        <v>4143</v>
      </c>
      <c r="G944" t="s">
        <v>764</v>
      </c>
      <c r="H944">
        <v>5887878</v>
      </c>
      <c r="I944">
        <v>11</v>
      </c>
      <c r="J944">
        <v>998111946</v>
      </c>
      <c r="K944" s="59" t="s">
        <v>4144</v>
      </c>
      <c r="L944" s="59" t="s">
        <v>4145</v>
      </c>
      <c r="M944" s="59" t="s">
        <v>589</v>
      </c>
      <c r="N944" t="s">
        <v>558</v>
      </c>
      <c r="O944" s="57">
        <v>45743.302083333336</v>
      </c>
      <c r="P944" s="57">
        <v>45743.326388888891</v>
      </c>
      <c r="Q944" s="57">
        <v>45743.388888888891</v>
      </c>
      <c r="R944" t="s">
        <v>407</v>
      </c>
      <c r="S944" s="57">
        <v>45743.412499999999</v>
      </c>
      <c r="V944" t="s">
        <v>28</v>
      </c>
      <c r="W944" t="s">
        <v>578</v>
      </c>
      <c r="X944" s="8">
        <v>45743</v>
      </c>
      <c r="Y944" s="62">
        <v>0.5625</v>
      </c>
      <c r="Z944" t="s">
        <v>579</v>
      </c>
    </row>
    <row r="945" spans="1:26">
      <c r="A945" s="57">
        <v>45743.304861111108</v>
      </c>
      <c r="B945">
        <v>24847544</v>
      </c>
      <c r="C945">
        <v>731858</v>
      </c>
      <c r="D945" t="s">
        <v>3703</v>
      </c>
      <c r="E945" t="s">
        <v>4146</v>
      </c>
      <c r="F945" t="s">
        <v>4147</v>
      </c>
      <c r="G945" t="s">
        <v>2</v>
      </c>
      <c r="H945">
        <v>76588373</v>
      </c>
      <c r="J945">
        <v>991837112</v>
      </c>
      <c r="K945" s="59" t="s">
        <v>4148</v>
      </c>
      <c r="L945" s="59" t="s">
        <v>4149</v>
      </c>
      <c r="M945" s="59" t="s">
        <v>594</v>
      </c>
      <c r="N945" t="s">
        <v>546</v>
      </c>
      <c r="O945" s="57">
        <v>45743.30972222222</v>
      </c>
      <c r="P945" s="57">
        <v>45743.340277777781</v>
      </c>
      <c r="Q945" s="57">
        <v>45743.401388888888</v>
      </c>
      <c r="R945" t="s">
        <v>407</v>
      </c>
      <c r="S945" s="57">
        <v>45743.42083333333</v>
      </c>
      <c r="V945" t="s">
        <v>28</v>
      </c>
      <c r="W945" t="s">
        <v>578</v>
      </c>
      <c r="X945" s="8">
        <v>45743</v>
      </c>
      <c r="Y945" s="62">
        <v>0.48472222222222222</v>
      </c>
      <c r="Z945" t="s">
        <v>724</v>
      </c>
    </row>
    <row r="946" spans="1:26" ht="29.1">
      <c r="A946" s="57">
        <v>45743.306944444441</v>
      </c>
      <c r="B946">
        <v>24847576</v>
      </c>
      <c r="C946">
        <v>731863</v>
      </c>
      <c r="D946" t="s">
        <v>3703</v>
      </c>
      <c r="E946" t="s">
        <v>1993</v>
      </c>
      <c r="F946" t="s">
        <v>4150</v>
      </c>
      <c r="G946" t="s">
        <v>2</v>
      </c>
      <c r="H946">
        <v>8880415</v>
      </c>
      <c r="I946">
        <v>54</v>
      </c>
      <c r="J946">
        <v>992739285</v>
      </c>
      <c r="K946" s="59" t="s">
        <v>4151</v>
      </c>
      <c r="L946" s="59" t="s">
        <v>4152</v>
      </c>
      <c r="M946" s="59" t="s">
        <v>589</v>
      </c>
      <c r="N946" t="s">
        <v>546</v>
      </c>
      <c r="O946" s="57">
        <v>45743.310416666667</v>
      </c>
      <c r="P946" s="57">
        <v>45743.354166666664</v>
      </c>
      <c r="Q946" s="57">
        <v>45743.337500000001</v>
      </c>
      <c r="R946" t="s">
        <v>407</v>
      </c>
      <c r="S946" s="57">
        <v>45743.359722222223</v>
      </c>
      <c r="V946" t="s">
        <v>28</v>
      </c>
      <c r="W946" t="s">
        <v>578</v>
      </c>
      <c r="X946" s="8">
        <v>45743</v>
      </c>
      <c r="Y946" s="62">
        <v>0.86111111111111116</v>
      </c>
      <c r="Z946" t="s">
        <v>579</v>
      </c>
    </row>
    <row r="947" spans="1:26">
      <c r="A947" s="57">
        <v>45743.308333333334</v>
      </c>
      <c r="B947">
        <v>24847567</v>
      </c>
      <c r="C947">
        <v>731865</v>
      </c>
      <c r="D947" t="s">
        <v>3703</v>
      </c>
      <c r="E947" t="s">
        <v>4153</v>
      </c>
      <c r="F947" t="s">
        <v>4154</v>
      </c>
      <c r="G947" t="s">
        <v>2</v>
      </c>
      <c r="H947">
        <v>91596970</v>
      </c>
      <c r="I947">
        <v>5</v>
      </c>
      <c r="J947">
        <v>951064446</v>
      </c>
      <c r="K947" s="59" t="s">
        <v>4155</v>
      </c>
      <c r="L947" s="59" t="s">
        <v>4156</v>
      </c>
      <c r="M947" s="59" t="s">
        <v>869</v>
      </c>
      <c r="N947" t="s">
        <v>558</v>
      </c>
      <c r="O947" s="57">
        <v>45743.313194444447</v>
      </c>
      <c r="P947" s="57">
        <v>45743.340277777781</v>
      </c>
      <c r="Q947" s="57">
        <v>45743.333333333336</v>
      </c>
      <c r="R947" t="s">
        <v>407</v>
      </c>
      <c r="S947" s="57">
        <v>45743.34097222222</v>
      </c>
      <c r="V947" t="s">
        <v>28</v>
      </c>
      <c r="W947" t="s">
        <v>735</v>
      </c>
      <c r="X947" s="8">
        <v>45743</v>
      </c>
      <c r="Z947" t="s">
        <v>3784</v>
      </c>
    </row>
    <row r="948" spans="1:26" ht="57.95">
      <c r="A948" s="57">
        <v>45743.30972222222</v>
      </c>
      <c r="B948">
        <v>24847585</v>
      </c>
      <c r="C948">
        <v>731868</v>
      </c>
      <c r="D948" t="s">
        <v>3703</v>
      </c>
      <c r="E948" t="s">
        <v>4157</v>
      </c>
      <c r="F948" t="s">
        <v>4158</v>
      </c>
      <c r="G948" t="s">
        <v>2</v>
      </c>
      <c r="H948">
        <v>90135005</v>
      </c>
      <c r="I948">
        <v>8</v>
      </c>
      <c r="J948">
        <v>990046336</v>
      </c>
      <c r="K948" s="59" t="s">
        <v>4159</v>
      </c>
      <c r="L948" s="59" t="s">
        <v>4160</v>
      </c>
      <c r="M948" s="59" t="s">
        <v>589</v>
      </c>
      <c r="N948" t="s">
        <v>558</v>
      </c>
      <c r="O948" s="57">
        <v>45743.313194444447</v>
      </c>
      <c r="P948" s="57">
        <v>45743.354166666664</v>
      </c>
      <c r="Q948" s="57">
        <v>45743.333333333336</v>
      </c>
      <c r="R948" t="s">
        <v>407</v>
      </c>
      <c r="S948" s="57">
        <v>45743.349305555559</v>
      </c>
      <c r="V948" t="s">
        <v>28</v>
      </c>
      <c r="W948" t="s">
        <v>578</v>
      </c>
      <c r="X948" s="8">
        <v>45743</v>
      </c>
      <c r="Y948" s="62">
        <v>0.52083333333333337</v>
      </c>
      <c r="Z948" t="s">
        <v>724</v>
      </c>
    </row>
    <row r="949" spans="1:26">
      <c r="A949" s="57">
        <v>45743.322916666664</v>
      </c>
      <c r="B949">
        <v>24847634</v>
      </c>
      <c r="C949">
        <v>731888</v>
      </c>
      <c r="D949" t="s">
        <v>3703</v>
      </c>
      <c r="E949" t="s">
        <v>4161</v>
      </c>
      <c r="F949" t="s">
        <v>4162</v>
      </c>
      <c r="G949" t="s">
        <v>2</v>
      </c>
      <c r="H949">
        <v>40583028</v>
      </c>
      <c r="I949">
        <v>44</v>
      </c>
      <c r="J949">
        <v>983460786</v>
      </c>
      <c r="K949" s="59" t="s">
        <v>658</v>
      </c>
      <c r="L949" s="59" t="s">
        <v>4163</v>
      </c>
      <c r="M949" s="59" t="s">
        <v>609</v>
      </c>
      <c r="N949" t="s">
        <v>546</v>
      </c>
      <c r="O949" s="57">
        <v>45743.327777777777</v>
      </c>
      <c r="P949" s="57">
        <v>45743.354166666664</v>
      </c>
      <c r="Q949" s="57">
        <v>45743.347222222219</v>
      </c>
      <c r="R949" t="s">
        <v>407</v>
      </c>
      <c r="S949" s="57">
        <v>45743.356249999997</v>
      </c>
      <c r="V949" t="s">
        <v>28</v>
      </c>
      <c r="W949" t="s">
        <v>578</v>
      </c>
      <c r="X949" s="8">
        <v>45743</v>
      </c>
      <c r="Y949" s="62">
        <v>0.49444444444444446</v>
      </c>
      <c r="Z949" t="s">
        <v>724</v>
      </c>
    </row>
    <row r="950" spans="1:26">
      <c r="A950" s="57">
        <v>45743.343055555553</v>
      </c>
      <c r="B950">
        <v>24847717</v>
      </c>
      <c r="C950">
        <v>731926</v>
      </c>
      <c r="D950" t="s">
        <v>3703</v>
      </c>
      <c r="E950" t="s">
        <v>4164</v>
      </c>
      <c r="F950" t="s">
        <v>4165</v>
      </c>
      <c r="G950" t="s">
        <v>2</v>
      </c>
      <c r="H950">
        <v>42217357</v>
      </c>
      <c r="I950">
        <v>41</v>
      </c>
      <c r="J950">
        <v>994937858</v>
      </c>
      <c r="K950" s="59" t="s">
        <v>4166</v>
      </c>
      <c r="L950" s="59" t="s">
        <v>4167</v>
      </c>
      <c r="M950" s="59" t="s">
        <v>589</v>
      </c>
      <c r="N950" t="s">
        <v>546</v>
      </c>
      <c r="O950" s="57">
        <v>45743.347916666666</v>
      </c>
      <c r="P950" s="57">
        <v>45743.368055555555</v>
      </c>
      <c r="Q950" s="57">
        <v>45743.366666666669</v>
      </c>
      <c r="R950" t="s">
        <v>407</v>
      </c>
      <c r="S950" s="57">
        <v>45743.384722222225</v>
      </c>
      <c r="V950" t="s">
        <v>28</v>
      </c>
      <c r="W950" t="s">
        <v>578</v>
      </c>
      <c r="X950" s="8">
        <v>45743</v>
      </c>
      <c r="Y950" s="62">
        <v>0.53819444444444442</v>
      </c>
      <c r="Z950" t="s">
        <v>724</v>
      </c>
    </row>
    <row r="951" spans="1:26">
      <c r="A951" s="57">
        <v>45743.344444444447</v>
      </c>
      <c r="B951">
        <v>24847703</v>
      </c>
      <c r="C951">
        <v>731928</v>
      </c>
      <c r="D951" t="s">
        <v>3703</v>
      </c>
      <c r="E951" t="s">
        <v>4168</v>
      </c>
      <c r="F951" t="s">
        <v>4169</v>
      </c>
      <c r="G951" t="s">
        <v>1487</v>
      </c>
      <c r="H951">
        <v>15894933</v>
      </c>
      <c r="I951">
        <v>12</v>
      </c>
      <c r="J951">
        <v>969645832</v>
      </c>
      <c r="K951" s="59" t="s">
        <v>568</v>
      </c>
      <c r="L951" s="59" t="s">
        <v>568</v>
      </c>
      <c r="M951" s="59" t="s">
        <v>568</v>
      </c>
      <c r="N951" t="s">
        <v>558</v>
      </c>
      <c r="O951" s="57">
        <v>45743.347916666666</v>
      </c>
      <c r="P951" s="57">
        <v>45743.368055555555</v>
      </c>
      <c r="Q951" s="57">
        <v>45743.405555555553</v>
      </c>
      <c r="R951" t="s">
        <v>407</v>
      </c>
      <c r="S951" s="57">
        <v>45743.415972222225</v>
      </c>
      <c r="V951" t="s">
        <v>28</v>
      </c>
      <c r="W951" t="s">
        <v>578</v>
      </c>
      <c r="X951" s="8">
        <v>45743</v>
      </c>
      <c r="Y951" s="62">
        <v>0.43263888888888891</v>
      </c>
      <c r="Z951" t="s">
        <v>579</v>
      </c>
    </row>
    <row r="952" spans="1:26" ht="43.5">
      <c r="A952" s="57">
        <v>45743.344444444447</v>
      </c>
      <c r="B952">
        <v>24847744</v>
      </c>
      <c r="C952">
        <v>731929</v>
      </c>
      <c r="D952" t="s">
        <v>3703</v>
      </c>
      <c r="E952" t="s">
        <v>4170</v>
      </c>
      <c r="F952" t="s">
        <v>4171</v>
      </c>
      <c r="G952" t="s">
        <v>2</v>
      </c>
      <c r="H952">
        <v>42833884</v>
      </c>
      <c r="I952">
        <v>40</v>
      </c>
      <c r="J952">
        <v>979356205</v>
      </c>
      <c r="K952" s="59" t="s">
        <v>4172</v>
      </c>
      <c r="L952" s="59" t="s">
        <v>4173</v>
      </c>
      <c r="M952" s="59" t="s">
        <v>622</v>
      </c>
      <c r="N952" t="s">
        <v>546</v>
      </c>
      <c r="O952" s="57">
        <v>45743.347916666666</v>
      </c>
      <c r="P952" s="57">
        <v>45743.368055555555</v>
      </c>
      <c r="Q952" s="57">
        <v>45743.381249999999</v>
      </c>
      <c r="R952" t="s">
        <v>407</v>
      </c>
      <c r="S952" s="57">
        <v>45743.400694444441</v>
      </c>
      <c r="V952" t="s">
        <v>28</v>
      </c>
      <c r="W952" t="s">
        <v>578</v>
      </c>
      <c r="X952" s="8">
        <v>45743</v>
      </c>
      <c r="Y952" s="62">
        <v>0.40625</v>
      </c>
      <c r="Z952" t="s">
        <v>579</v>
      </c>
    </row>
    <row r="953" spans="1:26" ht="29.1">
      <c r="A953" s="57">
        <v>45743.344444444447</v>
      </c>
      <c r="B953">
        <v>24847745</v>
      </c>
      <c r="C953">
        <v>731931</v>
      </c>
      <c r="D953" t="s">
        <v>3703</v>
      </c>
      <c r="E953" t="s">
        <v>4174</v>
      </c>
      <c r="F953" t="s">
        <v>4175</v>
      </c>
      <c r="G953" t="s">
        <v>2</v>
      </c>
      <c r="H953">
        <v>78827398</v>
      </c>
      <c r="I953">
        <v>10</v>
      </c>
      <c r="J953">
        <v>954086400</v>
      </c>
      <c r="K953" s="59" t="s">
        <v>4176</v>
      </c>
      <c r="L953" s="59" t="s">
        <v>4177</v>
      </c>
      <c r="M953" s="59" t="s">
        <v>1509</v>
      </c>
      <c r="N953" t="s">
        <v>558</v>
      </c>
      <c r="O953" s="57">
        <v>45743.35</v>
      </c>
      <c r="P953" s="57">
        <v>45743.368055555555</v>
      </c>
      <c r="Q953" s="57">
        <v>45743.375</v>
      </c>
      <c r="R953" t="s">
        <v>407</v>
      </c>
      <c r="S953" s="57">
        <v>45743.386111111111</v>
      </c>
      <c r="V953" t="s">
        <v>28</v>
      </c>
      <c r="W953" t="s">
        <v>578</v>
      </c>
      <c r="X953" s="8">
        <v>45743</v>
      </c>
      <c r="Y953" s="62">
        <v>0.40694444444444444</v>
      </c>
      <c r="Z953" t="s">
        <v>579</v>
      </c>
    </row>
    <row r="954" spans="1:26" ht="29.1">
      <c r="A954" s="57">
        <v>45743.347916666666</v>
      </c>
      <c r="B954">
        <v>24847768</v>
      </c>
      <c r="C954">
        <v>731939</v>
      </c>
      <c r="D954" t="s">
        <v>3703</v>
      </c>
      <c r="E954" t="s">
        <v>4178</v>
      </c>
      <c r="F954" t="s">
        <v>4179</v>
      </c>
      <c r="G954" t="s">
        <v>2</v>
      </c>
      <c r="H954">
        <v>42698674</v>
      </c>
      <c r="I954">
        <v>40</v>
      </c>
      <c r="J954">
        <v>991662004</v>
      </c>
      <c r="K954" s="59" t="s">
        <v>4180</v>
      </c>
      <c r="L954" s="59" t="s">
        <v>4181</v>
      </c>
      <c r="M954" s="59" t="s">
        <v>757</v>
      </c>
      <c r="N954" t="s">
        <v>546</v>
      </c>
      <c r="O954" s="57">
        <v>45743.352083333331</v>
      </c>
      <c r="P954" s="57">
        <v>45743.381944444445</v>
      </c>
      <c r="Q954" s="57">
        <v>45743.374305555553</v>
      </c>
      <c r="R954" t="s">
        <v>407</v>
      </c>
      <c r="S954" s="57">
        <v>45743.379861111112</v>
      </c>
      <c r="V954" t="s">
        <v>28</v>
      </c>
      <c r="W954" t="s">
        <v>4078</v>
      </c>
    </row>
    <row r="955" spans="1:26" ht="29.1">
      <c r="A955" s="57">
        <v>45743.351388888892</v>
      </c>
      <c r="B955">
        <v>24847788</v>
      </c>
      <c r="C955">
        <v>731944</v>
      </c>
      <c r="D955" t="s">
        <v>540</v>
      </c>
      <c r="E955" t="s">
        <v>4182</v>
      </c>
      <c r="F955" t="s">
        <v>4183</v>
      </c>
      <c r="G955" t="s">
        <v>2</v>
      </c>
      <c r="H955">
        <v>78712950</v>
      </c>
      <c r="I955">
        <v>10</v>
      </c>
      <c r="J955">
        <v>51964104977</v>
      </c>
      <c r="K955" s="59" t="s">
        <v>4184</v>
      </c>
      <c r="L955" s="59" t="s">
        <v>4185</v>
      </c>
      <c r="M955" s="59" t="s">
        <v>1509</v>
      </c>
      <c r="N955" t="s">
        <v>558</v>
      </c>
      <c r="O955" s="57">
        <v>45743.359027777777</v>
      </c>
      <c r="P955" s="57">
        <v>45743.826388888891</v>
      </c>
      <c r="Q955" t="s">
        <v>407</v>
      </c>
      <c r="R955" t="s">
        <v>407</v>
      </c>
      <c r="S955" t="s">
        <v>407</v>
      </c>
      <c r="V955" t="s">
        <v>28</v>
      </c>
      <c r="W955" t="s">
        <v>578</v>
      </c>
      <c r="X955" s="8">
        <v>45743</v>
      </c>
      <c r="Y955" s="62">
        <v>0.84305555555555556</v>
      </c>
      <c r="Z955" t="s">
        <v>579</v>
      </c>
    </row>
    <row r="956" spans="1:26" ht="29.1">
      <c r="A956" s="57">
        <v>45743.356249999997</v>
      </c>
      <c r="B956">
        <v>24847825</v>
      </c>
      <c r="C956">
        <v>731953</v>
      </c>
      <c r="D956" t="s">
        <v>3703</v>
      </c>
      <c r="E956" t="s">
        <v>4186</v>
      </c>
      <c r="F956" t="s">
        <v>4187</v>
      </c>
      <c r="G956" t="s">
        <v>2</v>
      </c>
      <c r="H956">
        <v>6932916</v>
      </c>
      <c r="I956">
        <v>66</v>
      </c>
      <c r="J956">
        <v>993930359</v>
      </c>
      <c r="K956" s="59" t="s">
        <v>4188</v>
      </c>
      <c r="L956" s="59" t="s">
        <v>4189</v>
      </c>
      <c r="M956" s="59" t="s">
        <v>557</v>
      </c>
      <c r="N956" t="s">
        <v>546</v>
      </c>
      <c r="O956" s="57">
        <v>45743.36041666667</v>
      </c>
      <c r="P956" s="57">
        <v>45743.381944444445</v>
      </c>
      <c r="Q956" s="57">
        <v>45743.375</v>
      </c>
      <c r="R956" t="s">
        <v>407</v>
      </c>
      <c r="S956" s="57">
        <v>45743.388194444444</v>
      </c>
      <c r="V956" t="s">
        <v>28</v>
      </c>
      <c r="W956" t="s">
        <v>578</v>
      </c>
      <c r="X956" s="8">
        <v>45743</v>
      </c>
      <c r="Y956" s="62">
        <v>0.54027777777777775</v>
      </c>
      <c r="Z956" t="s">
        <v>724</v>
      </c>
    </row>
    <row r="957" spans="1:26" ht="29.1">
      <c r="A957" s="57">
        <v>45743.359027777777</v>
      </c>
      <c r="B957">
        <v>24847839</v>
      </c>
      <c r="C957">
        <v>731957</v>
      </c>
      <c r="D957" t="s">
        <v>3703</v>
      </c>
      <c r="E957" t="s">
        <v>1109</v>
      </c>
      <c r="F957" t="s">
        <v>3665</v>
      </c>
      <c r="G957" t="s">
        <v>2</v>
      </c>
      <c r="H957">
        <v>41568036</v>
      </c>
      <c r="I957">
        <v>42</v>
      </c>
      <c r="J957">
        <v>985317496</v>
      </c>
      <c r="K957" s="59" t="s">
        <v>3666</v>
      </c>
      <c r="L957" s="59" t="s">
        <v>4190</v>
      </c>
      <c r="M957" s="59" t="s">
        <v>1108</v>
      </c>
      <c r="N957" t="s">
        <v>546</v>
      </c>
      <c r="O957" s="57">
        <v>45743.363194444442</v>
      </c>
      <c r="P957" s="57">
        <v>45743.381944444445</v>
      </c>
      <c r="Q957" s="57">
        <v>45743.399305555555</v>
      </c>
      <c r="R957" t="s">
        <v>407</v>
      </c>
      <c r="S957" s="57">
        <v>45743.402083333334</v>
      </c>
      <c r="V957" t="s">
        <v>28</v>
      </c>
      <c r="W957" t="s">
        <v>578</v>
      </c>
      <c r="X957" s="8">
        <v>45743</v>
      </c>
      <c r="Y957" s="62">
        <v>0.55625000000000002</v>
      </c>
      <c r="Z957" t="s">
        <v>579</v>
      </c>
    </row>
    <row r="958" spans="1:26" ht="29.1">
      <c r="A958" s="57">
        <v>45743.359027777777</v>
      </c>
      <c r="B958">
        <v>24847841</v>
      </c>
      <c r="C958">
        <v>731959</v>
      </c>
      <c r="D958" t="s">
        <v>3703</v>
      </c>
      <c r="E958" t="s">
        <v>4191</v>
      </c>
      <c r="F958" t="s">
        <v>4192</v>
      </c>
      <c r="G958" t="s">
        <v>2</v>
      </c>
      <c r="H958">
        <v>81242957</v>
      </c>
      <c r="I958">
        <v>11</v>
      </c>
      <c r="J958">
        <v>989585612</v>
      </c>
      <c r="K958" s="59" t="s">
        <v>4193</v>
      </c>
      <c r="L958" s="59" t="s">
        <v>4194</v>
      </c>
      <c r="M958" s="59" t="s">
        <v>677</v>
      </c>
      <c r="N958" t="s">
        <v>558</v>
      </c>
      <c r="O958" s="57">
        <v>45743.363194444442</v>
      </c>
      <c r="P958" s="57">
        <v>45743.381944444445</v>
      </c>
      <c r="Q958" s="57">
        <v>45743.388888888891</v>
      </c>
      <c r="R958" t="s">
        <v>407</v>
      </c>
      <c r="S958" s="57">
        <v>45743.404861111114</v>
      </c>
      <c r="V958" t="s">
        <v>28</v>
      </c>
      <c r="W958" t="s">
        <v>578</v>
      </c>
      <c r="X958" s="8">
        <v>45743</v>
      </c>
      <c r="Z958" t="s">
        <v>724</v>
      </c>
    </row>
    <row r="959" spans="1:26">
      <c r="A959" s="57">
        <v>45743.36041666667</v>
      </c>
      <c r="B959">
        <v>24847846</v>
      </c>
      <c r="C959">
        <v>731961</v>
      </c>
      <c r="D959" t="s">
        <v>3703</v>
      </c>
      <c r="E959" t="s">
        <v>3153</v>
      </c>
      <c r="F959" t="s">
        <v>3154</v>
      </c>
      <c r="G959" t="s">
        <v>2</v>
      </c>
      <c r="H959">
        <v>44433966</v>
      </c>
      <c r="I959">
        <v>37</v>
      </c>
      <c r="J959">
        <v>981162910</v>
      </c>
      <c r="K959" s="59" t="s">
        <v>4195</v>
      </c>
      <c r="L959" s="59" t="s">
        <v>4196</v>
      </c>
      <c r="M959" s="59" t="s">
        <v>715</v>
      </c>
      <c r="N959" t="s">
        <v>546</v>
      </c>
      <c r="O959" s="57">
        <v>45743.364583333336</v>
      </c>
      <c r="P959" s="57">
        <v>45743.381944444445</v>
      </c>
      <c r="Q959" s="57">
        <v>45743.384722222225</v>
      </c>
      <c r="R959" t="s">
        <v>407</v>
      </c>
      <c r="S959" s="57">
        <v>45743.401388888888</v>
      </c>
      <c r="V959" t="s">
        <v>28</v>
      </c>
      <c r="W959" t="s">
        <v>578</v>
      </c>
      <c r="X959" s="8">
        <v>45743</v>
      </c>
      <c r="Y959" s="62">
        <v>0.68402777777777779</v>
      </c>
      <c r="Z959" t="s">
        <v>579</v>
      </c>
    </row>
    <row r="960" spans="1:26" ht="43.5">
      <c r="A960" s="57">
        <v>45743.361111111109</v>
      </c>
      <c r="B960">
        <v>24847851</v>
      </c>
      <c r="C960">
        <v>731962</v>
      </c>
      <c r="D960" t="s">
        <v>3703</v>
      </c>
      <c r="E960" t="s">
        <v>1819</v>
      </c>
      <c r="F960" t="s">
        <v>4197</v>
      </c>
      <c r="G960" t="s">
        <v>2</v>
      </c>
      <c r="H960">
        <v>45504394</v>
      </c>
      <c r="I960">
        <v>36</v>
      </c>
      <c r="J960">
        <v>915137342</v>
      </c>
      <c r="K960" s="59" t="s">
        <v>4198</v>
      </c>
      <c r="L960" s="59" t="s">
        <v>4199</v>
      </c>
      <c r="M960" s="59" t="s">
        <v>1509</v>
      </c>
      <c r="N960" t="s">
        <v>546</v>
      </c>
      <c r="O960" s="57">
        <v>45743.361805555556</v>
      </c>
      <c r="P960" s="57">
        <v>45743.381944444445</v>
      </c>
      <c r="Q960" s="57">
        <v>45743.375694444447</v>
      </c>
      <c r="R960" t="s">
        <v>407</v>
      </c>
      <c r="S960" s="57">
        <v>45743.390972222223</v>
      </c>
      <c r="V960" t="s">
        <v>28</v>
      </c>
      <c r="W960" t="s">
        <v>578</v>
      </c>
      <c r="X960" s="8">
        <v>45743</v>
      </c>
      <c r="Y960" s="62">
        <v>0.89722222222222225</v>
      </c>
      <c r="Z960" t="s">
        <v>579</v>
      </c>
    </row>
    <row r="961" spans="1:26">
      <c r="A961" s="57">
        <v>45743.369444444441</v>
      </c>
      <c r="B961">
        <v>24847908</v>
      </c>
      <c r="C961">
        <v>731966</v>
      </c>
      <c r="D961" t="s">
        <v>3703</v>
      </c>
      <c r="E961" t="s">
        <v>1784</v>
      </c>
      <c r="F961" t="s">
        <v>4200</v>
      </c>
      <c r="G961" t="s">
        <v>2</v>
      </c>
      <c r="H961">
        <v>70954492</v>
      </c>
      <c r="I961">
        <v>17</v>
      </c>
      <c r="J961">
        <v>997104155</v>
      </c>
      <c r="K961" s="59" t="s">
        <v>4201</v>
      </c>
      <c r="L961" s="59" t="s">
        <v>4202</v>
      </c>
      <c r="M961" s="59" t="s">
        <v>589</v>
      </c>
      <c r="N961" t="s">
        <v>546</v>
      </c>
      <c r="O961" s="57">
        <v>45743.372916666667</v>
      </c>
      <c r="P961" s="57">
        <v>45743.395833333336</v>
      </c>
      <c r="Q961" s="57">
        <v>45743.388888888891</v>
      </c>
      <c r="R961" t="s">
        <v>407</v>
      </c>
      <c r="S961" s="57">
        <v>45743.400694444441</v>
      </c>
      <c r="V961" t="s">
        <v>28</v>
      </c>
      <c r="W961" t="s">
        <v>578</v>
      </c>
      <c r="X961" s="8">
        <v>45743</v>
      </c>
      <c r="Z961" t="s">
        <v>724</v>
      </c>
    </row>
    <row r="962" spans="1:26" ht="29.1">
      <c r="A962" s="57">
        <v>45743.369444444441</v>
      </c>
      <c r="B962">
        <v>24847913</v>
      </c>
      <c r="C962">
        <v>731967</v>
      </c>
      <c r="D962" t="s">
        <v>3703</v>
      </c>
      <c r="E962" t="s">
        <v>4203</v>
      </c>
      <c r="F962" t="s">
        <v>4204</v>
      </c>
      <c r="G962" t="s">
        <v>2</v>
      </c>
      <c r="H962">
        <v>42766638</v>
      </c>
      <c r="I962">
        <v>40</v>
      </c>
      <c r="J962">
        <v>962915433</v>
      </c>
      <c r="K962" s="59" t="s">
        <v>4205</v>
      </c>
      <c r="L962" s="59" t="s">
        <v>4206</v>
      </c>
      <c r="M962" s="59" t="s">
        <v>589</v>
      </c>
      <c r="N962" t="s">
        <v>546</v>
      </c>
      <c r="O962" s="57">
        <v>45743.373611111114</v>
      </c>
      <c r="P962" s="57">
        <v>45743.409722222219</v>
      </c>
      <c r="Q962" s="57">
        <v>45743.413194444445</v>
      </c>
      <c r="R962" t="s">
        <v>407</v>
      </c>
      <c r="S962" s="57">
        <v>45743.432638888888</v>
      </c>
      <c r="V962" t="s">
        <v>28</v>
      </c>
      <c r="W962" t="s">
        <v>578</v>
      </c>
      <c r="X962" s="8">
        <v>45743</v>
      </c>
      <c r="Y962" s="62">
        <v>0.50694444444444442</v>
      </c>
      <c r="Z962" t="s">
        <v>724</v>
      </c>
    </row>
    <row r="963" spans="1:26" ht="29.1">
      <c r="A963" s="57">
        <v>45743.369444444441</v>
      </c>
      <c r="B963">
        <v>24847914</v>
      </c>
      <c r="C963">
        <v>731968</v>
      </c>
      <c r="D963" t="s">
        <v>3703</v>
      </c>
      <c r="E963" t="s">
        <v>4207</v>
      </c>
      <c r="F963" t="s">
        <v>4208</v>
      </c>
      <c r="G963" t="s">
        <v>2</v>
      </c>
      <c r="H963">
        <v>42322222</v>
      </c>
      <c r="I963">
        <v>42</v>
      </c>
      <c r="J963">
        <v>965401205</v>
      </c>
      <c r="K963" s="59" t="s">
        <v>4209</v>
      </c>
      <c r="L963" s="59" t="s">
        <v>4210</v>
      </c>
      <c r="M963" s="59" t="s">
        <v>584</v>
      </c>
      <c r="N963" t="s">
        <v>546</v>
      </c>
      <c r="O963" s="57">
        <v>45743.373611111114</v>
      </c>
      <c r="P963" s="57">
        <v>45743.409722222219</v>
      </c>
      <c r="Q963" s="57">
        <v>45743.388194444444</v>
      </c>
      <c r="R963" t="s">
        <v>407</v>
      </c>
      <c r="S963" s="57">
        <v>45743.394444444442</v>
      </c>
      <c r="V963" t="s">
        <v>28</v>
      </c>
      <c r="W963" t="s">
        <v>578</v>
      </c>
      <c r="X963" s="8">
        <v>45743</v>
      </c>
      <c r="Z963" t="s">
        <v>724</v>
      </c>
    </row>
    <row r="964" spans="1:26" ht="29.1">
      <c r="A964" s="57">
        <v>45743.370833333334</v>
      </c>
      <c r="B964">
        <v>24847928</v>
      </c>
      <c r="C964">
        <v>731972</v>
      </c>
      <c r="D964" t="s">
        <v>3703</v>
      </c>
      <c r="E964" t="s">
        <v>4211</v>
      </c>
      <c r="F964" t="s">
        <v>4212</v>
      </c>
      <c r="G964" t="s">
        <v>2</v>
      </c>
      <c r="H964">
        <v>76760393</v>
      </c>
      <c r="I964">
        <v>26</v>
      </c>
      <c r="J964">
        <v>946753131</v>
      </c>
      <c r="K964" s="59" t="s">
        <v>4213</v>
      </c>
      <c r="L964" s="59" t="s">
        <v>4214</v>
      </c>
      <c r="M964" s="59" t="s">
        <v>668</v>
      </c>
      <c r="N964" t="s">
        <v>546</v>
      </c>
      <c r="O964" s="57">
        <v>45743.374305555553</v>
      </c>
      <c r="P964" s="57">
        <v>45743.409722222219</v>
      </c>
      <c r="Q964" s="57">
        <v>45743.402777777781</v>
      </c>
      <c r="R964" t="s">
        <v>407</v>
      </c>
      <c r="S964" s="57">
        <v>45743.411111111112</v>
      </c>
      <c r="V964" t="s">
        <v>28</v>
      </c>
      <c r="W964" t="s">
        <v>578</v>
      </c>
      <c r="X964" s="8">
        <v>45743</v>
      </c>
      <c r="Z964" t="s">
        <v>724</v>
      </c>
    </row>
    <row r="965" spans="1:26" ht="29.1">
      <c r="A965" s="57">
        <v>45743.372916666667</v>
      </c>
      <c r="B965">
        <v>24847941</v>
      </c>
      <c r="C965">
        <v>731974</v>
      </c>
      <c r="D965" t="s">
        <v>3703</v>
      </c>
      <c r="E965" t="s">
        <v>4215</v>
      </c>
      <c r="F965" t="s">
        <v>4216</v>
      </c>
      <c r="G965" t="s">
        <v>2</v>
      </c>
      <c r="H965">
        <v>46182673</v>
      </c>
      <c r="I965">
        <v>35</v>
      </c>
      <c r="J965">
        <v>940752408</v>
      </c>
      <c r="K965" s="59" t="s">
        <v>4217</v>
      </c>
      <c r="L965" s="59" t="s">
        <v>4218</v>
      </c>
      <c r="M965" s="59" t="s">
        <v>4219</v>
      </c>
      <c r="N965" t="s">
        <v>546</v>
      </c>
      <c r="O965" s="57">
        <v>45743.376388888886</v>
      </c>
      <c r="P965" s="57">
        <v>45743.409722222219</v>
      </c>
      <c r="Q965" s="57">
        <v>45743.402777777781</v>
      </c>
      <c r="R965" t="s">
        <v>407</v>
      </c>
      <c r="S965" s="57">
        <v>45743.415277777778</v>
      </c>
      <c r="V965" t="s">
        <v>28</v>
      </c>
      <c r="W965" t="s">
        <v>735</v>
      </c>
      <c r="X965" s="8">
        <v>45743</v>
      </c>
      <c r="Z965" t="s">
        <v>724</v>
      </c>
    </row>
    <row r="966" spans="1:26" ht="29.1">
      <c r="A966" s="57">
        <v>45743.373611111114</v>
      </c>
      <c r="B966">
        <v>24847944</v>
      </c>
      <c r="C966">
        <v>731975</v>
      </c>
      <c r="D966" t="s">
        <v>3703</v>
      </c>
      <c r="E966" t="s">
        <v>4220</v>
      </c>
      <c r="F966" t="s">
        <v>4221</v>
      </c>
      <c r="G966" t="s">
        <v>2</v>
      </c>
      <c r="H966">
        <v>79393939</v>
      </c>
      <c r="I966">
        <v>9</v>
      </c>
      <c r="J966">
        <v>902188920</v>
      </c>
      <c r="K966" s="59" t="s">
        <v>4222</v>
      </c>
      <c r="L966" s="59" t="s">
        <v>4223</v>
      </c>
      <c r="M966" s="59" t="s">
        <v>740</v>
      </c>
      <c r="N966" t="s">
        <v>558</v>
      </c>
      <c r="O966" s="57">
        <v>45743.377083333333</v>
      </c>
      <c r="P966" s="57">
        <v>45743.409722222219</v>
      </c>
      <c r="Q966" s="57">
        <v>45743.40347222222</v>
      </c>
      <c r="R966" t="s">
        <v>407</v>
      </c>
      <c r="S966" s="57">
        <v>45743.411111111112</v>
      </c>
      <c r="V966" t="s">
        <v>28</v>
      </c>
      <c r="W966" t="s">
        <v>578</v>
      </c>
      <c r="X966" s="8">
        <v>45743</v>
      </c>
      <c r="Y966" s="62">
        <v>0.4513888888888889</v>
      </c>
      <c r="Z966" t="s">
        <v>579</v>
      </c>
    </row>
    <row r="967" spans="1:26" ht="29.1">
      <c r="A967" s="57">
        <v>45743.380555555559</v>
      </c>
      <c r="B967">
        <v>24848043</v>
      </c>
      <c r="C967">
        <v>731985</v>
      </c>
      <c r="D967" t="s">
        <v>3703</v>
      </c>
      <c r="E967" t="s">
        <v>4224</v>
      </c>
      <c r="F967" t="s">
        <v>4225</v>
      </c>
      <c r="G967" t="s">
        <v>2</v>
      </c>
      <c r="H967">
        <v>77543798</v>
      </c>
      <c r="I967">
        <v>13</v>
      </c>
      <c r="J967">
        <v>978155394</v>
      </c>
      <c r="K967" s="59" t="s">
        <v>4226</v>
      </c>
      <c r="L967" s="59" t="s">
        <v>4227</v>
      </c>
      <c r="M967" s="59" t="s">
        <v>589</v>
      </c>
      <c r="N967" t="s">
        <v>558</v>
      </c>
      <c r="O967" s="57">
        <v>45743.384722222225</v>
      </c>
      <c r="P967" s="57">
        <v>45743.409722222219</v>
      </c>
      <c r="Q967" s="57">
        <v>45743.416666666664</v>
      </c>
      <c r="R967" t="s">
        <v>407</v>
      </c>
      <c r="S967" s="57">
        <v>45743.425694444442</v>
      </c>
      <c r="V967" t="s">
        <v>28</v>
      </c>
      <c r="W967" t="s">
        <v>578</v>
      </c>
      <c r="X967" s="8">
        <v>45743</v>
      </c>
      <c r="Y967" s="62">
        <v>0.52777777777777779</v>
      </c>
      <c r="Z967" t="s">
        <v>724</v>
      </c>
    </row>
    <row r="968" spans="1:26" ht="43.5">
      <c r="A968" s="57">
        <v>45743.381944444445</v>
      </c>
      <c r="B968">
        <v>24847931</v>
      </c>
      <c r="C968">
        <v>731986</v>
      </c>
      <c r="D968" t="s">
        <v>3703</v>
      </c>
      <c r="E968" t="s">
        <v>4228</v>
      </c>
      <c r="F968" t="s">
        <v>4229</v>
      </c>
      <c r="G968" t="s">
        <v>2</v>
      </c>
      <c r="H968">
        <v>8431134</v>
      </c>
      <c r="I968">
        <v>66</v>
      </c>
      <c r="J968">
        <v>996436404</v>
      </c>
      <c r="K968" s="59" t="s">
        <v>4230</v>
      </c>
      <c r="L968" s="59" t="s">
        <v>4231</v>
      </c>
      <c r="M968" s="59" t="s">
        <v>563</v>
      </c>
      <c r="N968" t="s">
        <v>546</v>
      </c>
      <c r="O968" s="57">
        <v>45743.386111111111</v>
      </c>
      <c r="P968" s="57">
        <v>45743.409722222219</v>
      </c>
      <c r="Q968" s="57">
        <v>45743.40347222222</v>
      </c>
      <c r="R968" t="s">
        <v>407</v>
      </c>
      <c r="S968" s="57">
        <v>45743.42083333333</v>
      </c>
      <c r="V968" t="s">
        <v>28</v>
      </c>
      <c r="W968" t="s">
        <v>578</v>
      </c>
      <c r="X968" s="8">
        <v>45743</v>
      </c>
      <c r="Y968" s="62">
        <v>0.96875</v>
      </c>
      <c r="Z968" t="s">
        <v>724</v>
      </c>
    </row>
    <row r="969" spans="1:26" ht="29.1">
      <c r="A969" s="57">
        <v>45743.383333333331</v>
      </c>
      <c r="B969">
        <v>24848089</v>
      </c>
      <c r="C969">
        <v>731987</v>
      </c>
      <c r="D969" t="s">
        <v>3703</v>
      </c>
      <c r="E969" t="s">
        <v>4232</v>
      </c>
      <c r="F969" t="s">
        <v>4233</v>
      </c>
      <c r="G969" t="s">
        <v>2</v>
      </c>
      <c r="H969">
        <v>78807250</v>
      </c>
      <c r="I969">
        <v>10</v>
      </c>
      <c r="J969">
        <v>991662004</v>
      </c>
      <c r="K969" s="59" t="s">
        <v>755</v>
      </c>
      <c r="L969" s="59" t="s">
        <v>4234</v>
      </c>
      <c r="M969" s="59" t="s">
        <v>757</v>
      </c>
      <c r="N969" t="s">
        <v>558</v>
      </c>
      <c r="O969" s="57">
        <v>45743.386805555558</v>
      </c>
      <c r="P969" s="57">
        <v>45743.409722222219</v>
      </c>
      <c r="Q969" s="57">
        <v>45743.402083333334</v>
      </c>
      <c r="R969" t="s">
        <v>407</v>
      </c>
      <c r="S969" s="57">
        <v>45743.415972222225</v>
      </c>
      <c r="V969" t="s">
        <v>28</v>
      </c>
      <c r="W969" t="s">
        <v>578</v>
      </c>
      <c r="X969" s="8">
        <v>45743</v>
      </c>
      <c r="Y969" s="62">
        <v>0.9243055555555556</v>
      </c>
      <c r="Z969" t="s">
        <v>579</v>
      </c>
    </row>
    <row r="970" spans="1:26" ht="29.1">
      <c r="A970" s="57">
        <v>45743.385416666664</v>
      </c>
      <c r="B970">
        <v>24848130</v>
      </c>
      <c r="C970">
        <v>731991</v>
      </c>
      <c r="D970" t="s">
        <v>3703</v>
      </c>
      <c r="E970" t="s">
        <v>4235</v>
      </c>
      <c r="F970" t="s">
        <v>4236</v>
      </c>
      <c r="G970" t="s">
        <v>2</v>
      </c>
      <c r="H970">
        <v>41479045</v>
      </c>
      <c r="I970">
        <v>42</v>
      </c>
      <c r="J970">
        <v>904528707</v>
      </c>
      <c r="K970" s="59" t="s">
        <v>4237</v>
      </c>
      <c r="L970" s="59" t="s">
        <v>4238</v>
      </c>
      <c r="M970" s="59" t="s">
        <v>552</v>
      </c>
      <c r="N970" t="s">
        <v>546</v>
      </c>
      <c r="O970" s="57">
        <v>45743.38958333333</v>
      </c>
      <c r="P970" s="57">
        <v>45743.423611111109</v>
      </c>
      <c r="Q970" s="57">
        <v>45743.429166666669</v>
      </c>
      <c r="R970" t="s">
        <v>407</v>
      </c>
      <c r="S970" s="57">
        <v>45743.444444444445</v>
      </c>
      <c r="V970" t="s">
        <v>28</v>
      </c>
      <c r="W970" t="s">
        <v>578</v>
      </c>
      <c r="X970" s="8">
        <v>45743</v>
      </c>
      <c r="Y970" s="62">
        <v>0.68402777777777779</v>
      </c>
      <c r="Z970" t="s">
        <v>579</v>
      </c>
    </row>
    <row r="971" spans="1:26" ht="29.1">
      <c r="A971" s="57">
        <v>45743.386805555558</v>
      </c>
      <c r="B971">
        <v>24848005</v>
      </c>
      <c r="C971">
        <v>731996</v>
      </c>
      <c r="D971" t="s">
        <v>3703</v>
      </c>
      <c r="E971" t="s">
        <v>4239</v>
      </c>
      <c r="F971" t="s">
        <v>4240</v>
      </c>
      <c r="G971" t="s">
        <v>2</v>
      </c>
      <c r="H971">
        <v>45915019</v>
      </c>
      <c r="I971">
        <v>39</v>
      </c>
      <c r="J971">
        <v>984687411</v>
      </c>
      <c r="K971" s="59" t="s">
        <v>4241</v>
      </c>
      <c r="L971" s="59" t="s">
        <v>4242</v>
      </c>
      <c r="M971" s="59" t="s">
        <v>568</v>
      </c>
      <c r="N971" t="s">
        <v>546</v>
      </c>
      <c r="O971" s="57">
        <v>45743.39166666667</v>
      </c>
      <c r="P971" s="57">
        <v>45743.423611111109</v>
      </c>
      <c r="Q971" s="57">
        <v>45743.422222222223</v>
      </c>
      <c r="R971" t="s">
        <v>407</v>
      </c>
      <c r="S971" s="57">
        <v>45743.439583333333</v>
      </c>
      <c r="V971" t="s">
        <v>28</v>
      </c>
      <c r="W971" t="s">
        <v>578</v>
      </c>
      <c r="X971" s="8">
        <v>45743</v>
      </c>
      <c r="Y971" s="62">
        <v>0.50277777777777777</v>
      </c>
      <c r="Z971" t="s">
        <v>579</v>
      </c>
    </row>
    <row r="972" spans="1:26" ht="43.5">
      <c r="A972" s="57">
        <v>45743.388888888891</v>
      </c>
      <c r="B972">
        <v>24848220</v>
      </c>
      <c r="C972">
        <v>731998</v>
      </c>
      <c r="D972" t="s">
        <v>3703</v>
      </c>
      <c r="E972" t="s">
        <v>3524</v>
      </c>
      <c r="F972" t="s">
        <v>3525</v>
      </c>
      <c r="G972" t="s">
        <v>2</v>
      </c>
      <c r="H972">
        <v>78501471</v>
      </c>
      <c r="I972">
        <v>11</v>
      </c>
      <c r="J972">
        <v>990367885</v>
      </c>
      <c r="K972" s="59" t="s">
        <v>4243</v>
      </c>
      <c r="L972" s="59" t="s">
        <v>4244</v>
      </c>
      <c r="M972" s="59" t="s">
        <v>907</v>
      </c>
      <c r="N972" t="s">
        <v>558</v>
      </c>
      <c r="O972" s="57">
        <v>45743.392361111109</v>
      </c>
      <c r="P972" s="57">
        <v>45743.4375</v>
      </c>
      <c r="Q972" s="57">
        <v>45743.424305555556</v>
      </c>
      <c r="R972" t="s">
        <v>407</v>
      </c>
      <c r="S972" s="57">
        <v>45743.431250000001</v>
      </c>
      <c r="V972" t="s">
        <v>28</v>
      </c>
      <c r="W972" t="s">
        <v>578</v>
      </c>
      <c r="X972" s="8">
        <v>45741</v>
      </c>
      <c r="Y972" s="62">
        <v>0.85902777777777772</v>
      </c>
      <c r="Z972" t="s">
        <v>579</v>
      </c>
    </row>
    <row r="973" spans="1:26">
      <c r="A973" s="57">
        <v>45743.388888888891</v>
      </c>
      <c r="B973">
        <v>24848151</v>
      </c>
      <c r="C973">
        <v>732000</v>
      </c>
      <c r="D973" t="s">
        <v>3703</v>
      </c>
      <c r="E973" t="s">
        <v>1993</v>
      </c>
      <c r="F973" t="s">
        <v>4245</v>
      </c>
      <c r="G973" t="s">
        <v>2</v>
      </c>
      <c r="H973">
        <v>75032624</v>
      </c>
      <c r="I973">
        <v>14</v>
      </c>
      <c r="J973">
        <v>998764460</v>
      </c>
      <c r="K973" s="59" t="s">
        <v>4246</v>
      </c>
      <c r="L973" s="59" t="s">
        <v>4247</v>
      </c>
      <c r="M973" s="59" t="s">
        <v>563</v>
      </c>
      <c r="N973" t="s">
        <v>558</v>
      </c>
      <c r="O973" s="57">
        <v>45743.393750000003</v>
      </c>
      <c r="P973" s="57">
        <v>45743.423611111109</v>
      </c>
      <c r="Q973" s="57">
        <v>45743.417361111111</v>
      </c>
      <c r="R973" t="s">
        <v>407</v>
      </c>
      <c r="S973" s="57">
        <v>45743.427083333336</v>
      </c>
      <c r="V973" t="s">
        <v>28</v>
      </c>
      <c r="W973" t="s">
        <v>578</v>
      </c>
      <c r="X973" s="8">
        <v>45743</v>
      </c>
      <c r="Y973" s="62">
        <v>0.97013888888888888</v>
      </c>
      <c r="Z973" t="s">
        <v>579</v>
      </c>
    </row>
    <row r="974" spans="1:26" ht="43.5">
      <c r="A974" s="57">
        <v>45743.395138888889</v>
      </c>
      <c r="B974">
        <v>24848249</v>
      </c>
      <c r="C974">
        <v>732013</v>
      </c>
      <c r="D974" t="s">
        <v>3703</v>
      </c>
      <c r="E974" t="s">
        <v>4248</v>
      </c>
      <c r="F974" t="s">
        <v>4249</v>
      </c>
      <c r="G974" t="s">
        <v>2</v>
      </c>
      <c r="H974">
        <v>90262946</v>
      </c>
      <c r="I974">
        <v>7</v>
      </c>
      <c r="J974">
        <v>903570408</v>
      </c>
      <c r="K974" s="59" t="s">
        <v>4250</v>
      </c>
      <c r="L974" s="59" t="s">
        <v>4251</v>
      </c>
      <c r="M974" s="59" t="s">
        <v>780</v>
      </c>
      <c r="N974" t="s">
        <v>558</v>
      </c>
      <c r="O974" s="57">
        <v>45743.399305555555</v>
      </c>
      <c r="P974" s="57">
        <v>45743.451388888891</v>
      </c>
      <c r="Q974" s="57">
        <v>45743.430555555555</v>
      </c>
      <c r="R974" t="s">
        <v>407</v>
      </c>
      <c r="S974" s="57">
        <v>45743.4375</v>
      </c>
      <c r="V974" t="s">
        <v>28</v>
      </c>
      <c r="W974" t="s">
        <v>578</v>
      </c>
      <c r="X974" s="8">
        <v>45743</v>
      </c>
      <c r="Y974" s="62">
        <v>0.45902777777777776</v>
      </c>
      <c r="Z974" t="s">
        <v>579</v>
      </c>
    </row>
    <row r="975" spans="1:26" ht="29.1">
      <c r="A975" s="57">
        <v>45743.406944444447</v>
      </c>
      <c r="B975">
        <v>24848771</v>
      </c>
      <c r="C975">
        <v>732032</v>
      </c>
      <c r="D975" t="s">
        <v>3703</v>
      </c>
      <c r="E975" t="s">
        <v>1391</v>
      </c>
      <c r="F975" t="s">
        <v>4252</v>
      </c>
      <c r="G975" t="s">
        <v>2</v>
      </c>
      <c r="H975">
        <v>71082290</v>
      </c>
      <c r="I975">
        <v>25</v>
      </c>
      <c r="J975">
        <v>994613304</v>
      </c>
      <c r="K975" s="59" t="s">
        <v>4253</v>
      </c>
      <c r="L975" s="59" t="s">
        <v>4254</v>
      </c>
      <c r="M975" s="59" t="s">
        <v>604</v>
      </c>
      <c r="N975" t="s">
        <v>546</v>
      </c>
      <c r="O975" s="57">
        <v>45743.411111111112</v>
      </c>
      <c r="P975" s="57">
        <v>45743.4375</v>
      </c>
      <c r="Q975" s="57">
        <v>45743.433333333334</v>
      </c>
      <c r="R975" t="s">
        <v>407</v>
      </c>
      <c r="S975" s="57">
        <v>45743.490972222222</v>
      </c>
      <c r="V975" t="s">
        <v>28</v>
      </c>
      <c r="W975" t="s">
        <v>578</v>
      </c>
      <c r="X975" s="8">
        <v>45743</v>
      </c>
      <c r="Z975" t="s">
        <v>724</v>
      </c>
    </row>
    <row r="976" spans="1:26">
      <c r="A976" s="57">
        <v>45743.411805555559</v>
      </c>
      <c r="B976">
        <v>24848767</v>
      </c>
      <c r="C976">
        <v>732040</v>
      </c>
      <c r="D976" t="s">
        <v>3703</v>
      </c>
      <c r="E976" t="s">
        <v>4255</v>
      </c>
      <c r="F976" t="s">
        <v>4256</v>
      </c>
      <c r="G976" t="s">
        <v>2</v>
      </c>
      <c r="H976">
        <v>41870585</v>
      </c>
      <c r="I976">
        <v>41</v>
      </c>
      <c r="J976">
        <v>992715544</v>
      </c>
      <c r="K976" s="59" t="s">
        <v>4257</v>
      </c>
      <c r="L976" s="59" t="s">
        <v>833</v>
      </c>
      <c r="M976" s="59" t="s">
        <v>604</v>
      </c>
      <c r="N976" t="s">
        <v>546</v>
      </c>
      <c r="O976" s="57">
        <v>45743.418055555558</v>
      </c>
      <c r="P976" s="57">
        <v>45743.451388888891</v>
      </c>
      <c r="Q976" s="57">
        <v>45743.444444444445</v>
      </c>
      <c r="R976" t="s">
        <v>407</v>
      </c>
      <c r="S976" s="57">
        <v>45743.469444444447</v>
      </c>
      <c r="V976" t="s">
        <v>28</v>
      </c>
      <c r="W976" t="s">
        <v>578</v>
      </c>
      <c r="X976" s="8">
        <v>45743</v>
      </c>
      <c r="Y976" s="62">
        <v>0.46527777777777779</v>
      </c>
      <c r="Z976" t="s">
        <v>579</v>
      </c>
    </row>
    <row r="977" spans="1:26" ht="29.1">
      <c r="A977" s="57">
        <v>45743.415277777778</v>
      </c>
      <c r="B977">
        <v>24848922</v>
      </c>
      <c r="C977">
        <v>732044</v>
      </c>
      <c r="D977" t="s">
        <v>3703</v>
      </c>
      <c r="E977" t="s">
        <v>4258</v>
      </c>
      <c r="F977" t="s">
        <v>4259</v>
      </c>
      <c r="G977" t="s">
        <v>2</v>
      </c>
      <c r="H977">
        <v>75438454</v>
      </c>
      <c r="I977">
        <v>27</v>
      </c>
      <c r="J977">
        <v>948897052</v>
      </c>
      <c r="K977" s="59" t="s">
        <v>4260</v>
      </c>
      <c r="L977" s="59" t="s">
        <v>4261</v>
      </c>
      <c r="M977" s="59" t="s">
        <v>757</v>
      </c>
      <c r="N977" t="s">
        <v>546</v>
      </c>
      <c r="O977" s="57">
        <v>45743.418749999997</v>
      </c>
      <c r="P977" s="57">
        <v>45743.4375</v>
      </c>
      <c r="Q977" s="57">
        <v>45743.439583333333</v>
      </c>
      <c r="R977" t="s">
        <v>407</v>
      </c>
      <c r="S977" s="57">
        <v>45743.449305555558</v>
      </c>
      <c r="V977" t="s">
        <v>28</v>
      </c>
      <c r="W977" t="s">
        <v>578</v>
      </c>
      <c r="X977" s="8">
        <v>45743</v>
      </c>
      <c r="Y977" s="62">
        <v>0.46041666666666664</v>
      </c>
      <c r="Z977" t="s">
        <v>579</v>
      </c>
    </row>
    <row r="978" spans="1:26">
      <c r="A978" s="57">
        <v>45743.417361111111</v>
      </c>
      <c r="B978">
        <v>24848974</v>
      </c>
      <c r="C978">
        <v>732045</v>
      </c>
      <c r="D978" t="s">
        <v>3703</v>
      </c>
      <c r="E978" t="s">
        <v>4262</v>
      </c>
      <c r="F978" t="s">
        <v>4263</v>
      </c>
      <c r="G978" t="s">
        <v>1248</v>
      </c>
      <c r="H978">
        <v>637311</v>
      </c>
      <c r="I978">
        <v>34</v>
      </c>
      <c r="J978">
        <v>999973837</v>
      </c>
      <c r="K978" s="59" t="s">
        <v>4264</v>
      </c>
      <c r="L978" s="59" t="s">
        <v>4265</v>
      </c>
      <c r="M978" s="59" t="s">
        <v>573</v>
      </c>
      <c r="N978" t="s">
        <v>546</v>
      </c>
      <c r="O978" s="57">
        <v>45743.42083333333</v>
      </c>
      <c r="P978" s="57">
        <v>45743.451388888891</v>
      </c>
      <c r="Q978" s="57">
        <v>45743.449305555558</v>
      </c>
      <c r="R978" t="s">
        <v>407</v>
      </c>
      <c r="S978" s="57">
        <v>45743.457638888889</v>
      </c>
      <c r="V978" t="s">
        <v>28</v>
      </c>
      <c r="W978" t="s">
        <v>578</v>
      </c>
      <c r="X978" s="8">
        <v>45743</v>
      </c>
      <c r="Y978" s="60">
        <v>0.45833333333333331</v>
      </c>
      <c r="Z978" t="s">
        <v>579</v>
      </c>
    </row>
    <row r="979" spans="1:26" ht="43.5">
      <c r="A979" s="57">
        <v>45743.418055555558</v>
      </c>
      <c r="B979">
        <v>24848998</v>
      </c>
      <c r="C979">
        <v>732049</v>
      </c>
      <c r="D979" t="s">
        <v>3703</v>
      </c>
      <c r="E979" t="s">
        <v>4266</v>
      </c>
      <c r="F979" t="s">
        <v>4267</v>
      </c>
      <c r="G979" t="s">
        <v>2</v>
      </c>
      <c r="H979">
        <v>21875057</v>
      </c>
      <c r="I979">
        <v>49</v>
      </c>
      <c r="J979">
        <v>991880994</v>
      </c>
      <c r="K979" s="59" t="s">
        <v>4268</v>
      </c>
      <c r="L979" s="59" t="s">
        <v>4269</v>
      </c>
      <c r="M979" s="59" t="s">
        <v>677</v>
      </c>
      <c r="N979" t="s">
        <v>546</v>
      </c>
      <c r="O979" s="57">
        <v>45743.422222222223</v>
      </c>
      <c r="P979" s="57">
        <v>45743.451388888891</v>
      </c>
      <c r="Q979" s="57">
        <v>45743.444444444445</v>
      </c>
      <c r="R979" t="s">
        <v>407</v>
      </c>
      <c r="S979" s="57">
        <v>45743.455555555556</v>
      </c>
      <c r="V979" t="s">
        <v>28</v>
      </c>
      <c r="W979" t="s">
        <v>578</v>
      </c>
      <c r="X979" s="8">
        <v>45743</v>
      </c>
      <c r="Y979" s="62">
        <v>0.46388888888888891</v>
      </c>
      <c r="Z979" t="s">
        <v>579</v>
      </c>
    </row>
    <row r="980" spans="1:26" ht="29.1">
      <c r="A980" s="57">
        <v>45743.42083333333</v>
      </c>
      <c r="B980">
        <v>24849041</v>
      </c>
      <c r="C980">
        <v>732054</v>
      </c>
      <c r="D980" t="s">
        <v>3703</v>
      </c>
      <c r="E980" t="s">
        <v>4270</v>
      </c>
      <c r="F980" t="s">
        <v>4271</v>
      </c>
      <c r="G980" t="s">
        <v>2</v>
      </c>
      <c r="H980">
        <v>76669245</v>
      </c>
      <c r="I980">
        <v>25</v>
      </c>
      <c r="J980">
        <v>975817408</v>
      </c>
      <c r="K980" s="59" t="s">
        <v>4272</v>
      </c>
      <c r="L980" s="59" t="s">
        <v>4273</v>
      </c>
      <c r="M980" s="59" t="s">
        <v>589</v>
      </c>
      <c r="N980" t="s">
        <v>546</v>
      </c>
      <c r="O980" s="57">
        <v>45743.424305555556</v>
      </c>
      <c r="P980" s="57">
        <v>45743.451388888891</v>
      </c>
      <c r="Q980" s="57">
        <v>45743.444444444445</v>
      </c>
      <c r="R980" t="s">
        <v>407</v>
      </c>
      <c r="S980" s="57">
        <v>45743.45</v>
      </c>
      <c r="V980" t="s">
        <v>28</v>
      </c>
      <c r="W980" t="s">
        <v>578</v>
      </c>
      <c r="X980" s="8">
        <v>45743</v>
      </c>
      <c r="Y980" s="62">
        <v>0.46180555555555558</v>
      </c>
      <c r="Z980" t="s">
        <v>579</v>
      </c>
    </row>
    <row r="981" spans="1:26">
      <c r="A981" s="57">
        <v>45743.423611111109</v>
      </c>
      <c r="B981">
        <v>24849089</v>
      </c>
      <c r="C981">
        <v>732058</v>
      </c>
      <c r="D981" t="s">
        <v>3703</v>
      </c>
      <c r="E981" t="s">
        <v>4274</v>
      </c>
      <c r="F981" t="s">
        <v>4275</v>
      </c>
      <c r="G981" t="s">
        <v>2</v>
      </c>
      <c r="H981">
        <v>46030485</v>
      </c>
      <c r="I981">
        <v>35</v>
      </c>
      <c r="J981">
        <v>987712023</v>
      </c>
      <c r="K981" s="59" t="s">
        <v>4276</v>
      </c>
      <c r="L981" s="59" t="s">
        <v>4277</v>
      </c>
      <c r="M981" s="59" t="s">
        <v>604</v>
      </c>
      <c r="N981" t="s">
        <v>546</v>
      </c>
      <c r="O981" s="57">
        <v>45743.427083333336</v>
      </c>
      <c r="P981" s="57">
        <v>45743.465277777781</v>
      </c>
      <c r="Q981" s="57">
        <v>45743.448611111111</v>
      </c>
      <c r="R981" t="s">
        <v>407</v>
      </c>
      <c r="S981" s="57">
        <v>45743.463888888888</v>
      </c>
      <c r="V981" t="s">
        <v>28</v>
      </c>
      <c r="W981" t="s">
        <v>578</v>
      </c>
      <c r="X981" s="8">
        <v>45743</v>
      </c>
      <c r="Y981" s="62">
        <v>0.47083333333333333</v>
      </c>
      <c r="Z981" t="s">
        <v>579</v>
      </c>
    </row>
    <row r="982" spans="1:26" ht="29.1">
      <c r="A982" s="57">
        <v>45743.425000000003</v>
      </c>
      <c r="B982">
        <v>24849015</v>
      </c>
      <c r="C982">
        <v>732059</v>
      </c>
      <c r="D982" t="s">
        <v>3703</v>
      </c>
      <c r="E982" t="s">
        <v>4278</v>
      </c>
      <c r="F982" t="s">
        <v>4279</v>
      </c>
      <c r="G982" t="s">
        <v>2</v>
      </c>
      <c r="H982">
        <v>78087363</v>
      </c>
      <c r="I982">
        <v>11</v>
      </c>
      <c r="J982">
        <v>971020880</v>
      </c>
      <c r="K982" s="59" t="s">
        <v>4280</v>
      </c>
      <c r="L982" s="59" t="s">
        <v>4281</v>
      </c>
      <c r="M982" s="59" t="s">
        <v>552</v>
      </c>
      <c r="N982" t="s">
        <v>558</v>
      </c>
      <c r="O982" s="57">
        <v>45743.429166666669</v>
      </c>
      <c r="P982" s="57">
        <v>45743.451388888891</v>
      </c>
      <c r="Q982" s="57">
        <v>45743.444444444445</v>
      </c>
      <c r="R982" t="s">
        <v>407</v>
      </c>
      <c r="S982" s="57">
        <v>45743.45208333333</v>
      </c>
      <c r="V982" t="s">
        <v>28</v>
      </c>
      <c r="W982" t="s">
        <v>578</v>
      </c>
      <c r="X982" s="8">
        <v>45743</v>
      </c>
      <c r="Y982" s="62">
        <v>0.46666666666666667</v>
      </c>
      <c r="Z982" t="s">
        <v>579</v>
      </c>
    </row>
    <row r="983" spans="1:26" ht="29.1">
      <c r="A983" s="57">
        <v>45743.435416666667</v>
      </c>
      <c r="B983">
        <v>24849314</v>
      </c>
      <c r="C983">
        <v>732069</v>
      </c>
      <c r="D983" t="s">
        <v>3703</v>
      </c>
      <c r="E983" t="s">
        <v>4282</v>
      </c>
      <c r="F983" t="s">
        <v>4283</v>
      </c>
      <c r="G983" t="s">
        <v>2</v>
      </c>
      <c r="H983">
        <v>70439719</v>
      </c>
      <c r="I983">
        <v>35</v>
      </c>
      <c r="J983">
        <v>990612312</v>
      </c>
      <c r="K983" s="59" t="s">
        <v>4284</v>
      </c>
      <c r="L983" s="59" t="s">
        <v>4285</v>
      </c>
      <c r="M983" s="59" t="s">
        <v>594</v>
      </c>
      <c r="N983" t="s">
        <v>546</v>
      </c>
      <c r="O983" s="57">
        <v>45743.438888888886</v>
      </c>
      <c r="P983" s="57">
        <v>45743.451388888891</v>
      </c>
      <c r="Q983" s="57">
        <v>45743.470138888886</v>
      </c>
      <c r="R983" t="s">
        <v>407</v>
      </c>
      <c r="S983" s="57">
        <v>45743.488888888889</v>
      </c>
      <c r="V983" t="s">
        <v>28</v>
      </c>
      <c r="W983" t="s">
        <v>578</v>
      </c>
      <c r="X983" s="8">
        <v>45743</v>
      </c>
      <c r="Y983" s="62">
        <v>0.50972222222222219</v>
      </c>
      <c r="Z983" t="s">
        <v>579</v>
      </c>
    </row>
    <row r="984" spans="1:26">
      <c r="A984" s="57">
        <v>45743.444444444445</v>
      </c>
      <c r="B984">
        <v>24849517</v>
      </c>
      <c r="C984">
        <v>732073</v>
      </c>
      <c r="D984" t="s">
        <v>3703</v>
      </c>
      <c r="E984" t="s">
        <v>4286</v>
      </c>
      <c r="F984" t="s">
        <v>4287</v>
      </c>
      <c r="G984" t="s">
        <v>2</v>
      </c>
      <c r="H984">
        <v>42049964</v>
      </c>
      <c r="I984">
        <v>41</v>
      </c>
      <c r="J984">
        <v>944231954</v>
      </c>
      <c r="K984" s="59" t="s">
        <v>4288</v>
      </c>
      <c r="L984" s="59" t="s">
        <v>4289</v>
      </c>
      <c r="M984" s="59" t="s">
        <v>599</v>
      </c>
      <c r="N984" t="s">
        <v>546</v>
      </c>
      <c r="O984" s="57">
        <v>45743.445138888892</v>
      </c>
      <c r="P984" s="57">
        <v>45743.465277777781</v>
      </c>
      <c r="Q984" s="57">
        <v>45743.458333333336</v>
      </c>
      <c r="R984" t="s">
        <v>407</v>
      </c>
      <c r="S984" s="57">
        <v>45743.467361111114</v>
      </c>
      <c r="V984" t="s">
        <v>28</v>
      </c>
      <c r="W984" t="s">
        <v>578</v>
      </c>
      <c r="X984" s="8">
        <v>45743</v>
      </c>
      <c r="Y984" s="62">
        <v>0.51944444444444449</v>
      </c>
      <c r="Z984" t="s">
        <v>579</v>
      </c>
    </row>
    <row r="985" spans="1:26" ht="29.1">
      <c r="A985" s="57">
        <v>45743.444444444445</v>
      </c>
      <c r="B985">
        <v>24849522</v>
      </c>
      <c r="C985">
        <v>732074</v>
      </c>
      <c r="D985" t="s">
        <v>3703</v>
      </c>
      <c r="E985" t="s">
        <v>4290</v>
      </c>
      <c r="F985" t="s">
        <v>4291</v>
      </c>
      <c r="G985" t="s">
        <v>2</v>
      </c>
      <c r="H985">
        <v>77653204</v>
      </c>
      <c r="I985">
        <v>12</v>
      </c>
      <c r="J985">
        <v>955352560</v>
      </c>
      <c r="K985" s="59" t="s">
        <v>4292</v>
      </c>
      <c r="L985" s="59" t="s">
        <v>4293</v>
      </c>
      <c r="M985" s="59" t="s">
        <v>826</v>
      </c>
      <c r="N985" t="s">
        <v>558</v>
      </c>
      <c r="O985" s="57">
        <v>45743.445138888892</v>
      </c>
      <c r="P985" s="57">
        <v>45743.465277777781</v>
      </c>
      <c r="Q985" s="57">
        <v>45743.472222222219</v>
      </c>
      <c r="R985" t="s">
        <v>407</v>
      </c>
      <c r="S985" s="57">
        <v>45743.480555555558</v>
      </c>
      <c r="V985" t="s">
        <v>28</v>
      </c>
      <c r="W985" t="s">
        <v>578</v>
      </c>
      <c r="X985" s="8">
        <v>45743</v>
      </c>
      <c r="Y985" s="62">
        <v>0.51111111111111107</v>
      </c>
      <c r="Z985" t="s">
        <v>579</v>
      </c>
    </row>
    <row r="986" spans="1:26" ht="29.1">
      <c r="A986" s="57">
        <v>45743.457638888889</v>
      </c>
      <c r="B986">
        <v>24849801</v>
      </c>
      <c r="C986">
        <v>732087</v>
      </c>
      <c r="D986" t="s">
        <v>3703</v>
      </c>
      <c r="E986" t="s">
        <v>4294</v>
      </c>
      <c r="F986" t="s">
        <v>4295</v>
      </c>
      <c r="G986" t="s">
        <v>2</v>
      </c>
      <c r="H986">
        <v>90875697</v>
      </c>
      <c r="I986">
        <v>6</v>
      </c>
      <c r="J986">
        <v>950065067</v>
      </c>
      <c r="K986" s="59" t="s">
        <v>4296</v>
      </c>
      <c r="L986" s="59" t="s">
        <v>4297</v>
      </c>
      <c r="M986" s="59" t="s">
        <v>677</v>
      </c>
      <c r="N986" t="s">
        <v>558</v>
      </c>
      <c r="O986" s="57">
        <v>45743.461111111108</v>
      </c>
      <c r="P986" s="57">
        <v>45743.493055555555</v>
      </c>
      <c r="Q986" s="57">
        <v>45743.486111111109</v>
      </c>
      <c r="R986" t="s">
        <v>407</v>
      </c>
      <c r="S986" s="57">
        <v>45743.495833333334</v>
      </c>
      <c r="V986" t="s">
        <v>28</v>
      </c>
      <c r="W986" t="s">
        <v>578</v>
      </c>
      <c r="X986" s="8">
        <v>45743</v>
      </c>
      <c r="Y986" s="62">
        <v>0.51041666666666663</v>
      </c>
      <c r="Z986" t="s">
        <v>579</v>
      </c>
    </row>
    <row r="987" spans="1:26" ht="29.1">
      <c r="A987" s="57">
        <v>45743.476388888892</v>
      </c>
      <c r="B987">
        <v>24850129</v>
      </c>
      <c r="C987">
        <v>732110</v>
      </c>
      <c r="D987" t="s">
        <v>3703</v>
      </c>
      <c r="E987" t="s">
        <v>4298</v>
      </c>
      <c r="F987" t="s">
        <v>4299</v>
      </c>
      <c r="G987" t="s">
        <v>2</v>
      </c>
      <c r="H987">
        <v>73041943</v>
      </c>
      <c r="I987">
        <v>28</v>
      </c>
      <c r="J987">
        <v>934409277</v>
      </c>
      <c r="K987" s="59" t="s">
        <v>4300</v>
      </c>
      <c r="L987" s="59" t="s">
        <v>4301</v>
      </c>
      <c r="M987" s="59" t="s">
        <v>647</v>
      </c>
      <c r="N987" t="s">
        <v>546</v>
      </c>
      <c r="O987" s="57">
        <v>45743.478472222225</v>
      </c>
      <c r="P987" s="57">
        <v>45743.493055555555</v>
      </c>
      <c r="Q987" s="57">
        <v>45743.5</v>
      </c>
      <c r="R987" t="s">
        <v>407</v>
      </c>
      <c r="S987" s="57">
        <v>45743.518055555556</v>
      </c>
      <c r="V987" t="s">
        <v>28</v>
      </c>
      <c r="W987" t="s">
        <v>578</v>
      </c>
      <c r="X987" s="8">
        <v>45743</v>
      </c>
      <c r="Y987" s="62">
        <v>0.51875000000000004</v>
      </c>
      <c r="Z987" t="s">
        <v>579</v>
      </c>
    </row>
    <row r="988" spans="1:26" ht="43.5">
      <c r="A988" s="57">
        <v>45743.486805555556</v>
      </c>
      <c r="B988">
        <v>24850426</v>
      </c>
      <c r="C988">
        <v>732121</v>
      </c>
      <c r="D988" t="s">
        <v>3703</v>
      </c>
      <c r="E988" t="s">
        <v>4302</v>
      </c>
      <c r="F988" t="s">
        <v>4303</v>
      </c>
      <c r="G988" t="s">
        <v>2</v>
      </c>
      <c r="H988">
        <v>41118915</v>
      </c>
      <c r="I988">
        <v>44</v>
      </c>
      <c r="J988">
        <v>933036367</v>
      </c>
      <c r="K988" s="59" t="s">
        <v>4304</v>
      </c>
      <c r="L988" s="59" t="s">
        <v>4305</v>
      </c>
      <c r="M988" s="59" t="s">
        <v>552</v>
      </c>
      <c r="N988" t="s">
        <v>546</v>
      </c>
      <c r="O988" s="57">
        <v>45743.486805555556</v>
      </c>
      <c r="P988" s="57">
        <v>45743.506944444445</v>
      </c>
      <c r="Q988" s="57">
        <v>45743.490972222222</v>
      </c>
      <c r="R988" t="s">
        <v>407</v>
      </c>
      <c r="S988" s="57">
        <v>45743.519444444442</v>
      </c>
      <c r="V988" t="s">
        <v>28</v>
      </c>
      <c r="W988" t="s">
        <v>578</v>
      </c>
      <c r="X988" s="8">
        <v>45743</v>
      </c>
      <c r="Y988" s="62">
        <v>0.53194444444444444</v>
      </c>
      <c r="Z988" t="s">
        <v>579</v>
      </c>
    </row>
    <row r="989" spans="1:26">
      <c r="A989" s="57">
        <v>45743.495138888888</v>
      </c>
      <c r="B989">
        <v>24850615</v>
      </c>
      <c r="C989">
        <v>732133</v>
      </c>
      <c r="D989" t="s">
        <v>3703</v>
      </c>
      <c r="E989" t="s">
        <v>4306</v>
      </c>
      <c r="F989" t="s">
        <v>4307</v>
      </c>
      <c r="G989" t="s">
        <v>2</v>
      </c>
      <c r="H989">
        <v>78772125</v>
      </c>
      <c r="I989">
        <v>10</v>
      </c>
      <c r="J989">
        <v>957865239</v>
      </c>
      <c r="K989" s="59" t="s">
        <v>4308</v>
      </c>
      <c r="L989" s="59" t="s">
        <v>4309</v>
      </c>
      <c r="M989" s="59" t="s">
        <v>805</v>
      </c>
      <c r="N989" t="s">
        <v>558</v>
      </c>
      <c r="O989" s="57">
        <v>45743.499305555553</v>
      </c>
      <c r="P989" s="57">
        <v>45743.520833333336</v>
      </c>
      <c r="Q989" s="57">
        <v>45743.513888888891</v>
      </c>
      <c r="R989" t="s">
        <v>407</v>
      </c>
      <c r="S989" s="57">
        <v>45743.525694444441</v>
      </c>
      <c r="V989" t="s">
        <v>28</v>
      </c>
      <c r="W989" t="s">
        <v>578</v>
      </c>
      <c r="X989" s="8">
        <v>45743</v>
      </c>
      <c r="Y989" s="62">
        <v>0.54652777777777772</v>
      </c>
      <c r="Z989" t="s">
        <v>579</v>
      </c>
    </row>
    <row r="990" spans="1:26" ht="29.1">
      <c r="A990" s="57">
        <v>45743.508333333331</v>
      </c>
      <c r="B990">
        <v>24850877</v>
      </c>
      <c r="C990">
        <v>732141</v>
      </c>
      <c r="D990" t="s">
        <v>3863</v>
      </c>
      <c r="E990" t="s">
        <v>4310</v>
      </c>
      <c r="F990" t="s">
        <v>4311</v>
      </c>
      <c r="G990" t="s">
        <v>2</v>
      </c>
      <c r="H990">
        <v>79302984</v>
      </c>
      <c r="I990">
        <v>9</v>
      </c>
      <c r="J990">
        <v>992784786</v>
      </c>
      <c r="K990" s="59" t="s">
        <v>4312</v>
      </c>
      <c r="L990" s="59" t="s">
        <v>4313</v>
      </c>
      <c r="M990" s="59" t="s">
        <v>563</v>
      </c>
      <c r="N990" t="s">
        <v>558</v>
      </c>
      <c r="O990" s="57">
        <v>45743.511805555558</v>
      </c>
      <c r="P990" s="57">
        <v>45743.534722222219</v>
      </c>
      <c r="Q990" s="57">
        <v>45743.52847222222</v>
      </c>
      <c r="R990" t="s">
        <v>407</v>
      </c>
      <c r="S990" t="s">
        <v>407</v>
      </c>
      <c r="V990" t="s">
        <v>28</v>
      </c>
      <c r="W990" t="s">
        <v>578</v>
      </c>
      <c r="X990" s="8">
        <v>45743</v>
      </c>
      <c r="Y990" s="62">
        <v>0.70763888888888893</v>
      </c>
      <c r="Z990" t="s">
        <v>579</v>
      </c>
    </row>
    <row r="991" spans="1:26" ht="57.95">
      <c r="A991" s="57">
        <v>45743.51458333333</v>
      </c>
      <c r="B991">
        <v>24850941</v>
      </c>
      <c r="C991">
        <v>732147</v>
      </c>
      <c r="D991" t="s">
        <v>3863</v>
      </c>
      <c r="E991" t="s">
        <v>4314</v>
      </c>
      <c r="F991" t="s">
        <v>4315</v>
      </c>
      <c r="G991" t="s">
        <v>2</v>
      </c>
      <c r="H991">
        <v>77176947</v>
      </c>
      <c r="I991">
        <v>26</v>
      </c>
      <c r="J991">
        <v>947097392</v>
      </c>
      <c r="K991" s="59" t="s">
        <v>4316</v>
      </c>
      <c r="L991" s="59" t="s">
        <v>4317</v>
      </c>
      <c r="M991" s="59" t="s">
        <v>584</v>
      </c>
      <c r="N991" t="s">
        <v>546</v>
      </c>
      <c r="O991" s="57">
        <v>45743.51666666667</v>
      </c>
      <c r="P991" s="57">
        <v>45743.534722222219</v>
      </c>
      <c r="Q991" s="57">
        <v>45743.527777777781</v>
      </c>
      <c r="R991" t="s">
        <v>407</v>
      </c>
      <c r="S991" t="s">
        <v>407</v>
      </c>
      <c r="V991" t="s">
        <v>28</v>
      </c>
      <c r="W991" t="s">
        <v>578</v>
      </c>
      <c r="X991" s="8">
        <v>45743</v>
      </c>
      <c r="Y991" s="62">
        <v>0.74513888888888891</v>
      </c>
      <c r="Z991" t="s">
        <v>579</v>
      </c>
    </row>
    <row r="992" spans="1:26" ht="29.1">
      <c r="A992" s="57">
        <v>45743.517361111109</v>
      </c>
      <c r="B992">
        <v>24850342</v>
      </c>
      <c r="C992">
        <v>732148</v>
      </c>
      <c r="D992" t="s">
        <v>540</v>
      </c>
      <c r="E992" t="s">
        <v>4142</v>
      </c>
      <c r="F992" t="s">
        <v>4143</v>
      </c>
      <c r="G992" t="s">
        <v>764</v>
      </c>
      <c r="H992">
        <v>5887878</v>
      </c>
      <c r="I992">
        <v>11</v>
      </c>
      <c r="J992">
        <v>998111946</v>
      </c>
      <c r="K992" s="59" t="s">
        <v>4144</v>
      </c>
      <c r="L992" s="59" t="s">
        <v>4144</v>
      </c>
      <c r="M992" s="59" t="s">
        <v>589</v>
      </c>
      <c r="N992" t="s">
        <v>558</v>
      </c>
      <c r="O992" s="57">
        <v>45743.522916666669</v>
      </c>
      <c r="P992" s="57">
        <v>45743.548611111109</v>
      </c>
      <c r="Q992" t="s">
        <v>407</v>
      </c>
      <c r="R992" t="s">
        <v>407</v>
      </c>
      <c r="S992" t="s">
        <v>407</v>
      </c>
      <c r="V992" t="s">
        <v>28</v>
      </c>
      <c r="W992" t="s">
        <v>578</v>
      </c>
      <c r="X992" s="8">
        <v>45743</v>
      </c>
      <c r="Y992" s="62">
        <v>0.5625</v>
      </c>
      <c r="Z992" t="s">
        <v>579</v>
      </c>
    </row>
    <row r="993" spans="1:26" ht="29.1">
      <c r="A993" s="57">
        <v>45743.540972222225</v>
      </c>
      <c r="B993">
        <v>24851505</v>
      </c>
      <c r="C993">
        <v>732172</v>
      </c>
      <c r="D993" t="s">
        <v>3703</v>
      </c>
      <c r="E993" t="s">
        <v>4318</v>
      </c>
      <c r="F993" t="s">
        <v>4319</v>
      </c>
      <c r="G993" t="s">
        <v>2</v>
      </c>
      <c r="H993">
        <v>60162068</v>
      </c>
      <c r="I993">
        <v>18</v>
      </c>
      <c r="J993">
        <v>976853467</v>
      </c>
      <c r="K993" s="59" t="s">
        <v>4320</v>
      </c>
      <c r="L993" s="59" t="s">
        <v>4321</v>
      </c>
      <c r="M993" s="59" t="s">
        <v>4322</v>
      </c>
      <c r="N993" t="s">
        <v>546</v>
      </c>
      <c r="O993" s="57">
        <v>45743.544444444444</v>
      </c>
      <c r="P993" s="57">
        <v>45743.5625</v>
      </c>
      <c r="Q993" s="57">
        <v>45743.569444444445</v>
      </c>
      <c r="R993" t="s">
        <v>407</v>
      </c>
      <c r="S993" s="57">
        <v>45743.578472222223</v>
      </c>
      <c r="V993" t="s">
        <v>28</v>
      </c>
      <c r="W993" t="s">
        <v>578</v>
      </c>
      <c r="X993" s="8">
        <v>45743</v>
      </c>
      <c r="Z993" t="s">
        <v>579</v>
      </c>
    </row>
    <row r="994" spans="1:26">
      <c r="A994" s="57">
        <v>45743.543749999997</v>
      </c>
      <c r="B994">
        <v>24851552</v>
      </c>
      <c r="C994">
        <v>732174</v>
      </c>
      <c r="D994" t="s">
        <v>3703</v>
      </c>
      <c r="E994" t="s">
        <v>4323</v>
      </c>
      <c r="F994" t="s">
        <v>4324</v>
      </c>
      <c r="G994" t="s">
        <v>2</v>
      </c>
      <c r="H994">
        <v>41334910</v>
      </c>
      <c r="I994">
        <v>43</v>
      </c>
      <c r="J994">
        <v>993828576</v>
      </c>
      <c r="K994" s="59" t="s">
        <v>4325</v>
      </c>
      <c r="L994" s="59" t="s">
        <v>4326</v>
      </c>
      <c r="M994" s="59" t="s">
        <v>589</v>
      </c>
      <c r="N994" t="s">
        <v>546</v>
      </c>
      <c r="O994" s="57">
        <v>45743.547222222223</v>
      </c>
      <c r="P994" s="57">
        <v>45743.5625</v>
      </c>
      <c r="Q994" s="57">
        <v>45743.55972222222</v>
      </c>
      <c r="R994" t="s">
        <v>407</v>
      </c>
      <c r="S994" s="57">
        <v>45743.574305555558</v>
      </c>
      <c r="V994" t="s">
        <v>28</v>
      </c>
      <c r="W994" t="s">
        <v>578</v>
      </c>
      <c r="X994" s="8">
        <v>45743</v>
      </c>
      <c r="Y994" s="62">
        <v>0.63749999999999996</v>
      </c>
      <c r="Z994" t="s">
        <v>579</v>
      </c>
    </row>
    <row r="995" spans="1:26" ht="29.1">
      <c r="A995" s="57">
        <v>45743.55972222222</v>
      </c>
      <c r="B995">
        <v>24851755</v>
      </c>
      <c r="C995">
        <v>732193</v>
      </c>
      <c r="D995" t="s">
        <v>3703</v>
      </c>
      <c r="E995" t="s">
        <v>4327</v>
      </c>
      <c r="F995" t="s">
        <v>4328</v>
      </c>
      <c r="G995" t="s">
        <v>2</v>
      </c>
      <c r="H995">
        <v>90604818</v>
      </c>
      <c r="I995">
        <v>7</v>
      </c>
      <c r="J995">
        <v>985285285</v>
      </c>
      <c r="K995" s="59" t="s">
        <v>4329</v>
      </c>
      <c r="L995" s="59" t="s">
        <v>4330</v>
      </c>
      <c r="M995" s="59" t="s">
        <v>757</v>
      </c>
      <c r="N995" t="s">
        <v>558</v>
      </c>
      <c r="O995" s="57">
        <v>45743.564583333333</v>
      </c>
      <c r="P995" s="57">
        <v>45743.576388888891</v>
      </c>
      <c r="Q995" s="57">
        <v>45743.659722222219</v>
      </c>
      <c r="R995" t="s">
        <v>407</v>
      </c>
      <c r="S995" t="s">
        <v>407</v>
      </c>
      <c r="V995" t="s">
        <v>28</v>
      </c>
      <c r="W995" t="s">
        <v>62</v>
      </c>
      <c r="X995" s="8">
        <v>45718</v>
      </c>
      <c r="Z995" t="s">
        <v>579</v>
      </c>
    </row>
    <row r="996" spans="1:26" ht="29.1">
      <c r="A996" s="57">
        <v>45743.567361111112</v>
      </c>
      <c r="B996">
        <v>24851929</v>
      </c>
      <c r="C996">
        <v>732198</v>
      </c>
      <c r="D996" t="s">
        <v>3703</v>
      </c>
      <c r="E996" t="s">
        <v>3754</v>
      </c>
      <c r="F996" t="s">
        <v>3755</v>
      </c>
      <c r="G996" t="s">
        <v>2</v>
      </c>
      <c r="H996">
        <v>72600842</v>
      </c>
      <c r="I996">
        <v>16</v>
      </c>
      <c r="J996">
        <v>972906371</v>
      </c>
      <c r="K996" s="59" t="s">
        <v>4331</v>
      </c>
      <c r="L996" s="59" t="s">
        <v>4332</v>
      </c>
      <c r="M996" s="59" t="s">
        <v>552</v>
      </c>
      <c r="N996" t="s">
        <v>546</v>
      </c>
      <c r="O996" s="57">
        <v>45743.571527777778</v>
      </c>
      <c r="P996" s="57">
        <v>45743.590277777781</v>
      </c>
      <c r="Q996" s="57">
        <v>45743.577777777777</v>
      </c>
      <c r="R996" t="s">
        <v>407</v>
      </c>
      <c r="S996" s="57">
        <v>45743.584722222222</v>
      </c>
      <c r="V996" t="s">
        <v>28</v>
      </c>
      <c r="W996" t="s">
        <v>578</v>
      </c>
      <c r="X996" s="8">
        <v>45743</v>
      </c>
      <c r="Y996" s="62">
        <v>0.60069444444444442</v>
      </c>
      <c r="Z996" t="s">
        <v>579</v>
      </c>
    </row>
    <row r="997" spans="1:26" ht="29.1">
      <c r="A997" s="57">
        <v>45743.577777777777</v>
      </c>
      <c r="B997">
        <v>24852071</v>
      </c>
      <c r="C997">
        <v>732209</v>
      </c>
      <c r="D997" t="s">
        <v>3825</v>
      </c>
      <c r="E997" t="s">
        <v>870</v>
      </c>
      <c r="F997" t="s">
        <v>4333</v>
      </c>
      <c r="G997" t="s">
        <v>2</v>
      </c>
      <c r="H997">
        <v>10183226</v>
      </c>
      <c r="I997">
        <v>48</v>
      </c>
      <c r="J997">
        <v>940479691</v>
      </c>
      <c r="K997" s="59" t="s">
        <v>4334</v>
      </c>
      <c r="L997" s="59" t="s">
        <v>4335</v>
      </c>
      <c r="M997" s="59" t="s">
        <v>622</v>
      </c>
      <c r="N997" t="s">
        <v>546</v>
      </c>
      <c r="O997" s="57">
        <v>45743.578472222223</v>
      </c>
      <c r="P997" s="57">
        <v>45743.590277777781</v>
      </c>
      <c r="Q997" t="s">
        <v>407</v>
      </c>
      <c r="R997" t="s">
        <v>407</v>
      </c>
      <c r="S997" t="s">
        <v>407</v>
      </c>
      <c r="V997" t="s">
        <v>28</v>
      </c>
      <c r="W997" t="s">
        <v>578</v>
      </c>
      <c r="X997" s="8">
        <v>45743</v>
      </c>
      <c r="Y997" s="62">
        <v>0.63680555555555551</v>
      </c>
      <c r="Z997" t="s">
        <v>579</v>
      </c>
    </row>
    <row r="998" spans="1:26" ht="29.1">
      <c r="A998" s="57">
        <v>45743.57916666667</v>
      </c>
      <c r="B998">
        <v>24852085</v>
      </c>
      <c r="C998">
        <v>732211</v>
      </c>
      <c r="D998" t="s">
        <v>3703</v>
      </c>
      <c r="E998" t="s">
        <v>4336</v>
      </c>
      <c r="F998" t="s">
        <v>4337</v>
      </c>
      <c r="G998" t="s">
        <v>2</v>
      </c>
      <c r="H998">
        <v>81455051</v>
      </c>
      <c r="I998">
        <v>10</v>
      </c>
      <c r="J998">
        <v>990259318</v>
      </c>
      <c r="K998" s="59" t="s">
        <v>4338</v>
      </c>
      <c r="L998" s="59" t="s">
        <v>4339</v>
      </c>
      <c r="M998" s="59" t="s">
        <v>568</v>
      </c>
      <c r="N998" t="s">
        <v>558</v>
      </c>
      <c r="O998" s="57">
        <v>45743.582638888889</v>
      </c>
      <c r="P998" s="57">
        <v>45743.590277777781</v>
      </c>
      <c r="Q998" s="57">
        <v>45743.65347222222</v>
      </c>
      <c r="R998" t="s">
        <v>407</v>
      </c>
      <c r="S998" t="s">
        <v>407</v>
      </c>
      <c r="V998" t="s">
        <v>28</v>
      </c>
      <c r="W998" t="s">
        <v>578</v>
      </c>
      <c r="X998" s="8">
        <v>45743</v>
      </c>
      <c r="Y998" s="62">
        <v>0.73888888888888893</v>
      </c>
      <c r="Z998" t="s">
        <v>579</v>
      </c>
    </row>
    <row r="999" spans="1:26" ht="29.1">
      <c r="A999" s="57">
        <v>45743.595138888886</v>
      </c>
      <c r="B999">
        <v>24852299</v>
      </c>
      <c r="C999">
        <v>732225</v>
      </c>
      <c r="D999" t="s">
        <v>3703</v>
      </c>
      <c r="E999" t="s">
        <v>4340</v>
      </c>
      <c r="F999" t="s">
        <v>4341</v>
      </c>
      <c r="G999" t="s">
        <v>2</v>
      </c>
      <c r="H999">
        <v>45483489</v>
      </c>
      <c r="I999">
        <v>36</v>
      </c>
      <c r="J999">
        <v>988388105</v>
      </c>
      <c r="K999" s="59" t="s">
        <v>4342</v>
      </c>
      <c r="L999" s="59" t="s">
        <v>4343</v>
      </c>
      <c r="M999" s="59" t="s">
        <v>545</v>
      </c>
      <c r="N999" t="s">
        <v>546</v>
      </c>
      <c r="O999" s="57">
        <v>45743.598611111112</v>
      </c>
      <c r="P999" s="57">
        <v>45743.618055555555</v>
      </c>
      <c r="Q999" s="57">
        <v>45743.611111111109</v>
      </c>
      <c r="R999" t="s">
        <v>407</v>
      </c>
      <c r="S999" s="57">
        <v>45743.619444444441</v>
      </c>
      <c r="V999" t="s">
        <v>28</v>
      </c>
      <c r="W999" t="s">
        <v>578</v>
      </c>
      <c r="X999" s="8">
        <v>45743</v>
      </c>
      <c r="Y999" s="62">
        <v>0.64652777777777781</v>
      </c>
      <c r="Z999" t="s">
        <v>579</v>
      </c>
    </row>
    <row r="1000" spans="1:26" ht="29.1">
      <c r="A1000" s="57">
        <v>45743.600694444445</v>
      </c>
      <c r="B1000">
        <v>24852313</v>
      </c>
      <c r="C1000">
        <v>732230</v>
      </c>
      <c r="D1000" t="s">
        <v>3703</v>
      </c>
      <c r="E1000" t="s">
        <v>1993</v>
      </c>
      <c r="F1000" t="s">
        <v>2621</v>
      </c>
      <c r="G1000" t="s">
        <v>2</v>
      </c>
      <c r="H1000">
        <v>72764493</v>
      </c>
      <c r="I1000">
        <v>30</v>
      </c>
      <c r="J1000">
        <v>954100931</v>
      </c>
      <c r="K1000" s="59" t="s">
        <v>4344</v>
      </c>
      <c r="L1000" s="59" t="s">
        <v>4345</v>
      </c>
      <c r="M1000" s="59" t="s">
        <v>552</v>
      </c>
      <c r="N1000" t="s">
        <v>546</v>
      </c>
      <c r="O1000" s="57">
        <v>45743.602083333331</v>
      </c>
      <c r="P1000" s="57">
        <v>45743.618055555555</v>
      </c>
      <c r="Q1000" s="57">
        <v>45743.619444444441</v>
      </c>
      <c r="R1000" t="s">
        <v>407</v>
      </c>
      <c r="S1000" s="57">
        <v>45743.631249999999</v>
      </c>
      <c r="V1000" t="s">
        <v>28</v>
      </c>
      <c r="W1000" t="s">
        <v>578</v>
      </c>
      <c r="X1000" s="8">
        <v>45744</v>
      </c>
      <c r="Z1000" t="s">
        <v>724</v>
      </c>
    </row>
    <row r="1001" spans="1:26" ht="29.1">
      <c r="A1001" s="57">
        <v>45743.601388888892</v>
      </c>
      <c r="B1001">
        <v>24852389</v>
      </c>
      <c r="C1001">
        <v>732231</v>
      </c>
      <c r="D1001" t="s">
        <v>3703</v>
      </c>
      <c r="E1001" t="s">
        <v>1164</v>
      </c>
      <c r="F1001" t="s">
        <v>4346</v>
      </c>
      <c r="G1001" t="s">
        <v>2</v>
      </c>
      <c r="H1001">
        <v>70368855</v>
      </c>
      <c r="I1001">
        <v>27</v>
      </c>
      <c r="J1001">
        <v>991104491</v>
      </c>
      <c r="K1001" s="59" t="s">
        <v>4347</v>
      </c>
      <c r="L1001" s="59" t="s">
        <v>4348</v>
      </c>
      <c r="M1001" s="59" t="s">
        <v>552</v>
      </c>
      <c r="N1001" t="s">
        <v>546</v>
      </c>
      <c r="O1001" s="57">
        <v>45743.605555555558</v>
      </c>
      <c r="P1001" s="57">
        <v>45743.631944444445</v>
      </c>
      <c r="Q1001" s="57">
        <v>45743.625</v>
      </c>
      <c r="R1001" t="s">
        <v>407</v>
      </c>
      <c r="S1001" s="57">
        <v>45743.74722222222</v>
      </c>
      <c r="V1001" t="s">
        <v>28</v>
      </c>
      <c r="W1001" t="s">
        <v>578</v>
      </c>
      <c r="X1001" s="8">
        <v>45743</v>
      </c>
      <c r="Y1001" s="62">
        <v>0.69513888888888886</v>
      </c>
      <c r="Z1001" t="s">
        <v>579</v>
      </c>
    </row>
    <row r="1002" spans="1:26">
      <c r="A1002" s="57">
        <v>45743.602083333331</v>
      </c>
      <c r="B1002">
        <v>24852329</v>
      </c>
      <c r="C1002">
        <v>732232</v>
      </c>
      <c r="D1002" t="s">
        <v>3703</v>
      </c>
      <c r="E1002" t="s">
        <v>4349</v>
      </c>
      <c r="F1002" t="s">
        <v>4350</v>
      </c>
      <c r="G1002" t="s">
        <v>2</v>
      </c>
      <c r="H1002">
        <v>70035104</v>
      </c>
      <c r="I1002">
        <v>35</v>
      </c>
      <c r="J1002">
        <v>923703143</v>
      </c>
      <c r="K1002" s="59" t="s">
        <v>4351</v>
      </c>
      <c r="L1002" s="59" t="s">
        <v>407</v>
      </c>
      <c r="M1002" s="59" t="s">
        <v>589</v>
      </c>
      <c r="N1002" t="s">
        <v>546</v>
      </c>
      <c r="O1002" s="57">
        <v>45743.625694444447</v>
      </c>
      <c r="P1002" s="57">
        <v>45743.673611111109</v>
      </c>
      <c r="Q1002" s="57">
        <v>45743.652777777781</v>
      </c>
      <c r="R1002" t="s">
        <v>407</v>
      </c>
      <c r="S1002" s="57">
        <v>45743.659722222219</v>
      </c>
      <c r="V1002" t="s">
        <v>28</v>
      </c>
      <c r="W1002" t="s">
        <v>578</v>
      </c>
      <c r="X1002" s="8">
        <v>45743</v>
      </c>
      <c r="Y1002" s="62">
        <v>0.70277777777777772</v>
      </c>
      <c r="Z1002" t="s">
        <v>579</v>
      </c>
    </row>
    <row r="1003" spans="1:26" ht="29.1">
      <c r="A1003" s="57">
        <v>45743.606249999997</v>
      </c>
      <c r="B1003">
        <v>24852450</v>
      </c>
      <c r="C1003">
        <v>732235</v>
      </c>
      <c r="D1003" t="s">
        <v>3703</v>
      </c>
      <c r="E1003" t="s">
        <v>4352</v>
      </c>
      <c r="F1003" t="s">
        <v>4353</v>
      </c>
      <c r="G1003" t="s">
        <v>2</v>
      </c>
      <c r="H1003">
        <v>42052805</v>
      </c>
      <c r="I1003">
        <v>41</v>
      </c>
      <c r="J1003">
        <v>991591530</v>
      </c>
      <c r="K1003" s="59" t="s">
        <v>4354</v>
      </c>
      <c r="L1003" s="59" t="s">
        <v>4355</v>
      </c>
      <c r="M1003" s="59" t="s">
        <v>557</v>
      </c>
      <c r="N1003" t="s">
        <v>546</v>
      </c>
      <c r="O1003" s="57">
        <v>45743.61041666667</v>
      </c>
      <c r="P1003" s="57">
        <v>45743.645833333336</v>
      </c>
      <c r="Q1003" s="57">
        <v>45743.638888888891</v>
      </c>
      <c r="R1003" t="s">
        <v>407</v>
      </c>
      <c r="S1003" s="57">
        <v>45743.661805555559</v>
      </c>
      <c r="V1003" t="s">
        <v>28</v>
      </c>
      <c r="W1003" t="s">
        <v>578</v>
      </c>
      <c r="X1003" s="8">
        <v>45743</v>
      </c>
      <c r="Y1003" s="62">
        <v>0.70694444444444449</v>
      </c>
      <c r="Z1003" t="s">
        <v>579</v>
      </c>
    </row>
    <row r="1004" spans="1:26">
      <c r="A1004" s="57">
        <v>45743.611111111109</v>
      </c>
      <c r="B1004">
        <v>24852485</v>
      </c>
      <c r="C1004">
        <v>732236</v>
      </c>
      <c r="D1004" t="s">
        <v>3703</v>
      </c>
      <c r="E1004" t="s">
        <v>1881</v>
      </c>
      <c r="F1004" t="s">
        <v>4356</v>
      </c>
      <c r="G1004" t="s">
        <v>2</v>
      </c>
      <c r="H1004">
        <v>48326083</v>
      </c>
      <c r="I1004">
        <v>30</v>
      </c>
      <c r="J1004">
        <v>965358362</v>
      </c>
      <c r="K1004" s="59" t="s">
        <v>4357</v>
      </c>
      <c r="L1004" s="59" t="s">
        <v>4358</v>
      </c>
      <c r="M1004" s="59" t="s">
        <v>677</v>
      </c>
      <c r="N1004" t="s">
        <v>546</v>
      </c>
      <c r="O1004" s="57">
        <v>45743.614583333336</v>
      </c>
      <c r="P1004" s="57">
        <v>45743.645833333336</v>
      </c>
      <c r="Q1004" s="57">
        <v>45743.717361111114</v>
      </c>
      <c r="R1004" t="s">
        <v>407</v>
      </c>
      <c r="S1004" s="57">
        <v>45743.718055555553</v>
      </c>
      <c r="V1004" t="s">
        <v>28</v>
      </c>
      <c r="W1004" t="s">
        <v>4078</v>
      </c>
    </row>
    <row r="1005" spans="1:26" ht="29.1">
      <c r="A1005" s="57">
        <v>45743.615277777775</v>
      </c>
      <c r="B1005">
        <v>24852583</v>
      </c>
      <c r="C1005">
        <v>732241</v>
      </c>
      <c r="D1005" t="s">
        <v>3703</v>
      </c>
      <c r="E1005" t="s">
        <v>2031</v>
      </c>
      <c r="F1005" t="s">
        <v>2032</v>
      </c>
      <c r="G1005" t="s">
        <v>2</v>
      </c>
      <c r="H1005">
        <v>42626580</v>
      </c>
      <c r="I1005">
        <v>40</v>
      </c>
      <c r="J1005">
        <v>991064324</v>
      </c>
      <c r="K1005" s="59" t="s">
        <v>4359</v>
      </c>
      <c r="L1005" s="59" t="s">
        <v>4360</v>
      </c>
      <c r="M1005" s="59" t="s">
        <v>552</v>
      </c>
      <c r="N1005" t="s">
        <v>546</v>
      </c>
      <c r="O1005" s="57">
        <v>45743.618750000001</v>
      </c>
      <c r="P1005" s="57">
        <v>45743.659722222219</v>
      </c>
      <c r="Q1005" s="57">
        <v>45743.638888888891</v>
      </c>
      <c r="R1005" t="s">
        <v>407</v>
      </c>
      <c r="S1005" s="57">
        <v>45743.645833333336</v>
      </c>
      <c r="V1005" t="s">
        <v>28</v>
      </c>
      <c r="W1005" t="s">
        <v>578</v>
      </c>
      <c r="X1005" s="8">
        <v>45743</v>
      </c>
      <c r="Y1005" s="62">
        <v>0.70277777777777772</v>
      </c>
      <c r="Z1005" t="s">
        <v>579</v>
      </c>
    </row>
    <row r="1006" spans="1:26">
      <c r="A1006" s="57">
        <v>45743.617361111108</v>
      </c>
      <c r="B1006">
        <v>24852568</v>
      </c>
      <c r="C1006">
        <v>732244</v>
      </c>
      <c r="D1006" t="s">
        <v>3703</v>
      </c>
      <c r="E1006" t="s">
        <v>4361</v>
      </c>
      <c r="F1006" t="s">
        <v>4362</v>
      </c>
      <c r="G1006" t="s">
        <v>2</v>
      </c>
      <c r="H1006">
        <v>41398320</v>
      </c>
      <c r="I1006">
        <v>42</v>
      </c>
      <c r="J1006">
        <v>976301496</v>
      </c>
      <c r="K1006" s="59" t="s">
        <v>4363</v>
      </c>
      <c r="L1006" s="59" t="s">
        <v>4364</v>
      </c>
      <c r="M1006" s="59" t="s">
        <v>4365</v>
      </c>
      <c r="N1006" t="s">
        <v>546</v>
      </c>
      <c r="O1006" s="57">
        <v>45743.62222222222</v>
      </c>
      <c r="P1006" s="57">
        <v>45743.659722222219</v>
      </c>
      <c r="Q1006" s="57">
        <v>45743.654166666667</v>
      </c>
      <c r="R1006" t="s">
        <v>407</v>
      </c>
      <c r="S1006" s="57">
        <v>45743.662499999999</v>
      </c>
      <c r="V1006" t="s">
        <v>28</v>
      </c>
      <c r="W1006" t="s">
        <v>735</v>
      </c>
      <c r="X1006" s="8">
        <v>45743</v>
      </c>
      <c r="Z1006" t="s">
        <v>724</v>
      </c>
    </row>
    <row r="1007" spans="1:26">
      <c r="A1007" s="57">
        <v>45743.629166666666</v>
      </c>
      <c r="B1007">
        <v>24852801</v>
      </c>
      <c r="C1007">
        <v>732251</v>
      </c>
      <c r="D1007" t="s">
        <v>3703</v>
      </c>
      <c r="E1007" t="s">
        <v>4366</v>
      </c>
      <c r="F1007" t="s">
        <v>4367</v>
      </c>
      <c r="G1007" t="s">
        <v>2</v>
      </c>
      <c r="H1007">
        <v>72924138</v>
      </c>
      <c r="I1007">
        <v>31</v>
      </c>
      <c r="J1007">
        <v>987963710</v>
      </c>
      <c r="K1007" s="59" t="s">
        <v>4368</v>
      </c>
      <c r="L1007" s="59" t="s">
        <v>4369</v>
      </c>
      <c r="M1007" s="59" t="s">
        <v>1067</v>
      </c>
      <c r="N1007" t="s">
        <v>546</v>
      </c>
      <c r="O1007" s="57">
        <v>45743.635416666664</v>
      </c>
      <c r="P1007" s="57">
        <v>45743.673611111109</v>
      </c>
      <c r="Q1007" s="57">
        <v>45743.666666666664</v>
      </c>
      <c r="R1007" t="s">
        <v>407</v>
      </c>
      <c r="S1007" s="57">
        <v>45743.673611111109</v>
      </c>
      <c r="V1007" t="s">
        <v>28</v>
      </c>
      <c r="W1007" t="s">
        <v>578</v>
      </c>
      <c r="X1007" s="8">
        <v>45743</v>
      </c>
      <c r="Y1007" s="62">
        <v>0.70486111111111116</v>
      </c>
      <c r="Z1007" t="s">
        <v>579</v>
      </c>
    </row>
    <row r="1008" spans="1:26">
      <c r="A1008" s="57">
        <v>45743.64166666667</v>
      </c>
      <c r="B1008">
        <v>24852996</v>
      </c>
      <c r="C1008">
        <v>732263</v>
      </c>
      <c r="D1008" t="s">
        <v>3703</v>
      </c>
      <c r="E1008" t="s">
        <v>1819</v>
      </c>
      <c r="F1008" t="s">
        <v>4370</v>
      </c>
      <c r="G1008" t="s">
        <v>2</v>
      </c>
      <c r="H1008">
        <v>7635488</v>
      </c>
      <c r="I1008">
        <v>49</v>
      </c>
      <c r="J1008">
        <v>989899220</v>
      </c>
      <c r="K1008" s="59" t="s">
        <v>4371</v>
      </c>
      <c r="L1008" s="59" t="s">
        <v>4372</v>
      </c>
      <c r="M1008" s="59" t="s">
        <v>589</v>
      </c>
      <c r="N1008" t="s">
        <v>546</v>
      </c>
      <c r="O1008" s="57">
        <v>45743.645138888889</v>
      </c>
      <c r="P1008" s="57">
        <v>45743.673611111109</v>
      </c>
      <c r="Q1008" s="57">
        <v>45743.666666666664</v>
      </c>
      <c r="R1008" t="s">
        <v>407</v>
      </c>
      <c r="S1008" s="57">
        <v>45743.679166666669</v>
      </c>
      <c r="V1008" t="s">
        <v>28</v>
      </c>
      <c r="W1008" t="s">
        <v>578</v>
      </c>
      <c r="X1008" s="8">
        <v>45743</v>
      </c>
      <c r="Y1008" s="62">
        <v>0.70625000000000004</v>
      </c>
      <c r="Z1008" t="s">
        <v>579</v>
      </c>
    </row>
    <row r="1009" spans="1:26" ht="29.1">
      <c r="A1009" s="57">
        <v>45743.65625</v>
      </c>
      <c r="B1009">
        <v>24853229</v>
      </c>
      <c r="C1009">
        <v>732277</v>
      </c>
      <c r="D1009" t="s">
        <v>3703</v>
      </c>
      <c r="E1009" t="s">
        <v>4373</v>
      </c>
      <c r="F1009" t="s">
        <v>4374</v>
      </c>
      <c r="G1009" t="s">
        <v>2</v>
      </c>
      <c r="H1009">
        <v>47481744</v>
      </c>
      <c r="I1009">
        <v>32</v>
      </c>
      <c r="J1009">
        <v>959934528</v>
      </c>
      <c r="K1009" s="59" t="s">
        <v>4375</v>
      </c>
      <c r="L1009" s="59" t="s">
        <v>4376</v>
      </c>
      <c r="M1009" s="59" t="s">
        <v>594</v>
      </c>
      <c r="N1009" t="s">
        <v>546</v>
      </c>
      <c r="O1009" s="57">
        <v>45743.659722222219</v>
      </c>
      <c r="P1009" s="57">
        <v>45743.6875</v>
      </c>
      <c r="Q1009" s="57">
        <v>45743.681944444441</v>
      </c>
      <c r="R1009" t="s">
        <v>407</v>
      </c>
      <c r="S1009" s="57">
        <v>45743.6875</v>
      </c>
      <c r="V1009" t="s">
        <v>28</v>
      </c>
      <c r="W1009" t="s">
        <v>578</v>
      </c>
      <c r="X1009" s="8">
        <v>45743</v>
      </c>
      <c r="Y1009" s="62">
        <v>0.71597222222222223</v>
      </c>
      <c r="Z1009" t="s">
        <v>579</v>
      </c>
    </row>
    <row r="1010" spans="1:26" ht="29.1">
      <c r="A1010" s="57">
        <v>45743.65902777778</v>
      </c>
      <c r="B1010">
        <v>24853282</v>
      </c>
      <c r="C1010">
        <v>732279</v>
      </c>
      <c r="D1010" t="s">
        <v>3703</v>
      </c>
      <c r="E1010" t="s">
        <v>4377</v>
      </c>
      <c r="F1010" t="s">
        <v>4378</v>
      </c>
      <c r="G1010" t="s">
        <v>2</v>
      </c>
      <c r="H1010">
        <v>71154996</v>
      </c>
      <c r="I1010">
        <v>20</v>
      </c>
      <c r="J1010">
        <v>950352150</v>
      </c>
      <c r="K1010" s="59" t="s">
        <v>4379</v>
      </c>
      <c r="L1010" s="59" t="s">
        <v>4380</v>
      </c>
      <c r="M1010" s="59" t="s">
        <v>907</v>
      </c>
      <c r="N1010" t="s">
        <v>546</v>
      </c>
      <c r="O1010" s="57">
        <v>45743.663194444445</v>
      </c>
      <c r="P1010" s="57">
        <v>45743.6875</v>
      </c>
      <c r="Q1010" s="57">
        <v>45743.680555555555</v>
      </c>
      <c r="R1010" t="s">
        <v>407</v>
      </c>
      <c r="S1010" s="57">
        <v>45743.691666666666</v>
      </c>
      <c r="V1010" t="s">
        <v>28</v>
      </c>
      <c r="W1010" t="s">
        <v>578</v>
      </c>
      <c r="X1010" s="8">
        <v>45743</v>
      </c>
      <c r="Y1010" s="62">
        <v>0.72222222222222221</v>
      </c>
      <c r="Z1010" t="s">
        <v>579</v>
      </c>
    </row>
    <row r="1011" spans="1:26">
      <c r="A1011" s="57">
        <v>45743.662499999999</v>
      </c>
      <c r="B1011">
        <v>24853278</v>
      </c>
      <c r="C1011">
        <v>732280</v>
      </c>
      <c r="D1011" t="s">
        <v>3703</v>
      </c>
      <c r="E1011" t="s">
        <v>4381</v>
      </c>
      <c r="F1011" t="s">
        <v>4382</v>
      </c>
      <c r="G1011" t="s">
        <v>2</v>
      </c>
      <c r="H1011">
        <v>40510827</v>
      </c>
      <c r="I1011">
        <v>45</v>
      </c>
      <c r="J1011">
        <v>922919383</v>
      </c>
      <c r="K1011" s="59" t="s">
        <v>4383</v>
      </c>
      <c r="L1011" s="59" t="s">
        <v>4384</v>
      </c>
      <c r="M1011" s="59" t="s">
        <v>589</v>
      </c>
      <c r="N1011" t="s">
        <v>546</v>
      </c>
      <c r="O1011" s="57">
        <v>45743.670138888891</v>
      </c>
      <c r="P1011" s="57">
        <v>45743.6875</v>
      </c>
      <c r="Q1011" s="57">
        <v>45743.694444444445</v>
      </c>
      <c r="R1011" t="s">
        <v>407</v>
      </c>
      <c r="S1011" s="57">
        <v>45743.707638888889</v>
      </c>
      <c r="V1011" t="s">
        <v>28</v>
      </c>
      <c r="W1011" t="s">
        <v>578</v>
      </c>
      <c r="X1011" s="8">
        <v>45743</v>
      </c>
      <c r="Y1011" s="62">
        <v>0.72013888888888888</v>
      </c>
      <c r="Z1011" t="s">
        <v>579</v>
      </c>
    </row>
    <row r="1012" spans="1:26" ht="43.5">
      <c r="A1012" s="57">
        <v>45743.663888888892</v>
      </c>
      <c r="B1012">
        <v>24853377</v>
      </c>
      <c r="C1012">
        <v>732283</v>
      </c>
      <c r="D1012" t="s">
        <v>3703</v>
      </c>
      <c r="E1012" t="s">
        <v>4385</v>
      </c>
      <c r="F1012" t="s">
        <v>4027</v>
      </c>
      <c r="G1012" t="s">
        <v>2</v>
      </c>
      <c r="H1012">
        <v>9938298</v>
      </c>
      <c r="I1012">
        <v>50</v>
      </c>
      <c r="J1012">
        <v>943523679</v>
      </c>
      <c r="K1012" s="59" t="s">
        <v>4386</v>
      </c>
      <c r="L1012" s="59" t="s">
        <v>4387</v>
      </c>
      <c r="M1012" s="59" t="s">
        <v>552</v>
      </c>
      <c r="N1012" t="s">
        <v>546</v>
      </c>
      <c r="O1012" s="57">
        <v>45743.667361111111</v>
      </c>
      <c r="P1012" s="57">
        <v>45743.701388888891</v>
      </c>
      <c r="Q1012" s="57">
        <v>45743.702777777777</v>
      </c>
      <c r="R1012" t="s">
        <v>407</v>
      </c>
      <c r="S1012" s="57">
        <v>45743.704861111109</v>
      </c>
      <c r="V1012" t="s">
        <v>28</v>
      </c>
      <c r="W1012" t="s">
        <v>578</v>
      </c>
      <c r="X1012" s="8">
        <v>45743</v>
      </c>
      <c r="Y1012" s="60">
        <v>0.21736111111111112</v>
      </c>
      <c r="Z1012" t="s">
        <v>579</v>
      </c>
    </row>
    <row r="1013" spans="1:26">
      <c r="A1013" s="57">
        <v>45743.683333333334</v>
      </c>
      <c r="B1013">
        <v>24853764</v>
      </c>
      <c r="C1013">
        <v>732307</v>
      </c>
      <c r="D1013" t="s">
        <v>3703</v>
      </c>
      <c r="E1013" t="s">
        <v>4388</v>
      </c>
      <c r="F1013" t="s">
        <v>4389</v>
      </c>
      <c r="G1013" t="s">
        <v>2</v>
      </c>
      <c r="H1013">
        <v>61099220</v>
      </c>
      <c r="I1013">
        <v>17</v>
      </c>
      <c r="J1013">
        <v>989889469</v>
      </c>
      <c r="K1013" s="59" t="s">
        <v>4390</v>
      </c>
      <c r="L1013" s="59" t="s">
        <v>4391</v>
      </c>
      <c r="M1013" s="59" t="s">
        <v>757</v>
      </c>
      <c r="N1013" t="s">
        <v>546</v>
      </c>
      <c r="O1013" s="57">
        <v>45743.6875</v>
      </c>
      <c r="P1013" s="57">
        <v>45743.715277777781</v>
      </c>
      <c r="Q1013" s="57">
        <v>45743.706250000003</v>
      </c>
      <c r="R1013" t="s">
        <v>407</v>
      </c>
      <c r="S1013" s="57">
        <v>45743.714583333334</v>
      </c>
      <c r="V1013" t="s">
        <v>28</v>
      </c>
      <c r="W1013" t="s">
        <v>578</v>
      </c>
      <c r="X1013" s="8">
        <v>45743</v>
      </c>
      <c r="Y1013" s="62">
        <v>0.72430555555555554</v>
      </c>
      <c r="Z1013" t="s">
        <v>579</v>
      </c>
    </row>
    <row r="1014" spans="1:26" ht="29.1">
      <c r="A1014" s="57">
        <v>45743.6875</v>
      </c>
      <c r="B1014">
        <v>24853831</v>
      </c>
      <c r="C1014">
        <v>732313</v>
      </c>
      <c r="D1014" t="s">
        <v>3703</v>
      </c>
      <c r="E1014" t="s">
        <v>4392</v>
      </c>
      <c r="F1014" t="s">
        <v>4393</v>
      </c>
      <c r="G1014" t="s">
        <v>2</v>
      </c>
      <c r="H1014">
        <v>10341647</v>
      </c>
      <c r="I1014">
        <v>48</v>
      </c>
      <c r="J1014">
        <v>934004402</v>
      </c>
      <c r="K1014" s="59" t="s">
        <v>4394</v>
      </c>
      <c r="L1014" s="59" t="s">
        <v>4395</v>
      </c>
      <c r="M1014" s="59" t="s">
        <v>715</v>
      </c>
      <c r="N1014" t="s">
        <v>546</v>
      </c>
      <c r="O1014" s="57">
        <v>45743.691666666666</v>
      </c>
      <c r="P1014" s="57">
        <v>45743.715277777781</v>
      </c>
      <c r="Q1014" s="57">
        <v>45743.708333333336</v>
      </c>
      <c r="R1014" t="s">
        <v>407</v>
      </c>
      <c r="S1014" s="57">
        <v>45743.715277777781</v>
      </c>
      <c r="V1014" t="s">
        <v>28</v>
      </c>
      <c r="W1014" t="s">
        <v>578</v>
      </c>
      <c r="X1014" s="8">
        <v>45743</v>
      </c>
      <c r="Y1014" s="62">
        <v>0.73472222222222228</v>
      </c>
      <c r="Z1014" t="s">
        <v>579</v>
      </c>
    </row>
    <row r="1015" spans="1:26" ht="29.1">
      <c r="A1015" s="57">
        <v>45743.708333333336</v>
      </c>
      <c r="B1015">
        <v>24854203</v>
      </c>
      <c r="C1015">
        <v>732328</v>
      </c>
      <c r="D1015" t="s">
        <v>3704</v>
      </c>
      <c r="E1015" t="s">
        <v>4396</v>
      </c>
      <c r="F1015" t="s">
        <v>4397</v>
      </c>
      <c r="G1015" t="s">
        <v>2</v>
      </c>
      <c r="H1015">
        <v>73184547</v>
      </c>
      <c r="I1015">
        <v>27</v>
      </c>
      <c r="J1015">
        <v>993356516</v>
      </c>
      <c r="K1015" s="59" t="s">
        <v>4398</v>
      </c>
      <c r="L1015" s="59" t="s">
        <v>4399</v>
      </c>
      <c r="M1015" s="59" t="s">
        <v>599</v>
      </c>
      <c r="N1015" t="s">
        <v>546</v>
      </c>
      <c r="O1015" s="57">
        <v>45743.709027777775</v>
      </c>
      <c r="P1015" s="57">
        <v>45743.729166666664</v>
      </c>
      <c r="Q1015" s="57">
        <v>45743.722222222219</v>
      </c>
      <c r="R1015" t="s">
        <v>407</v>
      </c>
      <c r="S1015" s="57">
        <v>45743.736805555556</v>
      </c>
      <c r="V1015" t="s">
        <v>28</v>
      </c>
      <c r="W1015" t="s">
        <v>4078</v>
      </c>
    </row>
    <row r="1016" spans="1:26" ht="43.5">
      <c r="A1016" s="57">
        <v>45743.718055555553</v>
      </c>
      <c r="B1016">
        <v>24854373</v>
      </c>
      <c r="C1016">
        <v>732333</v>
      </c>
      <c r="D1016" t="s">
        <v>3994</v>
      </c>
      <c r="E1016" t="s">
        <v>4400</v>
      </c>
      <c r="F1016" t="s">
        <v>4401</v>
      </c>
      <c r="G1016" t="s">
        <v>2</v>
      </c>
      <c r="H1016">
        <v>78457383</v>
      </c>
      <c r="I1016">
        <v>11</v>
      </c>
      <c r="J1016">
        <v>995367521</v>
      </c>
      <c r="K1016" s="59" t="s">
        <v>4402</v>
      </c>
      <c r="L1016" s="59" t="s">
        <v>4403</v>
      </c>
      <c r="M1016" s="59" t="s">
        <v>647</v>
      </c>
      <c r="N1016" t="s">
        <v>558</v>
      </c>
      <c r="O1016" s="57">
        <v>45743.722222222219</v>
      </c>
      <c r="P1016" s="57">
        <v>45743.743055555555</v>
      </c>
      <c r="Q1016" s="57">
        <v>45743.758333333331</v>
      </c>
      <c r="R1016" t="s">
        <v>407</v>
      </c>
      <c r="S1016" t="s">
        <v>407</v>
      </c>
      <c r="V1016" t="s">
        <v>28</v>
      </c>
      <c r="W1016" t="s">
        <v>578</v>
      </c>
      <c r="X1016" s="8">
        <v>45744</v>
      </c>
      <c r="Y1016" s="62">
        <v>0.30972222222222223</v>
      </c>
      <c r="Z1016" t="s">
        <v>579</v>
      </c>
    </row>
    <row r="1017" spans="1:26" ht="29.1">
      <c r="A1017" s="57">
        <v>45743.738888888889</v>
      </c>
      <c r="B1017">
        <v>24854703</v>
      </c>
      <c r="C1017">
        <v>732352</v>
      </c>
      <c r="D1017" t="s">
        <v>3703</v>
      </c>
      <c r="E1017" t="s">
        <v>4404</v>
      </c>
      <c r="F1017" t="s">
        <v>4405</v>
      </c>
      <c r="G1017" t="s">
        <v>2</v>
      </c>
      <c r="H1017">
        <v>42988161</v>
      </c>
      <c r="I1017">
        <v>39</v>
      </c>
      <c r="J1017">
        <v>992476220</v>
      </c>
      <c r="K1017" s="59" t="s">
        <v>4406</v>
      </c>
      <c r="L1017" s="59" t="s">
        <v>4407</v>
      </c>
      <c r="M1017" s="59" t="s">
        <v>609</v>
      </c>
      <c r="N1017" t="s">
        <v>546</v>
      </c>
      <c r="O1017" s="57">
        <v>45743.742361111108</v>
      </c>
      <c r="P1017" s="57">
        <v>45743.770833333336</v>
      </c>
      <c r="Q1017" s="57">
        <v>45743.763888888891</v>
      </c>
      <c r="R1017" t="s">
        <v>407</v>
      </c>
      <c r="S1017" s="57">
        <v>45743.770833333336</v>
      </c>
      <c r="V1017" t="s">
        <v>28</v>
      </c>
      <c r="W1017" t="s">
        <v>578</v>
      </c>
      <c r="X1017" s="8">
        <v>45743</v>
      </c>
      <c r="Y1017" s="62">
        <v>0.79305555555555551</v>
      </c>
      <c r="Z1017" t="s">
        <v>579</v>
      </c>
    </row>
    <row r="1018" spans="1:26" ht="29.1">
      <c r="A1018" s="57">
        <v>45743.740277777775</v>
      </c>
      <c r="B1018">
        <v>24854726</v>
      </c>
      <c r="C1018">
        <v>732355</v>
      </c>
      <c r="D1018" t="s">
        <v>3703</v>
      </c>
      <c r="E1018" t="s">
        <v>4408</v>
      </c>
      <c r="F1018" t="s">
        <v>4409</v>
      </c>
      <c r="G1018" t="s">
        <v>2</v>
      </c>
      <c r="H1018">
        <v>42762676</v>
      </c>
      <c r="I1018">
        <v>40</v>
      </c>
      <c r="J1018">
        <v>933949460</v>
      </c>
      <c r="K1018" s="59" t="s">
        <v>4410</v>
      </c>
      <c r="L1018" s="59" t="s">
        <v>4411</v>
      </c>
      <c r="M1018" s="59" t="s">
        <v>545</v>
      </c>
      <c r="N1018" t="s">
        <v>546</v>
      </c>
      <c r="O1018" s="57">
        <v>45743.745138888888</v>
      </c>
      <c r="P1018" s="57">
        <v>45743.770833333336</v>
      </c>
      <c r="Q1018" s="57">
        <v>45743.762499999997</v>
      </c>
      <c r="R1018" t="s">
        <v>407</v>
      </c>
      <c r="S1018" s="57">
        <v>45743.771527777775</v>
      </c>
      <c r="V1018" t="s">
        <v>28</v>
      </c>
      <c r="W1018" t="s">
        <v>578</v>
      </c>
      <c r="X1018" s="8">
        <v>45743</v>
      </c>
      <c r="Y1018" s="62">
        <v>0.80486111111111114</v>
      </c>
      <c r="Z1018" t="s">
        <v>579</v>
      </c>
    </row>
    <row r="1019" spans="1:26" ht="43.5">
      <c r="A1019" s="57">
        <v>45743.748611111114</v>
      </c>
      <c r="B1019">
        <v>24854858</v>
      </c>
      <c r="C1019">
        <v>732366</v>
      </c>
      <c r="D1019" t="s">
        <v>3704</v>
      </c>
      <c r="E1019" t="s">
        <v>4412</v>
      </c>
      <c r="F1019" t="s">
        <v>4413</v>
      </c>
      <c r="G1019" t="s">
        <v>2</v>
      </c>
      <c r="H1019">
        <v>44965267</v>
      </c>
      <c r="I1019">
        <v>37</v>
      </c>
      <c r="J1019">
        <v>993725104</v>
      </c>
      <c r="K1019" s="59" t="s">
        <v>4414</v>
      </c>
      <c r="L1019" s="59" t="s">
        <v>4415</v>
      </c>
      <c r="M1019" s="59" t="s">
        <v>589</v>
      </c>
      <c r="N1019" t="s">
        <v>546</v>
      </c>
      <c r="O1019" s="57">
        <v>45743.752083333333</v>
      </c>
      <c r="P1019" s="57">
        <v>45743.770833333336</v>
      </c>
      <c r="Q1019" t="s">
        <v>407</v>
      </c>
      <c r="R1019" t="s">
        <v>407</v>
      </c>
      <c r="S1019" t="s">
        <v>407</v>
      </c>
      <c r="V1019" t="s">
        <v>28</v>
      </c>
      <c r="W1019" t="s">
        <v>4078</v>
      </c>
    </row>
    <row r="1020" spans="1:26" ht="29.1">
      <c r="A1020" s="57">
        <v>45743.761805555558</v>
      </c>
      <c r="B1020">
        <v>24855022</v>
      </c>
      <c r="C1020">
        <v>732378</v>
      </c>
      <c r="D1020" t="s">
        <v>3825</v>
      </c>
      <c r="E1020" t="s">
        <v>4416</v>
      </c>
      <c r="F1020" t="s">
        <v>4417</v>
      </c>
      <c r="G1020" t="s">
        <v>2</v>
      </c>
      <c r="H1020">
        <v>79775077</v>
      </c>
      <c r="I1020">
        <v>8</v>
      </c>
      <c r="J1020">
        <v>945669028</v>
      </c>
      <c r="K1020" s="59" t="s">
        <v>4418</v>
      </c>
      <c r="L1020" s="59" t="s">
        <v>4419</v>
      </c>
      <c r="M1020" s="59" t="s">
        <v>573</v>
      </c>
      <c r="N1020" t="s">
        <v>558</v>
      </c>
      <c r="O1020" s="57">
        <v>45743.765972222223</v>
      </c>
      <c r="P1020" s="57">
        <v>45743.784722222219</v>
      </c>
      <c r="Q1020" t="s">
        <v>407</v>
      </c>
      <c r="R1020" t="s">
        <v>407</v>
      </c>
      <c r="S1020" t="s">
        <v>407</v>
      </c>
      <c r="V1020" t="s">
        <v>28</v>
      </c>
      <c r="W1020" t="s">
        <v>578</v>
      </c>
      <c r="X1020" s="8">
        <v>45744</v>
      </c>
    </row>
    <row r="1021" spans="1:26" ht="29.1">
      <c r="A1021" s="57">
        <v>45743.770138888889</v>
      </c>
      <c r="B1021">
        <v>24855082</v>
      </c>
      <c r="C1021">
        <v>732386</v>
      </c>
      <c r="D1021" t="s">
        <v>3703</v>
      </c>
      <c r="E1021" t="s">
        <v>4420</v>
      </c>
      <c r="F1021" t="s">
        <v>4421</v>
      </c>
      <c r="G1021" t="s">
        <v>2</v>
      </c>
      <c r="H1021">
        <v>76467408</v>
      </c>
      <c r="I1021">
        <v>25</v>
      </c>
      <c r="J1021">
        <v>991859198</v>
      </c>
      <c r="K1021" s="59" t="s">
        <v>4422</v>
      </c>
      <c r="L1021" s="59" t="s">
        <v>4423</v>
      </c>
      <c r="M1021" s="59" t="s">
        <v>757</v>
      </c>
      <c r="N1021" t="s">
        <v>546</v>
      </c>
      <c r="O1021" s="57">
        <v>45743.773611111108</v>
      </c>
      <c r="P1021" s="57">
        <v>45743.798611111109</v>
      </c>
      <c r="Q1021" s="57">
        <v>45743.794444444444</v>
      </c>
      <c r="R1021" t="s">
        <v>407</v>
      </c>
      <c r="S1021" s="57">
        <v>45743.800694444442</v>
      </c>
      <c r="V1021" t="s">
        <v>28</v>
      </c>
      <c r="W1021" t="s">
        <v>4424</v>
      </c>
      <c r="X1021" s="8">
        <v>45744</v>
      </c>
      <c r="Y1021" s="62">
        <v>0.71250000000000002</v>
      </c>
      <c r="Z1021" t="s">
        <v>579</v>
      </c>
    </row>
    <row r="1022" spans="1:26">
      <c r="A1022" s="57">
        <v>45743.779861111114</v>
      </c>
      <c r="B1022">
        <v>24855126</v>
      </c>
      <c r="C1022">
        <v>732396</v>
      </c>
      <c r="D1022" t="s">
        <v>3703</v>
      </c>
      <c r="E1022" t="s">
        <v>4425</v>
      </c>
      <c r="F1022" t="s">
        <v>4426</v>
      </c>
      <c r="G1022" t="s">
        <v>2</v>
      </c>
      <c r="H1022">
        <v>41543051</v>
      </c>
      <c r="I1022">
        <v>42</v>
      </c>
      <c r="J1022">
        <v>997535985</v>
      </c>
      <c r="K1022" s="59" t="s">
        <v>4427</v>
      </c>
      <c r="L1022" s="59" t="s">
        <v>4428</v>
      </c>
      <c r="M1022" s="59" t="s">
        <v>1204</v>
      </c>
      <c r="N1022" t="s">
        <v>546</v>
      </c>
      <c r="O1022" s="57">
        <v>45743.78402777778</v>
      </c>
      <c r="P1022" s="57">
        <v>45743.8125</v>
      </c>
      <c r="Q1022" s="57">
        <v>45743.802083333336</v>
      </c>
      <c r="R1022" t="s">
        <v>407</v>
      </c>
      <c r="S1022" t="s">
        <v>407</v>
      </c>
      <c r="V1022" t="s">
        <v>28</v>
      </c>
      <c r="W1022" t="s">
        <v>4078</v>
      </c>
    </row>
    <row r="1023" spans="1:26">
      <c r="A1023" s="57">
        <v>45743.790972222225</v>
      </c>
      <c r="B1023">
        <v>24855199</v>
      </c>
      <c r="C1023">
        <v>732408</v>
      </c>
      <c r="D1023" t="s">
        <v>3825</v>
      </c>
      <c r="E1023" t="s">
        <v>4429</v>
      </c>
      <c r="F1023" t="s">
        <v>4430</v>
      </c>
      <c r="G1023" t="s">
        <v>2</v>
      </c>
      <c r="H1023">
        <v>76328191</v>
      </c>
      <c r="I1023">
        <v>30</v>
      </c>
      <c r="J1023">
        <v>991567434</v>
      </c>
      <c r="K1023" s="59" t="s">
        <v>4431</v>
      </c>
      <c r="L1023" s="59" t="s">
        <v>3400</v>
      </c>
      <c r="M1023" s="59" t="s">
        <v>584</v>
      </c>
      <c r="N1023" t="s">
        <v>546</v>
      </c>
      <c r="O1023" s="57">
        <v>45743.791666666664</v>
      </c>
      <c r="P1023" s="57">
        <v>45743.8125</v>
      </c>
      <c r="Q1023" t="s">
        <v>407</v>
      </c>
      <c r="R1023" t="s">
        <v>407</v>
      </c>
      <c r="S1023" t="s">
        <v>407</v>
      </c>
      <c r="V1023" t="s">
        <v>28</v>
      </c>
      <c r="W1023" t="s">
        <v>578</v>
      </c>
      <c r="X1023" s="8">
        <v>45744</v>
      </c>
      <c r="Z1023" t="s">
        <v>724</v>
      </c>
    </row>
    <row r="1024" spans="1:26" ht="29.1">
      <c r="A1024" s="57">
        <v>45743.802777777775</v>
      </c>
      <c r="B1024">
        <v>24855295</v>
      </c>
      <c r="C1024">
        <v>732424</v>
      </c>
      <c r="D1024" t="s">
        <v>3704</v>
      </c>
      <c r="E1024" t="s">
        <v>4432</v>
      </c>
      <c r="F1024" t="s">
        <v>4433</v>
      </c>
      <c r="G1024" t="s">
        <v>764</v>
      </c>
      <c r="H1024" t="s">
        <v>4434</v>
      </c>
      <c r="I1024">
        <v>14</v>
      </c>
      <c r="J1024">
        <v>997523147</v>
      </c>
      <c r="K1024" s="59" t="s">
        <v>4435</v>
      </c>
      <c r="L1024" s="59" t="s">
        <v>4436</v>
      </c>
      <c r="M1024" s="59" t="s">
        <v>563</v>
      </c>
      <c r="N1024" t="s">
        <v>558</v>
      </c>
      <c r="O1024" s="57">
        <v>45743.806944444441</v>
      </c>
      <c r="P1024" s="57">
        <v>45743.826388888891</v>
      </c>
      <c r="Q1024" s="57">
        <v>45743.823611111111</v>
      </c>
      <c r="R1024" t="s">
        <v>407</v>
      </c>
      <c r="S1024" s="57">
        <v>45744.186111111114</v>
      </c>
      <c r="V1024" t="s">
        <v>28</v>
      </c>
      <c r="W1024" t="s">
        <v>578</v>
      </c>
      <c r="X1024" s="8">
        <v>45743</v>
      </c>
      <c r="Z1024" t="s">
        <v>724</v>
      </c>
    </row>
    <row r="1025" spans="1:26" ht="29.1">
      <c r="A1025" s="57">
        <v>45743.809027777781</v>
      </c>
      <c r="B1025">
        <v>24855361</v>
      </c>
      <c r="C1025">
        <v>732432</v>
      </c>
      <c r="D1025" t="s">
        <v>3703</v>
      </c>
      <c r="E1025" t="s">
        <v>4437</v>
      </c>
      <c r="F1025" t="s">
        <v>4438</v>
      </c>
      <c r="G1025" t="s">
        <v>2</v>
      </c>
      <c r="H1025">
        <v>10630778</v>
      </c>
      <c r="I1025">
        <v>47</v>
      </c>
      <c r="J1025">
        <v>997535985</v>
      </c>
      <c r="K1025" s="59" t="s">
        <v>3958</v>
      </c>
      <c r="L1025" s="59" t="s">
        <v>4439</v>
      </c>
      <c r="M1025" s="59" t="s">
        <v>1204</v>
      </c>
      <c r="N1025" t="s">
        <v>546</v>
      </c>
      <c r="O1025" s="57">
        <v>45743.809027777781</v>
      </c>
      <c r="P1025" s="57">
        <v>45743.829861111109</v>
      </c>
      <c r="Q1025" s="57">
        <v>45743.822916666664</v>
      </c>
      <c r="R1025" t="s">
        <v>407</v>
      </c>
      <c r="S1025" s="57">
        <v>45743.831250000003</v>
      </c>
      <c r="V1025" t="s">
        <v>28</v>
      </c>
      <c r="W1025" t="s">
        <v>578</v>
      </c>
      <c r="X1025" s="8">
        <v>45744</v>
      </c>
      <c r="Z1025" t="s">
        <v>724</v>
      </c>
    </row>
    <row r="1026" spans="1:26" ht="29.1">
      <c r="A1026" s="57">
        <v>45743.811111111114</v>
      </c>
      <c r="B1026">
        <v>24855378</v>
      </c>
      <c r="C1026">
        <v>732435</v>
      </c>
      <c r="D1026" t="s">
        <v>3704</v>
      </c>
      <c r="E1026" t="s">
        <v>1245</v>
      </c>
      <c r="F1026" t="s">
        <v>1242</v>
      </c>
      <c r="G1026" t="s">
        <v>2</v>
      </c>
      <c r="H1026">
        <v>78246411</v>
      </c>
      <c r="I1026">
        <v>11</v>
      </c>
      <c r="J1026">
        <v>980101755</v>
      </c>
      <c r="K1026" s="59" t="s">
        <v>4440</v>
      </c>
      <c r="L1026" s="59" t="s">
        <v>4441</v>
      </c>
      <c r="M1026" s="59" t="s">
        <v>594</v>
      </c>
      <c r="N1026" t="s">
        <v>558</v>
      </c>
      <c r="O1026" s="57">
        <v>45743.814583333333</v>
      </c>
      <c r="P1026" s="57">
        <v>45743.840277777781</v>
      </c>
      <c r="Q1026" t="s">
        <v>407</v>
      </c>
      <c r="R1026" t="s">
        <v>407</v>
      </c>
      <c r="S1026" t="s">
        <v>407</v>
      </c>
      <c r="V1026" t="s">
        <v>28</v>
      </c>
      <c r="W1026" t="s">
        <v>4442</v>
      </c>
    </row>
    <row r="1027" spans="1:26" ht="29.1">
      <c r="A1027" s="57">
        <v>45743.81527777778</v>
      </c>
      <c r="B1027">
        <v>24855404</v>
      </c>
      <c r="C1027">
        <v>732439</v>
      </c>
      <c r="D1027" t="s">
        <v>3703</v>
      </c>
      <c r="E1027" t="s">
        <v>4443</v>
      </c>
      <c r="F1027" t="s">
        <v>4444</v>
      </c>
      <c r="G1027" t="s">
        <v>2</v>
      </c>
      <c r="H1027">
        <v>40173296</v>
      </c>
      <c r="I1027">
        <v>45</v>
      </c>
      <c r="J1027">
        <v>945669028</v>
      </c>
      <c r="K1027" s="59" t="s">
        <v>4445</v>
      </c>
      <c r="L1027" s="59" t="s">
        <v>4446</v>
      </c>
      <c r="M1027" s="59" t="s">
        <v>573</v>
      </c>
      <c r="N1027" t="s">
        <v>546</v>
      </c>
      <c r="O1027" s="57">
        <v>45743.819444444445</v>
      </c>
      <c r="P1027" s="57">
        <v>45743.854166666664</v>
      </c>
      <c r="Q1027" s="57">
        <v>45743.833333333336</v>
      </c>
      <c r="R1027" t="s">
        <v>407</v>
      </c>
      <c r="S1027" s="57">
        <v>45743.845138888886</v>
      </c>
      <c r="W1027" t="s">
        <v>547</v>
      </c>
    </row>
    <row r="1028" spans="1:26">
      <c r="A1028" s="57">
        <v>45743.818055555559</v>
      </c>
      <c r="B1028">
        <v>24855418</v>
      </c>
      <c r="C1028">
        <v>732443</v>
      </c>
      <c r="D1028" t="s">
        <v>3704</v>
      </c>
      <c r="E1028" t="s">
        <v>4447</v>
      </c>
      <c r="F1028" t="s">
        <v>4448</v>
      </c>
      <c r="G1028" t="s">
        <v>2</v>
      </c>
      <c r="H1028">
        <v>77749242</v>
      </c>
      <c r="I1028">
        <v>12</v>
      </c>
      <c r="J1028">
        <v>965733990</v>
      </c>
      <c r="K1028" s="59" t="s">
        <v>4449</v>
      </c>
      <c r="L1028" s="59" t="s">
        <v>4450</v>
      </c>
      <c r="M1028" s="59" t="s">
        <v>729</v>
      </c>
      <c r="N1028" t="s">
        <v>558</v>
      </c>
      <c r="O1028" s="57">
        <v>45743.821527777778</v>
      </c>
      <c r="P1028" s="57">
        <v>45743.854166666664</v>
      </c>
      <c r="Q1028" s="57">
        <v>45743.851388888892</v>
      </c>
      <c r="R1028" t="s">
        <v>407</v>
      </c>
      <c r="S1028" t="s">
        <v>407</v>
      </c>
      <c r="W1028" t="s">
        <v>547</v>
      </c>
    </row>
    <row r="1029" spans="1:26" ht="43.5">
      <c r="A1029" s="57">
        <v>45743.839583333334</v>
      </c>
      <c r="B1029">
        <v>24855517</v>
      </c>
      <c r="C1029">
        <v>732460</v>
      </c>
      <c r="D1029" t="s">
        <v>3703</v>
      </c>
      <c r="E1029" t="s">
        <v>2158</v>
      </c>
      <c r="F1029" t="s">
        <v>2159</v>
      </c>
      <c r="G1029" t="s">
        <v>2</v>
      </c>
      <c r="H1029">
        <v>6075268</v>
      </c>
      <c r="J1029">
        <v>998460530</v>
      </c>
      <c r="K1029" s="59" t="s">
        <v>4451</v>
      </c>
      <c r="L1029" s="59" t="s">
        <v>4452</v>
      </c>
      <c r="M1029" s="59" t="s">
        <v>609</v>
      </c>
      <c r="N1029" t="s">
        <v>546</v>
      </c>
      <c r="O1029" s="57">
        <v>45743.844444444447</v>
      </c>
      <c r="P1029" s="57">
        <v>45743.868055555555</v>
      </c>
      <c r="Q1029" s="57">
        <v>45743.861111111109</v>
      </c>
      <c r="R1029" t="s">
        <v>407</v>
      </c>
      <c r="S1029" s="57">
        <v>45743.873611111114</v>
      </c>
      <c r="W1029" t="s">
        <v>547</v>
      </c>
    </row>
    <row r="1030" spans="1:26" ht="29.1">
      <c r="A1030" s="57">
        <v>45743.841666666667</v>
      </c>
      <c r="B1030">
        <v>24855525</v>
      </c>
      <c r="C1030">
        <v>732463</v>
      </c>
      <c r="D1030" t="s">
        <v>3703</v>
      </c>
      <c r="E1030" t="s">
        <v>4453</v>
      </c>
      <c r="F1030" t="s">
        <v>4454</v>
      </c>
      <c r="G1030" t="s">
        <v>2</v>
      </c>
      <c r="H1030">
        <v>8883431</v>
      </c>
      <c r="I1030">
        <v>52</v>
      </c>
      <c r="J1030">
        <v>988431945</v>
      </c>
      <c r="K1030" s="59" t="s">
        <v>4455</v>
      </c>
      <c r="L1030" s="59" t="s">
        <v>4456</v>
      </c>
      <c r="M1030" s="59" t="s">
        <v>594</v>
      </c>
      <c r="N1030" t="s">
        <v>546</v>
      </c>
      <c r="O1030" s="57">
        <v>45743.845138888886</v>
      </c>
      <c r="P1030" s="57">
        <v>45743.861111111109</v>
      </c>
      <c r="Q1030" s="57">
        <v>45744.321527777778</v>
      </c>
      <c r="R1030" t="s">
        <v>407</v>
      </c>
      <c r="S1030" t="s">
        <v>407</v>
      </c>
      <c r="V1030" t="s">
        <v>28</v>
      </c>
      <c r="W1030" t="s">
        <v>578</v>
      </c>
      <c r="X1030" s="8">
        <v>45743</v>
      </c>
      <c r="Z1030" t="s">
        <v>724</v>
      </c>
    </row>
    <row r="1031" spans="1:26">
      <c r="A1031" s="57">
        <v>45743.844444444447</v>
      </c>
      <c r="B1031">
        <v>24855507</v>
      </c>
      <c r="C1031">
        <v>732466</v>
      </c>
      <c r="D1031" t="s">
        <v>3703</v>
      </c>
      <c r="E1031" t="s">
        <v>4457</v>
      </c>
      <c r="F1031" t="s">
        <v>4458</v>
      </c>
      <c r="G1031" t="s">
        <v>2</v>
      </c>
      <c r="H1031">
        <v>70788459</v>
      </c>
      <c r="I1031">
        <v>26</v>
      </c>
      <c r="J1031">
        <v>940416710</v>
      </c>
      <c r="K1031" s="59" t="s">
        <v>4459</v>
      </c>
      <c r="L1031" s="59" t="s">
        <v>4460</v>
      </c>
      <c r="M1031" s="59" t="s">
        <v>843</v>
      </c>
      <c r="N1031" t="s">
        <v>546</v>
      </c>
      <c r="O1031" s="57">
        <v>45743.849305555559</v>
      </c>
      <c r="P1031" s="57">
        <v>45743.871527777781</v>
      </c>
      <c r="Q1031" s="57">
        <v>45743.875</v>
      </c>
      <c r="R1031" t="s">
        <v>407</v>
      </c>
      <c r="S1031" s="57">
        <v>45743.899305555555</v>
      </c>
      <c r="V1031" t="s">
        <v>28</v>
      </c>
      <c r="W1031" t="s">
        <v>578</v>
      </c>
      <c r="X1031" s="8">
        <v>45744</v>
      </c>
      <c r="Z1031" t="s">
        <v>724</v>
      </c>
    </row>
    <row r="1032" spans="1:26">
      <c r="A1032" s="57">
        <v>45743.845833333333</v>
      </c>
      <c r="B1032">
        <v>24855539</v>
      </c>
      <c r="C1032">
        <v>732468</v>
      </c>
      <c r="D1032" t="s">
        <v>3703</v>
      </c>
      <c r="E1032" t="s">
        <v>4461</v>
      </c>
      <c r="F1032" t="s">
        <v>4462</v>
      </c>
      <c r="G1032" t="s">
        <v>2</v>
      </c>
      <c r="H1032">
        <v>45194120</v>
      </c>
      <c r="I1032">
        <v>36</v>
      </c>
      <c r="J1032">
        <v>959974439</v>
      </c>
      <c r="K1032" s="59" t="s">
        <v>4463</v>
      </c>
      <c r="L1032" s="59" t="s">
        <v>4464</v>
      </c>
      <c r="M1032" s="59" t="s">
        <v>563</v>
      </c>
      <c r="N1032" t="s">
        <v>546</v>
      </c>
      <c r="O1032" s="57">
        <v>45743.849305555559</v>
      </c>
      <c r="P1032" s="57">
        <v>45743.881944444445</v>
      </c>
      <c r="Q1032" s="57">
        <v>45743.864583333336</v>
      </c>
      <c r="R1032" t="s">
        <v>407</v>
      </c>
      <c r="S1032" s="57">
        <v>45743.871527777781</v>
      </c>
      <c r="V1032" t="s">
        <v>28</v>
      </c>
      <c r="W1032" t="s">
        <v>578</v>
      </c>
      <c r="X1032" s="8">
        <v>45743</v>
      </c>
      <c r="Z1032" t="s">
        <v>724</v>
      </c>
    </row>
    <row r="1033" spans="1:26">
      <c r="A1033" s="57">
        <v>45743.849305555559</v>
      </c>
      <c r="B1033">
        <v>24855557</v>
      </c>
      <c r="C1033">
        <v>732473</v>
      </c>
      <c r="D1033" t="s">
        <v>3703</v>
      </c>
      <c r="E1033" t="s">
        <v>4465</v>
      </c>
      <c r="F1033" t="s">
        <v>4466</v>
      </c>
      <c r="G1033" t="s">
        <v>2</v>
      </c>
      <c r="H1033">
        <v>79162593</v>
      </c>
      <c r="I1033">
        <v>9</v>
      </c>
      <c r="J1033">
        <v>990691788</v>
      </c>
      <c r="K1033" s="59" t="s">
        <v>4467</v>
      </c>
      <c r="L1033" s="59" t="s">
        <v>4468</v>
      </c>
      <c r="M1033" s="59" t="s">
        <v>545</v>
      </c>
      <c r="N1033" t="s">
        <v>558</v>
      </c>
      <c r="O1033" s="57">
        <v>45743.853472222225</v>
      </c>
      <c r="P1033" s="57">
        <v>45743.881944444445</v>
      </c>
      <c r="Q1033" s="57">
        <v>45743.875694444447</v>
      </c>
      <c r="R1033" t="s">
        <v>407</v>
      </c>
      <c r="S1033" t="s">
        <v>407</v>
      </c>
      <c r="W1033" t="s">
        <v>547</v>
      </c>
    </row>
    <row r="1034" spans="1:26" ht="29.1">
      <c r="A1034" s="57">
        <v>45743.86041666667</v>
      </c>
      <c r="B1034">
        <v>24855601</v>
      </c>
      <c r="C1034">
        <v>732482</v>
      </c>
      <c r="D1034" t="s">
        <v>3704</v>
      </c>
      <c r="E1034" t="s">
        <v>4469</v>
      </c>
      <c r="F1034" t="s">
        <v>4470</v>
      </c>
      <c r="G1034" t="s">
        <v>2</v>
      </c>
      <c r="H1034">
        <v>72366344</v>
      </c>
      <c r="I1034">
        <v>25</v>
      </c>
      <c r="J1034">
        <v>938174362</v>
      </c>
      <c r="K1034" s="59" t="s">
        <v>4471</v>
      </c>
      <c r="L1034" s="59" t="s">
        <v>4472</v>
      </c>
      <c r="M1034" s="59" t="s">
        <v>1204</v>
      </c>
      <c r="N1034" t="s">
        <v>546</v>
      </c>
      <c r="O1034" s="57">
        <v>45743.863888888889</v>
      </c>
      <c r="P1034" s="57">
        <v>45743.895833333336</v>
      </c>
      <c r="Q1034" s="57">
        <v>45743.885416666664</v>
      </c>
      <c r="R1034" t="s">
        <v>407</v>
      </c>
      <c r="S1034" s="57">
        <v>45745.350694444445</v>
      </c>
      <c r="V1034" t="s">
        <v>28</v>
      </c>
      <c r="W1034" t="s">
        <v>578</v>
      </c>
      <c r="X1034" s="8">
        <v>45743</v>
      </c>
      <c r="Z1034" t="s">
        <v>724</v>
      </c>
    </row>
    <row r="1035" spans="1:26" ht="29.1">
      <c r="A1035" s="57">
        <v>45743.862500000003</v>
      </c>
      <c r="B1035">
        <v>24855606</v>
      </c>
      <c r="C1035">
        <v>732483</v>
      </c>
      <c r="D1035" t="s">
        <v>3704</v>
      </c>
      <c r="E1035" t="s">
        <v>2728</v>
      </c>
      <c r="F1035" t="s">
        <v>4473</v>
      </c>
      <c r="G1035" t="s">
        <v>2</v>
      </c>
      <c r="H1035">
        <v>41821116</v>
      </c>
      <c r="I1035">
        <v>42</v>
      </c>
      <c r="J1035">
        <v>934387503</v>
      </c>
      <c r="K1035" s="59" t="s">
        <v>4474</v>
      </c>
      <c r="L1035" s="59" t="s">
        <v>4475</v>
      </c>
      <c r="M1035" s="59" t="s">
        <v>563</v>
      </c>
      <c r="N1035" t="s">
        <v>546</v>
      </c>
      <c r="O1035" s="57">
        <v>45743.865972222222</v>
      </c>
      <c r="P1035" s="57">
        <v>45743.892361111109</v>
      </c>
      <c r="Q1035" s="57">
        <v>45743.888888888891</v>
      </c>
      <c r="R1035" t="s">
        <v>407</v>
      </c>
      <c r="S1035" s="57">
        <v>45744.181944444441</v>
      </c>
      <c r="V1035" t="s">
        <v>28</v>
      </c>
      <c r="W1035" t="s">
        <v>578</v>
      </c>
      <c r="X1035" s="8">
        <v>45743</v>
      </c>
      <c r="Z1035" t="s">
        <v>724</v>
      </c>
    </row>
    <row r="1036" spans="1:26" ht="29.1">
      <c r="A1036" s="57">
        <v>45743.863194444442</v>
      </c>
      <c r="B1036">
        <v>24855610</v>
      </c>
      <c r="C1036">
        <v>732484</v>
      </c>
      <c r="D1036" t="s">
        <v>3703</v>
      </c>
      <c r="E1036" t="s">
        <v>4476</v>
      </c>
      <c r="F1036" t="s">
        <v>4477</v>
      </c>
      <c r="G1036" t="s">
        <v>2</v>
      </c>
      <c r="H1036">
        <v>90446288</v>
      </c>
      <c r="I1036">
        <v>7</v>
      </c>
      <c r="J1036">
        <v>931602489</v>
      </c>
      <c r="K1036" s="59" t="s">
        <v>4478</v>
      </c>
      <c r="L1036" s="59" t="s">
        <v>4479</v>
      </c>
      <c r="M1036" s="59" t="s">
        <v>545</v>
      </c>
      <c r="N1036" t="s">
        <v>558</v>
      </c>
      <c r="O1036" s="57">
        <v>45743.866666666669</v>
      </c>
      <c r="P1036" s="57">
        <v>45743.881944444445</v>
      </c>
      <c r="Q1036" s="57">
        <v>45743.890277777777</v>
      </c>
      <c r="R1036" t="s">
        <v>407</v>
      </c>
      <c r="S1036" t="s">
        <v>407</v>
      </c>
      <c r="V1036" t="s">
        <v>28</v>
      </c>
      <c r="W1036" t="s">
        <v>578</v>
      </c>
      <c r="X1036" s="8">
        <v>45743</v>
      </c>
      <c r="Y1036" s="62">
        <v>0.91527777777777775</v>
      </c>
      <c r="Z1036" t="s">
        <v>579</v>
      </c>
    </row>
    <row r="1037" spans="1:26">
      <c r="A1037" s="57">
        <v>45744.152083333334</v>
      </c>
      <c r="B1037">
        <v>24856044</v>
      </c>
      <c r="C1037">
        <v>732562</v>
      </c>
      <c r="D1037" t="s">
        <v>3703</v>
      </c>
      <c r="E1037" t="s">
        <v>4480</v>
      </c>
      <c r="F1037" t="s">
        <v>4481</v>
      </c>
      <c r="G1037" t="s">
        <v>2</v>
      </c>
      <c r="H1037">
        <v>16022106</v>
      </c>
      <c r="I1037">
        <v>47</v>
      </c>
      <c r="J1037">
        <v>967695833</v>
      </c>
      <c r="K1037" s="59" t="s">
        <v>4482</v>
      </c>
      <c r="L1037" s="59" t="s">
        <v>4483</v>
      </c>
      <c r="M1037" s="59" t="s">
        <v>4484</v>
      </c>
      <c r="N1037" t="s">
        <v>546</v>
      </c>
      <c r="O1037" s="57">
        <v>45744.29583333333</v>
      </c>
      <c r="P1037" s="57">
        <v>45744.319444444445</v>
      </c>
      <c r="Q1037" s="57">
        <v>45744.309027777781</v>
      </c>
      <c r="R1037" t="s">
        <v>407</v>
      </c>
      <c r="S1037" s="57">
        <v>45744.321527777778</v>
      </c>
      <c r="V1037" t="s">
        <v>28</v>
      </c>
      <c r="W1037" t="s">
        <v>735</v>
      </c>
      <c r="Z1037" t="s">
        <v>724</v>
      </c>
    </row>
    <row r="1038" spans="1:26" ht="29.1">
      <c r="A1038" s="57">
        <v>45744.279861111114</v>
      </c>
      <c r="B1038">
        <v>24856159</v>
      </c>
      <c r="C1038">
        <v>732600</v>
      </c>
      <c r="D1038" t="s">
        <v>3704</v>
      </c>
      <c r="E1038" t="s">
        <v>4485</v>
      </c>
      <c r="F1038" t="s">
        <v>4486</v>
      </c>
      <c r="G1038" t="s">
        <v>2</v>
      </c>
      <c r="H1038">
        <v>79810156</v>
      </c>
      <c r="I1038">
        <v>8</v>
      </c>
      <c r="J1038">
        <v>997376916</v>
      </c>
      <c r="K1038" s="59" t="s">
        <v>4487</v>
      </c>
      <c r="L1038" s="59" t="s">
        <v>4488</v>
      </c>
      <c r="M1038" s="59" t="s">
        <v>1771</v>
      </c>
      <c r="N1038" t="s">
        <v>558</v>
      </c>
      <c r="O1038" s="57">
        <v>45744.28402777778</v>
      </c>
      <c r="P1038" s="57">
        <v>45744.305555555555</v>
      </c>
      <c r="Q1038" s="57">
        <v>45744.3125</v>
      </c>
      <c r="R1038" t="s">
        <v>407</v>
      </c>
      <c r="S1038" s="57">
        <v>45745.324999999997</v>
      </c>
      <c r="V1038" t="s">
        <v>28</v>
      </c>
      <c r="W1038" t="s">
        <v>578</v>
      </c>
      <c r="X1038" s="8">
        <v>45744</v>
      </c>
      <c r="Y1038" s="62">
        <v>0.33194444444444443</v>
      </c>
      <c r="Z1038" t="s">
        <v>579</v>
      </c>
    </row>
    <row r="1039" spans="1:26" ht="43.5">
      <c r="A1039" s="57">
        <v>45744.28402777778</v>
      </c>
      <c r="B1039">
        <v>24856156</v>
      </c>
      <c r="C1039">
        <v>732604</v>
      </c>
      <c r="D1039" t="s">
        <v>3704</v>
      </c>
      <c r="E1039" t="s">
        <v>4489</v>
      </c>
      <c r="F1039" t="s">
        <v>4490</v>
      </c>
      <c r="G1039" t="s">
        <v>2</v>
      </c>
      <c r="H1039">
        <v>74812479</v>
      </c>
      <c r="I1039">
        <v>23</v>
      </c>
      <c r="J1039">
        <v>926874523</v>
      </c>
      <c r="K1039" s="59" t="s">
        <v>4491</v>
      </c>
      <c r="L1039" s="59" t="s">
        <v>4492</v>
      </c>
      <c r="M1039" s="59" t="s">
        <v>1509</v>
      </c>
      <c r="N1039" t="s">
        <v>546</v>
      </c>
      <c r="O1039" s="57">
        <v>45744.293749999997</v>
      </c>
      <c r="P1039" s="57">
        <v>45744.319444444445</v>
      </c>
      <c r="Q1039" s="57">
        <v>45744.324305555558</v>
      </c>
      <c r="R1039" t="s">
        <v>407</v>
      </c>
      <c r="S1039" s="57">
        <v>45745.349305555559</v>
      </c>
      <c r="V1039" t="s">
        <v>28</v>
      </c>
      <c r="W1039" t="s">
        <v>578</v>
      </c>
      <c r="X1039" s="8">
        <v>45744</v>
      </c>
      <c r="Y1039" s="62">
        <v>0.46805555555555556</v>
      </c>
      <c r="Z1039" t="s">
        <v>579</v>
      </c>
    </row>
    <row r="1040" spans="1:26" ht="29.1">
      <c r="A1040" s="57">
        <v>45744.287499999999</v>
      </c>
      <c r="B1040">
        <v>24856185</v>
      </c>
      <c r="C1040">
        <v>732609</v>
      </c>
      <c r="D1040" t="s">
        <v>3704</v>
      </c>
      <c r="E1040" t="s">
        <v>4493</v>
      </c>
      <c r="F1040" t="s">
        <v>4494</v>
      </c>
      <c r="G1040" t="s">
        <v>2</v>
      </c>
      <c r="H1040">
        <v>70650569</v>
      </c>
      <c r="I1040">
        <v>34</v>
      </c>
      <c r="J1040">
        <v>987831382</v>
      </c>
      <c r="K1040" s="59" t="s">
        <v>4495</v>
      </c>
      <c r="L1040" s="59" t="s">
        <v>4496</v>
      </c>
      <c r="M1040" s="59" t="s">
        <v>604</v>
      </c>
      <c r="N1040" t="s">
        <v>546</v>
      </c>
      <c r="O1040" s="57">
        <v>45744.291666666664</v>
      </c>
      <c r="P1040" s="57">
        <v>45744.3125</v>
      </c>
      <c r="Q1040" s="57">
        <v>45744.32708333333</v>
      </c>
      <c r="R1040" t="s">
        <v>407</v>
      </c>
      <c r="S1040" s="57">
        <v>45745.332638888889</v>
      </c>
      <c r="V1040" t="s">
        <v>28</v>
      </c>
      <c r="W1040" t="s">
        <v>578</v>
      </c>
      <c r="X1040" s="8">
        <v>45744</v>
      </c>
      <c r="Y1040" s="62">
        <v>0.35208333333333336</v>
      </c>
      <c r="Z1040" t="s">
        <v>579</v>
      </c>
    </row>
    <row r="1041" spans="1:26" ht="29.1">
      <c r="A1041" s="57">
        <v>45744.300694444442</v>
      </c>
      <c r="B1041">
        <v>24856217</v>
      </c>
      <c r="C1041">
        <v>732628</v>
      </c>
      <c r="D1041" t="s">
        <v>3704</v>
      </c>
      <c r="E1041" t="s">
        <v>4497</v>
      </c>
      <c r="F1041" t="s">
        <v>4498</v>
      </c>
      <c r="G1041" t="s">
        <v>2</v>
      </c>
      <c r="H1041">
        <v>77339002</v>
      </c>
      <c r="I1041">
        <v>27</v>
      </c>
      <c r="J1041">
        <v>961315298</v>
      </c>
      <c r="K1041" s="59" t="s">
        <v>4499</v>
      </c>
      <c r="L1041" s="59" t="s">
        <v>4500</v>
      </c>
      <c r="M1041" s="59" t="s">
        <v>1771</v>
      </c>
      <c r="N1041" t="s">
        <v>546</v>
      </c>
      <c r="O1041" s="57">
        <v>45744.302083333336</v>
      </c>
      <c r="P1041" s="57">
        <v>45744.319444444445</v>
      </c>
      <c r="Q1041" s="57">
        <v>45744.326388888891</v>
      </c>
      <c r="R1041" t="s">
        <v>407</v>
      </c>
      <c r="S1041" s="57">
        <v>45745.32916666667</v>
      </c>
      <c r="V1041" t="s">
        <v>28</v>
      </c>
      <c r="W1041" t="s">
        <v>578</v>
      </c>
      <c r="X1041" s="8">
        <v>45744</v>
      </c>
      <c r="Y1041" s="62">
        <v>0.33958333333333335</v>
      </c>
      <c r="Z1041" t="s">
        <v>579</v>
      </c>
    </row>
    <row r="1042" spans="1:26" ht="57.95">
      <c r="A1042" s="57">
        <v>45744.300694444442</v>
      </c>
      <c r="B1042">
        <v>24856189</v>
      </c>
      <c r="C1042">
        <v>732629</v>
      </c>
      <c r="D1042" t="s">
        <v>3704</v>
      </c>
      <c r="E1042" t="s">
        <v>4501</v>
      </c>
      <c r="F1042" t="s">
        <v>4502</v>
      </c>
      <c r="G1042" t="s">
        <v>2</v>
      </c>
      <c r="H1042">
        <v>42254914</v>
      </c>
      <c r="I1042">
        <v>47</v>
      </c>
      <c r="J1042">
        <v>946353379</v>
      </c>
      <c r="K1042" s="59" t="s">
        <v>4503</v>
      </c>
      <c r="L1042" s="59" t="s">
        <v>4504</v>
      </c>
      <c r="M1042" s="59" t="s">
        <v>552</v>
      </c>
      <c r="N1042" t="s">
        <v>546</v>
      </c>
      <c r="O1042" s="57">
        <v>45744.302777777775</v>
      </c>
      <c r="P1042" s="57">
        <v>45744.319444444445</v>
      </c>
      <c r="Q1042" s="57">
        <v>45744.322222222225</v>
      </c>
      <c r="R1042" t="s">
        <v>407</v>
      </c>
      <c r="S1042" s="57">
        <v>45745.333333333336</v>
      </c>
      <c r="V1042" t="s">
        <v>28</v>
      </c>
      <c r="W1042" t="s">
        <v>578</v>
      </c>
      <c r="X1042" s="8">
        <v>45744</v>
      </c>
      <c r="Y1042" s="62">
        <v>0.35416666666666669</v>
      </c>
      <c r="Z1042" t="s">
        <v>579</v>
      </c>
    </row>
    <row r="1043" spans="1:26">
      <c r="A1043" s="57">
        <v>45744.302777777775</v>
      </c>
      <c r="B1043">
        <v>24856238</v>
      </c>
      <c r="C1043">
        <v>732631</v>
      </c>
      <c r="D1043" t="s">
        <v>3704</v>
      </c>
      <c r="E1043" t="s">
        <v>2987</v>
      </c>
      <c r="F1043" t="s">
        <v>4505</v>
      </c>
      <c r="G1043" t="s">
        <v>2</v>
      </c>
      <c r="H1043">
        <v>21867894</v>
      </c>
      <c r="I1043">
        <v>50</v>
      </c>
      <c r="J1043">
        <v>993538603</v>
      </c>
      <c r="K1043" s="59" t="s">
        <v>4506</v>
      </c>
      <c r="L1043" s="59" t="s">
        <v>4507</v>
      </c>
      <c r="M1043" s="59" t="s">
        <v>710</v>
      </c>
      <c r="N1043" t="s">
        <v>546</v>
      </c>
      <c r="O1043" s="57">
        <v>45744.303472222222</v>
      </c>
      <c r="P1043" s="57">
        <v>45744.319444444445</v>
      </c>
      <c r="Q1043" s="57">
        <v>45744.325694444444</v>
      </c>
      <c r="R1043" t="s">
        <v>407</v>
      </c>
      <c r="S1043" s="57">
        <v>45745.331250000003</v>
      </c>
      <c r="V1043" t="s">
        <v>28</v>
      </c>
      <c r="W1043" t="s">
        <v>578</v>
      </c>
      <c r="X1043" s="8">
        <v>45744</v>
      </c>
      <c r="Y1043" s="62">
        <v>0.34305555555555556</v>
      </c>
      <c r="Z1043" t="s">
        <v>579</v>
      </c>
    </row>
    <row r="1044" spans="1:26">
      <c r="A1044" s="57">
        <v>45744.317361111112</v>
      </c>
      <c r="B1044">
        <v>24856305</v>
      </c>
      <c r="C1044">
        <v>732660</v>
      </c>
      <c r="D1044" t="s">
        <v>3704</v>
      </c>
      <c r="E1044" t="s">
        <v>4508</v>
      </c>
      <c r="F1044" t="s">
        <v>4509</v>
      </c>
      <c r="G1044" t="s">
        <v>2</v>
      </c>
      <c r="H1044">
        <v>76417111</v>
      </c>
      <c r="I1044">
        <v>23</v>
      </c>
      <c r="J1044">
        <v>959068385</v>
      </c>
      <c r="K1044" s="59" t="s">
        <v>4510</v>
      </c>
      <c r="L1044" s="59" t="s">
        <v>4511</v>
      </c>
      <c r="M1044" s="59" t="s">
        <v>573</v>
      </c>
      <c r="N1044" t="s">
        <v>546</v>
      </c>
      <c r="O1044" s="57">
        <v>45744.320833333331</v>
      </c>
      <c r="P1044" s="57">
        <v>45744.347222222219</v>
      </c>
      <c r="Q1044" s="57">
        <v>45744.339583333334</v>
      </c>
      <c r="R1044" t="s">
        <v>407</v>
      </c>
      <c r="S1044" s="57">
        <v>45745.338888888888</v>
      </c>
      <c r="V1044" t="s">
        <v>28</v>
      </c>
      <c r="W1044" t="s">
        <v>578</v>
      </c>
      <c r="X1044" s="8">
        <v>45744</v>
      </c>
      <c r="Y1044" s="62">
        <v>0.35902777777777778</v>
      </c>
      <c r="Z1044" t="s">
        <v>579</v>
      </c>
    </row>
    <row r="1045" spans="1:26" ht="29.1">
      <c r="A1045" s="57">
        <v>45744.318055555559</v>
      </c>
      <c r="B1045">
        <v>24856310</v>
      </c>
      <c r="C1045">
        <v>732661</v>
      </c>
      <c r="D1045" t="s">
        <v>3704</v>
      </c>
      <c r="E1045" t="s">
        <v>4512</v>
      </c>
      <c r="F1045" t="s">
        <v>4513</v>
      </c>
      <c r="G1045" t="s">
        <v>2</v>
      </c>
      <c r="H1045">
        <v>73150778</v>
      </c>
      <c r="I1045">
        <v>19</v>
      </c>
      <c r="J1045">
        <v>987553877</v>
      </c>
      <c r="K1045" s="59" t="s">
        <v>4514</v>
      </c>
      <c r="L1045" s="59" t="s">
        <v>4515</v>
      </c>
      <c r="M1045" s="59" t="s">
        <v>594</v>
      </c>
      <c r="N1045" t="s">
        <v>546</v>
      </c>
      <c r="O1045" s="57">
        <v>45744.321527777778</v>
      </c>
      <c r="P1045" s="57">
        <v>45744.347222222219</v>
      </c>
      <c r="Q1045" s="57">
        <v>45744.34652777778</v>
      </c>
      <c r="R1045" t="s">
        <v>407</v>
      </c>
      <c r="S1045" s="57">
        <v>45745.334722222222</v>
      </c>
      <c r="V1045" t="s">
        <v>28</v>
      </c>
      <c r="W1045" t="s">
        <v>578</v>
      </c>
      <c r="X1045" s="8">
        <v>45744</v>
      </c>
      <c r="Y1045" s="62">
        <v>0.85347222222222219</v>
      </c>
      <c r="Z1045" t="s">
        <v>579</v>
      </c>
    </row>
    <row r="1046" spans="1:26" ht="29.1">
      <c r="A1046" s="57">
        <v>45744.326388888891</v>
      </c>
      <c r="B1046">
        <v>24856335</v>
      </c>
      <c r="C1046">
        <v>732666</v>
      </c>
      <c r="D1046" t="s">
        <v>3704</v>
      </c>
      <c r="E1046" t="s">
        <v>4516</v>
      </c>
      <c r="F1046" t="s">
        <v>4517</v>
      </c>
      <c r="G1046" t="s">
        <v>2</v>
      </c>
      <c r="H1046">
        <v>41870074</v>
      </c>
      <c r="I1046">
        <v>41</v>
      </c>
      <c r="J1046">
        <v>51947026875</v>
      </c>
      <c r="K1046" s="59" t="s">
        <v>4518</v>
      </c>
      <c r="L1046" s="59" t="s">
        <v>4519</v>
      </c>
      <c r="M1046" s="59" t="s">
        <v>740</v>
      </c>
      <c r="N1046" t="s">
        <v>546</v>
      </c>
      <c r="O1046" s="57">
        <v>45744.326388888891</v>
      </c>
      <c r="P1046" s="57">
        <v>45744.347222222219</v>
      </c>
      <c r="Q1046" s="57">
        <v>45744.340277777781</v>
      </c>
      <c r="R1046" t="s">
        <v>407</v>
      </c>
      <c r="S1046" s="57">
        <v>45745.336805555555</v>
      </c>
      <c r="V1046" t="s">
        <v>28</v>
      </c>
      <c r="W1046" t="s">
        <v>578</v>
      </c>
      <c r="X1046" s="8">
        <v>45744</v>
      </c>
      <c r="Y1046" s="62">
        <v>0.3576388888888889</v>
      </c>
      <c r="Z1046" t="s">
        <v>579</v>
      </c>
    </row>
    <row r="1047" spans="1:26" ht="29.1">
      <c r="A1047" s="57">
        <v>45744.334722222222</v>
      </c>
      <c r="B1047">
        <v>24856338</v>
      </c>
      <c r="C1047">
        <v>732675</v>
      </c>
      <c r="D1047" t="s">
        <v>3704</v>
      </c>
      <c r="E1047" t="s">
        <v>4520</v>
      </c>
      <c r="F1047" t="s">
        <v>4521</v>
      </c>
      <c r="G1047" t="s">
        <v>2</v>
      </c>
      <c r="H1047">
        <v>75504211</v>
      </c>
      <c r="I1047">
        <v>28</v>
      </c>
      <c r="J1047">
        <v>990809868</v>
      </c>
      <c r="K1047" s="59" t="s">
        <v>4522</v>
      </c>
      <c r="L1047" s="59" t="s">
        <v>4523</v>
      </c>
      <c r="M1047" s="59" t="s">
        <v>589</v>
      </c>
      <c r="N1047" t="s">
        <v>546</v>
      </c>
      <c r="O1047" s="57">
        <v>45744.339583333334</v>
      </c>
      <c r="P1047" s="57">
        <v>45744.361111111109</v>
      </c>
      <c r="Q1047" s="57">
        <v>45744.380555555559</v>
      </c>
      <c r="R1047" t="s">
        <v>407</v>
      </c>
      <c r="S1047" s="57">
        <v>45745.35</v>
      </c>
      <c r="V1047" t="s">
        <v>28</v>
      </c>
      <c r="W1047" t="s">
        <v>578</v>
      </c>
      <c r="X1047" s="8">
        <v>45744</v>
      </c>
      <c r="Y1047" s="62">
        <v>0.44444444444444442</v>
      </c>
      <c r="Z1047" t="s">
        <v>579</v>
      </c>
    </row>
    <row r="1048" spans="1:26" ht="29.1">
      <c r="A1048" s="57">
        <v>45744.34097222222</v>
      </c>
      <c r="B1048">
        <v>24856392</v>
      </c>
      <c r="C1048">
        <v>732681</v>
      </c>
      <c r="D1048" t="s">
        <v>3704</v>
      </c>
      <c r="E1048" t="s">
        <v>4524</v>
      </c>
      <c r="F1048" t="s">
        <v>4525</v>
      </c>
      <c r="G1048" t="s">
        <v>2</v>
      </c>
      <c r="H1048">
        <v>72481051</v>
      </c>
      <c r="I1048">
        <v>21</v>
      </c>
      <c r="J1048">
        <v>987731005</v>
      </c>
      <c r="K1048" s="59" t="s">
        <v>4526</v>
      </c>
      <c r="L1048" s="59" t="s">
        <v>4527</v>
      </c>
      <c r="M1048" s="59" t="s">
        <v>843</v>
      </c>
      <c r="N1048" t="s">
        <v>546</v>
      </c>
      <c r="O1048" s="57">
        <v>45744.341666666667</v>
      </c>
      <c r="P1048" s="57">
        <v>45744.361111111109</v>
      </c>
      <c r="Q1048" t="s">
        <v>407</v>
      </c>
      <c r="R1048" t="s">
        <v>407</v>
      </c>
      <c r="S1048" t="s">
        <v>407</v>
      </c>
      <c r="V1048" t="s">
        <v>28</v>
      </c>
      <c r="W1048" t="s">
        <v>4078</v>
      </c>
      <c r="Z1048" t="s">
        <v>724</v>
      </c>
    </row>
    <row r="1049" spans="1:26" ht="29.1">
      <c r="A1049" s="57">
        <v>45744.348611111112</v>
      </c>
      <c r="B1049">
        <v>24856406</v>
      </c>
      <c r="C1049">
        <v>732696</v>
      </c>
      <c r="D1049" t="s">
        <v>3704</v>
      </c>
      <c r="E1049" t="s">
        <v>4528</v>
      </c>
      <c r="F1049" t="s">
        <v>4529</v>
      </c>
      <c r="G1049" t="s">
        <v>2</v>
      </c>
      <c r="H1049">
        <v>76133385</v>
      </c>
      <c r="I1049">
        <v>22</v>
      </c>
      <c r="J1049">
        <v>936236491</v>
      </c>
      <c r="K1049" s="59" t="s">
        <v>4530</v>
      </c>
      <c r="L1049" s="59" t="s">
        <v>4531</v>
      </c>
      <c r="M1049" s="59" t="s">
        <v>1067</v>
      </c>
      <c r="N1049" t="s">
        <v>546</v>
      </c>
      <c r="O1049" s="57">
        <v>45744.352777777778</v>
      </c>
      <c r="P1049" s="57">
        <v>45744.375</v>
      </c>
      <c r="Q1049" s="57">
        <v>45744.365972222222</v>
      </c>
      <c r="R1049" t="s">
        <v>407</v>
      </c>
      <c r="S1049" s="57">
        <v>45745.340277777781</v>
      </c>
      <c r="V1049" t="s">
        <v>28</v>
      </c>
      <c r="W1049" t="s">
        <v>578</v>
      </c>
      <c r="X1049" s="8">
        <v>45744</v>
      </c>
      <c r="Y1049" s="62">
        <v>0.38750000000000001</v>
      </c>
      <c r="Z1049" t="s">
        <v>579</v>
      </c>
    </row>
    <row r="1050" spans="1:26" ht="29.1">
      <c r="A1050" s="57">
        <v>45744.352083333331</v>
      </c>
      <c r="B1050">
        <v>24856454</v>
      </c>
      <c r="C1050">
        <v>732699</v>
      </c>
      <c r="D1050" t="s">
        <v>3704</v>
      </c>
      <c r="E1050" t="s">
        <v>4532</v>
      </c>
      <c r="F1050" t="s">
        <v>4533</v>
      </c>
      <c r="G1050" t="s">
        <v>2</v>
      </c>
      <c r="H1050">
        <v>40255991</v>
      </c>
      <c r="J1050">
        <v>941939449</v>
      </c>
      <c r="K1050" s="59" t="s">
        <v>4534</v>
      </c>
      <c r="L1050" s="59" t="s">
        <v>4535</v>
      </c>
      <c r="M1050" s="59" t="s">
        <v>715</v>
      </c>
      <c r="N1050" t="s">
        <v>546</v>
      </c>
      <c r="O1050" s="57">
        <v>45744.356944444444</v>
      </c>
      <c r="P1050" s="57">
        <v>45744.375</v>
      </c>
      <c r="Q1050" s="57">
        <v>45744.379166666666</v>
      </c>
      <c r="R1050" t="s">
        <v>407</v>
      </c>
      <c r="S1050" s="57">
        <v>45745.342361111114</v>
      </c>
      <c r="V1050" t="s">
        <v>28</v>
      </c>
      <c r="W1050" t="s">
        <v>578</v>
      </c>
      <c r="X1050" s="8">
        <v>45744</v>
      </c>
      <c r="Y1050" s="62">
        <v>0.39583333333333331</v>
      </c>
      <c r="Z1050" t="s">
        <v>579</v>
      </c>
    </row>
    <row r="1051" spans="1:26" ht="29.1">
      <c r="A1051" s="57">
        <v>45744.352777777778</v>
      </c>
      <c r="B1051">
        <v>24856460</v>
      </c>
      <c r="C1051">
        <v>732703</v>
      </c>
      <c r="D1051" t="s">
        <v>3704</v>
      </c>
      <c r="E1051" t="s">
        <v>4536</v>
      </c>
      <c r="F1051" t="s">
        <v>4537</v>
      </c>
      <c r="G1051" t="s">
        <v>2</v>
      </c>
      <c r="H1051">
        <v>6167643</v>
      </c>
      <c r="I1051">
        <v>58</v>
      </c>
      <c r="J1051">
        <v>989078781</v>
      </c>
      <c r="K1051" s="59" t="s">
        <v>4538</v>
      </c>
      <c r="L1051" s="59" t="s">
        <v>4539</v>
      </c>
      <c r="M1051" s="59" t="s">
        <v>557</v>
      </c>
      <c r="N1051" t="s">
        <v>546</v>
      </c>
      <c r="O1051" s="57">
        <v>45744.356249999997</v>
      </c>
      <c r="P1051" s="57">
        <v>45744.375</v>
      </c>
      <c r="Q1051" s="57">
        <v>45744.396527777775</v>
      </c>
      <c r="R1051" t="s">
        <v>407</v>
      </c>
      <c r="S1051" s="57">
        <v>45745.356249999997</v>
      </c>
      <c r="V1051" t="s">
        <v>28</v>
      </c>
      <c r="W1051" t="s">
        <v>578</v>
      </c>
      <c r="X1051" s="8">
        <v>45744</v>
      </c>
      <c r="Y1051" s="62">
        <v>0.46597222222222223</v>
      </c>
      <c r="Z1051" t="s">
        <v>579</v>
      </c>
    </row>
    <row r="1052" spans="1:26">
      <c r="A1052" s="57">
        <v>45744.357638888891</v>
      </c>
      <c r="B1052">
        <v>24856489</v>
      </c>
      <c r="C1052">
        <v>732707</v>
      </c>
      <c r="D1052" t="s">
        <v>3704</v>
      </c>
      <c r="E1052" t="s">
        <v>4540</v>
      </c>
      <c r="F1052" t="s">
        <v>4541</v>
      </c>
      <c r="G1052" t="s">
        <v>2</v>
      </c>
      <c r="H1052">
        <v>44280027</v>
      </c>
      <c r="I1052">
        <v>38</v>
      </c>
      <c r="J1052">
        <v>913271073</v>
      </c>
      <c r="K1052" s="59" t="s">
        <v>4542</v>
      </c>
      <c r="L1052" s="59" t="s">
        <v>4543</v>
      </c>
      <c r="M1052" s="59" t="s">
        <v>668</v>
      </c>
      <c r="N1052" t="s">
        <v>546</v>
      </c>
      <c r="O1052" s="57">
        <v>45744.35833333333</v>
      </c>
      <c r="P1052" s="57">
        <v>45744.375</v>
      </c>
      <c r="Q1052" s="57">
        <v>45744.381944444445</v>
      </c>
      <c r="R1052" t="s">
        <v>407</v>
      </c>
      <c r="S1052" s="57">
        <v>45745.344444444447</v>
      </c>
      <c r="V1052" t="s">
        <v>28</v>
      </c>
      <c r="W1052" t="s">
        <v>578</v>
      </c>
      <c r="X1052" s="8">
        <v>45744</v>
      </c>
      <c r="Y1052" s="62">
        <v>0.41111111111111109</v>
      </c>
      <c r="Z1052" t="s">
        <v>579</v>
      </c>
    </row>
    <row r="1053" spans="1:26" ht="43.5">
      <c r="A1053" s="57">
        <v>45744.369444444441</v>
      </c>
      <c r="B1053">
        <v>24856587</v>
      </c>
      <c r="C1053">
        <v>732728</v>
      </c>
      <c r="D1053" t="s">
        <v>3703</v>
      </c>
      <c r="E1053" t="s">
        <v>4544</v>
      </c>
      <c r="F1053" t="s">
        <v>4545</v>
      </c>
      <c r="G1053" t="s">
        <v>2</v>
      </c>
      <c r="H1053">
        <v>40669193</v>
      </c>
      <c r="I1053">
        <v>44</v>
      </c>
      <c r="J1053">
        <v>996315814</v>
      </c>
      <c r="K1053" s="59" t="s">
        <v>4546</v>
      </c>
      <c r="L1053" s="59" t="s">
        <v>4547</v>
      </c>
      <c r="M1053" s="59" t="s">
        <v>4548</v>
      </c>
      <c r="N1053" t="s">
        <v>546</v>
      </c>
      <c r="O1053" s="57">
        <v>45744.373611111114</v>
      </c>
      <c r="P1053" s="57">
        <v>45744.388888888891</v>
      </c>
      <c r="Q1053" s="57">
        <v>45744.418749999997</v>
      </c>
      <c r="R1053" t="s">
        <v>407</v>
      </c>
      <c r="S1053" s="57">
        <v>45744.581944444442</v>
      </c>
      <c r="V1053" t="s">
        <v>28</v>
      </c>
      <c r="W1053" t="s">
        <v>735</v>
      </c>
      <c r="Z1053" t="s">
        <v>724</v>
      </c>
    </row>
    <row r="1054" spans="1:26" ht="29.1">
      <c r="A1054" s="57">
        <v>45744.370833333334</v>
      </c>
      <c r="B1054">
        <v>24856605</v>
      </c>
      <c r="C1054">
        <v>732731</v>
      </c>
      <c r="D1054" t="s">
        <v>3704</v>
      </c>
      <c r="E1054" t="s">
        <v>4549</v>
      </c>
      <c r="F1054" t="s">
        <v>4550</v>
      </c>
      <c r="G1054" t="s">
        <v>2</v>
      </c>
      <c r="H1054">
        <v>25720093</v>
      </c>
      <c r="I1054">
        <v>55</v>
      </c>
      <c r="J1054">
        <v>923822018</v>
      </c>
      <c r="K1054" s="59" t="s">
        <v>4551</v>
      </c>
      <c r="L1054" s="59" t="s">
        <v>4552</v>
      </c>
      <c r="M1054" s="59" t="s">
        <v>4553</v>
      </c>
      <c r="N1054" t="s">
        <v>546</v>
      </c>
      <c r="O1054" s="57">
        <v>45744.375694444447</v>
      </c>
      <c r="P1054" s="57">
        <v>45744.402777777781</v>
      </c>
      <c r="Q1054" s="57">
        <v>45744.392361111109</v>
      </c>
      <c r="R1054" t="s">
        <v>407</v>
      </c>
      <c r="S1054" s="57">
        <v>45745.365972222222</v>
      </c>
      <c r="V1054" t="s">
        <v>28</v>
      </c>
      <c r="W1054" t="s">
        <v>578</v>
      </c>
      <c r="X1054" s="8">
        <v>45744</v>
      </c>
      <c r="Y1054" s="62">
        <v>0.49305555555555558</v>
      </c>
      <c r="Z1054" t="s">
        <v>579</v>
      </c>
    </row>
    <row r="1055" spans="1:26" ht="29.1">
      <c r="A1055" s="57">
        <v>45744.375694444447</v>
      </c>
      <c r="B1055">
        <v>24856588</v>
      </c>
      <c r="C1055">
        <v>732739</v>
      </c>
      <c r="D1055" t="s">
        <v>3704</v>
      </c>
      <c r="E1055" t="s">
        <v>4554</v>
      </c>
      <c r="F1055" t="s">
        <v>4555</v>
      </c>
      <c r="G1055" t="s">
        <v>2</v>
      </c>
      <c r="H1055">
        <v>43811489</v>
      </c>
      <c r="I1055">
        <v>38</v>
      </c>
      <c r="J1055">
        <v>947142679</v>
      </c>
      <c r="K1055" s="59" t="s">
        <v>4556</v>
      </c>
      <c r="L1055" s="59" t="s">
        <v>4556</v>
      </c>
      <c r="M1055" s="59" t="s">
        <v>668</v>
      </c>
      <c r="N1055" t="s">
        <v>546</v>
      </c>
      <c r="O1055" s="57">
        <v>45744.379861111112</v>
      </c>
      <c r="P1055" s="57">
        <v>45744.402777777781</v>
      </c>
      <c r="Q1055" s="57">
        <v>45744.395833333336</v>
      </c>
      <c r="R1055" t="s">
        <v>407</v>
      </c>
      <c r="S1055" s="57">
        <v>45745.34652777778</v>
      </c>
      <c r="V1055" t="s">
        <v>28</v>
      </c>
      <c r="W1055" t="s">
        <v>578</v>
      </c>
      <c r="X1055" s="8">
        <v>45744</v>
      </c>
      <c r="Y1055" s="62">
        <v>0.41736111111111113</v>
      </c>
      <c r="Z1055" t="s">
        <v>579</v>
      </c>
    </row>
    <row r="1056" spans="1:26">
      <c r="A1056" s="57">
        <v>45744.379861111112</v>
      </c>
      <c r="B1056">
        <v>24856697</v>
      </c>
      <c r="C1056">
        <v>732751</v>
      </c>
      <c r="D1056" t="s">
        <v>3704</v>
      </c>
      <c r="E1056" t="s">
        <v>4557</v>
      </c>
      <c r="F1056" t="s">
        <v>4558</v>
      </c>
      <c r="G1056" t="s">
        <v>2</v>
      </c>
      <c r="H1056">
        <v>46868306</v>
      </c>
      <c r="I1056">
        <v>33</v>
      </c>
      <c r="J1056">
        <v>997069543</v>
      </c>
      <c r="K1056" s="59" t="s">
        <v>4559</v>
      </c>
      <c r="L1056" s="59" t="s">
        <v>4559</v>
      </c>
      <c r="M1056" s="59" t="s">
        <v>589</v>
      </c>
      <c r="N1056" t="s">
        <v>546</v>
      </c>
      <c r="O1056" s="57">
        <v>45744.383333333331</v>
      </c>
      <c r="P1056" s="57">
        <v>45744.402777777781</v>
      </c>
      <c r="Q1056" s="57">
        <v>45744.418055555558</v>
      </c>
      <c r="R1056" t="s">
        <v>407</v>
      </c>
      <c r="S1056" s="57">
        <v>45744.84652777778</v>
      </c>
      <c r="V1056" t="s">
        <v>28</v>
      </c>
      <c r="W1056" t="s">
        <v>4078</v>
      </c>
    </row>
    <row r="1057" spans="1:26">
      <c r="A1057" s="57">
        <v>45744.38958333333</v>
      </c>
      <c r="B1057">
        <v>24857007</v>
      </c>
      <c r="C1057">
        <v>732764</v>
      </c>
      <c r="D1057" t="s">
        <v>3704</v>
      </c>
      <c r="E1057" t="s">
        <v>4560</v>
      </c>
      <c r="F1057" t="s">
        <v>1749</v>
      </c>
      <c r="G1057" t="s">
        <v>2</v>
      </c>
      <c r="H1057">
        <v>70627396</v>
      </c>
      <c r="I1057">
        <v>18</v>
      </c>
      <c r="J1057">
        <v>965773896</v>
      </c>
      <c r="K1057" s="59" t="s">
        <v>1750</v>
      </c>
      <c r="L1057" s="59" t="s">
        <v>1751</v>
      </c>
      <c r="M1057" s="59" t="s">
        <v>599</v>
      </c>
      <c r="N1057" t="s">
        <v>546</v>
      </c>
      <c r="O1057" s="57">
        <v>45744.393055555556</v>
      </c>
      <c r="P1057" s="57">
        <v>45744.416666666664</v>
      </c>
      <c r="Q1057" s="57">
        <v>45744.406944444447</v>
      </c>
      <c r="R1057" t="s">
        <v>407</v>
      </c>
      <c r="S1057" s="57">
        <v>45745.347916666666</v>
      </c>
      <c r="V1057" t="s">
        <v>28</v>
      </c>
      <c r="W1057" t="s">
        <v>578</v>
      </c>
      <c r="X1057" s="8">
        <v>45744</v>
      </c>
      <c r="Y1057" s="62">
        <v>0.42152777777777778</v>
      </c>
      <c r="Z1057" t="s">
        <v>579</v>
      </c>
    </row>
    <row r="1058" spans="1:26" ht="29.1">
      <c r="A1058" s="57">
        <v>45744.396527777775</v>
      </c>
      <c r="B1058">
        <v>24857145</v>
      </c>
      <c r="C1058">
        <v>732775</v>
      </c>
      <c r="D1058" t="s">
        <v>3703</v>
      </c>
      <c r="E1058" t="s">
        <v>4561</v>
      </c>
      <c r="F1058" t="s">
        <v>3693</v>
      </c>
      <c r="G1058" t="s">
        <v>2</v>
      </c>
      <c r="H1058">
        <v>61147191</v>
      </c>
      <c r="I1058">
        <v>17</v>
      </c>
      <c r="J1058">
        <v>992816144</v>
      </c>
      <c r="K1058" s="59" t="s">
        <v>4562</v>
      </c>
      <c r="L1058" s="59" t="s">
        <v>4563</v>
      </c>
      <c r="M1058" s="59" t="s">
        <v>557</v>
      </c>
      <c r="N1058" t="s">
        <v>546</v>
      </c>
      <c r="O1058" s="57">
        <v>45744.4</v>
      </c>
      <c r="P1058" s="57">
        <v>45744.416666666664</v>
      </c>
      <c r="Q1058" s="57">
        <v>45744.433333333334</v>
      </c>
      <c r="R1058" t="s">
        <v>407</v>
      </c>
      <c r="S1058" s="57">
        <v>45744.584027777775</v>
      </c>
      <c r="V1058" t="s">
        <v>28</v>
      </c>
      <c r="W1058" t="s">
        <v>578</v>
      </c>
      <c r="X1058" s="8">
        <v>45744</v>
      </c>
      <c r="Z1058" t="s">
        <v>579</v>
      </c>
    </row>
    <row r="1059" spans="1:26" ht="29.1">
      <c r="A1059" s="57">
        <v>45744.413194444445</v>
      </c>
      <c r="B1059">
        <v>24857484</v>
      </c>
      <c r="C1059">
        <v>732788</v>
      </c>
      <c r="D1059" t="s">
        <v>3704</v>
      </c>
      <c r="E1059" t="s">
        <v>4564</v>
      </c>
      <c r="F1059" t="s">
        <v>4565</v>
      </c>
      <c r="G1059" t="s">
        <v>2</v>
      </c>
      <c r="H1059">
        <v>76239331</v>
      </c>
      <c r="I1059">
        <v>26</v>
      </c>
      <c r="J1059">
        <v>51940923302</v>
      </c>
      <c r="K1059" s="59" t="s">
        <v>4566</v>
      </c>
      <c r="L1059" s="59" t="s">
        <v>4567</v>
      </c>
      <c r="M1059" s="59" t="s">
        <v>757</v>
      </c>
      <c r="N1059" t="s">
        <v>546</v>
      </c>
      <c r="O1059" s="57">
        <v>45744.413194444445</v>
      </c>
      <c r="P1059" s="57">
        <v>45744.430555555555</v>
      </c>
      <c r="Q1059" s="57">
        <v>45744.456250000003</v>
      </c>
      <c r="R1059" t="s">
        <v>407</v>
      </c>
      <c r="S1059" s="57">
        <v>45745.377083333333</v>
      </c>
      <c r="V1059" t="s">
        <v>28</v>
      </c>
      <c r="W1059" t="s">
        <v>578</v>
      </c>
      <c r="X1059" s="8">
        <v>45744</v>
      </c>
      <c r="Y1059" s="62">
        <v>0.5083333333333333</v>
      </c>
      <c r="Z1059" t="s">
        <v>579</v>
      </c>
    </row>
    <row r="1060" spans="1:26">
      <c r="A1060" s="57">
        <v>45744.426388888889</v>
      </c>
      <c r="B1060">
        <v>24857558</v>
      </c>
      <c r="C1060">
        <v>732805</v>
      </c>
      <c r="D1060" t="s">
        <v>3704</v>
      </c>
      <c r="E1060" t="s">
        <v>4568</v>
      </c>
      <c r="F1060" t="s">
        <v>4569</v>
      </c>
      <c r="G1060" t="s">
        <v>2</v>
      </c>
      <c r="H1060">
        <v>9301371</v>
      </c>
      <c r="I1060">
        <v>56</v>
      </c>
      <c r="J1060">
        <v>999092554</v>
      </c>
      <c r="K1060" s="59" t="s">
        <v>589</v>
      </c>
      <c r="L1060" s="59" t="s">
        <v>589</v>
      </c>
      <c r="M1060" s="59" t="s">
        <v>589</v>
      </c>
      <c r="N1060" t="s">
        <v>546</v>
      </c>
      <c r="O1060" s="57">
        <v>45744.430555555555</v>
      </c>
      <c r="P1060" s="57">
        <v>45744.458333333336</v>
      </c>
      <c r="Q1060" s="57">
        <v>45744.48333333333</v>
      </c>
      <c r="R1060" t="s">
        <v>407</v>
      </c>
      <c r="S1060" s="57">
        <v>45745.369444444441</v>
      </c>
      <c r="V1060" t="s">
        <v>28</v>
      </c>
      <c r="W1060" t="s">
        <v>578</v>
      </c>
      <c r="X1060" s="8">
        <v>45744</v>
      </c>
      <c r="Y1060" s="62">
        <v>0.49652777777777779</v>
      </c>
      <c r="Z1060" t="s">
        <v>579</v>
      </c>
    </row>
    <row r="1061" spans="1:26" ht="43.5">
      <c r="A1061" s="57">
        <v>45744.428472222222</v>
      </c>
      <c r="B1061">
        <v>24857831</v>
      </c>
      <c r="C1061">
        <v>732807</v>
      </c>
      <c r="D1061" t="s">
        <v>3704</v>
      </c>
      <c r="E1061" t="s">
        <v>4570</v>
      </c>
      <c r="F1061" t="s">
        <v>4571</v>
      </c>
      <c r="G1061" t="s">
        <v>2</v>
      </c>
      <c r="H1061">
        <v>70063443</v>
      </c>
      <c r="I1061">
        <v>36</v>
      </c>
      <c r="J1061">
        <v>997014003</v>
      </c>
      <c r="K1061" s="59" t="s">
        <v>4572</v>
      </c>
      <c r="L1061" s="59" t="s">
        <v>4573</v>
      </c>
      <c r="M1061" s="59" t="s">
        <v>552</v>
      </c>
      <c r="N1061" t="s">
        <v>546</v>
      </c>
      <c r="O1061" s="57">
        <v>45744.433333333334</v>
      </c>
      <c r="P1061" s="57">
        <v>45744.458333333336</v>
      </c>
      <c r="Q1061" s="57">
        <v>45744.451388888891</v>
      </c>
      <c r="R1061" t="s">
        <v>407</v>
      </c>
      <c r="S1061" s="57">
        <v>45745.36041666667</v>
      </c>
      <c r="V1061" t="s">
        <v>28</v>
      </c>
      <c r="W1061" t="s">
        <v>578</v>
      </c>
      <c r="X1061" s="8">
        <v>45744</v>
      </c>
      <c r="Y1061" s="62">
        <v>0.48194444444444445</v>
      </c>
      <c r="Z1061" t="s">
        <v>579</v>
      </c>
    </row>
    <row r="1062" spans="1:26" ht="57.95">
      <c r="A1062" s="57">
        <v>45744.429861111108</v>
      </c>
      <c r="B1062">
        <v>24857597</v>
      </c>
      <c r="C1062">
        <v>732809</v>
      </c>
      <c r="D1062" t="s">
        <v>3704</v>
      </c>
      <c r="E1062" t="s">
        <v>4574</v>
      </c>
      <c r="F1062" t="s">
        <v>4575</v>
      </c>
      <c r="G1062" t="s">
        <v>2</v>
      </c>
      <c r="H1062">
        <v>47578578</v>
      </c>
      <c r="I1062">
        <v>33</v>
      </c>
      <c r="J1062">
        <v>982422451</v>
      </c>
      <c r="K1062" s="59" t="s">
        <v>4576</v>
      </c>
      <c r="L1062" s="59" t="s">
        <v>4577</v>
      </c>
      <c r="M1062" s="59" t="s">
        <v>647</v>
      </c>
      <c r="N1062" t="s">
        <v>546</v>
      </c>
      <c r="O1062" s="57">
        <v>45744.434027777781</v>
      </c>
      <c r="P1062" s="57">
        <v>45744.472222222219</v>
      </c>
      <c r="Q1062" s="57">
        <v>45744.447916666664</v>
      </c>
      <c r="R1062" t="s">
        <v>407</v>
      </c>
      <c r="S1062" s="57">
        <v>45745.357638888891</v>
      </c>
      <c r="V1062" t="s">
        <v>28</v>
      </c>
      <c r="W1062" t="s">
        <v>578</v>
      </c>
      <c r="X1062" s="8">
        <v>45744</v>
      </c>
      <c r="Y1062" s="62">
        <v>0.47708333333333336</v>
      </c>
      <c r="Z1062" t="s">
        <v>579</v>
      </c>
    </row>
    <row r="1063" spans="1:26" ht="29.1">
      <c r="A1063" s="57">
        <v>45744.439583333333</v>
      </c>
      <c r="B1063">
        <v>24857765</v>
      </c>
      <c r="C1063">
        <v>732820</v>
      </c>
      <c r="D1063" t="s">
        <v>3704</v>
      </c>
      <c r="E1063" t="s">
        <v>4578</v>
      </c>
      <c r="F1063" t="s">
        <v>4579</v>
      </c>
      <c r="G1063" t="s">
        <v>2</v>
      </c>
      <c r="H1063">
        <v>6167823</v>
      </c>
      <c r="I1063">
        <v>61</v>
      </c>
      <c r="J1063">
        <v>943209231</v>
      </c>
      <c r="K1063" s="59" t="s">
        <v>4580</v>
      </c>
      <c r="L1063" s="59" t="s">
        <v>4581</v>
      </c>
      <c r="M1063" s="59" t="s">
        <v>584</v>
      </c>
      <c r="N1063" t="s">
        <v>546</v>
      </c>
      <c r="O1063" s="57">
        <v>45744.442361111112</v>
      </c>
      <c r="P1063" s="57">
        <v>45744.458333333336</v>
      </c>
      <c r="Q1063" s="57">
        <v>45744.48333333333</v>
      </c>
      <c r="R1063" t="s">
        <v>407</v>
      </c>
      <c r="S1063" s="57">
        <v>45745.37222222222</v>
      </c>
      <c r="V1063" t="s">
        <v>28</v>
      </c>
      <c r="W1063" t="s">
        <v>578</v>
      </c>
      <c r="X1063" s="8">
        <v>45744</v>
      </c>
      <c r="Y1063" s="62">
        <v>0.49722222222222223</v>
      </c>
      <c r="Z1063" t="s">
        <v>579</v>
      </c>
    </row>
    <row r="1064" spans="1:26">
      <c r="A1064" s="57">
        <v>45744.441666666666</v>
      </c>
      <c r="B1064">
        <v>24858133</v>
      </c>
      <c r="C1064">
        <v>732825</v>
      </c>
      <c r="D1064" t="s">
        <v>3704</v>
      </c>
      <c r="E1064" t="s">
        <v>4582</v>
      </c>
      <c r="F1064" t="s">
        <v>4583</v>
      </c>
      <c r="G1064" t="s">
        <v>2</v>
      </c>
      <c r="H1064">
        <v>7976383</v>
      </c>
      <c r="I1064">
        <v>53</v>
      </c>
      <c r="J1064">
        <v>958951302</v>
      </c>
      <c r="K1064" s="59" t="s">
        <v>4584</v>
      </c>
      <c r="L1064" s="59" t="s">
        <v>4585</v>
      </c>
      <c r="M1064" s="59" t="s">
        <v>715</v>
      </c>
      <c r="N1064" t="s">
        <v>546</v>
      </c>
      <c r="O1064" s="57">
        <v>45744.442361111112</v>
      </c>
      <c r="P1064" s="57">
        <v>45744.458333333336</v>
      </c>
      <c r="Q1064" s="57">
        <v>45744.465277777781</v>
      </c>
      <c r="R1064" t="s">
        <v>407</v>
      </c>
      <c r="S1064" s="57">
        <v>45745.364583333336</v>
      </c>
      <c r="V1064" t="s">
        <v>28</v>
      </c>
      <c r="W1064" t="s">
        <v>578</v>
      </c>
      <c r="X1064" s="8">
        <v>45744</v>
      </c>
      <c r="Y1064" s="62">
        <v>0.50208333333333333</v>
      </c>
      <c r="Z1064" t="s">
        <v>579</v>
      </c>
    </row>
    <row r="1065" spans="1:26">
      <c r="A1065" s="57">
        <v>45744.448611111111</v>
      </c>
      <c r="B1065">
        <v>24858296</v>
      </c>
      <c r="C1065">
        <v>732835</v>
      </c>
      <c r="D1065" t="s">
        <v>3703</v>
      </c>
      <c r="E1065" t="s">
        <v>4586</v>
      </c>
      <c r="F1065" t="s">
        <v>4587</v>
      </c>
      <c r="G1065" t="s">
        <v>2</v>
      </c>
      <c r="H1065">
        <v>3822554</v>
      </c>
      <c r="I1065">
        <v>79</v>
      </c>
      <c r="J1065">
        <v>999737842</v>
      </c>
      <c r="K1065" s="59" t="s">
        <v>4588</v>
      </c>
      <c r="L1065" s="59" t="s">
        <v>4589</v>
      </c>
      <c r="M1065" s="59" t="s">
        <v>622</v>
      </c>
      <c r="N1065" t="s">
        <v>546</v>
      </c>
      <c r="O1065" s="57">
        <v>45744.452777777777</v>
      </c>
      <c r="P1065" s="57">
        <v>45744.472222222219</v>
      </c>
      <c r="Q1065" s="57">
        <v>45744.506944444445</v>
      </c>
      <c r="R1065" t="s">
        <v>407</v>
      </c>
      <c r="S1065" s="57">
        <v>45744.595138888886</v>
      </c>
      <c r="V1065" t="s">
        <v>28</v>
      </c>
      <c r="W1065" t="s">
        <v>578</v>
      </c>
      <c r="X1065" s="8">
        <v>45744</v>
      </c>
      <c r="Y1065" s="62">
        <v>0.52500000000000002</v>
      </c>
      <c r="Z1065" t="s">
        <v>579</v>
      </c>
    </row>
    <row r="1066" spans="1:26" ht="29.1">
      <c r="A1066" s="57">
        <v>45744.460416666669</v>
      </c>
      <c r="B1066">
        <v>24858524</v>
      </c>
      <c r="C1066">
        <v>732848</v>
      </c>
      <c r="D1066" t="s">
        <v>3704</v>
      </c>
      <c r="E1066" t="s">
        <v>4590</v>
      </c>
      <c r="F1066" t="s">
        <v>4591</v>
      </c>
      <c r="G1066" t="s">
        <v>2</v>
      </c>
      <c r="H1066">
        <v>70581478</v>
      </c>
      <c r="I1066">
        <v>31</v>
      </c>
      <c r="J1066">
        <v>940188303</v>
      </c>
      <c r="K1066" s="59" t="s">
        <v>4592</v>
      </c>
      <c r="L1066" s="59" t="s">
        <v>4593</v>
      </c>
      <c r="M1066" s="59" t="s">
        <v>715</v>
      </c>
      <c r="N1066" t="s">
        <v>546</v>
      </c>
      <c r="O1066" s="57">
        <v>45744.463888888888</v>
      </c>
      <c r="P1066" s="57">
        <v>45744.486111111109</v>
      </c>
      <c r="Q1066" s="57">
        <v>45744.475694444445</v>
      </c>
      <c r="R1066" t="s">
        <v>407</v>
      </c>
      <c r="S1066" s="57">
        <v>45745.370833333334</v>
      </c>
      <c r="V1066" t="s">
        <v>28</v>
      </c>
      <c r="W1066" t="s">
        <v>578</v>
      </c>
      <c r="X1066" s="8">
        <v>45744</v>
      </c>
      <c r="Y1066" s="62">
        <v>0.49722222222222223</v>
      </c>
      <c r="Z1066" t="s">
        <v>579</v>
      </c>
    </row>
    <row r="1067" spans="1:26">
      <c r="A1067" s="57">
        <v>45744.46597222222</v>
      </c>
      <c r="B1067">
        <v>24858648</v>
      </c>
      <c r="C1067">
        <v>732854</v>
      </c>
      <c r="D1067" t="s">
        <v>3704</v>
      </c>
      <c r="E1067" t="s">
        <v>4594</v>
      </c>
      <c r="F1067" t="s">
        <v>4595</v>
      </c>
      <c r="G1067" t="s">
        <v>1248</v>
      </c>
      <c r="H1067">
        <v>3217327</v>
      </c>
      <c r="I1067">
        <v>32</v>
      </c>
      <c r="J1067">
        <v>927112742</v>
      </c>
      <c r="K1067" s="59" t="s">
        <v>4596</v>
      </c>
      <c r="L1067" s="59" t="s">
        <v>4597</v>
      </c>
      <c r="M1067" s="59" t="s">
        <v>573</v>
      </c>
      <c r="N1067" t="s">
        <v>546</v>
      </c>
      <c r="O1067" s="57">
        <v>45744.467361111114</v>
      </c>
      <c r="P1067" s="57">
        <v>45744.486111111109</v>
      </c>
      <c r="Q1067" s="57">
        <v>45744.479166666664</v>
      </c>
      <c r="R1067" t="s">
        <v>407</v>
      </c>
      <c r="S1067" s="57">
        <v>45745.375</v>
      </c>
      <c r="V1067" t="s">
        <v>28</v>
      </c>
      <c r="W1067" t="s">
        <v>578</v>
      </c>
      <c r="X1067" s="8">
        <v>45744</v>
      </c>
      <c r="Y1067" s="62">
        <v>0.49305555555555558</v>
      </c>
      <c r="Z1067" t="s">
        <v>579</v>
      </c>
    </row>
    <row r="1068" spans="1:26" ht="29.1">
      <c r="A1068" s="57">
        <v>45744.474999999999</v>
      </c>
      <c r="B1068">
        <v>24858805</v>
      </c>
      <c r="C1068">
        <v>732864</v>
      </c>
      <c r="D1068" t="s">
        <v>3704</v>
      </c>
      <c r="E1068" t="s">
        <v>4598</v>
      </c>
      <c r="F1068" t="s">
        <v>4599</v>
      </c>
      <c r="G1068" t="s">
        <v>2</v>
      </c>
      <c r="H1068">
        <v>76526194</v>
      </c>
      <c r="I1068">
        <v>29</v>
      </c>
      <c r="J1068">
        <v>923188347</v>
      </c>
      <c r="K1068" s="59" t="s">
        <v>4600</v>
      </c>
      <c r="L1068" s="59" t="s">
        <v>4601</v>
      </c>
      <c r="M1068" s="59" t="s">
        <v>577</v>
      </c>
      <c r="N1068" t="s">
        <v>546</v>
      </c>
      <c r="O1068" s="57">
        <v>45744.478472222225</v>
      </c>
      <c r="P1068" s="57">
        <v>45744.5</v>
      </c>
      <c r="Q1068" s="57">
        <v>45744.501388888886</v>
      </c>
      <c r="R1068" t="s">
        <v>407</v>
      </c>
      <c r="S1068" s="57">
        <v>45745.396527777775</v>
      </c>
      <c r="V1068" t="s">
        <v>28</v>
      </c>
      <c r="W1068" t="s">
        <v>578</v>
      </c>
      <c r="X1068" s="8">
        <v>45744</v>
      </c>
      <c r="Z1068" t="s">
        <v>579</v>
      </c>
    </row>
    <row r="1069" spans="1:26" ht="43.5">
      <c r="A1069" s="57">
        <v>45744.478472222225</v>
      </c>
      <c r="B1069">
        <v>24858871</v>
      </c>
      <c r="C1069">
        <v>732865</v>
      </c>
      <c r="D1069" t="s">
        <v>3704</v>
      </c>
      <c r="E1069" t="s">
        <v>4602</v>
      </c>
      <c r="F1069" t="s">
        <v>4603</v>
      </c>
      <c r="G1069" t="s">
        <v>2</v>
      </c>
      <c r="H1069">
        <v>10782121</v>
      </c>
      <c r="I1069">
        <v>46</v>
      </c>
      <c r="J1069">
        <v>994765885</v>
      </c>
      <c r="K1069" s="59" t="s">
        <v>4604</v>
      </c>
      <c r="L1069" s="59" t="s">
        <v>4605</v>
      </c>
      <c r="M1069" s="59" t="s">
        <v>545</v>
      </c>
      <c r="N1069" t="s">
        <v>546</v>
      </c>
      <c r="O1069" s="57">
        <v>45744.481944444444</v>
      </c>
      <c r="P1069" s="57">
        <v>45744.5</v>
      </c>
      <c r="Q1069" s="57">
        <v>45744.513888888891</v>
      </c>
      <c r="R1069" t="s">
        <v>407</v>
      </c>
      <c r="S1069" s="57">
        <v>45745.393750000003</v>
      </c>
      <c r="V1069" t="s">
        <v>28</v>
      </c>
      <c r="W1069" t="s">
        <v>578</v>
      </c>
      <c r="X1069" s="8">
        <v>45744</v>
      </c>
      <c r="Y1069" s="62">
        <v>0.5493055555555556</v>
      </c>
      <c r="Z1069" t="s">
        <v>579</v>
      </c>
    </row>
    <row r="1070" spans="1:26" ht="43.5">
      <c r="A1070" s="57">
        <v>45744.479166666664</v>
      </c>
      <c r="B1070">
        <v>24858888</v>
      </c>
      <c r="C1070">
        <v>732866</v>
      </c>
      <c r="D1070" t="s">
        <v>3704</v>
      </c>
      <c r="E1070" t="s">
        <v>4606</v>
      </c>
      <c r="F1070" t="s">
        <v>4607</v>
      </c>
      <c r="G1070" t="s">
        <v>2</v>
      </c>
      <c r="H1070">
        <v>78037871</v>
      </c>
      <c r="I1070">
        <v>12</v>
      </c>
      <c r="J1070">
        <v>986389501</v>
      </c>
      <c r="K1070" s="59" t="s">
        <v>4608</v>
      </c>
      <c r="L1070" s="59" t="s">
        <v>4609</v>
      </c>
      <c r="M1070" s="59" t="s">
        <v>568</v>
      </c>
      <c r="N1070" t="s">
        <v>558</v>
      </c>
      <c r="O1070" s="57">
        <v>45744.479166666664</v>
      </c>
      <c r="P1070" s="57">
        <v>45744.5</v>
      </c>
      <c r="Q1070" s="57">
        <v>45744.492361111108</v>
      </c>
      <c r="R1070" t="s">
        <v>407</v>
      </c>
      <c r="S1070" s="57">
        <v>45745.386111111111</v>
      </c>
      <c r="V1070" t="s">
        <v>28</v>
      </c>
      <c r="W1070" t="s">
        <v>578</v>
      </c>
      <c r="X1070" s="8">
        <v>45744</v>
      </c>
      <c r="Y1070" s="62">
        <v>0.53680555555555554</v>
      </c>
      <c r="Z1070" t="s">
        <v>579</v>
      </c>
    </row>
    <row r="1071" spans="1:26" ht="29.1">
      <c r="A1071" s="57">
        <v>45744.481249999997</v>
      </c>
      <c r="B1071">
        <v>24858941</v>
      </c>
      <c r="C1071">
        <v>732871</v>
      </c>
      <c r="D1071" t="s">
        <v>3704</v>
      </c>
      <c r="E1071" t="s">
        <v>4610</v>
      </c>
      <c r="F1071" t="s">
        <v>4611</v>
      </c>
      <c r="G1071" t="s">
        <v>2</v>
      </c>
      <c r="H1071">
        <v>78248852</v>
      </c>
      <c r="I1071">
        <v>11</v>
      </c>
      <c r="J1071">
        <v>963747484</v>
      </c>
      <c r="K1071" s="59" t="s">
        <v>4612</v>
      </c>
      <c r="L1071" s="59" t="s">
        <v>4613</v>
      </c>
      <c r="M1071" s="59" t="s">
        <v>668</v>
      </c>
      <c r="N1071" t="s">
        <v>558</v>
      </c>
      <c r="O1071" s="57">
        <v>45744.481944444444</v>
      </c>
      <c r="P1071" s="57">
        <v>45744.5</v>
      </c>
      <c r="Q1071" s="57">
        <v>45744.509722222225</v>
      </c>
      <c r="R1071" t="s">
        <v>407</v>
      </c>
      <c r="S1071" s="57">
        <v>45745.387499999997</v>
      </c>
      <c r="V1071" t="s">
        <v>28</v>
      </c>
      <c r="W1071" t="s">
        <v>578</v>
      </c>
      <c r="X1071" s="8">
        <v>45744</v>
      </c>
      <c r="Y1071" s="60">
        <v>0.53263888888888888</v>
      </c>
      <c r="Z1071" t="s">
        <v>579</v>
      </c>
    </row>
    <row r="1072" spans="1:26">
      <c r="A1072" s="57">
        <v>45744.488888888889</v>
      </c>
      <c r="B1072">
        <v>24859118</v>
      </c>
      <c r="C1072">
        <v>732880</v>
      </c>
      <c r="D1072" t="s">
        <v>3704</v>
      </c>
      <c r="E1072" t="s">
        <v>4614</v>
      </c>
      <c r="F1072" t="s">
        <v>4615</v>
      </c>
      <c r="G1072" t="s">
        <v>2</v>
      </c>
      <c r="H1072">
        <v>43484145</v>
      </c>
      <c r="I1072">
        <v>39</v>
      </c>
      <c r="J1072">
        <v>980418332</v>
      </c>
      <c r="K1072" s="59" t="s">
        <v>4616</v>
      </c>
      <c r="L1072" s="59" t="s">
        <v>4617</v>
      </c>
      <c r="M1072" s="59" t="s">
        <v>563</v>
      </c>
      <c r="N1072" t="s">
        <v>546</v>
      </c>
      <c r="O1072" s="57">
        <v>45744.492361111108</v>
      </c>
      <c r="P1072" s="57">
        <v>45744.513888888891</v>
      </c>
      <c r="Q1072" s="57">
        <v>45744.509722222225</v>
      </c>
      <c r="R1072" t="s">
        <v>407</v>
      </c>
      <c r="S1072" s="57">
        <v>45745.398611111108</v>
      </c>
      <c r="V1072" t="s">
        <v>28</v>
      </c>
      <c r="W1072" t="s">
        <v>578</v>
      </c>
      <c r="X1072" s="8">
        <v>45744</v>
      </c>
      <c r="Y1072" s="62">
        <v>0.55347222222222225</v>
      </c>
      <c r="Z1072" t="s">
        <v>579</v>
      </c>
    </row>
    <row r="1073" spans="1:26" ht="43.5">
      <c r="A1073" s="57">
        <v>45744.489583333336</v>
      </c>
      <c r="B1073">
        <v>24859040</v>
      </c>
      <c r="C1073">
        <v>732881</v>
      </c>
      <c r="D1073" t="s">
        <v>3704</v>
      </c>
      <c r="E1073" t="s">
        <v>4618</v>
      </c>
      <c r="F1073" t="s">
        <v>4619</v>
      </c>
      <c r="G1073" t="s">
        <v>2</v>
      </c>
      <c r="H1073">
        <v>76116074</v>
      </c>
      <c r="I1073">
        <v>14</v>
      </c>
      <c r="J1073">
        <v>941862334</v>
      </c>
      <c r="K1073" s="59" t="s">
        <v>4620</v>
      </c>
      <c r="L1073" s="59" t="s">
        <v>4621</v>
      </c>
      <c r="M1073" s="59" t="s">
        <v>729</v>
      </c>
      <c r="N1073" t="s">
        <v>558</v>
      </c>
      <c r="O1073" s="57">
        <v>45744.493750000001</v>
      </c>
      <c r="P1073" s="57">
        <v>45744.513888888891</v>
      </c>
      <c r="Q1073" s="57">
        <v>45744.506944444445</v>
      </c>
      <c r="R1073" t="s">
        <v>407</v>
      </c>
      <c r="S1073" s="57">
        <v>45745.414583333331</v>
      </c>
      <c r="V1073" t="s">
        <v>28</v>
      </c>
      <c r="W1073" t="s">
        <v>578</v>
      </c>
      <c r="X1073" s="8">
        <v>45744</v>
      </c>
      <c r="Y1073" s="62">
        <v>0.57499999999999996</v>
      </c>
      <c r="Z1073" t="s">
        <v>579</v>
      </c>
    </row>
    <row r="1074" spans="1:26" ht="29.1">
      <c r="A1074" s="57">
        <v>45744.497916666667</v>
      </c>
      <c r="B1074">
        <v>24859316</v>
      </c>
      <c r="C1074">
        <v>732891</v>
      </c>
      <c r="D1074" t="s">
        <v>3704</v>
      </c>
      <c r="E1074" t="s">
        <v>4622</v>
      </c>
      <c r="F1074" t="s">
        <v>4623</v>
      </c>
      <c r="G1074" t="s">
        <v>2</v>
      </c>
      <c r="H1074">
        <v>47349856</v>
      </c>
      <c r="I1074">
        <v>33</v>
      </c>
      <c r="J1074">
        <v>989675057</v>
      </c>
      <c r="K1074" s="59" t="s">
        <v>4624</v>
      </c>
      <c r="L1074" s="59" t="s">
        <v>4625</v>
      </c>
      <c r="M1074" s="59" t="s">
        <v>668</v>
      </c>
      <c r="N1074" t="s">
        <v>546</v>
      </c>
      <c r="O1074" s="57">
        <v>45744.501388888886</v>
      </c>
      <c r="P1074" s="57">
        <v>45744.513888888891</v>
      </c>
      <c r="Q1074" s="57">
        <v>45744.509722222225</v>
      </c>
      <c r="R1074" t="s">
        <v>407</v>
      </c>
      <c r="S1074" s="57">
        <v>45745.390972222223</v>
      </c>
      <c r="V1074" t="s">
        <v>28</v>
      </c>
      <c r="W1074" t="s">
        <v>578</v>
      </c>
      <c r="X1074" s="8">
        <v>45744</v>
      </c>
      <c r="Y1074" s="62">
        <v>0.54861111111111116</v>
      </c>
      <c r="Z1074" t="s">
        <v>579</v>
      </c>
    </row>
    <row r="1075" spans="1:26" ht="43.5">
      <c r="A1075" s="57">
        <v>45744.498611111114</v>
      </c>
      <c r="B1075">
        <v>24859340</v>
      </c>
      <c r="C1075">
        <v>732892</v>
      </c>
      <c r="D1075" t="s">
        <v>3704</v>
      </c>
      <c r="E1075" t="s">
        <v>4626</v>
      </c>
      <c r="F1075" t="s">
        <v>4627</v>
      </c>
      <c r="G1075" t="s">
        <v>2</v>
      </c>
      <c r="H1075">
        <v>43343871</v>
      </c>
      <c r="I1075">
        <v>39</v>
      </c>
      <c r="J1075">
        <v>932063597</v>
      </c>
      <c r="K1075" s="59" t="s">
        <v>4628</v>
      </c>
      <c r="L1075" s="59" t="s">
        <v>4629</v>
      </c>
      <c r="M1075" s="59" t="s">
        <v>573</v>
      </c>
      <c r="N1075" t="s">
        <v>546</v>
      </c>
      <c r="O1075" s="57">
        <v>45744.499305555553</v>
      </c>
      <c r="P1075" s="57">
        <v>45744.513888888891</v>
      </c>
      <c r="Q1075" s="57">
        <v>45744.523611111108</v>
      </c>
      <c r="R1075" t="s">
        <v>407</v>
      </c>
      <c r="S1075" s="57">
        <v>45745.392361111109</v>
      </c>
      <c r="V1075" t="s">
        <v>28</v>
      </c>
      <c r="W1075" t="s">
        <v>578</v>
      </c>
      <c r="X1075" s="8">
        <v>45744</v>
      </c>
      <c r="Y1075" s="62">
        <v>0.5493055555555556</v>
      </c>
      <c r="Z1075" t="s">
        <v>579</v>
      </c>
    </row>
    <row r="1076" spans="1:26" ht="29.1">
      <c r="A1076" s="57">
        <v>45744.505555555559</v>
      </c>
      <c r="B1076">
        <v>24859477</v>
      </c>
      <c r="C1076">
        <v>732896</v>
      </c>
      <c r="D1076" t="s">
        <v>3704</v>
      </c>
      <c r="E1076" t="s">
        <v>4630</v>
      </c>
      <c r="F1076" t="s">
        <v>4631</v>
      </c>
      <c r="G1076" t="s">
        <v>2</v>
      </c>
      <c r="H1076">
        <v>9757773</v>
      </c>
      <c r="I1076">
        <v>52</v>
      </c>
      <c r="J1076">
        <v>966933813</v>
      </c>
      <c r="K1076" s="59" t="s">
        <v>4632</v>
      </c>
      <c r="L1076" s="59" t="s">
        <v>4633</v>
      </c>
      <c r="M1076" s="59" t="s">
        <v>860</v>
      </c>
      <c r="N1076" t="s">
        <v>546</v>
      </c>
      <c r="O1076" s="57">
        <v>45744.507638888892</v>
      </c>
      <c r="P1076" s="57">
        <v>45744.527777777781</v>
      </c>
      <c r="Q1076" s="57">
        <v>45744.520833333336</v>
      </c>
      <c r="R1076" t="s">
        <v>407</v>
      </c>
      <c r="S1076" s="57">
        <v>45745.388888888891</v>
      </c>
      <c r="V1076" t="s">
        <v>28</v>
      </c>
      <c r="W1076" t="s">
        <v>578</v>
      </c>
      <c r="X1076" s="8">
        <v>45744</v>
      </c>
      <c r="Y1076" s="62">
        <v>0.54722222222222228</v>
      </c>
      <c r="Z1076" t="s">
        <v>579</v>
      </c>
    </row>
    <row r="1077" spans="1:26" ht="43.5">
      <c r="A1077" s="57">
        <v>45744.509722222225</v>
      </c>
      <c r="B1077">
        <v>24859555</v>
      </c>
      <c r="C1077">
        <v>732899</v>
      </c>
      <c r="D1077" t="s">
        <v>3703</v>
      </c>
      <c r="E1077" t="s">
        <v>4634</v>
      </c>
      <c r="F1077" t="s">
        <v>4635</v>
      </c>
      <c r="G1077" t="s">
        <v>2</v>
      </c>
      <c r="H1077">
        <v>42847059</v>
      </c>
      <c r="I1077">
        <v>40</v>
      </c>
      <c r="J1077">
        <v>990956119</v>
      </c>
      <c r="K1077" s="59" t="s">
        <v>4636</v>
      </c>
      <c r="L1077" s="59" t="s">
        <v>4637</v>
      </c>
      <c r="M1077" s="59" t="s">
        <v>545</v>
      </c>
      <c r="N1077" t="s">
        <v>546</v>
      </c>
      <c r="O1077" s="57">
        <v>45744.51458333333</v>
      </c>
      <c r="P1077" s="57">
        <v>45744.527777777781</v>
      </c>
      <c r="Q1077" s="57">
        <v>45744.535416666666</v>
      </c>
      <c r="R1077" t="s">
        <v>407</v>
      </c>
      <c r="S1077" s="57">
        <v>45745.397222222222</v>
      </c>
      <c r="V1077" t="s">
        <v>28</v>
      </c>
      <c r="W1077" t="s">
        <v>578</v>
      </c>
      <c r="X1077" s="8">
        <v>45744</v>
      </c>
      <c r="Y1077" s="62">
        <v>0.55138888888888893</v>
      </c>
      <c r="Z1077" t="s">
        <v>579</v>
      </c>
    </row>
    <row r="1078" spans="1:26" ht="29.1">
      <c r="A1078" s="57">
        <v>45744.515972222223</v>
      </c>
      <c r="B1078">
        <v>24859698</v>
      </c>
      <c r="C1078">
        <v>732906</v>
      </c>
      <c r="D1078" t="s">
        <v>3704</v>
      </c>
      <c r="E1078" t="s">
        <v>4638</v>
      </c>
      <c r="F1078" t="s">
        <v>4639</v>
      </c>
      <c r="G1078" t="s">
        <v>2</v>
      </c>
      <c r="H1078">
        <v>9460512</v>
      </c>
      <c r="I1078">
        <v>53</v>
      </c>
      <c r="J1078">
        <v>979724106</v>
      </c>
      <c r="K1078" s="59" t="s">
        <v>4640</v>
      </c>
      <c r="L1078" s="59" t="s">
        <v>4641</v>
      </c>
      <c r="M1078" s="59" t="s">
        <v>568</v>
      </c>
      <c r="N1078" t="s">
        <v>546</v>
      </c>
      <c r="O1078" s="57">
        <v>45744.515972222223</v>
      </c>
      <c r="P1078" s="57">
        <v>45744.527083333334</v>
      </c>
      <c r="Q1078" s="57">
        <v>45744.530555555553</v>
      </c>
      <c r="R1078" t="s">
        <v>407</v>
      </c>
      <c r="S1078" s="57">
        <v>45745.395833333336</v>
      </c>
      <c r="V1078" t="s">
        <v>28</v>
      </c>
      <c r="W1078" t="s">
        <v>578</v>
      </c>
      <c r="X1078" s="8">
        <v>45744</v>
      </c>
      <c r="Y1078" s="62">
        <v>0.55138888888888893</v>
      </c>
      <c r="Z1078" t="s">
        <v>579</v>
      </c>
    </row>
    <row r="1079" spans="1:26">
      <c r="A1079" s="57">
        <v>45744.519444444442</v>
      </c>
      <c r="B1079">
        <v>24859581</v>
      </c>
      <c r="C1079">
        <v>732909</v>
      </c>
      <c r="D1079" t="s">
        <v>3704</v>
      </c>
      <c r="E1079" t="s">
        <v>4642</v>
      </c>
      <c r="F1079" t="s">
        <v>4643</v>
      </c>
      <c r="G1079" t="s">
        <v>2</v>
      </c>
      <c r="H1079">
        <v>42846275</v>
      </c>
      <c r="I1079">
        <v>40</v>
      </c>
      <c r="J1079">
        <v>959351154</v>
      </c>
      <c r="K1079" s="59" t="s">
        <v>4644</v>
      </c>
      <c r="L1079" s="59" t="s">
        <v>4645</v>
      </c>
      <c r="M1079" s="59" t="s">
        <v>604</v>
      </c>
      <c r="N1079" t="s">
        <v>546</v>
      </c>
      <c r="O1079" s="57">
        <v>45744.52847222222</v>
      </c>
      <c r="P1079" s="57">
        <v>45744.555555555555</v>
      </c>
      <c r="Q1079" s="57">
        <v>45744.547222222223</v>
      </c>
      <c r="R1079" t="s">
        <v>407</v>
      </c>
      <c r="S1079" s="57">
        <v>45744.73333333333</v>
      </c>
      <c r="V1079" t="s">
        <v>28</v>
      </c>
      <c r="W1079" t="s">
        <v>4078</v>
      </c>
    </row>
    <row r="1080" spans="1:26" ht="29.1">
      <c r="A1080" s="57">
        <v>45744.522222222222</v>
      </c>
      <c r="B1080">
        <v>24859807</v>
      </c>
      <c r="C1080">
        <v>732913</v>
      </c>
      <c r="D1080" t="s">
        <v>3704</v>
      </c>
      <c r="E1080" t="s">
        <v>4646</v>
      </c>
      <c r="F1080" t="s">
        <v>4647</v>
      </c>
      <c r="G1080" t="s">
        <v>2</v>
      </c>
      <c r="H1080">
        <v>91522483</v>
      </c>
      <c r="I1080">
        <v>5</v>
      </c>
      <c r="J1080">
        <v>936479023</v>
      </c>
      <c r="K1080" s="59" t="s">
        <v>4648</v>
      </c>
      <c r="L1080" s="59" t="s">
        <v>4649</v>
      </c>
      <c r="M1080" s="59" t="s">
        <v>715</v>
      </c>
      <c r="N1080" t="s">
        <v>558</v>
      </c>
      <c r="O1080" s="57">
        <v>45744.523611111108</v>
      </c>
      <c r="P1080" s="57">
        <v>45744.541666666664</v>
      </c>
      <c r="Q1080" s="57">
        <v>45744.559027777781</v>
      </c>
      <c r="R1080" t="s">
        <v>407</v>
      </c>
      <c r="S1080" s="57">
        <v>45744.69027777778</v>
      </c>
      <c r="V1080" t="s">
        <v>28</v>
      </c>
      <c r="W1080" t="s">
        <v>578</v>
      </c>
      <c r="X1080" s="8">
        <v>45744</v>
      </c>
      <c r="Z1080" t="s">
        <v>579</v>
      </c>
    </row>
    <row r="1081" spans="1:26" ht="29.1">
      <c r="A1081" s="57">
        <v>45744.523611111108</v>
      </c>
      <c r="B1081">
        <v>24859764</v>
      </c>
      <c r="C1081">
        <v>732916</v>
      </c>
      <c r="D1081" t="s">
        <v>3704</v>
      </c>
      <c r="E1081" t="s">
        <v>4650</v>
      </c>
      <c r="F1081" t="s">
        <v>4651</v>
      </c>
      <c r="G1081" t="s">
        <v>2</v>
      </c>
      <c r="H1081">
        <v>71772633</v>
      </c>
      <c r="I1081">
        <v>29</v>
      </c>
      <c r="J1081">
        <v>923369441</v>
      </c>
      <c r="K1081" s="59" t="s">
        <v>4652</v>
      </c>
      <c r="L1081" s="59" t="s">
        <v>4653</v>
      </c>
      <c r="M1081" s="59" t="s">
        <v>1771</v>
      </c>
      <c r="N1081" t="s">
        <v>546</v>
      </c>
      <c r="O1081" s="57">
        <v>45744.527777777781</v>
      </c>
      <c r="P1081" s="57">
        <v>45744.541666666664</v>
      </c>
      <c r="Q1081" s="57">
        <v>45744.551388888889</v>
      </c>
      <c r="R1081" t="s">
        <v>407</v>
      </c>
      <c r="S1081" s="57">
        <v>45745.322916666664</v>
      </c>
      <c r="V1081" t="s">
        <v>28</v>
      </c>
      <c r="W1081" t="s">
        <v>578</v>
      </c>
      <c r="X1081" s="8">
        <v>45744</v>
      </c>
      <c r="Y1081" s="62">
        <v>0.63611111111111107</v>
      </c>
      <c r="Z1081" t="s">
        <v>579</v>
      </c>
    </row>
    <row r="1082" spans="1:26" ht="29.1">
      <c r="A1082" s="57">
        <v>45744.527083333334</v>
      </c>
      <c r="B1082">
        <v>24859898</v>
      </c>
      <c r="C1082">
        <v>732921</v>
      </c>
      <c r="D1082" t="s">
        <v>3704</v>
      </c>
      <c r="E1082" t="s">
        <v>1213</v>
      </c>
      <c r="F1082" t="s">
        <v>4654</v>
      </c>
      <c r="G1082" t="s">
        <v>2</v>
      </c>
      <c r="H1082">
        <v>72529104</v>
      </c>
      <c r="I1082">
        <v>21</v>
      </c>
      <c r="J1082">
        <v>947137241</v>
      </c>
      <c r="K1082" s="59" t="s">
        <v>4655</v>
      </c>
      <c r="L1082" s="59" t="s">
        <v>4656</v>
      </c>
      <c r="M1082" s="59" t="s">
        <v>852</v>
      </c>
      <c r="N1082" t="s">
        <v>546</v>
      </c>
      <c r="O1082" s="57">
        <v>45744.530555555553</v>
      </c>
      <c r="P1082" s="57">
        <v>45744.555555555555</v>
      </c>
      <c r="Q1082" s="57">
        <v>45744.5625</v>
      </c>
      <c r="R1082" t="s">
        <v>407</v>
      </c>
      <c r="S1082" s="57">
        <v>45745.40347222222</v>
      </c>
      <c r="V1082" t="s">
        <v>28</v>
      </c>
      <c r="W1082" t="s">
        <v>578</v>
      </c>
      <c r="X1082" s="8">
        <v>45744</v>
      </c>
      <c r="Y1082" s="62">
        <v>0.59027777777777779</v>
      </c>
      <c r="Z1082" t="s">
        <v>579</v>
      </c>
    </row>
    <row r="1083" spans="1:26" ht="29.1">
      <c r="A1083" s="57">
        <v>45744.559027777781</v>
      </c>
      <c r="B1083">
        <v>24860475</v>
      </c>
      <c r="C1083">
        <v>732946</v>
      </c>
      <c r="D1083" t="s">
        <v>3704</v>
      </c>
      <c r="E1083" t="s">
        <v>3688</v>
      </c>
      <c r="F1083" t="s">
        <v>3689</v>
      </c>
      <c r="G1083" t="s">
        <v>2</v>
      </c>
      <c r="H1083">
        <v>42137931</v>
      </c>
      <c r="I1083">
        <v>41</v>
      </c>
      <c r="J1083">
        <v>960177235</v>
      </c>
      <c r="K1083" s="59" t="s">
        <v>4657</v>
      </c>
      <c r="L1083" s="59" t="s">
        <v>4658</v>
      </c>
      <c r="M1083" s="59" t="s">
        <v>584</v>
      </c>
      <c r="N1083" t="s">
        <v>546</v>
      </c>
      <c r="O1083" s="57">
        <v>45744.563194444447</v>
      </c>
      <c r="P1083" s="57">
        <v>45744.604166666664</v>
      </c>
      <c r="Q1083" s="57">
        <v>45744.625</v>
      </c>
      <c r="R1083" t="s">
        <v>407</v>
      </c>
      <c r="S1083" s="57">
        <v>45745.409722222219</v>
      </c>
      <c r="V1083" t="s">
        <v>28</v>
      </c>
      <c r="W1083" t="s">
        <v>578</v>
      </c>
      <c r="X1083" s="8">
        <v>45744</v>
      </c>
      <c r="Y1083" s="62">
        <v>0.72638888888888886</v>
      </c>
      <c r="Z1083" t="s">
        <v>579</v>
      </c>
    </row>
    <row r="1084" spans="1:26" ht="29.1">
      <c r="A1084" s="57">
        <v>45744.563888888886</v>
      </c>
      <c r="B1084">
        <v>24860549</v>
      </c>
      <c r="C1084">
        <v>732953</v>
      </c>
      <c r="D1084" t="s">
        <v>3703</v>
      </c>
      <c r="E1084" t="s">
        <v>4659</v>
      </c>
      <c r="F1084" t="s">
        <v>4660</v>
      </c>
      <c r="G1084" t="s">
        <v>2</v>
      </c>
      <c r="H1084">
        <v>79083711</v>
      </c>
      <c r="I1084">
        <v>9</v>
      </c>
      <c r="J1084">
        <v>957373405</v>
      </c>
      <c r="K1084" s="59" t="s">
        <v>4661</v>
      </c>
      <c r="L1084" s="59" t="s">
        <v>4662</v>
      </c>
      <c r="M1084" s="59" t="s">
        <v>589</v>
      </c>
      <c r="N1084" t="s">
        <v>558</v>
      </c>
      <c r="O1084" s="57">
        <v>45744.567361111112</v>
      </c>
      <c r="P1084" s="57">
        <v>45744.597222222219</v>
      </c>
      <c r="Q1084" s="57">
        <v>45744.618750000001</v>
      </c>
      <c r="R1084" t="s">
        <v>407</v>
      </c>
      <c r="S1084" s="57">
        <v>45744.841666666667</v>
      </c>
      <c r="V1084" t="s">
        <v>28</v>
      </c>
      <c r="W1084" t="s">
        <v>578</v>
      </c>
      <c r="X1084" s="8">
        <v>45744</v>
      </c>
      <c r="Y1084" s="62">
        <v>0.72291666666666665</v>
      </c>
      <c r="Z1084" t="s">
        <v>579</v>
      </c>
    </row>
    <row r="1085" spans="1:26" ht="57.95">
      <c r="A1085" s="57">
        <v>45744.572916666664</v>
      </c>
      <c r="B1085">
        <v>24860691</v>
      </c>
      <c r="C1085">
        <v>732961</v>
      </c>
      <c r="D1085" t="s">
        <v>3704</v>
      </c>
      <c r="E1085" t="s">
        <v>4663</v>
      </c>
      <c r="F1085" t="s">
        <v>4664</v>
      </c>
      <c r="G1085" t="s">
        <v>2</v>
      </c>
      <c r="H1085">
        <v>73132654</v>
      </c>
      <c r="I1085">
        <v>22</v>
      </c>
      <c r="J1085">
        <v>977418393</v>
      </c>
      <c r="K1085" s="59" t="s">
        <v>4665</v>
      </c>
      <c r="L1085" s="59" t="s">
        <v>4666</v>
      </c>
      <c r="M1085" s="59" t="s">
        <v>557</v>
      </c>
      <c r="N1085" t="s">
        <v>546</v>
      </c>
      <c r="O1085" s="57">
        <v>45744.576388888891</v>
      </c>
      <c r="P1085" s="57">
        <v>45744.590277777781</v>
      </c>
      <c r="Q1085" s="57">
        <v>45744.615277777775</v>
      </c>
      <c r="R1085" t="s">
        <v>407</v>
      </c>
      <c r="S1085" s="57">
        <v>45744.839583333334</v>
      </c>
      <c r="V1085" t="s">
        <v>28</v>
      </c>
      <c r="W1085" t="s">
        <v>578</v>
      </c>
      <c r="X1085" s="8">
        <v>45744</v>
      </c>
      <c r="Y1085" s="62">
        <v>0.67013888888888884</v>
      </c>
      <c r="Z1085" t="s">
        <v>579</v>
      </c>
    </row>
    <row r="1086" spans="1:26" ht="43.5">
      <c r="A1086" s="57">
        <v>45744.57708333333</v>
      </c>
      <c r="B1086">
        <v>24860735</v>
      </c>
      <c r="C1086">
        <v>732963</v>
      </c>
      <c r="D1086" t="s">
        <v>3704</v>
      </c>
      <c r="E1086" t="s">
        <v>4634</v>
      </c>
      <c r="F1086" t="s">
        <v>4667</v>
      </c>
      <c r="G1086" t="s">
        <v>2</v>
      </c>
      <c r="H1086">
        <v>41020399</v>
      </c>
      <c r="I1086">
        <v>43</v>
      </c>
      <c r="J1086">
        <v>959382527</v>
      </c>
      <c r="K1086" s="59" t="s">
        <v>4668</v>
      </c>
      <c r="L1086" s="59" t="s">
        <v>4668</v>
      </c>
      <c r="M1086" s="59" t="s">
        <v>573</v>
      </c>
      <c r="N1086" t="s">
        <v>546</v>
      </c>
      <c r="O1086" s="57">
        <v>45744.581250000003</v>
      </c>
      <c r="P1086" s="57">
        <v>45744.604166666664</v>
      </c>
      <c r="Q1086" s="57">
        <v>45744.594444444447</v>
      </c>
      <c r="R1086" t="s">
        <v>407</v>
      </c>
      <c r="S1086" s="57">
        <v>45745.408333333333</v>
      </c>
      <c r="V1086" t="s">
        <v>28</v>
      </c>
      <c r="W1086" t="s">
        <v>578</v>
      </c>
      <c r="X1086" s="8">
        <v>45744</v>
      </c>
      <c r="Y1086" s="62">
        <v>0.69097222222222221</v>
      </c>
      <c r="Z1086" t="s">
        <v>579</v>
      </c>
    </row>
    <row r="1087" spans="1:26" ht="29.1">
      <c r="A1087" s="57">
        <v>45744.581944444442</v>
      </c>
      <c r="B1087">
        <v>24860817</v>
      </c>
      <c r="C1087">
        <v>732969</v>
      </c>
      <c r="D1087" t="s">
        <v>3703</v>
      </c>
      <c r="E1087" t="s">
        <v>4669</v>
      </c>
      <c r="F1087" t="s">
        <v>4670</v>
      </c>
      <c r="G1087" t="s">
        <v>2</v>
      </c>
      <c r="H1087">
        <v>77983659</v>
      </c>
      <c r="I1087">
        <v>12</v>
      </c>
      <c r="J1087">
        <v>943929021</v>
      </c>
      <c r="K1087" s="59" t="s">
        <v>4671</v>
      </c>
      <c r="L1087" s="59" t="s">
        <v>4672</v>
      </c>
      <c r="M1087" s="59" t="s">
        <v>810</v>
      </c>
      <c r="N1087" t="s">
        <v>558</v>
      </c>
      <c r="O1087" s="57">
        <v>45744.586111111108</v>
      </c>
      <c r="P1087" s="57">
        <v>45744.625</v>
      </c>
      <c r="Q1087" s="57">
        <v>45744.647916666669</v>
      </c>
      <c r="R1087" t="s">
        <v>407</v>
      </c>
      <c r="S1087" s="57">
        <v>45744.648611111108</v>
      </c>
      <c r="V1087" t="s">
        <v>28</v>
      </c>
      <c r="W1087" t="s">
        <v>578</v>
      </c>
      <c r="X1087" s="8">
        <v>45744</v>
      </c>
      <c r="Y1087" s="62">
        <v>0.82222222222222219</v>
      </c>
      <c r="Z1087" t="s">
        <v>579</v>
      </c>
    </row>
    <row r="1088" spans="1:26">
      <c r="A1088" s="57">
        <v>45744.585416666669</v>
      </c>
      <c r="B1088">
        <v>24860732</v>
      </c>
      <c r="C1088">
        <v>732974</v>
      </c>
      <c r="D1088" t="s">
        <v>3704</v>
      </c>
      <c r="E1088" t="s">
        <v>4673</v>
      </c>
      <c r="F1088" t="s">
        <v>4674</v>
      </c>
      <c r="G1088" t="s">
        <v>2</v>
      </c>
      <c r="H1088">
        <v>74061812</v>
      </c>
      <c r="I1088">
        <v>24</v>
      </c>
      <c r="J1088">
        <v>945814368</v>
      </c>
      <c r="K1088" s="59" t="s">
        <v>4675</v>
      </c>
      <c r="L1088" s="59" t="s">
        <v>4675</v>
      </c>
      <c r="M1088" s="59" t="s">
        <v>573</v>
      </c>
      <c r="N1088" t="s">
        <v>546</v>
      </c>
      <c r="O1088" s="57">
        <v>45744.590277777781</v>
      </c>
      <c r="P1088" s="57">
        <v>45744.604166666664</v>
      </c>
      <c r="Q1088" s="57">
        <v>45744.611111111109</v>
      </c>
      <c r="R1088" t="s">
        <v>407</v>
      </c>
      <c r="S1088" s="57">
        <v>45745.40625</v>
      </c>
      <c r="V1088" t="s">
        <v>28</v>
      </c>
      <c r="W1088" t="s">
        <v>578</v>
      </c>
      <c r="X1088" s="8">
        <v>45744</v>
      </c>
      <c r="Y1088" s="62">
        <v>0.68263888888888891</v>
      </c>
      <c r="Z1088" t="s">
        <v>579</v>
      </c>
    </row>
    <row r="1089" spans="1:26" ht="29.1">
      <c r="A1089" s="57">
        <v>45744.594444444447</v>
      </c>
      <c r="B1089">
        <v>24860986</v>
      </c>
      <c r="C1089">
        <v>732980</v>
      </c>
      <c r="D1089" t="s">
        <v>3703</v>
      </c>
      <c r="E1089" t="s">
        <v>4676</v>
      </c>
      <c r="F1089" t="s">
        <v>4677</v>
      </c>
      <c r="G1089" t="s">
        <v>2</v>
      </c>
      <c r="H1089">
        <v>70080530</v>
      </c>
      <c r="I1089">
        <v>31</v>
      </c>
      <c r="J1089">
        <v>978627822</v>
      </c>
      <c r="K1089" s="59" t="s">
        <v>4678</v>
      </c>
      <c r="L1089" s="59" t="s">
        <v>4679</v>
      </c>
      <c r="M1089" s="59" t="s">
        <v>677</v>
      </c>
      <c r="N1089" t="s">
        <v>546</v>
      </c>
      <c r="O1089" s="57">
        <v>45744.597916666666</v>
      </c>
      <c r="P1089" s="57">
        <v>45744.618055555555</v>
      </c>
      <c r="Q1089" s="57">
        <v>45744.640972222223</v>
      </c>
      <c r="R1089" t="s">
        <v>407</v>
      </c>
      <c r="S1089" s="57">
        <v>45744.652777777781</v>
      </c>
      <c r="V1089" t="s">
        <v>28</v>
      </c>
      <c r="W1089" t="s">
        <v>578</v>
      </c>
      <c r="X1089" s="8">
        <v>45744</v>
      </c>
      <c r="Y1089" s="62">
        <v>0.48402777777777778</v>
      </c>
      <c r="Z1089" t="s">
        <v>579</v>
      </c>
    </row>
    <row r="1090" spans="1:26" ht="29.1">
      <c r="A1090" s="57">
        <v>45744.619444444441</v>
      </c>
      <c r="B1090">
        <v>24861337</v>
      </c>
      <c r="C1090">
        <v>732995</v>
      </c>
      <c r="D1090" t="s">
        <v>3703</v>
      </c>
      <c r="E1090" t="s">
        <v>4680</v>
      </c>
      <c r="F1090" t="s">
        <v>4681</v>
      </c>
      <c r="G1090" t="s">
        <v>2</v>
      </c>
      <c r="H1090">
        <v>45277504</v>
      </c>
      <c r="I1090">
        <v>36</v>
      </c>
      <c r="J1090">
        <v>987815291</v>
      </c>
      <c r="K1090" s="59" t="s">
        <v>4682</v>
      </c>
      <c r="L1090" s="59" t="s">
        <v>4683</v>
      </c>
      <c r="M1090" s="59" t="s">
        <v>589</v>
      </c>
      <c r="N1090" t="s">
        <v>546</v>
      </c>
      <c r="O1090" s="57">
        <v>45744.622916666667</v>
      </c>
      <c r="P1090" s="57">
        <v>45744.645833333336</v>
      </c>
      <c r="Q1090" s="57">
        <v>45744.638888888891</v>
      </c>
      <c r="R1090" t="s">
        <v>407</v>
      </c>
      <c r="S1090" t="s">
        <v>407</v>
      </c>
      <c r="W1090" t="s">
        <v>547</v>
      </c>
    </row>
    <row r="1091" spans="1:26" ht="29.1">
      <c r="A1091" s="57">
        <v>45744.640277777777</v>
      </c>
      <c r="B1091">
        <v>24861640</v>
      </c>
      <c r="C1091">
        <v>733006</v>
      </c>
      <c r="D1091" t="s">
        <v>3703</v>
      </c>
      <c r="E1091" t="s">
        <v>4684</v>
      </c>
      <c r="F1091" t="s">
        <v>4685</v>
      </c>
      <c r="G1091" t="s">
        <v>2</v>
      </c>
      <c r="H1091">
        <v>45461450</v>
      </c>
      <c r="I1091">
        <v>36</v>
      </c>
      <c r="J1091">
        <v>966451827</v>
      </c>
      <c r="K1091" s="59" t="s">
        <v>4686</v>
      </c>
      <c r="L1091" s="59" t="s">
        <v>4687</v>
      </c>
      <c r="M1091" s="59" t="s">
        <v>609</v>
      </c>
      <c r="N1091" t="s">
        <v>546</v>
      </c>
      <c r="O1091" s="57">
        <v>45744.640277777777</v>
      </c>
      <c r="P1091" s="57">
        <v>45744.659722222219</v>
      </c>
      <c r="Q1091" s="57">
        <v>45744.666666666664</v>
      </c>
      <c r="R1091" t="s">
        <v>407</v>
      </c>
      <c r="S1091" s="57">
        <v>45744.67291666667</v>
      </c>
      <c r="W1091" t="s">
        <v>547</v>
      </c>
    </row>
    <row r="1092" spans="1:26" ht="43.5">
      <c r="A1092" s="57">
        <v>45744.645833333336</v>
      </c>
      <c r="B1092">
        <v>24861725</v>
      </c>
      <c r="C1092">
        <v>733008</v>
      </c>
      <c r="D1092" t="s">
        <v>3703</v>
      </c>
      <c r="E1092" t="s">
        <v>4688</v>
      </c>
      <c r="F1092" t="s">
        <v>4689</v>
      </c>
      <c r="G1092" t="s">
        <v>2</v>
      </c>
      <c r="H1092">
        <v>90586153</v>
      </c>
      <c r="I1092">
        <v>7</v>
      </c>
      <c r="J1092">
        <v>915137342</v>
      </c>
      <c r="K1092" s="59" t="s">
        <v>4690</v>
      </c>
      <c r="L1092" s="59" t="s">
        <v>4691</v>
      </c>
      <c r="M1092" s="59" t="s">
        <v>1509</v>
      </c>
      <c r="N1092" t="s">
        <v>558</v>
      </c>
      <c r="O1092" s="57">
        <v>45744.649305555555</v>
      </c>
      <c r="P1092" s="57">
        <v>45744.670138888891</v>
      </c>
      <c r="Q1092" s="57">
        <v>45744.661805555559</v>
      </c>
      <c r="R1092" t="s">
        <v>407</v>
      </c>
      <c r="S1092" s="57">
        <v>45744.836111111108</v>
      </c>
      <c r="W1092" t="s">
        <v>547</v>
      </c>
    </row>
    <row r="1093" spans="1:26" ht="29.1">
      <c r="A1093" s="57">
        <v>45744.648611111108</v>
      </c>
      <c r="B1093">
        <v>24861763</v>
      </c>
      <c r="C1093">
        <v>733010</v>
      </c>
      <c r="D1093" t="s">
        <v>3703</v>
      </c>
      <c r="E1093" t="s">
        <v>4692</v>
      </c>
      <c r="F1093" t="s">
        <v>4693</v>
      </c>
      <c r="G1093" t="s">
        <v>2</v>
      </c>
      <c r="H1093">
        <v>70651674</v>
      </c>
      <c r="I1093">
        <v>24</v>
      </c>
      <c r="J1093">
        <v>978360187</v>
      </c>
      <c r="K1093" s="59" t="s">
        <v>4694</v>
      </c>
      <c r="L1093" s="59" t="s">
        <v>4695</v>
      </c>
      <c r="M1093" s="59" t="s">
        <v>589</v>
      </c>
      <c r="N1093" t="s">
        <v>546</v>
      </c>
      <c r="O1093" s="57">
        <v>45744.652083333334</v>
      </c>
      <c r="P1093" s="57">
        <v>45744.673611111109</v>
      </c>
      <c r="Q1093" s="57">
        <v>45744.680555555555</v>
      </c>
      <c r="R1093" t="s">
        <v>407</v>
      </c>
      <c r="S1093" s="57">
        <v>45744.69027777778</v>
      </c>
      <c r="W1093" t="s">
        <v>547</v>
      </c>
    </row>
    <row r="1094" spans="1:26">
      <c r="A1094" s="57">
        <v>45744.649305555555</v>
      </c>
      <c r="B1094">
        <v>24861768</v>
      </c>
      <c r="C1094">
        <v>733011</v>
      </c>
      <c r="D1094" t="s">
        <v>3704</v>
      </c>
      <c r="E1094" t="s">
        <v>4696</v>
      </c>
      <c r="F1094" t="s">
        <v>4697</v>
      </c>
      <c r="G1094" t="s">
        <v>2</v>
      </c>
      <c r="H1094">
        <v>93460767</v>
      </c>
      <c r="I1094">
        <v>1</v>
      </c>
      <c r="J1094">
        <v>979839502</v>
      </c>
      <c r="K1094" s="59" t="s">
        <v>4698</v>
      </c>
      <c r="L1094" s="59" t="s">
        <v>4699</v>
      </c>
      <c r="M1094" s="59" t="s">
        <v>843</v>
      </c>
      <c r="N1094" t="s">
        <v>4700</v>
      </c>
      <c r="O1094" s="57">
        <v>45744.65347222222</v>
      </c>
      <c r="P1094" s="57">
        <v>45744.701388888891</v>
      </c>
      <c r="Q1094" s="57">
        <v>45744.749305555553</v>
      </c>
      <c r="R1094" t="s">
        <v>407</v>
      </c>
      <c r="S1094" t="s">
        <v>407</v>
      </c>
      <c r="W1094" t="s">
        <v>547</v>
      </c>
    </row>
    <row r="1095" spans="1:26" ht="43.5">
      <c r="A1095" s="57">
        <v>45744.650694444441</v>
      </c>
      <c r="B1095">
        <v>24861793</v>
      </c>
      <c r="C1095">
        <v>733013</v>
      </c>
      <c r="D1095" t="s">
        <v>3703</v>
      </c>
      <c r="E1095" t="s">
        <v>4701</v>
      </c>
      <c r="F1095" t="s">
        <v>4702</v>
      </c>
      <c r="G1095" t="s">
        <v>2</v>
      </c>
      <c r="H1095">
        <v>42707257</v>
      </c>
      <c r="I1095">
        <v>40</v>
      </c>
      <c r="J1095">
        <v>931266130</v>
      </c>
      <c r="K1095" s="59" t="s">
        <v>4703</v>
      </c>
      <c r="L1095" s="59" t="s">
        <v>4704</v>
      </c>
      <c r="M1095" s="59" t="s">
        <v>552</v>
      </c>
      <c r="N1095" t="s">
        <v>546</v>
      </c>
      <c r="O1095" s="57">
        <v>45744.654166666667</v>
      </c>
      <c r="P1095" s="57">
        <v>45744.673611111109</v>
      </c>
      <c r="Q1095" s="57">
        <v>45744.665972222225</v>
      </c>
      <c r="R1095" t="s">
        <v>407</v>
      </c>
      <c r="S1095" t="s">
        <v>407</v>
      </c>
      <c r="W1095" t="s">
        <v>547</v>
      </c>
    </row>
    <row r="1096" spans="1:26">
      <c r="A1096" s="57">
        <v>45744.672222222223</v>
      </c>
      <c r="B1096">
        <v>24862140</v>
      </c>
      <c r="C1096">
        <v>733027</v>
      </c>
      <c r="D1096" t="s">
        <v>3703</v>
      </c>
      <c r="E1096" t="s">
        <v>4705</v>
      </c>
      <c r="F1096" t="s">
        <v>4706</v>
      </c>
      <c r="G1096" t="s">
        <v>2</v>
      </c>
      <c r="H1096">
        <v>61264399</v>
      </c>
      <c r="I1096">
        <v>17</v>
      </c>
      <c r="J1096">
        <v>949102446</v>
      </c>
      <c r="K1096" s="59" t="s">
        <v>4707</v>
      </c>
      <c r="L1096" s="59" t="s">
        <v>4708</v>
      </c>
      <c r="M1096" s="59" t="s">
        <v>573</v>
      </c>
      <c r="N1096" t="s">
        <v>546</v>
      </c>
      <c r="O1096" s="57">
        <v>45744.676388888889</v>
      </c>
      <c r="P1096" s="57">
        <v>45744.6875</v>
      </c>
      <c r="Q1096" s="57">
        <v>45744.694444444445</v>
      </c>
      <c r="R1096" t="s">
        <v>407</v>
      </c>
      <c r="S1096" s="57">
        <v>45744.70208333333</v>
      </c>
      <c r="W1096" t="s">
        <v>547</v>
      </c>
    </row>
    <row r="1097" spans="1:26" ht="29.1">
      <c r="A1097" s="57">
        <v>45744.683333333334</v>
      </c>
      <c r="B1097">
        <v>24862358</v>
      </c>
      <c r="C1097">
        <v>733030</v>
      </c>
      <c r="D1097" t="s">
        <v>3703</v>
      </c>
      <c r="E1097" t="s">
        <v>4709</v>
      </c>
      <c r="F1097" t="s">
        <v>4710</v>
      </c>
      <c r="G1097" t="s">
        <v>2</v>
      </c>
      <c r="H1097">
        <v>25818388</v>
      </c>
      <c r="I1097">
        <v>48</v>
      </c>
      <c r="J1097">
        <v>995520494</v>
      </c>
      <c r="K1097" s="59" t="s">
        <v>4711</v>
      </c>
      <c r="L1097" s="59" t="s">
        <v>4712</v>
      </c>
      <c r="M1097" s="59" t="s">
        <v>715</v>
      </c>
      <c r="N1097" t="s">
        <v>546</v>
      </c>
      <c r="O1097" s="57">
        <v>45744.686805555553</v>
      </c>
      <c r="P1097" s="57">
        <v>45744.694444444445</v>
      </c>
      <c r="Q1097" s="57">
        <v>45744.708333333336</v>
      </c>
      <c r="R1097" t="s">
        <v>407</v>
      </c>
      <c r="S1097" s="57">
        <v>45744.718055555553</v>
      </c>
      <c r="W1097" t="s">
        <v>547</v>
      </c>
    </row>
    <row r="1098" spans="1:26" ht="29.1">
      <c r="A1098" s="57">
        <v>45744.6875</v>
      </c>
      <c r="B1098">
        <v>24862415</v>
      </c>
      <c r="C1098">
        <v>733033</v>
      </c>
      <c r="D1098" t="s">
        <v>3703</v>
      </c>
      <c r="E1098" t="s">
        <v>4713</v>
      </c>
      <c r="F1098" t="s">
        <v>4714</v>
      </c>
      <c r="G1098" t="s">
        <v>2</v>
      </c>
      <c r="H1098">
        <v>79682026</v>
      </c>
      <c r="I1098">
        <v>8</v>
      </c>
      <c r="J1098">
        <v>995520494</v>
      </c>
      <c r="K1098" s="59" t="s">
        <v>4715</v>
      </c>
      <c r="L1098" s="59" t="s">
        <v>4716</v>
      </c>
      <c r="M1098" s="59" t="s">
        <v>715</v>
      </c>
      <c r="N1098" t="s">
        <v>558</v>
      </c>
      <c r="O1098" s="57">
        <v>45744.691666666666</v>
      </c>
      <c r="P1098" s="57">
        <v>45744.701388888891</v>
      </c>
      <c r="Q1098" s="57">
        <v>45744.70208333333</v>
      </c>
      <c r="R1098" t="s">
        <v>407</v>
      </c>
      <c r="S1098" s="57">
        <v>45744.746527777781</v>
      </c>
      <c r="W1098" t="s">
        <v>547</v>
      </c>
    </row>
    <row r="1099" spans="1:26" ht="29.1">
      <c r="A1099" s="57">
        <v>45744.692361111112</v>
      </c>
      <c r="B1099">
        <v>24862499</v>
      </c>
      <c r="C1099">
        <v>733037</v>
      </c>
      <c r="D1099" t="s">
        <v>3703</v>
      </c>
      <c r="E1099" t="s">
        <v>4717</v>
      </c>
      <c r="F1099" t="s">
        <v>4718</v>
      </c>
      <c r="G1099" t="s">
        <v>2</v>
      </c>
      <c r="H1099">
        <v>62037923</v>
      </c>
      <c r="I1099">
        <v>16</v>
      </c>
      <c r="J1099">
        <v>913748554</v>
      </c>
      <c r="K1099" s="59" t="s">
        <v>4719</v>
      </c>
      <c r="L1099" s="59" t="s">
        <v>4720</v>
      </c>
      <c r="M1099" s="59" t="s">
        <v>860</v>
      </c>
      <c r="N1099" t="s">
        <v>558</v>
      </c>
      <c r="O1099" s="57">
        <v>45744.693749999999</v>
      </c>
      <c r="P1099" s="57">
        <v>45744.711805555555</v>
      </c>
      <c r="Q1099" s="57">
        <v>45744.767361111109</v>
      </c>
      <c r="R1099" t="s">
        <v>407</v>
      </c>
      <c r="S1099" s="57">
        <v>45744.775694444441</v>
      </c>
      <c r="W1099" t="s">
        <v>547</v>
      </c>
    </row>
    <row r="1100" spans="1:26" ht="43.5">
      <c r="A1100" s="57">
        <v>45744.695138888892</v>
      </c>
      <c r="B1100">
        <v>24862544</v>
      </c>
      <c r="C1100">
        <v>733038</v>
      </c>
      <c r="D1100" t="s">
        <v>3703</v>
      </c>
      <c r="E1100" t="s">
        <v>4721</v>
      </c>
      <c r="F1100" t="s">
        <v>4722</v>
      </c>
      <c r="G1100" t="s">
        <v>2</v>
      </c>
      <c r="H1100">
        <v>77308776</v>
      </c>
      <c r="I1100">
        <v>13</v>
      </c>
      <c r="J1100">
        <v>955513195</v>
      </c>
      <c r="K1100" s="59" t="s">
        <v>4723</v>
      </c>
      <c r="L1100" s="59" t="s">
        <v>4724</v>
      </c>
      <c r="M1100" s="59" t="s">
        <v>757</v>
      </c>
      <c r="N1100" t="s">
        <v>558</v>
      </c>
      <c r="O1100" s="57">
        <v>45744.698611111111</v>
      </c>
      <c r="P1100" s="57">
        <v>45744.725694444445</v>
      </c>
      <c r="Q1100" s="57">
        <v>45744.754861111112</v>
      </c>
      <c r="R1100" t="s">
        <v>407</v>
      </c>
      <c r="S1100" s="57">
        <v>45744.776388888888</v>
      </c>
      <c r="W1100" t="s">
        <v>547</v>
      </c>
    </row>
    <row r="1101" spans="1:26" ht="29.1">
      <c r="A1101" s="57">
        <v>45744.711805555555</v>
      </c>
      <c r="B1101">
        <v>24862772</v>
      </c>
      <c r="C1101">
        <v>733051</v>
      </c>
      <c r="D1101" t="s">
        <v>3703</v>
      </c>
      <c r="E1101" t="s">
        <v>4725</v>
      </c>
      <c r="F1101" t="s">
        <v>4726</v>
      </c>
      <c r="G1101" t="s">
        <v>2</v>
      </c>
      <c r="H1101">
        <v>75478704</v>
      </c>
      <c r="I1101">
        <v>20</v>
      </c>
      <c r="J1101">
        <v>991045297</v>
      </c>
      <c r="K1101" s="59" t="s">
        <v>4727</v>
      </c>
      <c r="L1101" s="59" t="s">
        <v>4728</v>
      </c>
      <c r="M1101" s="59" t="s">
        <v>589</v>
      </c>
      <c r="N1101" t="s">
        <v>546</v>
      </c>
      <c r="O1101" s="57">
        <v>45744.71597222222</v>
      </c>
      <c r="P1101" s="57">
        <v>45744.729166666664</v>
      </c>
      <c r="Q1101" s="57">
        <v>45744.738888888889</v>
      </c>
      <c r="R1101" t="s">
        <v>407</v>
      </c>
      <c r="S1101" t="s">
        <v>407</v>
      </c>
      <c r="W1101" t="s">
        <v>547</v>
      </c>
    </row>
    <row r="1102" spans="1:26">
      <c r="A1102" s="57">
        <v>45744.714583333334</v>
      </c>
      <c r="B1102">
        <v>24862892</v>
      </c>
      <c r="C1102">
        <v>733054</v>
      </c>
      <c r="D1102" t="s">
        <v>3703</v>
      </c>
      <c r="E1102" t="s">
        <v>4729</v>
      </c>
      <c r="F1102" t="s">
        <v>4730</v>
      </c>
      <c r="G1102" t="s">
        <v>2</v>
      </c>
      <c r="H1102">
        <v>25851602</v>
      </c>
      <c r="I1102">
        <v>47</v>
      </c>
      <c r="J1102">
        <v>991352794</v>
      </c>
      <c r="K1102" s="59" t="s">
        <v>4731</v>
      </c>
      <c r="L1102" s="59" t="s">
        <v>4732</v>
      </c>
      <c r="M1102" s="59" t="s">
        <v>1108</v>
      </c>
      <c r="N1102" t="s">
        <v>546</v>
      </c>
      <c r="O1102" s="57">
        <v>45744.718055555553</v>
      </c>
      <c r="P1102" s="57">
        <v>45744.729166666664</v>
      </c>
      <c r="Q1102" s="57">
        <v>45744.736111111109</v>
      </c>
      <c r="R1102" t="s">
        <v>407</v>
      </c>
      <c r="S1102" s="57">
        <v>45744.744444444441</v>
      </c>
      <c r="W1102" t="s">
        <v>547</v>
      </c>
    </row>
    <row r="1103" spans="1:26" ht="29.1">
      <c r="A1103" s="57">
        <v>45744.71597222222</v>
      </c>
      <c r="B1103">
        <v>24862925</v>
      </c>
      <c r="C1103">
        <v>733056</v>
      </c>
      <c r="D1103" t="s">
        <v>3703</v>
      </c>
      <c r="E1103" t="s">
        <v>4135</v>
      </c>
      <c r="F1103" t="s">
        <v>3625</v>
      </c>
      <c r="G1103" t="s">
        <v>2</v>
      </c>
      <c r="H1103">
        <v>10164054</v>
      </c>
      <c r="I1103">
        <v>48</v>
      </c>
      <c r="J1103">
        <v>997108666</v>
      </c>
      <c r="K1103" s="59" t="s">
        <v>4733</v>
      </c>
      <c r="L1103" s="59" t="s">
        <v>4734</v>
      </c>
      <c r="M1103" s="59" t="s">
        <v>789</v>
      </c>
      <c r="N1103" t="s">
        <v>546</v>
      </c>
      <c r="O1103" s="57">
        <v>45744.719444444447</v>
      </c>
      <c r="P1103" s="57">
        <v>45744.743055555555</v>
      </c>
      <c r="Q1103" s="57">
        <v>45744.75</v>
      </c>
      <c r="R1103" t="s">
        <v>407</v>
      </c>
      <c r="S1103" s="57">
        <v>45744.76458333333</v>
      </c>
      <c r="W1103" t="s">
        <v>547</v>
      </c>
    </row>
    <row r="1104" spans="1:26">
      <c r="A1104" s="57">
        <v>45744.719444444447</v>
      </c>
      <c r="B1104">
        <v>24862976</v>
      </c>
      <c r="C1104">
        <v>733061</v>
      </c>
      <c r="D1104" t="s">
        <v>3704</v>
      </c>
      <c r="E1104" t="s">
        <v>4735</v>
      </c>
      <c r="F1104" t="s">
        <v>4736</v>
      </c>
      <c r="G1104" t="s">
        <v>2</v>
      </c>
      <c r="H1104">
        <v>93220185</v>
      </c>
      <c r="I1104">
        <v>2</v>
      </c>
      <c r="J1104">
        <v>993109898</v>
      </c>
      <c r="K1104" s="59" t="s">
        <v>4737</v>
      </c>
      <c r="L1104" s="59" t="s">
        <v>4738</v>
      </c>
      <c r="M1104" s="59" t="s">
        <v>563</v>
      </c>
      <c r="N1104" t="s">
        <v>558</v>
      </c>
      <c r="O1104" s="57">
        <v>45744.723611111112</v>
      </c>
      <c r="P1104" s="57">
        <v>45744.78125</v>
      </c>
      <c r="Q1104" t="s">
        <v>407</v>
      </c>
      <c r="R1104" t="s">
        <v>407</v>
      </c>
      <c r="S1104" t="s">
        <v>407</v>
      </c>
      <c r="W1104" t="s">
        <v>547</v>
      </c>
    </row>
    <row r="1105" spans="1:26" ht="43.5">
      <c r="A1105" s="57">
        <v>45744.734027777777</v>
      </c>
      <c r="B1105">
        <v>24863129</v>
      </c>
      <c r="C1105">
        <v>733068</v>
      </c>
      <c r="D1105" t="s">
        <v>3703</v>
      </c>
      <c r="E1105" t="s">
        <v>4739</v>
      </c>
      <c r="F1105" t="s">
        <v>4740</v>
      </c>
      <c r="G1105" t="s">
        <v>2</v>
      </c>
      <c r="H1105">
        <v>6773095</v>
      </c>
      <c r="I1105">
        <v>55</v>
      </c>
      <c r="J1105">
        <v>965717213</v>
      </c>
      <c r="K1105" s="59" t="s">
        <v>4741</v>
      </c>
      <c r="L1105" s="59" t="s">
        <v>4742</v>
      </c>
      <c r="M1105" s="59" t="s">
        <v>589</v>
      </c>
      <c r="N1105" t="s">
        <v>546</v>
      </c>
      <c r="O1105" s="57">
        <v>45744.738194444442</v>
      </c>
      <c r="P1105" s="57">
        <v>45744.756944444445</v>
      </c>
      <c r="Q1105" s="57">
        <v>45744.750694444447</v>
      </c>
      <c r="R1105" t="s">
        <v>407</v>
      </c>
      <c r="S1105" t="s">
        <v>407</v>
      </c>
      <c r="W1105" t="s">
        <v>547</v>
      </c>
    </row>
    <row r="1106" spans="1:26">
      <c r="A1106" s="57">
        <v>45744.753472222219</v>
      </c>
      <c r="B1106">
        <v>24863480</v>
      </c>
      <c r="C1106">
        <v>733082</v>
      </c>
      <c r="D1106" t="s">
        <v>3703</v>
      </c>
      <c r="E1106" t="s">
        <v>4743</v>
      </c>
      <c r="F1106" t="s">
        <v>4744</v>
      </c>
      <c r="G1106" t="s">
        <v>1487</v>
      </c>
      <c r="H1106">
        <v>79982920</v>
      </c>
      <c r="I1106">
        <v>8</v>
      </c>
      <c r="J1106">
        <v>998034167</v>
      </c>
      <c r="K1106" s="59" t="s">
        <v>4745</v>
      </c>
      <c r="L1106" s="59" t="s">
        <v>4746</v>
      </c>
      <c r="M1106" s="59" t="s">
        <v>677</v>
      </c>
      <c r="N1106" t="s">
        <v>558</v>
      </c>
      <c r="O1106" s="57">
        <v>45744.758333333331</v>
      </c>
      <c r="P1106" s="57">
        <v>45744.78125</v>
      </c>
      <c r="Q1106" s="57">
        <v>45744.777083333334</v>
      </c>
      <c r="R1106" t="s">
        <v>407</v>
      </c>
      <c r="S1106" s="57">
        <v>45744.789583333331</v>
      </c>
      <c r="W1106" t="s">
        <v>547</v>
      </c>
    </row>
    <row r="1107" spans="1:26">
      <c r="A1107" s="57">
        <v>45744.758333333331</v>
      </c>
      <c r="B1107">
        <v>24863536</v>
      </c>
      <c r="C1107">
        <v>733087</v>
      </c>
      <c r="D1107" t="s">
        <v>3703</v>
      </c>
      <c r="E1107" t="s">
        <v>4747</v>
      </c>
      <c r="F1107" t="s">
        <v>4748</v>
      </c>
      <c r="G1107" t="s">
        <v>2</v>
      </c>
      <c r="H1107">
        <v>41558670</v>
      </c>
      <c r="I1107">
        <v>42</v>
      </c>
      <c r="J1107">
        <v>971262421</v>
      </c>
      <c r="K1107" s="59" t="s">
        <v>4749</v>
      </c>
      <c r="L1107" s="59" t="s">
        <v>4750</v>
      </c>
      <c r="M1107" s="59" t="s">
        <v>715</v>
      </c>
      <c r="N1107" t="s">
        <v>546</v>
      </c>
      <c r="O1107" s="57">
        <v>45744.763194444444</v>
      </c>
      <c r="P1107" s="57">
        <v>45744.770833333336</v>
      </c>
      <c r="Q1107" s="57">
        <v>45744.779166666667</v>
      </c>
      <c r="R1107" t="s">
        <v>407</v>
      </c>
      <c r="S1107" s="57">
        <v>45744.792361111111</v>
      </c>
      <c r="W1107" t="s">
        <v>547</v>
      </c>
    </row>
    <row r="1108" spans="1:26" ht="29.1">
      <c r="A1108" s="57">
        <v>45744.761805555558</v>
      </c>
      <c r="B1108">
        <v>24863558</v>
      </c>
      <c r="C1108">
        <v>733089</v>
      </c>
      <c r="D1108" t="s">
        <v>3703</v>
      </c>
      <c r="E1108" t="s">
        <v>4751</v>
      </c>
      <c r="F1108" t="s">
        <v>4752</v>
      </c>
      <c r="G1108" t="s">
        <v>2</v>
      </c>
      <c r="H1108">
        <v>10139410</v>
      </c>
      <c r="I1108">
        <v>50</v>
      </c>
      <c r="J1108">
        <v>965313363</v>
      </c>
      <c r="K1108" s="59" t="s">
        <v>4753</v>
      </c>
      <c r="L1108" s="59" t="s">
        <v>4754</v>
      </c>
      <c r="M1108" s="59" t="s">
        <v>584</v>
      </c>
      <c r="N1108" t="s">
        <v>546</v>
      </c>
      <c r="O1108" s="57">
        <v>45744.765277777777</v>
      </c>
      <c r="P1108" s="57">
        <v>45744.784722222219</v>
      </c>
      <c r="Q1108" s="57">
        <v>45744.792361111111</v>
      </c>
      <c r="R1108" t="s">
        <v>407</v>
      </c>
      <c r="S1108" s="57">
        <v>45744.800694444442</v>
      </c>
      <c r="V1108" t="s">
        <v>28</v>
      </c>
      <c r="W1108" t="s">
        <v>578</v>
      </c>
      <c r="X1108" s="8">
        <v>45744</v>
      </c>
      <c r="Z1108" t="s">
        <v>724</v>
      </c>
    </row>
    <row r="1109" spans="1:26" ht="43.5">
      <c r="A1109" s="57">
        <v>45744.762499999997</v>
      </c>
      <c r="B1109">
        <v>24863561</v>
      </c>
      <c r="C1109">
        <v>733090</v>
      </c>
      <c r="D1109" t="s">
        <v>3703</v>
      </c>
      <c r="E1109" t="s">
        <v>4755</v>
      </c>
      <c r="F1109" t="s">
        <v>4756</v>
      </c>
      <c r="G1109" t="s">
        <v>2</v>
      </c>
      <c r="H1109">
        <v>40437429</v>
      </c>
      <c r="I1109">
        <v>45</v>
      </c>
      <c r="J1109">
        <v>932242595</v>
      </c>
      <c r="K1109" s="59" t="s">
        <v>4757</v>
      </c>
      <c r="L1109" s="59" t="s">
        <v>4758</v>
      </c>
      <c r="M1109" s="59" t="s">
        <v>552</v>
      </c>
      <c r="N1109" t="s">
        <v>546</v>
      </c>
      <c r="O1109" s="57">
        <v>45744.765972222223</v>
      </c>
      <c r="P1109" s="57">
        <v>45744.784722222219</v>
      </c>
      <c r="Q1109" s="57">
        <v>45744.779166666667</v>
      </c>
      <c r="R1109" t="s">
        <v>407</v>
      </c>
      <c r="S1109" t="s">
        <v>407</v>
      </c>
      <c r="V1109" t="s">
        <v>28</v>
      </c>
      <c r="W1109" t="s">
        <v>578</v>
      </c>
      <c r="X1109" s="8">
        <v>45744</v>
      </c>
      <c r="Z1109" t="s">
        <v>724</v>
      </c>
    </row>
    <row r="1110" spans="1:26">
      <c r="A1110" s="57">
        <v>45744.768055555556</v>
      </c>
      <c r="B1110">
        <v>24863575</v>
      </c>
      <c r="C1110">
        <v>733093</v>
      </c>
      <c r="D1110" t="s">
        <v>3703</v>
      </c>
      <c r="E1110" t="s">
        <v>4759</v>
      </c>
      <c r="F1110" t="s">
        <v>4760</v>
      </c>
      <c r="G1110" t="s">
        <v>2</v>
      </c>
      <c r="H1110">
        <v>74175562</v>
      </c>
      <c r="I1110">
        <v>20</v>
      </c>
      <c r="J1110">
        <v>936713309</v>
      </c>
      <c r="K1110" s="59" t="s">
        <v>4761</v>
      </c>
      <c r="L1110" s="59" t="s">
        <v>4762</v>
      </c>
      <c r="M1110" s="59" t="s">
        <v>609</v>
      </c>
      <c r="N1110" t="s">
        <v>546</v>
      </c>
      <c r="O1110" s="57">
        <v>45744.772222222222</v>
      </c>
      <c r="P1110" s="57">
        <v>45744.798611111109</v>
      </c>
      <c r="Q1110" s="57">
        <v>45744.792361111111</v>
      </c>
      <c r="R1110" t="s">
        <v>407</v>
      </c>
      <c r="S1110" t="s">
        <v>407</v>
      </c>
      <c r="W1110" t="s">
        <v>547</v>
      </c>
    </row>
    <row r="1111" spans="1:26" ht="29.1">
      <c r="A1111" s="57">
        <v>45744.777777777781</v>
      </c>
      <c r="B1111">
        <v>24863640</v>
      </c>
      <c r="C1111">
        <v>733102</v>
      </c>
      <c r="D1111" t="s">
        <v>3703</v>
      </c>
      <c r="E1111" t="s">
        <v>1493</v>
      </c>
      <c r="F1111" t="s">
        <v>1494</v>
      </c>
      <c r="G1111" t="s">
        <v>2</v>
      </c>
      <c r="H1111">
        <v>78122729</v>
      </c>
      <c r="I1111">
        <v>11</v>
      </c>
      <c r="J1111">
        <v>968427791</v>
      </c>
      <c r="K1111" s="59" t="s">
        <v>4763</v>
      </c>
      <c r="L1111" s="59" t="s">
        <v>4764</v>
      </c>
      <c r="M1111" s="59" t="s">
        <v>589</v>
      </c>
      <c r="N1111" t="s">
        <v>558</v>
      </c>
      <c r="O1111" s="57">
        <v>45744.783333333333</v>
      </c>
      <c r="P1111" s="57">
        <v>45744.795138888891</v>
      </c>
      <c r="Q1111" s="57">
        <v>45744.790277777778</v>
      </c>
      <c r="R1111" t="s">
        <v>407</v>
      </c>
      <c r="S1111" s="57">
        <v>45744.818055555559</v>
      </c>
      <c r="W1111" t="s">
        <v>547</v>
      </c>
    </row>
    <row r="1112" spans="1:26" ht="43.5">
      <c r="A1112" s="57">
        <v>45744.781944444447</v>
      </c>
      <c r="B1112">
        <v>24863688</v>
      </c>
      <c r="C1112">
        <v>733107</v>
      </c>
      <c r="D1112" t="s">
        <v>3703</v>
      </c>
      <c r="E1112" t="s">
        <v>4765</v>
      </c>
      <c r="F1112" t="s">
        <v>4766</v>
      </c>
      <c r="G1112" t="s">
        <v>2</v>
      </c>
      <c r="H1112">
        <v>79764987</v>
      </c>
      <c r="I1112">
        <v>8</v>
      </c>
      <c r="J1112">
        <v>979372176</v>
      </c>
      <c r="K1112" s="59" t="s">
        <v>4767</v>
      </c>
      <c r="L1112" s="59" t="s">
        <v>4768</v>
      </c>
      <c r="M1112" s="59" t="s">
        <v>568</v>
      </c>
      <c r="N1112" t="s">
        <v>558</v>
      </c>
      <c r="O1112" s="57">
        <v>45744.785416666666</v>
      </c>
      <c r="P1112" s="57">
        <v>45744.809027777781</v>
      </c>
      <c r="Q1112" s="57">
        <v>45744.818749999999</v>
      </c>
      <c r="R1112" t="s">
        <v>407</v>
      </c>
      <c r="S1112" s="57">
        <v>45744.835416666669</v>
      </c>
      <c r="V1112" t="s">
        <v>28</v>
      </c>
      <c r="W1112" t="s">
        <v>578</v>
      </c>
      <c r="X1112" s="8">
        <v>45744</v>
      </c>
      <c r="Z1112" t="s">
        <v>724</v>
      </c>
    </row>
    <row r="1113" spans="1:26" ht="29.1">
      <c r="A1113" s="57">
        <v>45744.784722222219</v>
      </c>
      <c r="B1113">
        <v>24863704</v>
      </c>
      <c r="C1113">
        <v>733109</v>
      </c>
      <c r="D1113" t="s">
        <v>3703</v>
      </c>
      <c r="E1113" t="s">
        <v>4769</v>
      </c>
      <c r="F1113" t="s">
        <v>4770</v>
      </c>
      <c r="G1113" t="s">
        <v>2</v>
      </c>
      <c r="H1113">
        <v>7579906</v>
      </c>
      <c r="I1113">
        <v>62</v>
      </c>
      <c r="J1113">
        <v>990147601</v>
      </c>
      <c r="K1113" s="59" t="s">
        <v>4771</v>
      </c>
      <c r="L1113" s="59" t="s">
        <v>4772</v>
      </c>
      <c r="M1113" s="59" t="s">
        <v>589</v>
      </c>
      <c r="N1113" t="s">
        <v>546</v>
      </c>
      <c r="O1113" s="57">
        <v>45744.788888888892</v>
      </c>
      <c r="P1113" s="57">
        <v>45744.798611111109</v>
      </c>
      <c r="Q1113" s="57">
        <v>45744.833333333336</v>
      </c>
      <c r="R1113" t="s">
        <v>407</v>
      </c>
      <c r="S1113" s="57">
        <v>45744.844444444447</v>
      </c>
      <c r="W1113" t="s">
        <v>547</v>
      </c>
    </row>
    <row r="1114" spans="1:26" ht="29.1">
      <c r="A1114" s="57">
        <v>45744.791666666664</v>
      </c>
      <c r="B1114">
        <v>24863739</v>
      </c>
      <c r="C1114">
        <v>733112</v>
      </c>
      <c r="D1114" t="s">
        <v>3703</v>
      </c>
      <c r="E1114" t="s">
        <v>4773</v>
      </c>
      <c r="F1114" t="s">
        <v>4774</v>
      </c>
      <c r="G1114" t="s">
        <v>1248</v>
      </c>
      <c r="H1114">
        <v>494424</v>
      </c>
      <c r="I1114">
        <v>35</v>
      </c>
      <c r="J1114">
        <v>981801426</v>
      </c>
      <c r="K1114" s="59" t="s">
        <v>4775</v>
      </c>
      <c r="L1114" s="59" t="s">
        <v>4776</v>
      </c>
      <c r="M1114" s="59" t="s">
        <v>563</v>
      </c>
      <c r="N1114" t="s">
        <v>546</v>
      </c>
      <c r="O1114" s="57">
        <v>45744.792361111111</v>
      </c>
      <c r="P1114" s="57">
        <v>45744.8125</v>
      </c>
      <c r="Q1114" s="57">
        <v>45744.820138888892</v>
      </c>
      <c r="R1114" t="s">
        <v>407</v>
      </c>
      <c r="S1114" s="57">
        <v>45744.831250000003</v>
      </c>
      <c r="W1114" t="s">
        <v>547</v>
      </c>
    </row>
    <row r="1115" spans="1:26" ht="29.1">
      <c r="A1115" s="57">
        <v>45744.841666666667</v>
      </c>
      <c r="B1115">
        <v>24863939</v>
      </c>
      <c r="C1115">
        <v>733149</v>
      </c>
      <c r="D1115" t="s">
        <v>3703</v>
      </c>
      <c r="E1115" t="s">
        <v>4777</v>
      </c>
      <c r="F1115" t="s">
        <v>4778</v>
      </c>
      <c r="G1115" t="s">
        <v>2</v>
      </c>
      <c r="H1115">
        <v>90634964</v>
      </c>
      <c r="I1115">
        <v>7</v>
      </c>
      <c r="J1115">
        <v>962297938</v>
      </c>
      <c r="K1115" s="59" t="s">
        <v>4779</v>
      </c>
      <c r="L1115" s="59" t="s">
        <v>4780</v>
      </c>
      <c r="M1115" s="59" t="s">
        <v>622</v>
      </c>
      <c r="N1115" t="s">
        <v>558</v>
      </c>
      <c r="O1115" s="57">
        <v>45744.849305555559</v>
      </c>
      <c r="P1115" s="57">
        <v>45744.878472222219</v>
      </c>
      <c r="Q1115" s="57">
        <v>45744.888194444444</v>
      </c>
      <c r="R1115" t="s">
        <v>407</v>
      </c>
      <c r="S1115" s="57">
        <v>45744.904166666667</v>
      </c>
      <c r="W1115" t="s">
        <v>547</v>
      </c>
    </row>
    <row r="1116" spans="1:26">
      <c r="A1116" s="57">
        <v>45744.84375</v>
      </c>
      <c r="B1116">
        <v>24863938</v>
      </c>
      <c r="C1116">
        <v>733152</v>
      </c>
      <c r="D1116" t="s">
        <v>3703</v>
      </c>
      <c r="E1116" t="s">
        <v>3600</v>
      </c>
      <c r="F1116" t="s">
        <v>3601</v>
      </c>
      <c r="G1116" t="s">
        <v>2</v>
      </c>
      <c r="H1116">
        <v>91040753</v>
      </c>
      <c r="I1116">
        <v>6</v>
      </c>
      <c r="J1116">
        <v>996714343</v>
      </c>
      <c r="K1116" s="59" t="s">
        <v>4781</v>
      </c>
      <c r="L1116" s="59" t="s">
        <v>4782</v>
      </c>
      <c r="M1116" s="59" t="s">
        <v>589</v>
      </c>
      <c r="N1116" t="s">
        <v>558</v>
      </c>
      <c r="O1116" s="57">
        <v>45744.848611111112</v>
      </c>
      <c r="P1116" s="57">
        <v>45744.864583333336</v>
      </c>
      <c r="Q1116" s="57">
        <v>45744.868750000001</v>
      </c>
      <c r="R1116" t="s">
        <v>407</v>
      </c>
      <c r="S1116" s="57">
        <v>45744.887499999997</v>
      </c>
      <c r="W1116" t="s">
        <v>547</v>
      </c>
    </row>
    <row r="1117" spans="1:26" ht="29.1">
      <c r="A1117" s="57">
        <v>45744.855555555558</v>
      </c>
      <c r="B1117">
        <v>24864002</v>
      </c>
      <c r="C1117">
        <v>733164</v>
      </c>
      <c r="D1117" t="s">
        <v>3703</v>
      </c>
      <c r="E1117" t="s">
        <v>4783</v>
      </c>
      <c r="F1117" t="s">
        <v>4784</v>
      </c>
      <c r="G1117" t="s">
        <v>2</v>
      </c>
      <c r="H1117">
        <v>43532181</v>
      </c>
      <c r="I1117">
        <v>39</v>
      </c>
      <c r="J1117">
        <v>995390071</v>
      </c>
      <c r="K1117" s="59" t="s">
        <v>4785</v>
      </c>
      <c r="L1117" s="59" t="s">
        <v>4786</v>
      </c>
      <c r="M1117" s="59" t="s">
        <v>577</v>
      </c>
      <c r="N1117" t="s">
        <v>546</v>
      </c>
      <c r="O1117" s="57">
        <v>45744.856249999997</v>
      </c>
      <c r="P1117" s="57">
        <v>45744.868055555555</v>
      </c>
      <c r="Q1117" s="57">
        <v>45744.875</v>
      </c>
      <c r="R1117" t="s">
        <v>407</v>
      </c>
      <c r="S1117" s="57">
        <v>45744.883333333331</v>
      </c>
      <c r="W1117" t="s">
        <v>547</v>
      </c>
    </row>
    <row r="1118" spans="1:26" ht="29.1">
      <c r="A1118" s="57">
        <v>45744.862500000003</v>
      </c>
      <c r="B1118">
        <v>24864022</v>
      </c>
      <c r="C1118">
        <v>733168</v>
      </c>
      <c r="D1118" t="s">
        <v>3703</v>
      </c>
      <c r="E1118" t="s">
        <v>4787</v>
      </c>
      <c r="F1118" t="s">
        <v>4788</v>
      </c>
      <c r="G1118" t="s">
        <v>2</v>
      </c>
      <c r="H1118">
        <v>47595984</v>
      </c>
      <c r="J1118">
        <v>929009939</v>
      </c>
      <c r="K1118" s="59" t="s">
        <v>4789</v>
      </c>
      <c r="L1118" s="59" t="s">
        <v>4790</v>
      </c>
      <c r="M1118" s="59" t="s">
        <v>568</v>
      </c>
      <c r="N1118" t="s">
        <v>546</v>
      </c>
      <c r="O1118" s="57">
        <v>45744.866666666669</v>
      </c>
      <c r="P1118" s="57">
        <v>45744.881944444445</v>
      </c>
      <c r="Q1118" s="57">
        <v>45744.888888888891</v>
      </c>
      <c r="R1118" t="s">
        <v>407</v>
      </c>
      <c r="S1118" s="57">
        <v>45744.896527777775</v>
      </c>
      <c r="V1118" t="s">
        <v>28</v>
      </c>
      <c r="W1118" t="s">
        <v>578</v>
      </c>
      <c r="X1118" s="8">
        <v>45744</v>
      </c>
      <c r="Z1118" t="s">
        <v>724</v>
      </c>
    </row>
    <row r="1119" spans="1:26" ht="43.5">
      <c r="A1119" s="57">
        <v>45744.869444444441</v>
      </c>
      <c r="B1119">
        <v>24864050</v>
      </c>
      <c r="C1119">
        <v>733172</v>
      </c>
      <c r="D1119" t="s">
        <v>3703</v>
      </c>
      <c r="E1119" t="s">
        <v>4791</v>
      </c>
      <c r="F1119" t="s">
        <v>4792</v>
      </c>
      <c r="G1119" t="s">
        <v>2</v>
      </c>
      <c r="H1119">
        <v>42395299</v>
      </c>
      <c r="I1119">
        <v>40</v>
      </c>
      <c r="J1119">
        <v>997101168</v>
      </c>
      <c r="K1119" s="59" t="s">
        <v>4793</v>
      </c>
      <c r="L1119" s="59" t="s">
        <v>4794</v>
      </c>
      <c r="M1119" s="59" t="s">
        <v>594</v>
      </c>
      <c r="N1119" t="s">
        <v>546</v>
      </c>
      <c r="O1119" s="57">
        <v>45744.877083333333</v>
      </c>
      <c r="P1119" s="57">
        <v>45744.895833333336</v>
      </c>
      <c r="Q1119" s="57">
        <v>45744.902777777781</v>
      </c>
      <c r="R1119" t="s">
        <v>407</v>
      </c>
      <c r="S1119" s="57">
        <v>45744.910416666666</v>
      </c>
      <c r="W1119" t="s">
        <v>547</v>
      </c>
    </row>
    <row r="1120" spans="1:26" ht="29.1">
      <c r="A1120" s="57">
        <v>45744.894444444442</v>
      </c>
      <c r="B1120">
        <v>24864119</v>
      </c>
      <c r="C1120">
        <v>733181</v>
      </c>
      <c r="D1120" t="s">
        <v>3703</v>
      </c>
      <c r="E1120" t="s">
        <v>4795</v>
      </c>
      <c r="F1120" t="s">
        <v>4796</v>
      </c>
      <c r="G1120" t="s">
        <v>2</v>
      </c>
      <c r="H1120">
        <v>90948424</v>
      </c>
      <c r="I1120">
        <v>6</v>
      </c>
      <c r="J1120">
        <v>984283559</v>
      </c>
      <c r="K1120" s="59" t="s">
        <v>4797</v>
      </c>
      <c r="L1120" s="59" t="s">
        <v>4798</v>
      </c>
      <c r="M1120" s="59" t="s">
        <v>860</v>
      </c>
      <c r="N1120" t="s">
        <v>558</v>
      </c>
      <c r="O1120" s="57">
        <v>45744.897916666669</v>
      </c>
      <c r="P1120" s="57">
        <v>45744.905555555553</v>
      </c>
      <c r="Q1120" s="57">
        <v>45744.906944444447</v>
      </c>
      <c r="R1120" t="s">
        <v>407</v>
      </c>
      <c r="S1120" s="57">
        <v>45744.921527777777</v>
      </c>
      <c r="W1120" t="s">
        <v>547</v>
      </c>
    </row>
    <row r="1121" spans="1:23" ht="29.1">
      <c r="A1121" s="57">
        <v>45744.900694444441</v>
      </c>
      <c r="B1121">
        <v>24864134</v>
      </c>
      <c r="C1121">
        <v>733185</v>
      </c>
      <c r="D1121" t="s">
        <v>3703</v>
      </c>
      <c r="E1121" t="s">
        <v>4799</v>
      </c>
      <c r="F1121" t="s">
        <v>4800</v>
      </c>
      <c r="G1121" t="s">
        <v>2</v>
      </c>
      <c r="H1121">
        <v>90018566</v>
      </c>
      <c r="I1121">
        <v>8</v>
      </c>
      <c r="J1121">
        <v>937218951</v>
      </c>
      <c r="K1121" s="59" t="s">
        <v>4801</v>
      </c>
      <c r="L1121" s="59" t="s">
        <v>4802</v>
      </c>
      <c r="M1121" s="59" t="s">
        <v>1492</v>
      </c>
      <c r="N1121" t="s">
        <v>558</v>
      </c>
      <c r="O1121" s="57">
        <v>45744.918749999997</v>
      </c>
      <c r="P1121" s="57">
        <v>45745.3125</v>
      </c>
      <c r="Q1121" s="57">
        <v>45745.306250000001</v>
      </c>
      <c r="R1121" t="s">
        <v>407</v>
      </c>
      <c r="S1121" s="57">
        <v>45745.3125</v>
      </c>
      <c r="W1121" t="s">
        <v>547</v>
      </c>
    </row>
    <row r="1122" spans="1:23" ht="29.1">
      <c r="A1122" s="57">
        <v>45744.90902777778</v>
      </c>
      <c r="B1122">
        <v>24864152</v>
      </c>
      <c r="C1122">
        <v>733188</v>
      </c>
      <c r="D1122" t="s">
        <v>3703</v>
      </c>
      <c r="E1122" t="s">
        <v>4803</v>
      </c>
      <c r="F1122" t="s">
        <v>4804</v>
      </c>
      <c r="G1122" t="s">
        <v>2</v>
      </c>
      <c r="H1122">
        <v>41725508</v>
      </c>
      <c r="I1122">
        <v>42</v>
      </c>
      <c r="J1122">
        <v>993715230</v>
      </c>
      <c r="K1122" s="59" t="s">
        <v>4805</v>
      </c>
      <c r="L1122" s="59" t="s">
        <v>4806</v>
      </c>
      <c r="M1122" s="59" t="s">
        <v>604</v>
      </c>
      <c r="N1122" t="s">
        <v>546</v>
      </c>
      <c r="O1122" s="57">
        <v>45744.914583333331</v>
      </c>
      <c r="P1122" s="57">
        <v>45745.3125</v>
      </c>
      <c r="Q1122" s="57">
        <v>45745.300694444442</v>
      </c>
      <c r="R1122" t="s">
        <v>407</v>
      </c>
      <c r="S1122" s="57">
        <v>45745.359027777777</v>
      </c>
      <c r="W1122" t="s">
        <v>547</v>
      </c>
    </row>
    <row r="1123" spans="1:23" ht="29.1">
      <c r="A1123" s="57">
        <v>45744.923611111109</v>
      </c>
      <c r="B1123">
        <v>24864179</v>
      </c>
      <c r="C1123">
        <v>733193</v>
      </c>
      <c r="D1123" t="s">
        <v>3703</v>
      </c>
      <c r="E1123" t="s">
        <v>4807</v>
      </c>
      <c r="F1123" t="s">
        <v>4808</v>
      </c>
      <c r="G1123" t="s">
        <v>2</v>
      </c>
      <c r="H1123">
        <v>79009176</v>
      </c>
      <c r="I1123">
        <v>10</v>
      </c>
      <c r="J1123">
        <v>969430083</v>
      </c>
      <c r="K1123" s="59" t="s">
        <v>4809</v>
      </c>
      <c r="L1123" s="59" t="s">
        <v>4810</v>
      </c>
      <c r="M1123" s="59" t="s">
        <v>545</v>
      </c>
      <c r="N1123" t="s">
        <v>558</v>
      </c>
      <c r="O1123" s="57">
        <v>45744.9375</v>
      </c>
      <c r="P1123" s="57">
        <v>45745.3125</v>
      </c>
      <c r="Q1123" s="57">
        <v>45745.308333333334</v>
      </c>
      <c r="R1123" t="s">
        <v>407</v>
      </c>
      <c r="S1123" s="57">
        <v>45745.313888888886</v>
      </c>
      <c r="W1123" t="s">
        <v>547</v>
      </c>
    </row>
    <row r="1124" spans="1:23" ht="43.5">
      <c r="A1124" s="57">
        <v>45744.998611111114</v>
      </c>
      <c r="B1124">
        <v>24864317</v>
      </c>
      <c r="C1124">
        <v>733214</v>
      </c>
      <c r="D1124" t="s">
        <v>3994</v>
      </c>
      <c r="E1124" t="s">
        <v>4811</v>
      </c>
      <c r="F1124" t="s">
        <v>4812</v>
      </c>
      <c r="G1124" t="s">
        <v>2</v>
      </c>
      <c r="H1124">
        <v>61837670</v>
      </c>
      <c r="I1124">
        <v>15</v>
      </c>
      <c r="J1124">
        <v>922803989</v>
      </c>
      <c r="K1124" s="59" t="s">
        <v>4813</v>
      </c>
      <c r="L1124" s="59" t="s">
        <v>4814</v>
      </c>
      <c r="M1124" s="59" t="s">
        <v>757</v>
      </c>
      <c r="N1124" t="s">
        <v>546</v>
      </c>
      <c r="O1124" s="57">
        <v>45745.318055555559</v>
      </c>
      <c r="P1124" s="57">
        <v>45745.347222222219</v>
      </c>
      <c r="Q1124" s="57">
        <v>45745.341666666667</v>
      </c>
      <c r="R1124" t="s">
        <v>407</v>
      </c>
      <c r="S1124" t="s">
        <v>407</v>
      </c>
      <c r="W1124" t="s">
        <v>547</v>
      </c>
    </row>
    <row r="1125" spans="1:23">
      <c r="A1125" s="57">
        <v>45745.301388888889</v>
      </c>
      <c r="B1125">
        <v>24864496</v>
      </c>
      <c r="C1125">
        <v>733266</v>
      </c>
      <c r="D1125" t="s">
        <v>3703</v>
      </c>
      <c r="E1125" t="s">
        <v>4815</v>
      </c>
      <c r="F1125" t="s">
        <v>4816</v>
      </c>
      <c r="G1125" t="s">
        <v>2</v>
      </c>
      <c r="H1125">
        <v>73703890</v>
      </c>
      <c r="I1125">
        <v>27</v>
      </c>
      <c r="J1125">
        <v>998548962</v>
      </c>
      <c r="K1125" s="59" t="s">
        <v>4817</v>
      </c>
      <c r="L1125" s="59" t="s">
        <v>4818</v>
      </c>
      <c r="M1125" s="59" t="s">
        <v>563</v>
      </c>
      <c r="N1125" t="s">
        <v>546</v>
      </c>
      <c r="O1125" s="57">
        <v>45745.301388888889</v>
      </c>
      <c r="P1125" s="57">
        <v>45745.319444444445</v>
      </c>
      <c r="Q1125" s="57">
        <v>45745.341666666667</v>
      </c>
      <c r="R1125" t="s">
        <v>407</v>
      </c>
      <c r="S1125" s="57">
        <v>45745.356944444444</v>
      </c>
      <c r="W1125" t="s">
        <v>547</v>
      </c>
    </row>
    <row r="1126" spans="1:23">
      <c r="A1126" s="57">
        <v>45745.301388888889</v>
      </c>
      <c r="B1126">
        <v>24864485</v>
      </c>
      <c r="C1126">
        <v>733267</v>
      </c>
      <c r="D1126" t="s">
        <v>3703</v>
      </c>
      <c r="E1126" t="s">
        <v>4819</v>
      </c>
      <c r="F1126" t="s">
        <v>4820</v>
      </c>
      <c r="G1126" t="s">
        <v>2</v>
      </c>
      <c r="H1126">
        <v>78642647</v>
      </c>
      <c r="I1126">
        <v>10</v>
      </c>
      <c r="J1126">
        <v>988139206</v>
      </c>
      <c r="K1126" s="59" t="s">
        <v>4821</v>
      </c>
      <c r="L1126" s="59" t="s">
        <v>4822</v>
      </c>
      <c r="M1126" s="59" t="s">
        <v>677</v>
      </c>
      <c r="N1126" t="s">
        <v>558</v>
      </c>
      <c r="O1126" s="57">
        <v>45745.305555555555</v>
      </c>
      <c r="P1126" s="57">
        <v>45745.319444444445</v>
      </c>
      <c r="Q1126" s="57">
        <v>45745.32916666667</v>
      </c>
      <c r="R1126" t="s">
        <v>407</v>
      </c>
      <c r="S1126" s="57">
        <v>45745.347916666666</v>
      </c>
      <c r="W1126" t="s">
        <v>547</v>
      </c>
    </row>
    <row r="1127" spans="1:23" ht="29.1">
      <c r="A1127" s="57">
        <v>45745.309027777781</v>
      </c>
      <c r="B1127">
        <v>24864520</v>
      </c>
      <c r="C1127">
        <v>733276</v>
      </c>
      <c r="D1127" t="s">
        <v>3703</v>
      </c>
      <c r="E1127" t="s">
        <v>4823</v>
      </c>
      <c r="F1127" t="s">
        <v>4824</v>
      </c>
      <c r="G1127" t="s">
        <v>2</v>
      </c>
      <c r="H1127">
        <v>43426543</v>
      </c>
      <c r="I1127">
        <v>39</v>
      </c>
      <c r="J1127">
        <v>912072785</v>
      </c>
      <c r="K1127" s="59" t="s">
        <v>4825</v>
      </c>
      <c r="L1127" s="59" t="s">
        <v>4826</v>
      </c>
      <c r="M1127" s="59" t="s">
        <v>622</v>
      </c>
      <c r="N1127" t="s">
        <v>546</v>
      </c>
      <c r="O1127" s="57">
        <v>45745.321527777778</v>
      </c>
      <c r="P1127" s="57">
        <v>45745.347222222219</v>
      </c>
      <c r="Q1127" s="57">
        <v>45745.340277777781</v>
      </c>
      <c r="R1127" t="s">
        <v>407</v>
      </c>
      <c r="S1127" s="57">
        <v>45745.352777777778</v>
      </c>
      <c r="W1127" t="s">
        <v>547</v>
      </c>
    </row>
    <row r="1128" spans="1:23" ht="29.1">
      <c r="A1128" s="57">
        <v>45745.326388888891</v>
      </c>
      <c r="B1128">
        <v>24864565</v>
      </c>
      <c r="C1128">
        <v>733293</v>
      </c>
      <c r="D1128" t="s">
        <v>3703</v>
      </c>
      <c r="E1128" t="s">
        <v>4827</v>
      </c>
      <c r="F1128" t="s">
        <v>4828</v>
      </c>
      <c r="G1128" t="s">
        <v>2</v>
      </c>
      <c r="H1128">
        <v>76485658</v>
      </c>
      <c r="I1128">
        <v>14</v>
      </c>
      <c r="J1128">
        <v>948013949</v>
      </c>
      <c r="K1128" s="59" t="s">
        <v>4829</v>
      </c>
      <c r="L1128" s="59" t="s">
        <v>4830</v>
      </c>
      <c r="M1128" s="59" t="s">
        <v>589</v>
      </c>
      <c r="N1128" t="s">
        <v>558</v>
      </c>
      <c r="O1128" s="57">
        <v>45745.32708333333</v>
      </c>
      <c r="P1128" s="57">
        <v>45745.347222222219</v>
      </c>
      <c r="Q1128" s="57">
        <v>45745.396527777775</v>
      </c>
      <c r="R1128" t="s">
        <v>407</v>
      </c>
      <c r="S1128" s="57">
        <v>45745.408333333333</v>
      </c>
      <c r="W1128" t="s">
        <v>547</v>
      </c>
    </row>
    <row r="1129" spans="1:23">
      <c r="A1129" s="57">
        <v>45745.32916666667</v>
      </c>
      <c r="B1129">
        <v>24864575</v>
      </c>
      <c r="C1129">
        <v>733299</v>
      </c>
      <c r="D1129" t="s">
        <v>3703</v>
      </c>
      <c r="E1129" t="s">
        <v>4831</v>
      </c>
      <c r="F1129" t="s">
        <v>4832</v>
      </c>
      <c r="G1129" t="s">
        <v>2</v>
      </c>
      <c r="H1129">
        <v>74090228</v>
      </c>
      <c r="I1129">
        <v>24</v>
      </c>
      <c r="J1129">
        <v>967757372</v>
      </c>
      <c r="K1129" s="59" t="s">
        <v>4833</v>
      </c>
      <c r="L1129" s="59" t="s">
        <v>4834</v>
      </c>
      <c r="M1129" s="59" t="s">
        <v>852</v>
      </c>
      <c r="N1129" t="s">
        <v>546</v>
      </c>
      <c r="O1129" s="57">
        <v>45745.32916666667</v>
      </c>
      <c r="P1129" s="57">
        <v>45745.347222222219</v>
      </c>
      <c r="Q1129" s="57">
        <v>45745.339583333334</v>
      </c>
      <c r="R1129" t="s">
        <v>407</v>
      </c>
      <c r="S1129" s="57">
        <v>45745.352083333331</v>
      </c>
      <c r="W1129" t="s">
        <v>547</v>
      </c>
    </row>
    <row r="1130" spans="1:23">
      <c r="A1130" s="57">
        <v>45745.332638888889</v>
      </c>
      <c r="B1130">
        <v>24864586</v>
      </c>
      <c r="C1130">
        <v>733302</v>
      </c>
      <c r="D1130" t="s">
        <v>3703</v>
      </c>
      <c r="E1130" t="s">
        <v>4835</v>
      </c>
      <c r="F1130" t="s">
        <v>4836</v>
      </c>
      <c r="G1130" t="s">
        <v>2</v>
      </c>
      <c r="H1130">
        <v>91368575</v>
      </c>
      <c r="I1130">
        <v>5</v>
      </c>
      <c r="J1130">
        <v>970580383</v>
      </c>
      <c r="K1130" s="59" t="s">
        <v>4837</v>
      </c>
      <c r="L1130" s="59" t="s">
        <v>4838</v>
      </c>
      <c r="M1130" s="59" t="s">
        <v>1423</v>
      </c>
      <c r="N1130" t="s">
        <v>558</v>
      </c>
      <c r="O1130" s="57">
        <v>45745.336805555555</v>
      </c>
      <c r="P1130" s="57">
        <v>45745.361111111109</v>
      </c>
      <c r="Q1130" s="57">
        <v>45745.354861111111</v>
      </c>
      <c r="R1130" t="s">
        <v>407</v>
      </c>
      <c r="S1130" s="57">
        <v>45745.364583333336</v>
      </c>
      <c r="W1130" t="s">
        <v>547</v>
      </c>
    </row>
    <row r="1131" spans="1:23" ht="29.1">
      <c r="A1131" s="57">
        <v>45745.333333333336</v>
      </c>
      <c r="B1131">
        <v>24864587</v>
      </c>
      <c r="C1131">
        <v>733303</v>
      </c>
      <c r="D1131" t="s">
        <v>3703</v>
      </c>
      <c r="E1131" t="s">
        <v>4416</v>
      </c>
      <c r="F1131" t="s">
        <v>4417</v>
      </c>
      <c r="G1131" t="s">
        <v>2</v>
      </c>
      <c r="H1131">
        <v>79775077</v>
      </c>
      <c r="I1131">
        <v>8</v>
      </c>
      <c r="J1131">
        <v>51945669028</v>
      </c>
      <c r="K1131" s="59" t="s">
        <v>4418</v>
      </c>
      <c r="L1131" s="59" t="s">
        <v>4419</v>
      </c>
      <c r="M1131" s="59" t="s">
        <v>573</v>
      </c>
      <c r="N1131" t="s">
        <v>558</v>
      </c>
      <c r="O1131" s="57">
        <v>45745.336805555555</v>
      </c>
      <c r="P1131" s="57">
        <v>45745.361111111109</v>
      </c>
      <c r="Q1131" s="57">
        <v>45745.354166666664</v>
      </c>
      <c r="R1131" t="s">
        <v>407</v>
      </c>
      <c r="S1131" s="57">
        <v>45745.366666666669</v>
      </c>
      <c r="W1131" t="s">
        <v>547</v>
      </c>
    </row>
    <row r="1132" spans="1:23" ht="29.1">
      <c r="A1132" s="57">
        <v>45745.34375</v>
      </c>
      <c r="B1132">
        <v>24864609</v>
      </c>
      <c r="C1132">
        <v>733317</v>
      </c>
      <c r="D1132" t="s">
        <v>3703</v>
      </c>
      <c r="E1132" t="s">
        <v>1164</v>
      </c>
      <c r="F1132" t="s">
        <v>4839</v>
      </c>
      <c r="G1132" t="s">
        <v>2</v>
      </c>
      <c r="H1132">
        <v>41607463</v>
      </c>
      <c r="I1132">
        <v>43</v>
      </c>
      <c r="J1132">
        <v>940554470</v>
      </c>
      <c r="K1132" s="59" t="s">
        <v>4840</v>
      </c>
      <c r="L1132" s="59" t="s">
        <v>4841</v>
      </c>
      <c r="M1132" s="59" t="s">
        <v>584</v>
      </c>
      <c r="N1132" t="s">
        <v>546</v>
      </c>
      <c r="O1132" s="57">
        <v>45745.349305555559</v>
      </c>
      <c r="P1132" s="57">
        <v>45745.375</v>
      </c>
      <c r="Q1132" s="57">
        <v>45745.382638888892</v>
      </c>
      <c r="R1132" t="s">
        <v>407</v>
      </c>
      <c r="S1132" t="s">
        <v>407</v>
      </c>
      <c r="W1132" t="s">
        <v>547</v>
      </c>
    </row>
    <row r="1133" spans="1:23" ht="29.1">
      <c r="A1133" s="57">
        <v>45745.350694444445</v>
      </c>
      <c r="B1133">
        <v>24864651</v>
      </c>
      <c r="C1133">
        <v>733329</v>
      </c>
      <c r="D1133" t="s">
        <v>3703</v>
      </c>
      <c r="E1133" t="s">
        <v>2987</v>
      </c>
      <c r="F1133" t="s">
        <v>4842</v>
      </c>
      <c r="G1133" t="s">
        <v>2</v>
      </c>
      <c r="H1133">
        <v>29575240</v>
      </c>
      <c r="I1133">
        <v>58</v>
      </c>
      <c r="J1133">
        <v>941188174</v>
      </c>
      <c r="K1133" s="59" t="s">
        <v>4843</v>
      </c>
      <c r="L1133" s="59" t="s">
        <v>4844</v>
      </c>
      <c r="M1133" s="59" t="s">
        <v>843</v>
      </c>
      <c r="N1133" t="s">
        <v>546</v>
      </c>
      <c r="O1133" s="57">
        <v>45745.354166666664</v>
      </c>
      <c r="P1133" s="57">
        <v>45745.375</v>
      </c>
      <c r="Q1133" s="57">
        <v>45745.370138888888</v>
      </c>
      <c r="R1133" t="s">
        <v>407</v>
      </c>
      <c r="S1133" s="57">
        <v>45745.386111111111</v>
      </c>
      <c r="W1133" t="s">
        <v>547</v>
      </c>
    </row>
    <row r="1134" spans="1:23" ht="29.1">
      <c r="A1134" s="57">
        <v>45745.354861111111</v>
      </c>
      <c r="B1134">
        <v>24864671</v>
      </c>
      <c r="C1134">
        <v>733333</v>
      </c>
      <c r="D1134" t="s">
        <v>3703</v>
      </c>
      <c r="E1134" t="s">
        <v>4845</v>
      </c>
      <c r="F1134" t="s">
        <v>4846</v>
      </c>
      <c r="G1134" t="s">
        <v>2</v>
      </c>
      <c r="H1134">
        <v>79371533</v>
      </c>
      <c r="I1134">
        <v>9</v>
      </c>
      <c r="J1134">
        <v>962256501</v>
      </c>
      <c r="K1134" s="59" t="s">
        <v>4847</v>
      </c>
      <c r="L1134" s="59" t="s">
        <v>4848</v>
      </c>
      <c r="M1134" s="59" t="s">
        <v>668</v>
      </c>
      <c r="N1134" t="s">
        <v>558</v>
      </c>
      <c r="O1134" s="57">
        <v>45745.35833333333</v>
      </c>
      <c r="P1134" s="57">
        <v>45745.388888888891</v>
      </c>
      <c r="Q1134" s="57">
        <v>45745.381944444445</v>
      </c>
      <c r="R1134" t="s">
        <v>407</v>
      </c>
      <c r="S1134" s="57">
        <v>45745.393055555556</v>
      </c>
      <c r="W1134" t="s">
        <v>547</v>
      </c>
    </row>
    <row r="1135" spans="1:23">
      <c r="A1135" s="57">
        <v>45745.36041666667</v>
      </c>
      <c r="B1135">
        <v>24864686</v>
      </c>
      <c r="C1135">
        <v>733338</v>
      </c>
      <c r="D1135" t="s">
        <v>3703</v>
      </c>
      <c r="E1135" t="s">
        <v>4849</v>
      </c>
      <c r="F1135" t="s">
        <v>4850</v>
      </c>
      <c r="G1135" t="s">
        <v>2</v>
      </c>
      <c r="H1135">
        <v>74556004</v>
      </c>
      <c r="I1135">
        <v>26</v>
      </c>
      <c r="J1135">
        <v>975079031</v>
      </c>
      <c r="K1135" s="59" t="s">
        <v>4851</v>
      </c>
      <c r="L1135" s="59" t="s">
        <v>4852</v>
      </c>
      <c r="M1135" s="59" t="s">
        <v>584</v>
      </c>
      <c r="N1135" t="s">
        <v>546</v>
      </c>
      <c r="O1135" s="57">
        <v>45745.364583333336</v>
      </c>
      <c r="P1135" s="57">
        <v>45745.388888888891</v>
      </c>
      <c r="Q1135" s="57">
        <v>45745.382638888892</v>
      </c>
      <c r="R1135" t="s">
        <v>407</v>
      </c>
      <c r="S1135" t="s">
        <v>407</v>
      </c>
      <c r="W1135" t="s">
        <v>547</v>
      </c>
    </row>
    <row r="1136" spans="1:23">
      <c r="A1136" s="57">
        <v>45745.366666666669</v>
      </c>
      <c r="B1136">
        <v>24864715</v>
      </c>
      <c r="C1136">
        <v>733343</v>
      </c>
      <c r="D1136" t="s">
        <v>3703</v>
      </c>
      <c r="E1136" t="s">
        <v>4853</v>
      </c>
      <c r="F1136" t="s">
        <v>4854</v>
      </c>
      <c r="G1136" t="s">
        <v>2</v>
      </c>
      <c r="H1136">
        <v>72894381</v>
      </c>
      <c r="I1136">
        <v>33</v>
      </c>
      <c r="J1136">
        <v>976697555</v>
      </c>
      <c r="K1136" s="59" t="s">
        <v>4855</v>
      </c>
      <c r="L1136" s="59" t="s">
        <v>4856</v>
      </c>
      <c r="M1136" s="59" t="s">
        <v>577</v>
      </c>
      <c r="N1136" t="s">
        <v>546</v>
      </c>
      <c r="O1136" s="57">
        <v>45745.371527777781</v>
      </c>
      <c r="P1136" s="57">
        <v>45745.402777777781</v>
      </c>
      <c r="Q1136" s="57">
        <v>45745.397916666669</v>
      </c>
      <c r="R1136" t="s">
        <v>407</v>
      </c>
      <c r="S1136" t="s">
        <v>407</v>
      </c>
      <c r="W1136" t="s">
        <v>547</v>
      </c>
    </row>
    <row r="1137" spans="1:23" ht="29.1">
      <c r="A1137" s="57">
        <v>45745.378472222219</v>
      </c>
      <c r="B1137">
        <v>24864797</v>
      </c>
      <c r="C1137">
        <v>733359</v>
      </c>
      <c r="D1137" t="s">
        <v>3703</v>
      </c>
      <c r="E1137" t="s">
        <v>4857</v>
      </c>
      <c r="F1137" t="s">
        <v>4858</v>
      </c>
      <c r="G1137" t="s">
        <v>2</v>
      </c>
      <c r="H1137">
        <v>70436897</v>
      </c>
      <c r="I1137">
        <v>35</v>
      </c>
      <c r="J1137">
        <v>949375160</v>
      </c>
      <c r="K1137" s="59" t="s">
        <v>4859</v>
      </c>
      <c r="L1137" s="59" t="s">
        <v>4860</v>
      </c>
      <c r="M1137" s="59" t="s">
        <v>545</v>
      </c>
      <c r="N1137" t="s">
        <v>546</v>
      </c>
      <c r="O1137" s="57">
        <v>45745.381944444445</v>
      </c>
      <c r="P1137" s="57">
        <v>45745.402777777781</v>
      </c>
      <c r="Q1137" s="57">
        <v>45745.395138888889</v>
      </c>
      <c r="R1137" t="s">
        <v>407</v>
      </c>
      <c r="S1137" s="57">
        <v>45745.402777777781</v>
      </c>
      <c r="W1137" t="s">
        <v>547</v>
      </c>
    </row>
    <row r="1138" spans="1:23">
      <c r="A1138" s="57">
        <v>45745.381944444445</v>
      </c>
      <c r="B1138">
        <v>24864791</v>
      </c>
      <c r="C1138">
        <v>733363</v>
      </c>
      <c r="D1138" t="s">
        <v>3703</v>
      </c>
      <c r="E1138" t="s">
        <v>4861</v>
      </c>
      <c r="F1138" t="s">
        <v>4862</v>
      </c>
      <c r="G1138" t="s">
        <v>2</v>
      </c>
      <c r="H1138">
        <v>46270665</v>
      </c>
      <c r="I1138">
        <v>34</v>
      </c>
      <c r="J1138">
        <v>930311652</v>
      </c>
      <c r="K1138" s="59" t="s">
        <v>4863</v>
      </c>
      <c r="L1138" s="59" t="s">
        <v>4864</v>
      </c>
      <c r="M1138" s="59" t="s">
        <v>4865</v>
      </c>
      <c r="N1138" t="s">
        <v>546</v>
      </c>
      <c r="O1138" s="57">
        <v>45745.38958333333</v>
      </c>
      <c r="P1138" s="57">
        <v>45745.416666666664</v>
      </c>
      <c r="Q1138" s="57">
        <v>45745.409722222219</v>
      </c>
      <c r="R1138" t="s">
        <v>407</v>
      </c>
      <c r="S1138" s="57">
        <v>45745.417361111111</v>
      </c>
      <c r="W1138" t="s">
        <v>547</v>
      </c>
    </row>
    <row r="1139" spans="1:23" ht="29.1">
      <c r="A1139" s="57">
        <v>45745.384722222225</v>
      </c>
      <c r="B1139">
        <v>24864875</v>
      </c>
      <c r="C1139">
        <v>733370</v>
      </c>
      <c r="D1139" t="s">
        <v>3863</v>
      </c>
      <c r="E1139" t="s">
        <v>4866</v>
      </c>
      <c r="F1139" t="s">
        <v>4867</v>
      </c>
      <c r="G1139" t="s">
        <v>2</v>
      </c>
      <c r="H1139">
        <v>9749755</v>
      </c>
      <c r="I1139">
        <v>52</v>
      </c>
      <c r="J1139">
        <v>954139588</v>
      </c>
      <c r="K1139" s="59" t="s">
        <v>4868</v>
      </c>
      <c r="L1139" s="59" t="s">
        <v>4869</v>
      </c>
      <c r="M1139" s="59" t="s">
        <v>860</v>
      </c>
      <c r="N1139" t="s">
        <v>546</v>
      </c>
      <c r="O1139" s="57">
        <v>45745.384722222225</v>
      </c>
      <c r="P1139" s="57">
        <v>45745.402777777781</v>
      </c>
      <c r="Q1139" s="57">
        <v>45745.422222222223</v>
      </c>
      <c r="R1139" t="s">
        <v>407</v>
      </c>
      <c r="S1139" t="s">
        <v>407</v>
      </c>
      <c r="W1139" t="s">
        <v>547</v>
      </c>
    </row>
    <row r="1140" spans="1:23">
      <c r="A1140" s="57">
        <v>45745.386805555558</v>
      </c>
      <c r="B1140">
        <v>24864913</v>
      </c>
      <c r="C1140">
        <v>733378</v>
      </c>
      <c r="D1140" t="s">
        <v>3703</v>
      </c>
      <c r="E1140" t="s">
        <v>4870</v>
      </c>
      <c r="F1140" t="s">
        <v>4871</v>
      </c>
      <c r="G1140" t="s">
        <v>2</v>
      </c>
      <c r="H1140">
        <v>48051354</v>
      </c>
      <c r="I1140">
        <v>35</v>
      </c>
      <c r="J1140">
        <v>930311652</v>
      </c>
      <c r="K1140" s="59" t="s">
        <v>4863</v>
      </c>
      <c r="L1140" s="59" t="s">
        <v>4864</v>
      </c>
      <c r="M1140" s="59" t="s">
        <v>4865</v>
      </c>
      <c r="N1140" t="s">
        <v>546</v>
      </c>
      <c r="O1140" s="57">
        <v>45745.39166666667</v>
      </c>
      <c r="P1140" s="57">
        <v>45745.416666666664</v>
      </c>
      <c r="Q1140" s="57">
        <v>45745.409722222219</v>
      </c>
      <c r="R1140" t="s">
        <v>407</v>
      </c>
      <c r="S1140" s="57">
        <v>45745.425000000003</v>
      </c>
      <c r="W1140" t="s">
        <v>547</v>
      </c>
    </row>
    <row r="1141" spans="1:23" ht="29.1">
      <c r="A1141" s="57">
        <v>45745.4</v>
      </c>
      <c r="B1141">
        <v>24865110</v>
      </c>
      <c r="C1141">
        <v>733397</v>
      </c>
      <c r="D1141" t="s">
        <v>3825</v>
      </c>
      <c r="E1141" t="s">
        <v>4872</v>
      </c>
      <c r="F1141" t="s">
        <v>4873</v>
      </c>
      <c r="G1141" t="s">
        <v>2</v>
      </c>
      <c r="H1141">
        <v>6792833</v>
      </c>
      <c r="I1141">
        <v>49</v>
      </c>
      <c r="J1141">
        <v>987601822</v>
      </c>
      <c r="K1141" s="59" t="s">
        <v>4874</v>
      </c>
      <c r="L1141" s="59" t="s">
        <v>4875</v>
      </c>
      <c r="M1141" s="59" t="s">
        <v>609</v>
      </c>
      <c r="N1141" t="s">
        <v>546</v>
      </c>
      <c r="O1141" s="57">
        <v>45745.404166666667</v>
      </c>
      <c r="P1141" s="57">
        <v>45745.430555555555</v>
      </c>
      <c r="Q1141" t="s">
        <v>407</v>
      </c>
      <c r="R1141" t="s">
        <v>407</v>
      </c>
      <c r="S1141" t="s">
        <v>407</v>
      </c>
      <c r="W1141" t="s">
        <v>547</v>
      </c>
    </row>
    <row r="1142" spans="1:23" ht="43.5">
      <c r="A1142" s="57">
        <v>45745.402083333334</v>
      </c>
      <c r="B1142">
        <v>24865131</v>
      </c>
      <c r="C1142">
        <v>733400</v>
      </c>
      <c r="D1142" t="s">
        <v>3863</v>
      </c>
      <c r="E1142" t="s">
        <v>4876</v>
      </c>
      <c r="F1142" t="s">
        <v>4877</v>
      </c>
      <c r="G1142" t="s">
        <v>2</v>
      </c>
      <c r="H1142">
        <v>74008644</v>
      </c>
      <c r="I1142">
        <v>15</v>
      </c>
      <c r="J1142">
        <v>991567705</v>
      </c>
      <c r="K1142" s="59" t="s">
        <v>4878</v>
      </c>
      <c r="L1142" s="59" t="s">
        <v>4879</v>
      </c>
      <c r="M1142" s="59" t="s">
        <v>668</v>
      </c>
      <c r="N1142" t="s">
        <v>558</v>
      </c>
      <c r="O1142" s="57">
        <v>45745.405555555553</v>
      </c>
      <c r="P1142" s="57">
        <v>45745.430555555555</v>
      </c>
      <c r="Q1142" s="57">
        <v>45745.423611111109</v>
      </c>
      <c r="R1142" t="s">
        <v>407</v>
      </c>
      <c r="S1142" t="s">
        <v>407</v>
      </c>
      <c r="W1142" t="s">
        <v>547</v>
      </c>
    </row>
    <row r="1143" spans="1:23">
      <c r="A1143" s="57">
        <v>45745.404861111114</v>
      </c>
      <c r="B1143">
        <v>24865078</v>
      </c>
      <c r="C1143">
        <v>733404</v>
      </c>
      <c r="D1143" t="s">
        <v>3825</v>
      </c>
      <c r="E1143" t="s">
        <v>4880</v>
      </c>
      <c r="F1143" t="s">
        <v>4881</v>
      </c>
      <c r="G1143" t="s">
        <v>2</v>
      </c>
      <c r="H1143">
        <v>90280343</v>
      </c>
      <c r="I1143">
        <v>7</v>
      </c>
      <c r="J1143">
        <v>994341300</v>
      </c>
      <c r="K1143" s="59" t="s">
        <v>4882</v>
      </c>
      <c r="L1143" s="59" t="s">
        <v>4883</v>
      </c>
      <c r="M1143" s="59" t="s">
        <v>852</v>
      </c>
      <c r="N1143" t="s">
        <v>558</v>
      </c>
      <c r="O1143" s="57">
        <v>45745.40902777778</v>
      </c>
      <c r="P1143" s="57">
        <v>45745.430555555555</v>
      </c>
      <c r="Q1143" t="s">
        <v>407</v>
      </c>
      <c r="R1143" t="s">
        <v>407</v>
      </c>
      <c r="S1143" t="s">
        <v>407</v>
      </c>
      <c r="W1143" t="s">
        <v>547</v>
      </c>
    </row>
    <row r="1144" spans="1:23" ht="43.5">
      <c r="A1144" s="57">
        <v>45745.407638888886</v>
      </c>
      <c r="B1144">
        <v>24865208</v>
      </c>
      <c r="C1144">
        <v>733412</v>
      </c>
      <c r="D1144" t="s">
        <v>3863</v>
      </c>
      <c r="E1144" t="s">
        <v>4884</v>
      </c>
      <c r="F1144" t="s">
        <v>4885</v>
      </c>
      <c r="G1144" t="s">
        <v>2</v>
      </c>
      <c r="H1144">
        <v>78711951</v>
      </c>
      <c r="I1144">
        <v>10</v>
      </c>
      <c r="J1144">
        <v>964265556</v>
      </c>
      <c r="K1144" s="59" t="s">
        <v>4886</v>
      </c>
      <c r="L1144" s="59" t="s">
        <v>4887</v>
      </c>
      <c r="M1144" s="59" t="s">
        <v>552</v>
      </c>
      <c r="N1144" t="s">
        <v>558</v>
      </c>
      <c r="O1144" s="57">
        <v>45745.411111111112</v>
      </c>
      <c r="P1144" s="57">
        <v>45745.430555555555</v>
      </c>
      <c r="Q1144" s="57">
        <v>45745.42291666667</v>
      </c>
      <c r="R1144" t="s">
        <v>407</v>
      </c>
      <c r="S1144" t="s">
        <v>407</v>
      </c>
      <c r="W1144" t="s">
        <v>547</v>
      </c>
    </row>
    <row r="1145" spans="1:23">
      <c r="A1145" s="57">
        <v>45745.410416666666</v>
      </c>
      <c r="B1145">
        <v>24865200</v>
      </c>
      <c r="C1145">
        <v>733416</v>
      </c>
      <c r="D1145" t="s">
        <v>3825</v>
      </c>
      <c r="E1145" t="s">
        <v>4888</v>
      </c>
      <c r="F1145" t="s">
        <v>4889</v>
      </c>
      <c r="G1145" t="s">
        <v>2</v>
      </c>
      <c r="H1145">
        <v>62835711</v>
      </c>
      <c r="I1145">
        <v>13</v>
      </c>
      <c r="J1145">
        <v>958498044</v>
      </c>
      <c r="K1145" s="59" t="s">
        <v>4890</v>
      </c>
      <c r="L1145" s="59" t="s">
        <v>4891</v>
      </c>
      <c r="M1145" s="59" t="s">
        <v>1942</v>
      </c>
      <c r="N1145" t="s">
        <v>558</v>
      </c>
      <c r="O1145" s="57">
        <v>45745.414583333331</v>
      </c>
      <c r="P1145" s="57">
        <v>45745.444444444445</v>
      </c>
      <c r="Q1145" t="s">
        <v>407</v>
      </c>
      <c r="R1145" t="s">
        <v>407</v>
      </c>
      <c r="S1145" t="s">
        <v>407</v>
      </c>
      <c r="W1145" t="s">
        <v>547</v>
      </c>
    </row>
    <row r="1146" spans="1:23" ht="29.1">
      <c r="A1146" s="57">
        <v>45745.411111111112</v>
      </c>
      <c r="B1146">
        <v>24865190</v>
      </c>
      <c r="C1146">
        <v>733419</v>
      </c>
      <c r="D1146" t="s">
        <v>3825</v>
      </c>
      <c r="E1146" t="s">
        <v>2343</v>
      </c>
      <c r="F1146" t="s">
        <v>4892</v>
      </c>
      <c r="G1146" t="s">
        <v>2</v>
      </c>
      <c r="H1146">
        <v>73035016</v>
      </c>
      <c r="J1146">
        <v>994373792</v>
      </c>
      <c r="K1146" s="59" t="s">
        <v>4893</v>
      </c>
      <c r="L1146" s="59" t="s">
        <v>4894</v>
      </c>
      <c r="M1146" s="59" t="s">
        <v>805</v>
      </c>
      <c r="N1146" t="s">
        <v>546</v>
      </c>
      <c r="O1146" s="57">
        <v>45745.415277777778</v>
      </c>
      <c r="P1146" s="57">
        <v>45745.444444444445</v>
      </c>
      <c r="Q1146" t="s">
        <v>407</v>
      </c>
      <c r="R1146" t="s">
        <v>407</v>
      </c>
      <c r="S1146" t="s">
        <v>407</v>
      </c>
      <c r="W1146" t="s">
        <v>547</v>
      </c>
    </row>
    <row r="1147" spans="1:23">
      <c r="A1147" s="57">
        <v>45745.413888888892</v>
      </c>
      <c r="B1147">
        <v>24865303</v>
      </c>
      <c r="C1147">
        <v>733421</v>
      </c>
      <c r="D1147" t="s">
        <v>540</v>
      </c>
      <c r="E1147" t="s">
        <v>4895</v>
      </c>
      <c r="F1147" t="s">
        <v>4889</v>
      </c>
      <c r="G1147" t="s">
        <v>2</v>
      </c>
      <c r="H1147">
        <v>61850940</v>
      </c>
      <c r="I1147">
        <v>15</v>
      </c>
      <c r="J1147">
        <v>958498044</v>
      </c>
      <c r="K1147" s="59" t="s">
        <v>4890</v>
      </c>
      <c r="L1147" s="59" t="s">
        <v>4891</v>
      </c>
      <c r="M1147" s="59" t="s">
        <v>1942</v>
      </c>
      <c r="N1147" t="s">
        <v>546</v>
      </c>
      <c r="O1147" s="57">
        <v>45745.422222222223</v>
      </c>
      <c r="P1147" s="57">
        <v>45745.511111111111</v>
      </c>
      <c r="Q1147" t="s">
        <v>407</v>
      </c>
      <c r="R1147" t="s">
        <v>407</v>
      </c>
      <c r="S1147" t="s">
        <v>407</v>
      </c>
      <c r="W1147" t="s">
        <v>547</v>
      </c>
    </row>
    <row r="1148" spans="1:23" ht="29.1">
      <c r="A1148" s="57">
        <v>45745.414583333331</v>
      </c>
      <c r="B1148">
        <v>24865309</v>
      </c>
      <c r="C1148">
        <v>733422</v>
      </c>
      <c r="D1148" t="s">
        <v>3825</v>
      </c>
      <c r="E1148" t="s">
        <v>3775</v>
      </c>
      <c r="F1148" t="s">
        <v>3776</v>
      </c>
      <c r="G1148" t="s">
        <v>2</v>
      </c>
      <c r="H1148">
        <v>78935352</v>
      </c>
      <c r="I1148">
        <v>10</v>
      </c>
      <c r="J1148">
        <v>996559418</v>
      </c>
      <c r="K1148" s="59" t="s">
        <v>4896</v>
      </c>
      <c r="L1148" s="59" t="s">
        <v>4897</v>
      </c>
      <c r="M1148" s="59" t="s">
        <v>1509</v>
      </c>
      <c r="N1148" t="s">
        <v>558</v>
      </c>
      <c r="O1148" s="57">
        <v>45745.418055555558</v>
      </c>
      <c r="P1148" s="57">
        <v>45745.444444444445</v>
      </c>
      <c r="Q1148" t="s">
        <v>407</v>
      </c>
      <c r="R1148" t="s">
        <v>407</v>
      </c>
      <c r="S1148" t="s">
        <v>407</v>
      </c>
      <c r="W1148" t="s">
        <v>547</v>
      </c>
    </row>
    <row r="1149" spans="1:23" ht="29.1">
      <c r="A1149" s="57">
        <v>45745.415277777778</v>
      </c>
      <c r="B1149">
        <v>24865253</v>
      </c>
      <c r="C1149">
        <v>733423</v>
      </c>
      <c r="D1149" t="s">
        <v>3825</v>
      </c>
      <c r="E1149" t="s">
        <v>4898</v>
      </c>
      <c r="F1149" t="s">
        <v>4899</v>
      </c>
      <c r="G1149" t="s">
        <v>2</v>
      </c>
      <c r="H1149">
        <v>43015893</v>
      </c>
      <c r="I1149">
        <v>39</v>
      </c>
      <c r="J1149">
        <v>973911584</v>
      </c>
      <c r="K1149" s="59" t="s">
        <v>4900</v>
      </c>
      <c r="L1149" s="59" t="s">
        <v>4901</v>
      </c>
      <c r="M1149" s="59" t="s">
        <v>609</v>
      </c>
      <c r="N1149" t="s">
        <v>546</v>
      </c>
      <c r="O1149" s="57">
        <v>45745.420138888891</v>
      </c>
      <c r="P1149" s="57">
        <v>45745.444444444445</v>
      </c>
      <c r="Q1149" t="s">
        <v>407</v>
      </c>
      <c r="R1149" t="s">
        <v>407</v>
      </c>
      <c r="S1149" t="s">
        <v>407</v>
      </c>
      <c r="W1149" t="s">
        <v>547</v>
      </c>
    </row>
    <row r="1150" spans="1:23" ht="43.5">
      <c r="A1150" s="57">
        <v>45745.418055555558</v>
      </c>
      <c r="B1150">
        <v>24865374</v>
      </c>
      <c r="C1150">
        <v>733424</v>
      </c>
      <c r="D1150" t="s">
        <v>3825</v>
      </c>
      <c r="E1150" t="s">
        <v>1205</v>
      </c>
      <c r="F1150" t="s">
        <v>4902</v>
      </c>
      <c r="G1150" t="s">
        <v>2</v>
      </c>
      <c r="H1150">
        <v>7622335</v>
      </c>
      <c r="I1150">
        <v>54</v>
      </c>
      <c r="J1150">
        <v>943459148</v>
      </c>
      <c r="K1150" s="59" t="s">
        <v>4903</v>
      </c>
      <c r="L1150" s="59" t="s">
        <v>4904</v>
      </c>
      <c r="M1150" s="59" t="s">
        <v>568</v>
      </c>
      <c r="N1150" t="s">
        <v>546</v>
      </c>
      <c r="O1150" s="57">
        <v>45745.419444444444</v>
      </c>
      <c r="P1150" s="57">
        <v>45745.430555555555</v>
      </c>
      <c r="Q1150" t="s">
        <v>407</v>
      </c>
      <c r="R1150" t="s">
        <v>407</v>
      </c>
      <c r="S1150" t="s">
        <v>407</v>
      </c>
      <c r="W1150" t="s">
        <v>547</v>
      </c>
    </row>
    <row r="1151" spans="1:23" ht="43.5">
      <c r="A1151" s="57">
        <v>45745.422222222223</v>
      </c>
      <c r="B1151">
        <v>24865393</v>
      </c>
      <c r="C1151">
        <v>733427</v>
      </c>
      <c r="D1151" t="s">
        <v>3825</v>
      </c>
      <c r="E1151" t="s">
        <v>4905</v>
      </c>
      <c r="F1151" t="s">
        <v>4906</v>
      </c>
      <c r="G1151" t="s">
        <v>2</v>
      </c>
      <c r="H1151">
        <v>43304606</v>
      </c>
      <c r="I1151">
        <v>39</v>
      </c>
      <c r="J1151">
        <v>938702625</v>
      </c>
      <c r="K1151" s="59" t="s">
        <v>4907</v>
      </c>
      <c r="L1151" s="59" t="s">
        <v>4908</v>
      </c>
      <c r="M1151" s="59" t="s">
        <v>860</v>
      </c>
      <c r="N1151" t="s">
        <v>546</v>
      </c>
      <c r="O1151" s="57">
        <v>45745.427777777775</v>
      </c>
      <c r="P1151" s="57">
        <v>45745.444444444445</v>
      </c>
      <c r="Q1151" t="s">
        <v>407</v>
      </c>
      <c r="R1151" t="s">
        <v>407</v>
      </c>
      <c r="S1151" t="s">
        <v>407</v>
      </c>
      <c r="W1151" t="s">
        <v>547</v>
      </c>
    </row>
    <row r="1152" spans="1:23">
      <c r="A1152" s="57">
        <v>45745.433333333334</v>
      </c>
      <c r="B1152">
        <v>24865571</v>
      </c>
      <c r="C1152">
        <v>733433</v>
      </c>
      <c r="D1152" t="s">
        <v>3825</v>
      </c>
      <c r="E1152" t="s">
        <v>4909</v>
      </c>
      <c r="F1152" t="s">
        <v>4910</v>
      </c>
      <c r="G1152" t="s">
        <v>4911</v>
      </c>
      <c r="H1152">
        <v>10066631422</v>
      </c>
      <c r="I1152">
        <v>55</v>
      </c>
      <c r="J1152">
        <v>998160174</v>
      </c>
      <c r="K1152" s="59" t="s">
        <v>4912</v>
      </c>
      <c r="L1152" s="59" t="s">
        <v>4913</v>
      </c>
      <c r="M1152" s="59" t="s">
        <v>589</v>
      </c>
      <c r="N1152" t="s">
        <v>546</v>
      </c>
      <c r="O1152" s="57">
        <v>45745.4375</v>
      </c>
      <c r="P1152" s="57">
        <v>45745.458333333336</v>
      </c>
      <c r="Q1152" t="s">
        <v>407</v>
      </c>
      <c r="R1152" t="s">
        <v>407</v>
      </c>
      <c r="S1152" t="s">
        <v>407</v>
      </c>
      <c r="W1152" t="s">
        <v>547</v>
      </c>
    </row>
    <row r="1153" spans="1:23" ht="29.1">
      <c r="A1153" s="57">
        <v>45745.440972222219</v>
      </c>
      <c r="B1153">
        <v>24865660</v>
      </c>
      <c r="C1153">
        <v>733444</v>
      </c>
      <c r="D1153" t="s">
        <v>3704</v>
      </c>
      <c r="E1153" t="s">
        <v>4914</v>
      </c>
      <c r="F1153" t="s">
        <v>4915</v>
      </c>
      <c r="G1153" t="s">
        <v>2</v>
      </c>
      <c r="H1153">
        <v>93045460</v>
      </c>
      <c r="I1153">
        <v>2</v>
      </c>
      <c r="J1153">
        <v>934549659</v>
      </c>
      <c r="K1153" s="59" t="s">
        <v>4916</v>
      </c>
      <c r="L1153" s="59" t="s">
        <v>4917</v>
      </c>
      <c r="M1153" s="59" t="s">
        <v>794</v>
      </c>
      <c r="N1153" t="s">
        <v>558</v>
      </c>
      <c r="O1153" s="57">
        <v>45745.445138888892</v>
      </c>
      <c r="P1153" s="57">
        <v>45745.472222222219</v>
      </c>
      <c r="Q1153" t="s">
        <v>407</v>
      </c>
      <c r="R1153" t="s">
        <v>407</v>
      </c>
      <c r="S1153" t="s">
        <v>407</v>
      </c>
      <c r="W1153" t="s">
        <v>547</v>
      </c>
    </row>
    <row r="1154" spans="1:23" ht="43.5">
      <c r="A1154" s="57">
        <v>45745.453472222223</v>
      </c>
      <c r="B1154">
        <v>24865845</v>
      </c>
      <c r="C1154">
        <v>733450</v>
      </c>
      <c r="D1154" t="s">
        <v>3703</v>
      </c>
      <c r="E1154" t="s">
        <v>4918</v>
      </c>
      <c r="F1154" t="s">
        <v>4919</v>
      </c>
      <c r="G1154" t="s">
        <v>2</v>
      </c>
      <c r="H1154">
        <v>78052488</v>
      </c>
      <c r="I1154">
        <v>11</v>
      </c>
      <c r="J1154">
        <v>923063591</v>
      </c>
      <c r="K1154" s="59" t="s">
        <v>4920</v>
      </c>
      <c r="L1154" s="59" t="s">
        <v>4921</v>
      </c>
      <c r="M1154" s="59" t="s">
        <v>757</v>
      </c>
      <c r="N1154" t="s">
        <v>558</v>
      </c>
      <c r="O1154" s="57">
        <v>45745.454861111109</v>
      </c>
      <c r="P1154" s="57">
        <v>45745.472222222219</v>
      </c>
      <c r="Q1154" s="57">
        <v>45745.465277777781</v>
      </c>
      <c r="R1154" t="s">
        <v>407</v>
      </c>
      <c r="S1154" s="57">
        <v>45745.477083333331</v>
      </c>
      <c r="W1154" t="s">
        <v>547</v>
      </c>
    </row>
    <row r="1155" spans="1:23">
      <c r="A1155" s="57">
        <v>45745.456250000003</v>
      </c>
      <c r="B1155">
        <v>24865819</v>
      </c>
      <c r="C1155">
        <v>733452</v>
      </c>
      <c r="D1155" t="s">
        <v>3703</v>
      </c>
      <c r="E1155" t="s">
        <v>4922</v>
      </c>
      <c r="F1155" t="s">
        <v>4923</v>
      </c>
      <c r="G1155" t="s">
        <v>2</v>
      </c>
      <c r="H1155">
        <v>90630850</v>
      </c>
      <c r="I1155">
        <v>7</v>
      </c>
      <c r="J1155">
        <v>922659048</v>
      </c>
      <c r="K1155" s="59" t="s">
        <v>4924</v>
      </c>
      <c r="L1155" s="59" t="s">
        <v>4925</v>
      </c>
      <c r="M1155" s="59" t="s">
        <v>4926</v>
      </c>
      <c r="N1155" t="s">
        <v>558</v>
      </c>
      <c r="O1155" s="57">
        <v>45745.460416666669</v>
      </c>
      <c r="P1155" s="57">
        <v>45745.486111111109</v>
      </c>
      <c r="Q1155" s="57">
        <v>45745.479166666664</v>
      </c>
      <c r="R1155" t="s">
        <v>407</v>
      </c>
      <c r="S1155" s="57">
        <v>45745.493055555555</v>
      </c>
      <c r="W1155" t="s">
        <v>547</v>
      </c>
    </row>
    <row r="1156" spans="1:23">
      <c r="A1156" s="57">
        <v>45745.461805555555</v>
      </c>
      <c r="B1156">
        <v>24865960</v>
      </c>
      <c r="C1156">
        <v>733455</v>
      </c>
      <c r="D1156" t="s">
        <v>3703</v>
      </c>
      <c r="E1156" t="s">
        <v>4927</v>
      </c>
      <c r="F1156" t="s">
        <v>4928</v>
      </c>
      <c r="G1156" t="s">
        <v>2</v>
      </c>
      <c r="H1156">
        <v>75960873</v>
      </c>
      <c r="I1156">
        <v>26</v>
      </c>
      <c r="J1156">
        <v>923455896</v>
      </c>
      <c r="K1156" s="59" t="s">
        <v>4929</v>
      </c>
      <c r="L1156" s="59" t="s">
        <v>4930</v>
      </c>
      <c r="M1156" s="59" t="s">
        <v>1509</v>
      </c>
      <c r="N1156" t="s">
        <v>546</v>
      </c>
      <c r="O1156" s="57">
        <v>45745.465277777781</v>
      </c>
      <c r="P1156" s="57">
        <v>45745.486111111109</v>
      </c>
      <c r="Q1156" s="57">
        <v>45745.488888888889</v>
      </c>
      <c r="R1156" t="s">
        <v>407</v>
      </c>
      <c r="S1156" s="57">
        <v>45745.518055555556</v>
      </c>
      <c r="W1156" t="s">
        <v>547</v>
      </c>
    </row>
    <row r="1157" spans="1:23" ht="29.1">
      <c r="A1157" s="57">
        <v>45745.466666666667</v>
      </c>
      <c r="B1157">
        <v>24866038</v>
      </c>
      <c r="C1157">
        <v>733461</v>
      </c>
      <c r="D1157" t="s">
        <v>3703</v>
      </c>
      <c r="E1157" t="s">
        <v>4931</v>
      </c>
      <c r="F1157" t="s">
        <v>4932</v>
      </c>
      <c r="G1157" t="s">
        <v>2</v>
      </c>
      <c r="H1157">
        <v>90047476</v>
      </c>
      <c r="I1157">
        <v>8</v>
      </c>
      <c r="J1157">
        <v>995072018</v>
      </c>
      <c r="K1157" s="59" t="s">
        <v>4933</v>
      </c>
      <c r="L1157" s="59" t="s">
        <v>4934</v>
      </c>
      <c r="M1157" s="59" t="s">
        <v>622</v>
      </c>
      <c r="N1157" t="s">
        <v>558</v>
      </c>
      <c r="O1157" s="57">
        <v>45745.467361111114</v>
      </c>
      <c r="P1157" s="57">
        <v>45745.477777777778</v>
      </c>
      <c r="Q1157" s="57">
        <v>45745.478472222225</v>
      </c>
      <c r="R1157" t="s">
        <v>407</v>
      </c>
      <c r="S1157" s="57">
        <v>45745.48541666667</v>
      </c>
      <c r="W1157" t="s">
        <v>547</v>
      </c>
    </row>
    <row r="1158" spans="1:23" ht="29.1">
      <c r="A1158" s="57">
        <v>45745.490277777775</v>
      </c>
      <c r="B1158">
        <v>24866413</v>
      </c>
      <c r="C1158">
        <v>733484</v>
      </c>
      <c r="D1158" t="s">
        <v>3703</v>
      </c>
      <c r="E1158" t="s">
        <v>4935</v>
      </c>
      <c r="F1158" t="s">
        <v>4936</v>
      </c>
      <c r="G1158" t="s">
        <v>2</v>
      </c>
      <c r="H1158">
        <v>79294221</v>
      </c>
      <c r="I1158">
        <v>9</v>
      </c>
      <c r="J1158">
        <v>991448563</v>
      </c>
      <c r="K1158" s="59" t="s">
        <v>4937</v>
      </c>
      <c r="L1158" s="59" t="s">
        <v>4938</v>
      </c>
      <c r="M1158" s="59" t="s">
        <v>552</v>
      </c>
      <c r="N1158" t="s">
        <v>558</v>
      </c>
      <c r="O1158" s="57">
        <v>45745.493750000001</v>
      </c>
      <c r="P1158" s="57">
        <v>45745.513888888891</v>
      </c>
      <c r="Q1158" s="57">
        <v>45745.506944444445</v>
      </c>
      <c r="R1158" t="s">
        <v>407</v>
      </c>
      <c r="S1158" s="57">
        <v>45745.517361111109</v>
      </c>
      <c r="W1158" t="s">
        <v>547</v>
      </c>
    </row>
    <row r="1159" spans="1:23" ht="29.1">
      <c r="A1159" s="57">
        <v>45745.493055555555</v>
      </c>
      <c r="B1159">
        <v>24866449</v>
      </c>
      <c r="C1159">
        <v>733490</v>
      </c>
      <c r="D1159" t="s">
        <v>3703</v>
      </c>
      <c r="E1159" t="s">
        <v>4939</v>
      </c>
      <c r="F1159" t="s">
        <v>4936</v>
      </c>
      <c r="G1159" t="s">
        <v>2</v>
      </c>
      <c r="H1159">
        <v>74793806</v>
      </c>
      <c r="I1159">
        <v>13</v>
      </c>
      <c r="J1159">
        <v>991448563</v>
      </c>
      <c r="K1159" s="59" t="s">
        <v>4937</v>
      </c>
      <c r="L1159" s="59" t="s">
        <v>4938</v>
      </c>
      <c r="M1159" s="59" t="s">
        <v>552</v>
      </c>
      <c r="N1159" t="s">
        <v>558</v>
      </c>
      <c r="O1159" s="57">
        <v>45745.493750000001</v>
      </c>
      <c r="P1159" s="57">
        <v>45745.513888888891</v>
      </c>
      <c r="Q1159" s="57">
        <v>45745.506944444445</v>
      </c>
      <c r="R1159" t="s">
        <v>407</v>
      </c>
      <c r="S1159" t="s">
        <v>407</v>
      </c>
      <c r="W1159" t="s">
        <v>547</v>
      </c>
    </row>
    <row r="1160" spans="1:23">
      <c r="A1160" s="57">
        <v>45745.49722222222</v>
      </c>
      <c r="B1160">
        <v>24866509</v>
      </c>
      <c r="C1160">
        <v>733498</v>
      </c>
      <c r="D1160" t="s">
        <v>3703</v>
      </c>
      <c r="E1160" t="s">
        <v>4940</v>
      </c>
      <c r="F1160" t="s">
        <v>4941</v>
      </c>
      <c r="G1160" t="s">
        <v>2</v>
      </c>
      <c r="H1160">
        <v>79948651</v>
      </c>
      <c r="I1160">
        <v>8</v>
      </c>
      <c r="J1160">
        <v>992045406</v>
      </c>
      <c r="K1160" s="59" t="s">
        <v>4942</v>
      </c>
      <c r="L1160" s="59" t="s">
        <v>4943</v>
      </c>
      <c r="M1160" s="59" t="s">
        <v>715</v>
      </c>
      <c r="N1160" t="s">
        <v>558</v>
      </c>
      <c r="O1160" s="57">
        <v>45745.500694444447</v>
      </c>
      <c r="P1160" s="57">
        <v>45745.527777777781</v>
      </c>
      <c r="Q1160" s="57">
        <v>45745.520833333336</v>
      </c>
      <c r="R1160" t="s">
        <v>407</v>
      </c>
      <c r="S1160" s="57">
        <v>45745.529166666667</v>
      </c>
      <c r="W1160" t="s">
        <v>547</v>
      </c>
    </row>
    <row r="1161" spans="1:23" ht="43.5">
      <c r="A1161" s="57">
        <v>45745.497916666667</v>
      </c>
      <c r="B1161">
        <v>24866519</v>
      </c>
      <c r="C1161">
        <v>733499</v>
      </c>
      <c r="D1161" t="s">
        <v>3703</v>
      </c>
      <c r="E1161" t="s">
        <v>4944</v>
      </c>
      <c r="F1161" t="s">
        <v>4945</v>
      </c>
      <c r="G1161" t="s">
        <v>2</v>
      </c>
      <c r="H1161">
        <v>78798760</v>
      </c>
      <c r="I1161">
        <v>10</v>
      </c>
      <c r="J1161">
        <v>927254859</v>
      </c>
      <c r="K1161" s="59" t="s">
        <v>4946</v>
      </c>
      <c r="L1161" s="59" t="s">
        <v>4947</v>
      </c>
      <c r="M1161" s="59" t="s">
        <v>757</v>
      </c>
      <c r="N1161" t="s">
        <v>558</v>
      </c>
      <c r="O1161" s="57">
        <v>45745.501388888886</v>
      </c>
      <c r="P1161" s="57">
        <v>45745.527777777781</v>
      </c>
      <c r="Q1161" s="57">
        <v>45745.534722222219</v>
      </c>
      <c r="R1161" t="s">
        <v>407</v>
      </c>
      <c r="S1161" s="57">
        <v>45745.543749999997</v>
      </c>
      <c r="W1161" t="s">
        <v>547</v>
      </c>
    </row>
    <row r="1162" spans="1:23" ht="29.1">
      <c r="A1162" s="57">
        <v>45745.500694444447</v>
      </c>
      <c r="B1162">
        <v>24866563</v>
      </c>
      <c r="C1162">
        <v>733501</v>
      </c>
      <c r="D1162" t="s">
        <v>3703</v>
      </c>
      <c r="E1162" t="s">
        <v>4948</v>
      </c>
      <c r="F1162" t="s">
        <v>4949</v>
      </c>
      <c r="G1162" t="s">
        <v>2</v>
      </c>
      <c r="H1162">
        <v>3881847</v>
      </c>
      <c r="I1162">
        <v>52</v>
      </c>
      <c r="J1162">
        <v>949924001</v>
      </c>
      <c r="K1162" s="59" t="s">
        <v>4950</v>
      </c>
      <c r="L1162" s="59" t="s">
        <v>4951</v>
      </c>
      <c r="M1162" s="59" t="s">
        <v>4365</v>
      </c>
      <c r="N1162" t="s">
        <v>546</v>
      </c>
      <c r="O1162" s="57">
        <v>45745.504861111112</v>
      </c>
      <c r="P1162" s="57">
        <v>45745.527777777781</v>
      </c>
      <c r="Q1162" s="57">
        <v>45745.529861111114</v>
      </c>
      <c r="R1162" t="s">
        <v>407</v>
      </c>
      <c r="S1162" s="57">
        <v>45745.579861111109</v>
      </c>
      <c r="W1162" t="s">
        <v>547</v>
      </c>
    </row>
    <row r="1163" spans="1:23" ht="29.1">
      <c r="A1163" s="57">
        <v>45745.500694444447</v>
      </c>
      <c r="B1163">
        <v>24866572</v>
      </c>
      <c r="C1163">
        <v>733503</v>
      </c>
      <c r="D1163" t="s">
        <v>3703</v>
      </c>
      <c r="E1163" t="s">
        <v>4952</v>
      </c>
      <c r="F1163" t="s">
        <v>4953</v>
      </c>
      <c r="G1163" t="s">
        <v>2</v>
      </c>
      <c r="H1163">
        <v>79692470</v>
      </c>
      <c r="I1163">
        <v>8</v>
      </c>
      <c r="J1163">
        <v>981349069</v>
      </c>
      <c r="K1163" s="59" t="s">
        <v>4954</v>
      </c>
      <c r="L1163" s="59" t="s">
        <v>4955</v>
      </c>
      <c r="M1163" s="59" t="s">
        <v>604</v>
      </c>
      <c r="N1163" t="s">
        <v>558</v>
      </c>
      <c r="O1163" s="57">
        <v>45745.504861111112</v>
      </c>
      <c r="P1163" s="57">
        <v>45745.541666666664</v>
      </c>
      <c r="Q1163" s="57">
        <v>45745.53402777778</v>
      </c>
      <c r="R1163" t="s">
        <v>407</v>
      </c>
      <c r="S1163" s="57">
        <v>45745.545138888891</v>
      </c>
      <c r="W1163" t="s">
        <v>547</v>
      </c>
    </row>
    <row r="1164" spans="1:23" ht="29.1">
      <c r="A1164" s="57">
        <v>45745.508333333331</v>
      </c>
      <c r="B1164">
        <v>24866634</v>
      </c>
      <c r="C1164">
        <v>733509</v>
      </c>
      <c r="D1164" t="s">
        <v>3703</v>
      </c>
      <c r="E1164" t="s">
        <v>4956</v>
      </c>
      <c r="F1164" t="s">
        <v>4957</v>
      </c>
      <c r="G1164" t="s">
        <v>2</v>
      </c>
      <c r="H1164">
        <v>73904294</v>
      </c>
      <c r="J1164">
        <v>927490400</v>
      </c>
      <c r="K1164" s="59" t="s">
        <v>4958</v>
      </c>
      <c r="L1164" s="59" t="s">
        <v>4959</v>
      </c>
      <c r="M1164" s="59" t="s">
        <v>757</v>
      </c>
      <c r="N1164" t="s">
        <v>546</v>
      </c>
      <c r="O1164" s="57">
        <v>45745.511805555558</v>
      </c>
      <c r="P1164" s="57">
        <v>45745.527777777781</v>
      </c>
      <c r="Q1164" s="57">
        <v>45745.548611111109</v>
      </c>
      <c r="R1164" t="s">
        <v>407</v>
      </c>
      <c r="S1164" s="57">
        <v>45745.729166666664</v>
      </c>
      <c r="W1164" t="s">
        <v>547</v>
      </c>
    </row>
    <row r="1165" spans="1:23" ht="29.1">
      <c r="A1165" s="57">
        <v>45745.512499999997</v>
      </c>
      <c r="B1165">
        <v>24866730</v>
      </c>
      <c r="C1165">
        <v>733511</v>
      </c>
      <c r="D1165" t="s">
        <v>3703</v>
      </c>
      <c r="E1165" t="s">
        <v>4960</v>
      </c>
      <c r="F1165" t="s">
        <v>4961</v>
      </c>
      <c r="G1165" t="s">
        <v>2</v>
      </c>
      <c r="H1165">
        <v>40652060</v>
      </c>
      <c r="I1165">
        <v>44</v>
      </c>
      <c r="J1165">
        <v>912072785</v>
      </c>
      <c r="K1165" s="59" t="s">
        <v>4962</v>
      </c>
      <c r="L1165" s="59" t="s">
        <v>4963</v>
      </c>
      <c r="M1165" s="59" t="s">
        <v>622</v>
      </c>
      <c r="N1165" t="s">
        <v>546</v>
      </c>
      <c r="O1165" s="57">
        <v>45745.512499999997</v>
      </c>
      <c r="P1165" s="57">
        <v>45745.527777777781</v>
      </c>
      <c r="Q1165" s="57">
        <v>45745.534722222219</v>
      </c>
      <c r="R1165" t="s">
        <v>407</v>
      </c>
      <c r="S1165" s="57">
        <v>45745.543749999997</v>
      </c>
      <c r="W1165" t="s">
        <v>547</v>
      </c>
    </row>
    <row r="1166" spans="1:23">
      <c r="A1166" s="57">
        <v>45745.522222222222</v>
      </c>
      <c r="B1166">
        <v>24866821</v>
      </c>
      <c r="C1166">
        <v>733522</v>
      </c>
      <c r="D1166" t="s">
        <v>3703</v>
      </c>
      <c r="E1166" t="s">
        <v>4964</v>
      </c>
      <c r="F1166" t="s">
        <v>4965</v>
      </c>
      <c r="G1166" t="s">
        <v>2</v>
      </c>
      <c r="H1166">
        <v>91505005</v>
      </c>
      <c r="I1166">
        <v>5</v>
      </c>
      <c r="J1166">
        <v>949120523</v>
      </c>
      <c r="K1166" s="59" t="s">
        <v>4966</v>
      </c>
      <c r="L1166" s="59" t="s">
        <v>4967</v>
      </c>
      <c r="M1166" s="59" t="s">
        <v>1509</v>
      </c>
      <c r="N1166" t="s">
        <v>558</v>
      </c>
      <c r="O1166" s="57">
        <v>45745.526388888888</v>
      </c>
      <c r="P1166" s="57">
        <v>45745.541666666664</v>
      </c>
      <c r="Q1166" s="57">
        <v>45745.548611111109</v>
      </c>
      <c r="R1166" t="s">
        <v>407</v>
      </c>
      <c r="S1166" s="57">
        <v>45745.554861111108</v>
      </c>
      <c r="W1166" t="s">
        <v>547</v>
      </c>
    </row>
    <row r="1167" spans="1:23" ht="29.1">
      <c r="A1167" s="57">
        <v>45745.526388888888</v>
      </c>
      <c r="B1167">
        <v>24866929</v>
      </c>
      <c r="C1167">
        <v>733524</v>
      </c>
      <c r="D1167" t="s">
        <v>3703</v>
      </c>
      <c r="E1167" t="s">
        <v>4968</v>
      </c>
      <c r="F1167" t="s">
        <v>4969</v>
      </c>
      <c r="G1167" t="s">
        <v>2</v>
      </c>
      <c r="H1167">
        <v>45157009</v>
      </c>
      <c r="I1167">
        <v>36</v>
      </c>
      <c r="J1167">
        <v>953867863</v>
      </c>
      <c r="K1167" s="59" t="s">
        <v>4970</v>
      </c>
      <c r="L1167" s="59" t="s">
        <v>4971</v>
      </c>
      <c r="M1167" s="59" t="s">
        <v>568</v>
      </c>
      <c r="N1167" t="s">
        <v>546</v>
      </c>
      <c r="O1167" s="57">
        <v>45745.529861111114</v>
      </c>
      <c r="P1167" s="57">
        <v>45745.555555555555</v>
      </c>
      <c r="Q1167" s="57">
        <v>45745.561805555553</v>
      </c>
      <c r="R1167" t="s">
        <v>407</v>
      </c>
      <c r="S1167" s="57">
        <v>45745.580555555556</v>
      </c>
      <c r="W1167" t="s">
        <v>547</v>
      </c>
    </row>
    <row r="1168" spans="1:23" ht="29.1">
      <c r="A1168" s="57">
        <v>45745.536805555559</v>
      </c>
      <c r="B1168">
        <v>24867061</v>
      </c>
      <c r="C1168">
        <v>733531</v>
      </c>
      <c r="D1168" t="s">
        <v>3703</v>
      </c>
      <c r="E1168" t="s">
        <v>4972</v>
      </c>
      <c r="F1168" t="s">
        <v>4973</v>
      </c>
      <c r="G1168" t="s">
        <v>2</v>
      </c>
      <c r="H1168">
        <v>61250497</v>
      </c>
      <c r="I1168">
        <v>17</v>
      </c>
      <c r="J1168">
        <v>958057022</v>
      </c>
      <c r="K1168" s="59" t="s">
        <v>4974</v>
      </c>
      <c r="L1168" s="59" t="s">
        <v>4975</v>
      </c>
      <c r="M1168" s="59" t="s">
        <v>843</v>
      </c>
      <c r="N1168" t="s">
        <v>546</v>
      </c>
      <c r="O1168" s="57">
        <v>45745.540277777778</v>
      </c>
      <c r="P1168" s="57">
        <v>45745.569444444445</v>
      </c>
      <c r="Q1168" s="57">
        <v>45745.561805555553</v>
      </c>
      <c r="R1168" t="s">
        <v>407</v>
      </c>
      <c r="S1168" s="57">
        <v>45745.581944444442</v>
      </c>
      <c r="W1168" t="s">
        <v>547</v>
      </c>
    </row>
    <row r="1169" spans="1:23" ht="43.5">
      <c r="A1169" s="57">
        <v>45745.540277777778</v>
      </c>
      <c r="B1169">
        <v>24867113</v>
      </c>
      <c r="C1169">
        <v>733536</v>
      </c>
      <c r="D1169" t="s">
        <v>3703</v>
      </c>
      <c r="E1169" t="s">
        <v>4976</v>
      </c>
      <c r="F1169" t="s">
        <v>4977</v>
      </c>
      <c r="G1169" t="s">
        <v>2</v>
      </c>
      <c r="H1169">
        <v>10751594</v>
      </c>
      <c r="I1169">
        <v>47</v>
      </c>
      <c r="J1169">
        <v>965006242</v>
      </c>
      <c r="K1169" s="59" t="s">
        <v>4978</v>
      </c>
      <c r="L1169" s="59" t="s">
        <v>4979</v>
      </c>
      <c r="M1169" s="59" t="s">
        <v>647</v>
      </c>
      <c r="N1169" t="s">
        <v>546</v>
      </c>
      <c r="O1169" s="57">
        <v>45745.543749999997</v>
      </c>
      <c r="P1169" s="57">
        <v>45745.590277777781</v>
      </c>
      <c r="Q1169" s="57">
        <v>45745.561805555553</v>
      </c>
      <c r="R1169" t="s">
        <v>407</v>
      </c>
      <c r="S1169" s="57">
        <v>45745.574305555558</v>
      </c>
      <c r="W1169" t="s">
        <v>547</v>
      </c>
    </row>
    <row r="1170" spans="1:23" ht="29.1">
      <c r="A1170" s="57">
        <v>45745.54583333333</v>
      </c>
      <c r="B1170">
        <v>24867158</v>
      </c>
      <c r="C1170">
        <v>733538</v>
      </c>
      <c r="D1170" t="s">
        <v>3703</v>
      </c>
      <c r="E1170" t="s">
        <v>4980</v>
      </c>
      <c r="F1170" t="s">
        <v>3700</v>
      </c>
      <c r="G1170" t="s">
        <v>2</v>
      </c>
      <c r="H1170">
        <v>91202619</v>
      </c>
      <c r="I1170">
        <v>6</v>
      </c>
      <c r="J1170">
        <v>973203023</v>
      </c>
      <c r="K1170" s="59" t="s">
        <v>4981</v>
      </c>
      <c r="L1170" s="59" t="s">
        <v>4982</v>
      </c>
      <c r="M1170" s="59" t="s">
        <v>860</v>
      </c>
      <c r="N1170" t="s">
        <v>558</v>
      </c>
      <c r="O1170" s="57">
        <v>45745.549305555556</v>
      </c>
      <c r="P1170" s="57">
        <v>45745.569444444445</v>
      </c>
      <c r="Q1170" s="57">
        <v>45745.5625</v>
      </c>
      <c r="R1170" t="s">
        <v>407</v>
      </c>
      <c r="S1170" s="57">
        <v>45745.572222222225</v>
      </c>
      <c r="W1170" t="s">
        <v>547</v>
      </c>
    </row>
    <row r="1171" spans="1:23" ht="29.1">
      <c r="A1171" s="57">
        <v>45745.552083333336</v>
      </c>
      <c r="B1171">
        <v>24867200</v>
      </c>
      <c r="C1171">
        <v>733542</v>
      </c>
      <c r="D1171" t="s">
        <v>3703</v>
      </c>
      <c r="E1171" t="s">
        <v>4983</v>
      </c>
      <c r="F1171" t="s">
        <v>4984</v>
      </c>
      <c r="G1171" t="s">
        <v>2</v>
      </c>
      <c r="H1171">
        <v>72155469</v>
      </c>
      <c r="I1171">
        <v>31</v>
      </c>
      <c r="J1171">
        <v>986910531</v>
      </c>
      <c r="K1171" s="59" t="s">
        <v>4985</v>
      </c>
      <c r="L1171" s="59" t="s">
        <v>4986</v>
      </c>
      <c r="M1171" s="59" t="s">
        <v>4484</v>
      </c>
      <c r="N1171" t="s">
        <v>546</v>
      </c>
      <c r="O1171" s="57">
        <v>45745.556250000001</v>
      </c>
      <c r="P1171" s="57">
        <v>45745.605555555558</v>
      </c>
      <c r="Q1171" s="57">
        <v>45745.583333333336</v>
      </c>
      <c r="R1171" t="s">
        <v>407</v>
      </c>
      <c r="S1171" s="57">
        <v>45745.594444444447</v>
      </c>
      <c r="W1171" t="s">
        <v>547</v>
      </c>
    </row>
    <row r="1172" spans="1:23">
      <c r="A1172" s="57">
        <v>45745.555555555555</v>
      </c>
      <c r="B1172">
        <v>24867211</v>
      </c>
      <c r="C1172">
        <v>733543</v>
      </c>
      <c r="D1172" t="s">
        <v>3703</v>
      </c>
      <c r="E1172" t="s">
        <v>4987</v>
      </c>
      <c r="F1172" t="s">
        <v>4988</v>
      </c>
      <c r="G1172" t="s">
        <v>2</v>
      </c>
      <c r="H1172">
        <v>61022878</v>
      </c>
      <c r="I1172">
        <v>22</v>
      </c>
      <c r="J1172">
        <v>903494686</v>
      </c>
      <c r="K1172" s="59" t="s">
        <v>4989</v>
      </c>
      <c r="L1172" s="59" t="s">
        <v>4990</v>
      </c>
      <c r="M1172" s="59" t="s">
        <v>757</v>
      </c>
      <c r="N1172" t="s">
        <v>546</v>
      </c>
      <c r="O1172" s="57">
        <v>45745.55972222222</v>
      </c>
      <c r="P1172" s="57">
        <v>45745.604166666664</v>
      </c>
      <c r="Q1172" s="57">
        <v>45745.59652777778</v>
      </c>
      <c r="R1172" t="s">
        <v>407</v>
      </c>
      <c r="S1172" s="57">
        <v>45745.604861111111</v>
      </c>
      <c r="W1172" t="s">
        <v>547</v>
      </c>
    </row>
    <row r="1173" spans="1:23" ht="29.1">
      <c r="A1173" s="57">
        <v>45745.561111111114</v>
      </c>
      <c r="B1173">
        <v>24867242</v>
      </c>
      <c r="C1173">
        <v>733548</v>
      </c>
      <c r="D1173" t="s">
        <v>3704</v>
      </c>
      <c r="E1173" t="s">
        <v>4991</v>
      </c>
      <c r="F1173" t="s">
        <v>4992</v>
      </c>
      <c r="G1173" t="s">
        <v>2</v>
      </c>
      <c r="H1173">
        <v>77651896</v>
      </c>
      <c r="I1173">
        <v>12</v>
      </c>
      <c r="J1173">
        <v>964224036</v>
      </c>
      <c r="K1173" s="59" t="s">
        <v>4993</v>
      </c>
      <c r="L1173" s="59" t="s">
        <v>4994</v>
      </c>
      <c r="M1173" s="59" t="s">
        <v>552</v>
      </c>
      <c r="N1173" t="s">
        <v>558</v>
      </c>
      <c r="O1173" s="57">
        <v>45745.57916666667</v>
      </c>
      <c r="P1173" s="57">
        <v>45745.597222222219</v>
      </c>
      <c r="Q1173" s="57">
        <v>45745.602777777778</v>
      </c>
      <c r="R1173" t="s">
        <v>407</v>
      </c>
      <c r="S1173" s="57">
        <v>45746.464583333334</v>
      </c>
      <c r="W1173" t="s">
        <v>547</v>
      </c>
    </row>
    <row r="1174" spans="1:23" ht="29.1">
      <c r="A1174" s="57">
        <v>45745.575694444444</v>
      </c>
      <c r="B1174">
        <v>24867308</v>
      </c>
      <c r="C1174">
        <v>733557</v>
      </c>
      <c r="D1174" t="s">
        <v>3703</v>
      </c>
      <c r="E1174" t="s">
        <v>4995</v>
      </c>
      <c r="F1174" t="s">
        <v>4996</v>
      </c>
      <c r="G1174" t="s">
        <v>2</v>
      </c>
      <c r="H1174">
        <v>6668682</v>
      </c>
      <c r="I1174">
        <v>52</v>
      </c>
      <c r="J1174">
        <v>943581371</v>
      </c>
      <c r="K1174" s="59" t="s">
        <v>4997</v>
      </c>
      <c r="L1174" s="59" t="s">
        <v>4998</v>
      </c>
      <c r="M1174" s="59" t="s">
        <v>589</v>
      </c>
      <c r="N1174" t="s">
        <v>546</v>
      </c>
      <c r="O1174" s="57">
        <v>45745.580555555556</v>
      </c>
      <c r="P1174" s="57">
        <v>45745.618055555555</v>
      </c>
      <c r="Q1174" s="57">
        <v>45745.615972222222</v>
      </c>
      <c r="R1174" t="s">
        <v>407</v>
      </c>
      <c r="S1174" s="57">
        <v>45745.62222222222</v>
      </c>
      <c r="W1174" t="s">
        <v>547</v>
      </c>
    </row>
    <row r="1175" spans="1:23" ht="29.1">
      <c r="A1175" s="57">
        <v>45745.588194444441</v>
      </c>
      <c r="B1175">
        <v>24867372</v>
      </c>
      <c r="C1175">
        <v>733569</v>
      </c>
      <c r="D1175" t="s">
        <v>3704</v>
      </c>
      <c r="E1175" t="s">
        <v>1823</v>
      </c>
      <c r="F1175" t="s">
        <v>4999</v>
      </c>
      <c r="G1175" t="s">
        <v>2</v>
      </c>
      <c r="H1175">
        <v>73402406</v>
      </c>
      <c r="I1175">
        <v>16</v>
      </c>
      <c r="J1175">
        <v>988863069</v>
      </c>
      <c r="K1175" s="59" t="s">
        <v>5000</v>
      </c>
      <c r="L1175" s="59" t="s">
        <v>5001</v>
      </c>
      <c r="M1175" s="59" t="s">
        <v>589</v>
      </c>
      <c r="N1175" t="s">
        <v>558</v>
      </c>
      <c r="O1175" s="57">
        <v>45745.592361111114</v>
      </c>
      <c r="P1175" s="57">
        <v>45745.631944444445</v>
      </c>
      <c r="Q1175" s="57">
        <v>45745.629166666666</v>
      </c>
      <c r="R1175" t="s">
        <v>407</v>
      </c>
      <c r="S1175" s="57">
        <v>45746.462500000001</v>
      </c>
      <c r="W1175" t="s">
        <v>547</v>
      </c>
    </row>
    <row r="1176" spans="1:23" ht="43.5">
      <c r="A1176" s="57">
        <v>45745.592361111114</v>
      </c>
      <c r="B1176">
        <v>24867382</v>
      </c>
      <c r="C1176">
        <v>733572</v>
      </c>
      <c r="D1176" t="s">
        <v>3703</v>
      </c>
      <c r="E1176" t="s">
        <v>3409</v>
      </c>
      <c r="F1176" t="s">
        <v>5002</v>
      </c>
      <c r="G1176" t="s">
        <v>2</v>
      </c>
      <c r="H1176">
        <v>90596185</v>
      </c>
      <c r="I1176">
        <v>7</v>
      </c>
      <c r="J1176">
        <v>997977173</v>
      </c>
      <c r="K1176" s="59" t="s">
        <v>5003</v>
      </c>
      <c r="L1176" s="59" t="s">
        <v>5004</v>
      </c>
      <c r="M1176" s="59" t="s">
        <v>729</v>
      </c>
      <c r="N1176" t="s">
        <v>558</v>
      </c>
      <c r="O1176" s="57">
        <v>45745.59652777778</v>
      </c>
      <c r="P1176" s="57">
        <v>45745.625</v>
      </c>
      <c r="Q1176" s="57">
        <v>45745.618750000001</v>
      </c>
      <c r="R1176" t="s">
        <v>407</v>
      </c>
      <c r="S1176" s="57">
        <v>45745.72152777778</v>
      </c>
      <c r="W1176" t="s">
        <v>547</v>
      </c>
    </row>
    <row r="1177" spans="1:23" ht="29.1">
      <c r="A1177" s="57">
        <v>45745.602777777778</v>
      </c>
      <c r="B1177">
        <v>24867431</v>
      </c>
      <c r="C1177">
        <v>733580</v>
      </c>
      <c r="D1177" t="s">
        <v>3703</v>
      </c>
      <c r="E1177" t="s">
        <v>5005</v>
      </c>
      <c r="F1177" t="s">
        <v>5006</v>
      </c>
      <c r="G1177" t="s">
        <v>2</v>
      </c>
      <c r="H1177">
        <v>46651971</v>
      </c>
      <c r="I1177">
        <v>34</v>
      </c>
      <c r="J1177">
        <v>997091040</v>
      </c>
      <c r="K1177" s="59" t="s">
        <v>5007</v>
      </c>
      <c r="L1177" s="59" t="s">
        <v>5008</v>
      </c>
      <c r="M1177" s="59" t="s">
        <v>826</v>
      </c>
      <c r="N1177" t="s">
        <v>546</v>
      </c>
      <c r="O1177" s="57">
        <v>45745.606944444444</v>
      </c>
      <c r="P1177" s="57">
        <v>45745.631944444445</v>
      </c>
      <c r="Q1177" s="57">
        <v>45745.624305555553</v>
      </c>
      <c r="R1177" t="s">
        <v>407</v>
      </c>
      <c r="S1177" s="57">
        <v>45745.633333333331</v>
      </c>
      <c r="W1177" t="s">
        <v>547</v>
      </c>
    </row>
    <row r="1178" spans="1:23" ht="29.1">
      <c r="A1178" s="57">
        <v>45745.604166666664</v>
      </c>
      <c r="B1178">
        <v>24867438</v>
      </c>
      <c r="C1178">
        <v>733581</v>
      </c>
      <c r="D1178" t="s">
        <v>3703</v>
      </c>
      <c r="E1178" t="s">
        <v>553</v>
      </c>
      <c r="F1178" t="s">
        <v>5009</v>
      </c>
      <c r="G1178" t="s">
        <v>2</v>
      </c>
      <c r="H1178">
        <v>76324832</v>
      </c>
      <c r="I1178">
        <v>23</v>
      </c>
      <c r="J1178">
        <v>981573056</v>
      </c>
      <c r="K1178" s="59" t="s">
        <v>5010</v>
      </c>
      <c r="L1178" s="59" t="s">
        <v>5011</v>
      </c>
      <c r="M1178" s="59" t="s">
        <v>589</v>
      </c>
      <c r="N1178" t="s">
        <v>546</v>
      </c>
      <c r="O1178" s="57">
        <v>45745.607638888891</v>
      </c>
      <c r="P1178" s="57">
        <v>45745.645833333336</v>
      </c>
      <c r="Q1178" s="57">
        <v>45745.657638888886</v>
      </c>
      <c r="R1178" t="s">
        <v>407</v>
      </c>
      <c r="S1178" s="57">
        <v>45745.720833333333</v>
      </c>
      <c r="W1178" t="s">
        <v>547</v>
      </c>
    </row>
    <row r="1179" spans="1:23">
      <c r="A1179" s="57">
        <v>45745.60833333333</v>
      </c>
      <c r="B1179">
        <v>24867454</v>
      </c>
      <c r="C1179">
        <v>733583</v>
      </c>
      <c r="D1179" t="s">
        <v>3703</v>
      </c>
      <c r="E1179" t="s">
        <v>5012</v>
      </c>
      <c r="F1179" t="s">
        <v>5013</v>
      </c>
      <c r="G1179" t="s">
        <v>2</v>
      </c>
      <c r="H1179">
        <v>70507585</v>
      </c>
      <c r="I1179">
        <v>32</v>
      </c>
      <c r="J1179">
        <v>950680300</v>
      </c>
      <c r="K1179" s="59" t="s">
        <v>5014</v>
      </c>
      <c r="L1179" s="59" t="s">
        <v>5015</v>
      </c>
      <c r="M1179" s="59" t="s">
        <v>5016</v>
      </c>
      <c r="N1179" t="s">
        <v>546</v>
      </c>
      <c r="O1179" s="57">
        <v>45745.612500000003</v>
      </c>
      <c r="P1179" s="57">
        <v>45745.645833333336</v>
      </c>
      <c r="Q1179" s="57">
        <v>45745.645833333336</v>
      </c>
      <c r="R1179" t="s">
        <v>407</v>
      </c>
      <c r="S1179" s="57">
        <v>45745.651388888888</v>
      </c>
      <c r="W1179" t="s">
        <v>547</v>
      </c>
    </row>
    <row r="1180" spans="1:23">
      <c r="A1180" s="57">
        <v>45745.634027777778</v>
      </c>
      <c r="B1180">
        <v>24867556</v>
      </c>
      <c r="C1180">
        <v>733597</v>
      </c>
      <c r="D1180" t="s">
        <v>3703</v>
      </c>
      <c r="E1180" t="s">
        <v>5017</v>
      </c>
      <c r="F1180" t="s">
        <v>5018</v>
      </c>
      <c r="G1180" t="s">
        <v>2</v>
      </c>
      <c r="H1180">
        <v>73411952</v>
      </c>
      <c r="I1180">
        <v>15</v>
      </c>
      <c r="J1180">
        <v>902729666</v>
      </c>
      <c r="K1180" s="59" t="s">
        <v>5019</v>
      </c>
      <c r="L1180" s="59" t="s">
        <v>5020</v>
      </c>
      <c r="M1180" s="59" t="s">
        <v>594</v>
      </c>
      <c r="N1180" t="s">
        <v>558</v>
      </c>
      <c r="O1180" s="57">
        <v>45745.634722222225</v>
      </c>
      <c r="P1180" s="57">
        <v>45745.652777777781</v>
      </c>
      <c r="Q1180" s="57">
        <v>45745.645138888889</v>
      </c>
      <c r="R1180" t="s">
        <v>407</v>
      </c>
      <c r="S1180" s="57">
        <v>45745.719444444447</v>
      </c>
      <c r="W1180" t="s">
        <v>547</v>
      </c>
    </row>
    <row r="1181" spans="1:23">
      <c r="A1181" s="57">
        <v>45745.642361111109</v>
      </c>
      <c r="B1181">
        <v>24867580</v>
      </c>
      <c r="C1181">
        <v>733602</v>
      </c>
      <c r="D1181" t="s">
        <v>3703</v>
      </c>
      <c r="E1181" t="s">
        <v>3859</v>
      </c>
      <c r="F1181" t="s">
        <v>3860</v>
      </c>
      <c r="G1181" t="s">
        <v>2</v>
      </c>
      <c r="H1181">
        <v>45539447</v>
      </c>
      <c r="I1181">
        <v>36</v>
      </c>
      <c r="J1181">
        <v>971344731</v>
      </c>
      <c r="K1181" s="59" t="s">
        <v>5021</v>
      </c>
      <c r="L1181" s="59" t="s">
        <v>5022</v>
      </c>
      <c r="M1181" s="59" t="s">
        <v>577</v>
      </c>
      <c r="N1181" t="s">
        <v>546</v>
      </c>
      <c r="O1181" s="57">
        <v>45745.644444444442</v>
      </c>
      <c r="P1181" s="57">
        <v>45745.659722222219</v>
      </c>
      <c r="Q1181" s="57">
        <v>45745.666666666664</v>
      </c>
      <c r="R1181" t="s">
        <v>407</v>
      </c>
      <c r="S1181" s="57">
        <v>45745.677083333336</v>
      </c>
      <c r="W1181" t="s">
        <v>547</v>
      </c>
    </row>
    <row r="1182" spans="1:23">
      <c r="A1182" s="57">
        <v>45745.651388888888</v>
      </c>
      <c r="B1182">
        <v>24867607</v>
      </c>
      <c r="C1182">
        <v>733606</v>
      </c>
      <c r="D1182" t="s">
        <v>3703</v>
      </c>
      <c r="E1182" t="s">
        <v>5023</v>
      </c>
      <c r="F1182" t="s">
        <v>5024</v>
      </c>
      <c r="G1182" t="s">
        <v>2</v>
      </c>
      <c r="H1182">
        <v>10304601</v>
      </c>
      <c r="I1182">
        <v>49</v>
      </c>
      <c r="J1182">
        <v>989977592</v>
      </c>
      <c r="K1182" s="59" t="s">
        <v>5025</v>
      </c>
      <c r="L1182" s="59" t="s">
        <v>5025</v>
      </c>
      <c r="M1182" s="59" t="s">
        <v>589</v>
      </c>
      <c r="N1182" t="s">
        <v>546</v>
      </c>
      <c r="O1182" s="57">
        <v>45745.655555555553</v>
      </c>
      <c r="P1182" s="57">
        <v>45745.673611111109</v>
      </c>
      <c r="Q1182" s="57">
        <v>45745.681250000001</v>
      </c>
      <c r="R1182" t="s">
        <v>407</v>
      </c>
      <c r="S1182" s="57">
        <v>45745.718055555553</v>
      </c>
      <c r="W1182" t="s">
        <v>547</v>
      </c>
    </row>
    <row r="1183" spans="1:23" ht="29.1">
      <c r="A1183" s="57">
        <v>45745.699305555558</v>
      </c>
      <c r="B1183">
        <v>24867798</v>
      </c>
      <c r="C1183">
        <v>733643</v>
      </c>
      <c r="D1183" t="s">
        <v>3703</v>
      </c>
      <c r="E1183" t="s">
        <v>5026</v>
      </c>
      <c r="F1183" t="s">
        <v>5027</v>
      </c>
      <c r="G1183" t="s">
        <v>2</v>
      </c>
      <c r="H1183">
        <v>42945363</v>
      </c>
      <c r="I1183">
        <v>39</v>
      </c>
      <c r="J1183">
        <v>929037231</v>
      </c>
      <c r="K1183" s="59" t="s">
        <v>4732</v>
      </c>
      <c r="L1183" s="59" t="s">
        <v>5028</v>
      </c>
      <c r="M1183" s="59" t="s">
        <v>668</v>
      </c>
      <c r="N1183" t="s">
        <v>546</v>
      </c>
      <c r="O1183" s="57">
        <v>45745.699305555558</v>
      </c>
      <c r="P1183" s="57">
        <v>45745.715277777781</v>
      </c>
      <c r="Q1183" s="57">
        <v>45745.72152777778</v>
      </c>
      <c r="R1183" t="s">
        <v>407</v>
      </c>
      <c r="S1183" s="57">
        <v>45745.729861111111</v>
      </c>
      <c r="W1183" t="s">
        <v>547</v>
      </c>
    </row>
    <row r="1184" spans="1:23" ht="29.1">
      <c r="A1184" s="57">
        <v>45745.700694444444</v>
      </c>
      <c r="B1184">
        <v>24867777</v>
      </c>
      <c r="C1184">
        <v>733645</v>
      </c>
      <c r="D1184" t="s">
        <v>3703</v>
      </c>
      <c r="E1184" t="s">
        <v>5029</v>
      </c>
      <c r="F1184" t="s">
        <v>5030</v>
      </c>
      <c r="G1184" t="s">
        <v>2</v>
      </c>
      <c r="H1184">
        <v>42259948</v>
      </c>
      <c r="I1184">
        <v>41</v>
      </c>
      <c r="J1184">
        <v>912095375</v>
      </c>
      <c r="K1184" s="59" t="s">
        <v>5031</v>
      </c>
      <c r="L1184" s="59" t="s">
        <v>5032</v>
      </c>
      <c r="M1184" s="59" t="s">
        <v>594</v>
      </c>
      <c r="N1184" t="s">
        <v>546</v>
      </c>
      <c r="O1184" s="57">
        <v>45745.701388888891</v>
      </c>
      <c r="P1184" s="57">
        <v>45745.715277777781</v>
      </c>
      <c r="Q1184" s="57">
        <v>45745.722916666666</v>
      </c>
      <c r="R1184" t="s">
        <v>407</v>
      </c>
      <c r="S1184" s="57">
        <v>45745.737500000003</v>
      </c>
      <c r="W1184" t="s">
        <v>547</v>
      </c>
    </row>
    <row r="1185" spans="1:23">
      <c r="A1185" s="57">
        <v>45745.707638888889</v>
      </c>
      <c r="B1185">
        <v>24867818</v>
      </c>
      <c r="C1185">
        <v>733651</v>
      </c>
      <c r="D1185" t="s">
        <v>3703</v>
      </c>
      <c r="E1185" t="s">
        <v>2039</v>
      </c>
      <c r="F1185" t="s">
        <v>2040</v>
      </c>
      <c r="G1185" t="s">
        <v>2</v>
      </c>
      <c r="H1185">
        <v>79978261</v>
      </c>
      <c r="I1185">
        <v>8</v>
      </c>
      <c r="J1185">
        <v>979596018</v>
      </c>
      <c r="K1185" s="59" t="s">
        <v>5033</v>
      </c>
      <c r="L1185" s="59" t="s">
        <v>833</v>
      </c>
      <c r="M1185" s="59" t="s">
        <v>573</v>
      </c>
      <c r="N1185" t="s">
        <v>558</v>
      </c>
      <c r="O1185" s="57">
        <v>45745.711111111108</v>
      </c>
      <c r="P1185" s="57">
        <v>45745.722222222219</v>
      </c>
      <c r="Q1185" s="57">
        <v>45745.728472222225</v>
      </c>
      <c r="R1185" t="s">
        <v>407</v>
      </c>
      <c r="S1185" s="57">
        <v>45745.743055555555</v>
      </c>
      <c r="W1185" t="s">
        <v>547</v>
      </c>
    </row>
    <row r="1186" spans="1:23" ht="43.5">
      <c r="A1186" s="57">
        <v>45745.729166666664</v>
      </c>
      <c r="B1186">
        <v>24867900</v>
      </c>
      <c r="C1186">
        <v>733663</v>
      </c>
      <c r="D1186" t="s">
        <v>3703</v>
      </c>
      <c r="E1186" t="s">
        <v>5034</v>
      </c>
      <c r="F1186" t="s">
        <v>5035</v>
      </c>
      <c r="G1186" t="s">
        <v>2</v>
      </c>
      <c r="H1186">
        <v>9982248</v>
      </c>
      <c r="I1186">
        <v>51</v>
      </c>
      <c r="J1186">
        <v>996796982</v>
      </c>
      <c r="K1186" s="59" t="s">
        <v>5036</v>
      </c>
      <c r="L1186" s="59" t="s">
        <v>5037</v>
      </c>
      <c r="M1186" s="59" t="s">
        <v>668</v>
      </c>
      <c r="N1186" t="s">
        <v>546</v>
      </c>
      <c r="O1186" s="57">
        <v>45745.732638888891</v>
      </c>
      <c r="P1186" s="57">
        <v>45745.743055555555</v>
      </c>
      <c r="Q1186" s="57">
        <v>45745.76666666667</v>
      </c>
      <c r="R1186" t="s">
        <v>407</v>
      </c>
      <c r="S1186" s="57">
        <v>45745.82708333333</v>
      </c>
      <c r="W1186" t="s">
        <v>547</v>
      </c>
    </row>
    <row r="1187" spans="1:23" ht="29.1">
      <c r="A1187" s="57">
        <v>45745.754166666666</v>
      </c>
      <c r="B1187">
        <v>24867957</v>
      </c>
      <c r="C1187">
        <v>733675</v>
      </c>
      <c r="D1187" t="s">
        <v>3703</v>
      </c>
      <c r="E1187" t="s">
        <v>5038</v>
      </c>
      <c r="F1187" t="s">
        <v>5039</v>
      </c>
      <c r="G1187" t="s">
        <v>2</v>
      </c>
      <c r="H1187">
        <v>71343042</v>
      </c>
      <c r="I1187">
        <v>31</v>
      </c>
      <c r="J1187">
        <v>952187397</v>
      </c>
      <c r="K1187" s="59" t="s">
        <v>5040</v>
      </c>
      <c r="L1187" s="59" t="s">
        <v>5041</v>
      </c>
      <c r="M1187" s="59" t="s">
        <v>552</v>
      </c>
      <c r="N1187" t="s">
        <v>546</v>
      </c>
      <c r="O1187" s="57">
        <v>45745.755555555559</v>
      </c>
      <c r="P1187" s="57">
        <v>45745.770833333336</v>
      </c>
      <c r="Q1187" s="57">
        <v>45745.786111111112</v>
      </c>
      <c r="R1187" t="s">
        <v>407</v>
      </c>
      <c r="S1187" s="57">
        <v>45745.825694444444</v>
      </c>
      <c r="W1187" t="s">
        <v>547</v>
      </c>
    </row>
    <row r="1188" spans="1:23">
      <c r="A1188" s="57">
        <v>45745.769444444442</v>
      </c>
      <c r="B1188">
        <v>24868050</v>
      </c>
      <c r="C1188">
        <v>733690</v>
      </c>
      <c r="D1188" t="s">
        <v>3704</v>
      </c>
      <c r="E1188" t="s">
        <v>5042</v>
      </c>
      <c r="F1188" t="s">
        <v>5043</v>
      </c>
      <c r="G1188" t="s">
        <v>2</v>
      </c>
      <c r="H1188">
        <v>71775771</v>
      </c>
      <c r="I1188">
        <v>20</v>
      </c>
      <c r="J1188">
        <v>922492941</v>
      </c>
      <c r="K1188" s="59" t="s">
        <v>5044</v>
      </c>
      <c r="L1188" s="59" t="s">
        <v>5045</v>
      </c>
      <c r="M1188" s="59" t="s">
        <v>604</v>
      </c>
      <c r="N1188" t="s">
        <v>546</v>
      </c>
      <c r="O1188" s="57">
        <v>45745.770138888889</v>
      </c>
      <c r="P1188" s="57">
        <v>45745.784722222219</v>
      </c>
      <c r="Q1188" s="57">
        <v>45745.849305555559</v>
      </c>
      <c r="R1188" t="s">
        <v>407</v>
      </c>
      <c r="S1188" s="57">
        <v>45746.440972222219</v>
      </c>
      <c r="W1188" t="s">
        <v>547</v>
      </c>
    </row>
    <row r="1189" spans="1:23" ht="29.1">
      <c r="A1189" s="57">
        <v>45745.792361111111</v>
      </c>
      <c r="B1189">
        <v>24868130</v>
      </c>
      <c r="C1189">
        <v>733703</v>
      </c>
      <c r="D1189" t="s">
        <v>3704</v>
      </c>
      <c r="E1189" t="s">
        <v>2987</v>
      </c>
      <c r="F1189" t="s">
        <v>5046</v>
      </c>
      <c r="G1189" t="s">
        <v>2</v>
      </c>
      <c r="H1189">
        <v>9136272</v>
      </c>
      <c r="I1189">
        <v>69</v>
      </c>
      <c r="J1189">
        <v>987549801</v>
      </c>
      <c r="K1189" s="59" t="s">
        <v>5047</v>
      </c>
      <c r="L1189" s="59" t="s">
        <v>5048</v>
      </c>
      <c r="M1189" s="59" t="s">
        <v>589</v>
      </c>
      <c r="N1189" t="s">
        <v>546</v>
      </c>
      <c r="O1189" s="57">
        <v>45745.797222222223</v>
      </c>
      <c r="P1189" s="57">
        <v>45745.8125</v>
      </c>
      <c r="Q1189" t="s">
        <v>407</v>
      </c>
      <c r="R1189" t="s">
        <v>407</v>
      </c>
      <c r="S1189" t="s">
        <v>407</v>
      </c>
      <c r="W1189" t="s">
        <v>547</v>
      </c>
    </row>
    <row r="1190" spans="1:23" ht="43.5">
      <c r="A1190" s="57">
        <v>45745.79583333333</v>
      </c>
      <c r="B1190">
        <v>24868145</v>
      </c>
      <c r="C1190">
        <v>733707</v>
      </c>
      <c r="D1190" t="s">
        <v>3703</v>
      </c>
      <c r="E1190" t="s">
        <v>3478</v>
      </c>
      <c r="F1190" t="s">
        <v>5049</v>
      </c>
      <c r="G1190" t="s">
        <v>2</v>
      </c>
      <c r="H1190">
        <v>40421122</v>
      </c>
      <c r="I1190">
        <v>45</v>
      </c>
      <c r="J1190">
        <v>995623595</v>
      </c>
      <c r="K1190" s="59" t="s">
        <v>5050</v>
      </c>
      <c r="L1190" s="59" t="s">
        <v>5051</v>
      </c>
      <c r="M1190" s="59" t="s">
        <v>589</v>
      </c>
      <c r="N1190" t="s">
        <v>546</v>
      </c>
      <c r="O1190" s="57">
        <v>45745.79583333333</v>
      </c>
      <c r="P1190" s="57">
        <v>45745.8125</v>
      </c>
      <c r="Q1190" s="57">
        <v>45745.848611111112</v>
      </c>
      <c r="R1190" t="s">
        <v>407</v>
      </c>
      <c r="S1190" s="57">
        <v>45745.848611111112</v>
      </c>
      <c r="W1190" t="s">
        <v>547</v>
      </c>
    </row>
    <row r="1191" spans="1:23">
      <c r="A1191" s="57">
        <v>45745.804861111108</v>
      </c>
      <c r="B1191">
        <v>24868163</v>
      </c>
      <c r="C1191">
        <v>733716</v>
      </c>
      <c r="D1191" t="s">
        <v>3703</v>
      </c>
      <c r="E1191" t="s">
        <v>5052</v>
      </c>
      <c r="F1191" t="s">
        <v>5053</v>
      </c>
      <c r="G1191" t="s">
        <v>2</v>
      </c>
      <c r="H1191">
        <v>73617855</v>
      </c>
      <c r="I1191">
        <v>28</v>
      </c>
      <c r="J1191">
        <v>924002241</v>
      </c>
      <c r="K1191" s="59" t="s">
        <v>5054</v>
      </c>
      <c r="L1191" s="59" t="s">
        <v>5055</v>
      </c>
      <c r="M1191" s="59" t="s">
        <v>757</v>
      </c>
      <c r="N1191" t="s">
        <v>546</v>
      </c>
      <c r="O1191" s="57">
        <v>45745.806944444441</v>
      </c>
      <c r="P1191" s="57">
        <v>45745.826388888891</v>
      </c>
      <c r="Q1191" s="57">
        <v>45745.818749999999</v>
      </c>
      <c r="R1191" t="s">
        <v>407</v>
      </c>
      <c r="S1191" s="57">
        <v>45745.833333333336</v>
      </c>
      <c r="W1191" t="s">
        <v>547</v>
      </c>
    </row>
    <row r="1192" spans="1:23" ht="29.1">
      <c r="A1192" s="57">
        <v>45745.820833333331</v>
      </c>
      <c r="B1192">
        <v>24868230</v>
      </c>
      <c r="C1192">
        <v>733723</v>
      </c>
      <c r="D1192" t="s">
        <v>3704</v>
      </c>
      <c r="E1192" t="s">
        <v>5056</v>
      </c>
      <c r="F1192" t="s">
        <v>5057</v>
      </c>
      <c r="G1192" t="s">
        <v>2</v>
      </c>
      <c r="H1192">
        <v>62721009</v>
      </c>
      <c r="I1192">
        <v>14</v>
      </c>
      <c r="J1192">
        <v>995935593</v>
      </c>
      <c r="K1192" s="59" t="s">
        <v>5058</v>
      </c>
      <c r="L1192" s="59" t="s">
        <v>5059</v>
      </c>
      <c r="M1192" s="59" t="s">
        <v>594</v>
      </c>
      <c r="N1192" t="s">
        <v>558</v>
      </c>
      <c r="O1192" s="57">
        <v>45745.826388888891</v>
      </c>
      <c r="P1192" s="57">
        <v>45745.847222222219</v>
      </c>
      <c r="Q1192" s="57">
        <v>45745.838888888888</v>
      </c>
      <c r="R1192" t="s">
        <v>407</v>
      </c>
      <c r="S1192" s="57">
        <v>45745.900694444441</v>
      </c>
      <c r="W1192" t="s">
        <v>547</v>
      </c>
    </row>
    <row r="1193" spans="1:23" ht="29.1">
      <c r="A1193" s="57">
        <v>45745.862500000003</v>
      </c>
      <c r="B1193">
        <v>24868365</v>
      </c>
      <c r="C1193">
        <v>733748</v>
      </c>
      <c r="D1193" t="s">
        <v>3703</v>
      </c>
      <c r="E1193" t="s">
        <v>5060</v>
      </c>
      <c r="F1193" t="s">
        <v>5061</v>
      </c>
      <c r="G1193" t="s">
        <v>2</v>
      </c>
      <c r="H1193">
        <v>76633470</v>
      </c>
      <c r="I1193">
        <v>21</v>
      </c>
      <c r="J1193">
        <v>986430814</v>
      </c>
      <c r="K1193" s="59" t="s">
        <v>5062</v>
      </c>
      <c r="L1193" s="59" t="s">
        <v>5063</v>
      </c>
      <c r="M1193" s="59" t="s">
        <v>639</v>
      </c>
      <c r="N1193" t="s">
        <v>546</v>
      </c>
      <c r="O1193" s="57">
        <v>45745.863194444442</v>
      </c>
      <c r="P1193" s="57">
        <v>45745.881944444445</v>
      </c>
      <c r="Q1193" s="57">
        <v>45745.894444444442</v>
      </c>
      <c r="R1193" t="s">
        <v>407</v>
      </c>
      <c r="S1193" s="57">
        <v>45745.90625</v>
      </c>
      <c r="W1193" t="s">
        <v>547</v>
      </c>
    </row>
    <row r="1194" spans="1:23" ht="29.1">
      <c r="A1194" s="57">
        <v>45745.897222222222</v>
      </c>
      <c r="B1194">
        <v>24868488</v>
      </c>
      <c r="C1194">
        <v>733771</v>
      </c>
      <c r="D1194" t="s">
        <v>3703</v>
      </c>
      <c r="E1194" t="s">
        <v>5064</v>
      </c>
      <c r="F1194" t="s">
        <v>5065</v>
      </c>
      <c r="G1194" t="s">
        <v>2</v>
      </c>
      <c r="H1194">
        <v>70690576</v>
      </c>
      <c r="I1194">
        <v>27</v>
      </c>
      <c r="J1194">
        <v>925545703</v>
      </c>
      <c r="K1194" s="59" t="s">
        <v>5066</v>
      </c>
      <c r="L1194" s="59" t="s">
        <v>5067</v>
      </c>
      <c r="M1194" s="59" t="s">
        <v>545</v>
      </c>
      <c r="N1194" t="s">
        <v>546</v>
      </c>
      <c r="O1194" s="57">
        <v>45745.90625</v>
      </c>
      <c r="P1194" s="57">
        <v>45745.913888888892</v>
      </c>
      <c r="Q1194" s="57">
        <v>45745.916666666664</v>
      </c>
      <c r="R1194" t="s">
        <v>407</v>
      </c>
      <c r="S1194" s="57">
        <v>45745.917361111111</v>
      </c>
      <c r="W1194" t="s">
        <v>547</v>
      </c>
    </row>
    <row r="1195" spans="1:23" ht="57.95">
      <c r="A1195" s="57">
        <v>45745.905555555553</v>
      </c>
      <c r="B1195">
        <v>24868511</v>
      </c>
      <c r="C1195">
        <v>733776</v>
      </c>
      <c r="D1195" t="s">
        <v>3703</v>
      </c>
      <c r="E1195" t="s">
        <v>5068</v>
      </c>
      <c r="F1195" t="s">
        <v>5069</v>
      </c>
      <c r="G1195" t="s">
        <v>2</v>
      </c>
      <c r="H1195">
        <v>43436356</v>
      </c>
      <c r="I1195">
        <v>39</v>
      </c>
      <c r="J1195">
        <v>955770381</v>
      </c>
      <c r="K1195" s="59" t="s">
        <v>5070</v>
      </c>
      <c r="L1195" s="59" t="s">
        <v>5071</v>
      </c>
      <c r="M1195" s="59" t="s">
        <v>599</v>
      </c>
      <c r="N1195" t="s">
        <v>546</v>
      </c>
      <c r="O1195" s="57">
        <v>45745.90625</v>
      </c>
      <c r="P1195" s="57">
        <v>45745.916666666664</v>
      </c>
      <c r="Q1195" s="57">
        <v>45745.913888888892</v>
      </c>
      <c r="R1195" t="s">
        <v>407</v>
      </c>
      <c r="S1195" s="57">
        <v>45745.916666666664</v>
      </c>
      <c r="W1195" t="s">
        <v>547</v>
      </c>
    </row>
    <row r="1196" spans="1:23" ht="29.1">
      <c r="A1196" s="57">
        <v>45746.010416666664</v>
      </c>
      <c r="B1196">
        <v>24868705</v>
      </c>
      <c r="C1196">
        <v>733807</v>
      </c>
      <c r="D1196" t="s">
        <v>3703</v>
      </c>
      <c r="E1196" t="s">
        <v>4549</v>
      </c>
      <c r="F1196" t="s">
        <v>4550</v>
      </c>
      <c r="G1196" t="s">
        <v>2</v>
      </c>
      <c r="H1196">
        <v>25720093</v>
      </c>
      <c r="I1196">
        <v>55</v>
      </c>
      <c r="J1196">
        <v>923822018</v>
      </c>
      <c r="K1196" s="59" t="s">
        <v>5072</v>
      </c>
      <c r="L1196" s="59" t="s">
        <v>5073</v>
      </c>
      <c r="M1196" s="59" t="s">
        <v>4553</v>
      </c>
      <c r="N1196" t="s">
        <v>546</v>
      </c>
      <c r="O1196" s="57">
        <v>45746.015277777777</v>
      </c>
      <c r="P1196" s="57">
        <v>45747.3125</v>
      </c>
      <c r="Q1196" s="57">
        <v>45746.311805555553</v>
      </c>
      <c r="R1196" t="s">
        <v>407</v>
      </c>
      <c r="S1196" s="57">
        <v>45746.32708333333</v>
      </c>
      <c r="W1196" t="s">
        <v>547</v>
      </c>
    </row>
    <row r="1197" spans="1:23" ht="29.1">
      <c r="A1197" s="57">
        <v>45746.29583333333</v>
      </c>
      <c r="B1197">
        <v>24868871</v>
      </c>
      <c r="C1197">
        <v>733863</v>
      </c>
      <c r="D1197" t="s">
        <v>3703</v>
      </c>
      <c r="E1197" t="s">
        <v>5074</v>
      </c>
      <c r="F1197" t="s">
        <v>5075</v>
      </c>
      <c r="G1197" t="s">
        <v>2</v>
      </c>
      <c r="H1197">
        <v>78747744</v>
      </c>
      <c r="I1197">
        <v>10</v>
      </c>
      <c r="J1197">
        <v>989205050</v>
      </c>
      <c r="K1197" s="59" t="s">
        <v>5076</v>
      </c>
      <c r="L1197" s="59" t="s">
        <v>5077</v>
      </c>
      <c r="M1197" s="59" t="s">
        <v>647</v>
      </c>
      <c r="N1197" t="s">
        <v>558</v>
      </c>
      <c r="O1197" s="57">
        <v>45746.3</v>
      </c>
      <c r="P1197" s="57">
        <v>45746.319444444445</v>
      </c>
      <c r="Q1197" s="57">
        <v>45746.3125</v>
      </c>
      <c r="R1197" t="s">
        <v>407</v>
      </c>
      <c r="S1197" t="s">
        <v>407</v>
      </c>
      <c r="W1197" t="s">
        <v>547</v>
      </c>
    </row>
    <row r="1198" spans="1:23" ht="29.1">
      <c r="A1198" s="57">
        <v>45746.309027777781</v>
      </c>
      <c r="B1198">
        <v>24868888</v>
      </c>
      <c r="C1198">
        <v>733869</v>
      </c>
      <c r="D1198" t="s">
        <v>3704</v>
      </c>
      <c r="E1198" t="s">
        <v>5078</v>
      </c>
      <c r="F1198" t="s">
        <v>5079</v>
      </c>
      <c r="G1198" t="s">
        <v>2</v>
      </c>
      <c r="H1198">
        <v>79975273</v>
      </c>
      <c r="I1198">
        <v>8</v>
      </c>
      <c r="J1198">
        <v>964966899</v>
      </c>
      <c r="K1198" s="59" t="s">
        <v>5080</v>
      </c>
      <c r="L1198" s="59" t="s">
        <v>5081</v>
      </c>
      <c r="M1198" s="59" t="s">
        <v>552</v>
      </c>
      <c r="N1198" t="s">
        <v>558</v>
      </c>
      <c r="O1198" s="57">
        <v>45746.317361111112</v>
      </c>
      <c r="P1198" s="57">
        <v>45746.333333333336</v>
      </c>
      <c r="Q1198" t="s">
        <v>407</v>
      </c>
      <c r="R1198" t="s">
        <v>407</v>
      </c>
      <c r="S1198" t="s">
        <v>407</v>
      </c>
      <c r="W1198" t="s">
        <v>547</v>
      </c>
    </row>
    <row r="1199" spans="1:23" ht="29.1">
      <c r="A1199" s="57">
        <v>45746.3125</v>
      </c>
      <c r="B1199">
        <v>24868900</v>
      </c>
      <c r="C1199">
        <v>733874</v>
      </c>
      <c r="D1199" t="s">
        <v>3704</v>
      </c>
      <c r="E1199" t="s">
        <v>5082</v>
      </c>
      <c r="F1199" t="s">
        <v>5079</v>
      </c>
      <c r="G1199" t="s">
        <v>2</v>
      </c>
      <c r="H1199">
        <v>92502669</v>
      </c>
      <c r="I1199">
        <v>3</v>
      </c>
      <c r="J1199">
        <v>964966899</v>
      </c>
      <c r="K1199" s="59" t="s">
        <v>5083</v>
      </c>
      <c r="L1199" s="59" t="s">
        <v>5081</v>
      </c>
      <c r="M1199" s="59" t="s">
        <v>552</v>
      </c>
      <c r="N1199" t="s">
        <v>558</v>
      </c>
      <c r="O1199" s="57">
        <v>45746.317361111112</v>
      </c>
      <c r="P1199" s="57">
        <v>45746.333333333336</v>
      </c>
      <c r="Q1199" t="s">
        <v>407</v>
      </c>
      <c r="R1199" t="s">
        <v>407</v>
      </c>
      <c r="S1199" t="s">
        <v>407</v>
      </c>
      <c r="W1199" t="s">
        <v>547</v>
      </c>
    </row>
    <row r="1200" spans="1:23">
      <c r="A1200" s="57">
        <v>45746.321527777778</v>
      </c>
      <c r="B1200">
        <v>24868918</v>
      </c>
      <c r="C1200">
        <v>733883</v>
      </c>
      <c r="D1200" t="s">
        <v>3703</v>
      </c>
      <c r="E1200" t="s">
        <v>2097</v>
      </c>
      <c r="F1200" t="s">
        <v>5084</v>
      </c>
      <c r="G1200" t="s">
        <v>2</v>
      </c>
      <c r="H1200">
        <v>45978992</v>
      </c>
      <c r="J1200">
        <v>902693610</v>
      </c>
      <c r="K1200" s="59" t="s">
        <v>5085</v>
      </c>
      <c r="L1200" s="59" t="s">
        <v>5086</v>
      </c>
      <c r="M1200" s="59" t="s">
        <v>2322</v>
      </c>
      <c r="N1200" t="s">
        <v>546</v>
      </c>
      <c r="O1200" s="57">
        <v>45746.326388888891</v>
      </c>
      <c r="P1200" s="57">
        <v>45746.347222222219</v>
      </c>
      <c r="Q1200" s="57">
        <v>45746.353472222225</v>
      </c>
      <c r="R1200" t="s">
        <v>407</v>
      </c>
      <c r="S1200" s="57">
        <v>45746.363888888889</v>
      </c>
      <c r="W1200" t="s">
        <v>547</v>
      </c>
    </row>
    <row r="1201" spans="1:23" ht="29.1">
      <c r="A1201" s="57">
        <v>45746.330555555556</v>
      </c>
      <c r="B1201">
        <v>24868931</v>
      </c>
      <c r="C1201">
        <v>733890</v>
      </c>
      <c r="D1201" t="s">
        <v>3703</v>
      </c>
      <c r="E1201" t="s">
        <v>5087</v>
      </c>
      <c r="F1201" t="s">
        <v>5088</v>
      </c>
      <c r="G1201" t="s">
        <v>2</v>
      </c>
      <c r="H1201">
        <v>90661941</v>
      </c>
      <c r="I1201">
        <v>7</v>
      </c>
      <c r="J1201">
        <v>982076405</v>
      </c>
      <c r="K1201" s="59" t="s">
        <v>5089</v>
      </c>
      <c r="L1201" s="59" t="s">
        <v>5090</v>
      </c>
      <c r="M1201" s="59" t="s">
        <v>552</v>
      </c>
      <c r="N1201" t="s">
        <v>558</v>
      </c>
      <c r="O1201" s="57">
        <v>45746.334722222222</v>
      </c>
      <c r="P1201" s="57">
        <v>45746.347222222219</v>
      </c>
      <c r="Q1201" s="57">
        <v>45746.354166666664</v>
      </c>
      <c r="R1201" t="s">
        <v>407</v>
      </c>
      <c r="S1201" t="s">
        <v>407</v>
      </c>
      <c r="W1201" t="s">
        <v>547</v>
      </c>
    </row>
    <row r="1202" spans="1:23" ht="29.1">
      <c r="A1202" s="57">
        <v>45746.340277777781</v>
      </c>
      <c r="B1202">
        <v>24868970</v>
      </c>
      <c r="C1202">
        <v>733899</v>
      </c>
      <c r="D1202" t="s">
        <v>3703</v>
      </c>
      <c r="E1202" t="s">
        <v>694</v>
      </c>
      <c r="F1202" t="s">
        <v>5091</v>
      </c>
      <c r="G1202" t="s">
        <v>2</v>
      </c>
      <c r="H1202">
        <v>71888802</v>
      </c>
      <c r="I1202">
        <v>25</v>
      </c>
      <c r="J1202">
        <v>949285857</v>
      </c>
      <c r="K1202" s="59" t="s">
        <v>5092</v>
      </c>
      <c r="L1202" s="59" t="s">
        <v>5093</v>
      </c>
      <c r="M1202" s="59" t="s">
        <v>647</v>
      </c>
      <c r="N1202" t="s">
        <v>546</v>
      </c>
      <c r="O1202" s="57">
        <v>45746.340277777781</v>
      </c>
      <c r="P1202" s="57">
        <v>45746.361111111109</v>
      </c>
      <c r="Q1202" s="57">
        <v>45746.356944444444</v>
      </c>
      <c r="R1202" t="s">
        <v>407</v>
      </c>
      <c r="S1202" s="57">
        <v>45746.357638888891</v>
      </c>
      <c r="W1202" t="s">
        <v>547</v>
      </c>
    </row>
    <row r="1203" spans="1:23" ht="29.1">
      <c r="A1203" s="57">
        <v>45746.347916666666</v>
      </c>
      <c r="B1203">
        <v>24868987</v>
      </c>
      <c r="C1203">
        <v>733902</v>
      </c>
      <c r="D1203" t="s">
        <v>3703</v>
      </c>
      <c r="E1203" t="s">
        <v>1993</v>
      </c>
      <c r="F1203" t="s">
        <v>5094</v>
      </c>
      <c r="G1203" t="s">
        <v>2</v>
      </c>
      <c r="H1203">
        <v>48072944</v>
      </c>
      <c r="I1203">
        <v>31</v>
      </c>
      <c r="J1203">
        <v>987916489</v>
      </c>
      <c r="K1203" s="59" t="s">
        <v>5095</v>
      </c>
      <c r="L1203" s="59" t="s">
        <v>5096</v>
      </c>
      <c r="M1203" s="59" t="s">
        <v>589</v>
      </c>
      <c r="N1203" t="s">
        <v>546</v>
      </c>
      <c r="O1203" s="57">
        <v>45746.352083333331</v>
      </c>
      <c r="P1203" s="57">
        <v>45746.375</v>
      </c>
      <c r="Q1203" s="57">
        <v>45746.368750000001</v>
      </c>
      <c r="R1203" t="s">
        <v>407</v>
      </c>
      <c r="S1203" s="57">
        <v>45746.372916666667</v>
      </c>
      <c r="W1203" t="s">
        <v>547</v>
      </c>
    </row>
    <row r="1204" spans="1:23" ht="43.5">
      <c r="A1204" s="57">
        <v>45746.37222222222</v>
      </c>
      <c r="B1204">
        <v>24869057</v>
      </c>
      <c r="C1204">
        <v>733938</v>
      </c>
      <c r="D1204" t="s">
        <v>3703</v>
      </c>
      <c r="E1204" t="s">
        <v>5097</v>
      </c>
      <c r="F1204" t="s">
        <v>5098</v>
      </c>
      <c r="G1204" t="s">
        <v>2</v>
      </c>
      <c r="H1204">
        <v>72052572</v>
      </c>
      <c r="I1204">
        <v>16</v>
      </c>
      <c r="J1204">
        <v>964078151</v>
      </c>
      <c r="K1204" s="59" t="s">
        <v>5099</v>
      </c>
      <c r="L1204" s="59" t="s">
        <v>5100</v>
      </c>
      <c r="M1204" s="59" t="s">
        <v>729</v>
      </c>
      <c r="N1204" t="s">
        <v>546</v>
      </c>
      <c r="O1204" s="57">
        <v>45746.373611111114</v>
      </c>
      <c r="P1204" s="57">
        <v>45746.388888888891</v>
      </c>
      <c r="Q1204" s="57">
        <v>45746.395138888889</v>
      </c>
      <c r="R1204" t="s">
        <v>407</v>
      </c>
      <c r="S1204" s="57">
        <v>45746.40347222222</v>
      </c>
      <c r="W1204" t="s">
        <v>547</v>
      </c>
    </row>
    <row r="1205" spans="1:23" ht="57.95">
      <c r="A1205" s="57">
        <v>45746.375694444447</v>
      </c>
      <c r="B1205">
        <v>24869075</v>
      </c>
      <c r="C1205">
        <v>733944</v>
      </c>
      <c r="D1205" t="s">
        <v>3703</v>
      </c>
      <c r="E1205" t="s">
        <v>5101</v>
      </c>
      <c r="F1205" t="s">
        <v>5102</v>
      </c>
      <c r="G1205" t="s">
        <v>2</v>
      </c>
      <c r="H1205">
        <v>44772634</v>
      </c>
      <c r="I1205">
        <v>37</v>
      </c>
      <c r="J1205">
        <v>987756676</v>
      </c>
      <c r="K1205" s="59" t="s">
        <v>5103</v>
      </c>
      <c r="L1205" s="59" t="s">
        <v>5104</v>
      </c>
      <c r="M1205" s="59" t="s">
        <v>577</v>
      </c>
      <c r="N1205" t="s">
        <v>546</v>
      </c>
      <c r="O1205" s="57">
        <v>45746.379166666666</v>
      </c>
      <c r="P1205" s="57">
        <v>45746.402777777781</v>
      </c>
      <c r="Q1205" s="57">
        <v>45746.396527777775</v>
      </c>
      <c r="R1205" t="s">
        <v>407</v>
      </c>
      <c r="S1205" s="57">
        <v>45746.413888888892</v>
      </c>
      <c r="W1205" t="s">
        <v>547</v>
      </c>
    </row>
    <row r="1206" spans="1:23" ht="29.1">
      <c r="A1206" s="57">
        <v>45746.379861111112</v>
      </c>
      <c r="B1206">
        <v>24869098</v>
      </c>
      <c r="C1206">
        <v>733950</v>
      </c>
      <c r="D1206" t="s">
        <v>3703</v>
      </c>
      <c r="E1206" t="s">
        <v>5105</v>
      </c>
      <c r="F1206" t="s">
        <v>5106</v>
      </c>
      <c r="G1206" t="s">
        <v>2</v>
      </c>
      <c r="H1206">
        <v>9875214</v>
      </c>
      <c r="I1206">
        <v>51</v>
      </c>
      <c r="J1206">
        <v>997523147</v>
      </c>
      <c r="K1206" s="59" t="s">
        <v>5107</v>
      </c>
      <c r="L1206" s="59" t="s">
        <v>5108</v>
      </c>
      <c r="M1206" s="59" t="s">
        <v>563</v>
      </c>
      <c r="N1206" t="s">
        <v>546</v>
      </c>
      <c r="O1206" s="57">
        <v>45746.384027777778</v>
      </c>
      <c r="P1206" s="57">
        <v>45746.402777777781</v>
      </c>
      <c r="Q1206" s="57">
        <v>45746.398611111108</v>
      </c>
      <c r="R1206" t="s">
        <v>407</v>
      </c>
      <c r="S1206" s="57">
        <v>45746.410416666666</v>
      </c>
      <c r="W1206" t="s">
        <v>547</v>
      </c>
    </row>
    <row r="1207" spans="1:23" ht="29.1">
      <c r="A1207" s="57">
        <v>45746.382638888892</v>
      </c>
      <c r="B1207">
        <v>24869104</v>
      </c>
      <c r="C1207">
        <v>733954</v>
      </c>
      <c r="D1207" t="s">
        <v>3703</v>
      </c>
      <c r="E1207" t="s">
        <v>5109</v>
      </c>
      <c r="F1207" t="s">
        <v>5110</v>
      </c>
      <c r="G1207" t="s">
        <v>2</v>
      </c>
      <c r="H1207">
        <v>73003510</v>
      </c>
      <c r="I1207">
        <v>25</v>
      </c>
      <c r="J1207">
        <v>951056743</v>
      </c>
      <c r="K1207" s="59" t="s">
        <v>5111</v>
      </c>
      <c r="L1207" s="59" t="s">
        <v>407</v>
      </c>
      <c r="M1207" s="59" t="s">
        <v>677</v>
      </c>
      <c r="N1207" t="s">
        <v>546</v>
      </c>
      <c r="O1207" s="57">
        <v>45746.382638888892</v>
      </c>
      <c r="P1207" s="57">
        <v>45746.402777777781</v>
      </c>
      <c r="Q1207" s="57">
        <v>45746.409722222219</v>
      </c>
      <c r="R1207" t="s">
        <v>407</v>
      </c>
      <c r="S1207" s="57">
        <v>45746.418055555558</v>
      </c>
      <c r="W1207" t="s">
        <v>547</v>
      </c>
    </row>
    <row r="1208" spans="1:23" ht="29.1">
      <c r="A1208" s="57">
        <v>45746.383333333331</v>
      </c>
      <c r="B1208">
        <v>24869093</v>
      </c>
      <c r="C1208">
        <v>733955</v>
      </c>
      <c r="D1208" t="s">
        <v>3703</v>
      </c>
      <c r="E1208" t="s">
        <v>5112</v>
      </c>
      <c r="F1208" t="s">
        <v>5113</v>
      </c>
      <c r="G1208" t="s">
        <v>2</v>
      </c>
      <c r="H1208">
        <v>70917844</v>
      </c>
      <c r="I1208">
        <v>33</v>
      </c>
      <c r="J1208">
        <v>982817983</v>
      </c>
      <c r="K1208" s="59" t="s">
        <v>5114</v>
      </c>
      <c r="L1208" s="59" t="s">
        <v>5115</v>
      </c>
      <c r="M1208" s="59" t="s">
        <v>552</v>
      </c>
      <c r="N1208" t="s">
        <v>546</v>
      </c>
      <c r="O1208" s="57">
        <v>45746.384027777778</v>
      </c>
      <c r="P1208" s="57">
        <v>45746.402777777781</v>
      </c>
      <c r="Q1208" s="57">
        <v>45746.414583333331</v>
      </c>
      <c r="R1208" t="s">
        <v>407</v>
      </c>
      <c r="S1208" s="57">
        <v>45746.791666666664</v>
      </c>
      <c r="W1208" t="s">
        <v>547</v>
      </c>
    </row>
    <row r="1209" spans="1:23" ht="29.1">
      <c r="A1209" s="57">
        <v>45746.395833333336</v>
      </c>
      <c r="B1209">
        <v>24869127</v>
      </c>
      <c r="C1209">
        <v>733972</v>
      </c>
      <c r="D1209" t="s">
        <v>3703</v>
      </c>
      <c r="E1209" t="s">
        <v>2575</v>
      </c>
      <c r="F1209" t="s">
        <v>5116</v>
      </c>
      <c r="G1209" t="s">
        <v>2</v>
      </c>
      <c r="H1209">
        <v>41683848</v>
      </c>
      <c r="J1209">
        <v>940403342</v>
      </c>
      <c r="K1209" s="59" t="s">
        <v>5117</v>
      </c>
      <c r="L1209" s="59" t="s">
        <v>5118</v>
      </c>
      <c r="M1209" s="59" t="s">
        <v>557</v>
      </c>
      <c r="N1209" t="s">
        <v>546</v>
      </c>
      <c r="O1209" s="57">
        <v>45746.398611111108</v>
      </c>
      <c r="P1209" s="57">
        <v>45746.416666666664</v>
      </c>
      <c r="Q1209" s="57">
        <v>45746.435416666667</v>
      </c>
      <c r="R1209" t="s">
        <v>407</v>
      </c>
      <c r="S1209" t="s">
        <v>407</v>
      </c>
      <c r="W1209" t="s">
        <v>547</v>
      </c>
    </row>
    <row r="1210" spans="1:23">
      <c r="A1210" s="57">
        <v>45746.396527777775</v>
      </c>
      <c r="B1210">
        <v>24869148</v>
      </c>
      <c r="C1210">
        <v>733974</v>
      </c>
      <c r="D1210" t="s">
        <v>3703</v>
      </c>
      <c r="E1210" t="s">
        <v>5119</v>
      </c>
      <c r="F1210" t="s">
        <v>5120</v>
      </c>
      <c r="G1210" t="s">
        <v>2</v>
      </c>
      <c r="H1210">
        <v>73910107</v>
      </c>
      <c r="I1210">
        <v>15</v>
      </c>
      <c r="J1210">
        <v>968944673</v>
      </c>
      <c r="K1210" s="59" t="s">
        <v>5121</v>
      </c>
      <c r="L1210" s="59" t="s">
        <v>5122</v>
      </c>
      <c r="M1210" s="59" t="s">
        <v>907</v>
      </c>
      <c r="N1210" t="s">
        <v>546</v>
      </c>
      <c r="O1210" s="57">
        <v>45746.397222222222</v>
      </c>
      <c r="P1210" s="57">
        <v>45746.416666666664</v>
      </c>
      <c r="Q1210" s="57">
        <v>45746.423611111109</v>
      </c>
      <c r="R1210" t="s">
        <v>407</v>
      </c>
      <c r="S1210" s="57">
        <v>45746.430555555555</v>
      </c>
      <c r="W1210" t="s">
        <v>547</v>
      </c>
    </row>
    <row r="1211" spans="1:23" ht="29.1">
      <c r="A1211" s="57">
        <v>45746.401388888888</v>
      </c>
      <c r="B1211">
        <v>24869173</v>
      </c>
      <c r="C1211">
        <v>733980</v>
      </c>
      <c r="D1211" t="s">
        <v>3703</v>
      </c>
      <c r="E1211" t="s">
        <v>5123</v>
      </c>
      <c r="F1211" t="s">
        <v>5124</v>
      </c>
      <c r="G1211" t="s">
        <v>2</v>
      </c>
      <c r="H1211">
        <v>41073220</v>
      </c>
      <c r="J1211">
        <v>969645832</v>
      </c>
      <c r="K1211" s="59" t="s">
        <v>5125</v>
      </c>
      <c r="L1211" s="59" t="s">
        <v>5126</v>
      </c>
      <c r="M1211" s="59" t="s">
        <v>594</v>
      </c>
      <c r="N1211" t="s">
        <v>546</v>
      </c>
      <c r="O1211" s="57">
        <v>45746.405555555553</v>
      </c>
      <c r="P1211" s="57">
        <v>45746.430555555555</v>
      </c>
      <c r="Q1211" s="57">
        <v>45746.424305555556</v>
      </c>
      <c r="R1211" t="s">
        <v>407</v>
      </c>
      <c r="S1211" s="57">
        <v>45746.433333333334</v>
      </c>
      <c r="W1211" t="s">
        <v>547</v>
      </c>
    </row>
    <row r="1212" spans="1:23" ht="29.1">
      <c r="A1212" s="57">
        <v>45746.410416666666</v>
      </c>
      <c r="B1212">
        <v>24869210</v>
      </c>
      <c r="C1212">
        <v>733999</v>
      </c>
      <c r="D1212" t="s">
        <v>3703</v>
      </c>
      <c r="E1212" t="s">
        <v>5127</v>
      </c>
      <c r="F1212" t="s">
        <v>5128</v>
      </c>
      <c r="G1212" t="s">
        <v>2</v>
      </c>
      <c r="H1212">
        <v>91577818</v>
      </c>
      <c r="I1212">
        <v>5</v>
      </c>
      <c r="J1212">
        <v>993363711</v>
      </c>
      <c r="K1212" s="59" t="s">
        <v>5129</v>
      </c>
      <c r="L1212" s="59" t="s">
        <v>5130</v>
      </c>
      <c r="M1212" s="59" t="s">
        <v>907</v>
      </c>
      <c r="N1212" t="s">
        <v>558</v>
      </c>
      <c r="O1212" s="57">
        <v>45746.411111111112</v>
      </c>
      <c r="P1212" s="57">
        <v>45746.430555555555</v>
      </c>
      <c r="Q1212" s="57">
        <v>45746.4375</v>
      </c>
      <c r="R1212" t="s">
        <v>407</v>
      </c>
      <c r="S1212" t="s">
        <v>407</v>
      </c>
      <c r="W1212" t="s">
        <v>547</v>
      </c>
    </row>
    <row r="1213" spans="1:23" ht="29.1">
      <c r="A1213" s="57">
        <v>45746.416666666664</v>
      </c>
      <c r="B1213">
        <v>24869238</v>
      </c>
      <c r="C1213">
        <v>734012</v>
      </c>
      <c r="D1213" t="s">
        <v>3703</v>
      </c>
      <c r="E1213" t="s">
        <v>5131</v>
      </c>
      <c r="F1213" t="s">
        <v>5132</v>
      </c>
      <c r="G1213" t="s">
        <v>2</v>
      </c>
      <c r="H1213">
        <v>61184461</v>
      </c>
      <c r="I1213">
        <v>17</v>
      </c>
      <c r="J1213">
        <v>993793104</v>
      </c>
      <c r="K1213" s="59" t="s">
        <v>5133</v>
      </c>
      <c r="L1213" s="59" t="s">
        <v>5134</v>
      </c>
      <c r="M1213" s="59" t="s">
        <v>599</v>
      </c>
      <c r="N1213" t="s">
        <v>546</v>
      </c>
      <c r="O1213" s="57">
        <v>45746.420138888891</v>
      </c>
      <c r="P1213" s="57">
        <v>45746.444444444445</v>
      </c>
      <c r="Q1213" s="57">
        <v>45746.436805555553</v>
      </c>
      <c r="R1213" t="s">
        <v>407</v>
      </c>
      <c r="S1213" t="s">
        <v>407</v>
      </c>
      <c r="W1213" t="s">
        <v>547</v>
      </c>
    </row>
    <row r="1214" spans="1:23" ht="29.1">
      <c r="A1214" s="57">
        <v>45746.417361111111</v>
      </c>
      <c r="B1214">
        <v>24869239</v>
      </c>
      <c r="C1214">
        <v>734013</v>
      </c>
      <c r="D1214" t="s">
        <v>3703</v>
      </c>
      <c r="E1214" t="s">
        <v>5135</v>
      </c>
      <c r="F1214" t="s">
        <v>5136</v>
      </c>
      <c r="G1214" t="s">
        <v>2</v>
      </c>
      <c r="H1214">
        <v>43266175</v>
      </c>
      <c r="I1214">
        <v>53</v>
      </c>
      <c r="J1214">
        <v>997504214</v>
      </c>
      <c r="K1214" s="59" t="s">
        <v>5137</v>
      </c>
      <c r="L1214" s="59" t="s">
        <v>5138</v>
      </c>
      <c r="M1214" s="59" t="s">
        <v>589</v>
      </c>
      <c r="N1214" t="s">
        <v>546</v>
      </c>
      <c r="O1214" s="57">
        <v>45746.42083333333</v>
      </c>
      <c r="P1214" s="57">
        <v>45746.444444444445</v>
      </c>
      <c r="Q1214" s="57">
        <v>45746.4375</v>
      </c>
      <c r="R1214" t="s">
        <v>407</v>
      </c>
      <c r="S1214" s="57">
        <v>45746.445833333331</v>
      </c>
      <c r="W1214" t="s">
        <v>547</v>
      </c>
    </row>
    <row r="1215" spans="1:23" ht="29.1">
      <c r="A1215" s="57">
        <v>45746.418749999997</v>
      </c>
      <c r="B1215">
        <v>24869242</v>
      </c>
      <c r="C1215">
        <v>734015</v>
      </c>
      <c r="D1215" t="s">
        <v>3703</v>
      </c>
      <c r="E1215" t="s">
        <v>5139</v>
      </c>
      <c r="F1215" t="s">
        <v>5140</v>
      </c>
      <c r="G1215" t="s">
        <v>2</v>
      </c>
      <c r="H1215">
        <v>74014159</v>
      </c>
      <c r="I1215">
        <v>15</v>
      </c>
      <c r="J1215">
        <v>903016077</v>
      </c>
      <c r="K1215" s="59" t="s">
        <v>5141</v>
      </c>
      <c r="L1215" s="59" t="s">
        <v>5142</v>
      </c>
      <c r="M1215" s="59" t="s">
        <v>609</v>
      </c>
      <c r="N1215" t="s">
        <v>558</v>
      </c>
      <c r="O1215" s="57">
        <v>45746.422222222223</v>
      </c>
      <c r="P1215" s="57">
        <v>45746.444444444445</v>
      </c>
      <c r="Q1215" s="57">
        <v>45746.445138888892</v>
      </c>
      <c r="R1215" t="s">
        <v>407</v>
      </c>
      <c r="S1215" s="57">
        <v>45746.451388888891</v>
      </c>
      <c r="W1215" t="s">
        <v>547</v>
      </c>
    </row>
    <row r="1216" spans="1:23">
      <c r="A1216" s="57">
        <v>45746.418749999997</v>
      </c>
      <c r="B1216">
        <v>24869234</v>
      </c>
      <c r="C1216">
        <v>734016</v>
      </c>
      <c r="D1216" t="s">
        <v>3703</v>
      </c>
      <c r="E1216" t="s">
        <v>5143</v>
      </c>
      <c r="F1216" t="s">
        <v>5144</v>
      </c>
      <c r="G1216" t="s">
        <v>2</v>
      </c>
      <c r="H1216">
        <v>25658612</v>
      </c>
      <c r="I1216">
        <v>62</v>
      </c>
      <c r="J1216">
        <v>995269901</v>
      </c>
      <c r="K1216" s="59" t="s">
        <v>5145</v>
      </c>
      <c r="L1216" s="59" t="s">
        <v>5146</v>
      </c>
      <c r="M1216" s="59" t="s">
        <v>577</v>
      </c>
      <c r="N1216" t="s">
        <v>546</v>
      </c>
      <c r="O1216" s="57">
        <v>45746.42291666667</v>
      </c>
      <c r="P1216" s="57">
        <v>45746.444444444445</v>
      </c>
      <c r="Q1216" s="57">
        <v>45746.451388888891</v>
      </c>
      <c r="R1216" t="s">
        <v>407</v>
      </c>
      <c r="S1216" s="57">
        <v>45746.456944444442</v>
      </c>
      <c r="W1216" t="s">
        <v>547</v>
      </c>
    </row>
    <row r="1217" spans="1:23">
      <c r="A1217" s="57">
        <v>45746.438888888886</v>
      </c>
      <c r="B1217">
        <v>24869299</v>
      </c>
      <c r="C1217">
        <v>734034</v>
      </c>
      <c r="D1217" t="s">
        <v>3703</v>
      </c>
      <c r="E1217" t="s">
        <v>5147</v>
      </c>
      <c r="F1217" t="s">
        <v>5148</v>
      </c>
      <c r="G1217" t="s">
        <v>2</v>
      </c>
      <c r="H1217">
        <v>75230922</v>
      </c>
      <c r="I1217">
        <v>30</v>
      </c>
      <c r="J1217">
        <v>951228693</v>
      </c>
      <c r="K1217" s="59" t="s">
        <v>5149</v>
      </c>
      <c r="L1217" s="59" t="s">
        <v>5150</v>
      </c>
      <c r="M1217" s="59" t="s">
        <v>589</v>
      </c>
      <c r="N1217" t="s">
        <v>546</v>
      </c>
      <c r="O1217" s="57">
        <v>45746.442361111112</v>
      </c>
      <c r="P1217" s="57">
        <v>45746.458333333336</v>
      </c>
      <c r="Q1217" s="57">
        <v>45746.465277777781</v>
      </c>
      <c r="R1217" t="s">
        <v>407</v>
      </c>
      <c r="S1217" s="57">
        <v>45746.474999999999</v>
      </c>
      <c r="W1217" t="s">
        <v>547</v>
      </c>
    </row>
    <row r="1218" spans="1:23">
      <c r="A1218" s="57">
        <v>45746.447222222225</v>
      </c>
      <c r="B1218">
        <v>24869330</v>
      </c>
      <c r="C1218">
        <v>734042</v>
      </c>
      <c r="D1218" t="s">
        <v>3703</v>
      </c>
      <c r="E1218" t="s">
        <v>5151</v>
      </c>
      <c r="F1218" t="s">
        <v>5152</v>
      </c>
      <c r="G1218" t="s">
        <v>2</v>
      </c>
      <c r="H1218">
        <v>76071404</v>
      </c>
      <c r="I1218">
        <v>20</v>
      </c>
      <c r="J1218">
        <v>959163349</v>
      </c>
      <c r="K1218" s="59" t="s">
        <v>5153</v>
      </c>
      <c r="L1218" s="59" t="s">
        <v>5154</v>
      </c>
      <c r="M1218" s="59" t="s">
        <v>589</v>
      </c>
      <c r="N1218" t="s">
        <v>546</v>
      </c>
      <c r="O1218" s="57">
        <v>45746.450694444444</v>
      </c>
      <c r="P1218" s="57">
        <v>45746.458333333336</v>
      </c>
      <c r="Q1218" s="57">
        <v>45746.465277777781</v>
      </c>
      <c r="R1218" t="s">
        <v>407</v>
      </c>
      <c r="S1218" s="57">
        <v>45746.487500000003</v>
      </c>
      <c r="W1218" t="s">
        <v>547</v>
      </c>
    </row>
    <row r="1219" spans="1:23">
      <c r="A1219" s="57">
        <v>45746.457638888889</v>
      </c>
      <c r="B1219">
        <v>24869341</v>
      </c>
      <c r="C1219">
        <v>734053</v>
      </c>
      <c r="D1219" t="s">
        <v>3703</v>
      </c>
      <c r="E1219" t="s">
        <v>5155</v>
      </c>
      <c r="F1219" t="s">
        <v>5156</v>
      </c>
      <c r="G1219" t="s">
        <v>2</v>
      </c>
      <c r="H1219">
        <v>63792187</v>
      </c>
      <c r="I1219">
        <v>12</v>
      </c>
      <c r="J1219">
        <v>996703540</v>
      </c>
      <c r="K1219" s="59" t="s">
        <v>5157</v>
      </c>
      <c r="L1219" s="59" t="s">
        <v>5158</v>
      </c>
      <c r="M1219" s="59" t="s">
        <v>604</v>
      </c>
      <c r="N1219" t="s">
        <v>558</v>
      </c>
      <c r="O1219" s="57">
        <v>45746.459027777775</v>
      </c>
      <c r="P1219" s="57">
        <v>45746.472222222219</v>
      </c>
      <c r="Q1219" s="57">
        <v>45746.488194444442</v>
      </c>
      <c r="R1219" t="s">
        <v>407</v>
      </c>
      <c r="S1219" t="s">
        <v>407</v>
      </c>
      <c r="W1219" t="s">
        <v>547</v>
      </c>
    </row>
    <row r="1220" spans="1:23" ht="29.1">
      <c r="A1220" s="57">
        <v>45746.468055555553</v>
      </c>
      <c r="B1220">
        <v>24869379</v>
      </c>
      <c r="C1220">
        <v>734063</v>
      </c>
      <c r="D1220" t="s">
        <v>3703</v>
      </c>
      <c r="E1220" t="s">
        <v>2231</v>
      </c>
      <c r="F1220" t="s">
        <v>5159</v>
      </c>
      <c r="G1220" t="s">
        <v>2</v>
      </c>
      <c r="H1220">
        <v>73007224</v>
      </c>
      <c r="I1220">
        <v>22</v>
      </c>
      <c r="J1220">
        <v>959733151</v>
      </c>
      <c r="K1220" s="59" t="s">
        <v>5160</v>
      </c>
      <c r="L1220" s="59" t="s">
        <v>5161</v>
      </c>
      <c r="M1220" s="59" t="s">
        <v>609</v>
      </c>
      <c r="N1220" t="s">
        <v>546</v>
      </c>
      <c r="O1220" s="57">
        <v>45746.468055555553</v>
      </c>
      <c r="P1220" s="57">
        <v>45746.486111111109</v>
      </c>
      <c r="Q1220" s="57">
        <v>45746.492361111108</v>
      </c>
      <c r="R1220" t="s">
        <v>407</v>
      </c>
      <c r="S1220" s="57">
        <v>45746.504861111112</v>
      </c>
      <c r="W1220" t="s">
        <v>547</v>
      </c>
    </row>
    <row r="1221" spans="1:23" ht="29.1">
      <c r="A1221" s="57">
        <v>45746.469444444447</v>
      </c>
      <c r="B1221">
        <v>24869386</v>
      </c>
      <c r="C1221">
        <v>734064</v>
      </c>
      <c r="D1221" t="s">
        <v>3703</v>
      </c>
      <c r="E1221" t="s">
        <v>5162</v>
      </c>
      <c r="F1221" t="s">
        <v>5163</v>
      </c>
      <c r="G1221" t="s">
        <v>1248</v>
      </c>
      <c r="H1221">
        <v>3859143</v>
      </c>
      <c r="I1221">
        <v>37</v>
      </c>
      <c r="J1221">
        <v>963930572</v>
      </c>
      <c r="K1221" s="59" t="s">
        <v>5164</v>
      </c>
      <c r="L1221" s="59" t="s">
        <v>5165</v>
      </c>
      <c r="M1221" s="59" t="s">
        <v>757</v>
      </c>
      <c r="N1221" t="s">
        <v>546</v>
      </c>
      <c r="O1221" s="57">
        <v>45746.470138888886</v>
      </c>
      <c r="P1221" s="57">
        <v>45746.486111111109</v>
      </c>
      <c r="Q1221" s="57">
        <v>45746.50277777778</v>
      </c>
      <c r="R1221" t="s">
        <v>407</v>
      </c>
      <c r="S1221" s="57">
        <v>45746.779166666667</v>
      </c>
      <c r="W1221" t="s">
        <v>547</v>
      </c>
    </row>
    <row r="1222" spans="1:23" ht="29.1">
      <c r="A1222" s="57">
        <v>45746.470833333333</v>
      </c>
      <c r="B1222">
        <v>24869391</v>
      </c>
      <c r="C1222">
        <v>734065</v>
      </c>
      <c r="D1222" t="s">
        <v>3703</v>
      </c>
      <c r="E1222" t="s">
        <v>5166</v>
      </c>
      <c r="F1222" t="s">
        <v>5167</v>
      </c>
      <c r="G1222" t="s">
        <v>2</v>
      </c>
      <c r="H1222">
        <v>6772011</v>
      </c>
      <c r="I1222">
        <v>55</v>
      </c>
      <c r="J1222">
        <v>991677372</v>
      </c>
      <c r="K1222" s="59" t="s">
        <v>5168</v>
      </c>
      <c r="L1222" s="59" t="s">
        <v>5169</v>
      </c>
      <c r="M1222" s="59" t="s">
        <v>594</v>
      </c>
      <c r="N1222" t="s">
        <v>546</v>
      </c>
      <c r="O1222" s="57">
        <v>45746.470833333333</v>
      </c>
      <c r="P1222" s="57">
        <v>45746.486111111109</v>
      </c>
      <c r="Q1222" s="57">
        <v>45746.493750000001</v>
      </c>
      <c r="R1222" t="s">
        <v>407</v>
      </c>
      <c r="S1222" s="57">
        <v>45746.50277777778</v>
      </c>
      <c r="W1222" t="s">
        <v>547</v>
      </c>
    </row>
    <row r="1223" spans="1:23">
      <c r="A1223" s="57">
        <v>45746.477777777778</v>
      </c>
      <c r="B1223">
        <v>24869409</v>
      </c>
      <c r="C1223">
        <v>734075</v>
      </c>
      <c r="D1223" t="s">
        <v>3703</v>
      </c>
      <c r="E1223" t="s">
        <v>5170</v>
      </c>
      <c r="F1223" t="s">
        <v>5171</v>
      </c>
      <c r="G1223" t="s">
        <v>2</v>
      </c>
      <c r="H1223">
        <v>41193461</v>
      </c>
      <c r="I1223">
        <v>43</v>
      </c>
      <c r="J1223">
        <v>980021563</v>
      </c>
      <c r="K1223" s="59" t="s">
        <v>5172</v>
      </c>
      <c r="L1223" s="59" t="s">
        <v>5173</v>
      </c>
      <c r="M1223" s="59" t="s">
        <v>552</v>
      </c>
      <c r="N1223" t="s">
        <v>546</v>
      </c>
      <c r="O1223" s="57">
        <v>45746.481249999997</v>
      </c>
      <c r="P1223" s="57">
        <v>45746.5</v>
      </c>
      <c r="Q1223" s="57">
        <v>45746.506944444445</v>
      </c>
      <c r="R1223" t="s">
        <v>407</v>
      </c>
      <c r="S1223" s="57">
        <v>45746.515972222223</v>
      </c>
      <c r="W1223" t="s">
        <v>547</v>
      </c>
    </row>
    <row r="1224" spans="1:23" ht="29.1">
      <c r="A1224" s="57">
        <v>45746.48333333333</v>
      </c>
      <c r="B1224">
        <v>24869424</v>
      </c>
      <c r="C1224">
        <v>734082</v>
      </c>
      <c r="D1224" t="s">
        <v>3703</v>
      </c>
      <c r="E1224" t="s">
        <v>5174</v>
      </c>
      <c r="F1224" t="s">
        <v>5175</v>
      </c>
      <c r="G1224" t="s">
        <v>2</v>
      </c>
      <c r="H1224">
        <v>40043375</v>
      </c>
      <c r="I1224">
        <v>47</v>
      </c>
      <c r="J1224">
        <v>964164370</v>
      </c>
      <c r="K1224" s="59" t="s">
        <v>5176</v>
      </c>
      <c r="L1224" s="59" t="s">
        <v>5177</v>
      </c>
      <c r="M1224" s="59" t="s">
        <v>594</v>
      </c>
      <c r="N1224" t="s">
        <v>546</v>
      </c>
      <c r="O1224" s="57">
        <v>45746.486805555556</v>
      </c>
      <c r="P1224" s="57">
        <v>45746.513888888891</v>
      </c>
      <c r="Q1224" s="57">
        <v>45746.503472222219</v>
      </c>
      <c r="R1224" t="s">
        <v>407</v>
      </c>
      <c r="S1224" s="57">
        <v>45746.518750000003</v>
      </c>
      <c r="W1224" t="s">
        <v>547</v>
      </c>
    </row>
    <row r="1225" spans="1:23" ht="29.1">
      <c r="A1225" s="57">
        <v>45746.50277777778</v>
      </c>
      <c r="B1225">
        <v>24869477</v>
      </c>
      <c r="C1225">
        <v>734101</v>
      </c>
      <c r="D1225" t="s">
        <v>3703</v>
      </c>
      <c r="E1225" t="s">
        <v>5178</v>
      </c>
      <c r="F1225" t="s">
        <v>5179</v>
      </c>
      <c r="G1225" t="s">
        <v>2</v>
      </c>
      <c r="H1225">
        <v>77725664</v>
      </c>
      <c r="I1225">
        <v>12</v>
      </c>
      <c r="J1225">
        <v>980458516</v>
      </c>
      <c r="K1225" s="59" t="s">
        <v>5180</v>
      </c>
      <c r="L1225" s="59" t="s">
        <v>5181</v>
      </c>
      <c r="M1225" s="59" t="s">
        <v>563</v>
      </c>
      <c r="N1225" t="s">
        <v>558</v>
      </c>
      <c r="O1225" s="57">
        <v>45746.50277777778</v>
      </c>
      <c r="P1225" s="57">
        <v>45746.513888888891</v>
      </c>
      <c r="Q1225" s="57">
        <v>45746.521527777775</v>
      </c>
      <c r="R1225" t="s">
        <v>407</v>
      </c>
      <c r="S1225" t="s">
        <v>407</v>
      </c>
      <c r="W1225" t="s">
        <v>547</v>
      </c>
    </row>
    <row r="1226" spans="1:23">
      <c r="A1226" s="57">
        <v>45746.506944444445</v>
      </c>
      <c r="B1226">
        <v>24869482</v>
      </c>
      <c r="C1226">
        <v>734105</v>
      </c>
      <c r="D1226" t="s">
        <v>3703</v>
      </c>
      <c r="E1226" t="s">
        <v>5182</v>
      </c>
      <c r="F1226" t="s">
        <v>5183</v>
      </c>
      <c r="G1226" t="s">
        <v>2</v>
      </c>
      <c r="H1226">
        <v>76487166</v>
      </c>
      <c r="I1226">
        <v>14</v>
      </c>
      <c r="J1226">
        <v>933885971</v>
      </c>
      <c r="K1226" s="59" t="s">
        <v>5184</v>
      </c>
      <c r="L1226" s="59" t="s">
        <v>5185</v>
      </c>
      <c r="M1226" s="59" t="s">
        <v>757</v>
      </c>
      <c r="N1226" t="s">
        <v>558</v>
      </c>
      <c r="O1226" s="57">
        <v>45746.508333333331</v>
      </c>
      <c r="P1226" s="57">
        <v>45746.527777777781</v>
      </c>
      <c r="Q1226" s="57">
        <v>45746.526388888888</v>
      </c>
      <c r="R1226" t="s">
        <v>407</v>
      </c>
      <c r="S1226" s="57">
        <v>45746.532638888886</v>
      </c>
      <c r="W1226" t="s">
        <v>547</v>
      </c>
    </row>
    <row r="1227" spans="1:23" ht="29.1">
      <c r="A1227" s="57">
        <v>45746.513194444444</v>
      </c>
      <c r="B1227">
        <v>24869497</v>
      </c>
      <c r="C1227">
        <v>734109</v>
      </c>
      <c r="D1227" t="s">
        <v>3703</v>
      </c>
      <c r="E1227" t="s">
        <v>5186</v>
      </c>
      <c r="F1227" t="s">
        <v>5187</v>
      </c>
      <c r="G1227" t="s">
        <v>2</v>
      </c>
      <c r="H1227">
        <v>70409640</v>
      </c>
      <c r="I1227">
        <v>27</v>
      </c>
      <c r="J1227">
        <v>962775799</v>
      </c>
      <c r="K1227" s="59" t="s">
        <v>5188</v>
      </c>
      <c r="L1227" s="59" t="s">
        <v>5189</v>
      </c>
      <c r="M1227" s="59" t="s">
        <v>557</v>
      </c>
      <c r="N1227" t="s">
        <v>546</v>
      </c>
      <c r="O1227" s="57">
        <v>45746.513888888891</v>
      </c>
      <c r="P1227" s="57">
        <v>45746.527777777781</v>
      </c>
      <c r="Q1227" s="57">
        <v>45746.535416666666</v>
      </c>
      <c r="R1227" t="s">
        <v>407</v>
      </c>
      <c r="S1227" s="57">
        <v>45746.538194444445</v>
      </c>
      <c r="W1227" t="s">
        <v>547</v>
      </c>
    </row>
    <row r="1228" spans="1:23" ht="29.1">
      <c r="A1228" s="57">
        <v>45746.524305555555</v>
      </c>
      <c r="B1228">
        <v>24869527</v>
      </c>
      <c r="C1228">
        <v>734116</v>
      </c>
      <c r="D1228" t="s">
        <v>3703</v>
      </c>
      <c r="E1228" t="s">
        <v>5190</v>
      </c>
      <c r="F1228" t="s">
        <v>5191</v>
      </c>
      <c r="G1228" t="s">
        <v>2</v>
      </c>
      <c r="H1228">
        <v>78214634</v>
      </c>
      <c r="J1228">
        <v>957394340</v>
      </c>
      <c r="K1228" s="59" t="s">
        <v>5192</v>
      </c>
      <c r="L1228" s="59" t="s">
        <v>5193</v>
      </c>
      <c r="M1228" s="59" t="s">
        <v>810</v>
      </c>
      <c r="N1228" t="s">
        <v>558</v>
      </c>
      <c r="O1228" s="57">
        <v>45746.568749999999</v>
      </c>
      <c r="P1228" s="57">
        <v>45746.611111111109</v>
      </c>
      <c r="Q1228" s="57">
        <v>45746.660416666666</v>
      </c>
      <c r="R1228" t="s">
        <v>407</v>
      </c>
      <c r="S1228" s="57">
        <v>45746.676388888889</v>
      </c>
      <c r="W1228" t="s">
        <v>547</v>
      </c>
    </row>
    <row r="1229" spans="1:23" ht="29.1">
      <c r="A1229" s="57">
        <v>45746.52847222222</v>
      </c>
      <c r="B1229">
        <v>24869546</v>
      </c>
      <c r="C1229">
        <v>734122</v>
      </c>
      <c r="D1229" t="s">
        <v>3703</v>
      </c>
      <c r="E1229" t="s">
        <v>5194</v>
      </c>
      <c r="F1229" t="s">
        <v>5195</v>
      </c>
      <c r="G1229" t="s">
        <v>2</v>
      </c>
      <c r="H1229">
        <v>70365375</v>
      </c>
      <c r="I1229">
        <v>25</v>
      </c>
      <c r="J1229">
        <v>912089287</v>
      </c>
      <c r="K1229" s="59" t="s">
        <v>5196</v>
      </c>
      <c r="L1229" s="59" t="s">
        <v>5197</v>
      </c>
      <c r="M1229" s="59" t="s">
        <v>573</v>
      </c>
      <c r="N1229" t="s">
        <v>546</v>
      </c>
      <c r="O1229" s="57">
        <v>45746.529166666667</v>
      </c>
      <c r="P1229" s="57">
        <v>45746.541666666664</v>
      </c>
      <c r="Q1229" s="57">
        <v>45746.552083333336</v>
      </c>
      <c r="R1229" t="s">
        <v>407</v>
      </c>
      <c r="S1229" s="57">
        <v>45746.561805555553</v>
      </c>
      <c r="W1229" t="s">
        <v>547</v>
      </c>
    </row>
    <row r="1230" spans="1:23" ht="29.1">
      <c r="A1230" s="57">
        <v>45746.529861111114</v>
      </c>
      <c r="B1230">
        <v>24869549</v>
      </c>
      <c r="C1230">
        <v>734124</v>
      </c>
      <c r="D1230" t="s">
        <v>3703</v>
      </c>
      <c r="E1230" t="s">
        <v>5198</v>
      </c>
      <c r="F1230" t="s">
        <v>5199</v>
      </c>
      <c r="G1230" t="s">
        <v>2</v>
      </c>
      <c r="H1230">
        <v>43451026</v>
      </c>
      <c r="I1230">
        <v>39</v>
      </c>
      <c r="J1230">
        <v>954929362</v>
      </c>
      <c r="K1230" s="59" t="s">
        <v>5200</v>
      </c>
      <c r="L1230" s="59" t="s">
        <v>5201</v>
      </c>
      <c r="M1230" s="59" t="s">
        <v>589</v>
      </c>
      <c r="N1230" t="s">
        <v>546</v>
      </c>
      <c r="O1230" s="57">
        <v>45746.533333333333</v>
      </c>
      <c r="P1230" s="57">
        <v>45746.555555555555</v>
      </c>
      <c r="Q1230" s="57">
        <v>45746.566666666666</v>
      </c>
      <c r="R1230" t="s">
        <v>407</v>
      </c>
      <c r="S1230" s="57">
        <v>45746.777777777781</v>
      </c>
      <c r="W1230" t="s">
        <v>547</v>
      </c>
    </row>
    <row r="1231" spans="1:23">
      <c r="A1231" s="57">
        <v>45746.542361111111</v>
      </c>
      <c r="B1231">
        <v>24869575</v>
      </c>
      <c r="C1231">
        <v>734132</v>
      </c>
      <c r="D1231" t="s">
        <v>3703</v>
      </c>
      <c r="E1231" t="s">
        <v>5202</v>
      </c>
      <c r="F1231" t="s">
        <v>5203</v>
      </c>
      <c r="G1231" t="s">
        <v>2</v>
      </c>
      <c r="H1231">
        <v>74136871</v>
      </c>
      <c r="J1231">
        <v>994890501</v>
      </c>
      <c r="K1231" s="59" t="s">
        <v>5204</v>
      </c>
      <c r="L1231" s="59" t="s">
        <v>5205</v>
      </c>
      <c r="M1231" s="59" t="s">
        <v>577</v>
      </c>
      <c r="N1231" t="s">
        <v>546</v>
      </c>
      <c r="O1231" s="57">
        <v>45746.547222222223</v>
      </c>
      <c r="P1231" s="57">
        <v>45746.569444444445</v>
      </c>
      <c r="Q1231" s="57">
        <v>45746.569444444445</v>
      </c>
      <c r="R1231" t="s">
        <v>407</v>
      </c>
      <c r="S1231" s="57">
        <v>45746.580555555556</v>
      </c>
      <c r="W1231" t="s">
        <v>547</v>
      </c>
    </row>
    <row r="1232" spans="1:23" ht="29.1">
      <c r="A1232" s="57">
        <v>45746.548611111109</v>
      </c>
      <c r="B1232">
        <v>24869609</v>
      </c>
      <c r="C1232">
        <v>734135</v>
      </c>
      <c r="D1232" t="s">
        <v>3703</v>
      </c>
      <c r="E1232" t="s">
        <v>5206</v>
      </c>
      <c r="F1232" t="s">
        <v>5207</v>
      </c>
      <c r="G1232" t="s">
        <v>2</v>
      </c>
      <c r="H1232">
        <v>7259368</v>
      </c>
      <c r="I1232">
        <v>54</v>
      </c>
      <c r="J1232">
        <v>933914648</v>
      </c>
      <c r="K1232" s="59" t="s">
        <v>5208</v>
      </c>
      <c r="L1232" s="59" t="s">
        <v>5209</v>
      </c>
      <c r="M1232" s="59" t="s">
        <v>604</v>
      </c>
      <c r="N1232" t="s">
        <v>546</v>
      </c>
      <c r="O1232" s="57">
        <v>45746.552083333336</v>
      </c>
      <c r="P1232" s="57">
        <v>45746.576388888891</v>
      </c>
      <c r="Q1232" s="57">
        <v>45746.569444444445</v>
      </c>
      <c r="R1232" t="s">
        <v>407</v>
      </c>
      <c r="S1232" s="57">
        <v>45746.576388888891</v>
      </c>
      <c r="W1232" t="s">
        <v>547</v>
      </c>
    </row>
    <row r="1233" spans="1:23" ht="29.1">
      <c r="A1233" s="57">
        <v>45746.559027777781</v>
      </c>
      <c r="B1233">
        <v>24869617</v>
      </c>
      <c r="C1233">
        <v>734146</v>
      </c>
      <c r="D1233" t="s">
        <v>3703</v>
      </c>
      <c r="E1233" t="s">
        <v>1652</v>
      </c>
      <c r="F1233" t="s">
        <v>5210</v>
      </c>
      <c r="G1233" t="s">
        <v>2</v>
      </c>
      <c r="H1233">
        <v>90192245</v>
      </c>
      <c r="I1233">
        <v>7</v>
      </c>
      <c r="J1233">
        <v>964018686</v>
      </c>
      <c r="K1233" s="59" t="s">
        <v>5211</v>
      </c>
      <c r="L1233" s="59" t="s">
        <v>5212</v>
      </c>
      <c r="M1233" s="59" t="s">
        <v>1509</v>
      </c>
      <c r="N1233" t="s">
        <v>558</v>
      </c>
      <c r="O1233" s="57">
        <v>45746.563194444447</v>
      </c>
      <c r="P1233" s="57">
        <v>45746.597222222219</v>
      </c>
      <c r="Q1233" s="57">
        <v>45746.590277777781</v>
      </c>
      <c r="R1233" t="s">
        <v>407</v>
      </c>
      <c r="S1233" s="57">
        <v>45746.609027777777</v>
      </c>
      <c r="W1233" t="s">
        <v>547</v>
      </c>
    </row>
    <row r="1234" spans="1:23" ht="29.1">
      <c r="A1234" s="57">
        <v>45746.559027777781</v>
      </c>
      <c r="B1234">
        <v>24869640</v>
      </c>
      <c r="C1234">
        <v>734147</v>
      </c>
      <c r="D1234" t="s">
        <v>3703</v>
      </c>
      <c r="E1234" t="s">
        <v>5213</v>
      </c>
      <c r="F1234" t="s">
        <v>5214</v>
      </c>
      <c r="G1234" t="s">
        <v>5215</v>
      </c>
      <c r="H1234">
        <v>7535765</v>
      </c>
      <c r="I1234">
        <v>48</v>
      </c>
      <c r="J1234">
        <v>946364396</v>
      </c>
      <c r="K1234" s="59" t="s">
        <v>5216</v>
      </c>
      <c r="L1234" s="59" t="s">
        <v>5217</v>
      </c>
      <c r="M1234" s="59" t="s">
        <v>557</v>
      </c>
      <c r="N1234" t="s">
        <v>546</v>
      </c>
      <c r="O1234" s="57">
        <v>45746.563194444447</v>
      </c>
      <c r="P1234" s="57">
        <v>45746.583333333336</v>
      </c>
      <c r="Q1234" s="57">
        <v>45746.590277777781</v>
      </c>
      <c r="R1234" t="s">
        <v>407</v>
      </c>
      <c r="S1234" s="57">
        <v>45746.594444444447</v>
      </c>
      <c r="W1234" t="s">
        <v>547</v>
      </c>
    </row>
    <row r="1235" spans="1:23" ht="43.5">
      <c r="A1235" s="57">
        <v>45746.55972222222</v>
      </c>
      <c r="B1235">
        <v>24869641</v>
      </c>
      <c r="C1235">
        <v>734148</v>
      </c>
      <c r="D1235" t="s">
        <v>3703</v>
      </c>
      <c r="E1235" t="s">
        <v>5218</v>
      </c>
      <c r="F1235" t="s">
        <v>5219</v>
      </c>
      <c r="G1235" t="s">
        <v>2</v>
      </c>
      <c r="H1235">
        <v>77313151</v>
      </c>
      <c r="I1235">
        <v>13</v>
      </c>
      <c r="J1235">
        <v>932063597</v>
      </c>
      <c r="K1235" s="59" t="s">
        <v>5220</v>
      </c>
      <c r="L1235" s="59" t="s">
        <v>5221</v>
      </c>
      <c r="M1235" s="59" t="s">
        <v>573</v>
      </c>
      <c r="N1235" t="s">
        <v>558</v>
      </c>
      <c r="O1235" s="57">
        <v>45746.563194444447</v>
      </c>
      <c r="P1235" s="57">
        <v>45746.583333333336</v>
      </c>
      <c r="Q1235" s="57">
        <v>45746.580555555556</v>
      </c>
      <c r="R1235" t="s">
        <v>407</v>
      </c>
      <c r="S1235" s="57">
        <v>45746.586111111108</v>
      </c>
      <c r="W1235" t="s">
        <v>547</v>
      </c>
    </row>
    <row r="1236" spans="1:23" ht="43.5">
      <c r="A1236" s="57">
        <v>45746.564583333333</v>
      </c>
      <c r="B1236">
        <v>24869644</v>
      </c>
      <c r="C1236">
        <v>734152</v>
      </c>
      <c r="D1236" t="s">
        <v>3703</v>
      </c>
      <c r="E1236" t="s">
        <v>5222</v>
      </c>
      <c r="F1236" t="s">
        <v>5223</v>
      </c>
      <c r="G1236" t="s">
        <v>4911</v>
      </c>
      <c r="H1236">
        <v>10079528809</v>
      </c>
      <c r="I1236">
        <v>65</v>
      </c>
      <c r="J1236">
        <v>998327294</v>
      </c>
      <c r="K1236" s="59" t="s">
        <v>5224</v>
      </c>
      <c r="L1236" s="59" t="s">
        <v>5225</v>
      </c>
      <c r="M1236" s="59" t="s">
        <v>604</v>
      </c>
      <c r="N1236" t="s">
        <v>546</v>
      </c>
      <c r="O1236" s="57">
        <v>45746.568055555559</v>
      </c>
      <c r="P1236" s="57">
        <v>45746.597222222219</v>
      </c>
      <c r="Q1236" s="57">
        <v>45746.652083333334</v>
      </c>
      <c r="R1236" t="s">
        <v>407</v>
      </c>
      <c r="S1236" s="57">
        <v>45746.664583333331</v>
      </c>
      <c r="W1236" t="s">
        <v>547</v>
      </c>
    </row>
    <row r="1237" spans="1:23">
      <c r="A1237" s="57">
        <v>45746.586805555555</v>
      </c>
      <c r="B1237">
        <v>24869693</v>
      </c>
      <c r="C1237">
        <v>734167</v>
      </c>
      <c r="D1237" t="s">
        <v>3703</v>
      </c>
      <c r="E1237" t="s">
        <v>5226</v>
      </c>
      <c r="F1237" t="s">
        <v>5227</v>
      </c>
      <c r="G1237" t="s">
        <v>2</v>
      </c>
      <c r="H1237">
        <v>7599018</v>
      </c>
      <c r="I1237">
        <v>59</v>
      </c>
      <c r="J1237">
        <v>924450160</v>
      </c>
      <c r="K1237" s="59" t="s">
        <v>5228</v>
      </c>
      <c r="L1237" s="59" t="s">
        <v>5229</v>
      </c>
      <c r="M1237" s="59" t="s">
        <v>589</v>
      </c>
      <c r="N1237" t="s">
        <v>546</v>
      </c>
      <c r="O1237" s="57">
        <v>45746.586805555555</v>
      </c>
      <c r="P1237" s="57">
        <v>45746.604166666664</v>
      </c>
      <c r="Q1237" s="57">
        <v>45746.61041666667</v>
      </c>
      <c r="R1237" t="s">
        <v>407</v>
      </c>
      <c r="S1237" s="57">
        <v>45746.631249999999</v>
      </c>
      <c r="W1237" t="s">
        <v>547</v>
      </c>
    </row>
    <row r="1238" spans="1:23" ht="29.1">
      <c r="A1238" s="57">
        <v>45746.590277777781</v>
      </c>
      <c r="B1238">
        <v>24869699</v>
      </c>
      <c r="C1238">
        <v>734169</v>
      </c>
      <c r="D1238" t="s">
        <v>3703</v>
      </c>
      <c r="E1238" t="s">
        <v>5230</v>
      </c>
      <c r="F1238" t="s">
        <v>5231</v>
      </c>
      <c r="G1238" t="s">
        <v>2</v>
      </c>
      <c r="H1238">
        <v>90382136</v>
      </c>
      <c r="I1238">
        <v>7</v>
      </c>
      <c r="J1238">
        <v>993085776</v>
      </c>
      <c r="K1238" s="59" t="s">
        <v>5232</v>
      </c>
      <c r="L1238" s="59" t="s">
        <v>5233</v>
      </c>
      <c r="M1238" s="59" t="s">
        <v>5234</v>
      </c>
      <c r="N1238" t="s">
        <v>558</v>
      </c>
      <c r="O1238" s="57">
        <v>45746.590277777781</v>
      </c>
      <c r="P1238" s="57">
        <v>45746.611111111109</v>
      </c>
      <c r="Q1238" s="57">
        <v>45746.609722222223</v>
      </c>
      <c r="R1238" t="s">
        <v>407</v>
      </c>
      <c r="S1238" s="57">
        <v>45746.625694444447</v>
      </c>
      <c r="W1238" t="s">
        <v>547</v>
      </c>
    </row>
    <row r="1239" spans="1:23" ht="29.1">
      <c r="A1239" s="57">
        <v>45746.616666666669</v>
      </c>
      <c r="B1239">
        <v>24869763</v>
      </c>
      <c r="C1239">
        <v>734185</v>
      </c>
      <c r="D1239" t="s">
        <v>3703</v>
      </c>
      <c r="E1239" t="s">
        <v>5235</v>
      </c>
      <c r="F1239" t="s">
        <v>4047</v>
      </c>
      <c r="G1239" t="s">
        <v>2</v>
      </c>
      <c r="H1239">
        <v>73836378</v>
      </c>
      <c r="I1239">
        <v>15</v>
      </c>
      <c r="J1239">
        <v>907888391</v>
      </c>
      <c r="K1239" s="59" t="s">
        <v>5236</v>
      </c>
      <c r="L1239" s="59" t="s">
        <v>5237</v>
      </c>
      <c r="M1239" s="59" t="s">
        <v>609</v>
      </c>
      <c r="N1239" t="s">
        <v>558</v>
      </c>
      <c r="O1239" s="57">
        <v>45746.620833333334</v>
      </c>
      <c r="P1239" s="57">
        <v>45746.638888888891</v>
      </c>
      <c r="Q1239" s="57">
        <v>45746.642361111109</v>
      </c>
      <c r="R1239" t="s">
        <v>407</v>
      </c>
      <c r="S1239" s="57">
        <v>45746.658333333333</v>
      </c>
      <c r="W1239" t="s">
        <v>547</v>
      </c>
    </row>
    <row r="1240" spans="1:23">
      <c r="A1240" s="57">
        <v>45746.654861111114</v>
      </c>
      <c r="B1240">
        <v>24869858</v>
      </c>
      <c r="C1240">
        <v>734209</v>
      </c>
      <c r="D1240" t="s">
        <v>3704</v>
      </c>
      <c r="E1240" t="s">
        <v>5238</v>
      </c>
      <c r="F1240" t="s">
        <v>5239</v>
      </c>
      <c r="G1240" t="s">
        <v>2</v>
      </c>
      <c r="H1240">
        <v>47264158</v>
      </c>
      <c r="J1240">
        <v>902665850</v>
      </c>
      <c r="K1240" s="59" t="s">
        <v>5240</v>
      </c>
      <c r="L1240" s="59" t="s">
        <v>5241</v>
      </c>
      <c r="M1240" s="59" t="s">
        <v>5242</v>
      </c>
      <c r="N1240" t="s">
        <v>546</v>
      </c>
      <c r="O1240" s="57">
        <v>45746.656944444447</v>
      </c>
      <c r="P1240" s="57">
        <v>45746.673611111109</v>
      </c>
      <c r="Q1240" t="s">
        <v>407</v>
      </c>
      <c r="R1240" t="s">
        <v>407</v>
      </c>
      <c r="S1240" t="s">
        <v>407</v>
      </c>
      <c r="W1240" t="s">
        <v>547</v>
      </c>
    </row>
    <row r="1241" spans="1:23" ht="29.1">
      <c r="A1241" s="57">
        <v>45746.669444444444</v>
      </c>
      <c r="B1241">
        <v>24869907</v>
      </c>
      <c r="C1241">
        <v>734222</v>
      </c>
      <c r="D1241" t="s">
        <v>3994</v>
      </c>
      <c r="E1241" t="s">
        <v>5243</v>
      </c>
      <c r="F1241" t="s">
        <v>5244</v>
      </c>
      <c r="G1241" t="s">
        <v>2</v>
      </c>
      <c r="H1241">
        <v>91748453</v>
      </c>
      <c r="I1241">
        <v>5</v>
      </c>
      <c r="J1241">
        <v>968455739</v>
      </c>
      <c r="K1241" s="59" t="s">
        <v>5245</v>
      </c>
      <c r="L1241" s="59" t="s">
        <v>5246</v>
      </c>
      <c r="M1241" s="59" t="s">
        <v>563</v>
      </c>
      <c r="N1241" t="s">
        <v>558</v>
      </c>
      <c r="O1241" s="57">
        <v>45746.67291666667</v>
      </c>
      <c r="P1241" s="57">
        <v>45746.6875</v>
      </c>
      <c r="Q1241" s="57">
        <v>45746.686111111114</v>
      </c>
      <c r="R1241" t="s">
        <v>407</v>
      </c>
      <c r="S1241" t="s">
        <v>407</v>
      </c>
      <c r="W1241" t="s">
        <v>547</v>
      </c>
    </row>
    <row r="1242" spans="1:23" ht="29.1">
      <c r="A1242" s="57">
        <v>45746.67083333333</v>
      </c>
      <c r="B1242">
        <v>24869913</v>
      </c>
      <c r="C1242">
        <v>734224</v>
      </c>
      <c r="D1242" t="s">
        <v>3703</v>
      </c>
      <c r="E1242" t="s">
        <v>5247</v>
      </c>
      <c r="F1242" t="s">
        <v>5248</v>
      </c>
      <c r="G1242" t="s">
        <v>2</v>
      </c>
      <c r="H1242">
        <v>72591151</v>
      </c>
      <c r="I1242">
        <v>16</v>
      </c>
      <c r="J1242">
        <v>989022349</v>
      </c>
      <c r="K1242" s="59" t="s">
        <v>5249</v>
      </c>
      <c r="L1242" s="59" t="s">
        <v>5250</v>
      </c>
      <c r="M1242" s="59" t="s">
        <v>599</v>
      </c>
      <c r="N1242" t="s">
        <v>546</v>
      </c>
      <c r="O1242" s="57">
        <v>45746.675694444442</v>
      </c>
      <c r="P1242" s="57">
        <v>45746.6875</v>
      </c>
      <c r="Q1242" s="57">
        <v>45746.693749999999</v>
      </c>
      <c r="R1242" t="s">
        <v>407</v>
      </c>
      <c r="S1242" s="57">
        <v>45746.727777777778</v>
      </c>
      <c r="W1242" t="s">
        <v>547</v>
      </c>
    </row>
    <row r="1243" spans="1:23" ht="29.1">
      <c r="A1243" s="57">
        <v>45746.680555555555</v>
      </c>
      <c r="B1243">
        <v>24869933</v>
      </c>
      <c r="C1243">
        <v>734232</v>
      </c>
      <c r="D1243" t="s">
        <v>3704</v>
      </c>
      <c r="E1243" t="s">
        <v>5251</v>
      </c>
      <c r="F1243" t="s">
        <v>5252</v>
      </c>
      <c r="G1243" t="s">
        <v>764</v>
      </c>
      <c r="H1243" t="s">
        <v>5253</v>
      </c>
      <c r="I1243">
        <v>21</v>
      </c>
      <c r="J1243">
        <v>942948435</v>
      </c>
      <c r="K1243" s="59" t="s">
        <v>5254</v>
      </c>
      <c r="L1243" s="59" t="s">
        <v>5255</v>
      </c>
      <c r="M1243" s="59" t="s">
        <v>668</v>
      </c>
      <c r="N1243" t="s">
        <v>546</v>
      </c>
      <c r="O1243" s="57">
        <v>45746.680555555555</v>
      </c>
      <c r="P1243" s="57">
        <v>45746.701388888891</v>
      </c>
      <c r="Q1243" t="s">
        <v>407</v>
      </c>
      <c r="R1243" t="s">
        <v>407</v>
      </c>
      <c r="S1243" t="s">
        <v>407</v>
      </c>
      <c r="W1243" t="s">
        <v>547</v>
      </c>
    </row>
    <row r="1244" spans="1:23">
      <c r="A1244" s="57">
        <v>45746.685416666667</v>
      </c>
      <c r="B1244">
        <v>24869937</v>
      </c>
      <c r="C1244">
        <v>734235</v>
      </c>
      <c r="D1244" t="s">
        <v>3703</v>
      </c>
      <c r="E1244" t="s">
        <v>5256</v>
      </c>
      <c r="F1244" t="s">
        <v>5257</v>
      </c>
      <c r="G1244" t="s">
        <v>2</v>
      </c>
      <c r="H1244">
        <v>78080426</v>
      </c>
      <c r="I1244">
        <v>11</v>
      </c>
      <c r="J1244">
        <v>945381604</v>
      </c>
      <c r="K1244" s="59" t="s">
        <v>5258</v>
      </c>
      <c r="L1244" s="59" t="s">
        <v>5259</v>
      </c>
      <c r="M1244" s="59" t="s">
        <v>5260</v>
      </c>
      <c r="N1244" t="s">
        <v>558</v>
      </c>
      <c r="O1244" s="57">
        <v>45746.699305555558</v>
      </c>
      <c r="P1244" s="57">
        <v>45746.722222222219</v>
      </c>
      <c r="Q1244" s="57">
        <v>45746.715277777781</v>
      </c>
      <c r="R1244" t="s">
        <v>407</v>
      </c>
      <c r="S1244" s="57">
        <v>45746.729166666664</v>
      </c>
      <c r="W1244" t="s">
        <v>547</v>
      </c>
    </row>
    <row r="1245" spans="1:23" ht="29.1">
      <c r="A1245" s="57">
        <v>45746.695833333331</v>
      </c>
      <c r="B1245">
        <v>24869970</v>
      </c>
      <c r="C1245">
        <v>734240</v>
      </c>
      <c r="D1245" t="s">
        <v>3703</v>
      </c>
      <c r="E1245" t="s">
        <v>5261</v>
      </c>
      <c r="F1245" t="s">
        <v>5262</v>
      </c>
      <c r="G1245" t="s">
        <v>2</v>
      </c>
      <c r="H1245">
        <v>90659634</v>
      </c>
      <c r="I1245">
        <v>7</v>
      </c>
      <c r="J1245">
        <v>920853079</v>
      </c>
      <c r="K1245" s="59" t="s">
        <v>5263</v>
      </c>
      <c r="L1245" s="59" t="s">
        <v>5264</v>
      </c>
      <c r="M1245" s="59" t="s">
        <v>843</v>
      </c>
      <c r="N1245" t="s">
        <v>558</v>
      </c>
      <c r="O1245" s="57">
        <v>45746.699305555558</v>
      </c>
      <c r="P1245" s="57">
        <v>45746.736111111109</v>
      </c>
      <c r="Q1245" s="57">
        <v>45746.758333333331</v>
      </c>
      <c r="R1245" t="s">
        <v>407</v>
      </c>
      <c r="S1245" s="57">
        <v>45746.769444444442</v>
      </c>
      <c r="W1245" t="s">
        <v>547</v>
      </c>
    </row>
    <row r="1246" spans="1:23" ht="57.95">
      <c r="A1246" s="57">
        <v>45746.698611111111</v>
      </c>
      <c r="B1246">
        <v>24869976</v>
      </c>
      <c r="C1246">
        <v>734245</v>
      </c>
      <c r="D1246" t="s">
        <v>3703</v>
      </c>
      <c r="E1246" t="s">
        <v>5265</v>
      </c>
      <c r="F1246" t="s">
        <v>5262</v>
      </c>
      <c r="G1246" t="s">
        <v>2</v>
      </c>
      <c r="H1246">
        <v>79961206</v>
      </c>
      <c r="I1246">
        <v>8</v>
      </c>
      <c r="J1246">
        <v>920853079</v>
      </c>
      <c r="K1246" s="59" t="s">
        <v>5266</v>
      </c>
      <c r="L1246" s="59" t="s">
        <v>5267</v>
      </c>
      <c r="M1246" s="59" t="s">
        <v>843</v>
      </c>
      <c r="N1246" t="s">
        <v>558</v>
      </c>
      <c r="O1246" s="57">
        <v>45746.702777777777</v>
      </c>
      <c r="P1246" s="57">
        <v>45746.75</v>
      </c>
      <c r="Q1246" s="57">
        <v>45746.744444444441</v>
      </c>
      <c r="R1246" t="s">
        <v>407</v>
      </c>
      <c r="S1246" s="57">
        <v>45746.758333333331</v>
      </c>
      <c r="W1246" t="s">
        <v>547</v>
      </c>
    </row>
    <row r="1247" spans="1:23" ht="29.1">
      <c r="A1247" s="57">
        <v>45746.711805555555</v>
      </c>
      <c r="B1247">
        <v>24869997</v>
      </c>
      <c r="C1247">
        <v>734257</v>
      </c>
      <c r="D1247" t="s">
        <v>3703</v>
      </c>
      <c r="E1247" t="s">
        <v>5268</v>
      </c>
      <c r="F1247" t="s">
        <v>5269</v>
      </c>
      <c r="G1247" t="s">
        <v>2</v>
      </c>
      <c r="H1247">
        <v>70056677</v>
      </c>
      <c r="I1247">
        <v>24</v>
      </c>
      <c r="J1247">
        <v>960567003</v>
      </c>
      <c r="K1247" s="59" t="s">
        <v>5270</v>
      </c>
      <c r="L1247" s="59" t="s">
        <v>5271</v>
      </c>
      <c r="M1247" s="59" t="s">
        <v>757</v>
      </c>
      <c r="N1247" t="s">
        <v>546</v>
      </c>
      <c r="O1247" s="57">
        <v>45746.713888888888</v>
      </c>
      <c r="P1247" s="57">
        <v>45746.729166666664</v>
      </c>
      <c r="Q1247" s="57">
        <v>45746.736805555556</v>
      </c>
      <c r="R1247" t="s">
        <v>407</v>
      </c>
      <c r="S1247" s="57">
        <v>45746.745138888888</v>
      </c>
      <c r="W1247" t="s">
        <v>547</v>
      </c>
    </row>
    <row r="1248" spans="1:23" ht="29.1">
      <c r="A1248" s="57">
        <v>45746.745833333334</v>
      </c>
      <c r="B1248">
        <v>24870064</v>
      </c>
      <c r="C1248">
        <v>734265</v>
      </c>
      <c r="D1248" t="s">
        <v>3704</v>
      </c>
      <c r="E1248" t="s">
        <v>5272</v>
      </c>
      <c r="F1248" t="s">
        <v>5273</v>
      </c>
      <c r="G1248" t="s">
        <v>2</v>
      </c>
      <c r="H1248">
        <v>41178717</v>
      </c>
      <c r="I1248">
        <v>44</v>
      </c>
      <c r="J1248">
        <v>975934616</v>
      </c>
      <c r="K1248" s="59" t="s">
        <v>5274</v>
      </c>
      <c r="L1248" s="59" t="s">
        <v>5275</v>
      </c>
      <c r="M1248" s="59" t="s">
        <v>589</v>
      </c>
      <c r="N1248" t="s">
        <v>546</v>
      </c>
      <c r="O1248" s="57">
        <v>45746.745833333334</v>
      </c>
      <c r="P1248" s="57">
        <v>45746.756944444445</v>
      </c>
      <c r="Q1248" s="57">
        <v>45746.763194444444</v>
      </c>
      <c r="R1248" t="s">
        <v>407</v>
      </c>
      <c r="S1248" s="57">
        <v>45746.852777777778</v>
      </c>
      <c r="W1248" t="s">
        <v>547</v>
      </c>
    </row>
    <row r="1249" spans="1:23" ht="29.1">
      <c r="A1249" s="57">
        <v>45746.749305555553</v>
      </c>
      <c r="B1249">
        <v>24870077</v>
      </c>
      <c r="C1249">
        <v>734270</v>
      </c>
      <c r="D1249" t="s">
        <v>3703</v>
      </c>
      <c r="E1249" t="s">
        <v>5276</v>
      </c>
      <c r="F1249" t="s">
        <v>4726</v>
      </c>
      <c r="G1249" t="s">
        <v>2</v>
      </c>
      <c r="H1249">
        <v>74262190</v>
      </c>
      <c r="I1249">
        <v>14</v>
      </c>
      <c r="J1249">
        <v>961758288</v>
      </c>
      <c r="K1249" s="59" t="s">
        <v>5277</v>
      </c>
      <c r="L1249" s="59" t="s">
        <v>5278</v>
      </c>
      <c r="M1249" s="59" t="s">
        <v>805</v>
      </c>
      <c r="N1249" t="s">
        <v>558</v>
      </c>
      <c r="O1249" s="57">
        <v>45746.753472222219</v>
      </c>
      <c r="P1249" s="57">
        <v>45746.777777777781</v>
      </c>
      <c r="Q1249" s="57">
        <v>45746.794444444444</v>
      </c>
      <c r="R1249" t="s">
        <v>407</v>
      </c>
      <c r="S1249" s="57">
        <v>45746.890277777777</v>
      </c>
      <c r="W1249" t="s">
        <v>547</v>
      </c>
    </row>
    <row r="1250" spans="1:23">
      <c r="A1250" s="57">
        <v>45746.756249999999</v>
      </c>
      <c r="B1250">
        <v>24870104</v>
      </c>
      <c r="C1250">
        <v>734276</v>
      </c>
      <c r="D1250" t="s">
        <v>3703</v>
      </c>
      <c r="E1250" t="s">
        <v>4457</v>
      </c>
      <c r="F1250" t="s">
        <v>4458</v>
      </c>
      <c r="G1250" t="s">
        <v>2</v>
      </c>
      <c r="H1250">
        <v>70788459</v>
      </c>
      <c r="I1250">
        <v>26</v>
      </c>
      <c r="J1250">
        <v>940416710</v>
      </c>
      <c r="K1250" s="59" t="s">
        <v>5279</v>
      </c>
      <c r="L1250" s="59" t="s">
        <v>5280</v>
      </c>
      <c r="M1250" s="59" t="s">
        <v>843</v>
      </c>
      <c r="N1250" t="s">
        <v>546</v>
      </c>
      <c r="O1250" s="57">
        <v>45746.756249999999</v>
      </c>
      <c r="P1250" s="57">
        <v>45746.770833333336</v>
      </c>
      <c r="Q1250" s="57">
        <v>45746.777083333334</v>
      </c>
      <c r="R1250" t="s">
        <v>407</v>
      </c>
      <c r="S1250" s="57">
        <v>45746.787499999999</v>
      </c>
      <c r="W1250" t="s">
        <v>547</v>
      </c>
    </row>
    <row r="1251" spans="1:23" ht="43.5">
      <c r="A1251" s="57">
        <v>45746.757638888892</v>
      </c>
      <c r="B1251">
        <v>24870107</v>
      </c>
      <c r="C1251">
        <v>734277</v>
      </c>
      <c r="D1251" t="s">
        <v>3703</v>
      </c>
      <c r="E1251" t="s">
        <v>5281</v>
      </c>
      <c r="F1251" t="s">
        <v>5282</v>
      </c>
      <c r="G1251" t="s">
        <v>2</v>
      </c>
      <c r="H1251">
        <v>44393438</v>
      </c>
      <c r="I1251">
        <v>37</v>
      </c>
      <c r="J1251">
        <v>981076225</v>
      </c>
      <c r="K1251" s="59" t="s">
        <v>5283</v>
      </c>
      <c r="L1251" s="59" t="s">
        <v>5284</v>
      </c>
      <c r="M1251" s="59" t="s">
        <v>568</v>
      </c>
      <c r="N1251" t="s">
        <v>546</v>
      </c>
      <c r="O1251" s="57">
        <v>45746.761111111111</v>
      </c>
      <c r="P1251" s="57">
        <v>45746.784722222219</v>
      </c>
      <c r="Q1251" s="57">
        <v>45746.78402777778</v>
      </c>
      <c r="R1251" t="s">
        <v>407</v>
      </c>
      <c r="S1251" s="57">
        <v>45746.789583333331</v>
      </c>
      <c r="W1251" t="s">
        <v>547</v>
      </c>
    </row>
    <row r="1252" spans="1:23" ht="29.1">
      <c r="A1252" s="57">
        <v>45746.798611111109</v>
      </c>
      <c r="B1252">
        <v>24870222</v>
      </c>
      <c r="C1252">
        <v>734314</v>
      </c>
      <c r="D1252" t="s">
        <v>3704</v>
      </c>
      <c r="E1252" t="s">
        <v>5285</v>
      </c>
      <c r="F1252" t="s">
        <v>5286</v>
      </c>
      <c r="G1252" t="s">
        <v>2</v>
      </c>
      <c r="H1252">
        <v>90217747</v>
      </c>
      <c r="I1252">
        <v>7</v>
      </c>
      <c r="J1252">
        <v>986120485</v>
      </c>
      <c r="K1252" s="59" t="s">
        <v>5287</v>
      </c>
      <c r="L1252" s="59" t="s">
        <v>5288</v>
      </c>
      <c r="M1252" s="59" t="s">
        <v>594</v>
      </c>
      <c r="N1252" t="s">
        <v>558</v>
      </c>
      <c r="O1252" s="57">
        <v>45746.798611111109</v>
      </c>
      <c r="P1252" s="57">
        <v>45746.819444444445</v>
      </c>
      <c r="Q1252" s="57">
        <v>45746.811111111114</v>
      </c>
      <c r="R1252" t="s">
        <v>407</v>
      </c>
      <c r="S1252" t="s">
        <v>407</v>
      </c>
      <c r="W1252" t="s">
        <v>547</v>
      </c>
    </row>
    <row r="1253" spans="1:23">
      <c r="A1253" s="57">
        <v>45746.818055555559</v>
      </c>
      <c r="B1253">
        <v>24870260</v>
      </c>
      <c r="C1253">
        <v>734323</v>
      </c>
      <c r="D1253" t="s">
        <v>3703</v>
      </c>
      <c r="E1253" t="s">
        <v>5289</v>
      </c>
      <c r="F1253" t="s">
        <v>5290</v>
      </c>
      <c r="G1253" t="s">
        <v>2</v>
      </c>
      <c r="H1253">
        <v>16709097</v>
      </c>
      <c r="I1253">
        <v>51</v>
      </c>
      <c r="J1253">
        <v>947047165</v>
      </c>
      <c r="K1253" s="59" t="s">
        <v>5291</v>
      </c>
      <c r="L1253" s="59" t="s">
        <v>5292</v>
      </c>
      <c r="M1253" s="59" t="s">
        <v>594</v>
      </c>
      <c r="N1253" t="s">
        <v>546</v>
      </c>
      <c r="O1253" s="57">
        <v>45746.822222222225</v>
      </c>
      <c r="P1253" s="57">
        <v>45746.840277777781</v>
      </c>
      <c r="Q1253" s="57">
        <v>45746.847222222219</v>
      </c>
      <c r="R1253" t="s">
        <v>407</v>
      </c>
      <c r="S1253" t="s">
        <v>407</v>
      </c>
      <c r="W1253" t="s">
        <v>547</v>
      </c>
    </row>
    <row r="1254" spans="1:23" ht="29.1">
      <c r="A1254" s="57">
        <v>45746.819444444445</v>
      </c>
      <c r="B1254">
        <v>24870265</v>
      </c>
      <c r="C1254">
        <v>734325</v>
      </c>
      <c r="D1254" t="s">
        <v>3704</v>
      </c>
      <c r="E1254" t="s">
        <v>4469</v>
      </c>
      <c r="F1254" t="s">
        <v>4470</v>
      </c>
      <c r="G1254" t="s">
        <v>2</v>
      </c>
      <c r="H1254">
        <v>72366344</v>
      </c>
      <c r="I1254">
        <v>25</v>
      </c>
      <c r="J1254">
        <v>938174362</v>
      </c>
      <c r="K1254" s="59" t="s">
        <v>5293</v>
      </c>
      <c r="L1254" s="59" t="s">
        <v>5294</v>
      </c>
      <c r="M1254" s="59" t="s">
        <v>1204</v>
      </c>
      <c r="N1254" t="s">
        <v>546</v>
      </c>
      <c r="O1254" s="57">
        <v>45746.820833333331</v>
      </c>
      <c r="P1254" s="57">
        <v>45746.840277777781</v>
      </c>
      <c r="Q1254" s="57">
        <v>45746.832638888889</v>
      </c>
      <c r="R1254" t="s">
        <v>407</v>
      </c>
      <c r="S1254" t="s">
        <v>407</v>
      </c>
      <c r="W1254" t="s">
        <v>547</v>
      </c>
    </row>
    <row r="1255" spans="1:23">
      <c r="A1255" s="57">
        <v>45746.876388888886</v>
      </c>
      <c r="B1255">
        <v>24870417</v>
      </c>
      <c r="C1255">
        <v>734360</v>
      </c>
      <c r="D1255" t="s">
        <v>3703</v>
      </c>
      <c r="E1255" t="s">
        <v>5295</v>
      </c>
      <c r="F1255" t="s">
        <v>5296</v>
      </c>
      <c r="G1255" t="s">
        <v>2</v>
      </c>
      <c r="H1255">
        <v>41587103</v>
      </c>
      <c r="I1255">
        <v>42</v>
      </c>
      <c r="J1255">
        <v>934590507</v>
      </c>
      <c r="K1255" s="59" t="s">
        <v>5297</v>
      </c>
      <c r="L1255" s="59" t="s">
        <v>5298</v>
      </c>
      <c r="M1255" s="59" t="s">
        <v>594</v>
      </c>
      <c r="N1255" t="s">
        <v>546</v>
      </c>
      <c r="O1255" s="57">
        <v>45746.879861111112</v>
      </c>
      <c r="P1255" s="57">
        <v>45746.887499999997</v>
      </c>
      <c r="Q1255" s="57">
        <v>45746.902083333334</v>
      </c>
      <c r="R1255" t="s">
        <v>407</v>
      </c>
      <c r="S1255" s="57">
        <v>45746.90625</v>
      </c>
      <c r="W1255" t="s">
        <v>547</v>
      </c>
    </row>
    <row r="1256" spans="1:23" ht="29.1">
      <c r="A1256" s="57">
        <v>45746.887499999997</v>
      </c>
      <c r="B1256">
        <v>24870446</v>
      </c>
      <c r="C1256">
        <v>734366</v>
      </c>
      <c r="D1256" t="s">
        <v>3704</v>
      </c>
      <c r="E1256" t="s">
        <v>5299</v>
      </c>
      <c r="F1256" t="s">
        <v>5300</v>
      </c>
      <c r="G1256" t="s">
        <v>2</v>
      </c>
      <c r="H1256">
        <v>73235175</v>
      </c>
      <c r="I1256">
        <v>22</v>
      </c>
      <c r="J1256">
        <v>989773882</v>
      </c>
      <c r="K1256" s="59" t="s">
        <v>5301</v>
      </c>
      <c r="L1256" s="59" t="s">
        <v>5302</v>
      </c>
      <c r="M1256" s="59" t="s">
        <v>584</v>
      </c>
      <c r="N1256" t="s">
        <v>546</v>
      </c>
      <c r="O1256" s="57">
        <v>45746.893750000003</v>
      </c>
      <c r="P1256" s="57">
        <v>45746.904861111114</v>
      </c>
      <c r="Q1256" t="s">
        <v>407</v>
      </c>
      <c r="R1256" t="s">
        <v>407</v>
      </c>
      <c r="S1256" t="s">
        <v>407</v>
      </c>
      <c r="W1256" t="s">
        <v>547</v>
      </c>
    </row>
    <row r="1257" spans="1:23" ht="43.5">
      <c r="A1257" s="57">
        <v>45746.917361111111</v>
      </c>
      <c r="B1257">
        <v>24870523</v>
      </c>
      <c r="C1257">
        <v>734384</v>
      </c>
      <c r="D1257" t="s">
        <v>540</v>
      </c>
      <c r="E1257" t="s">
        <v>5303</v>
      </c>
      <c r="F1257" t="s">
        <v>5304</v>
      </c>
      <c r="G1257" t="s">
        <v>2</v>
      </c>
      <c r="H1257">
        <v>44149478</v>
      </c>
      <c r="I1257">
        <v>38</v>
      </c>
      <c r="J1257">
        <v>913172973</v>
      </c>
      <c r="K1257" s="59" t="s">
        <v>5305</v>
      </c>
      <c r="L1257" s="59" t="s">
        <v>5306</v>
      </c>
      <c r="M1257" s="59" t="s">
        <v>5307</v>
      </c>
      <c r="N1257" t="s">
        <v>546</v>
      </c>
      <c r="O1257" s="57">
        <v>45746.923611111109</v>
      </c>
      <c r="P1257" s="57">
        <v>45747.306250000001</v>
      </c>
      <c r="Q1257" t="s">
        <v>407</v>
      </c>
      <c r="R1257" t="s">
        <v>407</v>
      </c>
      <c r="S1257" t="s">
        <v>407</v>
      </c>
      <c r="W1257" t="s">
        <v>547</v>
      </c>
    </row>
    <row r="1258" spans="1:23" ht="43.5">
      <c r="A1258" s="57">
        <v>45746.918749999997</v>
      </c>
      <c r="B1258">
        <v>24870525</v>
      </c>
      <c r="C1258">
        <v>734385</v>
      </c>
      <c r="D1258" t="s">
        <v>3704</v>
      </c>
      <c r="E1258" t="s">
        <v>5308</v>
      </c>
      <c r="F1258" t="s">
        <v>5309</v>
      </c>
      <c r="G1258" t="s">
        <v>2</v>
      </c>
      <c r="H1258">
        <v>74786169</v>
      </c>
      <c r="I1258">
        <v>14</v>
      </c>
      <c r="J1258">
        <v>999287188</v>
      </c>
      <c r="K1258" s="59" t="s">
        <v>5310</v>
      </c>
      <c r="L1258" s="59" t="s">
        <v>5311</v>
      </c>
      <c r="M1258" s="59" t="s">
        <v>715</v>
      </c>
      <c r="N1258" t="s">
        <v>558</v>
      </c>
      <c r="O1258" s="57">
        <v>45746.941666666666</v>
      </c>
      <c r="P1258" s="57">
        <v>45747.306250000001</v>
      </c>
      <c r="Q1258" t="s">
        <v>407</v>
      </c>
      <c r="R1258" t="s">
        <v>407</v>
      </c>
      <c r="S1258" t="s">
        <v>407</v>
      </c>
      <c r="W1258" t="s">
        <v>547</v>
      </c>
    </row>
    <row r="1259" spans="1:23">
      <c r="A1259" s="57">
        <v>45747.100694444445</v>
      </c>
      <c r="B1259">
        <v>24870716</v>
      </c>
      <c r="C1259">
        <v>734426</v>
      </c>
      <c r="D1259" t="s">
        <v>3703</v>
      </c>
      <c r="E1259" t="s">
        <v>5312</v>
      </c>
      <c r="F1259" t="s">
        <v>5313</v>
      </c>
      <c r="G1259" t="s">
        <v>2</v>
      </c>
      <c r="H1259">
        <v>72785216</v>
      </c>
      <c r="I1259">
        <v>23</v>
      </c>
      <c r="J1259">
        <v>942819205</v>
      </c>
      <c r="K1259" s="59" t="s">
        <v>5314</v>
      </c>
      <c r="L1259" s="59" t="s">
        <v>5315</v>
      </c>
      <c r="M1259" s="59" t="s">
        <v>852</v>
      </c>
      <c r="N1259" t="s">
        <v>546</v>
      </c>
      <c r="O1259" s="57">
        <v>45747.260416666664</v>
      </c>
      <c r="P1259" s="57">
        <v>45747.315972222219</v>
      </c>
      <c r="Q1259" s="57">
        <v>45747.304166666669</v>
      </c>
      <c r="R1259" t="s">
        <v>407</v>
      </c>
      <c r="S1259" s="57">
        <v>45747.316666666666</v>
      </c>
      <c r="U1259" t="s">
        <v>407</v>
      </c>
      <c r="W1259" t="s">
        <v>547</v>
      </c>
    </row>
    <row r="1260" spans="1:23">
      <c r="A1260" s="57">
        <v>45747.220138888886</v>
      </c>
      <c r="B1260">
        <v>24870764</v>
      </c>
      <c r="C1260">
        <v>734444</v>
      </c>
      <c r="D1260" t="s">
        <v>3703</v>
      </c>
      <c r="E1260" t="s">
        <v>5316</v>
      </c>
      <c r="F1260" t="s">
        <v>5317</v>
      </c>
      <c r="G1260" t="s">
        <v>2</v>
      </c>
      <c r="H1260">
        <v>71586693</v>
      </c>
      <c r="I1260">
        <v>23</v>
      </c>
      <c r="J1260">
        <v>904975006</v>
      </c>
      <c r="K1260" s="59" t="s">
        <v>5318</v>
      </c>
      <c r="L1260" s="59" t="s">
        <v>5319</v>
      </c>
      <c r="M1260" s="59" t="s">
        <v>557</v>
      </c>
      <c r="N1260" t="s">
        <v>546</v>
      </c>
      <c r="O1260" s="57">
        <v>45747.265277777777</v>
      </c>
      <c r="P1260" s="57">
        <v>45747.313888888886</v>
      </c>
      <c r="Q1260" s="57">
        <v>45747.302777777775</v>
      </c>
      <c r="R1260" t="s">
        <v>407</v>
      </c>
      <c r="S1260" s="57">
        <v>45747.306944444441</v>
      </c>
      <c r="U1260" t="s">
        <v>407</v>
      </c>
      <c r="W1260" t="s">
        <v>547</v>
      </c>
    </row>
    <row r="1261" spans="1:23">
      <c r="A1261" s="57">
        <v>45747.238888888889</v>
      </c>
      <c r="B1261">
        <v>24870782</v>
      </c>
      <c r="C1261">
        <v>734452</v>
      </c>
      <c r="D1261" t="s">
        <v>3703</v>
      </c>
      <c r="E1261" t="s">
        <v>5320</v>
      </c>
      <c r="F1261" t="s">
        <v>5321</v>
      </c>
      <c r="G1261" t="s">
        <v>2</v>
      </c>
      <c r="H1261">
        <v>72287532</v>
      </c>
      <c r="I1261">
        <v>25</v>
      </c>
      <c r="J1261">
        <v>953394070</v>
      </c>
      <c r="K1261" s="59" t="s">
        <v>5322</v>
      </c>
      <c r="L1261" s="59" t="s">
        <v>5323</v>
      </c>
      <c r="M1261" s="59" t="s">
        <v>810</v>
      </c>
      <c r="N1261" t="s">
        <v>546</v>
      </c>
      <c r="O1261" s="57">
        <v>45747.244444444441</v>
      </c>
      <c r="P1261" s="57">
        <v>45747.314583333333</v>
      </c>
      <c r="Q1261" s="57">
        <v>45747.313194444447</v>
      </c>
      <c r="R1261" t="s">
        <v>407</v>
      </c>
      <c r="S1261" s="57">
        <v>45747.395138888889</v>
      </c>
      <c r="U1261" t="s">
        <v>407</v>
      </c>
      <c r="W1261" t="s">
        <v>547</v>
      </c>
    </row>
    <row r="1262" spans="1:23">
      <c r="A1262" s="57">
        <v>45747.285416666666</v>
      </c>
      <c r="B1262">
        <v>24870866</v>
      </c>
      <c r="C1262">
        <v>734505</v>
      </c>
      <c r="D1262" t="s">
        <v>3703</v>
      </c>
      <c r="E1262" t="s">
        <v>5324</v>
      </c>
      <c r="F1262" t="s">
        <v>5325</v>
      </c>
      <c r="G1262" t="s">
        <v>2</v>
      </c>
      <c r="H1262">
        <v>45368097</v>
      </c>
      <c r="I1262">
        <v>36</v>
      </c>
      <c r="J1262">
        <v>941881362</v>
      </c>
      <c r="K1262" s="59" t="s">
        <v>5326</v>
      </c>
      <c r="L1262" s="59" t="s">
        <v>5327</v>
      </c>
      <c r="M1262" s="59" t="s">
        <v>563</v>
      </c>
      <c r="N1262" t="s">
        <v>546</v>
      </c>
      <c r="O1262" s="57">
        <v>45747.290277777778</v>
      </c>
      <c r="P1262" s="57">
        <v>45747.319444444445</v>
      </c>
      <c r="Q1262" s="57">
        <v>45747.318055555559</v>
      </c>
      <c r="R1262" t="s">
        <v>407</v>
      </c>
      <c r="S1262" s="57">
        <v>45747.32708333333</v>
      </c>
      <c r="U1262" t="s">
        <v>407</v>
      </c>
      <c r="W1262" t="s">
        <v>547</v>
      </c>
    </row>
    <row r="1263" spans="1:23" ht="29.1">
      <c r="A1263" s="57">
        <v>45747.287499999999</v>
      </c>
      <c r="B1263">
        <v>24870856</v>
      </c>
      <c r="C1263">
        <v>734510</v>
      </c>
      <c r="D1263" t="s">
        <v>3703</v>
      </c>
      <c r="E1263" t="s">
        <v>5328</v>
      </c>
      <c r="F1263" t="s">
        <v>5329</v>
      </c>
      <c r="G1263" t="s">
        <v>2</v>
      </c>
      <c r="H1263">
        <v>75905935</v>
      </c>
      <c r="I1263">
        <v>23</v>
      </c>
      <c r="J1263">
        <v>977788622</v>
      </c>
      <c r="K1263" s="59" t="s">
        <v>5330</v>
      </c>
      <c r="L1263" s="59" t="s">
        <v>5331</v>
      </c>
      <c r="M1263" s="59" t="s">
        <v>589</v>
      </c>
      <c r="N1263" t="s">
        <v>546</v>
      </c>
      <c r="O1263" s="57">
        <v>45747.295138888891</v>
      </c>
      <c r="P1263" s="57">
        <v>45747.319444444445</v>
      </c>
      <c r="Q1263" s="57">
        <v>45747.311805555553</v>
      </c>
      <c r="R1263" t="s">
        <v>407</v>
      </c>
      <c r="S1263" s="57">
        <v>45747.320138888892</v>
      </c>
      <c r="U1263" t="s">
        <v>407</v>
      </c>
      <c r="W1263" t="s">
        <v>547</v>
      </c>
    </row>
    <row r="1264" spans="1:23" ht="29.1">
      <c r="A1264" s="57">
        <v>45747.290277777778</v>
      </c>
      <c r="B1264">
        <v>24870898</v>
      </c>
      <c r="C1264">
        <v>734523</v>
      </c>
      <c r="D1264" t="s">
        <v>3703</v>
      </c>
      <c r="E1264" t="s">
        <v>5332</v>
      </c>
      <c r="F1264" t="s">
        <v>5333</v>
      </c>
      <c r="G1264" t="s">
        <v>2</v>
      </c>
      <c r="H1264">
        <v>74268180</v>
      </c>
      <c r="I1264">
        <v>14</v>
      </c>
      <c r="J1264">
        <v>945263799</v>
      </c>
      <c r="K1264" s="59" t="s">
        <v>5334</v>
      </c>
      <c r="L1264" s="59" t="s">
        <v>5335</v>
      </c>
      <c r="M1264" s="59" t="s">
        <v>843</v>
      </c>
      <c r="N1264" t="s">
        <v>546</v>
      </c>
      <c r="O1264" s="57">
        <v>45747.294444444444</v>
      </c>
      <c r="P1264" s="57">
        <v>45747.3125</v>
      </c>
      <c r="Q1264" s="57">
        <v>45747.326388888891</v>
      </c>
      <c r="R1264" t="s">
        <v>407</v>
      </c>
      <c r="S1264" s="57">
        <v>45747.336805555555</v>
      </c>
      <c r="U1264" t="s">
        <v>407</v>
      </c>
      <c r="W1264" t="s">
        <v>547</v>
      </c>
    </row>
    <row r="1265" spans="1:23" ht="29.1">
      <c r="A1265" s="57">
        <v>45747.294444444444</v>
      </c>
      <c r="B1265">
        <v>24870916</v>
      </c>
      <c r="C1265">
        <v>734534</v>
      </c>
      <c r="D1265" t="s">
        <v>3703</v>
      </c>
      <c r="E1265" t="s">
        <v>5336</v>
      </c>
      <c r="F1265" t="s">
        <v>5337</v>
      </c>
      <c r="G1265" t="s">
        <v>2</v>
      </c>
      <c r="H1265">
        <v>42277590</v>
      </c>
      <c r="I1265">
        <v>41</v>
      </c>
      <c r="J1265">
        <v>994320396</v>
      </c>
      <c r="K1265" s="59" t="s">
        <v>5338</v>
      </c>
      <c r="L1265" s="59" t="s">
        <v>5339</v>
      </c>
      <c r="M1265" s="59" t="s">
        <v>609</v>
      </c>
      <c r="N1265" t="s">
        <v>546</v>
      </c>
      <c r="O1265" s="57">
        <v>45747.298611111109</v>
      </c>
      <c r="P1265" s="57">
        <v>45747.333333333336</v>
      </c>
      <c r="Q1265" s="57">
        <v>45747.326388888891</v>
      </c>
      <c r="R1265" t="s">
        <v>407</v>
      </c>
      <c r="S1265" s="57">
        <v>45747.379861111112</v>
      </c>
      <c r="U1265" t="s">
        <v>407</v>
      </c>
      <c r="W1265" t="s">
        <v>547</v>
      </c>
    </row>
    <row r="1266" spans="1:23" ht="72.599999999999994">
      <c r="A1266" s="57">
        <v>45747.294444444444</v>
      </c>
      <c r="B1266">
        <v>24870921</v>
      </c>
      <c r="C1266">
        <v>734535</v>
      </c>
      <c r="D1266" t="s">
        <v>3703</v>
      </c>
      <c r="E1266" t="s">
        <v>4570</v>
      </c>
      <c r="F1266" t="s">
        <v>4571</v>
      </c>
      <c r="G1266" t="s">
        <v>2</v>
      </c>
      <c r="H1266">
        <v>70063443</v>
      </c>
      <c r="I1266">
        <v>36</v>
      </c>
      <c r="J1266">
        <v>997014003</v>
      </c>
      <c r="K1266" s="59" t="s">
        <v>5340</v>
      </c>
      <c r="L1266" s="59" t="s">
        <v>5341</v>
      </c>
      <c r="M1266" s="59" t="s">
        <v>552</v>
      </c>
      <c r="N1266" t="s">
        <v>546</v>
      </c>
      <c r="O1266" s="57">
        <v>45747.298611111109</v>
      </c>
      <c r="P1266" s="57">
        <v>45747.319444444445</v>
      </c>
      <c r="Q1266" s="57">
        <v>45747.3125</v>
      </c>
      <c r="R1266" t="s">
        <v>407</v>
      </c>
      <c r="S1266" s="57">
        <v>45747.377083333333</v>
      </c>
      <c r="U1266" t="s">
        <v>407</v>
      </c>
      <c r="W1266" t="s">
        <v>547</v>
      </c>
    </row>
    <row r="1267" spans="1:23">
      <c r="A1267" s="57">
        <v>45747.295138888891</v>
      </c>
      <c r="B1267">
        <v>24870903</v>
      </c>
      <c r="C1267">
        <v>734536</v>
      </c>
      <c r="D1267" t="s">
        <v>3703</v>
      </c>
      <c r="E1267" t="s">
        <v>5342</v>
      </c>
      <c r="F1267" t="s">
        <v>5343</v>
      </c>
      <c r="G1267" t="s">
        <v>2</v>
      </c>
      <c r="H1267">
        <v>71900984</v>
      </c>
      <c r="I1267">
        <v>31</v>
      </c>
      <c r="J1267">
        <v>951361502</v>
      </c>
      <c r="K1267" s="59" t="s">
        <v>5344</v>
      </c>
      <c r="L1267" s="59" t="s">
        <v>5345</v>
      </c>
      <c r="M1267" s="59" t="s">
        <v>599</v>
      </c>
      <c r="N1267" t="s">
        <v>546</v>
      </c>
      <c r="O1267" s="57">
        <v>45747.299305555556</v>
      </c>
      <c r="P1267" s="57">
        <v>45747.319444444445</v>
      </c>
      <c r="Q1267" s="57">
        <v>45747.326388888891</v>
      </c>
      <c r="R1267" t="s">
        <v>407</v>
      </c>
      <c r="S1267" s="57">
        <v>45747.334027777775</v>
      </c>
      <c r="U1267" t="s">
        <v>407</v>
      </c>
      <c r="W1267" t="s">
        <v>547</v>
      </c>
    </row>
    <row r="1268" spans="1:23" ht="29.1">
      <c r="A1268" s="57">
        <v>45747.29583333333</v>
      </c>
      <c r="B1268">
        <v>24870932</v>
      </c>
      <c r="C1268">
        <v>734542</v>
      </c>
      <c r="D1268" t="s">
        <v>3703</v>
      </c>
      <c r="E1268" t="s">
        <v>5346</v>
      </c>
      <c r="F1268" t="s">
        <v>5347</v>
      </c>
      <c r="G1268" t="s">
        <v>2</v>
      </c>
      <c r="H1268">
        <v>70267226</v>
      </c>
      <c r="I1268">
        <v>35</v>
      </c>
      <c r="J1268">
        <v>935047949</v>
      </c>
      <c r="K1268" s="59" t="s">
        <v>5348</v>
      </c>
      <c r="L1268" s="59" t="s">
        <v>5349</v>
      </c>
      <c r="M1268" s="59" t="s">
        <v>5350</v>
      </c>
      <c r="N1268" t="s">
        <v>546</v>
      </c>
      <c r="O1268" s="57">
        <v>45747.299305555556</v>
      </c>
      <c r="P1268" s="57">
        <v>45747.319444444445</v>
      </c>
      <c r="Q1268" s="57">
        <v>45747.328472222223</v>
      </c>
      <c r="R1268" t="s">
        <v>407</v>
      </c>
      <c r="S1268" s="57">
        <v>45747.68472222222</v>
      </c>
      <c r="U1268" t="s">
        <v>407</v>
      </c>
      <c r="W1268" t="s">
        <v>547</v>
      </c>
    </row>
    <row r="1269" spans="1:23" ht="29.1">
      <c r="A1269" s="57">
        <v>45747.297222222223</v>
      </c>
      <c r="B1269">
        <v>24870938</v>
      </c>
      <c r="C1269">
        <v>734545</v>
      </c>
      <c r="D1269" t="s">
        <v>3703</v>
      </c>
      <c r="E1269" t="s">
        <v>5351</v>
      </c>
      <c r="F1269" t="s">
        <v>5352</v>
      </c>
      <c r="G1269" t="s">
        <v>2</v>
      </c>
      <c r="H1269">
        <v>77023944</v>
      </c>
      <c r="I1269">
        <v>25</v>
      </c>
      <c r="J1269">
        <v>902477842</v>
      </c>
      <c r="K1269" s="59" t="s">
        <v>5353</v>
      </c>
      <c r="L1269" s="59" t="s">
        <v>5354</v>
      </c>
      <c r="M1269" s="59" t="s">
        <v>826</v>
      </c>
      <c r="N1269" t="s">
        <v>546</v>
      </c>
      <c r="O1269" s="57">
        <v>45747.300694444442</v>
      </c>
      <c r="P1269" s="57">
        <v>45747.333333333336</v>
      </c>
      <c r="Q1269" s="57">
        <v>45747.32708333333</v>
      </c>
      <c r="R1269" t="s">
        <v>407</v>
      </c>
      <c r="S1269" s="57">
        <v>45747.337500000001</v>
      </c>
      <c r="U1269" t="s">
        <v>407</v>
      </c>
      <c r="W1269" t="s">
        <v>547</v>
      </c>
    </row>
    <row r="1270" spans="1:23" ht="43.5">
      <c r="A1270" s="57">
        <v>45747.297222222223</v>
      </c>
      <c r="B1270">
        <v>24870880</v>
      </c>
      <c r="C1270">
        <v>734546</v>
      </c>
      <c r="D1270" t="s">
        <v>3703</v>
      </c>
      <c r="E1270" t="s">
        <v>600</v>
      </c>
      <c r="F1270" t="s">
        <v>601</v>
      </c>
      <c r="G1270" t="s">
        <v>764</v>
      </c>
      <c r="H1270" t="s">
        <v>5355</v>
      </c>
      <c r="I1270">
        <v>10</v>
      </c>
      <c r="J1270">
        <v>991832424</v>
      </c>
      <c r="K1270" s="59" t="s">
        <v>602</v>
      </c>
      <c r="L1270" s="59" t="s">
        <v>5356</v>
      </c>
      <c r="M1270" s="59" t="s">
        <v>604</v>
      </c>
      <c r="N1270" t="s">
        <v>558</v>
      </c>
      <c r="O1270" s="57">
        <v>45747.3</v>
      </c>
      <c r="P1270" s="57">
        <v>45747.319444444445</v>
      </c>
      <c r="Q1270" s="57">
        <v>45747.322916666664</v>
      </c>
      <c r="R1270" t="s">
        <v>407</v>
      </c>
      <c r="S1270" s="57">
        <v>45747.359722222223</v>
      </c>
      <c r="U1270" t="s">
        <v>407</v>
      </c>
      <c r="W1270" t="s">
        <v>547</v>
      </c>
    </row>
    <row r="1271" spans="1:23" ht="29.1">
      <c r="A1271" s="57">
        <v>45747.29791666667</v>
      </c>
      <c r="B1271">
        <v>24870909</v>
      </c>
      <c r="C1271">
        <v>734550</v>
      </c>
      <c r="D1271" t="s">
        <v>3703</v>
      </c>
      <c r="E1271" t="s">
        <v>5357</v>
      </c>
      <c r="F1271" t="s">
        <v>5358</v>
      </c>
      <c r="G1271" t="s">
        <v>2</v>
      </c>
      <c r="H1271">
        <v>10612458</v>
      </c>
      <c r="I1271">
        <v>47</v>
      </c>
      <c r="J1271">
        <v>967790588</v>
      </c>
      <c r="K1271" s="59" t="s">
        <v>5359</v>
      </c>
      <c r="L1271" s="59" t="s">
        <v>5360</v>
      </c>
      <c r="M1271" s="59" t="s">
        <v>573</v>
      </c>
      <c r="N1271" t="s">
        <v>546</v>
      </c>
      <c r="O1271" s="57">
        <v>45747.302083333336</v>
      </c>
      <c r="P1271" s="57">
        <v>45747.347222222219</v>
      </c>
      <c r="Q1271" s="57">
        <v>45747.326388888891</v>
      </c>
      <c r="R1271" t="s">
        <v>407</v>
      </c>
      <c r="S1271" s="57">
        <v>45747.333333333336</v>
      </c>
      <c r="U1271" t="s">
        <v>407</v>
      </c>
      <c r="W1271" t="s">
        <v>547</v>
      </c>
    </row>
    <row r="1272" spans="1:23" ht="29.1">
      <c r="A1272" s="57">
        <v>45747.308333333334</v>
      </c>
      <c r="B1272">
        <v>24870975</v>
      </c>
      <c r="C1272">
        <v>734569</v>
      </c>
      <c r="D1272" t="s">
        <v>3703</v>
      </c>
      <c r="E1272" t="s">
        <v>5361</v>
      </c>
      <c r="F1272" t="s">
        <v>5362</v>
      </c>
      <c r="G1272" t="s">
        <v>2</v>
      </c>
      <c r="H1272">
        <v>46056009</v>
      </c>
      <c r="I1272">
        <v>35</v>
      </c>
      <c r="J1272">
        <v>927658420</v>
      </c>
      <c r="K1272" s="59" t="s">
        <v>5363</v>
      </c>
      <c r="L1272" s="59" t="s">
        <v>5364</v>
      </c>
      <c r="M1272" s="59" t="s">
        <v>589</v>
      </c>
      <c r="N1272" t="s">
        <v>546</v>
      </c>
      <c r="O1272" s="57">
        <v>45747.311805555553</v>
      </c>
      <c r="P1272" s="57">
        <v>45747.361111111109</v>
      </c>
      <c r="Q1272" s="57">
        <v>45747.326388888891</v>
      </c>
      <c r="R1272" t="s">
        <v>407</v>
      </c>
      <c r="S1272" t="s">
        <v>407</v>
      </c>
      <c r="U1272" t="s">
        <v>407</v>
      </c>
      <c r="W1272" t="s">
        <v>547</v>
      </c>
    </row>
    <row r="1273" spans="1:23">
      <c r="A1273" s="57">
        <v>45747.310416666667</v>
      </c>
      <c r="B1273">
        <v>24870981</v>
      </c>
      <c r="C1273">
        <v>734571</v>
      </c>
      <c r="D1273" t="s">
        <v>3703</v>
      </c>
      <c r="E1273" t="s">
        <v>1819</v>
      </c>
      <c r="F1273" t="s">
        <v>5365</v>
      </c>
      <c r="G1273" t="s">
        <v>2</v>
      </c>
      <c r="H1273">
        <v>43365196</v>
      </c>
      <c r="I1273">
        <v>39</v>
      </c>
      <c r="J1273">
        <v>998495135</v>
      </c>
      <c r="K1273" s="59" t="s">
        <v>5366</v>
      </c>
      <c r="L1273" s="59" t="s">
        <v>5367</v>
      </c>
      <c r="M1273" s="59" t="s">
        <v>589</v>
      </c>
      <c r="N1273" t="s">
        <v>546</v>
      </c>
      <c r="O1273" s="57">
        <v>45747.313888888886</v>
      </c>
      <c r="P1273" s="57">
        <v>45747.361111111109</v>
      </c>
      <c r="Q1273" s="57">
        <v>45747.342361111114</v>
      </c>
      <c r="R1273" t="s">
        <v>407</v>
      </c>
      <c r="S1273" s="57">
        <v>45747.686111111114</v>
      </c>
      <c r="U1273" t="s">
        <v>407</v>
      </c>
      <c r="W1273" t="s">
        <v>547</v>
      </c>
    </row>
    <row r="1274" spans="1:23" ht="29.1">
      <c r="A1274" s="57">
        <v>45747.311111111114</v>
      </c>
      <c r="B1274">
        <v>24870983</v>
      </c>
      <c r="C1274">
        <v>734572</v>
      </c>
      <c r="D1274" t="s">
        <v>3703</v>
      </c>
      <c r="E1274" t="s">
        <v>5368</v>
      </c>
      <c r="F1274" t="s">
        <v>5369</v>
      </c>
      <c r="G1274" t="s">
        <v>2</v>
      </c>
      <c r="H1274">
        <v>10643464</v>
      </c>
      <c r="I1274">
        <v>48</v>
      </c>
      <c r="J1274">
        <v>997106067</v>
      </c>
      <c r="K1274" s="59" t="s">
        <v>5370</v>
      </c>
      <c r="L1274" s="59" t="s">
        <v>5371</v>
      </c>
      <c r="M1274" s="59" t="s">
        <v>589</v>
      </c>
      <c r="N1274" t="s">
        <v>546</v>
      </c>
      <c r="O1274" s="57">
        <v>45747.314583333333</v>
      </c>
      <c r="P1274" s="57">
        <v>45747.333333333336</v>
      </c>
      <c r="Q1274" s="57">
        <v>45747.336111111108</v>
      </c>
      <c r="R1274" t="s">
        <v>407</v>
      </c>
      <c r="S1274" s="57">
        <v>45747.348611111112</v>
      </c>
      <c r="U1274" t="s">
        <v>407</v>
      </c>
      <c r="W1274" t="s">
        <v>547</v>
      </c>
    </row>
    <row r="1275" spans="1:23">
      <c r="A1275" s="57">
        <v>45747.311805555553</v>
      </c>
      <c r="B1275">
        <v>24870987</v>
      </c>
      <c r="C1275">
        <v>734573</v>
      </c>
      <c r="D1275" t="s">
        <v>3703</v>
      </c>
      <c r="E1275" t="s">
        <v>5372</v>
      </c>
      <c r="F1275" t="s">
        <v>5373</v>
      </c>
      <c r="G1275" t="s">
        <v>2</v>
      </c>
      <c r="H1275">
        <v>76838680</v>
      </c>
      <c r="I1275">
        <v>20</v>
      </c>
      <c r="J1275">
        <v>946904735</v>
      </c>
      <c r="K1275" s="59" t="s">
        <v>5374</v>
      </c>
      <c r="L1275" s="59" t="s">
        <v>5374</v>
      </c>
      <c r="M1275" s="59" t="s">
        <v>584</v>
      </c>
      <c r="N1275" t="s">
        <v>546</v>
      </c>
      <c r="O1275" s="57">
        <v>45747.313194444447</v>
      </c>
      <c r="P1275" s="57">
        <v>45747.333333333336</v>
      </c>
      <c r="Q1275" s="57">
        <v>45747.340277777781</v>
      </c>
      <c r="R1275" t="s">
        <v>407</v>
      </c>
      <c r="S1275" s="57">
        <v>45747.349305555559</v>
      </c>
      <c r="U1275" t="s">
        <v>407</v>
      </c>
      <c r="W1275" t="s">
        <v>547</v>
      </c>
    </row>
    <row r="1276" spans="1:23">
      <c r="A1276" s="57">
        <v>45747.3125</v>
      </c>
      <c r="B1276">
        <v>24870979</v>
      </c>
      <c r="C1276">
        <v>734575</v>
      </c>
      <c r="D1276" t="s">
        <v>3703</v>
      </c>
      <c r="E1276" t="s">
        <v>5375</v>
      </c>
      <c r="F1276" t="s">
        <v>5376</v>
      </c>
      <c r="G1276" t="s">
        <v>2</v>
      </c>
      <c r="H1276">
        <v>41443788</v>
      </c>
      <c r="I1276">
        <v>42</v>
      </c>
      <c r="J1276">
        <v>982526391</v>
      </c>
      <c r="K1276" s="59" t="s">
        <v>5377</v>
      </c>
      <c r="L1276" s="59" t="s">
        <v>5378</v>
      </c>
      <c r="M1276" s="59" t="s">
        <v>599</v>
      </c>
      <c r="N1276" t="s">
        <v>546</v>
      </c>
      <c r="O1276" s="57">
        <v>45747.316666666666</v>
      </c>
      <c r="P1276" s="57">
        <v>45747.347222222219</v>
      </c>
      <c r="Q1276" s="57">
        <v>45747.340277777781</v>
      </c>
      <c r="R1276" t="s">
        <v>407</v>
      </c>
      <c r="S1276" s="57">
        <v>45747.361805555556</v>
      </c>
      <c r="U1276" t="s">
        <v>407</v>
      </c>
      <c r="W1276" t="s">
        <v>547</v>
      </c>
    </row>
    <row r="1277" spans="1:23" ht="29.1">
      <c r="A1277" s="57">
        <v>45747.314583333333</v>
      </c>
      <c r="B1277">
        <v>24870978</v>
      </c>
      <c r="C1277">
        <v>734578</v>
      </c>
      <c r="D1277" t="s">
        <v>3703</v>
      </c>
      <c r="E1277" t="s">
        <v>5379</v>
      </c>
      <c r="F1277" t="s">
        <v>5380</v>
      </c>
      <c r="G1277" t="s">
        <v>2</v>
      </c>
      <c r="H1277">
        <v>40341278</v>
      </c>
      <c r="I1277">
        <v>45</v>
      </c>
      <c r="J1277">
        <v>993820270</v>
      </c>
      <c r="K1277" s="59" t="s">
        <v>5381</v>
      </c>
      <c r="L1277" s="59" t="s">
        <v>5382</v>
      </c>
      <c r="M1277" s="59" t="s">
        <v>757</v>
      </c>
      <c r="N1277" t="s">
        <v>546</v>
      </c>
      <c r="O1277" s="57">
        <v>45747.318749999999</v>
      </c>
      <c r="P1277" s="57">
        <v>45747.347222222219</v>
      </c>
      <c r="Q1277" s="57">
        <v>45747.34097222222</v>
      </c>
      <c r="R1277" t="s">
        <v>407</v>
      </c>
      <c r="S1277" t="s">
        <v>407</v>
      </c>
      <c r="U1277" t="s">
        <v>407</v>
      </c>
      <c r="W1277" t="s">
        <v>547</v>
      </c>
    </row>
    <row r="1278" spans="1:23" ht="29.1">
      <c r="A1278" s="57">
        <v>45747.317361111112</v>
      </c>
      <c r="B1278">
        <v>24870999</v>
      </c>
      <c r="C1278">
        <v>734582</v>
      </c>
      <c r="D1278" t="s">
        <v>3703</v>
      </c>
      <c r="E1278" t="s">
        <v>5383</v>
      </c>
      <c r="F1278" t="s">
        <v>5384</v>
      </c>
      <c r="G1278" t="s">
        <v>2</v>
      </c>
      <c r="H1278">
        <v>40587232</v>
      </c>
      <c r="I1278">
        <v>44</v>
      </c>
      <c r="J1278">
        <v>951488011</v>
      </c>
      <c r="K1278" s="59" t="s">
        <v>5385</v>
      </c>
      <c r="L1278" s="59" t="s">
        <v>5386</v>
      </c>
      <c r="M1278" s="59" t="s">
        <v>715</v>
      </c>
      <c r="N1278" t="s">
        <v>546</v>
      </c>
      <c r="O1278" s="57">
        <v>45747.322222222225</v>
      </c>
      <c r="P1278" s="57">
        <v>45747.347222222219</v>
      </c>
      <c r="Q1278" s="57">
        <v>45747.340277777781</v>
      </c>
      <c r="R1278" t="s">
        <v>407</v>
      </c>
      <c r="S1278" s="57">
        <v>45747.393750000003</v>
      </c>
      <c r="U1278" t="s">
        <v>407</v>
      </c>
      <c r="W1278" t="s">
        <v>547</v>
      </c>
    </row>
    <row r="1279" spans="1:23">
      <c r="A1279" s="57">
        <v>45747.318749999999</v>
      </c>
      <c r="B1279">
        <v>24870992</v>
      </c>
      <c r="C1279">
        <v>734584</v>
      </c>
      <c r="D1279" t="s">
        <v>3703</v>
      </c>
      <c r="E1279" t="s">
        <v>2987</v>
      </c>
      <c r="F1279" t="s">
        <v>4505</v>
      </c>
      <c r="G1279" t="s">
        <v>2</v>
      </c>
      <c r="H1279">
        <v>21867894</v>
      </c>
      <c r="I1279">
        <v>50</v>
      </c>
      <c r="J1279">
        <v>993538603</v>
      </c>
      <c r="K1279" s="59" t="s">
        <v>5387</v>
      </c>
      <c r="L1279" s="59" t="s">
        <v>4507</v>
      </c>
      <c r="M1279" s="59" t="s">
        <v>710</v>
      </c>
      <c r="N1279" t="s">
        <v>546</v>
      </c>
      <c r="O1279" s="57">
        <v>45747.323611111111</v>
      </c>
      <c r="P1279" s="57">
        <v>45747.347222222219</v>
      </c>
      <c r="Q1279" s="57">
        <v>45747.355555555558</v>
      </c>
      <c r="R1279" t="s">
        <v>407</v>
      </c>
      <c r="S1279" s="57">
        <v>45747.448611111111</v>
      </c>
      <c r="U1279" t="s">
        <v>407</v>
      </c>
      <c r="W1279" t="s">
        <v>547</v>
      </c>
    </row>
    <row r="1280" spans="1:23" ht="43.5">
      <c r="A1280" s="57">
        <v>45747.319444444445</v>
      </c>
      <c r="B1280">
        <v>24871026</v>
      </c>
      <c r="C1280">
        <v>734587</v>
      </c>
      <c r="D1280" t="s">
        <v>3703</v>
      </c>
      <c r="E1280" t="s">
        <v>5388</v>
      </c>
      <c r="F1280" t="s">
        <v>5389</v>
      </c>
      <c r="G1280" t="s">
        <v>2</v>
      </c>
      <c r="H1280">
        <v>91654836</v>
      </c>
      <c r="I1280">
        <v>5</v>
      </c>
      <c r="J1280">
        <v>998818795</v>
      </c>
      <c r="K1280" s="59" t="s">
        <v>5390</v>
      </c>
      <c r="L1280" s="59" t="s">
        <v>5391</v>
      </c>
      <c r="M1280" s="59" t="s">
        <v>843</v>
      </c>
      <c r="N1280" t="s">
        <v>558</v>
      </c>
      <c r="O1280" s="57">
        <v>45747.323611111111</v>
      </c>
      <c r="P1280" s="57">
        <v>45747.347222222219</v>
      </c>
      <c r="Q1280" s="57">
        <v>45747.344444444447</v>
      </c>
      <c r="R1280" t="s">
        <v>407</v>
      </c>
      <c r="S1280" s="57">
        <v>45747.361111111109</v>
      </c>
      <c r="U1280" t="s">
        <v>407</v>
      </c>
      <c r="W1280" t="s">
        <v>547</v>
      </c>
    </row>
    <row r="1281" spans="1:23" ht="29.1">
      <c r="A1281" s="57">
        <v>45747.320833333331</v>
      </c>
      <c r="B1281">
        <v>24871030</v>
      </c>
      <c r="C1281">
        <v>734589</v>
      </c>
      <c r="D1281" t="s">
        <v>3703</v>
      </c>
      <c r="E1281" t="s">
        <v>5392</v>
      </c>
      <c r="F1281" t="s">
        <v>5393</v>
      </c>
      <c r="G1281" t="s">
        <v>2</v>
      </c>
      <c r="H1281">
        <v>78162794</v>
      </c>
      <c r="I1281">
        <v>11</v>
      </c>
      <c r="J1281">
        <v>953120160</v>
      </c>
      <c r="K1281" s="59" t="s">
        <v>5394</v>
      </c>
      <c r="L1281" s="59" t="s">
        <v>5395</v>
      </c>
      <c r="M1281" s="59" t="s">
        <v>552</v>
      </c>
      <c r="N1281" t="s">
        <v>558</v>
      </c>
      <c r="O1281" s="57">
        <v>45747.324305555558</v>
      </c>
      <c r="P1281" s="57">
        <v>45747.361111111109</v>
      </c>
      <c r="Q1281" s="57">
        <v>45747.340277777781</v>
      </c>
      <c r="R1281" t="s">
        <v>407</v>
      </c>
      <c r="S1281" s="57">
        <v>45747.35</v>
      </c>
      <c r="U1281" t="s">
        <v>407</v>
      </c>
      <c r="W1281" t="s">
        <v>547</v>
      </c>
    </row>
    <row r="1282" spans="1:23" ht="29.1">
      <c r="A1282" s="57">
        <v>45747.322916666664</v>
      </c>
      <c r="B1282">
        <v>24871039</v>
      </c>
      <c r="C1282">
        <v>734592</v>
      </c>
      <c r="D1282" t="s">
        <v>3703</v>
      </c>
      <c r="E1282" t="s">
        <v>5396</v>
      </c>
      <c r="F1282" t="s">
        <v>5397</v>
      </c>
      <c r="G1282" t="s">
        <v>2</v>
      </c>
      <c r="H1282">
        <v>40105857</v>
      </c>
      <c r="I1282">
        <v>46</v>
      </c>
      <c r="J1282">
        <v>999312397</v>
      </c>
      <c r="K1282" s="59" t="s">
        <v>5398</v>
      </c>
      <c r="L1282" s="59" t="s">
        <v>5399</v>
      </c>
      <c r="M1282" s="59" t="s">
        <v>622</v>
      </c>
      <c r="N1282" t="s">
        <v>546</v>
      </c>
      <c r="O1282" s="57">
        <v>45747.326388888891</v>
      </c>
      <c r="P1282" s="57">
        <v>45747.361111111109</v>
      </c>
      <c r="Q1282" s="57">
        <v>45747.352083333331</v>
      </c>
      <c r="R1282" t="s">
        <v>407</v>
      </c>
      <c r="S1282" s="57">
        <v>45747.364583333336</v>
      </c>
      <c r="U1282" t="s">
        <v>407</v>
      </c>
      <c r="W1282" t="s">
        <v>547</v>
      </c>
    </row>
    <row r="1283" spans="1:23" ht="29.1">
      <c r="A1283" s="57">
        <v>45747.322916666664</v>
      </c>
      <c r="B1283">
        <v>24871042</v>
      </c>
      <c r="C1283">
        <v>734596</v>
      </c>
      <c r="D1283" t="s">
        <v>3703</v>
      </c>
      <c r="E1283" t="s">
        <v>5400</v>
      </c>
      <c r="F1283" t="s">
        <v>5401</v>
      </c>
      <c r="G1283" t="s">
        <v>2</v>
      </c>
      <c r="H1283">
        <v>90022324</v>
      </c>
      <c r="I1283">
        <v>8</v>
      </c>
      <c r="J1283">
        <v>967748776</v>
      </c>
      <c r="K1283" s="59" t="s">
        <v>5402</v>
      </c>
      <c r="L1283" s="59" t="s">
        <v>5403</v>
      </c>
      <c r="M1283" s="59" t="s">
        <v>604</v>
      </c>
      <c r="N1283" t="s">
        <v>558</v>
      </c>
      <c r="O1283" s="57">
        <v>45747.32708333333</v>
      </c>
      <c r="P1283" s="57">
        <v>45747.361111111109</v>
      </c>
      <c r="Q1283" s="57">
        <v>45747.347222222219</v>
      </c>
      <c r="R1283" t="s">
        <v>407</v>
      </c>
      <c r="S1283" s="57">
        <v>45747.361111111109</v>
      </c>
      <c r="U1283" t="s">
        <v>407</v>
      </c>
      <c r="W1283" t="s">
        <v>547</v>
      </c>
    </row>
    <row r="1284" spans="1:23" ht="29.1">
      <c r="A1284" s="57">
        <v>45747.324999999997</v>
      </c>
      <c r="B1284">
        <v>24871050</v>
      </c>
      <c r="C1284">
        <v>734602</v>
      </c>
      <c r="D1284" t="s">
        <v>3703</v>
      </c>
      <c r="E1284" t="s">
        <v>5404</v>
      </c>
      <c r="F1284" t="s">
        <v>5405</v>
      </c>
      <c r="G1284" t="s">
        <v>2</v>
      </c>
      <c r="H1284">
        <v>44105736</v>
      </c>
      <c r="I1284">
        <v>38</v>
      </c>
      <c r="J1284">
        <v>982265012</v>
      </c>
      <c r="K1284" s="59" t="s">
        <v>5406</v>
      </c>
      <c r="L1284" s="59" t="s">
        <v>5407</v>
      </c>
      <c r="M1284" s="59" t="s">
        <v>843</v>
      </c>
      <c r="N1284" t="s">
        <v>546</v>
      </c>
      <c r="O1284" s="57">
        <v>45747.328472222223</v>
      </c>
      <c r="P1284" s="57">
        <v>45747.361111111109</v>
      </c>
      <c r="Q1284" s="57">
        <v>45747.355555555558</v>
      </c>
      <c r="R1284" t="s">
        <v>407</v>
      </c>
      <c r="S1284" s="57">
        <v>45747.361805555556</v>
      </c>
      <c r="U1284" t="s">
        <v>407</v>
      </c>
      <c r="W1284" t="s">
        <v>547</v>
      </c>
    </row>
    <row r="1285" spans="1:23" ht="29.1">
      <c r="A1285" s="57">
        <v>45747.325694444444</v>
      </c>
      <c r="B1285">
        <v>24871058</v>
      </c>
      <c r="C1285">
        <v>734604</v>
      </c>
      <c r="D1285" t="s">
        <v>3703</v>
      </c>
      <c r="E1285" t="s">
        <v>5408</v>
      </c>
      <c r="F1285" t="s">
        <v>5409</v>
      </c>
      <c r="G1285" t="s">
        <v>2</v>
      </c>
      <c r="H1285">
        <v>79045043</v>
      </c>
      <c r="I1285">
        <v>10</v>
      </c>
      <c r="J1285">
        <v>956917975</v>
      </c>
      <c r="K1285" s="59" t="s">
        <v>5410</v>
      </c>
      <c r="L1285" s="59" t="s">
        <v>5411</v>
      </c>
      <c r="M1285" s="59" t="s">
        <v>715</v>
      </c>
      <c r="N1285" t="s">
        <v>558</v>
      </c>
      <c r="O1285" s="57">
        <v>45747.329861111109</v>
      </c>
      <c r="P1285" s="57">
        <v>45747.361111111109</v>
      </c>
      <c r="Q1285" s="57">
        <v>45747.361805555556</v>
      </c>
      <c r="R1285" t="s">
        <v>407</v>
      </c>
      <c r="S1285" s="57">
        <v>45747.372916666667</v>
      </c>
      <c r="U1285" t="s">
        <v>407</v>
      </c>
      <c r="W1285" t="s">
        <v>547</v>
      </c>
    </row>
    <row r="1286" spans="1:23" ht="29.1">
      <c r="A1286" s="57">
        <v>45747.32708333333</v>
      </c>
      <c r="B1286">
        <v>24871065</v>
      </c>
      <c r="C1286">
        <v>734606</v>
      </c>
      <c r="D1286" t="s">
        <v>3703</v>
      </c>
      <c r="E1286" t="s">
        <v>5412</v>
      </c>
      <c r="F1286" t="s">
        <v>5413</v>
      </c>
      <c r="G1286" t="s">
        <v>2</v>
      </c>
      <c r="H1286">
        <v>77760256</v>
      </c>
      <c r="I1286">
        <v>12</v>
      </c>
      <c r="J1286">
        <v>977972978</v>
      </c>
      <c r="K1286" s="59" t="s">
        <v>5414</v>
      </c>
      <c r="L1286" s="59" t="s">
        <v>5415</v>
      </c>
      <c r="M1286" s="59" t="s">
        <v>557</v>
      </c>
      <c r="N1286" t="s">
        <v>558</v>
      </c>
      <c r="O1286" s="57">
        <v>45747.328472222223</v>
      </c>
      <c r="P1286" s="57">
        <v>45747.347222222219</v>
      </c>
      <c r="Q1286" s="57">
        <v>45747.353472222225</v>
      </c>
      <c r="R1286" t="s">
        <v>407</v>
      </c>
      <c r="S1286" s="57">
        <v>45747.359722222223</v>
      </c>
      <c r="U1286" t="s">
        <v>407</v>
      </c>
      <c r="W1286" t="s">
        <v>547</v>
      </c>
    </row>
    <row r="1287" spans="1:23" ht="29.1">
      <c r="A1287" s="57">
        <v>45747.32708333333</v>
      </c>
      <c r="B1287">
        <v>24871074</v>
      </c>
      <c r="C1287">
        <v>734609</v>
      </c>
      <c r="D1287" t="s">
        <v>3703</v>
      </c>
      <c r="E1287" t="s">
        <v>5416</v>
      </c>
      <c r="F1287" t="s">
        <v>5417</v>
      </c>
      <c r="G1287" t="s">
        <v>2</v>
      </c>
      <c r="H1287">
        <v>40104004</v>
      </c>
      <c r="I1287">
        <v>46</v>
      </c>
      <c r="J1287">
        <v>987492025</v>
      </c>
      <c r="K1287" s="59" t="s">
        <v>5418</v>
      </c>
      <c r="L1287" s="59" t="s">
        <v>5419</v>
      </c>
      <c r="M1287" s="59" t="s">
        <v>609</v>
      </c>
      <c r="N1287" t="s">
        <v>546</v>
      </c>
      <c r="O1287" s="57">
        <v>45747.331250000003</v>
      </c>
      <c r="P1287" s="57">
        <v>45747.361111111109</v>
      </c>
      <c r="Q1287" s="57">
        <v>45747.354166666664</v>
      </c>
      <c r="R1287" t="s">
        <v>407</v>
      </c>
      <c r="S1287" s="57">
        <v>45747.361805555556</v>
      </c>
      <c r="U1287" t="s">
        <v>407</v>
      </c>
      <c r="W1287" t="s">
        <v>547</v>
      </c>
    </row>
    <row r="1288" spans="1:23" ht="29.1">
      <c r="A1288" s="57">
        <v>45747.328472222223</v>
      </c>
      <c r="B1288">
        <v>24871077</v>
      </c>
      <c r="C1288">
        <v>734610</v>
      </c>
      <c r="D1288" t="s">
        <v>3703</v>
      </c>
      <c r="E1288" t="s">
        <v>5420</v>
      </c>
      <c r="F1288" t="s">
        <v>5421</v>
      </c>
      <c r="G1288" t="s">
        <v>2</v>
      </c>
      <c r="H1288">
        <v>71455333</v>
      </c>
      <c r="I1288">
        <v>24</v>
      </c>
      <c r="J1288">
        <v>956451088</v>
      </c>
      <c r="K1288" s="59" t="s">
        <v>5422</v>
      </c>
      <c r="L1288" s="59" t="s">
        <v>5423</v>
      </c>
      <c r="M1288" s="59" t="s">
        <v>757</v>
      </c>
      <c r="N1288" t="s">
        <v>546</v>
      </c>
      <c r="O1288" s="57">
        <v>45747.331944444442</v>
      </c>
      <c r="P1288" s="57">
        <v>45747.375</v>
      </c>
      <c r="Q1288" s="57">
        <v>45747.356249999997</v>
      </c>
      <c r="R1288" t="s">
        <v>407</v>
      </c>
      <c r="S1288" t="s">
        <v>407</v>
      </c>
      <c r="U1288" t="s">
        <v>407</v>
      </c>
      <c r="W1288" t="s">
        <v>547</v>
      </c>
    </row>
    <row r="1289" spans="1:23" ht="29.1">
      <c r="A1289" s="57">
        <v>45747.32916666667</v>
      </c>
      <c r="B1289">
        <v>24871081</v>
      </c>
      <c r="C1289">
        <v>734612</v>
      </c>
      <c r="D1289" t="s">
        <v>3703</v>
      </c>
      <c r="E1289" t="s">
        <v>5424</v>
      </c>
      <c r="F1289" t="s">
        <v>5425</v>
      </c>
      <c r="G1289" t="s">
        <v>2</v>
      </c>
      <c r="H1289">
        <v>40793257</v>
      </c>
      <c r="I1289">
        <v>44</v>
      </c>
      <c r="J1289">
        <v>988242537</v>
      </c>
      <c r="K1289" s="59" t="s">
        <v>5426</v>
      </c>
      <c r="L1289" s="59" t="s">
        <v>5427</v>
      </c>
      <c r="M1289" s="59" t="s">
        <v>1067</v>
      </c>
      <c r="N1289" t="s">
        <v>546</v>
      </c>
      <c r="O1289" s="57">
        <v>45747.332638888889</v>
      </c>
      <c r="P1289" s="57">
        <v>45747.361111111109</v>
      </c>
      <c r="Q1289" s="57">
        <v>45747.356249999997</v>
      </c>
      <c r="R1289" t="s">
        <v>407</v>
      </c>
      <c r="S1289" s="57">
        <v>45747.395833333336</v>
      </c>
      <c r="U1289" t="s">
        <v>407</v>
      </c>
      <c r="W1289" t="s">
        <v>547</v>
      </c>
    </row>
    <row r="1290" spans="1:23">
      <c r="A1290" s="57">
        <v>45747.336111111108</v>
      </c>
      <c r="B1290">
        <v>24871100</v>
      </c>
      <c r="C1290">
        <v>734634</v>
      </c>
      <c r="D1290" t="s">
        <v>3704</v>
      </c>
      <c r="E1290" t="s">
        <v>5428</v>
      </c>
      <c r="F1290" t="s">
        <v>5429</v>
      </c>
      <c r="G1290" t="s">
        <v>2</v>
      </c>
      <c r="H1290">
        <v>40534189</v>
      </c>
      <c r="I1290">
        <v>45</v>
      </c>
      <c r="J1290">
        <v>940258072</v>
      </c>
      <c r="K1290" s="59" t="s">
        <v>5430</v>
      </c>
      <c r="L1290" s="59" t="s">
        <v>5431</v>
      </c>
      <c r="M1290" s="59" t="s">
        <v>805</v>
      </c>
      <c r="N1290" t="s">
        <v>546</v>
      </c>
      <c r="O1290" s="57">
        <v>45747.34097222222</v>
      </c>
      <c r="P1290" s="57">
        <v>45747.375</v>
      </c>
      <c r="Q1290" s="57">
        <v>45747.368055555555</v>
      </c>
      <c r="R1290" t="s">
        <v>407</v>
      </c>
      <c r="S1290" s="57">
        <v>45747.521527777775</v>
      </c>
      <c r="U1290" t="s">
        <v>407</v>
      </c>
      <c r="W1290" t="s">
        <v>547</v>
      </c>
    </row>
    <row r="1291" spans="1:23" ht="29.1">
      <c r="A1291" s="57">
        <v>45747.336805555555</v>
      </c>
      <c r="B1291">
        <v>24871123</v>
      </c>
      <c r="C1291">
        <v>734635</v>
      </c>
      <c r="D1291" t="s">
        <v>3703</v>
      </c>
      <c r="E1291" t="s">
        <v>5432</v>
      </c>
      <c r="F1291" t="s">
        <v>5433</v>
      </c>
      <c r="G1291" t="s">
        <v>2</v>
      </c>
      <c r="H1291">
        <v>45192541</v>
      </c>
      <c r="I1291">
        <v>36</v>
      </c>
      <c r="J1291">
        <v>941945068</v>
      </c>
      <c r="K1291" s="59" t="s">
        <v>5434</v>
      </c>
      <c r="L1291" s="59" t="s">
        <v>5435</v>
      </c>
      <c r="M1291" s="59" t="s">
        <v>622</v>
      </c>
      <c r="N1291" t="s">
        <v>546</v>
      </c>
      <c r="O1291" s="57">
        <v>45747.340277777781</v>
      </c>
      <c r="P1291" s="57">
        <v>45747.375</v>
      </c>
      <c r="Q1291" s="57">
        <v>45747.366666666669</v>
      </c>
      <c r="R1291" t="s">
        <v>407</v>
      </c>
      <c r="S1291" s="57">
        <v>45747.377083333333</v>
      </c>
      <c r="U1291" t="s">
        <v>407</v>
      </c>
      <c r="W1291" t="s">
        <v>547</v>
      </c>
    </row>
    <row r="1292" spans="1:23" ht="29.1">
      <c r="A1292" s="57">
        <v>45747.338194444441</v>
      </c>
      <c r="B1292">
        <v>24871144</v>
      </c>
      <c r="C1292">
        <v>734640</v>
      </c>
      <c r="D1292" t="s">
        <v>3703</v>
      </c>
      <c r="E1292" t="s">
        <v>5436</v>
      </c>
      <c r="F1292" t="s">
        <v>5437</v>
      </c>
      <c r="G1292" t="s">
        <v>2</v>
      </c>
      <c r="H1292">
        <v>75232536</v>
      </c>
      <c r="I1292">
        <v>25</v>
      </c>
      <c r="J1292">
        <v>991266769</v>
      </c>
      <c r="K1292" s="59" t="s">
        <v>5438</v>
      </c>
      <c r="L1292" s="59" t="s">
        <v>5439</v>
      </c>
      <c r="M1292" s="59" t="s">
        <v>715</v>
      </c>
      <c r="N1292" t="s">
        <v>546</v>
      </c>
      <c r="O1292" s="57">
        <v>45747.342361111114</v>
      </c>
      <c r="P1292" s="57">
        <v>45747.375</v>
      </c>
      <c r="Q1292" s="57">
        <v>45747.369444444441</v>
      </c>
      <c r="R1292" t="s">
        <v>407</v>
      </c>
      <c r="S1292" s="57">
        <v>45747.6875</v>
      </c>
      <c r="U1292" t="s">
        <v>407</v>
      </c>
      <c r="W1292" t="s">
        <v>547</v>
      </c>
    </row>
    <row r="1293" spans="1:23">
      <c r="A1293" s="57">
        <v>45747.338888888888</v>
      </c>
      <c r="B1293">
        <v>24871118</v>
      </c>
      <c r="C1293">
        <v>734641</v>
      </c>
      <c r="D1293" t="s">
        <v>3704</v>
      </c>
      <c r="E1293" t="s">
        <v>5440</v>
      </c>
      <c r="F1293" t="s">
        <v>5441</v>
      </c>
      <c r="G1293" t="s">
        <v>2</v>
      </c>
      <c r="H1293">
        <v>40066279</v>
      </c>
      <c r="I1293">
        <v>46</v>
      </c>
      <c r="J1293">
        <v>987813722</v>
      </c>
      <c r="K1293" s="59" t="s">
        <v>5442</v>
      </c>
      <c r="L1293" s="59" t="s">
        <v>5443</v>
      </c>
      <c r="M1293" s="59" t="s">
        <v>609</v>
      </c>
      <c r="N1293" t="s">
        <v>546</v>
      </c>
      <c r="O1293" s="57">
        <v>45747.347222222219</v>
      </c>
      <c r="P1293" s="57">
        <v>45747.388888888891</v>
      </c>
      <c r="Q1293" s="57">
        <v>45747.381944444445</v>
      </c>
      <c r="R1293" t="s">
        <v>407</v>
      </c>
      <c r="S1293" s="57">
        <v>45747.560416666667</v>
      </c>
      <c r="U1293" t="s">
        <v>407</v>
      </c>
      <c r="W1293" t="s">
        <v>547</v>
      </c>
    </row>
    <row r="1294" spans="1:23" ht="29.1">
      <c r="A1294" s="57">
        <v>45747.339583333334</v>
      </c>
      <c r="B1294">
        <v>24871153</v>
      </c>
      <c r="C1294">
        <v>734643</v>
      </c>
      <c r="D1294" t="s">
        <v>3704</v>
      </c>
      <c r="E1294" t="s">
        <v>5444</v>
      </c>
      <c r="F1294" t="s">
        <v>5445</v>
      </c>
      <c r="G1294" t="s">
        <v>2</v>
      </c>
      <c r="H1294">
        <v>75728513</v>
      </c>
      <c r="I1294">
        <v>24</v>
      </c>
      <c r="J1294">
        <v>983425749</v>
      </c>
      <c r="K1294" s="59" t="s">
        <v>5446</v>
      </c>
      <c r="L1294" s="59" t="s">
        <v>5447</v>
      </c>
      <c r="M1294" s="59" t="s">
        <v>599</v>
      </c>
      <c r="N1294" t="s">
        <v>546</v>
      </c>
      <c r="O1294" s="57">
        <v>45747.34375</v>
      </c>
      <c r="P1294" s="57">
        <v>45747.388888888891</v>
      </c>
      <c r="Q1294" s="57">
        <v>45747.368055555555</v>
      </c>
      <c r="R1294" t="s">
        <v>407</v>
      </c>
      <c r="S1294" s="57">
        <v>45747.558333333334</v>
      </c>
      <c r="U1294" t="s">
        <v>407</v>
      </c>
      <c r="W1294" t="s">
        <v>547</v>
      </c>
    </row>
    <row r="1295" spans="1:23" ht="29.1">
      <c r="A1295" s="57">
        <v>45747.340277777781</v>
      </c>
      <c r="B1295">
        <v>24871124</v>
      </c>
      <c r="C1295">
        <v>734647</v>
      </c>
      <c r="D1295" t="s">
        <v>3703</v>
      </c>
      <c r="E1295" t="s">
        <v>5448</v>
      </c>
      <c r="F1295" t="s">
        <v>5449</v>
      </c>
      <c r="G1295" t="s">
        <v>2</v>
      </c>
      <c r="H1295">
        <v>9972964</v>
      </c>
      <c r="I1295">
        <v>51</v>
      </c>
      <c r="J1295">
        <v>985851857</v>
      </c>
      <c r="K1295" s="59" t="s">
        <v>5450</v>
      </c>
      <c r="L1295" s="59" t="s">
        <v>5451</v>
      </c>
      <c r="M1295" s="59" t="s">
        <v>668</v>
      </c>
      <c r="N1295" t="s">
        <v>546</v>
      </c>
      <c r="O1295" s="57">
        <v>45747.345138888886</v>
      </c>
      <c r="P1295" s="57">
        <v>45747.388888888891</v>
      </c>
      <c r="Q1295" s="57">
        <v>45747.369444444441</v>
      </c>
      <c r="R1295" t="s">
        <v>407</v>
      </c>
      <c r="S1295" t="s">
        <v>407</v>
      </c>
      <c r="U1295" t="s">
        <v>407</v>
      </c>
      <c r="W1295" t="s">
        <v>547</v>
      </c>
    </row>
    <row r="1296" spans="1:23" ht="43.5">
      <c r="A1296" s="57">
        <v>45747.343055555553</v>
      </c>
      <c r="B1296">
        <v>24871175</v>
      </c>
      <c r="C1296">
        <v>734651</v>
      </c>
      <c r="D1296" t="s">
        <v>3863</v>
      </c>
      <c r="E1296" t="s">
        <v>1466</v>
      </c>
      <c r="F1296" t="s">
        <v>5452</v>
      </c>
      <c r="G1296" t="s">
        <v>2</v>
      </c>
      <c r="H1296">
        <v>40709672</v>
      </c>
      <c r="I1296">
        <v>46</v>
      </c>
      <c r="J1296">
        <v>980335424</v>
      </c>
      <c r="K1296" s="59" t="s">
        <v>5453</v>
      </c>
      <c r="L1296" s="59" t="s">
        <v>5454</v>
      </c>
      <c r="M1296" s="59" t="s">
        <v>568</v>
      </c>
      <c r="N1296" t="s">
        <v>546</v>
      </c>
      <c r="O1296" s="57">
        <v>45747.347222222219</v>
      </c>
      <c r="P1296" s="57">
        <v>45747.375</v>
      </c>
      <c r="Q1296" s="57">
        <v>45747.371527777781</v>
      </c>
      <c r="R1296" t="s">
        <v>407</v>
      </c>
      <c r="S1296" t="s">
        <v>407</v>
      </c>
      <c r="U1296" t="s">
        <v>407</v>
      </c>
      <c r="W1296" t="s">
        <v>547</v>
      </c>
    </row>
    <row r="1297" spans="1:23" ht="29.1">
      <c r="A1297" s="57">
        <v>45747.344444444447</v>
      </c>
      <c r="B1297">
        <v>24871186</v>
      </c>
      <c r="C1297">
        <v>734656</v>
      </c>
      <c r="D1297" t="s">
        <v>3703</v>
      </c>
      <c r="E1297" t="s">
        <v>5455</v>
      </c>
      <c r="F1297" t="s">
        <v>5456</v>
      </c>
      <c r="G1297" t="s">
        <v>2</v>
      </c>
      <c r="H1297">
        <v>45172947</v>
      </c>
      <c r="I1297">
        <v>36</v>
      </c>
      <c r="J1297">
        <v>968451454</v>
      </c>
      <c r="K1297" s="59" t="s">
        <v>5457</v>
      </c>
      <c r="L1297" s="59" t="s">
        <v>5458</v>
      </c>
      <c r="M1297" s="59" t="s">
        <v>557</v>
      </c>
      <c r="N1297" t="s">
        <v>546</v>
      </c>
      <c r="O1297" s="57">
        <v>45747.348611111112</v>
      </c>
      <c r="P1297" s="57">
        <v>45747.388888888891</v>
      </c>
      <c r="Q1297" s="57">
        <v>45747.386805555558</v>
      </c>
      <c r="R1297" t="s">
        <v>407</v>
      </c>
      <c r="S1297" s="57">
        <v>45747.390972222223</v>
      </c>
      <c r="U1297" t="s">
        <v>407</v>
      </c>
      <c r="W1297" t="s">
        <v>547</v>
      </c>
    </row>
    <row r="1298" spans="1:23" ht="29.1">
      <c r="A1298" s="57">
        <v>45747.345833333333</v>
      </c>
      <c r="B1298">
        <v>24871193</v>
      </c>
      <c r="C1298">
        <v>734661</v>
      </c>
      <c r="D1298" t="s">
        <v>3703</v>
      </c>
      <c r="E1298" t="s">
        <v>5459</v>
      </c>
      <c r="F1298" t="s">
        <v>5460</v>
      </c>
      <c r="G1298" t="s">
        <v>2</v>
      </c>
      <c r="H1298">
        <v>40626555</v>
      </c>
      <c r="I1298">
        <v>44</v>
      </c>
      <c r="J1298">
        <v>963742130</v>
      </c>
      <c r="K1298" s="59" t="s">
        <v>5461</v>
      </c>
      <c r="L1298" s="59" t="s">
        <v>5462</v>
      </c>
      <c r="M1298" s="59" t="s">
        <v>775</v>
      </c>
      <c r="N1298" t="s">
        <v>546</v>
      </c>
      <c r="O1298" s="57">
        <v>45747.34652777778</v>
      </c>
      <c r="P1298" s="57">
        <v>45747.356944444444</v>
      </c>
      <c r="Q1298" s="57">
        <v>45747.395138888889</v>
      </c>
      <c r="R1298" t="s">
        <v>407</v>
      </c>
      <c r="S1298" s="57">
        <v>45747.447916666664</v>
      </c>
      <c r="U1298" t="s">
        <v>407</v>
      </c>
      <c r="W1298" t="s">
        <v>547</v>
      </c>
    </row>
    <row r="1299" spans="1:23">
      <c r="A1299" s="57">
        <v>45747.34652777778</v>
      </c>
      <c r="B1299">
        <v>24871164</v>
      </c>
      <c r="C1299">
        <v>734662</v>
      </c>
      <c r="D1299" t="s">
        <v>3703</v>
      </c>
      <c r="E1299" t="s">
        <v>4314</v>
      </c>
      <c r="F1299" t="s">
        <v>4315</v>
      </c>
      <c r="G1299" t="s">
        <v>2</v>
      </c>
      <c r="H1299">
        <v>77176947</v>
      </c>
      <c r="I1299">
        <v>27</v>
      </c>
      <c r="J1299">
        <v>947097392</v>
      </c>
      <c r="K1299" s="59" t="s">
        <v>5463</v>
      </c>
      <c r="L1299" s="59" t="s">
        <v>5464</v>
      </c>
      <c r="M1299" s="59" t="s">
        <v>599</v>
      </c>
      <c r="N1299" t="s">
        <v>546</v>
      </c>
      <c r="O1299" s="57">
        <v>45747.350694444445</v>
      </c>
      <c r="P1299" s="57">
        <v>45747.357638888891</v>
      </c>
      <c r="Q1299" s="57">
        <v>45747.381944444445</v>
      </c>
      <c r="R1299" t="s">
        <v>407</v>
      </c>
      <c r="S1299" t="s">
        <v>407</v>
      </c>
      <c r="U1299" t="s">
        <v>407</v>
      </c>
      <c r="W1299" t="s">
        <v>547</v>
      </c>
    </row>
    <row r="1300" spans="1:23" ht="43.5">
      <c r="A1300" s="57">
        <v>45747.348611111112</v>
      </c>
      <c r="B1300">
        <v>24871208</v>
      </c>
      <c r="C1300">
        <v>734670</v>
      </c>
      <c r="D1300" t="s">
        <v>3703</v>
      </c>
      <c r="E1300" t="s">
        <v>5465</v>
      </c>
      <c r="F1300" t="s">
        <v>5466</v>
      </c>
      <c r="G1300" t="s">
        <v>2</v>
      </c>
      <c r="H1300">
        <v>74121919</v>
      </c>
      <c r="I1300">
        <v>31</v>
      </c>
      <c r="J1300">
        <v>967744443</v>
      </c>
      <c r="K1300" s="59" t="s">
        <v>5467</v>
      </c>
      <c r="L1300" s="59" t="s">
        <v>5468</v>
      </c>
      <c r="M1300" s="59" t="s">
        <v>843</v>
      </c>
      <c r="N1300" t="s">
        <v>546</v>
      </c>
      <c r="O1300" s="57">
        <v>45747.352777777778</v>
      </c>
      <c r="P1300" s="57">
        <v>45747.388888888891</v>
      </c>
      <c r="Q1300" s="57">
        <v>45747.382638888892</v>
      </c>
      <c r="R1300" t="s">
        <v>407</v>
      </c>
      <c r="S1300" s="57">
        <v>45747.39166666667</v>
      </c>
      <c r="U1300" t="s">
        <v>407</v>
      </c>
      <c r="W1300" t="s">
        <v>547</v>
      </c>
    </row>
    <row r="1301" spans="1:23" ht="29.1">
      <c r="A1301" s="57">
        <v>45747.351388888892</v>
      </c>
      <c r="B1301">
        <v>24871230</v>
      </c>
      <c r="C1301">
        <v>734675</v>
      </c>
      <c r="D1301" t="s">
        <v>3703</v>
      </c>
      <c r="E1301" t="s">
        <v>5469</v>
      </c>
      <c r="F1301" t="s">
        <v>5470</v>
      </c>
      <c r="G1301" t="s">
        <v>2</v>
      </c>
      <c r="H1301">
        <v>22274959</v>
      </c>
      <c r="I1301">
        <v>51</v>
      </c>
      <c r="J1301">
        <v>955508796</v>
      </c>
      <c r="K1301" s="59" t="s">
        <v>5471</v>
      </c>
      <c r="L1301" s="59" t="s">
        <v>5472</v>
      </c>
      <c r="M1301" s="59" t="s">
        <v>568</v>
      </c>
      <c r="N1301" t="s">
        <v>546</v>
      </c>
      <c r="O1301" s="57">
        <v>45747.355555555558</v>
      </c>
      <c r="P1301" s="57">
        <v>45747.388888888891</v>
      </c>
      <c r="Q1301" s="57">
        <v>45747.385416666664</v>
      </c>
      <c r="R1301" t="s">
        <v>407</v>
      </c>
      <c r="S1301" t="s">
        <v>407</v>
      </c>
      <c r="U1301" t="s">
        <v>407</v>
      </c>
      <c r="W1301" t="s">
        <v>547</v>
      </c>
    </row>
    <row r="1302" spans="1:23">
      <c r="A1302" s="57">
        <v>45747.354861111111</v>
      </c>
      <c r="B1302">
        <v>24871263</v>
      </c>
      <c r="C1302">
        <v>734684</v>
      </c>
      <c r="D1302" t="s">
        <v>3703</v>
      </c>
      <c r="E1302" t="s">
        <v>5473</v>
      </c>
      <c r="F1302" t="s">
        <v>5474</v>
      </c>
      <c r="G1302" t="s">
        <v>2</v>
      </c>
      <c r="H1302">
        <v>10457873</v>
      </c>
      <c r="I1302">
        <v>48</v>
      </c>
      <c r="J1302">
        <v>957267538</v>
      </c>
      <c r="K1302" s="59" t="s">
        <v>5475</v>
      </c>
      <c r="L1302" s="59" t="s">
        <v>5476</v>
      </c>
      <c r="M1302" s="59" t="s">
        <v>589</v>
      </c>
      <c r="N1302" t="s">
        <v>546</v>
      </c>
      <c r="O1302" s="57">
        <v>45747.359027777777</v>
      </c>
      <c r="P1302" s="57">
        <v>45747.366666666669</v>
      </c>
      <c r="Q1302" s="57">
        <v>45747.39166666667</v>
      </c>
      <c r="R1302" t="s">
        <v>407</v>
      </c>
      <c r="S1302" s="57">
        <v>45747.413888888892</v>
      </c>
      <c r="U1302" t="s">
        <v>407</v>
      </c>
      <c r="W1302" t="s">
        <v>547</v>
      </c>
    </row>
    <row r="1303" spans="1:23">
      <c r="A1303" s="57">
        <v>45747.355555555558</v>
      </c>
      <c r="B1303">
        <v>24871231</v>
      </c>
      <c r="C1303">
        <v>734685</v>
      </c>
      <c r="D1303" t="s">
        <v>3703</v>
      </c>
      <c r="E1303" t="s">
        <v>5477</v>
      </c>
      <c r="F1303" t="s">
        <v>5478</v>
      </c>
      <c r="G1303" t="s">
        <v>2</v>
      </c>
      <c r="H1303">
        <v>40687619</v>
      </c>
      <c r="I1303">
        <v>44</v>
      </c>
      <c r="J1303">
        <v>987960191</v>
      </c>
      <c r="K1303" s="59" t="s">
        <v>5479</v>
      </c>
      <c r="L1303" s="59" t="s">
        <v>5480</v>
      </c>
      <c r="M1303" s="59" t="s">
        <v>5481</v>
      </c>
      <c r="N1303" t="s">
        <v>546</v>
      </c>
      <c r="O1303" s="57">
        <v>45747.359722222223</v>
      </c>
      <c r="P1303" s="57">
        <v>45747.402777777781</v>
      </c>
      <c r="Q1303" s="57">
        <v>45747.407638888886</v>
      </c>
      <c r="R1303" t="s">
        <v>407</v>
      </c>
      <c r="S1303" s="57">
        <v>45747.613194444442</v>
      </c>
      <c r="U1303" t="s">
        <v>407</v>
      </c>
      <c r="W1303" t="s">
        <v>547</v>
      </c>
    </row>
    <row r="1304" spans="1:23">
      <c r="A1304" s="57">
        <v>45747.357638888891</v>
      </c>
      <c r="B1304">
        <v>24871278</v>
      </c>
      <c r="C1304">
        <v>734691</v>
      </c>
      <c r="D1304" t="s">
        <v>3703</v>
      </c>
      <c r="E1304" t="s">
        <v>5482</v>
      </c>
      <c r="F1304" t="s">
        <v>5483</v>
      </c>
      <c r="G1304" t="s">
        <v>2</v>
      </c>
      <c r="H1304">
        <v>81613476</v>
      </c>
      <c r="I1304">
        <v>10</v>
      </c>
      <c r="J1304">
        <v>935560833</v>
      </c>
      <c r="K1304" s="59" t="s">
        <v>5484</v>
      </c>
      <c r="L1304" s="59" t="s">
        <v>5485</v>
      </c>
      <c r="M1304" s="59" t="s">
        <v>568</v>
      </c>
      <c r="N1304" t="s">
        <v>558</v>
      </c>
      <c r="O1304" s="57">
        <v>45747.363194444442</v>
      </c>
      <c r="P1304" s="57">
        <v>45747.381944444445</v>
      </c>
      <c r="Q1304" s="57">
        <v>45747.377083333333</v>
      </c>
      <c r="R1304" t="s">
        <v>407</v>
      </c>
      <c r="S1304" s="57">
        <v>45747.394444444442</v>
      </c>
      <c r="U1304" t="s">
        <v>407</v>
      </c>
      <c r="W1304" t="s">
        <v>547</v>
      </c>
    </row>
    <row r="1305" spans="1:23">
      <c r="A1305" s="57">
        <v>45747.35833333333</v>
      </c>
      <c r="B1305">
        <v>24871291</v>
      </c>
      <c r="C1305">
        <v>734694</v>
      </c>
      <c r="D1305" t="s">
        <v>3703</v>
      </c>
      <c r="E1305" t="s">
        <v>5486</v>
      </c>
      <c r="F1305" t="s">
        <v>5487</v>
      </c>
      <c r="G1305" t="s">
        <v>2</v>
      </c>
      <c r="H1305">
        <v>7182034</v>
      </c>
      <c r="I1305">
        <v>63</v>
      </c>
      <c r="J1305">
        <v>999093463</v>
      </c>
      <c r="K1305" s="59" t="s">
        <v>5488</v>
      </c>
      <c r="L1305" s="59" t="s">
        <v>5489</v>
      </c>
      <c r="M1305" s="59" t="s">
        <v>843</v>
      </c>
      <c r="N1305" t="s">
        <v>546</v>
      </c>
      <c r="O1305" s="57">
        <v>45747.363194444442</v>
      </c>
      <c r="P1305" s="57">
        <v>45747.395833333336</v>
      </c>
      <c r="Q1305" s="57">
        <v>45747.406944444447</v>
      </c>
      <c r="R1305" t="s">
        <v>407</v>
      </c>
      <c r="S1305" s="57">
        <v>45747.429861111108</v>
      </c>
      <c r="U1305" t="s">
        <v>407</v>
      </c>
      <c r="W1305" t="s">
        <v>547</v>
      </c>
    </row>
    <row r="1306" spans="1:23" ht="57.95">
      <c r="A1306" s="57">
        <v>45747.35833333333</v>
      </c>
      <c r="B1306">
        <v>24871293</v>
      </c>
      <c r="C1306">
        <v>734695</v>
      </c>
      <c r="D1306" t="s">
        <v>3703</v>
      </c>
      <c r="E1306" t="s">
        <v>1784</v>
      </c>
      <c r="F1306" t="s">
        <v>5490</v>
      </c>
      <c r="G1306" t="s">
        <v>2</v>
      </c>
      <c r="H1306">
        <v>90322919</v>
      </c>
      <c r="I1306">
        <v>7</v>
      </c>
      <c r="J1306">
        <v>989180076</v>
      </c>
      <c r="K1306" s="59" t="s">
        <v>5491</v>
      </c>
      <c r="L1306" s="59" t="s">
        <v>5492</v>
      </c>
      <c r="M1306" s="59" t="s">
        <v>1067</v>
      </c>
      <c r="N1306" t="s">
        <v>558</v>
      </c>
      <c r="O1306" s="57">
        <v>45747.359027777777</v>
      </c>
      <c r="P1306" s="57">
        <v>45747.370138888888</v>
      </c>
      <c r="Q1306" s="57">
        <v>45747.372916666667</v>
      </c>
      <c r="R1306" t="s">
        <v>407</v>
      </c>
      <c r="S1306" s="57">
        <v>45747.388194444444</v>
      </c>
      <c r="U1306" t="s">
        <v>407</v>
      </c>
      <c r="W1306" t="s">
        <v>547</v>
      </c>
    </row>
    <row r="1307" spans="1:23" ht="57.95">
      <c r="A1307" s="57">
        <v>45747.368055555555</v>
      </c>
      <c r="B1307">
        <v>24871376</v>
      </c>
      <c r="C1307">
        <v>734716</v>
      </c>
      <c r="D1307" t="s">
        <v>3703</v>
      </c>
      <c r="E1307" t="s">
        <v>5493</v>
      </c>
      <c r="F1307" t="s">
        <v>5494</v>
      </c>
      <c r="G1307" t="s">
        <v>2</v>
      </c>
      <c r="H1307">
        <v>76113512</v>
      </c>
      <c r="I1307">
        <v>14</v>
      </c>
      <c r="J1307">
        <v>968413704</v>
      </c>
      <c r="K1307" s="59" t="s">
        <v>5495</v>
      </c>
      <c r="L1307" s="59" t="s">
        <v>5496</v>
      </c>
      <c r="M1307" s="59" t="s">
        <v>589</v>
      </c>
      <c r="N1307" t="s">
        <v>558</v>
      </c>
      <c r="O1307" s="57">
        <v>45747.368750000001</v>
      </c>
      <c r="P1307" s="57">
        <v>45747.388888888891</v>
      </c>
      <c r="Q1307" s="57">
        <v>45747.381944444445</v>
      </c>
      <c r="R1307" t="s">
        <v>407</v>
      </c>
      <c r="S1307" s="57">
        <v>45747.397916666669</v>
      </c>
      <c r="U1307" t="s">
        <v>407</v>
      </c>
      <c r="W1307" t="s">
        <v>547</v>
      </c>
    </row>
    <row r="1308" spans="1:23" ht="57.95">
      <c r="A1308" s="57">
        <v>45747.368750000001</v>
      </c>
      <c r="B1308">
        <v>24871388</v>
      </c>
      <c r="C1308">
        <v>734718</v>
      </c>
      <c r="D1308" t="s">
        <v>3703</v>
      </c>
      <c r="E1308" t="s">
        <v>5497</v>
      </c>
      <c r="F1308" t="s">
        <v>5498</v>
      </c>
      <c r="G1308" t="s">
        <v>2</v>
      </c>
      <c r="H1308">
        <v>79433044</v>
      </c>
      <c r="I1308">
        <v>9</v>
      </c>
      <c r="J1308">
        <v>987984985</v>
      </c>
      <c r="K1308" s="59" t="s">
        <v>5499</v>
      </c>
      <c r="L1308" s="59" t="s">
        <v>5500</v>
      </c>
      <c r="M1308" s="59" t="s">
        <v>843</v>
      </c>
      <c r="N1308" t="s">
        <v>558</v>
      </c>
      <c r="O1308" s="57">
        <v>45747.37222222222</v>
      </c>
      <c r="P1308" s="57">
        <v>45747.388888888891</v>
      </c>
      <c r="Q1308" s="57">
        <v>45747.38958333333</v>
      </c>
      <c r="R1308" t="s">
        <v>407</v>
      </c>
      <c r="S1308" s="57">
        <v>45747.399305555555</v>
      </c>
      <c r="U1308" t="s">
        <v>407</v>
      </c>
      <c r="W1308" t="s">
        <v>547</v>
      </c>
    </row>
    <row r="1309" spans="1:23" ht="43.5">
      <c r="A1309" s="57">
        <v>45747.368750000001</v>
      </c>
      <c r="B1309">
        <v>24871356</v>
      </c>
      <c r="C1309">
        <v>734722</v>
      </c>
      <c r="D1309" t="s">
        <v>3703</v>
      </c>
      <c r="E1309" t="s">
        <v>5501</v>
      </c>
      <c r="F1309" t="s">
        <v>5502</v>
      </c>
      <c r="G1309" t="s">
        <v>2</v>
      </c>
      <c r="H1309">
        <v>45148993</v>
      </c>
      <c r="I1309">
        <v>36</v>
      </c>
      <c r="J1309">
        <v>982675512</v>
      </c>
      <c r="K1309" s="59" t="s">
        <v>5503</v>
      </c>
      <c r="L1309" s="59" t="s">
        <v>5504</v>
      </c>
      <c r="M1309" s="59" t="s">
        <v>557</v>
      </c>
      <c r="N1309" t="s">
        <v>546</v>
      </c>
      <c r="O1309" s="57">
        <v>45747.373611111114</v>
      </c>
      <c r="P1309" s="57">
        <v>45747.402777777781</v>
      </c>
      <c r="Q1309" s="57">
        <v>45747.407638888886</v>
      </c>
      <c r="R1309" t="s">
        <v>407</v>
      </c>
      <c r="S1309" s="57">
        <v>45747.408333333333</v>
      </c>
      <c r="U1309" t="s">
        <v>407</v>
      </c>
      <c r="W1309" t="s">
        <v>547</v>
      </c>
    </row>
    <row r="1310" spans="1:23">
      <c r="A1310" s="57">
        <v>45747.370138888888</v>
      </c>
      <c r="B1310">
        <v>24871319</v>
      </c>
      <c r="C1310">
        <v>734726</v>
      </c>
      <c r="D1310" t="s">
        <v>3703</v>
      </c>
      <c r="E1310" t="s">
        <v>5505</v>
      </c>
      <c r="F1310" t="s">
        <v>5506</v>
      </c>
      <c r="G1310" t="s">
        <v>2</v>
      </c>
      <c r="H1310">
        <v>45628979</v>
      </c>
      <c r="I1310">
        <v>36</v>
      </c>
      <c r="J1310">
        <v>960551460</v>
      </c>
      <c r="K1310" s="59" t="s">
        <v>5507</v>
      </c>
      <c r="L1310" s="59" t="s">
        <v>5508</v>
      </c>
      <c r="M1310" s="59" t="s">
        <v>557</v>
      </c>
      <c r="N1310" t="s">
        <v>546</v>
      </c>
      <c r="O1310" s="57">
        <v>45747.374305555553</v>
      </c>
      <c r="P1310" s="57">
        <v>45747.402777777781</v>
      </c>
      <c r="Q1310" s="57">
        <v>45747.398611111108</v>
      </c>
      <c r="R1310" t="s">
        <v>407</v>
      </c>
      <c r="S1310" t="s">
        <v>407</v>
      </c>
      <c r="U1310" t="s">
        <v>407</v>
      </c>
      <c r="W1310" t="s">
        <v>547</v>
      </c>
    </row>
    <row r="1311" spans="1:23" ht="43.5">
      <c r="A1311" s="57">
        <v>45747.375</v>
      </c>
      <c r="B1311">
        <v>24871460</v>
      </c>
      <c r="C1311">
        <v>734736</v>
      </c>
      <c r="D1311" t="s">
        <v>3703</v>
      </c>
      <c r="E1311" t="s">
        <v>5509</v>
      </c>
      <c r="F1311" t="s">
        <v>5510</v>
      </c>
      <c r="G1311" t="s">
        <v>2</v>
      </c>
      <c r="H1311">
        <v>25836027</v>
      </c>
      <c r="J1311">
        <v>999949968</v>
      </c>
      <c r="K1311" s="59" t="s">
        <v>5511</v>
      </c>
      <c r="L1311" s="59" t="s">
        <v>5512</v>
      </c>
      <c r="M1311" s="59" t="s">
        <v>826</v>
      </c>
      <c r="N1311" t="s">
        <v>546</v>
      </c>
      <c r="O1311" s="57">
        <v>45747.378472222219</v>
      </c>
      <c r="P1311" s="57">
        <v>45747.402777777781</v>
      </c>
      <c r="Q1311" s="57">
        <v>45747.415972222225</v>
      </c>
      <c r="R1311" t="s">
        <v>407</v>
      </c>
      <c r="S1311" s="57">
        <v>45747.42291666667</v>
      </c>
      <c r="U1311" t="s">
        <v>407</v>
      </c>
      <c r="W1311" t="s">
        <v>547</v>
      </c>
    </row>
    <row r="1312" spans="1:23" ht="29.1">
      <c r="A1312" s="57">
        <v>45747.38958333333</v>
      </c>
      <c r="B1312">
        <v>24871749</v>
      </c>
      <c r="C1312">
        <v>734766</v>
      </c>
      <c r="D1312" t="s">
        <v>3703</v>
      </c>
      <c r="E1312" t="s">
        <v>5513</v>
      </c>
      <c r="F1312" t="s">
        <v>5514</v>
      </c>
      <c r="G1312" t="s">
        <v>2</v>
      </c>
      <c r="H1312">
        <v>43696370</v>
      </c>
      <c r="I1312">
        <v>38</v>
      </c>
      <c r="J1312">
        <v>920246203</v>
      </c>
      <c r="K1312" s="59" t="s">
        <v>5515</v>
      </c>
      <c r="L1312" s="59" t="s">
        <v>5516</v>
      </c>
      <c r="M1312" s="59" t="s">
        <v>639</v>
      </c>
      <c r="N1312" t="s">
        <v>546</v>
      </c>
      <c r="O1312" s="57">
        <v>45747.393055555556</v>
      </c>
      <c r="P1312" s="57">
        <v>45747.430555555555</v>
      </c>
      <c r="Q1312" s="57">
        <v>45747.410416666666</v>
      </c>
      <c r="R1312" t="s">
        <v>407</v>
      </c>
      <c r="S1312" t="s">
        <v>407</v>
      </c>
      <c r="U1312" t="s">
        <v>407</v>
      </c>
      <c r="W1312" t="s">
        <v>547</v>
      </c>
    </row>
    <row r="1313" spans="1:23" ht="29.1">
      <c r="A1313" s="57">
        <v>45747.394444444442</v>
      </c>
      <c r="B1313">
        <v>24871874</v>
      </c>
      <c r="C1313">
        <v>734772</v>
      </c>
      <c r="D1313" t="s">
        <v>3704</v>
      </c>
      <c r="E1313" t="s">
        <v>5517</v>
      </c>
      <c r="F1313" t="s">
        <v>5518</v>
      </c>
      <c r="G1313" t="s">
        <v>2</v>
      </c>
      <c r="H1313">
        <v>9672926</v>
      </c>
      <c r="I1313">
        <v>52</v>
      </c>
      <c r="J1313">
        <v>987795476</v>
      </c>
      <c r="K1313" s="59" t="s">
        <v>5519</v>
      </c>
      <c r="L1313" s="59" t="s">
        <v>5520</v>
      </c>
      <c r="M1313" s="59" t="s">
        <v>568</v>
      </c>
      <c r="N1313" t="s">
        <v>546</v>
      </c>
      <c r="O1313" s="57">
        <v>45747.398611111108</v>
      </c>
      <c r="P1313" s="57">
        <v>45747.416666666664</v>
      </c>
      <c r="Q1313" s="57">
        <v>45747.413888888892</v>
      </c>
      <c r="R1313" t="s">
        <v>407</v>
      </c>
      <c r="S1313" t="s">
        <v>407</v>
      </c>
      <c r="U1313" t="s">
        <v>407</v>
      </c>
      <c r="W1313" t="s">
        <v>547</v>
      </c>
    </row>
    <row r="1314" spans="1:23" ht="29.1">
      <c r="A1314" s="57">
        <v>45747.395138888889</v>
      </c>
      <c r="B1314">
        <v>24871883</v>
      </c>
      <c r="C1314">
        <v>734774</v>
      </c>
      <c r="D1314" t="s">
        <v>3704</v>
      </c>
      <c r="E1314" t="s">
        <v>5521</v>
      </c>
      <c r="F1314" t="s">
        <v>5522</v>
      </c>
      <c r="G1314" t="s">
        <v>2</v>
      </c>
      <c r="H1314">
        <v>71928564</v>
      </c>
      <c r="I1314">
        <v>31</v>
      </c>
      <c r="J1314">
        <v>938489530</v>
      </c>
      <c r="K1314" s="59" t="s">
        <v>5523</v>
      </c>
      <c r="L1314" s="59" t="s">
        <v>5524</v>
      </c>
      <c r="M1314" s="59" t="s">
        <v>589</v>
      </c>
      <c r="N1314" t="s">
        <v>546</v>
      </c>
      <c r="O1314" s="57">
        <v>45747.398611111108</v>
      </c>
      <c r="P1314" s="57">
        <v>45747.430555555555</v>
      </c>
      <c r="Q1314" s="57">
        <v>45747.425694444442</v>
      </c>
      <c r="R1314" t="s">
        <v>407</v>
      </c>
      <c r="S1314" s="57">
        <v>45747.434027777781</v>
      </c>
      <c r="U1314" t="s">
        <v>407</v>
      </c>
      <c r="W1314" t="s">
        <v>547</v>
      </c>
    </row>
    <row r="1315" spans="1:23">
      <c r="A1315" s="57">
        <v>45747.395833333336</v>
      </c>
      <c r="B1315">
        <v>24871894</v>
      </c>
      <c r="C1315">
        <v>734775</v>
      </c>
      <c r="D1315" t="s">
        <v>3704</v>
      </c>
      <c r="E1315" t="s">
        <v>5525</v>
      </c>
      <c r="F1315" t="s">
        <v>5526</v>
      </c>
      <c r="G1315" t="s">
        <v>2</v>
      </c>
      <c r="H1315">
        <v>76035518</v>
      </c>
      <c r="I1315">
        <v>27</v>
      </c>
      <c r="J1315">
        <v>982284597</v>
      </c>
      <c r="K1315" s="59" t="s">
        <v>5527</v>
      </c>
      <c r="L1315" s="59" t="s">
        <v>5528</v>
      </c>
      <c r="M1315" s="59" t="s">
        <v>557</v>
      </c>
      <c r="N1315" t="s">
        <v>546</v>
      </c>
      <c r="O1315" s="57">
        <v>45747.399305555555</v>
      </c>
      <c r="P1315" s="57">
        <v>45747.430555555555</v>
      </c>
      <c r="Q1315" t="s">
        <v>407</v>
      </c>
      <c r="R1315" t="s">
        <v>407</v>
      </c>
      <c r="S1315" t="s">
        <v>407</v>
      </c>
      <c r="U1315" t="s">
        <v>407</v>
      </c>
      <c r="W1315" t="s">
        <v>547</v>
      </c>
    </row>
    <row r="1316" spans="1:23" ht="29.1">
      <c r="A1316" s="57">
        <v>45747.397916666669</v>
      </c>
      <c r="B1316">
        <v>24871942</v>
      </c>
      <c r="C1316">
        <v>734780</v>
      </c>
      <c r="D1316" t="s">
        <v>3994</v>
      </c>
      <c r="E1316" t="s">
        <v>5529</v>
      </c>
      <c r="F1316" t="s">
        <v>5530</v>
      </c>
      <c r="G1316" t="s">
        <v>2</v>
      </c>
      <c r="H1316">
        <v>43645517</v>
      </c>
      <c r="I1316">
        <v>38</v>
      </c>
      <c r="J1316">
        <v>910095380</v>
      </c>
      <c r="K1316" s="59" t="s">
        <v>5531</v>
      </c>
      <c r="L1316" s="59" t="s">
        <v>5532</v>
      </c>
      <c r="M1316" s="59" t="s">
        <v>740</v>
      </c>
      <c r="N1316" t="s">
        <v>546</v>
      </c>
      <c r="O1316" s="57">
        <v>45747.397916666669</v>
      </c>
      <c r="P1316" s="57">
        <v>45747.416666666664</v>
      </c>
      <c r="Q1316" s="57">
        <v>45747.425694444442</v>
      </c>
      <c r="R1316" t="s">
        <v>407</v>
      </c>
      <c r="S1316" t="s">
        <v>407</v>
      </c>
      <c r="U1316" t="s">
        <v>407</v>
      </c>
      <c r="W1316" t="s">
        <v>547</v>
      </c>
    </row>
    <row r="1317" spans="1:23" ht="43.5">
      <c r="A1317" s="57">
        <v>45747.4</v>
      </c>
      <c r="B1317">
        <v>24872025</v>
      </c>
      <c r="C1317">
        <v>734783</v>
      </c>
      <c r="D1317" t="s">
        <v>3703</v>
      </c>
      <c r="E1317" t="s">
        <v>5533</v>
      </c>
      <c r="F1317" t="s">
        <v>5534</v>
      </c>
      <c r="G1317" t="s">
        <v>2</v>
      </c>
      <c r="H1317">
        <v>40935151</v>
      </c>
      <c r="I1317">
        <v>47</v>
      </c>
      <c r="J1317">
        <v>987163597</v>
      </c>
      <c r="K1317" s="59" t="s">
        <v>5535</v>
      </c>
      <c r="L1317" s="59" t="s">
        <v>5536</v>
      </c>
      <c r="M1317" s="59" t="s">
        <v>594</v>
      </c>
      <c r="N1317" t="s">
        <v>546</v>
      </c>
      <c r="O1317" s="57">
        <v>45747.40347222222</v>
      </c>
      <c r="P1317" s="57">
        <v>45747.430555555555</v>
      </c>
      <c r="Q1317" s="57">
        <v>45747.423611111109</v>
      </c>
      <c r="R1317" t="s">
        <v>407</v>
      </c>
      <c r="S1317" s="57">
        <v>45747.430555555555</v>
      </c>
      <c r="U1317" t="s">
        <v>407</v>
      </c>
      <c r="W1317" t="s">
        <v>547</v>
      </c>
    </row>
    <row r="1318" spans="1:23" ht="43.5">
      <c r="A1318" s="57">
        <v>45747.402083333334</v>
      </c>
      <c r="B1318">
        <v>24872222</v>
      </c>
      <c r="C1318">
        <v>734786</v>
      </c>
      <c r="D1318" t="s">
        <v>3703</v>
      </c>
      <c r="E1318" t="s">
        <v>5537</v>
      </c>
      <c r="F1318" t="s">
        <v>5538</v>
      </c>
      <c r="G1318" t="s">
        <v>2</v>
      </c>
      <c r="H1318">
        <v>46884847</v>
      </c>
      <c r="I1318">
        <v>33</v>
      </c>
      <c r="J1318">
        <v>996007902</v>
      </c>
      <c r="K1318" s="59" t="s">
        <v>5539</v>
      </c>
      <c r="L1318" s="59" t="s">
        <v>5540</v>
      </c>
      <c r="M1318" s="59" t="s">
        <v>1509</v>
      </c>
      <c r="N1318" t="s">
        <v>546</v>
      </c>
      <c r="O1318" s="57">
        <v>45747.405555555553</v>
      </c>
      <c r="P1318" s="57">
        <v>45747.430555555555</v>
      </c>
      <c r="Q1318" s="57">
        <v>45747.425000000003</v>
      </c>
      <c r="R1318" t="s">
        <v>407</v>
      </c>
      <c r="S1318" t="s">
        <v>407</v>
      </c>
      <c r="U1318" t="s">
        <v>407</v>
      </c>
      <c r="W1318" t="s">
        <v>547</v>
      </c>
    </row>
    <row r="1319" spans="1:23">
      <c r="A1319" s="57">
        <v>45747.40625</v>
      </c>
      <c r="B1319">
        <v>24872301</v>
      </c>
      <c r="C1319">
        <v>734788</v>
      </c>
      <c r="D1319" t="s">
        <v>3703</v>
      </c>
      <c r="E1319" t="s">
        <v>5541</v>
      </c>
      <c r="F1319" t="s">
        <v>5542</v>
      </c>
      <c r="G1319" t="s">
        <v>2</v>
      </c>
      <c r="H1319">
        <v>75535932</v>
      </c>
      <c r="I1319">
        <v>25</v>
      </c>
      <c r="J1319">
        <v>941947415</v>
      </c>
      <c r="K1319" s="59" t="s">
        <v>5543</v>
      </c>
      <c r="L1319" s="59" t="s">
        <v>5544</v>
      </c>
      <c r="M1319" s="59" t="s">
        <v>563</v>
      </c>
      <c r="N1319" t="s">
        <v>546</v>
      </c>
      <c r="O1319" s="57">
        <v>45747.409722222219</v>
      </c>
      <c r="P1319" s="57">
        <v>45747.430555555555</v>
      </c>
      <c r="Q1319" s="57">
        <v>45747.424305555556</v>
      </c>
      <c r="R1319" t="s">
        <v>407</v>
      </c>
      <c r="S1319" s="57">
        <v>45747.433333333334</v>
      </c>
      <c r="U1319" t="s">
        <v>407</v>
      </c>
      <c r="W1319" t="s">
        <v>547</v>
      </c>
    </row>
    <row r="1320" spans="1:23" ht="43.5">
      <c r="A1320" s="57">
        <v>45747.42291666667</v>
      </c>
      <c r="B1320">
        <v>24872724</v>
      </c>
      <c r="C1320">
        <v>734810</v>
      </c>
      <c r="D1320" t="s">
        <v>3703</v>
      </c>
      <c r="E1320" t="s">
        <v>3612</v>
      </c>
      <c r="F1320" t="s">
        <v>5545</v>
      </c>
      <c r="G1320" t="s">
        <v>2</v>
      </c>
      <c r="H1320">
        <v>44302370</v>
      </c>
      <c r="I1320">
        <v>38</v>
      </c>
      <c r="J1320">
        <v>976732930</v>
      </c>
      <c r="K1320" s="59" t="s">
        <v>5546</v>
      </c>
      <c r="L1320" s="59" t="s">
        <v>5547</v>
      </c>
      <c r="M1320" s="59" t="s">
        <v>568</v>
      </c>
      <c r="N1320" t="s">
        <v>546</v>
      </c>
      <c r="O1320" s="57">
        <v>45747.426388888889</v>
      </c>
      <c r="P1320" s="57">
        <v>45747.444444444445</v>
      </c>
      <c r="Q1320" s="57">
        <v>45747.434027777781</v>
      </c>
      <c r="R1320" t="s">
        <v>407</v>
      </c>
      <c r="S1320" s="57">
        <v>45747.459722222222</v>
      </c>
      <c r="U1320" t="s">
        <v>407</v>
      </c>
      <c r="W1320" t="s">
        <v>547</v>
      </c>
    </row>
    <row r="1321" spans="1:23">
      <c r="A1321" s="57">
        <v>45747.438888888886</v>
      </c>
      <c r="B1321">
        <v>24873024</v>
      </c>
      <c r="C1321">
        <v>734830</v>
      </c>
      <c r="D1321" t="s">
        <v>3703</v>
      </c>
      <c r="E1321" t="s">
        <v>5548</v>
      </c>
      <c r="F1321" t="s">
        <v>5549</v>
      </c>
      <c r="G1321" t="s">
        <v>2</v>
      </c>
      <c r="H1321">
        <v>10265102</v>
      </c>
      <c r="I1321">
        <v>62</v>
      </c>
      <c r="J1321">
        <v>993503679</v>
      </c>
      <c r="K1321" s="59" t="s">
        <v>5550</v>
      </c>
      <c r="L1321" s="59" t="s">
        <v>5551</v>
      </c>
      <c r="M1321" s="59" t="s">
        <v>589</v>
      </c>
      <c r="N1321" t="s">
        <v>546</v>
      </c>
      <c r="O1321" s="57">
        <v>45747.443055555559</v>
      </c>
      <c r="P1321" s="57">
        <v>45747.458333333336</v>
      </c>
      <c r="Q1321" s="57">
        <v>45747.476388888892</v>
      </c>
      <c r="R1321" t="s">
        <v>407</v>
      </c>
      <c r="S1321" s="57">
        <v>45747.628472222219</v>
      </c>
      <c r="U1321" t="s">
        <v>407</v>
      </c>
      <c r="W1321" t="s">
        <v>547</v>
      </c>
    </row>
    <row r="1322" spans="1:23" ht="29.1">
      <c r="A1322" s="57">
        <v>45747.44027777778</v>
      </c>
      <c r="B1322">
        <v>24873156</v>
      </c>
      <c r="C1322">
        <v>734834</v>
      </c>
      <c r="D1322" t="s">
        <v>3703</v>
      </c>
      <c r="E1322" t="s">
        <v>5552</v>
      </c>
      <c r="F1322" t="s">
        <v>5553</v>
      </c>
      <c r="G1322" t="s">
        <v>2</v>
      </c>
      <c r="H1322">
        <v>61180983</v>
      </c>
      <c r="I1322">
        <v>17</v>
      </c>
      <c r="J1322">
        <v>976209177</v>
      </c>
      <c r="K1322" s="59" t="s">
        <v>5554</v>
      </c>
      <c r="L1322" s="59" t="s">
        <v>5555</v>
      </c>
      <c r="M1322" s="59" t="s">
        <v>573</v>
      </c>
      <c r="N1322" t="s">
        <v>546</v>
      </c>
      <c r="O1322" s="57">
        <v>45747.444444444445</v>
      </c>
      <c r="P1322" s="57">
        <v>45747.458333333336</v>
      </c>
      <c r="Q1322" s="57">
        <v>45747.459722222222</v>
      </c>
      <c r="R1322" t="s">
        <v>407</v>
      </c>
      <c r="S1322" s="57">
        <v>45747.47152777778</v>
      </c>
      <c r="U1322" t="s">
        <v>407</v>
      </c>
      <c r="W1322" t="s">
        <v>547</v>
      </c>
    </row>
    <row r="1323" spans="1:23" ht="29.1">
      <c r="A1323" s="57">
        <v>45747.442361111112</v>
      </c>
      <c r="B1323">
        <v>24873192</v>
      </c>
      <c r="C1323">
        <v>734837</v>
      </c>
      <c r="D1323" t="s">
        <v>3703</v>
      </c>
      <c r="E1323" t="s">
        <v>5556</v>
      </c>
      <c r="F1323" t="s">
        <v>5557</v>
      </c>
      <c r="G1323" t="s">
        <v>2</v>
      </c>
      <c r="H1323">
        <v>25803845</v>
      </c>
      <c r="I1323">
        <v>48</v>
      </c>
      <c r="J1323">
        <v>977448356</v>
      </c>
      <c r="K1323" s="59" t="s">
        <v>5558</v>
      </c>
      <c r="L1323" s="59" t="s">
        <v>5559</v>
      </c>
      <c r="M1323" s="59" t="s">
        <v>715</v>
      </c>
      <c r="N1323" t="s">
        <v>546</v>
      </c>
      <c r="O1323" s="57">
        <v>45747.446527777778</v>
      </c>
      <c r="P1323" s="57">
        <v>45747.472222222219</v>
      </c>
      <c r="Q1323" s="57">
        <v>45747.465277777781</v>
      </c>
      <c r="R1323" t="s">
        <v>407</v>
      </c>
      <c r="S1323" s="57">
        <v>45747.474999999999</v>
      </c>
      <c r="U1323" t="s">
        <v>407</v>
      </c>
      <c r="W1323" t="s">
        <v>547</v>
      </c>
    </row>
    <row r="1324" spans="1:23" ht="29.1">
      <c r="A1324" s="57">
        <v>45747.447222222225</v>
      </c>
      <c r="B1324">
        <v>24873308</v>
      </c>
      <c r="C1324">
        <v>734849</v>
      </c>
      <c r="D1324" t="s">
        <v>3703</v>
      </c>
      <c r="E1324" t="s">
        <v>5560</v>
      </c>
      <c r="F1324" t="s">
        <v>5561</v>
      </c>
      <c r="G1324" t="s">
        <v>2</v>
      </c>
      <c r="H1324">
        <v>44309282</v>
      </c>
      <c r="I1324">
        <v>38</v>
      </c>
      <c r="J1324">
        <v>947682648</v>
      </c>
      <c r="K1324" s="59" t="s">
        <v>5562</v>
      </c>
      <c r="L1324" s="59" t="s">
        <v>5563</v>
      </c>
      <c r="M1324" s="59" t="s">
        <v>715</v>
      </c>
      <c r="N1324" t="s">
        <v>546</v>
      </c>
      <c r="O1324" s="57">
        <v>45747.451388888891</v>
      </c>
      <c r="P1324" s="57">
        <v>45747.472222222219</v>
      </c>
      <c r="Q1324" s="57">
        <v>45747.470833333333</v>
      </c>
      <c r="R1324" t="s">
        <v>407</v>
      </c>
      <c r="S1324" s="57">
        <v>45747.473611111112</v>
      </c>
      <c r="U1324" t="s">
        <v>407</v>
      </c>
      <c r="W1324" t="s">
        <v>547</v>
      </c>
    </row>
    <row r="1325" spans="1:23" ht="29.1">
      <c r="A1325" s="57">
        <v>45747.449305555558</v>
      </c>
      <c r="B1325">
        <v>24873260</v>
      </c>
      <c r="C1325">
        <v>734851</v>
      </c>
      <c r="D1325" t="s">
        <v>3703</v>
      </c>
      <c r="E1325" t="s">
        <v>5564</v>
      </c>
      <c r="F1325" t="s">
        <v>5565</v>
      </c>
      <c r="G1325" t="s">
        <v>2</v>
      </c>
      <c r="H1325">
        <v>49008778</v>
      </c>
      <c r="I1325">
        <v>39</v>
      </c>
      <c r="J1325">
        <v>952944284</v>
      </c>
      <c r="K1325" s="59" t="s">
        <v>5566</v>
      </c>
      <c r="L1325" s="59" t="s">
        <v>5567</v>
      </c>
      <c r="M1325" s="59" t="s">
        <v>805</v>
      </c>
      <c r="N1325" t="s">
        <v>546</v>
      </c>
      <c r="O1325" s="57">
        <v>45747.45416666667</v>
      </c>
      <c r="P1325" s="57">
        <v>45747.472222222219</v>
      </c>
      <c r="Q1325" s="57">
        <v>45747.472222222219</v>
      </c>
      <c r="R1325" t="s">
        <v>407</v>
      </c>
      <c r="S1325" s="57">
        <v>45747.487500000003</v>
      </c>
      <c r="U1325" t="s">
        <v>407</v>
      </c>
      <c r="W1325" t="s">
        <v>547</v>
      </c>
    </row>
    <row r="1326" spans="1:23">
      <c r="A1326" s="57">
        <v>45747.45</v>
      </c>
      <c r="B1326">
        <v>24873364</v>
      </c>
      <c r="C1326">
        <v>734852</v>
      </c>
      <c r="D1326" t="s">
        <v>3703</v>
      </c>
      <c r="E1326" t="s">
        <v>5568</v>
      </c>
      <c r="F1326" t="s">
        <v>5569</v>
      </c>
      <c r="G1326" t="s">
        <v>1248</v>
      </c>
      <c r="H1326">
        <v>4800200</v>
      </c>
      <c r="I1326">
        <v>34</v>
      </c>
      <c r="J1326">
        <v>979744577</v>
      </c>
      <c r="K1326" s="59" t="s">
        <v>5570</v>
      </c>
      <c r="L1326" s="59" t="s">
        <v>5571</v>
      </c>
      <c r="M1326" s="59" t="s">
        <v>843</v>
      </c>
      <c r="N1326" t="s">
        <v>546</v>
      </c>
      <c r="O1326" s="57">
        <v>45747.454861111109</v>
      </c>
      <c r="P1326" s="57">
        <v>45747.472222222219</v>
      </c>
      <c r="Q1326" s="57">
        <v>45747.495138888888</v>
      </c>
      <c r="R1326" t="s">
        <v>407</v>
      </c>
      <c r="S1326" s="57">
        <v>45747.642361111109</v>
      </c>
      <c r="U1326" t="s">
        <v>407</v>
      </c>
      <c r="W1326" t="s">
        <v>547</v>
      </c>
    </row>
    <row r="1327" spans="1:23" ht="29.1">
      <c r="A1327" s="57">
        <v>45747.461805555555</v>
      </c>
      <c r="B1327">
        <v>24873590</v>
      </c>
      <c r="C1327">
        <v>734862</v>
      </c>
      <c r="D1327" t="s">
        <v>3703</v>
      </c>
      <c r="E1327" t="s">
        <v>5572</v>
      </c>
      <c r="F1327" t="s">
        <v>5573</v>
      </c>
      <c r="G1327" t="s">
        <v>2</v>
      </c>
      <c r="H1327">
        <v>73229558</v>
      </c>
      <c r="I1327">
        <v>23</v>
      </c>
      <c r="J1327">
        <v>953108215</v>
      </c>
      <c r="K1327" s="59" t="s">
        <v>5574</v>
      </c>
      <c r="L1327" s="59" t="s">
        <v>5575</v>
      </c>
      <c r="M1327" s="59" t="s">
        <v>860</v>
      </c>
      <c r="N1327" t="s">
        <v>546</v>
      </c>
      <c r="O1327" s="57">
        <v>45747.466666666667</v>
      </c>
      <c r="P1327" s="57">
        <v>45747.486111111109</v>
      </c>
      <c r="Q1327" s="57">
        <v>45747.495138888888</v>
      </c>
      <c r="R1327" t="s">
        <v>407</v>
      </c>
      <c r="S1327" s="57">
        <v>45747.645138888889</v>
      </c>
      <c r="U1327" t="s">
        <v>407</v>
      </c>
      <c r="W1327" t="s">
        <v>547</v>
      </c>
    </row>
    <row r="1328" spans="1:23" ht="29.1">
      <c r="A1328" s="57">
        <v>45747.463194444441</v>
      </c>
      <c r="B1328">
        <v>24873679</v>
      </c>
      <c r="C1328">
        <v>734865</v>
      </c>
      <c r="D1328" t="s">
        <v>3703</v>
      </c>
      <c r="E1328" t="s">
        <v>1213</v>
      </c>
      <c r="F1328" t="s">
        <v>5576</v>
      </c>
      <c r="G1328" t="s">
        <v>2</v>
      </c>
      <c r="H1328">
        <v>74124640</v>
      </c>
      <c r="I1328">
        <v>27</v>
      </c>
      <c r="J1328">
        <v>948895263</v>
      </c>
      <c r="K1328" s="59" t="s">
        <v>5577</v>
      </c>
      <c r="L1328" s="59" t="s">
        <v>5578</v>
      </c>
      <c r="M1328" s="59" t="s">
        <v>1509</v>
      </c>
      <c r="N1328" t="s">
        <v>546</v>
      </c>
      <c r="O1328" s="57">
        <v>45747.47152777778</v>
      </c>
      <c r="P1328" s="57">
        <v>45747.486111111109</v>
      </c>
      <c r="Q1328" s="57">
        <v>45747.493750000001</v>
      </c>
      <c r="R1328" t="s">
        <v>407</v>
      </c>
      <c r="S1328" s="57">
        <v>45747.499305555553</v>
      </c>
      <c r="U1328" t="s">
        <v>407</v>
      </c>
      <c r="W1328" t="s">
        <v>547</v>
      </c>
    </row>
    <row r="1329" spans="1:23" ht="29.1">
      <c r="A1329" s="57">
        <v>45747.474999999999</v>
      </c>
      <c r="B1329">
        <v>24873952</v>
      </c>
      <c r="C1329">
        <v>734876</v>
      </c>
      <c r="D1329" t="s">
        <v>3994</v>
      </c>
      <c r="E1329" t="s">
        <v>5579</v>
      </c>
      <c r="F1329" t="s">
        <v>5580</v>
      </c>
      <c r="G1329" t="s">
        <v>2</v>
      </c>
      <c r="H1329">
        <v>40103381</v>
      </c>
      <c r="I1329">
        <v>46</v>
      </c>
      <c r="J1329">
        <v>946598788</v>
      </c>
      <c r="K1329" s="59" t="s">
        <v>5581</v>
      </c>
      <c r="L1329" s="59" t="s">
        <v>5582</v>
      </c>
      <c r="M1329" s="59" t="s">
        <v>622</v>
      </c>
      <c r="N1329" t="s">
        <v>546</v>
      </c>
      <c r="O1329" s="57">
        <v>45747.478472222225</v>
      </c>
      <c r="P1329" s="57">
        <v>45747.5</v>
      </c>
      <c r="Q1329" s="57">
        <v>45747.491666666669</v>
      </c>
      <c r="R1329" t="s">
        <v>407</v>
      </c>
      <c r="S1329" s="57">
        <v>45747.500694444447</v>
      </c>
      <c r="U1329" t="s">
        <v>407</v>
      </c>
      <c r="W1329" t="s">
        <v>547</v>
      </c>
    </row>
    <row r="1330" spans="1:23">
      <c r="A1330" s="57">
        <v>45747.481249999997</v>
      </c>
      <c r="B1330">
        <v>24874099</v>
      </c>
      <c r="C1330">
        <v>734881</v>
      </c>
      <c r="D1330" t="s">
        <v>3703</v>
      </c>
      <c r="E1330" t="s">
        <v>5583</v>
      </c>
      <c r="F1330" t="s">
        <v>5584</v>
      </c>
      <c r="G1330" t="s">
        <v>2</v>
      </c>
      <c r="H1330">
        <v>91538453</v>
      </c>
      <c r="I1330">
        <v>5</v>
      </c>
      <c r="J1330">
        <v>982117020</v>
      </c>
      <c r="K1330" s="59" t="s">
        <v>5585</v>
      </c>
      <c r="L1330" s="59" t="s">
        <v>5586</v>
      </c>
      <c r="M1330" s="59" t="s">
        <v>594</v>
      </c>
      <c r="N1330" t="s">
        <v>558</v>
      </c>
      <c r="O1330" s="57">
        <v>45747.481944444444</v>
      </c>
      <c r="P1330" s="57">
        <v>45747.5</v>
      </c>
      <c r="Q1330" s="57">
        <v>45747.497916666667</v>
      </c>
      <c r="R1330" t="s">
        <v>407</v>
      </c>
      <c r="S1330" s="57">
        <v>45747.509027777778</v>
      </c>
      <c r="U1330" t="s">
        <v>407</v>
      </c>
      <c r="W1330" t="s">
        <v>547</v>
      </c>
    </row>
    <row r="1331" spans="1:23" ht="57.95">
      <c r="A1331" s="57">
        <v>45747.481944444444</v>
      </c>
      <c r="B1331">
        <v>24874109</v>
      </c>
      <c r="C1331">
        <v>734882</v>
      </c>
      <c r="D1331" t="s">
        <v>3825</v>
      </c>
      <c r="E1331" t="s">
        <v>5587</v>
      </c>
      <c r="F1331" t="s">
        <v>5588</v>
      </c>
      <c r="G1331" t="s">
        <v>2</v>
      </c>
      <c r="H1331">
        <v>7497171</v>
      </c>
      <c r="I1331">
        <v>51</v>
      </c>
      <c r="J1331">
        <v>954195243</v>
      </c>
      <c r="K1331" s="59" t="s">
        <v>5589</v>
      </c>
      <c r="L1331" s="59" t="s">
        <v>5590</v>
      </c>
      <c r="M1331" s="59" t="s">
        <v>557</v>
      </c>
      <c r="N1331" t="s">
        <v>546</v>
      </c>
      <c r="O1331" s="57">
        <v>45747.48541666667</v>
      </c>
      <c r="P1331" s="57">
        <v>45747.5</v>
      </c>
      <c r="Q1331" t="s">
        <v>407</v>
      </c>
      <c r="R1331" t="s">
        <v>407</v>
      </c>
      <c r="S1331" t="s">
        <v>407</v>
      </c>
      <c r="U1331" t="s">
        <v>407</v>
      </c>
      <c r="W1331" t="s">
        <v>547</v>
      </c>
    </row>
    <row r="1332" spans="1:23">
      <c r="A1332" s="57">
        <v>45747.48333333333</v>
      </c>
      <c r="B1332">
        <v>24874149</v>
      </c>
      <c r="C1332">
        <v>734885</v>
      </c>
      <c r="D1332" t="s">
        <v>3703</v>
      </c>
      <c r="E1332" t="s">
        <v>5591</v>
      </c>
      <c r="F1332" t="s">
        <v>5592</v>
      </c>
      <c r="G1332" t="s">
        <v>2</v>
      </c>
      <c r="H1332">
        <v>9931398</v>
      </c>
      <c r="I1332">
        <v>51</v>
      </c>
      <c r="J1332">
        <v>985345945</v>
      </c>
      <c r="K1332" s="59" t="s">
        <v>5593</v>
      </c>
      <c r="L1332" s="59" t="s">
        <v>5594</v>
      </c>
      <c r="M1332" s="59" t="s">
        <v>584</v>
      </c>
      <c r="N1332" t="s">
        <v>546</v>
      </c>
      <c r="O1332" s="57">
        <v>45747.487500000003</v>
      </c>
      <c r="P1332" s="57">
        <v>45747.513888888891</v>
      </c>
      <c r="Q1332" s="57">
        <v>45747.506944444445</v>
      </c>
      <c r="R1332" t="s">
        <v>407</v>
      </c>
      <c r="S1332" s="57">
        <v>45747.518055555556</v>
      </c>
      <c r="U1332" t="s">
        <v>407</v>
      </c>
      <c r="W1332" t="s">
        <v>547</v>
      </c>
    </row>
    <row r="1333" spans="1:23" ht="29.1">
      <c r="A1333" s="57">
        <v>45747.484027777777</v>
      </c>
      <c r="B1333">
        <v>24874158</v>
      </c>
      <c r="C1333">
        <v>734886</v>
      </c>
      <c r="D1333" t="s">
        <v>3703</v>
      </c>
      <c r="E1333" t="s">
        <v>5595</v>
      </c>
      <c r="F1333" t="s">
        <v>5596</v>
      </c>
      <c r="G1333" t="s">
        <v>2</v>
      </c>
      <c r="H1333">
        <v>44905620</v>
      </c>
      <c r="I1333">
        <v>37</v>
      </c>
      <c r="J1333">
        <v>989175249</v>
      </c>
      <c r="K1333" s="59" t="s">
        <v>5597</v>
      </c>
      <c r="L1333" s="59" t="s">
        <v>5598</v>
      </c>
      <c r="M1333" s="59" t="s">
        <v>589</v>
      </c>
      <c r="N1333" t="s">
        <v>546</v>
      </c>
      <c r="O1333" s="57">
        <v>45747.487500000003</v>
      </c>
      <c r="P1333" s="57">
        <v>45747.513888888891</v>
      </c>
      <c r="Q1333" s="57">
        <v>45747.500694444447</v>
      </c>
      <c r="R1333" t="s">
        <v>407</v>
      </c>
      <c r="S1333" s="57">
        <v>45747.517361111109</v>
      </c>
      <c r="U1333" t="s">
        <v>407</v>
      </c>
      <c r="W1333" t="s">
        <v>547</v>
      </c>
    </row>
    <row r="1334" spans="1:23">
      <c r="A1334" s="57">
        <v>45747.488194444442</v>
      </c>
      <c r="B1334">
        <v>24874252</v>
      </c>
      <c r="C1334">
        <v>734894</v>
      </c>
      <c r="D1334" t="s">
        <v>3703</v>
      </c>
      <c r="E1334" t="s">
        <v>5599</v>
      </c>
      <c r="F1334" t="s">
        <v>5600</v>
      </c>
      <c r="G1334" t="s">
        <v>2</v>
      </c>
      <c r="H1334">
        <v>79103805</v>
      </c>
      <c r="I1334">
        <v>9</v>
      </c>
      <c r="J1334">
        <v>985345945</v>
      </c>
      <c r="K1334" s="59" t="s">
        <v>5593</v>
      </c>
      <c r="L1334" s="59" t="s">
        <v>5594</v>
      </c>
      <c r="M1334" s="59" t="s">
        <v>584</v>
      </c>
      <c r="N1334" t="s">
        <v>558</v>
      </c>
      <c r="O1334" s="57">
        <v>45747.493750000001</v>
      </c>
      <c r="P1334" s="57">
        <v>45747.513888888891</v>
      </c>
      <c r="Q1334" s="57">
        <v>45747.503472222219</v>
      </c>
      <c r="R1334" t="s">
        <v>407</v>
      </c>
      <c r="S1334" s="57">
        <v>45747.520138888889</v>
      </c>
      <c r="U1334" t="s">
        <v>407</v>
      </c>
      <c r="W1334" t="s">
        <v>547</v>
      </c>
    </row>
    <row r="1335" spans="1:23" ht="29.1">
      <c r="A1335" s="57">
        <v>45747.488888888889</v>
      </c>
      <c r="B1335">
        <v>24874202</v>
      </c>
      <c r="C1335">
        <v>734896</v>
      </c>
      <c r="D1335" t="s">
        <v>3703</v>
      </c>
      <c r="E1335" t="s">
        <v>5601</v>
      </c>
      <c r="F1335" t="s">
        <v>5602</v>
      </c>
      <c r="G1335" t="s">
        <v>2</v>
      </c>
      <c r="H1335">
        <v>41582334</v>
      </c>
      <c r="I1335">
        <v>44</v>
      </c>
      <c r="J1335">
        <v>943646601</v>
      </c>
      <c r="K1335" s="59" t="s">
        <v>5603</v>
      </c>
      <c r="L1335" s="59" t="s">
        <v>5604</v>
      </c>
      <c r="M1335" s="59" t="s">
        <v>594</v>
      </c>
      <c r="N1335" t="s">
        <v>546</v>
      </c>
      <c r="O1335" s="57">
        <v>45747.493750000001</v>
      </c>
      <c r="P1335" s="57">
        <v>45747.513888888891</v>
      </c>
      <c r="Q1335" s="57">
        <v>45747.506944444445</v>
      </c>
      <c r="R1335" t="s">
        <v>407</v>
      </c>
      <c r="S1335" s="57">
        <v>45747.513888888891</v>
      </c>
      <c r="U1335" t="s">
        <v>407</v>
      </c>
      <c r="W1335" t="s">
        <v>547</v>
      </c>
    </row>
    <row r="1336" spans="1:23">
      <c r="A1336" s="57">
        <v>45747.494444444441</v>
      </c>
      <c r="B1336">
        <v>24874378</v>
      </c>
      <c r="C1336">
        <v>734907</v>
      </c>
      <c r="D1336" t="s">
        <v>3703</v>
      </c>
      <c r="E1336" t="s">
        <v>5605</v>
      </c>
      <c r="F1336" t="s">
        <v>5606</v>
      </c>
      <c r="G1336" t="s">
        <v>2</v>
      </c>
      <c r="H1336">
        <v>72597117</v>
      </c>
      <c r="I1336">
        <v>16</v>
      </c>
      <c r="J1336">
        <v>998335402</v>
      </c>
      <c r="K1336" s="59" t="s">
        <v>5607</v>
      </c>
      <c r="L1336" s="59" t="s">
        <v>5608</v>
      </c>
      <c r="M1336" s="59" t="s">
        <v>589</v>
      </c>
      <c r="N1336" t="s">
        <v>546</v>
      </c>
      <c r="O1336" s="57">
        <v>45747.498611111114</v>
      </c>
      <c r="P1336" s="57">
        <v>45747.513888888891</v>
      </c>
      <c r="Q1336" s="57">
        <v>45747.51666666667</v>
      </c>
      <c r="R1336" t="s">
        <v>407</v>
      </c>
      <c r="S1336" s="57">
        <v>45747.530555555553</v>
      </c>
      <c r="U1336" t="s">
        <v>407</v>
      </c>
      <c r="W1336" t="s">
        <v>547</v>
      </c>
    </row>
    <row r="1337" spans="1:23" ht="29.1">
      <c r="A1337" s="57">
        <v>45747.524305555555</v>
      </c>
      <c r="B1337">
        <v>24875020</v>
      </c>
      <c r="C1337">
        <v>734939</v>
      </c>
      <c r="D1337" t="s">
        <v>3703</v>
      </c>
      <c r="E1337" t="s">
        <v>5609</v>
      </c>
      <c r="F1337" t="s">
        <v>5610</v>
      </c>
      <c r="G1337" t="s">
        <v>2</v>
      </c>
      <c r="H1337">
        <v>73726873</v>
      </c>
      <c r="I1337">
        <v>15</v>
      </c>
      <c r="J1337">
        <v>999328104</v>
      </c>
      <c r="K1337" s="59" t="s">
        <v>5611</v>
      </c>
      <c r="L1337" s="59" t="s">
        <v>5612</v>
      </c>
      <c r="M1337" s="59" t="s">
        <v>573</v>
      </c>
      <c r="N1337" t="s">
        <v>546</v>
      </c>
      <c r="O1337" s="57">
        <v>45747.529166666667</v>
      </c>
      <c r="P1337" s="57">
        <v>45747.541666666664</v>
      </c>
      <c r="Q1337" s="57">
        <v>45747.554861111108</v>
      </c>
      <c r="R1337" t="s">
        <v>407</v>
      </c>
      <c r="S1337" s="57">
        <v>45747.572916666664</v>
      </c>
      <c r="U1337" t="s">
        <v>407</v>
      </c>
      <c r="W1337" t="s">
        <v>547</v>
      </c>
    </row>
    <row r="1338" spans="1:23" ht="29.1">
      <c r="A1338" s="57">
        <v>45747.525000000001</v>
      </c>
      <c r="B1338">
        <v>24875099</v>
      </c>
      <c r="C1338">
        <v>734943</v>
      </c>
      <c r="D1338" t="s">
        <v>3703</v>
      </c>
      <c r="E1338" t="s">
        <v>5613</v>
      </c>
      <c r="F1338" t="s">
        <v>5614</v>
      </c>
      <c r="G1338" t="s">
        <v>2</v>
      </c>
      <c r="H1338">
        <v>72402488</v>
      </c>
      <c r="I1338">
        <v>31</v>
      </c>
      <c r="J1338">
        <v>923551133</v>
      </c>
      <c r="K1338" s="59" t="s">
        <v>5615</v>
      </c>
      <c r="L1338" s="59" t="s">
        <v>5616</v>
      </c>
      <c r="M1338" s="59" t="s">
        <v>677</v>
      </c>
      <c r="N1338" t="s">
        <v>546</v>
      </c>
      <c r="O1338" s="57">
        <v>45747.526388888888</v>
      </c>
      <c r="P1338" s="57">
        <v>45747.541666666664</v>
      </c>
      <c r="Q1338" s="57">
        <v>45747.537499999999</v>
      </c>
      <c r="R1338" t="s">
        <v>407</v>
      </c>
      <c r="S1338" s="57">
        <v>45747.555555555555</v>
      </c>
      <c r="U1338" t="s">
        <v>407</v>
      </c>
      <c r="W1338" t="s">
        <v>547</v>
      </c>
    </row>
    <row r="1339" spans="1:23" ht="57.95">
      <c r="A1339" s="57">
        <v>45747.554166666669</v>
      </c>
      <c r="B1339">
        <v>24875574</v>
      </c>
      <c r="C1339">
        <v>734969</v>
      </c>
      <c r="D1339" t="s">
        <v>3703</v>
      </c>
      <c r="E1339" t="s">
        <v>5617</v>
      </c>
      <c r="F1339" t="s">
        <v>5618</v>
      </c>
      <c r="G1339" t="s">
        <v>2</v>
      </c>
      <c r="H1339">
        <v>40769566</v>
      </c>
      <c r="I1339">
        <v>44</v>
      </c>
      <c r="J1339">
        <v>946221116</v>
      </c>
      <c r="K1339" s="59" t="s">
        <v>5619</v>
      </c>
      <c r="L1339" s="59" t="s">
        <v>5620</v>
      </c>
      <c r="M1339" s="59" t="s">
        <v>552</v>
      </c>
      <c r="N1339" t="s">
        <v>546</v>
      </c>
      <c r="O1339" s="57">
        <v>45747.555555555555</v>
      </c>
      <c r="P1339" s="57">
        <v>45747.576388888891</v>
      </c>
      <c r="Q1339" s="57">
        <v>45747.584722222222</v>
      </c>
      <c r="R1339" t="s">
        <v>407</v>
      </c>
      <c r="S1339" s="57">
        <v>45747.682638888888</v>
      </c>
      <c r="U1339" t="s">
        <v>407</v>
      </c>
      <c r="W1339" t="s">
        <v>547</v>
      </c>
    </row>
    <row r="1340" spans="1:23" ht="29.1">
      <c r="A1340" s="57">
        <v>45747.56527777778</v>
      </c>
      <c r="B1340">
        <v>24875874</v>
      </c>
      <c r="C1340">
        <v>734984</v>
      </c>
      <c r="D1340" t="s">
        <v>3703</v>
      </c>
      <c r="E1340" t="s">
        <v>5621</v>
      </c>
      <c r="F1340" t="s">
        <v>5622</v>
      </c>
      <c r="G1340" t="s">
        <v>2</v>
      </c>
      <c r="H1340">
        <v>77417318</v>
      </c>
      <c r="I1340">
        <v>23</v>
      </c>
      <c r="J1340">
        <v>937006588</v>
      </c>
      <c r="K1340" s="59" t="s">
        <v>5623</v>
      </c>
      <c r="L1340" s="59" t="s">
        <v>407</v>
      </c>
      <c r="M1340" s="59" t="s">
        <v>668</v>
      </c>
      <c r="N1340" t="s">
        <v>546</v>
      </c>
      <c r="O1340" s="57">
        <v>45747.568749999999</v>
      </c>
      <c r="P1340" s="57">
        <v>45747.583333333336</v>
      </c>
      <c r="Q1340" s="57">
        <v>45747.582638888889</v>
      </c>
      <c r="R1340" t="s">
        <v>407</v>
      </c>
      <c r="S1340" s="57">
        <v>45747.59375</v>
      </c>
      <c r="U1340" t="s">
        <v>407</v>
      </c>
      <c r="W1340" t="s">
        <v>547</v>
      </c>
    </row>
    <row r="1341" spans="1:23" ht="29.1">
      <c r="A1341" s="57">
        <v>45747.588888888888</v>
      </c>
      <c r="B1341">
        <v>24876299</v>
      </c>
      <c r="C1341">
        <v>735015</v>
      </c>
      <c r="D1341" t="s">
        <v>3703</v>
      </c>
      <c r="E1341" t="s">
        <v>5624</v>
      </c>
      <c r="F1341" t="s">
        <v>5625</v>
      </c>
      <c r="G1341" t="s">
        <v>2</v>
      </c>
      <c r="H1341">
        <v>9640706</v>
      </c>
      <c r="I1341">
        <v>55</v>
      </c>
      <c r="J1341">
        <v>999885939</v>
      </c>
      <c r="K1341" s="59" t="s">
        <v>5626</v>
      </c>
      <c r="L1341" s="59" t="s">
        <v>5627</v>
      </c>
      <c r="M1341" s="59" t="s">
        <v>589</v>
      </c>
      <c r="N1341" t="s">
        <v>546</v>
      </c>
      <c r="O1341" s="57">
        <v>45747.592361111114</v>
      </c>
      <c r="P1341" s="57">
        <v>45747.604166666664</v>
      </c>
      <c r="Q1341" s="57">
        <v>45747.609027777777</v>
      </c>
      <c r="R1341" t="s">
        <v>407</v>
      </c>
      <c r="S1341" s="57">
        <v>45747.615972222222</v>
      </c>
      <c r="U1341" t="s">
        <v>407</v>
      </c>
      <c r="W1341" t="s">
        <v>547</v>
      </c>
    </row>
    <row r="1342" spans="1:23" ht="29.1">
      <c r="A1342" s="57">
        <v>45747.595833333333</v>
      </c>
      <c r="B1342">
        <v>24876435</v>
      </c>
      <c r="C1342">
        <v>735025</v>
      </c>
      <c r="D1342" t="s">
        <v>3703</v>
      </c>
      <c r="E1342" t="s">
        <v>5628</v>
      </c>
      <c r="F1342" t="s">
        <v>5629</v>
      </c>
      <c r="G1342" t="s">
        <v>2</v>
      </c>
      <c r="H1342">
        <v>40715618</v>
      </c>
      <c r="I1342">
        <v>44</v>
      </c>
      <c r="J1342">
        <v>959262292</v>
      </c>
      <c r="K1342" s="59" t="s">
        <v>5630</v>
      </c>
      <c r="L1342" s="59" t="s">
        <v>5631</v>
      </c>
      <c r="M1342" s="59" t="s">
        <v>604</v>
      </c>
      <c r="N1342" t="s">
        <v>546</v>
      </c>
      <c r="O1342" s="57">
        <v>45747.6</v>
      </c>
      <c r="P1342" s="57">
        <v>45747.618055555555</v>
      </c>
      <c r="Q1342" s="57">
        <v>45747.618750000001</v>
      </c>
      <c r="R1342" t="s">
        <v>407</v>
      </c>
      <c r="S1342" s="57">
        <v>45747.632638888892</v>
      </c>
      <c r="U1342" t="s">
        <v>407</v>
      </c>
      <c r="W1342" t="s">
        <v>547</v>
      </c>
    </row>
    <row r="1343" spans="1:23" ht="43.5">
      <c r="A1343" s="57">
        <v>45747.602083333331</v>
      </c>
      <c r="B1343">
        <v>24876519</v>
      </c>
      <c r="C1343">
        <v>735033</v>
      </c>
      <c r="D1343" t="s">
        <v>3703</v>
      </c>
      <c r="E1343" t="s">
        <v>5632</v>
      </c>
      <c r="F1343" t="s">
        <v>5633</v>
      </c>
      <c r="G1343" t="s">
        <v>2</v>
      </c>
      <c r="H1343">
        <v>76706048</v>
      </c>
      <c r="I1343">
        <v>14</v>
      </c>
      <c r="J1343">
        <v>964784262</v>
      </c>
      <c r="K1343" s="59" t="s">
        <v>5634</v>
      </c>
      <c r="L1343" s="59" t="s">
        <v>5635</v>
      </c>
      <c r="M1343" s="59" t="s">
        <v>584</v>
      </c>
      <c r="N1343" t="s">
        <v>558</v>
      </c>
      <c r="O1343" s="57">
        <v>45747.602083333331</v>
      </c>
      <c r="P1343" s="57">
        <v>45747.618055555555</v>
      </c>
      <c r="Q1343" s="57">
        <v>45747.738888888889</v>
      </c>
      <c r="R1343" t="s">
        <v>407</v>
      </c>
      <c r="S1343" t="s">
        <v>407</v>
      </c>
      <c r="U1343" t="s">
        <v>407</v>
      </c>
      <c r="W1343" t="s">
        <v>547</v>
      </c>
    </row>
    <row r="1344" spans="1:23" ht="29.1">
      <c r="A1344" s="57">
        <v>45747.604166666664</v>
      </c>
      <c r="B1344">
        <v>24876547</v>
      </c>
      <c r="C1344">
        <v>735035</v>
      </c>
      <c r="D1344" t="s">
        <v>3703</v>
      </c>
      <c r="E1344" t="s">
        <v>3925</v>
      </c>
      <c r="F1344" t="s">
        <v>3926</v>
      </c>
      <c r="G1344" t="s">
        <v>2</v>
      </c>
      <c r="H1344">
        <v>73177689</v>
      </c>
      <c r="I1344">
        <v>27</v>
      </c>
      <c r="J1344">
        <v>994782602</v>
      </c>
      <c r="K1344" s="59" t="s">
        <v>3927</v>
      </c>
      <c r="L1344" s="59" t="s">
        <v>3928</v>
      </c>
      <c r="M1344" s="59" t="s">
        <v>594</v>
      </c>
      <c r="N1344" t="s">
        <v>546</v>
      </c>
      <c r="O1344" s="57">
        <v>45747.607638888891</v>
      </c>
      <c r="P1344" s="57">
        <v>45747.631944444445</v>
      </c>
      <c r="Q1344" s="57">
        <v>45747.631944444445</v>
      </c>
      <c r="R1344" t="s">
        <v>407</v>
      </c>
      <c r="S1344" s="57">
        <v>45747.646527777775</v>
      </c>
      <c r="U1344" t="s">
        <v>407</v>
      </c>
      <c r="W1344" t="s">
        <v>547</v>
      </c>
    </row>
    <row r="1345" spans="1:23" ht="43.5">
      <c r="A1345" s="57">
        <v>45747.605555555558</v>
      </c>
      <c r="B1345">
        <v>24876577</v>
      </c>
      <c r="C1345">
        <v>735036</v>
      </c>
      <c r="D1345" t="s">
        <v>3703</v>
      </c>
      <c r="E1345" t="s">
        <v>5636</v>
      </c>
      <c r="F1345" t="s">
        <v>2270</v>
      </c>
      <c r="G1345" t="s">
        <v>2</v>
      </c>
      <c r="H1345">
        <v>75095461</v>
      </c>
      <c r="I1345">
        <v>20</v>
      </c>
      <c r="J1345">
        <v>971408828</v>
      </c>
      <c r="K1345" s="59" t="s">
        <v>5637</v>
      </c>
      <c r="L1345" s="59" t="s">
        <v>5638</v>
      </c>
      <c r="M1345" s="59" t="s">
        <v>589</v>
      </c>
      <c r="N1345" t="s">
        <v>546</v>
      </c>
      <c r="O1345" s="57">
        <v>45747.609722222223</v>
      </c>
      <c r="P1345" s="57">
        <v>45747.625</v>
      </c>
      <c r="Q1345" s="57">
        <v>45747.631249999999</v>
      </c>
      <c r="R1345" t="s">
        <v>407</v>
      </c>
      <c r="S1345" s="57">
        <v>45747.652083333334</v>
      </c>
      <c r="U1345" t="s">
        <v>407</v>
      </c>
      <c r="W1345" t="s">
        <v>547</v>
      </c>
    </row>
    <row r="1346" spans="1:23" ht="29.1">
      <c r="A1346" s="57">
        <v>45747.609027777777</v>
      </c>
      <c r="B1346">
        <v>24876639</v>
      </c>
      <c r="C1346">
        <v>735040</v>
      </c>
      <c r="D1346" t="s">
        <v>3703</v>
      </c>
      <c r="E1346" t="s">
        <v>5639</v>
      </c>
      <c r="F1346" t="s">
        <v>5640</v>
      </c>
      <c r="G1346" t="s">
        <v>2</v>
      </c>
      <c r="H1346">
        <v>10288345</v>
      </c>
      <c r="I1346">
        <v>47</v>
      </c>
      <c r="J1346">
        <v>977763475</v>
      </c>
      <c r="K1346" s="59" t="s">
        <v>5641</v>
      </c>
      <c r="L1346" s="59" t="s">
        <v>5642</v>
      </c>
      <c r="M1346" s="59" t="s">
        <v>563</v>
      </c>
      <c r="N1346" t="s">
        <v>546</v>
      </c>
      <c r="O1346" s="57">
        <v>45747.613194444442</v>
      </c>
      <c r="P1346" s="57">
        <v>45747.631944444445</v>
      </c>
      <c r="Q1346" s="57">
        <v>45747.640277777777</v>
      </c>
      <c r="R1346" t="s">
        <v>407</v>
      </c>
      <c r="S1346" s="57">
        <v>45747.645833333336</v>
      </c>
      <c r="U1346" t="s">
        <v>407</v>
      </c>
      <c r="W1346" t="s">
        <v>547</v>
      </c>
    </row>
    <row r="1347" spans="1:23" ht="29.1">
      <c r="A1347" s="57">
        <v>45747.611805555556</v>
      </c>
      <c r="B1347">
        <v>24876682</v>
      </c>
      <c r="C1347">
        <v>735044</v>
      </c>
      <c r="D1347" t="s">
        <v>3703</v>
      </c>
      <c r="E1347" t="s">
        <v>3624</v>
      </c>
      <c r="F1347" t="s">
        <v>5643</v>
      </c>
      <c r="G1347" t="s">
        <v>2</v>
      </c>
      <c r="H1347">
        <v>74184015</v>
      </c>
      <c r="I1347">
        <v>14</v>
      </c>
      <c r="J1347">
        <v>943707112</v>
      </c>
      <c r="K1347" s="59" t="s">
        <v>5644</v>
      </c>
      <c r="L1347" s="59" t="s">
        <v>5645</v>
      </c>
      <c r="M1347" s="59" t="s">
        <v>589</v>
      </c>
      <c r="N1347" t="s">
        <v>546</v>
      </c>
      <c r="O1347" s="57">
        <v>45747.615972222222</v>
      </c>
      <c r="P1347" s="57">
        <v>45747.659722222219</v>
      </c>
      <c r="Q1347" s="57">
        <v>45747.662499999999</v>
      </c>
      <c r="R1347" t="s">
        <v>407</v>
      </c>
      <c r="S1347" s="57">
        <v>45747.667361111111</v>
      </c>
      <c r="U1347" t="s">
        <v>407</v>
      </c>
      <c r="W1347" t="s">
        <v>547</v>
      </c>
    </row>
    <row r="1348" spans="1:23">
      <c r="A1348" s="57">
        <v>45747.632638888892</v>
      </c>
      <c r="B1348">
        <v>24877038</v>
      </c>
      <c r="C1348">
        <v>735070</v>
      </c>
      <c r="D1348" t="s">
        <v>3703</v>
      </c>
      <c r="E1348" t="s">
        <v>5646</v>
      </c>
      <c r="F1348" t="s">
        <v>5647</v>
      </c>
      <c r="G1348" t="s">
        <v>2</v>
      </c>
      <c r="H1348">
        <v>90435939</v>
      </c>
      <c r="I1348">
        <v>7</v>
      </c>
      <c r="J1348">
        <v>994265712</v>
      </c>
      <c r="K1348" s="59" t="s">
        <v>5648</v>
      </c>
      <c r="L1348" s="59" t="s">
        <v>5649</v>
      </c>
      <c r="M1348" s="59" t="s">
        <v>622</v>
      </c>
      <c r="N1348" t="s">
        <v>558</v>
      </c>
      <c r="O1348" s="57">
        <v>45747.632638888892</v>
      </c>
      <c r="P1348" s="57">
        <v>45747.645833333336</v>
      </c>
      <c r="Q1348" s="57">
        <v>45747.652777777781</v>
      </c>
      <c r="R1348" t="s">
        <v>407</v>
      </c>
      <c r="S1348" s="57">
        <v>45747.665972222225</v>
      </c>
      <c r="U1348" t="s">
        <v>407</v>
      </c>
      <c r="W1348" t="s">
        <v>547</v>
      </c>
    </row>
    <row r="1349" spans="1:23" ht="57.95">
      <c r="A1349" s="57">
        <v>45747.638888888891</v>
      </c>
      <c r="B1349">
        <v>24877161</v>
      </c>
      <c r="C1349">
        <v>735075</v>
      </c>
      <c r="D1349" t="s">
        <v>3825</v>
      </c>
      <c r="E1349" t="s">
        <v>5650</v>
      </c>
      <c r="F1349" t="s">
        <v>5651</v>
      </c>
      <c r="G1349" t="s">
        <v>2</v>
      </c>
      <c r="H1349">
        <v>91593571</v>
      </c>
      <c r="I1349">
        <v>5</v>
      </c>
      <c r="J1349">
        <v>997305750</v>
      </c>
      <c r="K1349" s="59" t="s">
        <v>5652</v>
      </c>
      <c r="L1349" s="59" t="s">
        <v>5653</v>
      </c>
      <c r="M1349" s="59" t="s">
        <v>1509</v>
      </c>
      <c r="N1349" t="s">
        <v>558</v>
      </c>
      <c r="O1349" s="57">
        <v>45747.644444444442</v>
      </c>
      <c r="P1349" s="57">
        <v>45747.673611111109</v>
      </c>
      <c r="Q1349" t="s">
        <v>407</v>
      </c>
      <c r="R1349" t="s">
        <v>407</v>
      </c>
      <c r="S1349" t="s">
        <v>407</v>
      </c>
      <c r="U1349" t="s">
        <v>407</v>
      </c>
      <c r="W1349" t="s">
        <v>547</v>
      </c>
    </row>
    <row r="1350" spans="1:23">
      <c r="A1350" s="57">
        <v>45747.652777777781</v>
      </c>
      <c r="B1350">
        <v>24877405</v>
      </c>
      <c r="C1350">
        <v>735088</v>
      </c>
      <c r="D1350" t="s">
        <v>3703</v>
      </c>
      <c r="E1350" t="s">
        <v>5654</v>
      </c>
      <c r="F1350" t="s">
        <v>5655</v>
      </c>
      <c r="G1350" t="s">
        <v>2</v>
      </c>
      <c r="H1350">
        <v>79831889</v>
      </c>
      <c r="I1350">
        <v>8</v>
      </c>
      <c r="J1350">
        <v>984529514</v>
      </c>
      <c r="K1350" s="59" t="s">
        <v>5656</v>
      </c>
      <c r="L1350" s="59" t="s">
        <v>5657</v>
      </c>
      <c r="M1350" s="59" t="s">
        <v>860</v>
      </c>
      <c r="N1350" t="s">
        <v>558</v>
      </c>
      <c r="O1350" s="57">
        <v>45747.659722222219</v>
      </c>
      <c r="P1350" s="57">
        <v>45747.6875</v>
      </c>
      <c r="Q1350" s="57">
        <v>45747.680555555555</v>
      </c>
      <c r="R1350" t="s">
        <v>407</v>
      </c>
      <c r="S1350" s="57">
        <v>45747.69027777778</v>
      </c>
      <c r="U1350" t="s">
        <v>407</v>
      </c>
      <c r="W1350" t="s">
        <v>547</v>
      </c>
    </row>
    <row r="1351" spans="1:23">
      <c r="A1351" s="57">
        <v>45747.655555555553</v>
      </c>
      <c r="B1351">
        <v>24877458</v>
      </c>
      <c r="C1351">
        <v>735090</v>
      </c>
      <c r="D1351" t="s">
        <v>3703</v>
      </c>
      <c r="E1351" t="s">
        <v>5658</v>
      </c>
      <c r="F1351" t="s">
        <v>5655</v>
      </c>
      <c r="G1351" t="s">
        <v>2</v>
      </c>
      <c r="H1351">
        <v>74682882</v>
      </c>
      <c r="I1351">
        <v>14</v>
      </c>
      <c r="J1351">
        <v>984529514</v>
      </c>
      <c r="K1351" s="59" t="s">
        <v>5656</v>
      </c>
      <c r="L1351" s="59" t="s">
        <v>5657</v>
      </c>
      <c r="M1351" s="59" t="s">
        <v>860</v>
      </c>
      <c r="N1351" t="s">
        <v>546</v>
      </c>
      <c r="O1351" s="57">
        <v>45747.661111111112</v>
      </c>
      <c r="P1351" s="57">
        <v>45747.6875</v>
      </c>
      <c r="Q1351" s="57">
        <v>45747.679861111108</v>
      </c>
      <c r="R1351" t="s">
        <v>407</v>
      </c>
      <c r="S1351" t="s">
        <v>407</v>
      </c>
      <c r="U1351" t="s">
        <v>407</v>
      </c>
      <c r="W1351" t="s">
        <v>547</v>
      </c>
    </row>
    <row r="1352" spans="1:23" ht="29.1">
      <c r="A1352" s="57">
        <v>45747.65625</v>
      </c>
      <c r="B1352">
        <v>24877389</v>
      </c>
      <c r="C1352">
        <v>735091</v>
      </c>
      <c r="D1352" t="s">
        <v>3703</v>
      </c>
      <c r="E1352" t="s">
        <v>5659</v>
      </c>
      <c r="F1352" t="s">
        <v>5660</v>
      </c>
      <c r="G1352" t="s">
        <v>2</v>
      </c>
      <c r="H1352">
        <v>42333902</v>
      </c>
      <c r="I1352">
        <v>40</v>
      </c>
      <c r="J1352">
        <v>991915122</v>
      </c>
      <c r="K1352" s="59" t="s">
        <v>5661</v>
      </c>
      <c r="L1352" s="59" t="s">
        <v>5662</v>
      </c>
      <c r="M1352" s="59" t="s">
        <v>715</v>
      </c>
      <c r="N1352" t="s">
        <v>546</v>
      </c>
      <c r="O1352" s="57">
        <v>45747.661111111112</v>
      </c>
      <c r="P1352" s="57">
        <v>45747.6875</v>
      </c>
      <c r="Q1352" s="57">
        <v>45747.690972222219</v>
      </c>
      <c r="R1352" t="s">
        <v>407</v>
      </c>
      <c r="S1352" s="57">
        <v>45747.694444444445</v>
      </c>
      <c r="U1352" t="s">
        <v>407</v>
      </c>
      <c r="W1352" t="s">
        <v>547</v>
      </c>
    </row>
    <row r="1353" spans="1:23" ht="29.1">
      <c r="A1353" s="57">
        <v>45747.656944444447</v>
      </c>
      <c r="B1353">
        <v>24877486</v>
      </c>
      <c r="C1353">
        <v>735093</v>
      </c>
      <c r="D1353" t="s">
        <v>3703</v>
      </c>
      <c r="E1353" t="s">
        <v>5663</v>
      </c>
      <c r="F1353" t="s">
        <v>5664</v>
      </c>
      <c r="G1353" t="s">
        <v>2</v>
      </c>
      <c r="H1353">
        <v>9535308</v>
      </c>
      <c r="I1353">
        <v>55</v>
      </c>
      <c r="J1353">
        <v>988339874</v>
      </c>
      <c r="K1353" s="59" t="s">
        <v>5665</v>
      </c>
      <c r="L1353" s="59" t="s">
        <v>5666</v>
      </c>
      <c r="M1353" s="59" t="s">
        <v>589</v>
      </c>
      <c r="N1353" t="s">
        <v>546</v>
      </c>
      <c r="O1353" s="57">
        <v>45747.660416666666</v>
      </c>
      <c r="P1353" s="57">
        <v>45747.6875</v>
      </c>
      <c r="Q1353" s="57">
        <v>45747.680555555555</v>
      </c>
      <c r="R1353" t="s">
        <v>407</v>
      </c>
      <c r="S1353" s="57">
        <v>45747.688194444447</v>
      </c>
      <c r="U1353" t="s">
        <v>407</v>
      </c>
      <c r="W1353" t="s">
        <v>547</v>
      </c>
    </row>
    <row r="1354" spans="1:23" ht="29.1">
      <c r="A1354" s="57">
        <v>45747.657638888886</v>
      </c>
      <c r="B1354">
        <v>24877509</v>
      </c>
      <c r="C1354">
        <v>735096</v>
      </c>
      <c r="D1354" t="s">
        <v>3703</v>
      </c>
      <c r="E1354" t="s">
        <v>5166</v>
      </c>
      <c r="F1354" t="s">
        <v>5167</v>
      </c>
      <c r="G1354" t="s">
        <v>2</v>
      </c>
      <c r="H1354">
        <v>6772011</v>
      </c>
      <c r="I1354">
        <v>55</v>
      </c>
      <c r="J1354">
        <v>991677372</v>
      </c>
      <c r="K1354" s="59" t="s">
        <v>5667</v>
      </c>
      <c r="L1354" s="59" t="s">
        <v>407</v>
      </c>
      <c r="M1354" s="59" t="s">
        <v>594</v>
      </c>
      <c r="N1354" t="s">
        <v>546</v>
      </c>
      <c r="O1354" s="57">
        <v>45747.661805555559</v>
      </c>
      <c r="P1354" s="57">
        <v>45747.701388888891</v>
      </c>
      <c r="Q1354" s="57">
        <v>45747.694444444445</v>
      </c>
      <c r="R1354" t="s">
        <v>407</v>
      </c>
      <c r="S1354" s="57">
        <v>45747.70208333333</v>
      </c>
      <c r="U1354" t="s">
        <v>407</v>
      </c>
      <c r="W1354" t="s">
        <v>547</v>
      </c>
    </row>
    <row r="1355" spans="1:23" ht="43.5">
      <c r="A1355" s="57">
        <v>45747.665972222225</v>
      </c>
      <c r="B1355">
        <v>24877644</v>
      </c>
      <c r="C1355">
        <v>735104</v>
      </c>
      <c r="D1355" t="s">
        <v>3703</v>
      </c>
      <c r="E1355" t="s">
        <v>5668</v>
      </c>
      <c r="F1355" t="s">
        <v>5669</v>
      </c>
      <c r="G1355" t="s">
        <v>2</v>
      </c>
      <c r="H1355">
        <v>73216379</v>
      </c>
      <c r="I1355">
        <v>32</v>
      </c>
      <c r="J1355">
        <v>993356906</v>
      </c>
      <c r="K1355" s="59" t="s">
        <v>5670</v>
      </c>
      <c r="L1355" s="59" t="s">
        <v>5671</v>
      </c>
      <c r="M1355" s="59" t="s">
        <v>604</v>
      </c>
      <c r="N1355" t="s">
        <v>546</v>
      </c>
      <c r="O1355" s="57">
        <v>45747.669444444444</v>
      </c>
      <c r="P1355" s="57">
        <v>45747.701388888891</v>
      </c>
      <c r="Q1355" s="57">
        <v>45747.693749999999</v>
      </c>
      <c r="R1355" t="s">
        <v>407</v>
      </c>
      <c r="S1355" s="57">
        <v>45747.7</v>
      </c>
      <c r="U1355" t="s">
        <v>407</v>
      </c>
      <c r="W1355" t="s">
        <v>547</v>
      </c>
    </row>
    <row r="1356" spans="1:23" ht="29.1">
      <c r="A1356" s="57">
        <v>45747.669444444444</v>
      </c>
      <c r="B1356">
        <v>24877726</v>
      </c>
      <c r="C1356">
        <v>735108</v>
      </c>
      <c r="D1356" t="s">
        <v>3703</v>
      </c>
      <c r="E1356" t="s">
        <v>5672</v>
      </c>
      <c r="F1356" t="s">
        <v>5673</v>
      </c>
      <c r="G1356" t="s">
        <v>2</v>
      </c>
      <c r="H1356">
        <v>77617773</v>
      </c>
      <c r="I1356">
        <v>12</v>
      </c>
      <c r="J1356">
        <v>992750775</v>
      </c>
      <c r="K1356" s="59" t="s">
        <v>5674</v>
      </c>
      <c r="L1356" s="59" t="s">
        <v>5675</v>
      </c>
      <c r="M1356" s="59" t="s">
        <v>552</v>
      </c>
      <c r="N1356" t="s">
        <v>558</v>
      </c>
      <c r="O1356" s="57">
        <v>45747.674305555556</v>
      </c>
      <c r="P1356" s="57">
        <v>45747.701388888891</v>
      </c>
      <c r="Q1356" s="57">
        <v>45747.694444444445</v>
      </c>
      <c r="R1356" t="s">
        <v>407</v>
      </c>
      <c r="S1356" s="57">
        <v>45747.702777777777</v>
      </c>
      <c r="U1356" t="s">
        <v>407</v>
      </c>
      <c r="W1356" t="s">
        <v>547</v>
      </c>
    </row>
    <row r="1357" spans="1:23" ht="29.1">
      <c r="A1357" s="57">
        <v>45747.67291666667</v>
      </c>
      <c r="B1357">
        <v>24877791</v>
      </c>
      <c r="C1357">
        <v>735112</v>
      </c>
      <c r="D1357" t="s">
        <v>3703</v>
      </c>
      <c r="E1357" t="s">
        <v>5676</v>
      </c>
      <c r="F1357" t="s">
        <v>5677</v>
      </c>
      <c r="G1357" t="s">
        <v>2</v>
      </c>
      <c r="H1357">
        <v>70738621</v>
      </c>
      <c r="I1357">
        <v>17</v>
      </c>
      <c r="J1357">
        <v>975430971</v>
      </c>
      <c r="K1357" s="59" t="s">
        <v>5678</v>
      </c>
      <c r="L1357" s="59" t="s">
        <v>5679</v>
      </c>
      <c r="M1357" s="59" t="s">
        <v>552</v>
      </c>
      <c r="N1357" t="s">
        <v>546</v>
      </c>
      <c r="O1357" s="57">
        <v>45747.676388888889</v>
      </c>
      <c r="P1357" s="57">
        <v>45747.715277777781</v>
      </c>
      <c r="Q1357" s="57">
        <v>45747.70208333333</v>
      </c>
      <c r="R1357" t="s">
        <v>407</v>
      </c>
      <c r="S1357" s="57">
        <v>45747.71875</v>
      </c>
      <c r="U1357" t="s">
        <v>407</v>
      </c>
      <c r="W1357" t="s">
        <v>547</v>
      </c>
    </row>
    <row r="1358" spans="1:23" ht="29.1">
      <c r="A1358" s="57">
        <v>45747.681250000001</v>
      </c>
      <c r="B1358">
        <v>24877962</v>
      </c>
      <c r="C1358">
        <v>735114</v>
      </c>
      <c r="D1358" t="s">
        <v>3703</v>
      </c>
      <c r="E1358" t="s">
        <v>5680</v>
      </c>
      <c r="F1358" t="s">
        <v>5681</v>
      </c>
      <c r="G1358" t="s">
        <v>2</v>
      </c>
      <c r="H1358">
        <v>44012048</v>
      </c>
      <c r="I1358">
        <v>38</v>
      </c>
      <c r="J1358">
        <v>944575424</v>
      </c>
      <c r="K1358" s="59" t="s">
        <v>5682</v>
      </c>
      <c r="L1358" s="59" t="s">
        <v>5683</v>
      </c>
      <c r="M1358" s="59" t="s">
        <v>860</v>
      </c>
      <c r="N1358" t="s">
        <v>546</v>
      </c>
      <c r="O1358" s="57">
        <v>45747.685416666667</v>
      </c>
      <c r="P1358" s="57">
        <v>45747.715277777781</v>
      </c>
      <c r="Q1358" s="57">
        <v>45747.707638888889</v>
      </c>
      <c r="R1358" t="s">
        <v>407</v>
      </c>
      <c r="S1358" s="57">
        <v>45747.718055555553</v>
      </c>
      <c r="U1358" t="s">
        <v>407</v>
      </c>
      <c r="W1358" t="s">
        <v>547</v>
      </c>
    </row>
    <row r="1359" spans="1:23" ht="29.1">
      <c r="A1359" s="57">
        <v>45747.684027777781</v>
      </c>
      <c r="B1359">
        <v>24877950</v>
      </c>
      <c r="C1359">
        <v>735117</v>
      </c>
      <c r="D1359" t="s">
        <v>3703</v>
      </c>
      <c r="E1359" t="s">
        <v>5684</v>
      </c>
      <c r="F1359" t="s">
        <v>5685</v>
      </c>
      <c r="G1359" t="s">
        <v>2</v>
      </c>
      <c r="H1359">
        <v>9636492</v>
      </c>
      <c r="I1359">
        <v>51</v>
      </c>
      <c r="J1359">
        <v>999037113</v>
      </c>
      <c r="K1359" s="59" t="s">
        <v>5686</v>
      </c>
      <c r="L1359" s="59" t="s">
        <v>5687</v>
      </c>
      <c r="M1359" s="59" t="s">
        <v>589</v>
      </c>
      <c r="N1359" t="s">
        <v>546</v>
      </c>
      <c r="O1359" s="57">
        <v>45747.6875</v>
      </c>
      <c r="P1359" s="57">
        <v>45747.695138888892</v>
      </c>
      <c r="Q1359" s="57">
        <v>45747.722916666666</v>
      </c>
      <c r="R1359" t="s">
        <v>407</v>
      </c>
      <c r="S1359" s="57">
        <v>45747.737500000003</v>
      </c>
      <c r="U1359" t="s">
        <v>407</v>
      </c>
      <c r="W1359" t="s">
        <v>547</v>
      </c>
    </row>
    <row r="1360" spans="1:23">
      <c r="A1360" s="57">
        <v>45747.68472222222</v>
      </c>
      <c r="B1360">
        <v>24878045</v>
      </c>
      <c r="C1360">
        <v>735119</v>
      </c>
      <c r="D1360" t="s">
        <v>3703</v>
      </c>
      <c r="E1360" t="s">
        <v>5688</v>
      </c>
      <c r="F1360" t="s">
        <v>5689</v>
      </c>
      <c r="G1360" t="s">
        <v>2</v>
      </c>
      <c r="H1360">
        <v>90267054</v>
      </c>
      <c r="I1360">
        <v>7</v>
      </c>
      <c r="J1360">
        <v>962314681</v>
      </c>
      <c r="K1360" s="59" t="s">
        <v>5690</v>
      </c>
      <c r="L1360" s="59" t="s">
        <v>5691</v>
      </c>
      <c r="M1360" s="59" t="s">
        <v>589</v>
      </c>
      <c r="N1360" t="s">
        <v>558</v>
      </c>
      <c r="O1360" s="57">
        <v>45747.688888888886</v>
      </c>
      <c r="P1360" s="57">
        <v>45747.729166666664</v>
      </c>
      <c r="Q1360" s="57">
        <v>45747.708333333336</v>
      </c>
      <c r="R1360" t="s">
        <v>407</v>
      </c>
      <c r="S1360" s="57">
        <v>45747.714583333334</v>
      </c>
      <c r="U1360" t="s">
        <v>407</v>
      </c>
      <c r="W1360" t="s">
        <v>547</v>
      </c>
    </row>
    <row r="1361" spans="1:23">
      <c r="A1361" s="57">
        <v>45747.693055555559</v>
      </c>
      <c r="B1361">
        <v>24878203</v>
      </c>
      <c r="C1361">
        <v>735130</v>
      </c>
      <c r="D1361" t="s">
        <v>3703</v>
      </c>
      <c r="E1361" t="s">
        <v>5064</v>
      </c>
      <c r="F1361" t="s">
        <v>5065</v>
      </c>
      <c r="G1361" t="s">
        <v>2</v>
      </c>
      <c r="H1361">
        <v>70690576</v>
      </c>
      <c r="I1361">
        <v>27</v>
      </c>
      <c r="J1361">
        <v>925545703</v>
      </c>
      <c r="K1361" s="59" t="s">
        <v>5692</v>
      </c>
      <c r="L1361" s="59" t="s">
        <v>5693</v>
      </c>
      <c r="M1361" s="59" t="s">
        <v>826</v>
      </c>
      <c r="N1361" t="s">
        <v>546</v>
      </c>
      <c r="O1361" s="57">
        <v>45747.696527777778</v>
      </c>
      <c r="P1361" s="57">
        <v>45747.743055555555</v>
      </c>
      <c r="Q1361" s="57">
        <v>45747.731249999997</v>
      </c>
      <c r="R1361" t="s">
        <v>407</v>
      </c>
      <c r="S1361" s="57">
        <v>45747.739583333336</v>
      </c>
      <c r="U1361" t="s">
        <v>407</v>
      </c>
      <c r="W1361" t="s">
        <v>547</v>
      </c>
    </row>
    <row r="1362" spans="1:23" ht="29.1">
      <c r="A1362" s="57">
        <v>45747.696527777778</v>
      </c>
      <c r="B1362">
        <v>24878226</v>
      </c>
      <c r="C1362">
        <v>735132</v>
      </c>
      <c r="D1362" t="s">
        <v>3703</v>
      </c>
      <c r="E1362" t="s">
        <v>5694</v>
      </c>
      <c r="F1362" t="s">
        <v>5695</v>
      </c>
      <c r="G1362" t="s">
        <v>2</v>
      </c>
      <c r="H1362">
        <v>62873959</v>
      </c>
      <c r="I1362">
        <v>13</v>
      </c>
      <c r="J1362">
        <v>944931489</v>
      </c>
      <c r="K1362" s="59" t="s">
        <v>5696</v>
      </c>
      <c r="L1362" s="59" t="s">
        <v>5697</v>
      </c>
      <c r="M1362" s="59" t="s">
        <v>589</v>
      </c>
      <c r="N1362" t="s">
        <v>558</v>
      </c>
      <c r="O1362" s="57">
        <v>45747.701388888891</v>
      </c>
      <c r="P1362" s="57">
        <v>45747.729166666664</v>
      </c>
      <c r="Q1362" s="57">
        <v>45747.722222222219</v>
      </c>
      <c r="R1362" t="s">
        <v>407</v>
      </c>
      <c r="S1362" s="57">
        <v>45747.730555555558</v>
      </c>
      <c r="U1362" t="s">
        <v>407</v>
      </c>
      <c r="W1362" t="s">
        <v>547</v>
      </c>
    </row>
    <row r="1363" spans="1:23" ht="29.1">
      <c r="A1363" s="57">
        <v>45747.700694444444</v>
      </c>
      <c r="B1363">
        <v>24878382</v>
      </c>
      <c r="C1363">
        <v>735136</v>
      </c>
      <c r="D1363" t="s">
        <v>3863</v>
      </c>
      <c r="E1363" t="s">
        <v>5698</v>
      </c>
      <c r="F1363" t="s">
        <v>5699</v>
      </c>
      <c r="G1363" t="s">
        <v>2</v>
      </c>
      <c r="H1363">
        <v>10279227</v>
      </c>
      <c r="I1363">
        <v>49</v>
      </c>
      <c r="J1363">
        <v>977452116</v>
      </c>
      <c r="K1363" s="59" t="s">
        <v>5700</v>
      </c>
      <c r="L1363" s="59" t="s">
        <v>5701</v>
      </c>
      <c r="M1363" s="59" t="s">
        <v>563</v>
      </c>
      <c r="N1363" t="s">
        <v>546</v>
      </c>
      <c r="O1363" s="57">
        <v>45747.704861111109</v>
      </c>
      <c r="P1363" s="57">
        <v>45747.743055555555</v>
      </c>
      <c r="Q1363" s="57">
        <v>45747.740277777775</v>
      </c>
      <c r="R1363" t="s">
        <v>407</v>
      </c>
      <c r="S1363" t="s">
        <v>407</v>
      </c>
      <c r="U1363" t="s">
        <v>407</v>
      </c>
      <c r="W1363" t="s">
        <v>547</v>
      </c>
    </row>
    <row r="1364" spans="1:23">
      <c r="A1364" s="57">
        <v>45747.708333333336</v>
      </c>
      <c r="B1364">
        <v>24878548</v>
      </c>
      <c r="C1364">
        <v>735147</v>
      </c>
      <c r="D1364" t="s">
        <v>3863</v>
      </c>
      <c r="E1364" t="s">
        <v>5702</v>
      </c>
      <c r="F1364" t="s">
        <v>5703</v>
      </c>
      <c r="G1364" t="s">
        <v>2</v>
      </c>
      <c r="H1364">
        <v>71051410</v>
      </c>
      <c r="I1364">
        <v>29</v>
      </c>
      <c r="J1364">
        <v>981471135</v>
      </c>
      <c r="K1364" s="59" t="s">
        <v>5704</v>
      </c>
      <c r="L1364" s="59" t="s">
        <v>5705</v>
      </c>
      <c r="M1364" s="59" t="s">
        <v>589</v>
      </c>
      <c r="N1364" t="s">
        <v>546</v>
      </c>
      <c r="O1364" s="57">
        <v>45747.713888888888</v>
      </c>
      <c r="P1364" s="57">
        <v>45747.743055555555</v>
      </c>
      <c r="Q1364" s="57">
        <v>45747.736111111109</v>
      </c>
      <c r="R1364" t="s">
        <v>407</v>
      </c>
      <c r="S1364" t="s">
        <v>407</v>
      </c>
      <c r="U1364" t="s">
        <v>407</v>
      </c>
      <c r="W1364" t="s">
        <v>547</v>
      </c>
    </row>
    <row r="1365" spans="1:23" ht="29.1">
      <c r="A1365" s="57">
        <v>45747.717361111114</v>
      </c>
      <c r="B1365">
        <v>24878722</v>
      </c>
      <c r="C1365">
        <v>735154</v>
      </c>
      <c r="D1365" t="s">
        <v>3825</v>
      </c>
      <c r="E1365" t="s">
        <v>5706</v>
      </c>
      <c r="F1365" t="s">
        <v>5707</v>
      </c>
      <c r="G1365" t="s">
        <v>2</v>
      </c>
      <c r="H1365">
        <v>6649974</v>
      </c>
      <c r="I1365">
        <v>63</v>
      </c>
      <c r="J1365">
        <v>955877309</v>
      </c>
      <c r="K1365" s="59" t="s">
        <v>5708</v>
      </c>
      <c r="L1365" s="59" t="s">
        <v>5709</v>
      </c>
      <c r="M1365" s="59" t="s">
        <v>1492</v>
      </c>
      <c r="N1365" t="s">
        <v>546</v>
      </c>
      <c r="O1365" s="57">
        <v>45747.720833333333</v>
      </c>
      <c r="P1365" s="57">
        <v>45747.756944444445</v>
      </c>
      <c r="Q1365" t="s">
        <v>407</v>
      </c>
      <c r="R1365" t="s">
        <v>407</v>
      </c>
      <c r="S1365" t="s">
        <v>407</v>
      </c>
      <c r="U1365" t="s">
        <v>407</v>
      </c>
      <c r="W1365" t="s">
        <v>547</v>
      </c>
    </row>
    <row r="1366" spans="1:23" ht="29.1">
      <c r="A1366" s="57">
        <v>45747.731944444444</v>
      </c>
      <c r="B1366">
        <v>24879032</v>
      </c>
      <c r="C1366">
        <v>735169</v>
      </c>
      <c r="D1366" t="s">
        <v>3825</v>
      </c>
      <c r="E1366" t="s">
        <v>5710</v>
      </c>
      <c r="F1366" t="s">
        <v>5711</v>
      </c>
      <c r="G1366" t="s">
        <v>2</v>
      </c>
      <c r="H1366">
        <v>74156723</v>
      </c>
      <c r="I1366">
        <v>21</v>
      </c>
      <c r="J1366">
        <v>947336619</v>
      </c>
      <c r="K1366" s="59" t="s">
        <v>5712</v>
      </c>
      <c r="L1366" s="59" t="s">
        <v>5713</v>
      </c>
      <c r="M1366" s="59" t="s">
        <v>677</v>
      </c>
      <c r="N1366" t="s">
        <v>546</v>
      </c>
      <c r="O1366" s="57">
        <v>45747.73541666667</v>
      </c>
      <c r="P1366" s="57">
        <v>45747.770833333336</v>
      </c>
      <c r="Q1366" t="s">
        <v>407</v>
      </c>
      <c r="R1366" t="s">
        <v>407</v>
      </c>
      <c r="S1366" t="s">
        <v>407</v>
      </c>
      <c r="U1366" t="s">
        <v>407</v>
      </c>
      <c r="W1366" t="s">
        <v>547</v>
      </c>
    </row>
    <row r="1367" spans="1:23" ht="29.1">
      <c r="A1367" s="57">
        <v>45747.736111111109</v>
      </c>
      <c r="B1367">
        <v>24879112</v>
      </c>
      <c r="C1367">
        <v>735170</v>
      </c>
      <c r="D1367" t="s">
        <v>3825</v>
      </c>
      <c r="E1367" t="s">
        <v>5714</v>
      </c>
      <c r="F1367" t="s">
        <v>5715</v>
      </c>
      <c r="G1367" t="s">
        <v>2</v>
      </c>
      <c r="H1367">
        <v>62544858</v>
      </c>
      <c r="I1367">
        <v>15</v>
      </c>
      <c r="J1367">
        <v>987929663</v>
      </c>
      <c r="K1367" s="59" t="s">
        <v>5716</v>
      </c>
      <c r="L1367" s="59" t="s">
        <v>5717</v>
      </c>
      <c r="M1367" s="59" t="s">
        <v>563</v>
      </c>
      <c r="N1367" t="s">
        <v>558</v>
      </c>
      <c r="O1367" s="57">
        <v>45747.739583333336</v>
      </c>
      <c r="P1367" s="57">
        <v>45747.770833333336</v>
      </c>
      <c r="Q1367" t="s">
        <v>407</v>
      </c>
      <c r="R1367" t="s">
        <v>407</v>
      </c>
      <c r="S1367" t="s">
        <v>407</v>
      </c>
      <c r="U1367" t="s">
        <v>407</v>
      </c>
      <c r="W1367" t="s">
        <v>547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2F561-C8D7-4DF4-B1C0-351382E05173}">
  <dimension ref="A1:Q113"/>
  <sheetViews>
    <sheetView topLeftCell="H1" workbookViewId="0">
      <selection activeCell="Q1" sqref="Q1"/>
    </sheetView>
  </sheetViews>
  <sheetFormatPr defaultColWidth="8.85546875" defaultRowHeight="14.45"/>
  <cols>
    <col min="1" max="1" width="11.140625" bestFit="1" customWidth="1"/>
    <col min="2" max="2" width="15.140625" customWidth="1"/>
    <col min="3" max="3" width="17" customWidth="1"/>
    <col min="4" max="4" width="10.140625" customWidth="1"/>
    <col min="5" max="5" width="36.5703125" bestFit="1" customWidth="1"/>
    <col min="7" max="7" width="11.42578125" customWidth="1"/>
    <col min="8" max="8" width="31.5703125" bestFit="1" customWidth="1"/>
    <col min="9" max="9" width="36.5703125" bestFit="1" customWidth="1"/>
    <col min="10" max="11" width="23.140625" bestFit="1" customWidth="1"/>
    <col min="12" max="12" width="15.5703125" style="65" customWidth="1"/>
    <col min="13" max="13" width="14.42578125" customWidth="1"/>
    <col min="14" max="14" width="11.85546875" customWidth="1"/>
    <col min="15" max="15" width="19.140625" customWidth="1"/>
    <col min="16" max="16" width="21.85546875" bestFit="1" customWidth="1"/>
    <col min="17" max="17" width="21.85546875" style="65" bestFit="1" customWidth="1"/>
  </cols>
  <sheetData>
    <row r="1" spans="1:17">
      <c r="A1" t="s">
        <v>443</v>
      </c>
      <c r="B1" t="s">
        <v>5718</v>
      </c>
      <c r="C1" t="s">
        <v>5719</v>
      </c>
      <c r="D1" t="s">
        <v>5720</v>
      </c>
      <c r="E1" s="59" t="s">
        <v>5721</v>
      </c>
      <c r="F1" t="s">
        <v>5722</v>
      </c>
      <c r="G1" t="s">
        <v>2</v>
      </c>
      <c r="H1" t="s">
        <v>5723</v>
      </c>
      <c r="I1" s="59" t="s">
        <v>5724</v>
      </c>
      <c r="J1" t="s">
        <v>5725</v>
      </c>
      <c r="K1" t="s">
        <v>525</v>
      </c>
      <c r="L1" t="s">
        <v>5726</v>
      </c>
      <c r="M1" t="s">
        <v>5727</v>
      </c>
      <c r="N1" t="s">
        <v>5728</v>
      </c>
      <c r="O1" t="s">
        <v>5729</v>
      </c>
      <c r="P1" t="s">
        <v>5730</v>
      </c>
      <c r="Q1" t="s">
        <v>5731</v>
      </c>
    </row>
    <row r="2" spans="1:17" ht="29.1">
      <c r="A2" s="8">
        <v>45742</v>
      </c>
      <c r="B2" t="s">
        <v>5732</v>
      </c>
      <c r="C2" t="s">
        <v>5733</v>
      </c>
      <c r="D2" t="s">
        <v>5734</v>
      </c>
      <c r="E2" s="59" t="s">
        <v>5735</v>
      </c>
      <c r="F2" t="s">
        <v>5736</v>
      </c>
      <c r="G2">
        <v>70422204</v>
      </c>
      <c r="I2" s="59" t="s">
        <v>3740</v>
      </c>
      <c r="J2" s="63">
        <v>-12113688</v>
      </c>
      <c r="K2" t="s">
        <v>5737</v>
      </c>
      <c r="L2" s="65" t="s">
        <v>5738</v>
      </c>
      <c r="M2" t="s">
        <v>5733</v>
      </c>
      <c r="N2">
        <v>26</v>
      </c>
      <c r="O2" t="s">
        <v>5739</v>
      </c>
      <c r="P2" t="s">
        <v>5740</v>
      </c>
      <c r="Q2" s="65" t="s">
        <v>5741</v>
      </c>
    </row>
    <row r="3" spans="1:17" ht="29.1">
      <c r="A3" s="8">
        <v>45742</v>
      </c>
      <c r="B3" t="s">
        <v>5742</v>
      </c>
      <c r="C3" t="s">
        <v>5733</v>
      </c>
      <c r="D3" t="s">
        <v>5734</v>
      </c>
      <c r="E3" s="59" t="s">
        <v>5743</v>
      </c>
      <c r="F3" t="s">
        <v>5744</v>
      </c>
      <c r="G3">
        <v>43454029</v>
      </c>
      <c r="I3" s="59" t="s">
        <v>5745</v>
      </c>
      <c r="J3" s="63">
        <v>-11910451</v>
      </c>
      <c r="K3" t="s">
        <v>5746</v>
      </c>
      <c r="L3" s="65" t="s">
        <v>5738</v>
      </c>
      <c r="M3" t="s">
        <v>5733</v>
      </c>
      <c r="N3">
        <v>26</v>
      </c>
      <c r="O3" t="s">
        <v>5747</v>
      </c>
      <c r="P3" t="s">
        <v>5748</v>
      </c>
      <c r="Q3" s="65" t="s">
        <v>5749</v>
      </c>
    </row>
    <row r="4" spans="1:17">
      <c r="A4" s="8">
        <v>45742</v>
      </c>
      <c r="B4" t="s">
        <v>5750</v>
      </c>
      <c r="C4" t="s">
        <v>5733</v>
      </c>
      <c r="D4" t="s">
        <v>5734</v>
      </c>
      <c r="E4" s="59" t="s">
        <v>5751</v>
      </c>
      <c r="F4" t="s">
        <v>5736</v>
      </c>
      <c r="G4">
        <v>46294397</v>
      </c>
      <c r="I4" s="59" t="s">
        <v>5752</v>
      </c>
      <c r="J4" s="63">
        <v>-12143508</v>
      </c>
      <c r="K4" t="s">
        <v>5753</v>
      </c>
      <c r="L4" s="65" t="s">
        <v>5738</v>
      </c>
      <c r="M4" t="s">
        <v>5733</v>
      </c>
      <c r="N4">
        <v>26</v>
      </c>
      <c r="O4" t="s">
        <v>5754</v>
      </c>
      <c r="P4" t="s">
        <v>5755</v>
      </c>
      <c r="Q4" s="65" t="s">
        <v>5756</v>
      </c>
    </row>
    <row r="5" spans="1:17" ht="29.1">
      <c r="A5" s="8">
        <v>45741</v>
      </c>
      <c r="B5" t="s">
        <v>5757</v>
      </c>
      <c r="C5" t="s">
        <v>5733</v>
      </c>
      <c r="D5" t="s">
        <v>5734</v>
      </c>
      <c r="E5" s="59"/>
      <c r="F5" t="s">
        <v>5758</v>
      </c>
      <c r="G5">
        <v>9764276</v>
      </c>
      <c r="I5" s="59" t="s">
        <v>5759</v>
      </c>
      <c r="J5" s="63">
        <v>-12181916</v>
      </c>
      <c r="K5" t="s">
        <v>5760</v>
      </c>
      <c r="L5" s="65" t="s">
        <v>5738</v>
      </c>
      <c r="M5" t="s">
        <v>5733</v>
      </c>
      <c r="N5">
        <v>25</v>
      </c>
      <c r="O5" t="s">
        <v>5761</v>
      </c>
      <c r="P5" t="s">
        <v>5762</v>
      </c>
      <c r="Q5" s="65" t="s">
        <v>5763</v>
      </c>
    </row>
    <row r="6" spans="1:17" ht="29.1">
      <c r="A6" s="8">
        <v>45741</v>
      </c>
      <c r="B6" t="s">
        <v>5764</v>
      </c>
      <c r="C6" t="s">
        <v>5733</v>
      </c>
      <c r="D6" t="s">
        <v>5734</v>
      </c>
      <c r="E6" s="59"/>
      <c r="F6" t="s">
        <v>5758</v>
      </c>
      <c r="G6">
        <v>62712992</v>
      </c>
      <c r="I6" s="59" t="s">
        <v>5765</v>
      </c>
      <c r="J6" s="63">
        <v>-12205388</v>
      </c>
      <c r="K6" t="s">
        <v>5760</v>
      </c>
      <c r="L6" s="65" t="s">
        <v>5738</v>
      </c>
      <c r="M6" t="s">
        <v>5733</v>
      </c>
      <c r="N6">
        <v>25</v>
      </c>
      <c r="O6" t="s">
        <v>5766</v>
      </c>
      <c r="P6" t="s">
        <v>5767</v>
      </c>
      <c r="Q6" s="65" t="s">
        <v>5768</v>
      </c>
    </row>
    <row r="7" spans="1:17">
      <c r="A7" s="8">
        <v>45741</v>
      </c>
      <c r="B7" t="s">
        <v>5769</v>
      </c>
      <c r="C7" t="s">
        <v>5733</v>
      </c>
      <c r="D7" t="s">
        <v>5734</v>
      </c>
      <c r="E7" s="59"/>
      <c r="F7" t="s">
        <v>5736</v>
      </c>
      <c r="G7">
        <v>91040753</v>
      </c>
      <c r="I7" s="59" t="s">
        <v>5770</v>
      </c>
      <c r="J7" s="63">
        <v>-12120750</v>
      </c>
      <c r="K7" t="s">
        <v>5737</v>
      </c>
      <c r="L7" s="65" t="s">
        <v>5738</v>
      </c>
      <c r="M7" t="s">
        <v>5733</v>
      </c>
      <c r="N7">
        <v>25</v>
      </c>
      <c r="O7" t="s">
        <v>5771</v>
      </c>
      <c r="P7" t="s">
        <v>5772</v>
      </c>
      <c r="Q7" s="65" t="s">
        <v>5773</v>
      </c>
    </row>
    <row r="8" spans="1:17" ht="29.1">
      <c r="A8" s="8">
        <v>45742</v>
      </c>
      <c r="B8" t="s">
        <v>5774</v>
      </c>
      <c r="C8" t="s">
        <v>5733</v>
      </c>
      <c r="D8" t="s">
        <v>5734</v>
      </c>
      <c r="E8" s="59"/>
      <c r="F8" t="s">
        <v>5736</v>
      </c>
      <c r="G8">
        <v>91553866</v>
      </c>
      <c r="I8" s="59" t="s">
        <v>5775</v>
      </c>
      <c r="J8" s="63">
        <v>-12122898</v>
      </c>
      <c r="K8" t="s">
        <v>5737</v>
      </c>
      <c r="L8" s="65" t="s">
        <v>5738</v>
      </c>
      <c r="M8" t="s">
        <v>5733</v>
      </c>
      <c r="N8">
        <v>26</v>
      </c>
      <c r="O8" t="s">
        <v>5776</v>
      </c>
      <c r="P8" t="s">
        <v>5777</v>
      </c>
      <c r="Q8" s="65" t="s">
        <v>5778</v>
      </c>
    </row>
    <row r="9" spans="1:17" ht="29.1">
      <c r="A9" s="8">
        <v>45742</v>
      </c>
      <c r="B9" t="s">
        <v>5779</v>
      </c>
      <c r="C9" t="s">
        <v>5733</v>
      </c>
      <c r="D9" t="s">
        <v>5734</v>
      </c>
      <c r="E9" s="59"/>
      <c r="F9" t="s">
        <v>5744</v>
      </c>
      <c r="G9">
        <v>46408946</v>
      </c>
      <c r="I9" s="59" t="s">
        <v>5780</v>
      </c>
      <c r="J9" s="63">
        <v>-12016682</v>
      </c>
      <c r="K9" t="s">
        <v>5781</v>
      </c>
      <c r="L9" s="65" t="s">
        <v>5738</v>
      </c>
      <c r="M9" t="s">
        <v>5733</v>
      </c>
      <c r="N9">
        <v>26</v>
      </c>
      <c r="O9" t="s">
        <v>5782</v>
      </c>
      <c r="P9" t="s">
        <v>5783</v>
      </c>
      <c r="Q9" s="65" t="s">
        <v>5784</v>
      </c>
    </row>
    <row r="10" spans="1:17">
      <c r="A10" s="8">
        <v>45742</v>
      </c>
      <c r="B10" t="s">
        <v>5785</v>
      </c>
      <c r="C10" t="s">
        <v>5733</v>
      </c>
      <c r="D10" t="s">
        <v>5734</v>
      </c>
      <c r="E10" s="59"/>
      <c r="F10" t="s">
        <v>5786</v>
      </c>
      <c r="G10">
        <v>75352626</v>
      </c>
      <c r="I10" s="59" t="s">
        <v>3698</v>
      </c>
      <c r="J10" s="63">
        <v>-11997038</v>
      </c>
      <c r="K10" t="s">
        <v>5787</v>
      </c>
      <c r="L10" s="65" t="s">
        <v>5738</v>
      </c>
      <c r="M10" t="s">
        <v>5733</v>
      </c>
      <c r="N10">
        <v>26</v>
      </c>
      <c r="O10" t="s">
        <v>5788</v>
      </c>
      <c r="P10" t="s">
        <v>5789</v>
      </c>
      <c r="Q10" s="65" t="s">
        <v>5790</v>
      </c>
    </row>
    <row r="11" spans="1:17" ht="29.1">
      <c r="A11" s="8">
        <v>45742</v>
      </c>
      <c r="B11" t="s">
        <v>5791</v>
      </c>
      <c r="C11" t="s">
        <v>5733</v>
      </c>
      <c r="D11" t="s">
        <v>5734</v>
      </c>
      <c r="E11" s="59"/>
      <c r="F11" t="s">
        <v>5792</v>
      </c>
      <c r="G11">
        <v>70431471</v>
      </c>
      <c r="I11" s="59" t="s">
        <v>5793</v>
      </c>
      <c r="J11" s="63">
        <v>-12113795</v>
      </c>
      <c r="K11" t="s">
        <v>5794</v>
      </c>
      <c r="L11" s="65" t="s">
        <v>5738</v>
      </c>
      <c r="M11" t="s">
        <v>5733</v>
      </c>
      <c r="N11">
        <v>26</v>
      </c>
      <c r="O11" t="s">
        <v>5795</v>
      </c>
      <c r="P11" t="s">
        <v>5796</v>
      </c>
      <c r="Q11" s="65" t="s">
        <v>5797</v>
      </c>
    </row>
    <row r="12" spans="1:17">
      <c r="A12" s="8">
        <v>45742</v>
      </c>
      <c r="B12" t="s">
        <v>5798</v>
      </c>
      <c r="C12" t="s">
        <v>5733</v>
      </c>
      <c r="D12" t="s">
        <v>5734</v>
      </c>
      <c r="E12" s="59"/>
      <c r="F12" t="s">
        <v>5744</v>
      </c>
      <c r="G12">
        <v>78303691</v>
      </c>
      <c r="I12" s="59" t="s">
        <v>5799</v>
      </c>
      <c r="J12" s="63">
        <v>-11959738</v>
      </c>
      <c r="K12" t="s">
        <v>5781</v>
      </c>
      <c r="L12" s="65" t="s">
        <v>5738</v>
      </c>
      <c r="M12" t="s">
        <v>5733</v>
      </c>
      <c r="N12">
        <v>26</v>
      </c>
      <c r="O12" t="s">
        <v>5800</v>
      </c>
      <c r="P12" t="s">
        <v>5801</v>
      </c>
      <c r="Q12" s="65" t="s">
        <v>5802</v>
      </c>
    </row>
    <row r="13" spans="1:17" ht="29.1">
      <c r="A13" s="8">
        <v>45742</v>
      </c>
      <c r="B13" t="s">
        <v>5803</v>
      </c>
      <c r="C13" t="s">
        <v>5733</v>
      </c>
      <c r="D13" t="s">
        <v>5734</v>
      </c>
      <c r="E13" s="59"/>
      <c r="F13" t="s">
        <v>5744</v>
      </c>
      <c r="G13">
        <v>40842480</v>
      </c>
      <c r="I13" s="59" t="s">
        <v>5804</v>
      </c>
      <c r="J13" s="63">
        <v>-11933200</v>
      </c>
      <c r="K13" t="s">
        <v>5746</v>
      </c>
      <c r="L13" s="65" t="s">
        <v>5738</v>
      </c>
      <c r="M13" t="s">
        <v>5733</v>
      </c>
      <c r="N13">
        <v>26</v>
      </c>
      <c r="O13" t="s">
        <v>5805</v>
      </c>
      <c r="P13" t="s">
        <v>5806</v>
      </c>
      <c r="Q13" s="65" t="s">
        <v>5807</v>
      </c>
    </row>
    <row r="14" spans="1:17">
      <c r="A14" s="8">
        <v>45742</v>
      </c>
      <c r="B14" t="s">
        <v>5808</v>
      </c>
      <c r="C14" t="s">
        <v>5733</v>
      </c>
      <c r="D14" t="s">
        <v>5734</v>
      </c>
      <c r="E14" s="59"/>
      <c r="F14" t="s">
        <v>5786</v>
      </c>
      <c r="G14">
        <v>77588181</v>
      </c>
      <c r="I14" s="59" t="s">
        <v>5809</v>
      </c>
      <c r="J14" s="63">
        <v>-11997318</v>
      </c>
      <c r="K14" t="s">
        <v>5787</v>
      </c>
      <c r="L14" s="65" t="s">
        <v>5738</v>
      </c>
      <c r="M14" t="s">
        <v>5733</v>
      </c>
      <c r="N14">
        <v>26</v>
      </c>
      <c r="O14" t="s">
        <v>5810</v>
      </c>
      <c r="P14" t="s">
        <v>5811</v>
      </c>
      <c r="Q14" s="65" t="s">
        <v>5812</v>
      </c>
    </row>
    <row r="15" spans="1:17">
      <c r="A15" s="8">
        <v>45742</v>
      </c>
      <c r="B15" t="s">
        <v>5813</v>
      </c>
      <c r="C15" t="s">
        <v>5733</v>
      </c>
      <c r="D15" t="s">
        <v>5734</v>
      </c>
      <c r="E15" s="59"/>
      <c r="F15" t="s">
        <v>5744</v>
      </c>
      <c r="G15">
        <v>42928515</v>
      </c>
      <c r="I15" s="59" t="s">
        <v>5814</v>
      </c>
      <c r="J15" s="63">
        <v>-12015987</v>
      </c>
      <c r="K15" t="s">
        <v>5781</v>
      </c>
      <c r="L15" s="65" t="s">
        <v>5738</v>
      </c>
      <c r="M15" t="s">
        <v>5733</v>
      </c>
      <c r="N15">
        <v>26</v>
      </c>
      <c r="O15" t="s">
        <v>5815</v>
      </c>
      <c r="P15" t="s">
        <v>5816</v>
      </c>
      <c r="Q15" s="65" t="s">
        <v>5817</v>
      </c>
    </row>
    <row r="16" spans="1:17" ht="29.1">
      <c r="A16" s="8">
        <v>45742</v>
      </c>
      <c r="B16" t="s">
        <v>5818</v>
      </c>
      <c r="C16" t="s">
        <v>5733</v>
      </c>
      <c r="D16" t="s">
        <v>5734</v>
      </c>
      <c r="E16" s="59"/>
      <c r="F16" t="s">
        <v>5786</v>
      </c>
      <c r="G16">
        <v>44632024</v>
      </c>
      <c r="H16" t="s">
        <v>5819</v>
      </c>
      <c r="I16" s="59" t="s">
        <v>3736</v>
      </c>
      <c r="J16" s="63">
        <v>-12024413</v>
      </c>
      <c r="K16" t="s">
        <v>5820</v>
      </c>
      <c r="L16" s="65" t="s">
        <v>5738</v>
      </c>
      <c r="M16" t="s">
        <v>5733</v>
      </c>
      <c r="N16">
        <v>26</v>
      </c>
      <c r="O16" t="s">
        <v>5821</v>
      </c>
      <c r="P16" t="s">
        <v>5822</v>
      </c>
      <c r="Q16" s="65" t="s">
        <v>5823</v>
      </c>
    </row>
    <row r="17" spans="1:17" ht="43.5">
      <c r="A17" s="8">
        <v>45742</v>
      </c>
      <c r="B17" t="s">
        <v>5824</v>
      </c>
      <c r="C17" t="s">
        <v>5733</v>
      </c>
      <c r="D17" t="s">
        <v>5734</v>
      </c>
      <c r="E17" s="59"/>
      <c r="F17" t="s">
        <v>5736</v>
      </c>
      <c r="G17">
        <v>78710296</v>
      </c>
      <c r="I17" s="59" t="s">
        <v>5825</v>
      </c>
      <c r="J17" s="63">
        <v>-12136138</v>
      </c>
      <c r="K17" t="s">
        <v>5737</v>
      </c>
      <c r="L17" s="65" t="s">
        <v>5738</v>
      </c>
      <c r="M17" t="s">
        <v>5733</v>
      </c>
      <c r="N17">
        <v>26</v>
      </c>
      <c r="O17" t="s">
        <v>5826</v>
      </c>
      <c r="P17" t="s">
        <v>5827</v>
      </c>
      <c r="Q17" s="65" t="s">
        <v>5828</v>
      </c>
    </row>
    <row r="18" spans="1:17" ht="29.1">
      <c r="A18" s="8">
        <v>45742</v>
      </c>
      <c r="B18" t="s">
        <v>5829</v>
      </c>
      <c r="C18" t="s">
        <v>5733</v>
      </c>
      <c r="D18" t="s">
        <v>5734</v>
      </c>
      <c r="E18" s="59"/>
      <c r="F18" t="s">
        <v>5786</v>
      </c>
      <c r="G18">
        <v>78755314</v>
      </c>
      <c r="I18" s="59" t="s">
        <v>5830</v>
      </c>
      <c r="J18" s="63">
        <v>-11957613</v>
      </c>
      <c r="K18" t="s">
        <v>5787</v>
      </c>
      <c r="L18" s="65" t="s">
        <v>5738</v>
      </c>
      <c r="M18" t="s">
        <v>5733</v>
      </c>
      <c r="N18">
        <v>26</v>
      </c>
      <c r="O18" t="s">
        <v>5831</v>
      </c>
      <c r="P18" t="s">
        <v>5832</v>
      </c>
      <c r="Q18" s="65" t="s">
        <v>5833</v>
      </c>
    </row>
    <row r="19" spans="1:17" ht="29.1">
      <c r="A19" s="8">
        <v>45742</v>
      </c>
      <c r="B19" t="s">
        <v>5834</v>
      </c>
      <c r="C19" t="s">
        <v>5733</v>
      </c>
      <c r="D19" t="s">
        <v>5734</v>
      </c>
      <c r="E19" s="59"/>
      <c r="F19" t="s">
        <v>5744</v>
      </c>
      <c r="G19">
        <v>77546741</v>
      </c>
      <c r="I19" s="59" t="s">
        <v>5835</v>
      </c>
      <c r="J19" s="63">
        <v>-12009788</v>
      </c>
      <c r="K19" t="s">
        <v>5781</v>
      </c>
      <c r="L19" s="65" t="s">
        <v>5738</v>
      </c>
      <c r="M19" t="s">
        <v>5733</v>
      </c>
      <c r="N19">
        <v>26</v>
      </c>
      <c r="O19" t="s">
        <v>5836</v>
      </c>
      <c r="P19" t="s">
        <v>5837</v>
      </c>
      <c r="Q19" s="65" t="s">
        <v>5838</v>
      </c>
    </row>
    <row r="20" spans="1:17" ht="29.1">
      <c r="A20" s="8">
        <v>45742</v>
      </c>
      <c r="B20" t="s">
        <v>5839</v>
      </c>
      <c r="C20" t="s">
        <v>5733</v>
      </c>
      <c r="D20" t="s">
        <v>5734</v>
      </c>
      <c r="E20" s="59"/>
      <c r="F20" t="s">
        <v>5786</v>
      </c>
      <c r="G20">
        <v>91736444</v>
      </c>
      <c r="I20" s="59" t="s">
        <v>5840</v>
      </c>
      <c r="J20" s="63">
        <v>-12010433</v>
      </c>
      <c r="K20" t="s">
        <v>5787</v>
      </c>
      <c r="L20" s="65" t="s">
        <v>5738</v>
      </c>
      <c r="M20" t="s">
        <v>5733</v>
      </c>
      <c r="N20">
        <v>26</v>
      </c>
      <c r="O20" t="s">
        <v>5841</v>
      </c>
      <c r="P20" t="s">
        <v>5842</v>
      </c>
      <c r="Q20" s="65" t="s">
        <v>5843</v>
      </c>
    </row>
    <row r="21" spans="1:17">
      <c r="A21" s="8">
        <v>45742</v>
      </c>
      <c r="B21" t="s">
        <v>5844</v>
      </c>
      <c r="C21" t="s">
        <v>5733</v>
      </c>
      <c r="D21" t="s">
        <v>5734</v>
      </c>
      <c r="E21" s="59"/>
      <c r="F21" t="s">
        <v>5744</v>
      </c>
      <c r="G21">
        <v>72509032</v>
      </c>
      <c r="I21" s="59" t="s">
        <v>3803</v>
      </c>
      <c r="J21" s="63">
        <v>-12017288</v>
      </c>
      <c r="K21" t="s">
        <v>5845</v>
      </c>
      <c r="L21" s="65" t="s">
        <v>5738</v>
      </c>
      <c r="M21" t="s">
        <v>5733</v>
      </c>
      <c r="N21">
        <v>26</v>
      </c>
      <c r="O21" t="s">
        <v>5747</v>
      </c>
      <c r="P21" t="s">
        <v>5846</v>
      </c>
      <c r="Q21" s="65" t="s">
        <v>5847</v>
      </c>
    </row>
    <row r="22" spans="1:17" ht="29.1">
      <c r="A22" s="8">
        <v>45742</v>
      </c>
      <c r="B22" t="s">
        <v>5848</v>
      </c>
      <c r="C22" t="s">
        <v>5733</v>
      </c>
      <c r="D22" t="s">
        <v>5734</v>
      </c>
      <c r="E22" s="59"/>
      <c r="F22" t="s">
        <v>5744</v>
      </c>
      <c r="G22">
        <v>9356964</v>
      </c>
      <c r="I22" s="59" t="s">
        <v>5849</v>
      </c>
      <c r="J22" s="63">
        <v>-12055963</v>
      </c>
      <c r="K22" t="s">
        <v>5845</v>
      </c>
      <c r="L22" s="65" t="s">
        <v>5738</v>
      </c>
      <c r="M22" t="s">
        <v>5733</v>
      </c>
      <c r="N22">
        <v>26</v>
      </c>
      <c r="O22" t="s">
        <v>5850</v>
      </c>
      <c r="P22" t="s">
        <v>5851</v>
      </c>
      <c r="Q22" s="65" t="s">
        <v>5852</v>
      </c>
    </row>
    <row r="23" spans="1:17" ht="29.1">
      <c r="A23" s="8">
        <v>45742</v>
      </c>
      <c r="B23" t="s">
        <v>5853</v>
      </c>
      <c r="C23" t="s">
        <v>5733</v>
      </c>
      <c r="D23" t="s">
        <v>5734</v>
      </c>
      <c r="E23" s="59"/>
      <c r="F23" t="s">
        <v>5736</v>
      </c>
      <c r="G23">
        <v>41247452</v>
      </c>
      <c r="H23" t="s">
        <v>5854</v>
      </c>
      <c r="I23" s="59" t="s">
        <v>5855</v>
      </c>
      <c r="J23" s="63">
        <v>-12073147</v>
      </c>
      <c r="K23" t="s">
        <v>5856</v>
      </c>
      <c r="L23" s="65" t="s">
        <v>5738</v>
      </c>
      <c r="M23" t="s">
        <v>5733</v>
      </c>
      <c r="N23">
        <v>26</v>
      </c>
      <c r="O23" t="s">
        <v>5857</v>
      </c>
      <c r="P23" t="s">
        <v>5858</v>
      </c>
      <c r="Q23" s="65" t="s">
        <v>5859</v>
      </c>
    </row>
    <row r="24" spans="1:17">
      <c r="A24" s="8">
        <v>45742</v>
      </c>
      <c r="B24" t="s">
        <v>5860</v>
      </c>
      <c r="C24" t="s">
        <v>5733</v>
      </c>
      <c r="D24" t="s">
        <v>5734</v>
      </c>
      <c r="E24" s="59"/>
      <c r="F24" t="s">
        <v>5736</v>
      </c>
      <c r="G24">
        <v>45033722</v>
      </c>
      <c r="I24" s="59" t="s">
        <v>5861</v>
      </c>
      <c r="J24" s="63">
        <v>-12086940</v>
      </c>
      <c r="K24" t="s">
        <v>5862</v>
      </c>
      <c r="L24" s="65" t="s">
        <v>5738</v>
      </c>
      <c r="M24" t="s">
        <v>5733</v>
      </c>
      <c r="N24">
        <v>26</v>
      </c>
      <c r="O24" t="s">
        <v>5863</v>
      </c>
      <c r="P24" t="s">
        <v>5864</v>
      </c>
      <c r="Q24" s="65" t="s">
        <v>5865</v>
      </c>
    </row>
    <row r="25" spans="1:17">
      <c r="A25" s="8">
        <v>45742</v>
      </c>
      <c r="B25" t="s">
        <v>5866</v>
      </c>
      <c r="C25" t="s">
        <v>5733</v>
      </c>
      <c r="D25" t="s">
        <v>5734</v>
      </c>
      <c r="E25" s="59"/>
      <c r="F25" t="s">
        <v>5786</v>
      </c>
      <c r="G25">
        <v>47623959</v>
      </c>
      <c r="H25" t="s">
        <v>5867</v>
      </c>
      <c r="I25" s="59" t="s">
        <v>5868</v>
      </c>
      <c r="J25" s="63">
        <v>-11999388</v>
      </c>
      <c r="K25" t="s">
        <v>5869</v>
      </c>
      <c r="L25" s="65" t="s">
        <v>5738</v>
      </c>
      <c r="M25" t="s">
        <v>5733</v>
      </c>
      <c r="N25">
        <v>26</v>
      </c>
      <c r="O25" t="s">
        <v>5870</v>
      </c>
      <c r="P25" t="s">
        <v>5871</v>
      </c>
      <c r="Q25" s="65" t="s">
        <v>5872</v>
      </c>
    </row>
    <row r="26" spans="1:17">
      <c r="A26" s="8">
        <v>45742</v>
      </c>
      <c r="B26" t="s">
        <v>5873</v>
      </c>
      <c r="C26" t="s">
        <v>5733</v>
      </c>
      <c r="D26" t="s">
        <v>5734</v>
      </c>
      <c r="E26" s="59"/>
      <c r="F26" t="s">
        <v>5792</v>
      </c>
      <c r="G26">
        <v>46191064</v>
      </c>
      <c r="I26" s="59" t="s">
        <v>5874</v>
      </c>
      <c r="J26" s="63">
        <v>-12119350</v>
      </c>
      <c r="K26" t="s">
        <v>5794</v>
      </c>
      <c r="L26" s="65" t="s">
        <v>5738</v>
      </c>
      <c r="M26" t="s">
        <v>5733</v>
      </c>
      <c r="N26">
        <v>26</v>
      </c>
      <c r="O26" t="s">
        <v>5875</v>
      </c>
      <c r="P26" t="s">
        <v>5876</v>
      </c>
      <c r="Q26" s="65" t="s">
        <v>5877</v>
      </c>
    </row>
    <row r="27" spans="1:17" ht="43.5">
      <c r="A27" s="8">
        <v>45742</v>
      </c>
      <c r="B27" t="s">
        <v>5878</v>
      </c>
      <c r="C27" t="s">
        <v>5733</v>
      </c>
      <c r="D27" t="s">
        <v>5734</v>
      </c>
      <c r="E27" s="59"/>
      <c r="F27" t="s">
        <v>5786</v>
      </c>
      <c r="G27">
        <v>9798504</v>
      </c>
      <c r="I27" s="59" t="s">
        <v>5879</v>
      </c>
      <c r="J27" s="63">
        <v>-12051933</v>
      </c>
      <c r="K27" t="s">
        <v>5820</v>
      </c>
      <c r="L27" s="65" t="s">
        <v>5738</v>
      </c>
      <c r="M27" t="s">
        <v>5733</v>
      </c>
      <c r="N27">
        <v>26</v>
      </c>
      <c r="O27" t="s">
        <v>5880</v>
      </c>
      <c r="P27" t="s">
        <v>5881</v>
      </c>
      <c r="Q27" s="65" t="s">
        <v>5882</v>
      </c>
    </row>
    <row r="28" spans="1:17" ht="29.1">
      <c r="A28" s="8">
        <v>45742</v>
      </c>
      <c r="B28" t="s">
        <v>5883</v>
      </c>
      <c r="C28" t="s">
        <v>5733</v>
      </c>
      <c r="D28" t="s">
        <v>5734</v>
      </c>
      <c r="E28" s="59"/>
      <c r="F28" t="s">
        <v>5744</v>
      </c>
      <c r="G28">
        <v>10631813</v>
      </c>
      <c r="I28" s="59" t="s">
        <v>5884</v>
      </c>
      <c r="J28" s="63">
        <v>-12062963</v>
      </c>
      <c r="K28" t="s">
        <v>5845</v>
      </c>
      <c r="L28" s="65" t="s">
        <v>5738</v>
      </c>
      <c r="M28" t="s">
        <v>5733</v>
      </c>
      <c r="N28">
        <v>26</v>
      </c>
      <c r="O28" t="s">
        <v>5885</v>
      </c>
      <c r="P28" t="s">
        <v>5886</v>
      </c>
      <c r="Q28" s="65" t="s">
        <v>5887</v>
      </c>
    </row>
    <row r="29" spans="1:17" ht="29.1">
      <c r="A29" s="8">
        <v>45742</v>
      </c>
      <c r="B29" t="s">
        <v>5888</v>
      </c>
      <c r="C29" t="s">
        <v>5733</v>
      </c>
      <c r="D29" t="s">
        <v>5734</v>
      </c>
      <c r="E29" s="59"/>
      <c r="F29" t="s">
        <v>5758</v>
      </c>
      <c r="G29">
        <v>91240947</v>
      </c>
      <c r="I29" s="59" t="s">
        <v>5889</v>
      </c>
      <c r="J29" s="63">
        <v>-12087159</v>
      </c>
      <c r="K29" t="s">
        <v>5890</v>
      </c>
      <c r="L29" s="65" t="s">
        <v>5738</v>
      </c>
      <c r="M29" t="s">
        <v>5733</v>
      </c>
      <c r="N29">
        <v>26</v>
      </c>
      <c r="O29" t="s">
        <v>5891</v>
      </c>
      <c r="P29" t="s">
        <v>5892</v>
      </c>
      <c r="Q29" s="65" t="s">
        <v>5893</v>
      </c>
    </row>
    <row r="30" spans="1:17" ht="29.1">
      <c r="A30" s="8">
        <v>45742</v>
      </c>
      <c r="B30" t="s">
        <v>5894</v>
      </c>
      <c r="C30" t="s">
        <v>5733</v>
      </c>
      <c r="D30" t="s">
        <v>5734</v>
      </c>
      <c r="E30" s="59"/>
      <c r="F30" t="s">
        <v>5744</v>
      </c>
      <c r="G30">
        <v>42252177</v>
      </c>
      <c r="H30" t="s">
        <v>5895</v>
      </c>
      <c r="I30" s="59" t="s">
        <v>5896</v>
      </c>
      <c r="J30" s="63">
        <v>-12211663</v>
      </c>
      <c r="K30" t="s">
        <v>5897</v>
      </c>
      <c r="L30" s="65" t="s">
        <v>5738</v>
      </c>
      <c r="M30" t="s">
        <v>5733</v>
      </c>
      <c r="N30">
        <v>26</v>
      </c>
      <c r="O30" t="s">
        <v>5898</v>
      </c>
      <c r="P30" t="s">
        <v>5899</v>
      </c>
      <c r="Q30" s="65" t="s">
        <v>5900</v>
      </c>
    </row>
    <row r="31" spans="1:17">
      <c r="A31" s="8">
        <v>45742</v>
      </c>
      <c r="B31" t="s">
        <v>5901</v>
      </c>
      <c r="C31" t="s">
        <v>5733</v>
      </c>
      <c r="D31" t="s">
        <v>5734</v>
      </c>
      <c r="E31" s="59"/>
      <c r="F31" t="s">
        <v>5736</v>
      </c>
      <c r="G31">
        <v>91025289</v>
      </c>
      <c r="H31" t="s">
        <v>5902</v>
      </c>
      <c r="I31" s="59" t="s">
        <v>5903</v>
      </c>
      <c r="J31" s="63">
        <v>-12079988</v>
      </c>
      <c r="K31" t="s">
        <v>5904</v>
      </c>
      <c r="L31" s="65" t="s">
        <v>5738</v>
      </c>
      <c r="M31" t="s">
        <v>5733</v>
      </c>
      <c r="N31">
        <v>26</v>
      </c>
      <c r="O31" t="s">
        <v>5905</v>
      </c>
      <c r="P31" t="s">
        <v>5906</v>
      </c>
      <c r="Q31" s="65" t="s">
        <v>5907</v>
      </c>
    </row>
    <row r="32" spans="1:17" ht="29.1">
      <c r="A32" s="8">
        <v>45742</v>
      </c>
      <c r="B32" t="s">
        <v>5908</v>
      </c>
      <c r="C32" t="s">
        <v>5733</v>
      </c>
      <c r="D32" t="s">
        <v>5734</v>
      </c>
      <c r="E32" s="59"/>
      <c r="F32" t="s">
        <v>5909</v>
      </c>
      <c r="G32">
        <v>9549304</v>
      </c>
      <c r="I32" s="59" t="s">
        <v>5910</v>
      </c>
      <c r="J32" s="63">
        <v>-11893483</v>
      </c>
      <c r="K32" t="s">
        <v>5911</v>
      </c>
      <c r="L32" s="65" t="s">
        <v>5738</v>
      </c>
      <c r="M32" t="s">
        <v>5733</v>
      </c>
      <c r="N32">
        <v>26</v>
      </c>
      <c r="O32" t="s">
        <v>5912</v>
      </c>
      <c r="P32" t="s">
        <v>5913</v>
      </c>
      <c r="Q32" s="65" t="s">
        <v>5914</v>
      </c>
    </row>
    <row r="33" spans="1:17" ht="29.1">
      <c r="A33" s="8">
        <v>45742</v>
      </c>
      <c r="B33" t="s">
        <v>5915</v>
      </c>
      <c r="C33" t="s">
        <v>5733</v>
      </c>
      <c r="D33" t="s">
        <v>5734</v>
      </c>
      <c r="E33" s="59"/>
      <c r="F33" t="s">
        <v>5909</v>
      </c>
      <c r="G33">
        <v>9549304</v>
      </c>
      <c r="I33" s="59" t="s">
        <v>5910</v>
      </c>
      <c r="J33" s="63">
        <v>-11893483</v>
      </c>
      <c r="K33" t="s">
        <v>5911</v>
      </c>
      <c r="L33" s="65" t="s">
        <v>5738</v>
      </c>
      <c r="M33" t="s">
        <v>5733</v>
      </c>
      <c r="N33">
        <v>26</v>
      </c>
      <c r="O33" t="s">
        <v>5916</v>
      </c>
      <c r="P33" t="s">
        <v>5917</v>
      </c>
      <c r="Q33" s="65" t="s">
        <v>5918</v>
      </c>
    </row>
    <row r="34" spans="1:17" ht="29.1">
      <c r="A34" s="8">
        <v>45742</v>
      </c>
      <c r="B34" t="s">
        <v>5919</v>
      </c>
      <c r="C34" t="s">
        <v>5733</v>
      </c>
      <c r="D34" t="s">
        <v>5734</v>
      </c>
      <c r="E34" s="59"/>
      <c r="F34" t="s">
        <v>5786</v>
      </c>
      <c r="G34">
        <v>74835968</v>
      </c>
      <c r="I34" s="59" t="s">
        <v>5920</v>
      </c>
      <c r="J34" s="63">
        <v>-12028113</v>
      </c>
      <c r="K34" t="s">
        <v>5869</v>
      </c>
      <c r="L34" s="65" t="s">
        <v>5738</v>
      </c>
      <c r="M34" t="s">
        <v>5733</v>
      </c>
      <c r="N34">
        <v>26</v>
      </c>
      <c r="O34" t="s">
        <v>5921</v>
      </c>
      <c r="P34" t="s">
        <v>5922</v>
      </c>
      <c r="Q34" s="65" t="s">
        <v>5923</v>
      </c>
    </row>
    <row r="35" spans="1:17">
      <c r="A35" s="8">
        <v>45742</v>
      </c>
      <c r="B35" t="s">
        <v>5924</v>
      </c>
      <c r="C35" t="s">
        <v>5733</v>
      </c>
      <c r="D35" t="s">
        <v>5734</v>
      </c>
      <c r="E35" s="59"/>
      <c r="F35" t="s">
        <v>5736</v>
      </c>
      <c r="G35">
        <v>10547568</v>
      </c>
      <c r="I35" s="59" t="s">
        <v>3912</v>
      </c>
      <c r="J35" s="63">
        <v>-12134995</v>
      </c>
      <c r="K35" t="s">
        <v>5737</v>
      </c>
      <c r="L35" s="65" t="s">
        <v>5738</v>
      </c>
      <c r="M35" t="s">
        <v>5733</v>
      </c>
      <c r="N35">
        <v>26</v>
      </c>
      <c r="O35" t="s">
        <v>5925</v>
      </c>
      <c r="P35" t="s">
        <v>5926</v>
      </c>
      <c r="Q35" s="65" t="s">
        <v>5927</v>
      </c>
    </row>
    <row r="36" spans="1:17">
      <c r="A36" s="8">
        <v>45742</v>
      </c>
      <c r="B36" t="s">
        <v>5928</v>
      </c>
      <c r="C36" t="s">
        <v>5733</v>
      </c>
      <c r="D36" t="s">
        <v>5734</v>
      </c>
      <c r="E36" s="59"/>
      <c r="F36" t="s">
        <v>5792</v>
      </c>
      <c r="G36">
        <v>48946399</v>
      </c>
      <c r="I36" s="59" t="s">
        <v>3931</v>
      </c>
      <c r="J36" s="63">
        <v>-12094782</v>
      </c>
      <c r="K36" t="s">
        <v>5929</v>
      </c>
      <c r="L36" s="65" t="s">
        <v>5738</v>
      </c>
      <c r="M36" t="s">
        <v>5733</v>
      </c>
      <c r="N36">
        <v>26</v>
      </c>
      <c r="O36" t="s">
        <v>5930</v>
      </c>
      <c r="P36" t="s">
        <v>5931</v>
      </c>
      <c r="Q36" s="65" t="s">
        <v>5932</v>
      </c>
    </row>
    <row r="37" spans="1:17" ht="29.1">
      <c r="A37" s="8">
        <v>45742</v>
      </c>
      <c r="B37" t="s">
        <v>5933</v>
      </c>
      <c r="C37" t="s">
        <v>5733</v>
      </c>
      <c r="D37" t="s">
        <v>5734</v>
      </c>
      <c r="E37" s="59"/>
      <c r="F37" t="s">
        <v>5758</v>
      </c>
      <c r="G37">
        <v>7388655</v>
      </c>
      <c r="I37" s="59" t="s">
        <v>5934</v>
      </c>
      <c r="J37" s="63">
        <v>-12202913</v>
      </c>
      <c r="K37" t="s">
        <v>5760</v>
      </c>
      <c r="L37" s="65" t="s">
        <v>5738</v>
      </c>
      <c r="M37" t="s">
        <v>5733</v>
      </c>
      <c r="N37">
        <v>26</v>
      </c>
      <c r="O37" t="s">
        <v>5935</v>
      </c>
      <c r="P37" t="s">
        <v>5936</v>
      </c>
      <c r="Q37" s="65" t="s">
        <v>5937</v>
      </c>
    </row>
    <row r="38" spans="1:17" ht="29.1">
      <c r="A38" s="8">
        <v>45742</v>
      </c>
      <c r="B38" t="s">
        <v>5938</v>
      </c>
      <c r="C38" t="s">
        <v>5733</v>
      </c>
      <c r="D38" t="s">
        <v>5734</v>
      </c>
      <c r="E38" s="59"/>
      <c r="F38" t="s">
        <v>5792</v>
      </c>
      <c r="G38">
        <v>73177689</v>
      </c>
      <c r="I38" s="59" t="s">
        <v>5939</v>
      </c>
      <c r="J38" s="63">
        <v>-12114463</v>
      </c>
      <c r="K38" t="s">
        <v>5794</v>
      </c>
      <c r="L38" s="65" t="s">
        <v>5738</v>
      </c>
      <c r="M38" t="s">
        <v>5733</v>
      </c>
      <c r="N38">
        <v>26</v>
      </c>
      <c r="O38" t="s">
        <v>5940</v>
      </c>
      <c r="P38" t="s">
        <v>5941</v>
      </c>
      <c r="Q38" s="65" t="s">
        <v>5942</v>
      </c>
    </row>
    <row r="39" spans="1:17" ht="29.1">
      <c r="A39" s="8">
        <v>45742</v>
      </c>
      <c r="B39" t="s">
        <v>5943</v>
      </c>
      <c r="C39" t="s">
        <v>5733</v>
      </c>
      <c r="D39" t="s">
        <v>5734</v>
      </c>
      <c r="E39" s="59"/>
      <c r="F39" t="s">
        <v>5736</v>
      </c>
      <c r="G39">
        <v>45943138</v>
      </c>
      <c r="H39" t="s">
        <v>5944</v>
      </c>
      <c r="I39" s="59" t="s">
        <v>5945</v>
      </c>
      <c r="J39" s="63">
        <v>-12047997</v>
      </c>
      <c r="K39" t="s">
        <v>5946</v>
      </c>
      <c r="L39" s="65" t="s">
        <v>5738</v>
      </c>
      <c r="M39" t="s">
        <v>5733</v>
      </c>
      <c r="N39">
        <v>26</v>
      </c>
      <c r="O39" t="s">
        <v>5947</v>
      </c>
      <c r="P39" t="s">
        <v>5948</v>
      </c>
      <c r="Q39" s="65" t="s">
        <v>5949</v>
      </c>
    </row>
    <row r="40" spans="1:17" ht="29.1">
      <c r="A40" s="8">
        <v>45742</v>
      </c>
      <c r="B40" t="s">
        <v>5950</v>
      </c>
      <c r="C40" t="s">
        <v>5733</v>
      </c>
      <c r="D40" t="s">
        <v>5734</v>
      </c>
      <c r="E40" s="59"/>
      <c r="F40" t="s">
        <v>5744</v>
      </c>
      <c r="G40">
        <v>45299105</v>
      </c>
      <c r="H40" t="s">
        <v>5951</v>
      </c>
      <c r="I40" s="59" t="s">
        <v>5952</v>
      </c>
      <c r="J40" s="63">
        <v>-11951740</v>
      </c>
      <c r="K40" t="s">
        <v>5746</v>
      </c>
      <c r="L40" s="65" t="s">
        <v>5738</v>
      </c>
      <c r="M40" t="s">
        <v>5733</v>
      </c>
      <c r="N40">
        <v>26</v>
      </c>
      <c r="O40" t="s">
        <v>5953</v>
      </c>
      <c r="P40" t="s">
        <v>5954</v>
      </c>
      <c r="Q40" s="65" t="s">
        <v>5955</v>
      </c>
    </row>
    <row r="41" spans="1:17" ht="29.1">
      <c r="A41" s="8">
        <v>45742</v>
      </c>
      <c r="B41" t="s">
        <v>5956</v>
      </c>
      <c r="C41" t="s">
        <v>5733</v>
      </c>
      <c r="D41" t="s">
        <v>5734</v>
      </c>
      <c r="E41" s="59"/>
      <c r="F41" t="s">
        <v>5786</v>
      </c>
      <c r="G41">
        <v>9865932</v>
      </c>
      <c r="I41" s="59" t="s">
        <v>5957</v>
      </c>
      <c r="J41" s="63">
        <v>-12006213</v>
      </c>
      <c r="K41" t="s">
        <v>5820</v>
      </c>
      <c r="L41" s="65" t="s">
        <v>5738</v>
      </c>
      <c r="M41" t="s">
        <v>5733</v>
      </c>
      <c r="N41">
        <v>26</v>
      </c>
      <c r="O41" t="s">
        <v>5958</v>
      </c>
      <c r="P41" t="s">
        <v>5959</v>
      </c>
      <c r="Q41" s="65" t="s">
        <v>5960</v>
      </c>
    </row>
    <row r="42" spans="1:17">
      <c r="A42" s="8">
        <v>45742</v>
      </c>
      <c r="B42" t="s">
        <v>5961</v>
      </c>
      <c r="C42" t="s">
        <v>5733</v>
      </c>
      <c r="D42" t="s">
        <v>5734</v>
      </c>
      <c r="E42" s="59"/>
      <c r="F42" t="s">
        <v>5736</v>
      </c>
      <c r="G42">
        <v>72589606</v>
      </c>
      <c r="I42" s="59" t="s">
        <v>5962</v>
      </c>
      <c r="J42" s="63">
        <v>-12098547</v>
      </c>
      <c r="K42" t="s">
        <v>5737</v>
      </c>
      <c r="L42" s="65" t="s">
        <v>5738</v>
      </c>
      <c r="M42" t="s">
        <v>5733</v>
      </c>
      <c r="N42">
        <v>26</v>
      </c>
      <c r="O42" t="s">
        <v>5963</v>
      </c>
      <c r="P42" t="s">
        <v>5964</v>
      </c>
      <c r="Q42" s="65" t="s">
        <v>5965</v>
      </c>
    </row>
    <row r="43" spans="1:17">
      <c r="A43" s="8">
        <v>45742</v>
      </c>
      <c r="B43" t="s">
        <v>5966</v>
      </c>
      <c r="C43" t="s">
        <v>5733</v>
      </c>
      <c r="D43" t="s">
        <v>5734</v>
      </c>
      <c r="E43" s="59"/>
      <c r="F43" t="s">
        <v>5736</v>
      </c>
      <c r="G43">
        <v>43644355</v>
      </c>
      <c r="I43" s="59" t="s">
        <v>3935</v>
      </c>
      <c r="J43" s="63">
        <v>-12094614</v>
      </c>
      <c r="K43" t="s">
        <v>5862</v>
      </c>
      <c r="L43" s="65" t="s">
        <v>5738</v>
      </c>
      <c r="M43" t="s">
        <v>5733</v>
      </c>
      <c r="N43">
        <v>26</v>
      </c>
      <c r="O43" t="s">
        <v>5967</v>
      </c>
      <c r="P43" t="s">
        <v>5968</v>
      </c>
      <c r="Q43" s="65" t="s">
        <v>5969</v>
      </c>
    </row>
    <row r="44" spans="1:17" ht="29.1">
      <c r="A44" s="8">
        <v>45742</v>
      </c>
      <c r="B44" t="s">
        <v>5970</v>
      </c>
      <c r="C44" t="s">
        <v>5733</v>
      </c>
      <c r="D44" t="s">
        <v>5734</v>
      </c>
      <c r="E44" s="59"/>
      <c r="F44" t="s">
        <v>5736</v>
      </c>
      <c r="G44">
        <v>9878695</v>
      </c>
      <c r="I44" s="59" t="s">
        <v>5971</v>
      </c>
      <c r="J44" s="63">
        <v>-12126290</v>
      </c>
      <c r="K44" t="s">
        <v>5737</v>
      </c>
      <c r="L44" s="65" t="s">
        <v>5738</v>
      </c>
      <c r="M44" t="s">
        <v>5733</v>
      </c>
      <c r="N44">
        <v>26</v>
      </c>
      <c r="O44" t="s">
        <v>5972</v>
      </c>
      <c r="P44" t="s">
        <v>5973</v>
      </c>
      <c r="Q44" s="65" t="s">
        <v>5974</v>
      </c>
    </row>
    <row r="45" spans="1:17" ht="29.1">
      <c r="A45" s="8">
        <v>45742</v>
      </c>
      <c r="B45" t="s">
        <v>5975</v>
      </c>
      <c r="C45" t="s">
        <v>5733</v>
      </c>
      <c r="D45" t="s">
        <v>5734</v>
      </c>
      <c r="E45" s="59"/>
      <c r="F45" t="s">
        <v>5736</v>
      </c>
      <c r="G45">
        <v>73977767</v>
      </c>
      <c r="I45" s="59" t="s">
        <v>5976</v>
      </c>
      <c r="J45" s="63">
        <v>-12141188</v>
      </c>
      <c r="K45" t="s">
        <v>5737</v>
      </c>
      <c r="L45" s="65" t="s">
        <v>5738</v>
      </c>
      <c r="M45" t="s">
        <v>5733</v>
      </c>
      <c r="N45">
        <v>26</v>
      </c>
      <c r="O45" t="s">
        <v>5977</v>
      </c>
      <c r="P45" t="s">
        <v>5978</v>
      </c>
      <c r="Q45" s="65" t="s">
        <v>5979</v>
      </c>
    </row>
    <row r="46" spans="1:17">
      <c r="A46" s="8">
        <v>45742</v>
      </c>
      <c r="B46" t="s">
        <v>5980</v>
      </c>
      <c r="C46" t="s">
        <v>5733</v>
      </c>
      <c r="D46" t="s">
        <v>5734</v>
      </c>
      <c r="E46" s="59"/>
      <c r="F46" t="s">
        <v>5909</v>
      </c>
      <c r="G46">
        <v>70404976</v>
      </c>
      <c r="I46" s="59" t="s">
        <v>5981</v>
      </c>
      <c r="J46" s="63">
        <v>-12238863</v>
      </c>
      <c r="K46" t="s">
        <v>5982</v>
      </c>
      <c r="L46" s="65" t="s">
        <v>5738</v>
      </c>
      <c r="M46" t="s">
        <v>5733</v>
      </c>
      <c r="N46">
        <v>26</v>
      </c>
      <c r="O46" t="s">
        <v>5983</v>
      </c>
      <c r="P46" t="s">
        <v>5984</v>
      </c>
      <c r="Q46" s="65" t="s">
        <v>5985</v>
      </c>
    </row>
    <row r="47" spans="1:17" ht="29.1">
      <c r="A47" s="8">
        <v>45742</v>
      </c>
      <c r="B47" t="s">
        <v>5986</v>
      </c>
      <c r="C47" t="s">
        <v>5733</v>
      </c>
      <c r="D47" t="s">
        <v>5734</v>
      </c>
      <c r="E47" s="59"/>
      <c r="F47" t="s">
        <v>5736</v>
      </c>
      <c r="G47">
        <v>74190657</v>
      </c>
      <c r="I47" s="59" t="s">
        <v>3626</v>
      </c>
      <c r="J47" s="63">
        <v>-12091443</v>
      </c>
      <c r="K47" t="s">
        <v>5987</v>
      </c>
      <c r="L47" s="65" t="s">
        <v>5738</v>
      </c>
      <c r="M47" t="s">
        <v>5733</v>
      </c>
      <c r="N47">
        <v>26</v>
      </c>
      <c r="O47" t="s">
        <v>5988</v>
      </c>
      <c r="P47" t="s">
        <v>5989</v>
      </c>
      <c r="Q47" s="65" t="s">
        <v>5990</v>
      </c>
    </row>
    <row r="48" spans="1:17">
      <c r="A48" s="8">
        <v>45742</v>
      </c>
      <c r="B48" t="s">
        <v>5991</v>
      </c>
      <c r="C48" t="s">
        <v>5733</v>
      </c>
      <c r="D48" t="s">
        <v>5734</v>
      </c>
      <c r="E48" s="59"/>
      <c r="F48" t="s">
        <v>5744</v>
      </c>
      <c r="G48">
        <v>77986806</v>
      </c>
      <c r="I48" s="59" t="s">
        <v>5992</v>
      </c>
      <c r="J48" s="63">
        <v>-11936629</v>
      </c>
      <c r="K48" t="s">
        <v>5746</v>
      </c>
      <c r="L48" s="65" t="s">
        <v>5738</v>
      </c>
      <c r="M48" t="s">
        <v>5733</v>
      </c>
      <c r="N48">
        <v>26</v>
      </c>
      <c r="O48" t="s">
        <v>5993</v>
      </c>
      <c r="P48" t="s">
        <v>5994</v>
      </c>
      <c r="Q48" s="65" t="s">
        <v>5995</v>
      </c>
    </row>
    <row r="49" spans="1:17" ht="29.1">
      <c r="A49" s="8">
        <v>45742</v>
      </c>
      <c r="B49" t="s">
        <v>5996</v>
      </c>
      <c r="C49" t="s">
        <v>5733</v>
      </c>
      <c r="D49" t="s">
        <v>5734</v>
      </c>
      <c r="E49" s="59"/>
      <c r="F49" t="s">
        <v>5744</v>
      </c>
      <c r="G49">
        <v>44673697</v>
      </c>
      <c r="I49" s="59" t="s">
        <v>3970</v>
      </c>
      <c r="J49" s="63">
        <v>-11997920</v>
      </c>
      <c r="K49" t="s">
        <v>5781</v>
      </c>
      <c r="L49" s="65" t="s">
        <v>5738</v>
      </c>
      <c r="M49" t="s">
        <v>5733</v>
      </c>
      <c r="N49">
        <v>26</v>
      </c>
      <c r="O49" t="s">
        <v>5997</v>
      </c>
      <c r="P49" t="s">
        <v>5998</v>
      </c>
      <c r="Q49" s="65" t="s">
        <v>5999</v>
      </c>
    </row>
    <row r="50" spans="1:17" ht="29.1">
      <c r="A50" s="8">
        <v>45742</v>
      </c>
      <c r="B50" t="s">
        <v>6000</v>
      </c>
      <c r="C50" t="s">
        <v>5733</v>
      </c>
      <c r="D50" t="s">
        <v>5734</v>
      </c>
      <c r="E50" s="59"/>
      <c r="F50" t="s">
        <v>5758</v>
      </c>
      <c r="G50">
        <v>71466608</v>
      </c>
      <c r="I50" s="59" t="s">
        <v>6001</v>
      </c>
      <c r="J50" s="63">
        <v>-12068776</v>
      </c>
      <c r="K50" t="s">
        <v>5890</v>
      </c>
      <c r="L50" s="65" t="s">
        <v>5738</v>
      </c>
      <c r="M50" t="s">
        <v>5733</v>
      </c>
      <c r="N50">
        <v>26</v>
      </c>
      <c r="O50" t="s">
        <v>6002</v>
      </c>
      <c r="P50" t="s">
        <v>6003</v>
      </c>
      <c r="Q50" s="65" t="s">
        <v>6004</v>
      </c>
    </row>
    <row r="51" spans="1:17" ht="29.1">
      <c r="A51" s="8">
        <v>45742</v>
      </c>
      <c r="B51" t="s">
        <v>6005</v>
      </c>
      <c r="C51" t="s">
        <v>5733</v>
      </c>
      <c r="D51" t="s">
        <v>5734</v>
      </c>
      <c r="E51" s="59"/>
      <c r="F51" t="s">
        <v>5736</v>
      </c>
      <c r="G51">
        <v>78570161</v>
      </c>
      <c r="I51" s="59" t="s">
        <v>6006</v>
      </c>
      <c r="J51" s="63">
        <v>-12060108</v>
      </c>
      <c r="K51" t="s">
        <v>6007</v>
      </c>
      <c r="L51" s="65" t="s">
        <v>5738</v>
      </c>
      <c r="M51" t="s">
        <v>5733</v>
      </c>
      <c r="N51">
        <v>26</v>
      </c>
      <c r="O51" t="s">
        <v>6008</v>
      </c>
      <c r="P51" t="s">
        <v>6009</v>
      </c>
      <c r="Q51" s="65" t="s">
        <v>6010</v>
      </c>
    </row>
    <row r="52" spans="1:17" ht="29.1">
      <c r="A52" s="8">
        <v>45742</v>
      </c>
      <c r="B52" t="s">
        <v>6011</v>
      </c>
      <c r="C52" t="s">
        <v>5733</v>
      </c>
      <c r="D52" t="s">
        <v>5734</v>
      </c>
      <c r="E52" s="59"/>
      <c r="F52" t="s">
        <v>5736</v>
      </c>
      <c r="G52">
        <v>78876403</v>
      </c>
      <c r="I52" s="59" t="s">
        <v>6012</v>
      </c>
      <c r="J52" s="63">
        <v>-12162138</v>
      </c>
      <c r="K52" t="s">
        <v>5737</v>
      </c>
      <c r="L52" s="65" t="s">
        <v>5738</v>
      </c>
      <c r="M52" t="s">
        <v>5733</v>
      </c>
      <c r="N52">
        <v>26</v>
      </c>
      <c r="O52" t="s">
        <v>6013</v>
      </c>
      <c r="P52" t="s">
        <v>6014</v>
      </c>
      <c r="Q52" s="65" t="s">
        <v>6015</v>
      </c>
    </row>
    <row r="53" spans="1:17" ht="29.1">
      <c r="A53" s="8">
        <v>45742</v>
      </c>
      <c r="B53" t="s">
        <v>6016</v>
      </c>
      <c r="C53" t="s">
        <v>5733</v>
      </c>
      <c r="D53" t="s">
        <v>5734</v>
      </c>
      <c r="E53" s="59"/>
      <c r="F53" t="s">
        <v>5786</v>
      </c>
      <c r="G53">
        <v>77145478</v>
      </c>
      <c r="I53" s="59" t="s">
        <v>6017</v>
      </c>
      <c r="J53" s="63">
        <v>-11989938</v>
      </c>
      <c r="K53" t="s">
        <v>5869</v>
      </c>
      <c r="L53" s="65" t="s">
        <v>5738</v>
      </c>
      <c r="M53" t="s">
        <v>5733</v>
      </c>
      <c r="N53">
        <v>26</v>
      </c>
      <c r="O53" t="s">
        <v>6018</v>
      </c>
      <c r="P53" t="s">
        <v>6019</v>
      </c>
      <c r="Q53" s="65" t="s">
        <v>6020</v>
      </c>
    </row>
    <row r="54" spans="1:17">
      <c r="A54" s="8">
        <v>45742</v>
      </c>
      <c r="B54" t="s">
        <v>6021</v>
      </c>
      <c r="C54" t="s">
        <v>5733</v>
      </c>
      <c r="D54" t="s">
        <v>5734</v>
      </c>
      <c r="E54" s="59"/>
      <c r="F54" t="s">
        <v>5792</v>
      </c>
      <c r="G54">
        <v>75859370</v>
      </c>
      <c r="I54" s="59" t="s">
        <v>6022</v>
      </c>
      <c r="J54" s="63">
        <v>-12121754</v>
      </c>
      <c r="K54" t="s">
        <v>6023</v>
      </c>
      <c r="L54" s="65" t="s">
        <v>5738</v>
      </c>
      <c r="M54" t="s">
        <v>5733</v>
      </c>
      <c r="N54">
        <v>26</v>
      </c>
      <c r="O54" t="s">
        <v>6024</v>
      </c>
      <c r="P54" t="s">
        <v>6025</v>
      </c>
      <c r="Q54" s="65" t="s">
        <v>6026</v>
      </c>
    </row>
    <row r="55" spans="1:17" ht="29.1">
      <c r="A55" s="8">
        <v>45742</v>
      </c>
      <c r="B55" t="s">
        <v>6027</v>
      </c>
      <c r="C55" t="s">
        <v>5733</v>
      </c>
      <c r="D55" t="s">
        <v>5734</v>
      </c>
      <c r="E55" s="59"/>
      <c r="F55" t="s">
        <v>5744</v>
      </c>
      <c r="G55">
        <v>72622001</v>
      </c>
      <c r="I55" s="59" t="s">
        <v>6028</v>
      </c>
      <c r="J55" s="63">
        <v>-12192663</v>
      </c>
      <c r="K55" t="s">
        <v>5897</v>
      </c>
      <c r="L55" s="65" t="s">
        <v>5738</v>
      </c>
      <c r="M55" t="s">
        <v>5733</v>
      </c>
      <c r="N55">
        <v>26</v>
      </c>
      <c r="O55" t="s">
        <v>6029</v>
      </c>
      <c r="P55" t="s">
        <v>6030</v>
      </c>
      <c r="Q55" s="65" t="s">
        <v>6031</v>
      </c>
    </row>
    <row r="56" spans="1:17" ht="29.1">
      <c r="A56" s="8">
        <v>45742</v>
      </c>
      <c r="B56" t="s">
        <v>6032</v>
      </c>
      <c r="C56" t="s">
        <v>5733</v>
      </c>
      <c r="D56" t="s">
        <v>5734</v>
      </c>
      <c r="E56" s="59"/>
      <c r="F56" t="s">
        <v>5736</v>
      </c>
      <c r="G56">
        <v>10092403</v>
      </c>
      <c r="I56" s="59" t="s">
        <v>6033</v>
      </c>
      <c r="J56" s="63">
        <v>-12153713</v>
      </c>
      <c r="K56" t="s">
        <v>5737</v>
      </c>
      <c r="L56" s="65" t="s">
        <v>5738</v>
      </c>
      <c r="M56" t="s">
        <v>5733</v>
      </c>
      <c r="N56">
        <v>26</v>
      </c>
      <c r="O56" t="s">
        <v>6034</v>
      </c>
      <c r="P56" t="s">
        <v>6035</v>
      </c>
      <c r="Q56" s="65" t="s">
        <v>6036</v>
      </c>
    </row>
    <row r="57" spans="1:17" ht="29.1">
      <c r="A57" s="8">
        <v>45742</v>
      </c>
      <c r="B57" t="s">
        <v>6037</v>
      </c>
      <c r="C57" t="s">
        <v>5733</v>
      </c>
      <c r="D57" t="s">
        <v>5734</v>
      </c>
      <c r="E57" s="59"/>
      <c r="F57" t="s">
        <v>5744</v>
      </c>
      <c r="G57">
        <v>63701230</v>
      </c>
      <c r="I57" s="59" t="s">
        <v>3760</v>
      </c>
      <c r="J57" s="63">
        <v>-12051763</v>
      </c>
      <c r="K57" t="s">
        <v>5845</v>
      </c>
      <c r="L57" s="65" t="s">
        <v>5738</v>
      </c>
      <c r="M57" t="s">
        <v>5733</v>
      </c>
      <c r="N57">
        <v>26</v>
      </c>
      <c r="O57" t="s">
        <v>6038</v>
      </c>
      <c r="P57" t="s">
        <v>6039</v>
      </c>
      <c r="Q57" s="65" t="s">
        <v>6040</v>
      </c>
    </row>
    <row r="58" spans="1:17" ht="29.1">
      <c r="A58" s="8">
        <v>45742</v>
      </c>
      <c r="B58" t="s">
        <v>6041</v>
      </c>
      <c r="C58" t="s">
        <v>5733</v>
      </c>
      <c r="D58" t="s">
        <v>5734</v>
      </c>
      <c r="E58" s="59"/>
      <c r="F58" t="s">
        <v>5736</v>
      </c>
      <c r="G58">
        <v>45493167</v>
      </c>
      <c r="I58" s="59" t="s">
        <v>4000</v>
      </c>
      <c r="J58" s="63">
        <v>-12140303</v>
      </c>
      <c r="K58" t="s">
        <v>5753</v>
      </c>
      <c r="L58" s="65" t="s">
        <v>5738</v>
      </c>
      <c r="M58" t="s">
        <v>5733</v>
      </c>
      <c r="N58">
        <v>26</v>
      </c>
      <c r="O58" t="s">
        <v>6042</v>
      </c>
      <c r="P58" t="s">
        <v>6043</v>
      </c>
      <c r="Q58" s="65" t="s">
        <v>6044</v>
      </c>
    </row>
    <row r="59" spans="1:17">
      <c r="A59" s="8">
        <v>45742</v>
      </c>
      <c r="B59" t="s">
        <v>6045</v>
      </c>
      <c r="C59" t="s">
        <v>5733</v>
      </c>
      <c r="D59" t="s">
        <v>5734</v>
      </c>
      <c r="E59" s="59"/>
      <c r="F59" t="s">
        <v>5744</v>
      </c>
      <c r="G59">
        <v>8160096</v>
      </c>
      <c r="I59" s="59" t="s">
        <v>6046</v>
      </c>
      <c r="J59" s="63">
        <v>-12062763</v>
      </c>
      <c r="K59" t="s">
        <v>6047</v>
      </c>
      <c r="L59" s="65" t="s">
        <v>5738</v>
      </c>
      <c r="M59" t="s">
        <v>5733</v>
      </c>
      <c r="N59">
        <v>26</v>
      </c>
      <c r="O59" t="s">
        <v>6048</v>
      </c>
      <c r="P59" t="s">
        <v>6049</v>
      </c>
      <c r="Q59" s="65" t="s">
        <v>6050</v>
      </c>
    </row>
    <row r="60" spans="1:17" ht="29.1">
      <c r="A60" s="8">
        <v>45742</v>
      </c>
      <c r="B60" t="s">
        <v>6051</v>
      </c>
      <c r="C60" t="s">
        <v>5733</v>
      </c>
      <c r="D60" t="s">
        <v>5734</v>
      </c>
      <c r="E60" s="59"/>
      <c r="F60" t="s">
        <v>5736</v>
      </c>
      <c r="G60">
        <v>79296754</v>
      </c>
      <c r="I60" s="59" t="s">
        <v>6052</v>
      </c>
      <c r="J60" s="63">
        <v>-12130759</v>
      </c>
      <c r="K60" t="s">
        <v>5737</v>
      </c>
      <c r="L60" s="65" t="s">
        <v>5738</v>
      </c>
      <c r="M60" t="s">
        <v>5733</v>
      </c>
      <c r="N60">
        <v>26</v>
      </c>
      <c r="O60" t="s">
        <v>6053</v>
      </c>
      <c r="P60" t="s">
        <v>6054</v>
      </c>
      <c r="Q60" s="65" t="s">
        <v>6055</v>
      </c>
    </row>
    <row r="61" spans="1:17" ht="29.1">
      <c r="A61" s="8">
        <v>45742</v>
      </c>
      <c r="B61" t="s">
        <v>6056</v>
      </c>
      <c r="C61" t="s">
        <v>5733</v>
      </c>
      <c r="D61" t="s">
        <v>5734</v>
      </c>
      <c r="E61" s="59"/>
      <c r="F61" t="s">
        <v>5736</v>
      </c>
      <c r="G61">
        <v>77185551</v>
      </c>
      <c r="I61" s="59" t="s">
        <v>6057</v>
      </c>
      <c r="J61" s="63">
        <v>-12131965</v>
      </c>
      <c r="K61" t="s">
        <v>5737</v>
      </c>
      <c r="L61" s="65" t="s">
        <v>5738</v>
      </c>
      <c r="M61" t="s">
        <v>5733</v>
      </c>
      <c r="N61">
        <v>26</v>
      </c>
      <c r="O61" t="s">
        <v>6058</v>
      </c>
      <c r="P61" t="s">
        <v>6059</v>
      </c>
      <c r="Q61" s="65" t="s">
        <v>6060</v>
      </c>
    </row>
    <row r="62" spans="1:17" ht="29.1">
      <c r="A62" s="8">
        <v>45742</v>
      </c>
      <c r="B62" t="s">
        <v>6061</v>
      </c>
      <c r="C62" t="s">
        <v>5733</v>
      </c>
      <c r="D62" t="s">
        <v>5734</v>
      </c>
      <c r="E62" s="59"/>
      <c r="F62" t="s">
        <v>5736</v>
      </c>
      <c r="G62">
        <v>7867286</v>
      </c>
      <c r="I62" s="59" t="s">
        <v>6062</v>
      </c>
      <c r="J62" s="63">
        <v>-12140193</v>
      </c>
      <c r="K62" t="s">
        <v>5753</v>
      </c>
      <c r="L62" s="65" t="s">
        <v>5738</v>
      </c>
      <c r="M62" t="s">
        <v>5733</v>
      </c>
      <c r="N62">
        <v>26</v>
      </c>
      <c r="O62" t="s">
        <v>6063</v>
      </c>
      <c r="P62" t="s">
        <v>6064</v>
      </c>
      <c r="Q62" s="65" t="s">
        <v>6065</v>
      </c>
    </row>
    <row r="63" spans="1:17" ht="29.1">
      <c r="A63" s="8">
        <v>45744</v>
      </c>
      <c r="B63" t="s">
        <v>6066</v>
      </c>
      <c r="C63" t="s">
        <v>5733</v>
      </c>
      <c r="D63" t="s">
        <v>5734</v>
      </c>
      <c r="E63" s="59" t="s">
        <v>6067</v>
      </c>
      <c r="F63" t="s">
        <v>5792</v>
      </c>
      <c r="G63">
        <v>47481744</v>
      </c>
      <c r="I63" s="59" t="s">
        <v>6068</v>
      </c>
      <c r="J63" t="s">
        <v>5794</v>
      </c>
      <c r="K63" t="s">
        <v>6069</v>
      </c>
      <c r="L63" s="65" t="s">
        <v>5738</v>
      </c>
      <c r="M63" t="s">
        <v>5733</v>
      </c>
      <c r="N63" s="8">
        <v>45744</v>
      </c>
      <c r="O63" t="s">
        <v>6070</v>
      </c>
      <c r="P63" t="s">
        <v>6071</v>
      </c>
      <c r="Q63" s="65" t="s">
        <v>6072</v>
      </c>
    </row>
    <row r="64" spans="1:17">
      <c r="A64" s="8">
        <v>45744</v>
      </c>
      <c r="B64" t="s">
        <v>6073</v>
      </c>
      <c r="C64" t="s">
        <v>5733</v>
      </c>
      <c r="D64" t="s">
        <v>5734</v>
      </c>
      <c r="E64" s="59" t="s">
        <v>6074</v>
      </c>
      <c r="F64" t="s">
        <v>5786</v>
      </c>
      <c r="G64">
        <v>71772633</v>
      </c>
      <c r="I64" s="59" t="s">
        <v>6075</v>
      </c>
      <c r="J64" t="s">
        <v>6076</v>
      </c>
      <c r="K64" t="s">
        <v>6077</v>
      </c>
      <c r="L64" s="65" t="s">
        <v>5738</v>
      </c>
      <c r="M64" t="s">
        <v>5733</v>
      </c>
      <c r="N64" s="8">
        <v>45744</v>
      </c>
      <c r="O64" t="s">
        <v>6078</v>
      </c>
      <c r="P64" t="s">
        <v>6079</v>
      </c>
      <c r="Q64" s="65" t="s">
        <v>6080</v>
      </c>
    </row>
    <row r="65" spans="1:17" ht="29.1">
      <c r="A65" s="8">
        <v>45744</v>
      </c>
      <c r="B65" t="s">
        <v>6081</v>
      </c>
      <c r="C65" t="s">
        <v>5733</v>
      </c>
      <c r="D65" t="s">
        <v>5734</v>
      </c>
      <c r="E65" s="59"/>
      <c r="F65" t="s">
        <v>5744</v>
      </c>
      <c r="G65">
        <v>78457383</v>
      </c>
      <c r="I65" s="59" t="s">
        <v>6082</v>
      </c>
      <c r="J65" t="s">
        <v>5897</v>
      </c>
      <c r="K65" t="s">
        <v>6069</v>
      </c>
      <c r="L65" s="65" t="s">
        <v>5738</v>
      </c>
      <c r="M65" t="s">
        <v>5733</v>
      </c>
      <c r="N65" s="8">
        <v>45744</v>
      </c>
      <c r="O65" t="s">
        <v>6083</v>
      </c>
      <c r="P65" t="s">
        <v>6084</v>
      </c>
      <c r="Q65" s="65" t="s">
        <v>6085</v>
      </c>
    </row>
    <row r="66" spans="1:17" ht="29.1">
      <c r="A66" s="8">
        <v>45744</v>
      </c>
      <c r="B66" t="s">
        <v>6086</v>
      </c>
      <c r="C66" t="s">
        <v>5733</v>
      </c>
      <c r="D66" t="s">
        <v>5734</v>
      </c>
      <c r="E66" s="59"/>
      <c r="F66" t="s">
        <v>5786</v>
      </c>
      <c r="G66">
        <v>79810156</v>
      </c>
      <c r="I66" s="59" t="s">
        <v>6087</v>
      </c>
      <c r="J66" t="s">
        <v>6076</v>
      </c>
      <c r="K66" t="s">
        <v>6077</v>
      </c>
      <c r="L66" s="65" t="s">
        <v>5738</v>
      </c>
      <c r="M66" t="s">
        <v>5733</v>
      </c>
      <c r="N66" s="8">
        <v>45744</v>
      </c>
      <c r="O66" t="s">
        <v>6088</v>
      </c>
      <c r="P66" t="s">
        <v>6089</v>
      </c>
      <c r="Q66" s="65" t="s">
        <v>6090</v>
      </c>
    </row>
    <row r="67" spans="1:17">
      <c r="A67" s="8">
        <v>45744</v>
      </c>
      <c r="B67" t="s">
        <v>6091</v>
      </c>
      <c r="C67" t="s">
        <v>5733</v>
      </c>
      <c r="D67" t="s">
        <v>5734</v>
      </c>
      <c r="E67" s="59"/>
      <c r="F67" t="s">
        <v>5786</v>
      </c>
      <c r="G67">
        <v>77339002</v>
      </c>
      <c r="I67" s="59" t="s">
        <v>6092</v>
      </c>
      <c r="J67" t="s">
        <v>6076</v>
      </c>
      <c r="K67" t="s">
        <v>6077</v>
      </c>
      <c r="L67" s="65" t="s">
        <v>5738</v>
      </c>
      <c r="M67" t="s">
        <v>5733</v>
      </c>
      <c r="N67" s="8">
        <v>45744</v>
      </c>
      <c r="O67" t="s">
        <v>6093</v>
      </c>
      <c r="P67" t="s">
        <v>6094</v>
      </c>
      <c r="Q67" s="65" t="s">
        <v>6095</v>
      </c>
    </row>
    <row r="68" spans="1:17">
      <c r="A68" s="8">
        <v>45744</v>
      </c>
      <c r="B68" t="s">
        <v>6096</v>
      </c>
      <c r="C68" t="s">
        <v>5733</v>
      </c>
      <c r="D68" t="s">
        <v>5734</v>
      </c>
      <c r="E68" s="59"/>
      <c r="F68" t="s">
        <v>5736</v>
      </c>
      <c r="G68">
        <v>21867894</v>
      </c>
      <c r="I68" s="59" t="s">
        <v>6097</v>
      </c>
      <c r="J68" t="s">
        <v>6098</v>
      </c>
      <c r="K68" t="s">
        <v>6069</v>
      </c>
      <c r="L68" s="65" t="s">
        <v>5738</v>
      </c>
      <c r="M68" t="s">
        <v>5733</v>
      </c>
      <c r="N68" s="8">
        <v>45744</v>
      </c>
      <c r="O68" t="s">
        <v>6099</v>
      </c>
      <c r="P68" t="s">
        <v>6100</v>
      </c>
      <c r="Q68" s="65" t="s">
        <v>6101</v>
      </c>
    </row>
    <row r="69" spans="1:17" ht="29.1">
      <c r="A69" s="8">
        <v>45744</v>
      </c>
      <c r="B69" t="s">
        <v>6102</v>
      </c>
      <c r="C69" t="s">
        <v>5733</v>
      </c>
      <c r="D69" t="s">
        <v>5734</v>
      </c>
      <c r="E69" s="59"/>
      <c r="F69" t="s">
        <v>5736</v>
      </c>
      <c r="G69">
        <v>70650569</v>
      </c>
      <c r="I69" s="59" t="s">
        <v>6103</v>
      </c>
      <c r="J69" t="s">
        <v>5856</v>
      </c>
      <c r="K69" t="s">
        <v>6069</v>
      </c>
      <c r="L69" s="65" t="s">
        <v>5738</v>
      </c>
      <c r="M69" t="s">
        <v>5733</v>
      </c>
      <c r="N69" s="8">
        <v>45744</v>
      </c>
      <c r="O69" t="s">
        <v>6104</v>
      </c>
      <c r="P69" t="s">
        <v>6105</v>
      </c>
      <c r="Q69" s="65" t="s">
        <v>6106</v>
      </c>
    </row>
    <row r="70" spans="1:17" ht="43.5">
      <c r="A70" s="8">
        <v>45744</v>
      </c>
      <c r="B70" t="s">
        <v>6107</v>
      </c>
      <c r="C70" t="s">
        <v>5733</v>
      </c>
      <c r="D70" t="s">
        <v>5734</v>
      </c>
      <c r="E70" s="59"/>
      <c r="F70" t="s">
        <v>5786</v>
      </c>
      <c r="G70">
        <v>42254914</v>
      </c>
      <c r="I70" s="59" t="s">
        <v>6108</v>
      </c>
      <c r="J70" t="s">
        <v>5869</v>
      </c>
      <c r="K70" t="s">
        <v>6069</v>
      </c>
      <c r="L70" s="65" t="s">
        <v>5738</v>
      </c>
      <c r="M70" t="s">
        <v>5733</v>
      </c>
      <c r="N70" s="8">
        <v>45744</v>
      </c>
      <c r="O70" t="s">
        <v>6109</v>
      </c>
      <c r="Q70" s="65" t="s">
        <v>6110</v>
      </c>
    </row>
    <row r="71" spans="1:17" ht="29.1">
      <c r="A71" s="8">
        <v>45744</v>
      </c>
      <c r="B71" t="s">
        <v>6111</v>
      </c>
      <c r="C71" t="s">
        <v>5733</v>
      </c>
      <c r="D71" t="s">
        <v>5734</v>
      </c>
      <c r="E71" s="59"/>
      <c r="F71" t="s">
        <v>5792</v>
      </c>
      <c r="G71">
        <v>73150778</v>
      </c>
      <c r="I71" s="59" t="s">
        <v>6112</v>
      </c>
      <c r="J71" t="s">
        <v>5794</v>
      </c>
      <c r="K71" t="s">
        <v>6069</v>
      </c>
      <c r="L71" s="65" t="s">
        <v>5738</v>
      </c>
      <c r="M71" t="s">
        <v>5733</v>
      </c>
      <c r="N71" s="8">
        <v>45744</v>
      </c>
      <c r="O71" t="s">
        <v>6113</v>
      </c>
      <c r="P71" t="s">
        <v>6114</v>
      </c>
      <c r="Q71" s="65" t="s">
        <v>6115</v>
      </c>
    </row>
    <row r="72" spans="1:17" ht="29.1">
      <c r="A72" s="8">
        <v>45744</v>
      </c>
      <c r="B72" t="s">
        <v>6116</v>
      </c>
      <c r="C72" t="s">
        <v>5733</v>
      </c>
      <c r="D72" t="s">
        <v>5734</v>
      </c>
      <c r="E72" s="59"/>
      <c r="F72" t="s">
        <v>5744</v>
      </c>
      <c r="G72">
        <v>41870074</v>
      </c>
      <c r="I72" s="59" t="s">
        <v>4518</v>
      </c>
      <c r="J72" t="s">
        <v>6117</v>
      </c>
      <c r="K72" t="s">
        <v>6069</v>
      </c>
      <c r="L72" s="65" t="s">
        <v>5738</v>
      </c>
      <c r="M72" t="s">
        <v>5733</v>
      </c>
      <c r="N72" s="8">
        <v>45744</v>
      </c>
      <c r="O72" t="s">
        <v>6118</v>
      </c>
      <c r="P72" t="s">
        <v>6119</v>
      </c>
      <c r="Q72" s="65" t="s">
        <v>6120</v>
      </c>
    </row>
    <row r="73" spans="1:17">
      <c r="A73" s="8">
        <v>45744</v>
      </c>
      <c r="B73" t="s">
        <v>6121</v>
      </c>
      <c r="C73" t="s">
        <v>5733</v>
      </c>
      <c r="D73" t="s">
        <v>5734</v>
      </c>
      <c r="E73" s="59"/>
      <c r="F73" t="s">
        <v>5786</v>
      </c>
      <c r="G73">
        <v>76417111</v>
      </c>
      <c r="I73" s="59" t="s">
        <v>6122</v>
      </c>
      <c r="J73" t="s">
        <v>6123</v>
      </c>
      <c r="K73" t="s">
        <v>6069</v>
      </c>
      <c r="L73" s="65" t="s">
        <v>5738</v>
      </c>
      <c r="M73" t="s">
        <v>5733</v>
      </c>
      <c r="N73" s="8">
        <v>45744</v>
      </c>
      <c r="O73" t="s">
        <v>6124</v>
      </c>
      <c r="P73" t="s">
        <v>6125</v>
      </c>
      <c r="Q73" s="65" t="s">
        <v>6126</v>
      </c>
    </row>
    <row r="74" spans="1:17" ht="29.1">
      <c r="A74" s="8">
        <v>45744</v>
      </c>
      <c r="B74" t="s">
        <v>6127</v>
      </c>
      <c r="C74" t="s">
        <v>5733</v>
      </c>
      <c r="D74" t="s">
        <v>5734</v>
      </c>
      <c r="E74" s="59"/>
      <c r="F74" t="s">
        <v>5786</v>
      </c>
      <c r="G74">
        <v>76133385</v>
      </c>
      <c r="I74" s="59" t="s">
        <v>4530</v>
      </c>
      <c r="J74" t="s">
        <v>6128</v>
      </c>
      <c r="K74" t="s">
        <v>6069</v>
      </c>
      <c r="L74" s="65" t="s">
        <v>5738</v>
      </c>
      <c r="M74" t="s">
        <v>5733</v>
      </c>
      <c r="N74" s="8">
        <v>45744</v>
      </c>
      <c r="O74" t="s">
        <v>5821</v>
      </c>
      <c r="P74" t="s">
        <v>6129</v>
      </c>
      <c r="Q74" s="65" t="s">
        <v>6130</v>
      </c>
    </row>
    <row r="75" spans="1:17">
      <c r="A75" s="8">
        <v>45744</v>
      </c>
      <c r="B75" t="s">
        <v>6131</v>
      </c>
      <c r="C75" t="s">
        <v>5733</v>
      </c>
      <c r="D75" t="s">
        <v>5734</v>
      </c>
      <c r="E75" s="59"/>
      <c r="F75" t="s">
        <v>5758</v>
      </c>
      <c r="G75">
        <v>40255991</v>
      </c>
      <c r="I75" s="59" t="s">
        <v>6132</v>
      </c>
      <c r="J75" t="s">
        <v>5890</v>
      </c>
      <c r="K75" t="s">
        <v>6069</v>
      </c>
      <c r="L75" s="65" t="s">
        <v>5738</v>
      </c>
      <c r="M75" t="s">
        <v>5733</v>
      </c>
      <c r="N75" s="8">
        <v>45744</v>
      </c>
      <c r="O75" t="s">
        <v>6133</v>
      </c>
      <c r="P75" t="s">
        <v>6134</v>
      </c>
      <c r="Q75" s="65" t="s">
        <v>6135</v>
      </c>
    </row>
    <row r="76" spans="1:17" ht="43.5">
      <c r="A76" s="8">
        <v>45744</v>
      </c>
      <c r="B76" t="s">
        <v>6136</v>
      </c>
      <c r="C76" t="s">
        <v>5733</v>
      </c>
      <c r="D76" t="s">
        <v>5734</v>
      </c>
      <c r="E76" s="59"/>
      <c r="F76" t="s">
        <v>5744</v>
      </c>
      <c r="G76">
        <v>44280027</v>
      </c>
      <c r="H76" t="s">
        <v>6137</v>
      </c>
      <c r="I76" s="59" t="s">
        <v>6138</v>
      </c>
      <c r="J76" t="s">
        <v>5746</v>
      </c>
      <c r="K76" t="s">
        <v>6069</v>
      </c>
      <c r="L76" s="65" t="s">
        <v>5738</v>
      </c>
      <c r="M76" t="s">
        <v>5733</v>
      </c>
      <c r="N76" s="8">
        <v>45744</v>
      </c>
      <c r="O76" t="s">
        <v>6139</v>
      </c>
      <c r="P76" t="s">
        <v>6140</v>
      </c>
      <c r="Q76" s="65" t="s">
        <v>6141</v>
      </c>
    </row>
    <row r="77" spans="1:17" ht="29.1">
      <c r="A77" s="8">
        <v>45744</v>
      </c>
      <c r="B77" t="s">
        <v>6142</v>
      </c>
      <c r="C77" t="s">
        <v>5733</v>
      </c>
      <c r="D77" t="s">
        <v>5734</v>
      </c>
      <c r="E77" s="59"/>
      <c r="F77" t="s">
        <v>5744</v>
      </c>
      <c r="G77">
        <v>43811489</v>
      </c>
      <c r="I77" s="59" t="s">
        <v>6143</v>
      </c>
      <c r="J77" t="s">
        <v>5746</v>
      </c>
      <c r="K77" t="s">
        <v>6069</v>
      </c>
      <c r="L77" s="65" t="s">
        <v>5738</v>
      </c>
      <c r="M77" t="s">
        <v>5733</v>
      </c>
      <c r="N77" s="8">
        <v>45744</v>
      </c>
      <c r="O77" t="s">
        <v>6144</v>
      </c>
      <c r="P77" t="s">
        <v>6145</v>
      </c>
      <c r="Q77" s="65" t="s">
        <v>6146</v>
      </c>
    </row>
    <row r="78" spans="1:17" ht="29.1">
      <c r="A78" s="8">
        <v>45744</v>
      </c>
      <c r="B78" t="s">
        <v>6147</v>
      </c>
      <c r="C78" t="s">
        <v>5733</v>
      </c>
      <c r="D78" t="s">
        <v>5734</v>
      </c>
      <c r="E78" s="59"/>
      <c r="F78" t="s">
        <v>5744</v>
      </c>
      <c r="G78">
        <v>70627396</v>
      </c>
      <c r="I78" s="59" t="s">
        <v>6148</v>
      </c>
      <c r="J78" t="s">
        <v>5781</v>
      </c>
      <c r="K78" t="s">
        <v>6069</v>
      </c>
      <c r="L78" s="65" t="s">
        <v>5738</v>
      </c>
      <c r="M78" t="s">
        <v>5733</v>
      </c>
      <c r="N78" s="8">
        <v>45744</v>
      </c>
      <c r="O78" t="s">
        <v>6149</v>
      </c>
      <c r="P78" t="s">
        <v>6150</v>
      </c>
      <c r="Q78" s="65" t="s">
        <v>6151</v>
      </c>
    </row>
    <row r="79" spans="1:17" ht="43.5">
      <c r="A79" s="8">
        <v>45744</v>
      </c>
      <c r="B79" t="s">
        <v>6152</v>
      </c>
      <c r="C79" t="s">
        <v>5733</v>
      </c>
      <c r="D79" t="s">
        <v>5734</v>
      </c>
      <c r="E79" s="59"/>
      <c r="F79" t="s">
        <v>5786</v>
      </c>
      <c r="G79">
        <v>74812479</v>
      </c>
      <c r="I79" s="59" t="s">
        <v>6153</v>
      </c>
      <c r="J79" t="s">
        <v>6154</v>
      </c>
      <c r="K79" t="s">
        <v>6069</v>
      </c>
      <c r="L79" s="65" t="s">
        <v>5738</v>
      </c>
      <c r="M79" t="s">
        <v>5733</v>
      </c>
      <c r="N79" s="8">
        <v>45744</v>
      </c>
      <c r="O79" t="s">
        <v>6155</v>
      </c>
      <c r="P79" t="s">
        <v>6156</v>
      </c>
      <c r="Q79" s="65" t="s">
        <v>6157</v>
      </c>
    </row>
    <row r="80" spans="1:17">
      <c r="A80" s="8">
        <v>45744</v>
      </c>
      <c r="B80" t="s">
        <v>6158</v>
      </c>
      <c r="C80" t="s">
        <v>5733</v>
      </c>
      <c r="D80" t="s">
        <v>5734</v>
      </c>
      <c r="E80" s="59"/>
      <c r="F80" t="s">
        <v>5786</v>
      </c>
      <c r="G80">
        <v>75504211</v>
      </c>
      <c r="I80" s="59" t="s">
        <v>6159</v>
      </c>
      <c r="J80" t="s">
        <v>6123</v>
      </c>
      <c r="K80" t="s">
        <v>6069</v>
      </c>
      <c r="L80" s="65" t="s">
        <v>5738</v>
      </c>
      <c r="M80" t="s">
        <v>5733</v>
      </c>
      <c r="N80" s="8">
        <v>45744</v>
      </c>
      <c r="O80" t="s">
        <v>6160</v>
      </c>
      <c r="P80" t="s">
        <v>6161</v>
      </c>
      <c r="Q80" s="65" t="s">
        <v>6162</v>
      </c>
    </row>
    <row r="81" spans="1:17">
      <c r="A81" s="8">
        <v>45744</v>
      </c>
      <c r="B81" t="s">
        <v>6163</v>
      </c>
      <c r="C81" t="s">
        <v>5733</v>
      </c>
      <c r="D81" t="s">
        <v>5734</v>
      </c>
      <c r="E81" s="59"/>
      <c r="F81" t="s">
        <v>5736</v>
      </c>
      <c r="G81">
        <v>72366344</v>
      </c>
      <c r="I81" s="59" t="s">
        <v>6164</v>
      </c>
      <c r="J81" t="s">
        <v>5737</v>
      </c>
      <c r="K81" t="s">
        <v>6069</v>
      </c>
      <c r="L81" s="65" t="s">
        <v>5738</v>
      </c>
      <c r="M81" t="s">
        <v>5733</v>
      </c>
      <c r="N81" s="8">
        <v>45744</v>
      </c>
      <c r="O81" t="s">
        <v>6165</v>
      </c>
      <c r="P81" t="s">
        <v>6166</v>
      </c>
      <c r="Q81" s="65" t="s">
        <v>6167</v>
      </c>
    </row>
    <row r="82" spans="1:17" ht="29.1">
      <c r="A82" s="8">
        <v>45744</v>
      </c>
      <c r="B82" t="s">
        <v>6168</v>
      </c>
      <c r="C82" t="s">
        <v>5733</v>
      </c>
      <c r="D82" t="s">
        <v>5734</v>
      </c>
      <c r="E82" s="59"/>
      <c r="F82" t="s">
        <v>5786</v>
      </c>
      <c r="G82">
        <v>6167643</v>
      </c>
      <c r="I82" s="59" t="s">
        <v>6169</v>
      </c>
      <c r="J82" t="s">
        <v>5787</v>
      </c>
      <c r="K82" t="s">
        <v>6069</v>
      </c>
      <c r="L82" s="65" t="s">
        <v>5738</v>
      </c>
      <c r="M82" t="s">
        <v>5733</v>
      </c>
      <c r="N82" s="8">
        <v>45744</v>
      </c>
      <c r="O82" t="s">
        <v>6170</v>
      </c>
      <c r="P82" t="s">
        <v>6171</v>
      </c>
      <c r="Q82" s="65" t="s">
        <v>6172</v>
      </c>
    </row>
    <row r="83" spans="1:17" ht="29.1">
      <c r="A83" s="8">
        <v>45744</v>
      </c>
      <c r="B83" t="s">
        <v>6173</v>
      </c>
      <c r="C83" t="s">
        <v>5733</v>
      </c>
      <c r="D83" t="s">
        <v>5734</v>
      </c>
      <c r="E83" s="59"/>
      <c r="F83" t="s">
        <v>5744</v>
      </c>
      <c r="G83">
        <v>47578578</v>
      </c>
      <c r="H83" t="s">
        <v>6174</v>
      </c>
      <c r="I83" s="59" t="s">
        <v>6175</v>
      </c>
      <c r="J83" t="s">
        <v>5897</v>
      </c>
      <c r="K83" t="s">
        <v>6069</v>
      </c>
      <c r="L83" s="65" t="s">
        <v>5738</v>
      </c>
      <c r="M83" t="s">
        <v>5733</v>
      </c>
      <c r="N83" s="8">
        <v>45744</v>
      </c>
      <c r="O83" t="s">
        <v>6176</v>
      </c>
      <c r="P83" t="s">
        <v>6177</v>
      </c>
      <c r="Q83" s="65" t="s">
        <v>6178</v>
      </c>
    </row>
    <row r="84" spans="1:17" ht="43.5">
      <c r="A84" s="8">
        <v>45744</v>
      </c>
      <c r="B84" t="s">
        <v>6179</v>
      </c>
      <c r="C84" t="s">
        <v>5733</v>
      </c>
      <c r="D84" t="s">
        <v>5734</v>
      </c>
      <c r="E84" s="59"/>
      <c r="F84" t="s">
        <v>5786</v>
      </c>
      <c r="G84">
        <v>70063443</v>
      </c>
      <c r="I84" s="59" t="s">
        <v>6180</v>
      </c>
      <c r="J84" t="s">
        <v>5869</v>
      </c>
      <c r="K84" t="s">
        <v>6069</v>
      </c>
      <c r="L84" s="65" t="s">
        <v>5738</v>
      </c>
      <c r="M84" t="s">
        <v>5733</v>
      </c>
      <c r="N84" s="8">
        <v>45744</v>
      </c>
      <c r="O84" t="s">
        <v>6181</v>
      </c>
      <c r="P84" t="s">
        <v>6182</v>
      </c>
      <c r="Q84" s="65" t="s">
        <v>6183</v>
      </c>
    </row>
    <row r="85" spans="1:17" ht="29.1">
      <c r="A85" s="8">
        <v>45744</v>
      </c>
      <c r="B85" t="s">
        <v>6184</v>
      </c>
      <c r="C85" t="s">
        <v>5733</v>
      </c>
      <c r="D85" t="s">
        <v>5734</v>
      </c>
      <c r="E85" s="59"/>
      <c r="F85" t="s">
        <v>5758</v>
      </c>
      <c r="G85">
        <v>7976383</v>
      </c>
      <c r="I85" s="59" t="s">
        <v>6185</v>
      </c>
      <c r="J85" t="s">
        <v>5890</v>
      </c>
      <c r="K85" t="s">
        <v>6069</v>
      </c>
      <c r="L85" s="65" t="s">
        <v>5738</v>
      </c>
      <c r="M85" t="s">
        <v>5733</v>
      </c>
      <c r="N85" s="8">
        <v>45744</v>
      </c>
      <c r="O85" t="s">
        <v>6186</v>
      </c>
      <c r="P85" t="s">
        <v>6187</v>
      </c>
      <c r="Q85" s="65" t="s">
        <v>6188</v>
      </c>
    </row>
    <row r="86" spans="1:17" ht="29.1">
      <c r="A86" s="8">
        <v>45744</v>
      </c>
      <c r="B86" t="s">
        <v>6189</v>
      </c>
      <c r="C86" t="s">
        <v>5733</v>
      </c>
      <c r="D86" t="s">
        <v>5734</v>
      </c>
      <c r="E86" s="59"/>
      <c r="F86" t="s">
        <v>5786</v>
      </c>
      <c r="G86">
        <v>25720093</v>
      </c>
      <c r="I86" s="59" t="s">
        <v>6190</v>
      </c>
      <c r="J86" t="s">
        <v>6191</v>
      </c>
      <c r="K86" t="s">
        <v>6077</v>
      </c>
      <c r="L86" s="65" t="s">
        <v>5738</v>
      </c>
      <c r="M86" t="s">
        <v>5733</v>
      </c>
      <c r="N86" s="8">
        <v>45744</v>
      </c>
      <c r="O86" t="s">
        <v>6192</v>
      </c>
      <c r="P86" t="s">
        <v>6193</v>
      </c>
      <c r="Q86" s="65" t="s">
        <v>6194</v>
      </c>
    </row>
    <row r="87" spans="1:17" ht="29.1">
      <c r="A87" s="8">
        <v>45744</v>
      </c>
      <c r="B87" t="s">
        <v>6195</v>
      </c>
      <c r="C87" t="s">
        <v>5733</v>
      </c>
      <c r="D87" t="s">
        <v>5734</v>
      </c>
      <c r="E87" s="59"/>
      <c r="F87" t="s">
        <v>5736</v>
      </c>
      <c r="G87">
        <v>9301371</v>
      </c>
      <c r="I87" s="59" t="s">
        <v>6196</v>
      </c>
      <c r="J87" t="s">
        <v>5737</v>
      </c>
      <c r="K87" t="s">
        <v>6069</v>
      </c>
      <c r="L87" s="65" t="s">
        <v>5738</v>
      </c>
      <c r="M87" t="s">
        <v>5733</v>
      </c>
      <c r="N87" s="8">
        <v>45744</v>
      </c>
      <c r="O87" t="s">
        <v>5905</v>
      </c>
      <c r="P87" t="s">
        <v>6197</v>
      </c>
      <c r="Q87" s="65" t="s">
        <v>6198</v>
      </c>
    </row>
    <row r="88" spans="1:17">
      <c r="A88" s="8">
        <v>45744</v>
      </c>
      <c r="B88" t="s">
        <v>6199</v>
      </c>
      <c r="C88" t="s">
        <v>5733</v>
      </c>
      <c r="D88" t="s">
        <v>5734</v>
      </c>
      <c r="E88" s="59"/>
      <c r="F88" t="s">
        <v>5758</v>
      </c>
      <c r="G88">
        <v>70581478</v>
      </c>
      <c r="I88" s="59" t="s">
        <v>6200</v>
      </c>
      <c r="J88" t="s">
        <v>5890</v>
      </c>
      <c r="K88" t="s">
        <v>6069</v>
      </c>
      <c r="L88" s="65" t="s">
        <v>5738</v>
      </c>
      <c r="M88" t="s">
        <v>5733</v>
      </c>
      <c r="N88" s="8">
        <v>45744</v>
      </c>
      <c r="O88" t="s">
        <v>6201</v>
      </c>
      <c r="P88" t="s">
        <v>6202</v>
      </c>
      <c r="Q88" s="65" t="s">
        <v>6203</v>
      </c>
    </row>
    <row r="89" spans="1:17">
      <c r="A89" s="8">
        <v>45744</v>
      </c>
      <c r="B89" t="s">
        <v>6204</v>
      </c>
      <c r="C89" t="s">
        <v>5733</v>
      </c>
      <c r="D89" t="s">
        <v>5734</v>
      </c>
      <c r="E89" s="59"/>
      <c r="F89" t="s">
        <v>5736</v>
      </c>
      <c r="G89">
        <v>6167823</v>
      </c>
      <c r="I89" s="59" t="s">
        <v>6205</v>
      </c>
      <c r="J89" t="s">
        <v>5862</v>
      </c>
      <c r="K89" t="s">
        <v>6069</v>
      </c>
      <c r="L89" s="65" t="s">
        <v>5738</v>
      </c>
      <c r="M89" t="s">
        <v>5733</v>
      </c>
      <c r="N89" s="8">
        <v>45744</v>
      </c>
      <c r="O89" t="s">
        <v>6206</v>
      </c>
      <c r="P89" t="s">
        <v>6207</v>
      </c>
      <c r="Q89" s="65" t="s">
        <v>6208</v>
      </c>
    </row>
    <row r="90" spans="1:17">
      <c r="A90" s="8">
        <v>45744</v>
      </c>
      <c r="B90" t="s">
        <v>6209</v>
      </c>
      <c r="C90" t="s">
        <v>5733</v>
      </c>
      <c r="D90" t="s">
        <v>5734</v>
      </c>
      <c r="E90" s="59"/>
      <c r="F90" t="s">
        <v>5786</v>
      </c>
      <c r="G90">
        <v>3217327</v>
      </c>
      <c r="H90" t="s">
        <v>6210</v>
      </c>
      <c r="I90" s="59" t="s">
        <v>4596</v>
      </c>
      <c r="J90" t="s">
        <v>6123</v>
      </c>
      <c r="K90" t="s">
        <v>6069</v>
      </c>
      <c r="L90" s="65" t="s">
        <v>5738</v>
      </c>
      <c r="M90" t="s">
        <v>5733</v>
      </c>
      <c r="N90" s="8">
        <v>45744</v>
      </c>
      <c r="O90" t="s">
        <v>6186</v>
      </c>
      <c r="P90" t="s">
        <v>6211</v>
      </c>
      <c r="Q90" s="65" t="s">
        <v>6212</v>
      </c>
    </row>
    <row r="91" spans="1:17" ht="29.1">
      <c r="A91" s="8">
        <v>45744</v>
      </c>
      <c r="B91" t="s">
        <v>6213</v>
      </c>
      <c r="C91" t="s">
        <v>5733</v>
      </c>
      <c r="D91" t="s">
        <v>5734</v>
      </c>
      <c r="E91" s="59"/>
      <c r="F91" t="s">
        <v>5758</v>
      </c>
      <c r="G91">
        <v>76239331</v>
      </c>
      <c r="I91" s="59" t="s">
        <v>6214</v>
      </c>
      <c r="J91" t="s">
        <v>5760</v>
      </c>
      <c r="K91" t="s">
        <v>6069</v>
      </c>
      <c r="L91" s="65" t="s">
        <v>5738</v>
      </c>
      <c r="M91" t="s">
        <v>5733</v>
      </c>
      <c r="N91" s="8">
        <v>45744</v>
      </c>
      <c r="O91" t="s">
        <v>6215</v>
      </c>
      <c r="P91" t="s">
        <v>6216</v>
      </c>
      <c r="Q91" s="65" t="s">
        <v>6217</v>
      </c>
    </row>
    <row r="92" spans="1:17" ht="29.1">
      <c r="A92" s="8">
        <v>45744</v>
      </c>
      <c r="B92" t="s">
        <v>6218</v>
      </c>
      <c r="C92" t="s">
        <v>5733</v>
      </c>
      <c r="D92" t="s">
        <v>5734</v>
      </c>
      <c r="E92" s="59"/>
      <c r="F92" t="s">
        <v>5786</v>
      </c>
      <c r="G92">
        <v>48083145</v>
      </c>
      <c r="I92" s="59" t="s">
        <v>6219</v>
      </c>
      <c r="J92" t="s">
        <v>6154</v>
      </c>
      <c r="K92" t="s">
        <v>6069</v>
      </c>
      <c r="L92" s="65" t="s">
        <v>5738</v>
      </c>
      <c r="M92" t="s">
        <v>5733</v>
      </c>
      <c r="N92" s="8">
        <v>45744</v>
      </c>
      <c r="O92" t="s">
        <v>6220</v>
      </c>
      <c r="P92" t="s">
        <v>6221</v>
      </c>
      <c r="Q92" s="65" t="s">
        <v>6222</v>
      </c>
    </row>
    <row r="93" spans="1:17" ht="29.1">
      <c r="A93" s="8">
        <v>45744</v>
      </c>
      <c r="B93" t="s">
        <v>6223</v>
      </c>
      <c r="C93" t="s">
        <v>5733</v>
      </c>
      <c r="D93" t="s">
        <v>5734</v>
      </c>
      <c r="E93" s="59"/>
      <c r="F93" t="s">
        <v>5744</v>
      </c>
      <c r="G93">
        <v>3822554</v>
      </c>
      <c r="H93" t="s">
        <v>6224</v>
      </c>
      <c r="I93" s="59" t="s">
        <v>6225</v>
      </c>
      <c r="J93" t="s">
        <v>6047</v>
      </c>
      <c r="K93" t="s">
        <v>6069</v>
      </c>
      <c r="L93" s="65" t="s">
        <v>5738</v>
      </c>
      <c r="M93" t="s">
        <v>5733</v>
      </c>
      <c r="N93" s="8">
        <v>45744</v>
      </c>
      <c r="O93" t="s">
        <v>6226</v>
      </c>
      <c r="P93" t="s">
        <v>6227</v>
      </c>
      <c r="Q93" s="65" t="s">
        <v>6228</v>
      </c>
    </row>
    <row r="94" spans="1:17" ht="43.5">
      <c r="A94" s="8">
        <v>45744</v>
      </c>
      <c r="B94" t="s">
        <v>6229</v>
      </c>
      <c r="C94" t="s">
        <v>5733</v>
      </c>
      <c r="D94" t="s">
        <v>5734</v>
      </c>
      <c r="E94" s="59"/>
      <c r="F94" t="s">
        <v>5786</v>
      </c>
      <c r="G94">
        <v>78037871</v>
      </c>
      <c r="I94" s="59" t="s">
        <v>6230</v>
      </c>
      <c r="J94" t="s">
        <v>5820</v>
      </c>
      <c r="K94" t="s">
        <v>6077</v>
      </c>
      <c r="L94" s="65" t="s">
        <v>5738</v>
      </c>
      <c r="M94" t="s">
        <v>5733</v>
      </c>
      <c r="N94" s="8">
        <v>45744</v>
      </c>
      <c r="O94" t="s">
        <v>6231</v>
      </c>
      <c r="P94" t="s">
        <v>6232</v>
      </c>
      <c r="Q94" s="65" t="s">
        <v>6233</v>
      </c>
    </row>
    <row r="95" spans="1:17" ht="29.1">
      <c r="A95" s="8">
        <v>45744</v>
      </c>
      <c r="B95" t="s">
        <v>6234</v>
      </c>
      <c r="C95" t="s">
        <v>5733</v>
      </c>
      <c r="D95" t="s">
        <v>5734</v>
      </c>
      <c r="E95" s="59"/>
      <c r="F95" t="s">
        <v>5744</v>
      </c>
      <c r="G95">
        <v>78248852</v>
      </c>
      <c r="I95" s="59" t="s">
        <v>6235</v>
      </c>
      <c r="J95" t="s">
        <v>5746</v>
      </c>
      <c r="K95" t="s">
        <v>6069</v>
      </c>
      <c r="L95" s="65" t="s">
        <v>5738</v>
      </c>
      <c r="M95" t="s">
        <v>5733</v>
      </c>
      <c r="N95" s="8">
        <v>45744</v>
      </c>
      <c r="O95" t="s">
        <v>6236</v>
      </c>
      <c r="P95" t="s">
        <v>6237</v>
      </c>
      <c r="Q95" s="65" t="s">
        <v>6238</v>
      </c>
    </row>
    <row r="96" spans="1:17" ht="29.1">
      <c r="A96" s="8">
        <v>45744</v>
      </c>
      <c r="B96" t="s">
        <v>6239</v>
      </c>
      <c r="C96" t="s">
        <v>5733</v>
      </c>
      <c r="D96" t="s">
        <v>5734</v>
      </c>
      <c r="E96" s="59"/>
      <c r="F96" t="s">
        <v>5786</v>
      </c>
      <c r="G96">
        <v>9757773</v>
      </c>
      <c r="I96" s="59" t="s">
        <v>6240</v>
      </c>
      <c r="J96" t="s">
        <v>6241</v>
      </c>
      <c r="K96" t="s">
        <v>6069</v>
      </c>
      <c r="L96" s="65" t="s">
        <v>5738</v>
      </c>
      <c r="M96" t="s">
        <v>5733</v>
      </c>
      <c r="N96" s="8">
        <v>45744</v>
      </c>
      <c r="O96" t="s">
        <v>6242</v>
      </c>
      <c r="P96" t="s">
        <v>6243</v>
      </c>
      <c r="Q96" s="65" t="s">
        <v>6244</v>
      </c>
    </row>
    <row r="97" spans="1:17" ht="29.1">
      <c r="A97" s="8">
        <v>45744</v>
      </c>
      <c r="B97" t="s">
        <v>6245</v>
      </c>
      <c r="C97" t="s">
        <v>5733</v>
      </c>
      <c r="D97" t="s">
        <v>5734</v>
      </c>
      <c r="E97" s="59"/>
      <c r="F97" t="s">
        <v>5744</v>
      </c>
      <c r="G97">
        <v>47349856</v>
      </c>
      <c r="H97" t="s">
        <v>6246</v>
      </c>
      <c r="I97" s="59" t="s">
        <v>6247</v>
      </c>
      <c r="J97" t="s">
        <v>5746</v>
      </c>
      <c r="K97" t="s">
        <v>6069</v>
      </c>
      <c r="L97" s="65" t="s">
        <v>5738</v>
      </c>
      <c r="M97" t="s">
        <v>5733</v>
      </c>
      <c r="N97" s="8">
        <v>45744</v>
      </c>
      <c r="O97" t="s">
        <v>6242</v>
      </c>
      <c r="P97" t="s">
        <v>6248</v>
      </c>
      <c r="Q97" s="65" t="s">
        <v>6249</v>
      </c>
    </row>
    <row r="98" spans="1:17" ht="43.5">
      <c r="A98" s="8">
        <v>45744</v>
      </c>
      <c r="B98" t="s">
        <v>6250</v>
      </c>
      <c r="C98" t="s">
        <v>5733</v>
      </c>
      <c r="D98" t="s">
        <v>5734</v>
      </c>
      <c r="E98" s="59"/>
      <c r="F98" t="s">
        <v>5786</v>
      </c>
      <c r="G98">
        <v>43343871</v>
      </c>
      <c r="I98" s="59" t="s">
        <v>6251</v>
      </c>
      <c r="J98" t="s">
        <v>6123</v>
      </c>
      <c r="K98" t="s">
        <v>6069</v>
      </c>
      <c r="L98" s="65" t="s">
        <v>5738</v>
      </c>
      <c r="M98" t="s">
        <v>5733</v>
      </c>
      <c r="N98" s="8">
        <v>45744</v>
      </c>
      <c r="O98" t="s">
        <v>6252</v>
      </c>
      <c r="P98" t="s">
        <v>6253</v>
      </c>
      <c r="Q98" s="65" t="s">
        <v>6254</v>
      </c>
    </row>
    <row r="99" spans="1:17">
      <c r="A99" s="8">
        <v>45744</v>
      </c>
      <c r="B99" t="s">
        <v>6255</v>
      </c>
      <c r="C99" t="s">
        <v>5733</v>
      </c>
      <c r="D99" t="s">
        <v>5734</v>
      </c>
      <c r="E99" s="59"/>
      <c r="F99" t="s">
        <v>5786</v>
      </c>
      <c r="G99">
        <v>10782121</v>
      </c>
      <c r="I99" s="59" t="s">
        <v>6256</v>
      </c>
      <c r="J99" t="s">
        <v>6257</v>
      </c>
      <c r="K99" t="s">
        <v>6069</v>
      </c>
      <c r="L99" s="65" t="s">
        <v>5738</v>
      </c>
      <c r="M99" t="s">
        <v>5733</v>
      </c>
      <c r="N99" s="8">
        <v>45744</v>
      </c>
      <c r="O99" t="s">
        <v>6258</v>
      </c>
      <c r="P99" t="s">
        <v>6259</v>
      </c>
      <c r="Q99" s="65" t="s">
        <v>6260</v>
      </c>
    </row>
    <row r="100" spans="1:17" ht="43.5">
      <c r="A100" s="8">
        <v>45744</v>
      </c>
      <c r="B100" t="s">
        <v>6261</v>
      </c>
      <c r="C100" t="s">
        <v>5733</v>
      </c>
      <c r="D100" t="s">
        <v>5734</v>
      </c>
      <c r="E100" s="59"/>
      <c r="F100" t="s">
        <v>5736</v>
      </c>
      <c r="G100">
        <v>9460512</v>
      </c>
      <c r="I100" s="59" t="s">
        <v>6262</v>
      </c>
      <c r="J100" t="s">
        <v>5946</v>
      </c>
      <c r="K100" t="s">
        <v>6069</v>
      </c>
      <c r="L100" s="65" t="s">
        <v>5738</v>
      </c>
      <c r="M100" t="s">
        <v>5733</v>
      </c>
      <c r="N100" s="8">
        <v>45744</v>
      </c>
      <c r="O100" t="s">
        <v>6263</v>
      </c>
      <c r="P100" t="s">
        <v>6264</v>
      </c>
      <c r="Q100" s="65" t="s">
        <v>6265</v>
      </c>
    </row>
    <row r="101" spans="1:17" ht="29.1">
      <c r="A101" s="8">
        <v>45744</v>
      </c>
      <c r="B101" t="s">
        <v>6266</v>
      </c>
      <c r="C101" t="s">
        <v>5733</v>
      </c>
      <c r="D101" t="s">
        <v>5734</v>
      </c>
      <c r="E101" s="59"/>
      <c r="F101" t="s">
        <v>5736</v>
      </c>
      <c r="G101">
        <v>76526194</v>
      </c>
      <c r="I101" s="59" t="s">
        <v>6267</v>
      </c>
      <c r="J101" t="s">
        <v>5904</v>
      </c>
      <c r="K101" t="s">
        <v>6069</v>
      </c>
      <c r="L101" s="65" t="s">
        <v>5738</v>
      </c>
      <c r="M101" t="s">
        <v>5733</v>
      </c>
      <c r="N101" s="8">
        <v>45744</v>
      </c>
      <c r="O101" t="s">
        <v>6263</v>
      </c>
      <c r="P101" t="s">
        <v>6268</v>
      </c>
      <c r="Q101" s="65" t="s">
        <v>6269</v>
      </c>
    </row>
    <row r="102" spans="1:17" ht="43.5">
      <c r="A102" s="8">
        <v>45744</v>
      </c>
      <c r="B102" t="s">
        <v>6270</v>
      </c>
      <c r="C102" t="s">
        <v>5733</v>
      </c>
      <c r="D102" t="s">
        <v>5734</v>
      </c>
      <c r="E102" s="59"/>
      <c r="F102" t="s">
        <v>5786</v>
      </c>
      <c r="G102">
        <v>42847059</v>
      </c>
      <c r="I102" s="59" t="s">
        <v>4636</v>
      </c>
      <c r="J102" t="s">
        <v>6257</v>
      </c>
      <c r="K102" t="s">
        <v>6069</v>
      </c>
      <c r="L102" s="65" t="s">
        <v>5738</v>
      </c>
      <c r="M102" t="s">
        <v>5733</v>
      </c>
      <c r="N102" s="8">
        <v>45744</v>
      </c>
      <c r="O102" t="s">
        <v>6271</v>
      </c>
      <c r="P102" t="s">
        <v>6272</v>
      </c>
      <c r="Q102" s="65" t="s">
        <v>6273</v>
      </c>
    </row>
    <row r="103" spans="1:17">
      <c r="A103" s="8">
        <v>45744</v>
      </c>
      <c r="B103" t="s">
        <v>6274</v>
      </c>
      <c r="C103" t="s">
        <v>5733</v>
      </c>
      <c r="D103" t="s">
        <v>5734</v>
      </c>
      <c r="E103" s="59"/>
      <c r="F103" t="s">
        <v>5792</v>
      </c>
      <c r="G103">
        <v>43484145</v>
      </c>
      <c r="I103" s="59" t="s">
        <v>6275</v>
      </c>
      <c r="J103" t="s">
        <v>6023</v>
      </c>
      <c r="K103" t="s">
        <v>6069</v>
      </c>
      <c r="L103" s="65" t="s">
        <v>5738</v>
      </c>
      <c r="M103" t="s">
        <v>5733</v>
      </c>
      <c r="N103" s="8">
        <v>45744</v>
      </c>
      <c r="O103" t="s">
        <v>6276</v>
      </c>
      <c r="P103" t="s">
        <v>6277</v>
      </c>
      <c r="Q103" s="65" t="s">
        <v>6278</v>
      </c>
    </row>
    <row r="104" spans="1:17" ht="29.1">
      <c r="A104" s="8">
        <v>45744</v>
      </c>
      <c r="B104" t="s">
        <v>6279</v>
      </c>
      <c r="C104" t="s">
        <v>5733</v>
      </c>
      <c r="D104" t="s">
        <v>5734</v>
      </c>
      <c r="E104" s="59"/>
      <c r="F104" t="s">
        <v>5736</v>
      </c>
      <c r="G104">
        <v>42070372</v>
      </c>
      <c r="I104" s="59" t="s">
        <v>6280</v>
      </c>
      <c r="J104" t="s">
        <v>5987</v>
      </c>
      <c r="K104" t="s">
        <v>6069</v>
      </c>
      <c r="L104" s="65" t="s">
        <v>5738</v>
      </c>
      <c r="M104" t="s">
        <v>5733</v>
      </c>
      <c r="N104" s="8">
        <v>45744</v>
      </c>
      <c r="O104" t="s">
        <v>6281</v>
      </c>
      <c r="P104" t="s">
        <v>6282</v>
      </c>
      <c r="Q104" s="65" t="s">
        <v>6283</v>
      </c>
    </row>
    <row r="105" spans="1:17">
      <c r="A105" s="8">
        <v>45744</v>
      </c>
      <c r="B105" t="s">
        <v>6284</v>
      </c>
      <c r="C105" t="s">
        <v>5733</v>
      </c>
      <c r="D105" t="s">
        <v>5734</v>
      </c>
      <c r="E105" s="59"/>
      <c r="F105" t="s">
        <v>5758</v>
      </c>
      <c r="G105">
        <v>91522483</v>
      </c>
      <c r="I105" s="59" t="s">
        <v>6285</v>
      </c>
      <c r="J105" t="s">
        <v>5760</v>
      </c>
      <c r="K105" t="s">
        <v>6069</v>
      </c>
      <c r="L105" s="65" t="s">
        <v>5738</v>
      </c>
      <c r="M105" t="s">
        <v>5733</v>
      </c>
      <c r="N105" s="8">
        <v>45744</v>
      </c>
      <c r="O105" t="s">
        <v>6286</v>
      </c>
      <c r="P105" t="s">
        <v>6287</v>
      </c>
      <c r="Q105" s="65" t="s">
        <v>6288</v>
      </c>
    </row>
    <row r="106" spans="1:17" ht="29.1">
      <c r="A106" s="8">
        <v>45744</v>
      </c>
      <c r="B106" t="s">
        <v>6289</v>
      </c>
      <c r="C106" t="s">
        <v>5733</v>
      </c>
      <c r="D106" t="s">
        <v>5734</v>
      </c>
      <c r="E106" s="59"/>
      <c r="F106" t="s">
        <v>5786</v>
      </c>
      <c r="G106">
        <v>72529104</v>
      </c>
      <c r="I106" s="59" t="s">
        <v>6290</v>
      </c>
      <c r="J106" t="s">
        <v>6291</v>
      </c>
      <c r="K106" t="s">
        <v>6077</v>
      </c>
      <c r="L106" s="65" t="s">
        <v>5738</v>
      </c>
      <c r="M106" t="s">
        <v>5733</v>
      </c>
      <c r="N106" s="8">
        <v>45744</v>
      </c>
      <c r="O106" t="s">
        <v>6292</v>
      </c>
      <c r="P106" t="s">
        <v>6293</v>
      </c>
      <c r="Q106" s="65" t="s">
        <v>6294</v>
      </c>
    </row>
    <row r="107" spans="1:17">
      <c r="A107" s="8">
        <v>45744</v>
      </c>
      <c r="B107" t="s">
        <v>6295</v>
      </c>
      <c r="C107" t="s">
        <v>5733</v>
      </c>
      <c r="D107" t="s">
        <v>5734</v>
      </c>
      <c r="E107" s="59"/>
      <c r="F107" t="s">
        <v>5744</v>
      </c>
      <c r="G107">
        <v>8160096</v>
      </c>
      <c r="I107" s="59" t="s">
        <v>6046</v>
      </c>
      <c r="J107" t="s">
        <v>5845</v>
      </c>
      <c r="K107" t="s">
        <v>6069</v>
      </c>
      <c r="L107" s="65" t="s">
        <v>5738</v>
      </c>
      <c r="M107" t="s">
        <v>5733</v>
      </c>
      <c r="N107" s="8">
        <v>45744</v>
      </c>
      <c r="O107" t="s">
        <v>6029</v>
      </c>
      <c r="P107" t="s">
        <v>6296</v>
      </c>
      <c r="Q107" s="65" t="s">
        <v>6297</v>
      </c>
    </row>
    <row r="108" spans="1:17" ht="29.1">
      <c r="A108" s="8">
        <v>45744</v>
      </c>
      <c r="B108" t="s">
        <v>6298</v>
      </c>
      <c r="C108" t="s">
        <v>5733</v>
      </c>
      <c r="D108" t="s">
        <v>5734</v>
      </c>
      <c r="E108" s="59"/>
      <c r="F108" t="s">
        <v>5786</v>
      </c>
      <c r="G108">
        <v>73132654</v>
      </c>
      <c r="I108" s="59" t="s">
        <v>6299</v>
      </c>
      <c r="J108" t="s">
        <v>5787</v>
      </c>
      <c r="K108" t="s">
        <v>6069</v>
      </c>
      <c r="L108" s="65" t="s">
        <v>5738</v>
      </c>
      <c r="M108" t="s">
        <v>5733</v>
      </c>
      <c r="N108" s="8">
        <v>45744</v>
      </c>
      <c r="O108" t="s">
        <v>6300</v>
      </c>
      <c r="P108" t="s">
        <v>6301</v>
      </c>
      <c r="Q108" s="65" t="s">
        <v>6302</v>
      </c>
    </row>
    <row r="109" spans="1:17">
      <c r="A109" s="8">
        <v>45744</v>
      </c>
      <c r="B109" t="s">
        <v>6303</v>
      </c>
      <c r="C109" t="s">
        <v>5733</v>
      </c>
      <c r="D109" t="s">
        <v>5734</v>
      </c>
      <c r="E109" s="59"/>
      <c r="F109" t="s">
        <v>5786</v>
      </c>
      <c r="G109">
        <v>74061812</v>
      </c>
      <c r="I109" s="59" t="s">
        <v>6304</v>
      </c>
      <c r="J109" t="s">
        <v>6123</v>
      </c>
      <c r="K109" t="s">
        <v>6069</v>
      </c>
      <c r="L109" s="65" t="s">
        <v>5738</v>
      </c>
      <c r="M109" t="s">
        <v>5733</v>
      </c>
      <c r="N109" s="8">
        <v>45744</v>
      </c>
      <c r="O109" t="s">
        <v>6305</v>
      </c>
      <c r="P109" t="s">
        <v>6306</v>
      </c>
      <c r="Q109" s="65" t="s">
        <v>6307</v>
      </c>
    </row>
    <row r="110" spans="1:17" ht="29.1">
      <c r="A110" s="8">
        <v>45744</v>
      </c>
      <c r="B110" t="s">
        <v>6308</v>
      </c>
      <c r="C110" t="s">
        <v>5733</v>
      </c>
      <c r="D110" t="s">
        <v>5734</v>
      </c>
      <c r="E110" s="59"/>
      <c r="F110" t="s">
        <v>5786</v>
      </c>
      <c r="G110">
        <v>41020399</v>
      </c>
      <c r="I110" s="59" t="s">
        <v>6309</v>
      </c>
      <c r="J110" t="s">
        <v>6123</v>
      </c>
      <c r="K110" t="s">
        <v>6069</v>
      </c>
      <c r="L110" s="65" t="s">
        <v>5738</v>
      </c>
      <c r="M110" t="s">
        <v>5733</v>
      </c>
      <c r="N110" s="8">
        <v>45744</v>
      </c>
      <c r="O110" t="s">
        <v>6310</v>
      </c>
      <c r="P110" t="s">
        <v>6311</v>
      </c>
      <c r="Q110" s="65" t="s">
        <v>6312</v>
      </c>
    </row>
    <row r="111" spans="1:17" ht="29.1">
      <c r="A111" s="8">
        <v>45744</v>
      </c>
      <c r="B111" t="s">
        <v>6313</v>
      </c>
      <c r="C111" t="s">
        <v>5733</v>
      </c>
      <c r="D111" t="s">
        <v>5734</v>
      </c>
      <c r="E111" s="59"/>
      <c r="F111" t="s">
        <v>5736</v>
      </c>
      <c r="G111">
        <v>42137931</v>
      </c>
      <c r="H111" t="s">
        <v>6314</v>
      </c>
      <c r="I111" s="59" t="s">
        <v>6315</v>
      </c>
      <c r="J111" t="s">
        <v>5862</v>
      </c>
      <c r="K111" t="s">
        <v>6069</v>
      </c>
      <c r="L111" s="65" t="s">
        <v>5738</v>
      </c>
      <c r="M111" t="s">
        <v>5733</v>
      </c>
      <c r="N111" s="8">
        <v>45744</v>
      </c>
      <c r="O111" t="s">
        <v>6316</v>
      </c>
      <c r="P111" t="s">
        <v>6317</v>
      </c>
      <c r="Q111" s="65" t="s">
        <v>6318</v>
      </c>
    </row>
    <row r="112" spans="1:17" ht="29.1">
      <c r="A112" s="8">
        <v>45744</v>
      </c>
      <c r="B112" t="s">
        <v>6319</v>
      </c>
      <c r="C112" t="s">
        <v>5733</v>
      </c>
      <c r="D112" t="s">
        <v>5734</v>
      </c>
      <c r="E112" s="59"/>
      <c r="F112" t="s">
        <v>5736</v>
      </c>
      <c r="G112">
        <v>45277504</v>
      </c>
      <c r="I112" s="59" t="s">
        <v>4682</v>
      </c>
      <c r="J112" t="s">
        <v>5737</v>
      </c>
      <c r="K112" t="s">
        <v>6069</v>
      </c>
      <c r="L112" s="65" t="s">
        <v>5738</v>
      </c>
      <c r="M112" t="s">
        <v>5733</v>
      </c>
      <c r="N112" s="8">
        <v>45744</v>
      </c>
      <c r="O112" t="s">
        <v>6320</v>
      </c>
      <c r="P112" t="s">
        <v>6321</v>
      </c>
      <c r="Q112" s="65" t="s">
        <v>6322</v>
      </c>
    </row>
    <row r="113" spans="1:17" ht="29.1">
      <c r="A113" s="8">
        <v>45744</v>
      </c>
      <c r="B113" t="s">
        <v>6323</v>
      </c>
      <c r="C113" t="s">
        <v>5733</v>
      </c>
      <c r="D113" t="s">
        <v>5734</v>
      </c>
      <c r="E113" s="59"/>
      <c r="F113" t="s">
        <v>5909</v>
      </c>
      <c r="G113">
        <v>76116074</v>
      </c>
      <c r="I113" s="59" t="s">
        <v>6324</v>
      </c>
      <c r="J113" t="s">
        <v>6325</v>
      </c>
      <c r="K113" t="s">
        <v>6069</v>
      </c>
      <c r="L113" s="65" t="s">
        <v>5738</v>
      </c>
      <c r="M113" t="s">
        <v>5733</v>
      </c>
      <c r="N113" s="8">
        <v>45744</v>
      </c>
      <c r="O113" t="s">
        <v>6326</v>
      </c>
      <c r="P113" t="s">
        <v>6327</v>
      </c>
      <c r="Q113" s="65" t="s">
        <v>6328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9208-60AD-4615-9860-ADB9B35F590A}">
  <dimension ref="A1:AU979"/>
  <sheetViews>
    <sheetView showGridLines="0" tabSelected="1" zoomScale="99" zoomScaleNormal="99" workbookViewId="0">
      <selection activeCell="G946" sqref="G946"/>
    </sheetView>
  </sheetViews>
  <sheetFormatPr defaultColWidth="20.5703125" defaultRowHeight="18.75" customHeight="1"/>
  <cols>
    <col min="1" max="1" width="11.5703125" style="35" customWidth="1"/>
    <col min="2" max="2" width="14.85546875" style="35" customWidth="1"/>
    <col min="3" max="3" width="24.42578125" style="32" customWidth="1"/>
    <col min="4" max="4" width="14.42578125" style="32" customWidth="1"/>
    <col min="5" max="5" width="23.140625" style="32" customWidth="1"/>
    <col min="6" max="6" width="13.5703125" style="32" customWidth="1"/>
    <col min="7" max="7" width="32.5703125" style="308" bestFit="1" customWidth="1"/>
    <col min="8" max="8" width="41.5703125" style="39" customWidth="1"/>
    <col min="9" max="9" width="8.42578125" style="35" customWidth="1"/>
    <col min="10" max="10" width="14.42578125" style="259" customWidth="1"/>
    <col min="11" max="11" width="34.85546875" style="32" hidden="1" customWidth="1"/>
    <col min="12" max="12" width="15.140625" style="32" hidden="1" customWidth="1"/>
    <col min="13" max="13" width="12" style="32" hidden="1" customWidth="1"/>
    <col min="14" max="14" width="20.5703125" style="270" customWidth="1"/>
    <col min="15" max="15" width="20.5703125" style="35" customWidth="1"/>
    <col min="16" max="16" width="20.5703125" style="34" customWidth="1"/>
    <col min="17" max="17" width="32.42578125" style="97" customWidth="1"/>
    <col min="18" max="18" width="20.42578125" style="320" customWidth="1"/>
    <col min="19" max="19" width="20.5703125" style="32" customWidth="1"/>
    <col min="20" max="20" width="14.5703125" style="38" customWidth="1"/>
    <col min="21" max="21" width="24.42578125" style="231" customWidth="1"/>
    <col min="22" max="22" width="20.5703125" style="32"/>
    <col min="23" max="23" width="20.5703125" style="32" customWidth="1"/>
    <col min="24" max="24" width="20.5703125" style="35" customWidth="1"/>
    <col min="25" max="28" width="20.5703125" style="32" customWidth="1"/>
    <col min="29" max="30" width="20.5703125" style="33" hidden="1" customWidth="1"/>
    <col min="31" max="31" width="21.5703125" style="35" hidden="1" customWidth="1"/>
    <col min="32" max="32" width="20.5703125" style="35" hidden="1" customWidth="1"/>
    <col min="33" max="33" width="0" style="35" hidden="1" customWidth="1"/>
    <col min="34" max="34" width="12.7109375" style="35" hidden="1" customWidth="1"/>
    <col min="35" max="36" width="20.5703125" style="32"/>
    <col min="37" max="16384" width="20.5703125" style="35"/>
  </cols>
  <sheetData>
    <row r="1" spans="1:37" s="31" customFormat="1" ht="39.75" customHeight="1">
      <c r="A1" t="s">
        <v>264</v>
      </c>
      <c r="B1" s="1" t="s">
        <v>299</v>
      </c>
      <c r="C1" s="68" t="s">
        <v>6329</v>
      </c>
      <c r="D1" s="68" t="s">
        <v>6330</v>
      </c>
      <c r="E1" s="68" t="s">
        <v>6331</v>
      </c>
      <c r="F1" s="68" t="s">
        <v>280</v>
      </c>
      <c r="G1" s="271" t="s">
        <v>6332</v>
      </c>
      <c r="H1" s="179" t="s">
        <v>282</v>
      </c>
      <c r="I1" s="68" t="s">
        <v>283</v>
      </c>
      <c r="J1" s="247" t="s">
        <v>284</v>
      </c>
      <c r="K1" s="68" t="s">
        <v>23</v>
      </c>
      <c r="L1" s="68" t="s">
        <v>285</v>
      </c>
      <c r="M1" s="68" t="s">
        <v>286</v>
      </c>
      <c r="N1" s="265" t="s">
        <v>287</v>
      </c>
      <c r="O1" s="68" t="s">
        <v>288</v>
      </c>
      <c r="P1" s="94" t="s">
        <v>289</v>
      </c>
      <c r="Q1" s="173" t="s">
        <v>290</v>
      </c>
      <c r="R1" s="316" t="s">
        <v>291</v>
      </c>
      <c r="S1" s="172" t="s">
        <v>292</v>
      </c>
      <c r="T1" s="68" t="s">
        <v>293</v>
      </c>
      <c r="U1" s="209" t="s">
        <v>294</v>
      </c>
      <c r="V1" s="68" t="s">
        <v>21</v>
      </c>
      <c r="W1" s="68" t="s">
        <v>296</v>
      </c>
      <c r="X1" s="68" t="s">
        <v>6333</v>
      </c>
      <c r="Y1" s="95" t="s">
        <v>6334</v>
      </c>
      <c r="Z1" s="95" t="s">
        <v>6335</v>
      </c>
      <c r="AA1" s="95" t="s">
        <v>6336</v>
      </c>
      <c r="AB1" s="95" t="s">
        <v>6337</v>
      </c>
      <c r="AC1" s="72" t="s">
        <v>6338</v>
      </c>
      <c r="AD1" s="64" t="s">
        <v>6339</v>
      </c>
      <c r="AE1" s="64" t="s">
        <v>6340</v>
      </c>
      <c r="AF1" s="64" t="s">
        <v>6341</v>
      </c>
      <c r="AG1" s="64" t="s">
        <v>6342</v>
      </c>
      <c r="AH1" s="64" t="s">
        <v>6343</v>
      </c>
      <c r="AI1" s="64" t="s">
        <v>6344</v>
      </c>
      <c r="AJ1" s="64" t="s">
        <v>6345</v>
      </c>
      <c r="AK1" s="260" t="s">
        <v>6346</v>
      </c>
    </row>
    <row r="2" spans="1:37" s="32" customFormat="1" ht="18.75" hidden="1" customHeight="1">
      <c r="A2" s="120">
        <f>YEAR(Tabla1[[#This Row],[FECHA DEL INCIDENTE]])*100+MONTH(Tabla1[[#This Row],[FECHA DEL INCIDENTE]])</f>
        <v>202501</v>
      </c>
      <c r="B2" s="120" t="s">
        <v>6347</v>
      </c>
      <c r="C2" s="120" t="s">
        <v>6348</v>
      </c>
      <c r="D2" s="120" t="s">
        <v>1067</v>
      </c>
      <c r="E2" s="120" t="s">
        <v>400</v>
      </c>
      <c r="F2" s="120" t="s">
        <v>2</v>
      </c>
      <c r="G2" s="232">
        <v>8155039</v>
      </c>
      <c r="H2" s="122" t="s">
        <v>6349</v>
      </c>
      <c r="I2" s="119"/>
      <c r="J2" s="235"/>
      <c r="K2" s="120"/>
      <c r="L2" s="133" t="s">
        <v>6350</v>
      </c>
      <c r="M2" s="1">
        <v>24209084</v>
      </c>
      <c r="N2" s="119" t="s">
        <v>26</v>
      </c>
      <c r="O2" s="1" t="s">
        <v>358</v>
      </c>
      <c r="P2" s="121" t="s">
        <v>6351</v>
      </c>
      <c r="Q2" s="125" t="s">
        <v>6352</v>
      </c>
      <c r="R2" s="129" t="s">
        <v>338</v>
      </c>
      <c r="S2" s="120" t="s">
        <v>6353</v>
      </c>
      <c r="T2" s="117">
        <v>45663</v>
      </c>
      <c r="U2" s="124" t="s">
        <v>6354</v>
      </c>
      <c r="V2" s="4">
        <v>45761</v>
      </c>
      <c r="W2" s="120" t="s">
        <v>141</v>
      </c>
      <c r="X2" s="120">
        <f>NETWORKDAYS(Tabla1[[#This Row],[FECHA DEL INCIDENTE]],Tabla1[[#This Row],[FECHA DE RESPUESTA]])</f>
        <v>71</v>
      </c>
      <c r="Y2" s="120" t="str">
        <f>IF(Tabla1[[#This Row],[ESTADO]]="ACTIVA","ACTIVA",IF(Tabla1[[#This Row],[ESTADO]]="CERRADA","CERRADA",IF(Tabla1[[#This Row],[ESTADO]]="TRASLADADA","CERRADA",IF(Tabla1[[#This Row],[ESTADO]]="DESMONTADA","CERRADA",IF(Tabla1[[#This Row],[ESTADO]]="SEGUIMIENTO","ACTIVA")))))</f>
        <v>CERRADA</v>
      </c>
      <c r="Z2" s="120" t="str">
        <f>+IF(Tabla1[[#This Row],[T. RESPUESTA]]&lt;=1,"24 HORAS",IF(Tabla1[[#This Row],[T. RESPUESTA]]=2,"48 HORAS",IF(Tabla1[[#This Row],[T. RESPUESTA]]=3,"72 HORAS",IF(Tabla1[[#This Row],[T. RESPUESTA]]=4,"96 HORAS",IF(Tabla1[[#This Row],[T. RESPUESTA]]=5,"120 HORAS",IF(Tabla1[[#This Row],[T. RESPUESTA]]&gt;=6,"6 DIAS O MAS","ERROR"))))))</f>
        <v>6 DIAS O MAS</v>
      </c>
      <c r="AA2" s="120" t="s">
        <v>6355</v>
      </c>
      <c r="AB2" s="120" t="str">
        <f>TEXT(Tabla1[[#This Row],[FECHA DEL INCIDENTE]],"MMM-DD")</f>
        <v>ene-06</v>
      </c>
      <c r="AC2" s="122" t="e">
        <f>VLOOKUP(G2,'Archivo data rimac reclamos'!B:C,2,0)</f>
        <v>#N/A</v>
      </c>
      <c r="AD2" s="122" t="e">
        <f>VLOOKUP(Tabla1[[#This Row],[dn]],'Reporte de casos MAD'!H:W,16,0)</f>
        <v>#N/A</v>
      </c>
      <c r="AE2" s="120" t="e">
        <f>VLOOKUP(Tabla1[[#This Row],[dn]],'HOJA 3 MEDICAMENTOS'!G:Q,11,0)</f>
        <v>#N/A</v>
      </c>
      <c r="AF2" t="e">
        <f>VLOOKUP(Tabla1[[#This Row],[dn]],'base pendientes viva 1a'!C:Q,15,0)</f>
        <v>#N/A</v>
      </c>
      <c r="AG2" t="e">
        <v>#N/A</v>
      </c>
      <c r="AH2" t="e">
        <v>#N/A</v>
      </c>
      <c r="AI2" s="120" t="str">
        <f>VLOOKUP(Tabla1[[#This Row],[MOTIVO]],clasificador!A:C,2,0)</f>
        <v>Medicamentos</v>
      </c>
      <c r="AJ2" s="120" t="str">
        <f>VLOOKUP(Tabla1[[#This Row],[MOTIVO]],clasificador!A:C,3,0)</f>
        <v>SERVICIO</v>
      </c>
      <c r="AK2" s="328"/>
    </row>
    <row r="3" spans="1:37" ht="18.75" customHeight="1">
      <c r="A3" s="120">
        <f>YEAR(Tabla1[[#This Row],[FECHA DEL INCIDENTE]])*100+MONTH(Tabla1[[#This Row],[FECHA DEL INCIDENTE]])</f>
        <v>202502</v>
      </c>
      <c r="B3" s="120" t="s">
        <v>6347</v>
      </c>
      <c r="C3" s="120" t="s">
        <v>6348</v>
      </c>
      <c r="D3" s="120" t="s">
        <v>1067</v>
      </c>
      <c r="E3" s="120" t="s">
        <v>400</v>
      </c>
      <c r="F3" s="120" t="s">
        <v>2</v>
      </c>
      <c r="G3" s="232">
        <v>8160842</v>
      </c>
      <c r="H3" s="122" t="s">
        <v>6356</v>
      </c>
      <c r="I3" s="119" t="s">
        <v>6357</v>
      </c>
      <c r="J3" s="235">
        <v>998722960</v>
      </c>
      <c r="K3" s="120"/>
      <c r="L3" s="120"/>
      <c r="M3" s="120"/>
      <c r="N3" s="2" t="s">
        <v>298</v>
      </c>
      <c r="O3" s="120" t="s">
        <v>299</v>
      </c>
      <c r="P3" s="121" t="s">
        <v>6358</v>
      </c>
      <c r="Q3" s="125" t="s">
        <v>6359</v>
      </c>
      <c r="R3" s="129" t="s">
        <v>400</v>
      </c>
      <c r="S3" s="120" t="s">
        <v>318</v>
      </c>
      <c r="T3" s="117">
        <v>45712</v>
      </c>
      <c r="U3" s="124" t="s">
        <v>6360</v>
      </c>
      <c r="V3" s="127">
        <v>45735</v>
      </c>
      <c r="W3" s="120" t="s">
        <v>141</v>
      </c>
      <c r="X3" s="120">
        <f>NETWORKDAYS(Tabla1[[#This Row],[FECHA DEL INCIDENTE]],Tabla1[[#This Row],[FECHA DE RESPUESTA]])</f>
        <v>18</v>
      </c>
      <c r="Y3" s="120" t="str">
        <f>IF(Tabla1[[#This Row],[ESTADO]]="ACTIVA","ACTIVA",IF(Tabla1[[#This Row],[ESTADO]]="CERRADA","CERRADA",IF(Tabla1[[#This Row],[ESTADO]]="TRASLADADA","CERRADA",IF(Tabla1[[#This Row],[ESTADO]]="DESMONTADA","CERRADA",IF(Tabla1[[#This Row],[ESTADO]]="SEGUIMIENTO","ACTIVA")))))</f>
        <v>CERRADA</v>
      </c>
      <c r="Z3" s="120" t="str">
        <f>+IF(Tabla1[[#This Row],[T. RESPUESTA]]&lt;=1,"24 HORAS",IF(Tabla1[[#This Row],[T. RESPUESTA]]=2,"48 HORAS",IF(Tabla1[[#This Row],[T. RESPUESTA]]=3,"72 HORAS",IF(Tabla1[[#This Row],[T. RESPUESTA]]=4,"96 HORAS",IF(Tabla1[[#This Row],[T. RESPUESTA]]=5,"120 HORAS",IF(Tabla1[[#This Row],[T. RESPUESTA]]&gt;=6,"6 DIAS O MAS","ERROR"))))))</f>
        <v>6 DIAS O MAS</v>
      </c>
      <c r="AA3" s="120" t="s">
        <v>6355</v>
      </c>
      <c r="AB3" s="120" t="str">
        <f>TEXT(Tabla1[[#This Row],[FECHA DEL INCIDENTE]],"MMM-DD")</f>
        <v>feb-24</v>
      </c>
      <c r="AC3" s="122" t="str">
        <f>VLOOKUP(G3,'Archivo data rimac reclamos'!B:C,2,0)</f>
        <v>REMITO INFORMACION PARA SER CONSIDERADA EN EL PROGRAMA CUIDATE DE RIMAC EPS</v>
      </c>
      <c r="AD3" s="122" t="e">
        <f>VLOOKUP(Tabla1[[#This Row],[dn]],'Reporte de casos MAD'!H:W,16,0)</f>
        <v>#N/A</v>
      </c>
      <c r="AE3" s="120" t="e">
        <f>VLOOKUP(Tabla1[[#This Row],[dn]],'HOJA 3 MEDICAMENTOS'!G:Q,11,0)</f>
        <v>#N/A</v>
      </c>
      <c r="AF3" t="e">
        <f>VLOOKUP(Tabla1[[#This Row],[dn]],'base pendientes viva 1a'!C:Q,15,0)</f>
        <v>#N/A</v>
      </c>
      <c r="AG3" t="e">
        <v>#N/A</v>
      </c>
      <c r="AH3" t="e">
        <v>#N/A</v>
      </c>
      <c r="AI3" s="120" t="str">
        <f>VLOOKUP(Tabla1[[#This Row],[MOTIVO]],clasificador!A:C,2,0)</f>
        <v>Solicitud</v>
      </c>
      <c r="AJ3" s="120" t="str">
        <f>VLOOKUP(Tabla1[[#This Row],[MOTIVO]],clasificador!A:C,3,0)</f>
        <v>SOLICITUD</v>
      </c>
      <c r="AK3" s="329"/>
    </row>
    <row r="4" spans="1:37" ht="18.75" hidden="1" customHeight="1">
      <c r="A4" s="139">
        <f>YEAR(Tabla1[[#This Row],[FECHA DEL INCIDENTE]])*100+MONTH(Tabla1[[#This Row],[FECHA DEL INCIDENTE]])</f>
        <v>202502</v>
      </c>
      <c r="B4" s="87" t="s">
        <v>6347</v>
      </c>
      <c r="C4" s="87" t="s">
        <v>6348</v>
      </c>
      <c r="D4" s="87" t="s">
        <v>1067</v>
      </c>
      <c r="E4" s="120" t="s">
        <v>400</v>
      </c>
      <c r="F4" s="87" t="s">
        <v>2</v>
      </c>
      <c r="G4" s="233">
        <v>71003215</v>
      </c>
      <c r="H4" s="145" t="s">
        <v>6361</v>
      </c>
      <c r="I4" s="140"/>
      <c r="J4" s="236" t="s">
        <v>6362</v>
      </c>
      <c r="K4" s="139"/>
      <c r="L4" s="139"/>
      <c r="M4" s="139"/>
      <c r="N4" s="91" t="s">
        <v>298</v>
      </c>
      <c r="O4" s="87" t="s">
        <v>299</v>
      </c>
      <c r="P4" s="99" t="s">
        <v>6363</v>
      </c>
      <c r="Q4" s="100" t="s">
        <v>6359</v>
      </c>
      <c r="R4" s="101" t="s">
        <v>272</v>
      </c>
      <c r="S4" s="139" t="s">
        <v>314</v>
      </c>
      <c r="T4" s="142">
        <v>45712</v>
      </c>
      <c r="U4" s="143" t="s">
        <v>6364</v>
      </c>
      <c r="V4" s="90">
        <v>45754</v>
      </c>
      <c r="W4" s="87" t="s">
        <v>141</v>
      </c>
      <c r="X4" s="139">
        <f>NETWORKDAYS(Tabla1[[#This Row],[FECHA DEL INCIDENTE]],Tabla1[[#This Row],[FECHA DE RESPUESTA]])</f>
        <v>31</v>
      </c>
      <c r="Y4" s="120" t="str">
        <f>IF(Tabla1[[#This Row],[ESTADO]]="ACTIVA","ACTIVA",IF(Tabla1[[#This Row],[ESTADO]]="CERRADA","CERRADA",IF(Tabla1[[#This Row],[ESTADO]]="TRASLADADA","CERRADA",IF(Tabla1[[#This Row],[ESTADO]]="DESMONTADA","CERRADA",IF(Tabla1[[#This Row],[ESTADO]]="SEGUIMIENTO","ACTIVA")))))</f>
        <v>CERRADA</v>
      </c>
      <c r="Z4" s="139" t="str">
        <f>+IF(Tabla1[[#This Row],[T. RESPUESTA]]&lt;=1,"24 HORAS",IF(Tabla1[[#This Row],[T. RESPUESTA]]=2,"48 HORAS",IF(Tabla1[[#This Row],[T. RESPUESTA]]=3,"72 HORAS",IF(Tabla1[[#This Row],[T. RESPUESTA]]=4,"96 HORAS",IF(Tabla1[[#This Row],[T. RESPUESTA]]=5,"120 HORAS",IF(Tabla1[[#This Row],[T. RESPUESTA]]&gt;=6,"6 DIAS O MAS","ERROR"))))))</f>
        <v>6 DIAS O MAS</v>
      </c>
      <c r="AA4" s="87" t="s">
        <v>6355</v>
      </c>
      <c r="AB4" s="120" t="str">
        <f>TEXT(Tabla1[[#This Row],[FECHA DEL INCIDENTE]],"MMM-DD")</f>
        <v>feb-24</v>
      </c>
      <c r="AC4" s="145" t="e">
        <f>VLOOKUP(G4,'Archivo data rimac reclamos'!B:C,2,0)</f>
        <v>#N/A</v>
      </c>
      <c r="AD4" s="145" t="e">
        <f>VLOOKUP(Tabla1[[#This Row],[dn]],'Reporte de casos MAD'!H:W,16,0)</f>
        <v>#N/A</v>
      </c>
      <c r="AE4" s="139" t="e">
        <f>VLOOKUP(Tabla1[[#This Row],[dn]],'HOJA 3 MEDICAMENTOS'!G:Q,11,0)</f>
        <v>#N/A</v>
      </c>
      <c r="AF4" s="140" t="e">
        <f>VLOOKUP(Tabla1[[#This Row],[dn]],'base pendientes viva 1a'!C:Q,15,0)</f>
        <v>#N/A</v>
      </c>
      <c r="AG4" s="140"/>
      <c r="AH4" s="140"/>
      <c r="AI4" s="139" t="str">
        <f>VLOOKUP(Tabla1[[#This Row],[MOTIVO]],clasificador!A:C,2,0)</f>
        <v>Solicitud</v>
      </c>
      <c r="AJ4" s="139" t="str">
        <f>VLOOKUP(Tabla1[[#This Row],[MOTIVO]],clasificador!A:C,3,0)</f>
        <v>SOLICITUD</v>
      </c>
      <c r="AK4" s="329"/>
    </row>
    <row r="5" spans="1:37" ht="18.75" hidden="1" customHeight="1">
      <c r="A5" s="139">
        <f>YEAR(Tabla1[[#This Row],[FECHA DEL INCIDENTE]])*100+MONTH(Tabla1[[#This Row],[FECHA DEL INCIDENTE]])</f>
        <v>202502</v>
      </c>
      <c r="B5" s="87" t="s">
        <v>6347</v>
      </c>
      <c r="C5" s="87" t="s">
        <v>6348</v>
      </c>
      <c r="D5" s="87" t="s">
        <v>1067</v>
      </c>
      <c r="E5" s="120" t="s">
        <v>400</v>
      </c>
      <c r="F5" s="87" t="s">
        <v>2</v>
      </c>
      <c r="G5" s="233">
        <v>71466728</v>
      </c>
      <c r="H5" s="145" t="s">
        <v>6365</v>
      </c>
      <c r="I5" s="140"/>
      <c r="J5" s="236" t="s">
        <v>6366</v>
      </c>
      <c r="K5" s="139"/>
      <c r="L5" s="139"/>
      <c r="M5" s="139"/>
      <c r="N5" s="91" t="s">
        <v>298</v>
      </c>
      <c r="O5" s="87" t="s">
        <v>299</v>
      </c>
      <c r="P5" s="99" t="s">
        <v>6363</v>
      </c>
      <c r="Q5" s="100" t="s">
        <v>6359</v>
      </c>
      <c r="R5" s="101" t="s">
        <v>272</v>
      </c>
      <c r="S5" s="139" t="s">
        <v>314</v>
      </c>
      <c r="T5" s="142">
        <v>45712</v>
      </c>
      <c r="U5" s="143" t="s">
        <v>6367</v>
      </c>
      <c r="V5" s="90">
        <v>45754</v>
      </c>
      <c r="W5" s="87" t="s">
        <v>141</v>
      </c>
      <c r="X5" s="139">
        <f>NETWORKDAYS(Tabla1[[#This Row],[FECHA DEL INCIDENTE]],Tabla1[[#This Row],[FECHA DE RESPUESTA]])</f>
        <v>31</v>
      </c>
      <c r="Y5" s="120" t="str">
        <f>IF(Tabla1[[#This Row],[ESTADO]]="ACTIVA","ACTIVA",IF(Tabla1[[#This Row],[ESTADO]]="CERRADA","CERRADA",IF(Tabla1[[#This Row],[ESTADO]]="TRASLADADA","CERRADA",IF(Tabla1[[#This Row],[ESTADO]]="DESMONTADA","CERRADA",IF(Tabla1[[#This Row],[ESTADO]]="SEGUIMIENTO","ACTIVA")))))</f>
        <v>CERRADA</v>
      </c>
      <c r="Z5" s="139" t="str">
        <f>+IF(Tabla1[[#This Row],[T. RESPUESTA]]&lt;=1,"24 HORAS",IF(Tabla1[[#This Row],[T. RESPUESTA]]=2,"48 HORAS",IF(Tabla1[[#This Row],[T. RESPUESTA]]=3,"72 HORAS",IF(Tabla1[[#This Row],[T. RESPUESTA]]=4,"96 HORAS",IF(Tabla1[[#This Row],[T. RESPUESTA]]=5,"120 HORAS",IF(Tabla1[[#This Row],[T. RESPUESTA]]&gt;=6,"6 DIAS O MAS","ERROR"))))))</f>
        <v>6 DIAS O MAS</v>
      </c>
      <c r="AA5" s="87" t="s">
        <v>6355</v>
      </c>
      <c r="AB5" s="120" t="str">
        <f>TEXT(Tabla1[[#This Row],[FECHA DEL INCIDENTE]],"MMM-DD")</f>
        <v>feb-24</v>
      </c>
      <c r="AC5" s="145" t="e">
        <f>VLOOKUP(G5,'Archivo data rimac reclamos'!B:C,2,0)</f>
        <v>#N/A</v>
      </c>
      <c r="AD5" s="145" t="e">
        <f>VLOOKUP(Tabla1[[#This Row],[dn]],'Reporte de casos MAD'!H:W,16,0)</f>
        <v>#N/A</v>
      </c>
      <c r="AE5" s="139" t="e">
        <f>VLOOKUP(Tabla1[[#This Row],[dn]],'HOJA 3 MEDICAMENTOS'!G:Q,11,0)</f>
        <v>#N/A</v>
      </c>
      <c r="AF5" s="140" t="e">
        <f>VLOOKUP(Tabla1[[#This Row],[dn]],'base pendientes viva 1a'!C:Q,15,0)</f>
        <v>#N/A</v>
      </c>
      <c r="AG5" s="140"/>
      <c r="AH5" s="140"/>
      <c r="AI5" s="139" t="str">
        <f>VLOOKUP(Tabla1[[#This Row],[MOTIVO]],clasificador!A:C,2,0)</f>
        <v>Solicitud</v>
      </c>
      <c r="AJ5" s="139" t="str">
        <f>VLOOKUP(Tabla1[[#This Row],[MOTIVO]],clasificador!A:C,3,0)</f>
        <v>SOLICITUD</v>
      </c>
      <c r="AK5" s="329"/>
    </row>
    <row r="6" spans="1:37" ht="18.75" hidden="1" customHeight="1">
      <c r="A6" s="139">
        <f>YEAR(Tabla1[[#This Row],[FECHA DEL INCIDENTE]])*100+MONTH(Tabla1[[#This Row],[FECHA DEL INCIDENTE]])</f>
        <v>202502</v>
      </c>
      <c r="B6" s="87" t="s">
        <v>6347</v>
      </c>
      <c r="C6" s="87" t="s">
        <v>6348</v>
      </c>
      <c r="D6" s="87" t="s">
        <v>1067</v>
      </c>
      <c r="E6" s="120" t="s">
        <v>400</v>
      </c>
      <c r="F6" s="87" t="s">
        <v>2</v>
      </c>
      <c r="G6" s="233">
        <v>41656878</v>
      </c>
      <c r="H6" s="145" t="s">
        <v>6368</v>
      </c>
      <c r="I6" s="140"/>
      <c r="J6" s="236" t="s">
        <v>6369</v>
      </c>
      <c r="K6" s="139"/>
      <c r="L6" s="139"/>
      <c r="M6" s="139"/>
      <c r="N6" s="91" t="s">
        <v>298</v>
      </c>
      <c r="O6" s="87" t="s">
        <v>299</v>
      </c>
      <c r="P6" s="99" t="s">
        <v>6363</v>
      </c>
      <c r="Q6" s="100" t="s">
        <v>6359</v>
      </c>
      <c r="R6" s="101" t="s">
        <v>272</v>
      </c>
      <c r="S6" s="139" t="s">
        <v>6370</v>
      </c>
      <c r="T6" s="142">
        <v>45712</v>
      </c>
      <c r="U6" s="143" t="s">
        <v>6367</v>
      </c>
      <c r="V6" s="90">
        <v>45754</v>
      </c>
      <c r="W6" s="87" t="s">
        <v>141</v>
      </c>
      <c r="X6" s="139">
        <f>NETWORKDAYS(Tabla1[[#This Row],[FECHA DEL INCIDENTE]],Tabla1[[#This Row],[FECHA DE RESPUESTA]])</f>
        <v>31</v>
      </c>
      <c r="Y6" s="120" t="str">
        <f>IF(Tabla1[[#This Row],[ESTADO]]="ACTIVA","ACTIVA",IF(Tabla1[[#This Row],[ESTADO]]="CERRADA","CERRADA",IF(Tabla1[[#This Row],[ESTADO]]="TRASLADADA","CERRADA",IF(Tabla1[[#This Row],[ESTADO]]="DESMONTADA","CERRADA",IF(Tabla1[[#This Row],[ESTADO]]="SEGUIMIENTO","ACTIVA")))))</f>
        <v>CERRADA</v>
      </c>
      <c r="Z6" s="139" t="str">
        <f>+IF(Tabla1[[#This Row],[T. RESPUESTA]]&lt;=1,"24 HORAS",IF(Tabla1[[#This Row],[T. RESPUESTA]]=2,"48 HORAS",IF(Tabla1[[#This Row],[T. RESPUESTA]]=3,"72 HORAS",IF(Tabla1[[#This Row],[T. RESPUESTA]]=4,"96 HORAS",IF(Tabla1[[#This Row],[T. RESPUESTA]]=5,"120 HORAS",IF(Tabla1[[#This Row],[T. RESPUESTA]]&gt;=6,"6 DIAS O MAS","ERROR"))))))</f>
        <v>6 DIAS O MAS</v>
      </c>
      <c r="AA6" s="87" t="s">
        <v>6355</v>
      </c>
      <c r="AB6" s="120" t="str">
        <f>TEXT(Tabla1[[#This Row],[FECHA DEL INCIDENTE]],"MMM-DD")</f>
        <v>feb-24</v>
      </c>
      <c r="AC6" s="145" t="e">
        <f>VLOOKUP(G6,'Archivo data rimac reclamos'!B:C,2,0)</f>
        <v>#N/A</v>
      </c>
      <c r="AD6" s="145" t="e">
        <f>VLOOKUP(Tabla1[[#This Row],[dn]],'Reporte de casos MAD'!H:W,16,0)</f>
        <v>#N/A</v>
      </c>
      <c r="AE6" s="139" t="e">
        <f>VLOOKUP(Tabla1[[#This Row],[dn]],'HOJA 3 MEDICAMENTOS'!G:Q,11,0)</f>
        <v>#N/A</v>
      </c>
      <c r="AF6" s="140" t="e">
        <f>VLOOKUP(Tabla1[[#This Row],[dn]],'base pendientes viva 1a'!C:Q,15,0)</f>
        <v>#N/A</v>
      </c>
      <c r="AG6" s="140"/>
      <c r="AH6" s="140"/>
      <c r="AI6" s="139" t="str">
        <f>VLOOKUP(Tabla1[[#This Row],[MOTIVO]],clasificador!A:C,2,0)</f>
        <v>Solicitud</v>
      </c>
      <c r="AJ6" s="139" t="str">
        <f>VLOOKUP(Tabla1[[#This Row],[MOTIVO]],clasificador!A:C,3,0)</f>
        <v>SOLICITUD</v>
      </c>
      <c r="AK6" s="329"/>
    </row>
    <row r="7" spans="1:37" ht="18.75" hidden="1" customHeight="1">
      <c r="A7" s="139">
        <f>YEAR(Tabla1[[#This Row],[FECHA DEL INCIDENTE]])*100+MONTH(Tabla1[[#This Row],[FECHA DEL INCIDENTE]])</f>
        <v>202502</v>
      </c>
      <c r="B7" s="87" t="s">
        <v>6347</v>
      </c>
      <c r="C7" s="87" t="s">
        <v>6348</v>
      </c>
      <c r="D7" s="87" t="s">
        <v>1067</v>
      </c>
      <c r="E7" s="120" t="s">
        <v>400</v>
      </c>
      <c r="F7" s="87" t="s">
        <v>2</v>
      </c>
      <c r="G7" s="233">
        <v>46815882</v>
      </c>
      <c r="H7" s="145" t="s">
        <v>6371</v>
      </c>
      <c r="I7" s="140"/>
      <c r="J7" s="236">
        <v>986351295</v>
      </c>
      <c r="K7" s="139"/>
      <c r="L7" s="139"/>
      <c r="M7" s="139"/>
      <c r="N7" s="91" t="s">
        <v>298</v>
      </c>
      <c r="O7" s="87" t="s">
        <v>299</v>
      </c>
      <c r="P7" s="99" t="s">
        <v>6363</v>
      </c>
      <c r="Q7" s="100" t="s">
        <v>6359</v>
      </c>
      <c r="R7" s="101" t="s">
        <v>272</v>
      </c>
      <c r="S7" s="139" t="s">
        <v>314</v>
      </c>
      <c r="T7" s="142">
        <v>45712</v>
      </c>
      <c r="U7" s="143" t="s">
        <v>6372</v>
      </c>
      <c r="V7" s="4">
        <v>45768</v>
      </c>
      <c r="W7" s="87" t="s">
        <v>141</v>
      </c>
      <c r="X7" s="139">
        <f>NETWORKDAYS(Tabla1[[#This Row],[FECHA DEL INCIDENTE]],Tabla1[[#This Row],[FECHA DE RESPUESTA]])</f>
        <v>41</v>
      </c>
      <c r="Y7" s="120" t="str">
        <f>IF(Tabla1[[#This Row],[ESTADO]]="ACTIVA","ACTIVA",IF(Tabla1[[#This Row],[ESTADO]]="CERRADA","CERRADA",IF(Tabla1[[#This Row],[ESTADO]]="TRASLADADA","CERRADA",IF(Tabla1[[#This Row],[ESTADO]]="DESMONTADA","CERRADA",IF(Tabla1[[#This Row],[ESTADO]]="SEGUIMIENTO","ACTIVA")))))</f>
        <v>CERRADA</v>
      </c>
      <c r="Z7" s="139" t="str">
        <f>+IF(Tabla1[[#This Row],[T. RESPUESTA]]&lt;=1,"24 HORAS",IF(Tabla1[[#This Row],[T. RESPUESTA]]=2,"48 HORAS",IF(Tabla1[[#This Row],[T. RESPUESTA]]=3,"72 HORAS",IF(Tabla1[[#This Row],[T. RESPUESTA]]=4,"96 HORAS",IF(Tabla1[[#This Row],[T. RESPUESTA]]=5,"120 HORAS",IF(Tabla1[[#This Row],[T. RESPUESTA]]&gt;=6,"6 DIAS O MAS","ERROR"))))))</f>
        <v>6 DIAS O MAS</v>
      </c>
      <c r="AA7" s="87" t="s">
        <v>6355</v>
      </c>
      <c r="AB7" s="120" t="str">
        <f>TEXT(Tabla1[[#This Row],[FECHA DEL INCIDENTE]],"MMM-DD")</f>
        <v>feb-24</v>
      </c>
      <c r="AC7" s="145" t="e">
        <f>VLOOKUP(G7,'Archivo data rimac reclamos'!B:C,2,0)</f>
        <v>#N/A</v>
      </c>
      <c r="AD7" s="145" t="e">
        <f>VLOOKUP(Tabla1[[#This Row],[dn]],'Reporte de casos MAD'!H:W,16,0)</f>
        <v>#N/A</v>
      </c>
      <c r="AE7" s="139" t="e">
        <f>VLOOKUP(Tabla1[[#This Row],[dn]],'HOJA 3 MEDICAMENTOS'!G:Q,11,0)</f>
        <v>#N/A</v>
      </c>
      <c r="AF7" s="140" t="e">
        <f>VLOOKUP(Tabla1[[#This Row],[dn]],'base pendientes viva 1a'!C:Q,15,0)</f>
        <v>#N/A</v>
      </c>
      <c r="AG7" s="140"/>
      <c r="AH7" s="140"/>
      <c r="AI7" s="139" t="str">
        <f>VLOOKUP(Tabla1[[#This Row],[MOTIVO]],clasificador!A:C,2,0)</f>
        <v>Solicitud</v>
      </c>
      <c r="AJ7" s="139" t="str">
        <f>VLOOKUP(Tabla1[[#This Row],[MOTIVO]],clasificador!A:C,3,0)</f>
        <v>SOLICITUD</v>
      </c>
      <c r="AK7" s="329"/>
    </row>
    <row r="8" spans="1:37" ht="18.75" hidden="1" customHeight="1">
      <c r="A8" s="139">
        <f>YEAR(Tabla1[[#This Row],[FECHA DEL INCIDENTE]])*100+MONTH(Tabla1[[#This Row],[FECHA DEL INCIDENTE]])</f>
        <v>202502</v>
      </c>
      <c r="B8" s="87" t="s">
        <v>6347</v>
      </c>
      <c r="C8" s="87" t="s">
        <v>6348</v>
      </c>
      <c r="D8" s="87" t="s">
        <v>1067</v>
      </c>
      <c r="E8" s="120" t="s">
        <v>400</v>
      </c>
      <c r="F8" s="87" t="s">
        <v>2</v>
      </c>
      <c r="G8" s="233">
        <v>8775165</v>
      </c>
      <c r="H8" s="145" t="s">
        <v>6373</v>
      </c>
      <c r="I8" s="140"/>
      <c r="J8" s="236" t="s">
        <v>6374</v>
      </c>
      <c r="K8" s="139"/>
      <c r="L8" s="139"/>
      <c r="M8" s="139"/>
      <c r="N8" s="91" t="s">
        <v>298</v>
      </c>
      <c r="O8" s="87" t="s">
        <v>299</v>
      </c>
      <c r="P8" s="99" t="s">
        <v>6363</v>
      </c>
      <c r="Q8" s="100" t="s">
        <v>6359</v>
      </c>
      <c r="R8" s="101" t="s">
        <v>272</v>
      </c>
      <c r="S8" s="139" t="s">
        <v>314</v>
      </c>
      <c r="T8" s="142">
        <v>45712</v>
      </c>
      <c r="U8" s="143" t="s">
        <v>6372</v>
      </c>
      <c r="V8" s="4">
        <v>45768</v>
      </c>
      <c r="W8" s="87" t="s">
        <v>141</v>
      </c>
      <c r="X8" s="139">
        <f>NETWORKDAYS(Tabla1[[#This Row],[FECHA DEL INCIDENTE]],Tabla1[[#This Row],[FECHA DE RESPUESTA]])</f>
        <v>41</v>
      </c>
      <c r="Y8" s="120" t="str">
        <f>IF(Tabla1[[#This Row],[ESTADO]]="ACTIVA","ACTIVA",IF(Tabla1[[#This Row],[ESTADO]]="CERRADA","CERRADA",IF(Tabla1[[#This Row],[ESTADO]]="TRASLADADA","CERRADA",IF(Tabla1[[#This Row],[ESTADO]]="DESMONTADA","CERRADA",IF(Tabla1[[#This Row],[ESTADO]]="SEGUIMIENTO","ACTIVA")))))</f>
        <v>CERRADA</v>
      </c>
      <c r="Z8" s="139" t="str">
        <f>+IF(Tabla1[[#This Row],[T. RESPUESTA]]&lt;=1,"24 HORAS",IF(Tabla1[[#This Row],[T. RESPUESTA]]=2,"48 HORAS",IF(Tabla1[[#This Row],[T. RESPUESTA]]=3,"72 HORAS",IF(Tabla1[[#This Row],[T. RESPUESTA]]=4,"96 HORAS",IF(Tabla1[[#This Row],[T. RESPUESTA]]=5,"120 HORAS",IF(Tabla1[[#This Row],[T. RESPUESTA]]&gt;=6,"6 DIAS O MAS","ERROR"))))))</f>
        <v>6 DIAS O MAS</v>
      </c>
      <c r="AA8" s="87" t="s">
        <v>6355</v>
      </c>
      <c r="AB8" s="120" t="str">
        <f>TEXT(Tabla1[[#This Row],[FECHA DEL INCIDENTE]],"MMM-DD")</f>
        <v>feb-24</v>
      </c>
      <c r="AC8" s="145" t="e">
        <f>VLOOKUP(G8,'Archivo data rimac reclamos'!B:C,2,0)</f>
        <v>#N/A</v>
      </c>
      <c r="AD8" s="145" t="e">
        <f>VLOOKUP(Tabla1[[#This Row],[dn]],'Reporte de casos MAD'!H:W,16,0)</f>
        <v>#N/A</v>
      </c>
      <c r="AE8" s="139" t="e">
        <f>VLOOKUP(Tabla1[[#This Row],[dn]],'HOJA 3 MEDICAMENTOS'!G:Q,11,0)</f>
        <v>#N/A</v>
      </c>
      <c r="AF8" s="140" t="e">
        <f>VLOOKUP(Tabla1[[#This Row],[dn]],'base pendientes viva 1a'!C:Q,15,0)</f>
        <v>#N/A</v>
      </c>
      <c r="AG8" s="140"/>
      <c r="AH8" s="140"/>
      <c r="AI8" s="139" t="str">
        <f>VLOOKUP(Tabla1[[#This Row],[MOTIVO]],clasificador!A:C,2,0)</f>
        <v>Solicitud</v>
      </c>
      <c r="AJ8" s="139" t="str">
        <f>VLOOKUP(Tabla1[[#This Row],[MOTIVO]],clasificador!A:C,3,0)</f>
        <v>SOLICITUD</v>
      </c>
      <c r="AK8" s="329"/>
    </row>
    <row r="9" spans="1:37" ht="18.75" hidden="1" customHeight="1">
      <c r="A9" s="139">
        <f>YEAR(Tabla1[[#This Row],[FECHA DEL INCIDENTE]])*100+MONTH(Tabla1[[#This Row],[FECHA DEL INCIDENTE]])</f>
        <v>202502</v>
      </c>
      <c r="B9" s="87" t="s">
        <v>6347</v>
      </c>
      <c r="C9" s="87" t="s">
        <v>6348</v>
      </c>
      <c r="D9" s="87" t="s">
        <v>1067</v>
      </c>
      <c r="E9" s="120" t="s">
        <v>400</v>
      </c>
      <c r="F9" s="87" t="s">
        <v>2</v>
      </c>
      <c r="G9" s="233">
        <v>71521815</v>
      </c>
      <c r="H9" s="145" t="s">
        <v>6375</v>
      </c>
      <c r="I9" s="140"/>
      <c r="J9" s="236" t="s">
        <v>6376</v>
      </c>
      <c r="K9" s="139"/>
      <c r="L9" s="139"/>
      <c r="M9" s="139"/>
      <c r="N9" s="91" t="s">
        <v>298</v>
      </c>
      <c r="O9" s="87" t="s">
        <v>299</v>
      </c>
      <c r="P9" s="99" t="s">
        <v>6363</v>
      </c>
      <c r="Q9" s="100" t="s">
        <v>6359</v>
      </c>
      <c r="R9" s="101" t="s">
        <v>272</v>
      </c>
      <c r="S9" s="139" t="s">
        <v>314</v>
      </c>
      <c r="T9" s="142">
        <v>45712</v>
      </c>
      <c r="U9" s="143" t="s">
        <v>6377</v>
      </c>
      <c r="V9" s="90">
        <v>45754</v>
      </c>
      <c r="W9" s="87" t="s">
        <v>141</v>
      </c>
      <c r="X9" s="139">
        <f>NETWORKDAYS(Tabla1[[#This Row],[FECHA DEL INCIDENTE]],Tabla1[[#This Row],[FECHA DE RESPUESTA]])</f>
        <v>31</v>
      </c>
      <c r="Y9" s="120" t="str">
        <f>IF(Tabla1[[#This Row],[ESTADO]]="ACTIVA","ACTIVA",IF(Tabla1[[#This Row],[ESTADO]]="CERRADA","CERRADA",IF(Tabla1[[#This Row],[ESTADO]]="TRASLADADA","CERRADA",IF(Tabla1[[#This Row],[ESTADO]]="DESMONTADA","CERRADA",IF(Tabla1[[#This Row],[ESTADO]]="SEGUIMIENTO","ACTIVA")))))</f>
        <v>CERRADA</v>
      </c>
      <c r="Z9" s="139" t="str">
        <f>+IF(Tabla1[[#This Row],[T. RESPUESTA]]&lt;=1,"24 HORAS",IF(Tabla1[[#This Row],[T. RESPUESTA]]=2,"48 HORAS",IF(Tabla1[[#This Row],[T. RESPUESTA]]=3,"72 HORAS",IF(Tabla1[[#This Row],[T. RESPUESTA]]=4,"96 HORAS",IF(Tabla1[[#This Row],[T. RESPUESTA]]=5,"120 HORAS",IF(Tabla1[[#This Row],[T. RESPUESTA]]&gt;=6,"6 DIAS O MAS","ERROR"))))))</f>
        <v>6 DIAS O MAS</v>
      </c>
      <c r="AA9" s="87" t="s">
        <v>6355</v>
      </c>
      <c r="AB9" s="120" t="str">
        <f>TEXT(Tabla1[[#This Row],[FECHA DEL INCIDENTE]],"MMM-DD")</f>
        <v>feb-24</v>
      </c>
      <c r="AC9" s="145" t="e">
        <f>VLOOKUP(G9,'Archivo data rimac reclamos'!B:C,2,0)</f>
        <v>#N/A</v>
      </c>
      <c r="AD9" s="145" t="e">
        <f>VLOOKUP(Tabla1[[#This Row],[dn]],'Reporte de casos MAD'!H:W,16,0)</f>
        <v>#N/A</v>
      </c>
      <c r="AE9" s="139" t="e">
        <f>VLOOKUP(Tabla1[[#This Row],[dn]],'HOJA 3 MEDICAMENTOS'!G:Q,11,0)</f>
        <v>#N/A</v>
      </c>
      <c r="AF9" s="140" t="e">
        <f>VLOOKUP(Tabla1[[#This Row],[dn]],'base pendientes viva 1a'!C:Q,15,0)</f>
        <v>#N/A</v>
      </c>
      <c r="AG9" s="140"/>
      <c r="AH9" s="140"/>
      <c r="AI9" s="139" t="str">
        <f>VLOOKUP(Tabla1[[#This Row],[MOTIVO]],clasificador!A:C,2,0)</f>
        <v>Solicitud</v>
      </c>
      <c r="AJ9" s="139" t="str">
        <f>VLOOKUP(Tabla1[[#This Row],[MOTIVO]],clasificador!A:C,3,0)</f>
        <v>SOLICITUD</v>
      </c>
      <c r="AK9" s="329"/>
    </row>
    <row r="10" spans="1:37" ht="18.75" hidden="1" customHeight="1">
      <c r="A10" s="139">
        <f>YEAR(Tabla1[[#This Row],[FECHA DEL INCIDENTE]])*100+MONTH(Tabla1[[#This Row],[FECHA DEL INCIDENTE]])</f>
        <v>202502</v>
      </c>
      <c r="B10" s="87" t="s">
        <v>6347</v>
      </c>
      <c r="C10" s="87" t="s">
        <v>6348</v>
      </c>
      <c r="D10" s="87" t="s">
        <v>1067</v>
      </c>
      <c r="E10" s="120" t="s">
        <v>400</v>
      </c>
      <c r="F10" s="87" t="s">
        <v>2</v>
      </c>
      <c r="G10" s="233">
        <v>75181231</v>
      </c>
      <c r="H10" s="145" t="s">
        <v>6378</v>
      </c>
      <c r="I10" s="140"/>
      <c r="J10" s="236" t="s">
        <v>6379</v>
      </c>
      <c r="K10" s="139"/>
      <c r="L10" s="139"/>
      <c r="M10" s="139"/>
      <c r="N10" s="91" t="s">
        <v>298</v>
      </c>
      <c r="O10" s="87" t="s">
        <v>299</v>
      </c>
      <c r="P10" s="99" t="s">
        <v>6363</v>
      </c>
      <c r="Q10" s="100" t="s">
        <v>6359</v>
      </c>
      <c r="R10" s="101" t="s">
        <v>272</v>
      </c>
      <c r="S10" s="139" t="s">
        <v>314</v>
      </c>
      <c r="T10" s="142">
        <v>45712</v>
      </c>
      <c r="U10" s="143" t="s">
        <v>6380</v>
      </c>
      <c r="V10" s="90">
        <v>45754</v>
      </c>
      <c r="W10" s="87" t="s">
        <v>141</v>
      </c>
      <c r="X10" s="139">
        <f>NETWORKDAYS(Tabla1[[#This Row],[FECHA DEL INCIDENTE]],Tabla1[[#This Row],[FECHA DE RESPUESTA]])</f>
        <v>31</v>
      </c>
      <c r="Y10" s="120" t="str">
        <f>IF(Tabla1[[#This Row],[ESTADO]]="ACTIVA","ACTIVA",IF(Tabla1[[#This Row],[ESTADO]]="CERRADA","CERRADA",IF(Tabla1[[#This Row],[ESTADO]]="TRASLADADA","CERRADA",IF(Tabla1[[#This Row],[ESTADO]]="DESMONTADA","CERRADA",IF(Tabla1[[#This Row],[ESTADO]]="SEGUIMIENTO","ACTIVA")))))</f>
        <v>CERRADA</v>
      </c>
      <c r="Z10" s="139" t="str">
        <f>+IF(Tabla1[[#This Row],[T. RESPUESTA]]&lt;=1,"24 HORAS",IF(Tabla1[[#This Row],[T. RESPUESTA]]=2,"48 HORAS",IF(Tabla1[[#This Row],[T. RESPUESTA]]=3,"72 HORAS",IF(Tabla1[[#This Row],[T. RESPUESTA]]=4,"96 HORAS",IF(Tabla1[[#This Row],[T. RESPUESTA]]=5,"120 HORAS",IF(Tabla1[[#This Row],[T. RESPUESTA]]&gt;=6,"6 DIAS O MAS","ERROR"))))))</f>
        <v>6 DIAS O MAS</v>
      </c>
      <c r="AA10" s="87" t="s">
        <v>6355</v>
      </c>
      <c r="AB10" s="120" t="str">
        <f>TEXT(Tabla1[[#This Row],[FECHA DEL INCIDENTE]],"MMM-DD")</f>
        <v>feb-24</v>
      </c>
      <c r="AC10" s="145" t="e">
        <f>VLOOKUP(G10,'Archivo data rimac reclamos'!B:C,2,0)</f>
        <v>#N/A</v>
      </c>
      <c r="AD10" s="145" t="e">
        <f>VLOOKUP(Tabla1[[#This Row],[dn]],'Reporte de casos MAD'!H:W,16,0)</f>
        <v>#N/A</v>
      </c>
      <c r="AE10" s="139" t="e">
        <f>VLOOKUP(Tabla1[[#This Row],[dn]],'HOJA 3 MEDICAMENTOS'!G:Q,11,0)</f>
        <v>#N/A</v>
      </c>
      <c r="AF10" s="140" t="e">
        <f>VLOOKUP(Tabla1[[#This Row],[dn]],'base pendientes viva 1a'!C:Q,15,0)</f>
        <v>#N/A</v>
      </c>
      <c r="AG10" s="140"/>
      <c r="AH10" s="140"/>
      <c r="AI10" s="139" t="str">
        <f>VLOOKUP(Tabla1[[#This Row],[MOTIVO]],clasificador!A:C,2,0)</f>
        <v>Solicitud</v>
      </c>
      <c r="AJ10" s="139" t="str">
        <f>VLOOKUP(Tabla1[[#This Row],[MOTIVO]],clasificador!A:C,3,0)</f>
        <v>SOLICITUD</v>
      </c>
      <c r="AK10" s="329"/>
    </row>
    <row r="11" spans="1:37" ht="18.75" hidden="1" customHeight="1">
      <c r="A11" s="139">
        <f>YEAR(Tabla1[[#This Row],[FECHA DEL INCIDENTE]])*100+MONTH(Tabla1[[#This Row],[FECHA DEL INCIDENTE]])</f>
        <v>202502</v>
      </c>
      <c r="B11" s="87" t="s">
        <v>6347</v>
      </c>
      <c r="C11" s="87" t="s">
        <v>6348</v>
      </c>
      <c r="D11" s="87" t="s">
        <v>1067</v>
      </c>
      <c r="E11" s="120" t="s">
        <v>400</v>
      </c>
      <c r="F11" s="87" t="s">
        <v>2</v>
      </c>
      <c r="G11" s="233">
        <v>71878358</v>
      </c>
      <c r="H11" s="145" t="s">
        <v>6381</v>
      </c>
      <c r="I11" s="140"/>
      <c r="J11" s="236">
        <v>955709580</v>
      </c>
      <c r="K11" s="139"/>
      <c r="L11" s="139"/>
      <c r="M11" s="139"/>
      <c r="N11" s="91" t="s">
        <v>298</v>
      </c>
      <c r="O11" s="87" t="s">
        <v>299</v>
      </c>
      <c r="P11" s="99" t="s">
        <v>6363</v>
      </c>
      <c r="Q11" s="100" t="s">
        <v>6359</v>
      </c>
      <c r="R11" s="101" t="s">
        <v>272</v>
      </c>
      <c r="S11" s="139" t="s">
        <v>314</v>
      </c>
      <c r="T11" s="142">
        <v>45712</v>
      </c>
      <c r="U11" s="143" t="s">
        <v>6382</v>
      </c>
      <c r="V11" s="90">
        <v>45759</v>
      </c>
      <c r="W11" s="87" t="s">
        <v>141</v>
      </c>
      <c r="X11" s="139">
        <f>NETWORKDAYS(Tabla1[[#This Row],[FECHA DEL INCIDENTE]],Tabla1[[#This Row],[FECHA DE RESPUESTA]])</f>
        <v>35</v>
      </c>
      <c r="Y11" s="120" t="str">
        <f>IF(Tabla1[[#This Row],[ESTADO]]="ACTIVA","ACTIVA",IF(Tabla1[[#This Row],[ESTADO]]="CERRADA","CERRADA",IF(Tabla1[[#This Row],[ESTADO]]="TRASLADADA","CERRADA",IF(Tabla1[[#This Row],[ESTADO]]="DESMONTADA","CERRADA",IF(Tabla1[[#This Row],[ESTADO]]="SEGUIMIENTO","ACTIVA")))))</f>
        <v>CERRADA</v>
      </c>
      <c r="Z11" s="139" t="str">
        <f>+IF(Tabla1[[#This Row],[T. RESPUESTA]]&lt;=1,"24 HORAS",IF(Tabla1[[#This Row],[T. RESPUESTA]]=2,"48 HORAS",IF(Tabla1[[#This Row],[T. RESPUESTA]]=3,"72 HORAS",IF(Tabla1[[#This Row],[T. RESPUESTA]]=4,"96 HORAS",IF(Tabla1[[#This Row],[T. RESPUESTA]]=5,"120 HORAS",IF(Tabla1[[#This Row],[T. RESPUESTA]]&gt;=6,"6 DIAS O MAS","ERROR"))))))</f>
        <v>6 DIAS O MAS</v>
      </c>
      <c r="AA11" s="87" t="s">
        <v>6355</v>
      </c>
      <c r="AB11" s="120" t="str">
        <f>TEXT(Tabla1[[#This Row],[FECHA DEL INCIDENTE]],"MMM-DD")</f>
        <v>feb-24</v>
      </c>
      <c r="AC11" s="145" t="e">
        <f>VLOOKUP(G11,'Archivo data rimac reclamos'!B:C,2,0)</f>
        <v>#N/A</v>
      </c>
      <c r="AD11" s="145" t="e">
        <f>VLOOKUP(Tabla1[[#This Row],[dn]],'Reporte de casos MAD'!H:W,16,0)</f>
        <v>#N/A</v>
      </c>
      <c r="AE11" s="139" t="e">
        <f>VLOOKUP(Tabla1[[#This Row],[dn]],'HOJA 3 MEDICAMENTOS'!G:Q,11,0)</f>
        <v>#N/A</v>
      </c>
      <c r="AF11" s="140" t="e">
        <f>VLOOKUP(Tabla1[[#This Row],[dn]],'base pendientes viva 1a'!C:Q,15,0)</f>
        <v>#N/A</v>
      </c>
      <c r="AG11" s="140"/>
      <c r="AH11" s="140"/>
      <c r="AI11" s="139" t="str">
        <f>VLOOKUP(Tabla1[[#This Row],[MOTIVO]],clasificador!A:C,2,0)</f>
        <v>Solicitud</v>
      </c>
      <c r="AJ11" s="139" t="str">
        <f>VLOOKUP(Tabla1[[#This Row],[MOTIVO]],clasificador!A:C,3,0)</f>
        <v>SOLICITUD</v>
      </c>
      <c r="AK11" s="329"/>
    </row>
    <row r="12" spans="1:37" ht="18.75" hidden="1" customHeight="1">
      <c r="A12" s="139">
        <f>YEAR(Tabla1[[#This Row],[FECHA DEL INCIDENTE]])*100+MONTH(Tabla1[[#This Row],[FECHA DEL INCIDENTE]])</f>
        <v>202502</v>
      </c>
      <c r="B12" s="87" t="s">
        <v>6347</v>
      </c>
      <c r="C12" s="87" t="s">
        <v>6348</v>
      </c>
      <c r="D12" s="87" t="s">
        <v>1067</v>
      </c>
      <c r="E12" s="120" t="s">
        <v>400</v>
      </c>
      <c r="F12" s="87" t="s">
        <v>2</v>
      </c>
      <c r="G12" s="233">
        <v>40528265</v>
      </c>
      <c r="H12" s="145" t="s">
        <v>6383</v>
      </c>
      <c r="I12" s="140"/>
      <c r="J12" s="236" t="s">
        <v>6384</v>
      </c>
      <c r="K12" s="139"/>
      <c r="L12" s="139"/>
      <c r="M12" s="139"/>
      <c r="N12" s="91" t="s">
        <v>298</v>
      </c>
      <c r="O12" s="87" t="s">
        <v>299</v>
      </c>
      <c r="P12" s="99" t="s">
        <v>6363</v>
      </c>
      <c r="Q12" s="100" t="s">
        <v>6359</v>
      </c>
      <c r="R12" s="101" t="s">
        <v>272</v>
      </c>
      <c r="S12" s="139" t="s">
        <v>314</v>
      </c>
      <c r="T12" s="142">
        <v>45712</v>
      </c>
      <c r="U12" s="143" t="s">
        <v>6385</v>
      </c>
      <c r="V12" s="90">
        <v>45757</v>
      </c>
      <c r="W12" s="87" t="s">
        <v>141</v>
      </c>
      <c r="X12" s="139">
        <f>NETWORKDAYS(Tabla1[[#This Row],[FECHA DEL INCIDENTE]],Tabla1[[#This Row],[FECHA DE RESPUESTA]])</f>
        <v>34</v>
      </c>
      <c r="Y12" s="120" t="str">
        <f>IF(Tabla1[[#This Row],[ESTADO]]="ACTIVA","ACTIVA",IF(Tabla1[[#This Row],[ESTADO]]="CERRADA","CERRADA",IF(Tabla1[[#This Row],[ESTADO]]="TRASLADADA","CERRADA",IF(Tabla1[[#This Row],[ESTADO]]="DESMONTADA","CERRADA",IF(Tabla1[[#This Row],[ESTADO]]="SEGUIMIENTO","ACTIVA")))))</f>
        <v>CERRADA</v>
      </c>
      <c r="Z12" s="139" t="str">
        <f>+IF(Tabla1[[#This Row],[T. RESPUESTA]]&lt;=1,"24 HORAS",IF(Tabla1[[#This Row],[T. RESPUESTA]]=2,"48 HORAS",IF(Tabla1[[#This Row],[T. RESPUESTA]]=3,"72 HORAS",IF(Tabla1[[#This Row],[T. RESPUESTA]]=4,"96 HORAS",IF(Tabla1[[#This Row],[T. RESPUESTA]]=5,"120 HORAS",IF(Tabla1[[#This Row],[T. RESPUESTA]]&gt;=6,"6 DIAS O MAS","ERROR"))))))</f>
        <v>6 DIAS O MAS</v>
      </c>
      <c r="AA12" s="87" t="s">
        <v>6355</v>
      </c>
      <c r="AB12" s="120" t="str">
        <f>TEXT(Tabla1[[#This Row],[FECHA DEL INCIDENTE]],"MMM-DD")</f>
        <v>feb-24</v>
      </c>
      <c r="AC12" s="145" t="e">
        <f>VLOOKUP(G12,'Archivo data rimac reclamos'!B:C,2,0)</f>
        <v>#N/A</v>
      </c>
      <c r="AD12" s="145" t="e">
        <f>VLOOKUP(Tabla1[[#This Row],[dn]],'Reporte de casos MAD'!H:W,16,0)</f>
        <v>#N/A</v>
      </c>
      <c r="AE12" s="139" t="e">
        <f>VLOOKUP(Tabla1[[#This Row],[dn]],'HOJA 3 MEDICAMENTOS'!G:Q,11,0)</f>
        <v>#N/A</v>
      </c>
      <c r="AF12" s="140" t="e">
        <f>VLOOKUP(Tabla1[[#This Row],[dn]],'base pendientes viva 1a'!C:Q,15,0)</f>
        <v>#N/A</v>
      </c>
      <c r="AG12" s="140"/>
      <c r="AH12" s="140"/>
      <c r="AI12" s="139" t="str">
        <f>VLOOKUP(Tabla1[[#This Row],[MOTIVO]],clasificador!A:C,2,0)</f>
        <v>Solicitud</v>
      </c>
      <c r="AJ12" s="139" t="str">
        <f>VLOOKUP(Tabla1[[#This Row],[MOTIVO]],clasificador!A:C,3,0)</f>
        <v>SOLICITUD</v>
      </c>
      <c r="AK12" s="329"/>
    </row>
    <row r="13" spans="1:37" ht="18.75" hidden="1" customHeight="1">
      <c r="A13" s="139">
        <f>YEAR(Tabla1[[#This Row],[FECHA DEL INCIDENTE]])*100+MONTH(Tabla1[[#This Row],[FECHA DEL INCIDENTE]])</f>
        <v>202502</v>
      </c>
      <c r="B13" s="87" t="s">
        <v>6347</v>
      </c>
      <c r="C13" s="87" t="s">
        <v>6348</v>
      </c>
      <c r="D13" s="87" t="s">
        <v>1067</v>
      </c>
      <c r="E13" s="120" t="s">
        <v>400</v>
      </c>
      <c r="F13" s="87" t="s">
        <v>2</v>
      </c>
      <c r="G13" s="233">
        <v>47619369</v>
      </c>
      <c r="H13" s="145" t="s">
        <v>6386</v>
      </c>
      <c r="I13" s="140"/>
      <c r="J13" s="236">
        <v>981427883</v>
      </c>
      <c r="K13" s="139"/>
      <c r="L13" s="139"/>
      <c r="M13" s="139"/>
      <c r="N13" s="91" t="s">
        <v>298</v>
      </c>
      <c r="O13" s="87" t="s">
        <v>299</v>
      </c>
      <c r="P13" s="99" t="s">
        <v>6363</v>
      </c>
      <c r="Q13" s="100" t="s">
        <v>6359</v>
      </c>
      <c r="R13" s="101" t="s">
        <v>272</v>
      </c>
      <c r="S13" s="139" t="s">
        <v>314</v>
      </c>
      <c r="T13" s="142">
        <v>45712</v>
      </c>
      <c r="U13" s="143" t="s">
        <v>6387</v>
      </c>
      <c r="V13" s="90">
        <v>45754</v>
      </c>
      <c r="W13" s="87" t="s">
        <v>141</v>
      </c>
      <c r="X13" s="139">
        <f>NETWORKDAYS(Tabla1[[#This Row],[FECHA DEL INCIDENTE]],Tabla1[[#This Row],[FECHA DE RESPUESTA]])</f>
        <v>31</v>
      </c>
      <c r="Y13" s="120" t="str">
        <f>IF(Tabla1[[#This Row],[ESTADO]]="ACTIVA","ACTIVA",IF(Tabla1[[#This Row],[ESTADO]]="CERRADA","CERRADA",IF(Tabla1[[#This Row],[ESTADO]]="TRASLADADA","CERRADA",IF(Tabla1[[#This Row],[ESTADO]]="DESMONTADA","CERRADA",IF(Tabla1[[#This Row],[ESTADO]]="SEGUIMIENTO","ACTIVA")))))</f>
        <v>CERRADA</v>
      </c>
      <c r="Z13" s="139" t="str">
        <f>+IF(Tabla1[[#This Row],[T. RESPUESTA]]&lt;=1,"24 HORAS",IF(Tabla1[[#This Row],[T. RESPUESTA]]=2,"48 HORAS",IF(Tabla1[[#This Row],[T. RESPUESTA]]=3,"72 HORAS",IF(Tabla1[[#This Row],[T. RESPUESTA]]=4,"96 HORAS",IF(Tabla1[[#This Row],[T. RESPUESTA]]=5,"120 HORAS",IF(Tabla1[[#This Row],[T. RESPUESTA]]&gt;=6,"6 DIAS O MAS","ERROR"))))))</f>
        <v>6 DIAS O MAS</v>
      </c>
      <c r="AA13" s="87" t="s">
        <v>6355</v>
      </c>
      <c r="AB13" s="120" t="str">
        <f>TEXT(Tabla1[[#This Row],[FECHA DEL INCIDENTE]],"MMM-DD")</f>
        <v>feb-24</v>
      </c>
      <c r="AC13" s="145" t="e">
        <f>VLOOKUP(G13,'Archivo data rimac reclamos'!B:C,2,0)</f>
        <v>#N/A</v>
      </c>
      <c r="AD13" s="145" t="e">
        <f>VLOOKUP(Tabla1[[#This Row],[dn]],'Reporte de casos MAD'!H:W,16,0)</f>
        <v>#N/A</v>
      </c>
      <c r="AE13" s="139" t="e">
        <f>VLOOKUP(Tabla1[[#This Row],[dn]],'HOJA 3 MEDICAMENTOS'!G:Q,11,0)</f>
        <v>#N/A</v>
      </c>
      <c r="AF13" s="140" t="e">
        <f>VLOOKUP(Tabla1[[#This Row],[dn]],'base pendientes viva 1a'!C:Q,15,0)</f>
        <v>#N/A</v>
      </c>
      <c r="AG13" s="140"/>
      <c r="AH13" s="140"/>
      <c r="AI13" s="139" t="str">
        <f>VLOOKUP(Tabla1[[#This Row],[MOTIVO]],clasificador!A:C,2,0)</f>
        <v>Solicitud</v>
      </c>
      <c r="AJ13" s="139" t="str">
        <f>VLOOKUP(Tabla1[[#This Row],[MOTIVO]],clasificador!A:C,3,0)</f>
        <v>SOLICITUD</v>
      </c>
      <c r="AK13" s="329"/>
    </row>
    <row r="14" spans="1:37" ht="18.75" hidden="1" customHeight="1">
      <c r="A14" s="139">
        <f>YEAR(Tabla1[[#This Row],[FECHA DEL INCIDENTE]])*100+MONTH(Tabla1[[#This Row],[FECHA DEL INCIDENTE]])</f>
        <v>202502</v>
      </c>
      <c r="B14" s="87" t="s">
        <v>6347</v>
      </c>
      <c r="C14" s="87" t="s">
        <v>6348</v>
      </c>
      <c r="D14" s="87" t="s">
        <v>1067</v>
      </c>
      <c r="E14" s="120" t="s">
        <v>400</v>
      </c>
      <c r="F14" s="87" t="s">
        <v>2</v>
      </c>
      <c r="G14" s="233">
        <v>71490247</v>
      </c>
      <c r="H14" s="145" t="s">
        <v>6388</v>
      </c>
      <c r="I14" s="140"/>
      <c r="J14" s="236">
        <v>936647435</v>
      </c>
      <c r="K14" s="139"/>
      <c r="L14" s="139"/>
      <c r="M14" s="139"/>
      <c r="N14" s="91" t="s">
        <v>298</v>
      </c>
      <c r="O14" s="87" t="s">
        <v>299</v>
      </c>
      <c r="P14" s="99" t="s">
        <v>6363</v>
      </c>
      <c r="Q14" s="100" t="s">
        <v>6359</v>
      </c>
      <c r="R14" s="101" t="s">
        <v>272</v>
      </c>
      <c r="S14" s="139" t="s">
        <v>314</v>
      </c>
      <c r="T14" s="142">
        <v>45712</v>
      </c>
      <c r="U14" s="143" t="s">
        <v>6389</v>
      </c>
      <c r="V14" s="90">
        <v>45754</v>
      </c>
      <c r="W14" s="87" t="s">
        <v>141</v>
      </c>
      <c r="X14" s="139">
        <f>NETWORKDAYS(Tabla1[[#This Row],[FECHA DEL INCIDENTE]],Tabla1[[#This Row],[FECHA DE RESPUESTA]])</f>
        <v>31</v>
      </c>
      <c r="Y14" s="120" t="str">
        <f>IF(Tabla1[[#This Row],[ESTADO]]="ACTIVA","ACTIVA",IF(Tabla1[[#This Row],[ESTADO]]="CERRADA","CERRADA",IF(Tabla1[[#This Row],[ESTADO]]="TRASLADADA","CERRADA",IF(Tabla1[[#This Row],[ESTADO]]="DESMONTADA","CERRADA",IF(Tabla1[[#This Row],[ESTADO]]="SEGUIMIENTO","ACTIVA")))))</f>
        <v>CERRADA</v>
      </c>
      <c r="Z14" s="139" t="str">
        <f>+IF(Tabla1[[#This Row],[T. RESPUESTA]]&lt;=1,"24 HORAS",IF(Tabla1[[#This Row],[T. RESPUESTA]]=2,"48 HORAS",IF(Tabla1[[#This Row],[T. RESPUESTA]]=3,"72 HORAS",IF(Tabla1[[#This Row],[T. RESPUESTA]]=4,"96 HORAS",IF(Tabla1[[#This Row],[T. RESPUESTA]]=5,"120 HORAS",IF(Tabla1[[#This Row],[T. RESPUESTA]]&gt;=6,"6 DIAS O MAS","ERROR"))))))</f>
        <v>6 DIAS O MAS</v>
      </c>
      <c r="AA14" s="87" t="s">
        <v>6355</v>
      </c>
      <c r="AB14" s="120" t="str">
        <f>TEXT(Tabla1[[#This Row],[FECHA DEL INCIDENTE]],"MMM-DD")</f>
        <v>feb-24</v>
      </c>
      <c r="AC14" s="145" t="e">
        <f>VLOOKUP(G14,'Archivo data rimac reclamos'!B:C,2,0)</f>
        <v>#N/A</v>
      </c>
      <c r="AD14" s="145" t="e">
        <f>VLOOKUP(Tabla1[[#This Row],[dn]],'Reporte de casos MAD'!H:W,16,0)</f>
        <v>#N/A</v>
      </c>
      <c r="AE14" s="139" t="e">
        <f>VLOOKUP(Tabla1[[#This Row],[dn]],'HOJA 3 MEDICAMENTOS'!G:Q,11,0)</f>
        <v>#N/A</v>
      </c>
      <c r="AF14" s="140" t="e">
        <f>VLOOKUP(Tabla1[[#This Row],[dn]],'base pendientes viva 1a'!C:Q,15,0)</f>
        <v>#N/A</v>
      </c>
      <c r="AG14" s="140"/>
      <c r="AH14" s="140"/>
      <c r="AI14" s="139" t="str">
        <f>VLOOKUP(Tabla1[[#This Row],[MOTIVO]],clasificador!A:C,2,0)</f>
        <v>Solicitud</v>
      </c>
      <c r="AJ14" s="139" t="str">
        <f>VLOOKUP(Tabla1[[#This Row],[MOTIVO]],clasificador!A:C,3,0)</f>
        <v>SOLICITUD</v>
      </c>
      <c r="AK14" s="329"/>
    </row>
    <row r="15" spans="1:37" ht="18.75" hidden="1" customHeight="1">
      <c r="A15" s="139">
        <f>YEAR(Tabla1[[#This Row],[FECHA DEL INCIDENTE]])*100+MONTH(Tabla1[[#This Row],[FECHA DEL INCIDENTE]])</f>
        <v>202502</v>
      </c>
      <c r="B15" s="87" t="s">
        <v>6347</v>
      </c>
      <c r="C15" s="87" t="s">
        <v>6348</v>
      </c>
      <c r="D15" s="87" t="s">
        <v>1067</v>
      </c>
      <c r="E15" s="120" t="s">
        <v>400</v>
      </c>
      <c r="F15" s="87" t="s">
        <v>2</v>
      </c>
      <c r="G15" s="233">
        <v>6672892</v>
      </c>
      <c r="H15" s="145" t="s">
        <v>6390</v>
      </c>
      <c r="I15" s="140"/>
      <c r="J15" s="236" t="s">
        <v>6391</v>
      </c>
      <c r="K15" s="139"/>
      <c r="L15" s="139"/>
      <c r="M15" s="139"/>
      <c r="N15" s="91" t="s">
        <v>298</v>
      </c>
      <c r="O15" s="87" t="s">
        <v>299</v>
      </c>
      <c r="P15" s="99" t="s">
        <v>6363</v>
      </c>
      <c r="Q15" s="100" t="s">
        <v>6359</v>
      </c>
      <c r="R15" s="101" t="s">
        <v>272</v>
      </c>
      <c r="S15" s="139" t="s">
        <v>6392</v>
      </c>
      <c r="T15" s="142">
        <v>45712</v>
      </c>
      <c r="U15" s="143" t="s">
        <v>6393</v>
      </c>
      <c r="V15" s="90">
        <v>45754</v>
      </c>
      <c r="W15" s="87" t="s">
        <v>141</v>
      </c>
      <c r="X15" s="139">
        <f>NETWORKDAYS(Tabla1[[#This Row],[FECHA DEL INCIDENTE]],Tabla1[[#This Row],[FECHA DE RESPUESTA]])</f>
        <v>31</v>
      </c>
      <c r="Y15" s="120" t="str">
        <f>IF(Tabla1[[#This Row],[ESTADO]]="ACTIVA","ACTIVA",IF(Tabla1[[#This Row],[ESTADO]]="CERRADA","CERRADA",IF(Tabla1[[#This Row],[ESTADO]]="TRASLADADA","CERRADA",IF(Tabla1[[#This Row],[ESTADO]]="DESMONTADA","CERRADA",IF(Tabla1[[#This Row],[ESTADO]]="SEGUIMIENTO","ACTIVA")))))</f>
        <v>CERRADA</v>
      </c>
      <c r="Z15" s="139" t="str">
        <f>+IF(Tabla1[[#This Row],[T. RESPUESTA]]&lt;=1,"24 HORAS",IF(Tabla1[[#This Row],[T. RESPUESTA]]=2,"48 HORAS",IF(Tabla1[[#This Row],[T. RESPUESTA]]=3,"72 HORAS",IF(Tabla1[[#This Row],[T. RESPUESTA]]=4,"96 HORAS",IF(Tabla1[[#This Row],[T. RESPUESTA]]=5,"120 HORAS",IF(Tabla1[[#This Row],[T. RESPUESTA]]&gt;=6,"6 DIAS O MAS","ERROR"))))))</f>
        <v>6 DIAS O MAS</v>
      </c>
      <c r="AA15" s="87" t="s">
        <v>6355</v>
      </c>
      <c r="AB15" s="120" t="str">
        <f>TEXT(Tabla1[[#This Row],[FECHA DEL INCIDENTE]],"MMM-DD")</f>
        <v>feb-24</v>
      </c>
      <c r="AC15" s="145" t="e">
        <f>VLOOKUP(G15,'Archivo data rimac reclamos'!B:C,2,0)</f>
        <v>#N/A</v>
      </c>
      <c r="AD15" s="145" t="e">
        <f>VLOOKUP(Tabla1[[#This Row],[dn]],'Reporte de casos MAD'!H:W,16,0)</f>
        <v>#N/A</v>
      </c>
      <c r="AE15" s="139" t="e">
        <f>VLOOKUP(Tabla1[[#This Row],[dn]],'HOJA 3 MEDICAMENTOS'!G:Q,11,0)</f>
        <v>#N/A</v>
      </c>
      <c r="AF15" s="140" t="e">
        <f>VLOOKUP(Tabla1[[#This Row],[dn]],'base pendientes viva 1a'!C:Q,15,0)</f>
        <v>#N/A</v>
      </c>
      <c r="AG15" s="140"/>
      <c r="AH15" s="140"/>
      <c r="AI15" s="139" t="str">
        <f>VLOOKUP(Tabla1[[#This Row],[MOTIVO]],clasificador!A:C,2,0)</f>
        <v>Solicitud</v>
      </c>
      <c r="AJ15" s="139" t="str">
        <f>VLOOKUP(Tabla1[[#This Row],[MOTIVO]],clasificador!A:C,3,0)</f>
        <v>SOLICITUD</v>
      </c>
      <c r="AK15" s="329"/>
    </row>
    <row r="16" spans="1:37" ht="18.75" hidden="1" customHeight="1">
      <c r="A16" s="139">
        <f>YEAR(Tabla1[[#This Row],[FECHA DEL INCIDENTE]])*100+MONTH(Tabla1[[#This Row],[FECHA DEL INCIDENTE]])</f>
        <v>202502</v>
      </c>
      <c r="B16" s="87" t="s">
        <v>6347</v>
      </c>
      <c r="C16" s="87" t="s">
        <v>6348</v>
      </c>
      <c r="D16" s="87" t="s">
        <v>1067</v>
      </c>
      <c r="E16" s="120" t="s">
        <v>400</v>
      </c>
      <c r="F16" s="87" t="s">
        <v>2</v>
      </c>
      <c r="G16" s="233">
        <v>9382887</v>
      </c>
      <c r="H16" s="145" t="s">
        <v>6394</v>
      </c>
      <c r="I16" s="140"/>
      <c r="J16" s="236" t="s">
        <v>6395</v>
      </c>
      <c r="K16" s="139"/>
      <c r="L16" s="139"/>
      <c r="M16" s="139"/>
      <c r="N16" s="91" t="s">
        <v>298</v>
      </c>
      <c r="O16" s="87" t="s">
        <v>299</v>
      </c>
      <c r="P16" s="99" t="s">
        <v>6363</v>
      </c>
      <c r="Q16" s="100" t="s">
        <v>6359</v>
      </c>
      <c r="R16" s="101" t="s">
        <v>272</v>
      </c>
      <c r="S16" s="139" t="s">
        <v>6370</v>
      </c>
      <c r="T16" s="142">
        <v>45712</v>
      </c>
      <c r="U16" s="143" t="s">
        <v>6396</v>
      </c>
      <c r="V16" s="90">
        <v>45754</v>
      </c>
      <c r="W16" s="87" t="s">
        <v>141</v>
      </c>
      <c r="X16" s="139">
        <f>NETWORKDAYS(Tabla1[[#This Row],[FECHA DEL INCIDENTE]],Tabla1[[#This Row],[FECHA DE RESPUESTA]])</f>
        <v>31</v>
      </c>
      <c r="Y16" s="120" t="str">
        <f>IF(Tabla1[[#This Row],[ESTADO]]="ACTIVA","ACTIVA",IF(Tabla1[[#This Row],[ESTADO]]="CERRADA","CERRADA",IF(Tabla1[[#This Row],[ESTADO]]="TRASLADADA","CERRADA",IF(Tabla1[[#This Row],[ESTADO]]="DESMONTADA","CERRADA",IF(Tabla1[[#This Row],[ESTADO]]="SEGUIMIENTO","ACTIVA")))))</f>
        <v>CERRADA</v>
      </c>
      <c r="Z16" s="139" t="str">
        <f>+IF(Tabla1[[#This Row],[T. RESPUESTA]]&lt;=1,"24 HORAS",IF(Tabla1[[#This Row],[T. RESPUESTA]]=2,"48 HORAS",IF(Tabla1[[#This Row],[T. RESPUESTA]]=3,"72 HORAS",IF(Tabla1[[#This Row],[T. RESPUESTA]]=4,"96 HORAS",IF(Tabla1[[#This Row],[T. RESPUESTA]]=5,"120 HORAS",IF(Tabla1[[#This Row],[T. RESPUESTA]]&gt;=6,"6 DIAS O MAS","ERROR"))))))</f>
        <v>6 DIAS O MAS</v>
      </c>
      <c r="AA16" s="87" t="s">
        <v>6355</v>
      </c>
      <c r="AB16" s="120" t="str">
        <f>TEXT(Tabla1[[#This Row],[FECHA DEL INCIDENTE]],"MMM-DD")</f>
        <v>feb-24</v>
      </c>
      <c r="AC16" s="145" t="e">
        <f>VLOOKUP(G16,'Archivo data rimac reclamos'!B:C,2,0)</f>
        <v>#N/A</v>
      </c>
      <c r="AD16" s="145" t="e">
        <f>VLOOKUP(Tabla1[[#This Row],[dn]],'Reporte de casos MAD'!H:W,16,0)</f>
        <v>#N/A</v>
      </c>
      <c r="AE16" s="139" t="e">
        <f>VLOOKUP(Tabla1[[#This Row],[dn]],'HOJA 3 MEDICAMENTOS'!G:Q,11,0)</f>
        <v>#N/A</v>
      </c>
      <c r="AF16" s="140" t="e">
        <f>VLOOKUP(Tabla1[[#This Row],[dn]],'base pendientes viva 1a'!C:Q,15,0)</f>
        <v>#N/A</v>
      </c>
      <c r="AG16" s="140"/>
      <c r="AH16" s="140"/>
      <c r="AI16" s="139" t="str">
        <f>VLOOKUP(Tabla1[[#This Row],[MOTIVO]],clasificador!A:C,2,0)</f>
        <v>Solicitud</v>
      </c>
      <c r="AJ16" s="139" t="str">
        <f>VLOOKUP(Tabla1[[#This Row],[MOTIVO]],clasificador!A:C,3,0)</f>
        <v>SOLICITUD</v>
      </c>
      <c r="AK16" s="329"/>
    </row>
    <row r="17" spans="1:37" ht="18.75" hidden="1" customHeight="1">
      <c r="A17" s="139">
        <f>YEAR(Tabla1[[#This Row],[FECHA DEL INCIDENTE]])*100+MONTH(Tabla1[[#This Row],[FECHA DEL INCIDENTE]])</f>
        <v>202502</v>
      </c>
      <c r="B17" s="87" t="s">
        <v>6347</v>
      </c>
      <c r="C17" s="87" t="s">
        <v>6348</v>
      </c>
      <c r="D17" s="87" t="s">
        <v>1067</v>
      </c>
      <c r="E17" s="120" t="s">
        <v>400</v>
      </c>
      <c r="F17" s="87" t="s">
        <v>2</v>
      </c>
      <c r="G17" s="233">
        <v>7849850</v>
      </c>
      <c r="H17" s="145" t="s">
        <v>6397</v>
      </c>
      <c r="I17" s="140"/>
      <c r="J17" s="236" t="s">
        <v>6398</v>
      </c>
      <c r="K17" s="139"/>
      <c r="L17" s="139"/>
      <c r="M17" s="139"/>
      <c r="N17" s="91" t="s">
        <v>298</v>
      </c>
      <c r="O17" s="87" t="s">
        <v>299</v>
      </c>
      <c r="P17" s="99" t="s">
        <v>6363</v>
      </c>
      <c r="Q17" s="100" t="s">
        <v>6359</v>
      </c>
      <c r="R17" s="101" t="s">
        <v>272</v>
      </c>
      <c r="S17" s="139" t="s">
        <v>6370</v>
      </c>
      <c r="T17" s="142">
        <v>45712</v>
      </c>
      <c r="U17" s="143" t="s">
        <v>6372</v>
      </c>
      <c r="V17" s="4">
        <v>45768</v>
      </c>
      <c r="W17" s="87" t="s">
        <v>141</v>
      </c>
      <c r="X17" s="139">
        <f>NETWORKDAYS(Tabla1[[#This Row],[FECHA DEL INCIDENTE]],Tabla1[[#This Row],[FECHA DE RESPUESTA]])</f>
        <v>41</v>
      </c>
      <c r="Y17" s="120" t="str">
        <f>IF(Tabla1[[#This Row],[ESTADO]]="ACTIVA","ACTIVA",IF(Tabla1[[#This Row],[ESTADO]]="CERRADA","CERRADA",IF(Tabla1[[#This Row],[ESTADO]]="TRASLADADA","CERRADA",IF(Tabla1[[#This Row],[ESTADO]]="DESMONTADA","CERRADA",IF(Tabla1[[#This Row],[ESTADO]]="SEGUIMIENTO","ACTIVA")))))</f>
        <v>CERRADA</v>
      </c>
      <c r="Z17" s="139" t="str">
        <f>+IF(Tabla1[[#This Row],[T. RESPUESTA]]&lt;=1,"24 HORAS",IF(Tabla1[[#This Row],[T. RESPUESTA]]=2,"48 HORAS",IF(Tabla1[[#This Row],[T. RESPUESTA]]=3,"72 HORAS",IF(Tabla1[[#This Row],[T. RESPUESTA]]=4,"96 HORAS",IF(Tabla1[[#This Row],[T. RESPUESTA]]=5,"120 HORAS",IF(Tabla1[[#This Row],[T. RESPUESTA]]&gt;=6,"6 DIAS O MAS","ERROR"))))))</f>
        <v>6 DIAS O MAS</v>
      </c>
      <c r="AA17" s="87" t="s">
        <v>6355</v>
      </c>
      <c r="AB17" s="120" t="str">
        <f>TEXT(Tabla1[[#This Row],[FECHA DEL INCIDENTE]],"MMM-DD")</f>
        <v>feb-24</v>
      </c>
      <c r="AC17" s="145" t="e">
        <f>VLOOKUP(G17,'Archivo data rimac reclamos'!B:C,2,0)</f>
        <v>#N/A</v>
      </c>
      <c r="AD17" s="145" t="e">
        <f>VLOOKUP(Tabla1[[#This Row],[dn]],'Reporte de casos MAD'!H:W,16,0)</f>
        <v>#N/A</v>
      </c>
      <c r="AE17" s="139" t="e">
        <f>VLOOKUP(Tabla1[[#This Row],[dn]],'HOJA 3 MEDICAMENTOS'!G:Q,11,0)</f>
        <v>#N/A</v>
      </c>
      <c r="AF17" s="140" t="e">
        <f>VLOOKUP(Tabla1[[#This Row],[dn]],'base pendientes viva 1a'!C:Q,15,0)</f>
        <v>#N/A</v>
      </c>
      <c r="AG17" s="140"/>
      <c r="AH17" s="140"/>
      <c r="AI17" s="139" t="str">
        <f>VLOOKUP(Tabla1[[#This Row],[MOTIVO]],clasificador!A:C,2,0)</f>
        <v>Solicitud</v>
      </c>
      <c r="AJ17" s="139" t="str">
        <f>VLOOKUP(Tabla1[[#This Row],[MOTIVO]],clasificador!A:C,3,0)</f>
        <v>SOLICITUD</v>
      </c>
      <c r="AK17" s="329"/>
    </row>
    <row r="18" spans="1:37" ht="18.75" hidden="1" customHeight="1">
      <c r="A18" s="139">
        <f>YEAR(Tabla1[[#This Row],[FECHA DEL INCIDENTE]])*100+MONTH(Tabla1[[#This Row],[FECHA DEL INCIDENTE]])</f>
        <v>202502</v>
      </c>
      <c r="B18" s="87" t="s">
        <v>6347</v>
      </c>
      <c r="C18" s="87" t="s">
        <v>6348</v>
      </c>
      <c r="D18" s="87" t="s">
        <v>1067</v>
      </c>
      <c r="E18" s="120" t="s">
        <v>400</v>
      </c>
      <c r="F18" s="87" t="s">
        <v>2</v>
      </c>
      <c r="G18" s="233">
        <v>7868429</v>
      </c>
      <c r="H18" s="145" t="s">
        <v>6399</v>
      </c>
      <c r="I18" s="140"/>
      <c r="J18" s="236">
        <v>987975927</v>
      </c>
      <c r="K18" s="139"/>
      <c r="L18" s="139"/>
      <c r="M18" s="139"/>
      <c r="N18" s="91" t="s">
        <v>298</v>
      </c>
      <c r="O18" s="87" t="s">
        <v>299</v>
      </c>
      <c r="P18" s="99" t="s">
        <v>6363</v>
      </c>
      <c r="Q18" s="100" t="s">
        <v>6359</v>
      </c>
      <c r="R18" s="101" t="s">
        <v>272</v>
      </c>
      <c r="S18" s="139" t="s">
        <v>6400</v>
      </c>
      <c r="T18" s="142">
        <v>45712</v>
      </c>
      <c r="U18" s="143" t="s">
        <v>6372</v>
      </c>
      <c r="V18" s="4">
        <v>45768</v>
      </c>
      <c r="W18" s="87" t="s">
        <v>141</v>
      </c>
      <c r="X18" s="139">
        <f>NETWORKDAYS(Tabla1[[#This Row],[FECHA DEL INCIDENTE]],Tabla1[[#This Row],[FECHA DE RESPUESTA]])</f>
        <v>41</v>
      </c>
      <c r="Y18" s="120" t="str">
        <f>IF(Tabla1[[#This Row],[ESTADO]]="ACTIVA","ACTIVA",IF(Tabla1[[#This Row],[ESTADO]]="CERRADA","CERRADA",IF(Tabla1[[#This Row],[ESTADO]]="TRASLADADA","CERRADA",IF(Tabla1[[#This Row],[ESTADO]]="DESMONTADA","CERRADA",IF(Tabla1[[#This Row],[ESTADO]]="SEGUIMIENTO","ACTIVA")))))</f>
        <v>CERRADA</v>
      </c>
      <c r="Z18" s="139" t="str">
        <f>+IF(Tabla1[[#This Row],[T. RESPUESTA]]&lt;=1,"24 HORAS",IF(Tabla1[[#This Row],[T. RESPUESTA]]=2,"48 HORAS",IF(Tabla1[[#This Row],[T. RESPUESTA]]=3,"72 HORAS",IF(Tabla1[[#This Row],[T. RESPUESTA]]=4,"96 HORAS",IF(Tabla1[[#This Row],[T. RESPUESTA]]=5,"120 HORAS",IF(Tabla1[[#This Row],[T. RESPUESTA]]&gt;=6,"6 DIAS O MAS","ERROR"))))))</f>
        <v>6 DIAS O MAS</v>
      </c>
      <c r="AA18" s="87" t="s">
        <v>6355</v>
      </c>
      <c r="AB18" s="120" t="str">
        <f>TEXT(Tabla1[[#This Row],[FECHA DEL INCIDENTE]],"MMM-DD")</f>
        <v>feb-24</v>
      </c>
      <c r="AC18" s="145" t="e">
        <f>VLOOKUP(G18,'Archivo data rimac reclamos'!B:C,2,0)</f>
        <v>#N/A</v>
      </c>
      <c r="AD18" s="145" t="e">
        <f>VLOOKUP(Tabla1[[#This Row],[dn]],'Reporte de casos MAD'!H:W,16,0)</f>
        <v>#N/A</v>
      </c>
      <c r="AE18" s="139" t="e">
        <f>VLOOKUP(Tabla1[[#This Row],[dn]],'HOJA 3 MEDICAMENTOS'!G:Q,11,0)</f>
        <v>#N/A</v>
      </c>
      <c r="AF18" s="140" t="e">
        <f>VLOOKUP(Tabla1[[#This Row],[dn]],'base pendientes viva 1a'!C:Q,15,0)</f>
        <v>#N/A</v>
      </c>
      <c r="AG18" s="140"/>
      <c r="AH18" s="140"/>
      <c r="AI18" s="139" t="str">
        <f>VLOOKUP(Tabla1[[#This Row],[MOTIVO]],clasificador!A:C,2,0)</f>
        <v>Solicitud</v>
      </c>
      <c r="AJ18" s="139" t="str">
        <f>VLOOKUP(Tabla1[[#This Row],[MOTIVO]],clasificador!A:C,3,0)</f>
        <v>SOLICITUD</v>
      </c>
      <c r="AK18" s="329"/>
    </row>
    <row r="19" spans="1:37" ht="18.75" hidden="1" customHeight="1">
      <c r="A19" s="139">
        <f>YEAR(Tabla1[[#This Row],[FECHA DEL INCIDENTE]])*100+MONTH(Tabla1[[#This Row],[FECHA DEL INCIDENTE]])</f>
        <v>202502</v>
      </c>
      <c r="B19" s="87" t="s">
        <v>6347</v>
      </c>
      <c r="C19" s="87" t="s">
        <v>6348</v>
      </c>
      <c r="D19" s="87" t="s">
        <v>1067</v>
      </c>
      <c r="E19" s="120" t="s">
        <v>400</v>
      </c>
      <c r="F19" s="87" t="s">
        <v>2</v>
      </c>
      <c r="G19" s="233">
        <v>7664472</v>
      </c>
      <c r="H19" s="145" t="s">
        <v>6401</v>
      </c>
      <c r="I19" s="140"/>
      <c r="J19" s="236" t="s">
        <v>6402</v>
      </c>
      <c r="K19" s="139"/>
      <c r="L19" s="139"/>
      <c r="M19" s="139"/>
      <c r="N19" s="91" t="s">
        <v>298</v>
      </c>
      <c r="O19" s="87" t="s">
        <v>299</v>
      </c>
      <c r="P19" s="99" t="s">
        <v>6363</v>
      </c>
      <c r="Q19" s="100" t="s">
        <v>6359</v>
      </c>
      <c r="R19" s="101" t="s">
        <v>272</v>
      </c>
      <c r="S19" s="139" t="s">
        <v>352</v>
      </c>
      <c r="T19" s="142">
        <v>45712</v>
      </c>
      <c r="U19" s="143" t="s">
        <v>6372</v>
      </c>
      <c r="V19" s="4">
        <v>45768</v>
      </c>
      <c r="W19" s="87" t="s">
        <v>141</v>
      </c>
      <c r="X19" s="139">
        <f>NETWORKDAYS(Tabla1[[#This Row],[FECHA DEL INCIDENTE]],Tabla1[[#This Row],[FECHA DE RESPUESTA]])</f>
        <v>41</v>
      </c>
      <c r="Y19" s="120" t="str">
        <f>IF(Tabla1[[#This Row],[ESTADO]]="ACTIVA","ACTIVA",IF(Tabla1[[#This Row],[ESTADO]]="CERRADA","CERRADA",IF(Tabla1[[#This Row],[ESTADO]]="TRASLADADA","CERRADA",IF(Tabla1[[#This Row],[ESTADO]]="DESMONTADA","CERRADA",IF(Tabla1[[#This Row],[ESTADO]]="SEGUIMIENTO","ACTIVA")))))</f>
        <v>CERRADA</v>
      </c>
      <c r="Z19" s="139" t="str">
        <f>+IF(Tabla1[[#This Row],[T. RESPUESTA]]&lt;=1,"24 HORAS",IF(Tabla1[[#This Row],[T. RESPUESTA]]=2,"48 HORAS",IF(Tabla1[[#This Row],[T. RESPUESTA]]=3,"72 HORAS",IF(Tabla1[[#This Row],[T. RESPUESTA]]=4,"96 HORAS",IF(Tabla1[[#This Row],[T. RESPUESTA]]=5,"120 HORAS",IF(Tabla1[[#This Row],[T. RESPUESTA]]&gt;=6,"6 DIAS O MAS","ERROR"))))))</f>
        <v>6 DIAS O MAS</v>
      </c>
      <c r="AA19" s="87" t="s">
        <v>6355</v>
      </c>
      <c r="AB19" s="120" t="str">
        <f>TEXT(Tabla1[[#This Row],[FECHA DEL INCIDENTE]],"MMM-DD")</f>
        <v>feb-24</v>
      </c>
      <c r="AC19" s="145" t="e">
        <f>VLOOKUP(G19,'Archivo data rimac reclamos'!B:C,2,0)</f>
        <v>#N/A</v>
      </c>
      <c r="AD19" s="145" t="e">
        <f>VLOOKUP(Tabla1[[#This Row],[dn]],'Reporte de casos MAD'!H:W,16,0)</f>
        <v>#N/A</v>
      </c>
      <c r="AE19" s="139" t="e">
        <f>VLOOKUP(Tabla1[[#This Row],[dn]],'HOJA 3 MEDICAMENTOS'!G:Q,11,0)</f>
        <v>#N/A</v>
      </c>
      <c r="AF19" s="140" t="e">
        <f>VLOOKUP(Tabla1[[#This Row],[dn]],'base pendientes viva 1a'!C:Q,15,0)</f>
        <v>#N/A</v>
      </c>
      <c r="AG19" s="140"/>
      <c r="AH19" s="140"/>
      <c r="AI19" s="139" t="str">
        <f>VLOOKUP(Tabla1[[#This Row],[MOTIVO]],clasificador!A:C,2,0)</f>
        <v>Solicitud</v>
      </c>
      <c r="AJ19" s="139" t="str">
        <f>VLOOKUP(Tabla1[[#This Row],[MOTIVO]],clasificador!A:C,3,0)</f>
        <v>SOLICITUD</v>
      </c>
      <c r="AK19" s="329"/>
    </row>
    <row r="20" spans="1:37" ht="18.75" hidden="1" customHeight="1">
      <c r="A20" s="139">
        <f>YEAR(Tabla1[[#This Row],[FECHA DEL INCIDENTE]])*100+MONTH(Tabla1[[#This Row],[FECHA DEL INCIDENTE]])</f>
        <v>202502</v>
      </c>
      <c r="B20" s="87" t="s">
        <v>6347</v>
      </c>
      <c r="C20" s="87" t="s">
        <v>6348</v>
      </c>
      <c r="D20" s="87" t="s">
        <v>1067</v>
      </c>
      <c r="E20" s="120" t="s">
        <v>400</v>
      </c>
      <c r="F20" s="87" t="s">
        <v>2</v>
      </c>
      <c r="G20" s="233">
        <v>42572085</v>
      </c>
      <c r="H20" s="145" t="s">
        <v>6403</v>
      </c>
      <c r="I20" s="140"/>
      <c r="J20" s="236" t="s">
        <v>6404</v>
      </c>
      <c r="K20" s="139"/>
      <c r="L20" s="139"/>
      <c r="M20" s="139"/>
      <c r="N20" s="91" t="s">
        <v>298</v>
      </c>
      <c r="O20" s="87" t="s">
        <v>299</v>
      </c>
      <c r="P20" s="99" t="s">
        <v>6363</v>
      </c>
      <c r="Q20" s="100" t="s">
        <v>6359</v>
      </c>
      <c r="R20" s="101" t="s">
        <v>272</v>
      </c>
      <c r="S20" s="139" t="s">
        <v>314</v>
      </c>
      <c r="T20" s="142">
        <v>45712</v>
      </c>
      <c r="U20" s="143" t="s">
        <v>6372</v>
      </c>
      <c r="V20" s="4">
        <v>45768</v>
      </c>
      <c r="W20" s="87" t="s">
        <v>141</v>
      </c>
      <c r="X20" s="139">
        <f>NETWORKDAYS(Tabla1[[#This Row],[FECHA DEL INCIDENTE]],Tabla1[[#This Row],[FECHA DE RESPUESTA]])</f>
        <v>41</v>
      </c>
      <c r="Y20" s="120" t="str">
        <f>IF(Tabla1[[#This Row],[ESTADO]]="ACTIVA","ACTIVA",IF(Tabla1[[#This Row],[ESTADO]]="CERRADA","CERRADA",IF(Tabla1[[#This Row],[ESTADO]]="TRASLADADA","CERRADA",IF(Tabla1[[#This Row],[ESTADO]]="DESMONTADA","CERRADA",IF(Tabla1[[#This Row],[ESTADO]]="SEGUIMIENTO","ACTIVA")))))</f>
        <v>CERRADA</v>
      </c>
      <c r="Z20" s="139" t="str">
        <f>+IF(Tabla1[[#This Row],[T. RESPUESTA]]&lt;=1,"24 HORAS",IF(Tabla1[[#This Row],[T. RESPUESTA]]=2,"48 HORAS",IF(Tabla1[[#This Row],[T. RESPUESTA]]=3,"72 HORAS",IF(Tabla1[[#This Row],[T. RESPUESTA]]=4,"96 HORAS",IF(Tabla1[[#This Row],[T. RESPUESTA]]=5,"120 HORAS",IF(Tabla1[[#This Row],[T. RESPUESTA]]&gt;=6,"6 DIAS O MAS","ERROR"))))))</f>
        <v>6 DIAS O MAS</v>
      </c>
      <c r="AA20" s="87" t="s">
        <v>6355</v>
      </c>
      <c r="AB20" s="120" t="str">
        <f>TEXT(Tabla1[[#This Row],[FECHA DEL INCIDENTE]],"MMM-DD")</f>
        <v>feb-24</v>
      </c>
      <c r="AC20" s="145" t="e">
        <f>VLOOKUP(G20,'Archivo data rimac reclamos'!B:C,2,0)</f>
        <v>#N/A</v>
      </c>
      <c r="AD20" s="145" t="e">
        <f>VLOOKUP(Tabla1[[#This Row],[dn]],'Reporte de casos MAD'!H:W,16,0)</f>
        <v>#N/A</v>
      </c>
      <c r="AE20" s="139" t="e">
        <f>VLOOKUP(Tabla1[[#This Row],[dn]],'HOJA 3 MEDICAMENTOS'!G:Q,11,0)</f>
        <v>#N/A</v>
      </c>
      <c r="AF20" s="140" t="e">
        <f>VLOOKUP(Tabla1[[#This Row],[dn]],'base pendientes viva 1a'!C:Q,15,0)</f>
        <v>#N/A</v>
      </c>
      <c r="AG20" s="140"/>
      <c r="AH20" s="140"/>
      <c r="AI20" s="139" t="str">
        <f>VLOOKUP(Tabla1[[#This Row],[MOTIVO]],clasificador!A:C,2,0)</f>
        <v>Solicitud</v>
      </c>
      <c r="AJ20" s="139" t="str">
        <f>VLOOKUP(Tabla1[[#This Row],[MOTIVO]],clasificador!A:C,3,0)</f>
        <v>SOLICITUD</v>
      </c>
      <c r="AK20" s="329"/>
    </row>
    <row r="21" spans="1:37" ht="18.75" hidden="1" customHeight="1">
      <c r="A21" s="139">
        <f>YEAR(Tabla1[[#This Row],[FECHA DEL INCIDENTE]])*100+MONTH(Tabla1[[#This Row],[FECHA DEL INCIDENTE]])</f>
        <v>202502</v>
      </c>
      <c r="B21" s="87" t="s">
        <v>6347</v>
      </c>
      <c r="C21" s="87" t="s">
        <v>6348</v>
      </c>
      <c r="D21" s="87" t="s">
        <v>1067</v>
      </c>
      <c r="E21" s="120" t="s">
        <v>400</v>
      </c>
      <c r="F21" s="87" t="s">
        <v>2</v>
      </c>
      <c r="G21" s="233">
        <v>43282425</v>
      </c>
      <c r="H21" s="145" t="s">
        <v>6405</v>
      </c>
      <c r="I21" s="140"/>
      <c r="J21" s="236">
        <v>992906359</v>
      </c>
      <c r="K21" s="139"/>
      <c r="L21" s="139"/>
      <c r="M21" s="139"/>
      <c r="N21" s="91" t="s">
        <v>298</v>
      </c>
      <c r="O21" s="87" t="s">
        <v>299</v>
      </c>
      <c r="P21" s="99" t="s">
        <v>6363</v>
      </c>
      <c r="Q21" s="100" t="s">
        <v>6359</v>
      </c>
      <c r="R21" s="101" t="s">
        <v>272</v>
      </c>
      <c r="S21" s="139" t="s">
        <v>314</v>
      </c>
      <c r="T21" s="142">
        <v>45712</v>
      </c>
      <c r="U21" s="143" t="s">
        <v>6367</v>
      </c>
      <c r="V21" s="90">
        <v>45754</v>
      </c>
      <c r="W21" s="87" t="s">
        <v>141</v>
      </c>
      <c r="X21" s="139">
        <f>NETWORKDAYS(Tabla1[[#This Row],[FECHA DEL INCIDENTE]],Tabla1[[#This Row],[FECHA DE RESPUESTA]])</f>
        <v>31</v>
      </c>
      <c r="Y21" s="120" t="str">
        <f>IF(Tabla1[[#This Row],[ESTADO]]="ACTIVA","ACTIVA",IF(Tabla1[[#This Row],[ESTADO]]="CERRADA","CERRADA",IF(Tabla1[[#This Row],[ESTADO]]="TRASLADADA","CERRADA",IF(Tabla1[[#This Row],[ESTADO]]="DESMONTADA","CERRADA",IF(Tabla1[[#This Row],[ESTADO]]="SEGUIMIENTO","ACTIVA")))))</f>
        <v>CERRADA</v>
      </c>
      <c r="Z21" s="139" t="str">
        <f>+IF(Tabla1[[#This Row],[T. RESPUESTA]]&lt;=1,"24 HORAS",IF(Tabla1[[#This Row],[T. RESPUESTA]]=2,"48 HORAS",IF(Tabla1[[#This Row],[T. RESPUESTA]]=3,"72 HORAS",IF(Tabla1[[#This Row],[T. RESPUESTA]]=4,"96 HORAS",IF(Tabla1[[#This Row],[T. RESPUESTA]]=5,"120 HORAS",IF(Tabla1[[#This Row],[T. RESPUESTA]]&gt;=6,"6 DIAS O MAS","ERROR"))))))</f>
        <v>6 DIAS O MAS</v>
      </c>
      <c r="AA21" s="87" t="s">
        <v>6355</v>
      </c>
      <c r="AB21" s="120" t="str">
        <f>TEXT(Tabla1[[#This Row],[FECHA DEL INCIDENTE]],"MMM-DD")</f>
        <v>feb-24</v>
      </c>
      <c r="AC21" s="145" t="e">
        <f>VLOOKUP(G21,'Archivo data rimac reclamos'!B:C,2,0)</f>
        <v>#N/A</v>
      </c>
      <c r="AD21" s="145" t="e">
        <f>VLOOKUP(Tabla1[[#This Row],[dn]],'Reporte de casos MAD'!H:W,16,0)</f>
        <v>#N/A</v>
      </c>
      <c r="AE21" s="139" t="e">
        <f>VLOOKUP(Tabla1[[#This Row],[dn]],'HOJA 3 MEDICAMENTOS'!G:Q,11,0)</f>
        <v>#N/A</v>
      </c>
      <c r="AF21" s="140" t="e">
        <f>VLOOKUP(Tabla1[[#This Row],[dn]],'base pendientes viva 1a'!C:Q,15,0)</f>
        <v>#N/A</v>
      </c>
      <c r="AG21" s="140"/>
      <c r="AH21" s="140"/>
      <c r="AI21" s="139" t="str">
        <f>VLOOKUP(Tabla1[[#This Row],[MOTIVO]],clasificador!A:C,2,0)</f>
        <v>Solicitud</v>
      </c>
      <c r="AJ21" s="139" t="str">
        <f>VLOOKUP(Tabla1[[#This Row],[MOTIVO]],clasificador!A:C,3,0)</f>
        <v>SOLICITUD</v>
      </c>
      <c r="AK21" s="329"/>
    </row>
    <row r="22" spans="1:37" ht="18.75" hidden="1" customHeight="1">
      <c r="A22" s="139">
        <f>YEAR(Tabla1[[#This Row],[FECHA DEL INCIDENTE]])*100+MONTH(Tabla1[[#This Row],[FECHA DEL INCIDENTE]])</f>
        <v>202502</v>
      </c>
      <c r="B22" s="87" t="s">
        <v>6347</v>
      </c>
      <c r="C22" s="87" t="s">
        <v>6348</v>
      </c>
      <c r="D22" s="87" t="s">
        <v>1067</v>
      </c>
      <c r="E22" s="120" t="s">
        <v>400</v>
      </c>
      <c r="F22" s="87" t="s">
        <v>2</v>
      </c>
      <c r="G22" s="233">
        <v>40182382</v>
      </c>
      <c r="H22" s="145" t="s">
        <v>6406</v>
      </c>
      <c r="I22" s="140"/>
      <c r="J22" s="236" t="s">
        <v>6407</v>
      </c>
      <c r="K22" s="139"/>
      <c r="L22" s="139"/>
      <c r="M22" s="139"/>
      <c r="N22" s="91" t="s">
        <v>298</v>
      </c>
      <c r="O22" s="87" t="s">
        <v>299</v>
      </c>
      <c r="P22" s="99" t="s">
        <v>6363</v>
      </c>
      <c r="Q22" s="100" t="s">
        <v>6359</v>
      </c>
      <c r="R22" s="101" t="s">
        <v>272</v>
      </c>
      <c r="S22" s="139" t="s">
        <v>352</v>
      </c>
      <c r="T22" s="142">
        <v>45712</v>
      </c>
      <c r="U22" s="143" t="s">
        <v>6372</v>
      </c>
      <c r="V22" s="4">
        <v>45768</v>
      </c>
      <c r="W22" s="87" t="s">
        <v>141</v>
      </c>
      <c r="X22" s="139">
        <f>NETWORKDAYS(Tabla1[[#This Row],[FECHA DEL INCIDENTE]],Tabla1[[#This Row],[FECHA DE RESPUESTA]])</f>
        <v>41</v>
      </c>
      <c r="Y22" s="120" t="str">
        <f>IF(Tabla1[[#This Row],[ESTADO]]="ACTIVA","ACTIVA",IF(Tabla1[[#This Row],[ESTADO]]="CERRADA","CERRADA",IF(Tabla1[[#This Row],[ESTADO]]="TRASLADADA","CERRADA",IF(Tabla1[[#This Row],[ESTADO]]="DESMONTADA","CERRADA",IF(Tabla1[[#This Row],[ESTADO]]="SEGUIMIENTO","ACTIVA")))))</f>
        <v>CERRADA</v>
      </c>
      <c r="Z22" s="139" t="str">
        <f>+IF(Tabla1[[#This Row],[T. RESPUESTA]]&lt;=1,"24 HORAS",IF(Tabla1[[#This Row],[T. RESPUESTA]]=2,"48 HORAS",IF(Tabla1[[#This Row],[T. RESPUESTA]]=3,"72 HORAS",IF(Tabla1[[#This Row],[T. RESPUESTA]]=4,"96 HORAS",IF(Tabla1[[#This Row],[T. RESPUESTA]]=5,"120 HORAS",IF(Tabla1[[#This Row],[T. RESPUESTA]]&gt;=6,"6 DIAS O MAS","ERROR"))))))</f>
        <v>6 DIAS O MAS</v>
      </c>
      <c r="AA22" s="87" t="s">
        <v>6355</v>
      </c>
      <c r="AB22" s="120" t="str">
        <f>TEXT(Tabla1[[#This Row],[FECHA DEL INCIDENTE]],"MMM-DD")</f>
        <v>feb-24</v>
      </c>
      <c r="AC22" s="145" t="e">
        <f>VLOOKUP(G22,'Archivo data rimac reclamos'!B:C,2,0)</f>
        <v>#N/A</v>
      </c>
      <c r="AD22" s="145" t="e">
        <f>VLOOKUP(Tabla1[[#This Row],[dn]],'Reporte de casos MAD'!H:W,16,0)</f>
        <v>#N/A</v>
      </c>
      <c r="AE22" s="139" t="e">
        <f>VLOOKUP(Tabla1[[#This Row],[dn]],'HOJA 3 MEDICAMENTOS'!G:Q,11,0)</f>
        <v>#N/A</v>
      </c>
      <c r="AF22" s="140" t="e">
        <f>VLOOKUP(Tabla1[[#This Row],[dn]],'base pendientes viva 1a'!C:Q,15,0)</f>
        <v>#N/A</v>
      </c>
      <c r="AG22" s="140"/>
      <c r="AH22" s="140"/>
      <c r="AI22" s="139" t="str">
        <f>VLOOKUP(Tabla1[[#This Row],[MOTIVO]],clasificador!A:C,2,0)</f>
        <v>Solicitud</v>
      </c>
      <c r="AJ22" s="139" t="str">
        <f>VLOOKUP(Tabla1[[#This Row],[MOTIVO]],clasificador!A:C,3,0)</f>
        <v>SOLICITUD</v>
      </c>
      <c r="AK22" s="329"/>
    </row>
    <row r="23" spans="1:37" ht="18.75" hidden="1" customHeight="1">
      <c r="A23" s="139">
        <f>YEAR(Tabla1[[#This Row],[FECHA DEL INCIDENTE]])*100+MONTH(Tabla1[[#This Row],[FECHA DEL INCIDENTE]])</f>
        <v>202502</v>
      </c>
      <c r="B23" s="87" t="s">
        <v>6347</v>
      </c>
      <c r="C23" s="87" t="s">
        <v>6348</v>
      </c>
      <c r="D23" s="87" t="s">
        <v>1067</v>
      </c>
      <c r="E23" s="120" t="s">
        <v>400</v>
      </c>
      <c r="F23" s="87" t="s">
        <v>2</v>
      </c>
      <c r="G23" s="233">
        <v>73041988</v>
      </c>
      <c r="H23" s="145" t="s">
        <v>6408</v>
      </c>
      <c r="I23" s="140"/>
      <c r="J23" s="236">
        <v>922541189</v>
      </c>
      <c r="K23" s="139"/>
      <c r="L23" s="139"/>
      <c r="M23" s="139"/>
      <c r="N23" s="91" t="s">
        <v>298</v>
      </c>
      <c r="O23" s="87" t="s">
        <v>299</v>
      </c>
      <c r="P23" s="99" t="s">
        <v>6363</v>
      </c>
      <c r="Q23" s="100" t="s">
        <v>6359</v>
      </c>
      <c r="R23" s="101" t="s">
        <v>272</v>
      </c>
      <c r="S23" s="139" t="s">
        <v>314</v>
      </c>
      <c r="T23" s="142">
        <v>45712</v>
      </c>
      <c r="U23" s="143" t="s">
        <v>6409</v>
      </c>
      <c r="V23" s="90">
        <v>45754</v>
      </c>
      <c r="W23" s="87" t="s">
        <v>141</v>
      </c>
      <c r="X23" s="139">
        <f>NETWORKDAYS(Tabla1[[#This Row],[FECHA DEL INCIDENTE]],Tabla1[[#This Row],[FECHA DE RESPUESTA]])</f>
        <v>31</v>
      </c>
      <c r="Y23" s="120" t="str">
        <f>IF(Tabla1[[#This Row],[ESTADO]]="ACTIVA","ACTIVA",IF(Tabla1[[#This Row],[ESTADO]]="CERRADA","CERRADA",IF(Tabla1[[#This Row],[ESTADO]]="TRASLADADA","CERRADA",IF(Tabla1[[#This Row],[ESTADO]]="DESMONTADA","CERRADA",IF(Tabla1[[#This Row],[ESTADO]]="SEGUIMIENTO","ACTIVA")))))</f>
        <v>CERRADA</v>
      </c>
      <c r="Z23" s="139" t="str">
        <f>+IF(Tabla1[[#This Row],[T. RESPUESTA]]&lt;=1,"24 HORAS",IF(Tabla1[[#This Row],[T. RESPUESTA]]=2,"48 HORAS",IF(Tabla1[[#This Row],[T. RESPUESTA]]=3,"72 HORAS",IF(Tabla1[[#This Row],[T. RESPUESTA]]=4,"96 HORAS",IF(Tabla1[[#This Row],[T. RESPUESTA]]=5,"120 HORAS",IF(Tabla1[[#This Row],[T. RESPUESTA]]&gt;=6,"6 DIAS O MAS","ERROR"))))))</f>
        <v>6 DIAS O MAS</v>
      </c>
      <c r="AA23" s="87" t="s">
        <v>6355</v>
      </c>
      <c r="AB23" s="120" t="str">
        <f>TEXT(Tabla1[[#This Row],[FECHA DEL INCIDENTE]],"MMM-DD")</f>
        <v>feb-24</v>
      </c>
      <c r="AC23" s="145" t="e">
        <f>VLOOKUP(G23,'Archivo data rimac reclamos'!B:C,2,0)</f>
        <v>#N/A</v>
      </c>
      <c r="AD23" s="145" t="e">
        <f>VLOOKUP(Tabla1[[#This Row],[dn]],'Reporte de casos MAD'!H:W,16,0)</f>
        <v>#N/A</v>
      </c>
      <c r="AE23" s="139" t="e">
        <f>VLOOKUP(Tabla1[[#This Row],[dn]],'HOJA 3 MEDICAMENTOS'!G:Q,11,0)</f>
        <v>#N/A</v>
      </c>
      <c r="AF23" s="140" t="e">
        <f>VLOOKUP(Tabla1[[#This Row],[dn]],'base pendientes viva 1a'!C:Q,15,0)</f>
        <v>#N/A</v>
      </c>
      <c r="AG23" s="140"/>
      <c r="AH23" s="140"/>
      <c r="AI23" s="139" t="str">
        <f>VLOOKUP(Tabla1[[#This Row],[MOTIVO]],clasificador!A:C,2,0)</f>
        <v>Solicitud</v>
      </c>
      <c r="AJ23" s="139" t="str">
        <f>VLOOKUP(Tabla1[[#This Row],[MOTIVO]],clasificador!A:C,3,0)</f>
        <v>SOLICITUD</v>
      </c>
      <c r="AK23" s="329"/>
    </row>
    <row r="24" spans="1:37" ht="18.75" hidden="1" customHeight="1">
      <c r="A24" s="139">
        <f>YEAR(Tabla1[[#This Row],[FECHA DEL INCIDENTE]])*100+MONTH(Tabla1[[#This Row],[FECHA DEL INCIDENTE]])</f>
        <v>202502</v>
      </c>
      <c r="B24" s="87" t="s">
        <v>6347</v>
      </c>
      <c r="C24" s="87" t="s">
        <v>6348</v>
      </c>
      <c r="D24" s="87" t="s">
        <v>1067</v>
      </c>
      <c r="E24" s="120" t="s">
        <v>400</v>
      </c>
      <c r="F24" s="87" t="s">
        <v>2</v>
      </c>
      <c r="G24" s="233">
        <v>48007920</v>
      </c>
      <c r="H24" s="145" t="s">
        <v>6410</v>
      </c>
      <c r="I24" s="140"/>
      <c r="J24" s="236">
        <v>922029445</v>
      </c>
      <c r="K24" s="139"/>
      <c r="L24" s="139"/>
      <c r="M24" s="139"/>
      <c r="N24" s="91" t="s">
        <v>298</v>
      </c>
      <c r="O24" s="87" t="s">
        <v>299</v>
      </c>
      <c r="P24" s="99" t="s">
        <v>6363</v>
      </c>
      <c r="Q24" s="100" t="s">
        <v>6359</v>
      </c>
      <c r="R24" s="101" t="s">
        <v>272</v>
      </c>
      <c r="S24" s="139" t="s">
        <v>314</v>
      </c>
      <c r="T24" s="142">
        <v>45712</v>
      </c>
      <c r="U24" s="143" t="s">
        <v>6372</v>
      </c>
      <c r="V24" s="4">
        <v>45768</v>
      </c>
      <c r="W24" s="87" t="s">
        <v>141</v>
      </c>
      <c r="X24" s="139">
        <f>NETWORKDAYS(Tabla1[[#This Row],[FECHA DEL INCIDENTE]],Tabla1[[#This Row],[FECHA DE RESPUESTA]])</f>
        <v>41</v>
      </c>
      <c r="Y24" s="120" t="str">
        <f>IF(Tabla1[[#This Row],[ESTADO]]="ACTIVA","ACTIVA",IF(Tabla1[[#This Row],[ESTADO]]="CERRADA","CERRADA",IF(Tabla1[[#This Row],[ESTADO]]="TRASLADADA","CERRADA",IF(Tabla1[[#This Row],[ESTADO]]="DESMONTADA","CERRADA",IF(Tabla1[[#This Row],[ESTADO]]="SEGUIMIENTO","ACTIVA")))))</f>
        <v>CERRADA</v>
      </c>
      <c r="Z24" s="139" t="str">
        <f>+IF(Tabla1[[#This Row],[T. RESPUESTA]]&lt;=1,"24 HORAS",IF(Tabla1[[#This Row],[T. RESPUESTA]]=2,"48 HORAS",IF(Tabla1[[#This Row],[T. RESPUESTA]]=3,"72 HORAS",IF(Tabla1[[#This Row],[T. RESPUESTA]]=4,"96 HORAS",IF(Tabla1[[#This Row],[T. RESPUESTA]]=5,"120 HORAS",IF(Tabla1[[#This Row],[T. RESPUESTA]]&gt;=6,"6 DIAS O MAS","ERROR"))))))</f>
        <v>6 DIAS O MAS</v>
      </c>
      <c r="AA24" s="87" t="s">
        <v>6355</v>
      </c>
      <c r="AB24" s="120" t="str">
        <f>TEXT(Tabla1[[#This Row],[FECHA DEL INCIDENTE]],"MMM-DD")</f>
        <v>feb-24</v>
      </c>
      <c r="AC24" s="145" t="e">
        <f>VLOOKUP(G24,'Archivo data rimac reclamos'!B:C,2,0)</f>
        <v>#N/A</v>
      </c>
      <c r="AD24" s="145" t="e">
        <f>VLOOKUP(Tabla1[[#This Row],[dn]],'Reporte de casos MAD'!H:W,16,0)</f>
        <v>#N/A</v>
      </c>
      <c r="AE24" s="139" t="e">
        <f>VLOOKUP(Tabla1[[#This Row],[dn]],'HOJA 3 MEDICAMENTOS'!G:Q,11,0)</f>
        <v>#N/A</v>
      </c>
      <c r="AF24" s="140" t="e">
        <f>VLOOKUP(Tabla1[[#This Row],[dn]],'base pendientes viva 1a'!C:Q,15,0)</f>
        <v>#N/A</v>
      </c>
      <c r="AG24" s="140"/>
      <c r="AH24" s="140"/>
      <c r="AI24" s="139" t="str">
        <f>VLOOKUP(Tabla1[[#This Row],[MOTIVO]],clasificador!A:C,2,0)</f>
        <v>Solicitud</v>
      </c>
      <c r="AJ24" s="139" t="str">
        <f>VLOOKUP(Tabla1[[#This Row],[MOTIVO]],clasificador!A:C,3,0)</f>
        <v>SOLICITUD</v>
      </c>
      <c r="AK24" s="329"/>
    </row>
    <row r="25" spans="1:37" ht="18.75" hidden="1" customHeight="1">
      <c r="A25" s="139">
        <f>YEAR(Tabla1[[#This Row],[FECHA DEL INCIDENTE]])*100+MONTH(Tabla1[[#This Row],[FECHA DEL INCIDENTE]])</f>
        <v>202502</v>
      </c>
      <c r="B25" s="87" t="s">
        <v>6347</v>
      </c>
      <c r="C25" s="87" t="s">
        <v>6348</v>
      </c>
      <c r="D25" s="87" t="s">
        <v>1067</v>
      </c>
      <c r="E25" s="120" t="s">
        <v>400</v>
      </c>
      <c r="F25" s="87" t="s">
        <v>2</v>
      </c>
      <c r="G25" s="233">
        <v>73212980</v>
      </c>
      <c r="H25" s="145" t="s">
        <v>6411</v>
      </c>
      <c r="I25" s="140"/>
      <c r="J25" s="236">
        <v>922330557</v>
      </c>
      <c r="K25" s="139"/>
      <c r="L25" s="139"/>
      <c r="M25" s="139"/>
      <c r="N25" s="91" t="s">
        <v>298</v>
      </c>
      <c r="O25" s="87" t="s">
        <v>299</v>
      </c>
      <c r="P25" s="99" t="s">
        <v>6363</v>
      </c>
      <c r="Q25" s="100" t="s">
        <v>6359</v>
      </c>
      <c r="R25" s="101" t="s">
        <v>272</v>
      </c>
      <c r="S25" s="139" t="s">
        <v>314</v>
      </c>
      <c r="T25" s="142">
        <v>45712</v>
      </c>
      <c r="U25" s="143" t="s">
        <v>6372</v>
      </c>
      <c r="V25" s="4">
        <v>45768</v>
      </c>
      <c r="W25" s="87" t="s">
        <v>141</v>
      </c>
      <c r="X25" s="139">
        <f>NETWORKDAYS(Tabla1[[#This Row],[FECHA DEL INCIDENTE]],Tabla1[[#This Row],[FECHA DE RESPUESTA]])</f>
        <v>41</v>
      </c>
      <c r="Y25" s="120" t="str">
        <f>IF(Tabla1[[#This Row],[ESTADO]]="ACTIVA","ACTIVA",IF(Tabla1[[#This Row],[ESTADO]]="CERRADA","CERRADA",IF(Tabla1[[#This Row],[ESTADO]]="TRASLADADA","CERRADA",IF(Tabla1[[#This Row],[ESTADO]]="DESMONTADA","CERRADA",IF(Tabla1[[#This Row],[ESTADO]]="SEGUIMIENTO","ACTIVA")))))</f>
        <v>CERRADA</v>
      </c>
      <c r="Z25" s="139" t="str">
        <f>+IF(Tabla1[[#This Row],[T. RESPUESTA]]&lt;=1,"24 HORAS",IF(Tabla1[[#This Row],[T. RESPUESTA]]=2,"48 HORAS",IF(Tabla1[[#This Row],[T. RESPUESTA]]=3,"72 HORAS",IF(Tabla1[[#This Row],[T. RESPUESTA]]=4,"96 HORAS",IF(Tabla1[[#This Row],[T. RESPUESTA]]=5,"120 HORAS",IF(Tabla1[[#This Row],[T. RESPUESTA]]&gt;=6,"6 DIAS O MAS","ERROR"))))))</f>
        <v>6 DIAS O MAS</v>
      </c>
      <c r="AA25" s="87" t="s">
        <v>6355</v>
      </c>
      <c r="AB25" s="120" t="str">
        <f>TEXT(Tabla1[[#This Row],[FECHA DEL INCIDENTE]],"MMM-DD")</f>
        <v>feb-24</v>
      </c>
      <c r="AC25" s="145" t="e">
        <f>VLOOKUP(G25,'Archivo data rimac reclamos'!B:C,2,0)</f>
        <v>#N/A</v>
      </c>
      <c r="AD25" s="145" t="e">
        <f>VLOOKUP(Tabla1[[#This Row],[dn]],'Reporte de casos MAD'!H:W,16,0)</f>
        <v>#N/A</v>
      </c>
      <c r="AE25" s="139" t="e">
        <f>VLOOKUP(Tabla1[[#This Row],[dn]],'HOJA 3 MEDICAMENTOS'!G:Q,11,0)</f>
        <v>#N/A</v>
      </c>
      <c r="AF25" s="140" t="e">
        <f>VLOOKUP(Tabla1[[#This Row],[dn]],'base pendientes viva 1a'!C:Q,15,0)</f>
        <v>#N/A</v>
      </c>
      <c r="AG25" s="140"/>
      <c r="AH25" s="140"/>
      <c r="AI25" s="139" t="str">
        <f>VLOOKUP(Tabla1[[#This Row],[MOTIVO]],clasificador!A:C,2,0)</f>
        <v>Solicitud</v>
      </c>
      <c r="AJ25" s="139" t="str">
        <f>VLOOKUP(Tabla1[[#This Row],[MOTIVO]],clasificador!A:C,3,0)</f>
        <v>SOLICITUD</v>
      </c>
      <c r="AK25" s="329"/>
    </row>
    <row r="26" spans="1:37" ht="18.75" hidden="1" customHeight="1">
      <c r="A26" s="139">
        <f>YEAR(Tabla1[[#This Row],[FECHA DEL INCIDENTE]])*100+MONTH(Tabla1[[#This Row],[FECHA DEL INCIDENTE]])</f>
        <v>202502</v>
      </c>
      <c r="B26" s="87" t="s">
        <v>6347</v>
      </c>
      <c r="C26" s="87" t="s">
        <v>6348</v>
      </c>
      <c r="D26" s="87" t="s">
        <v>1067</v>
      </c>
      <c r="E26" s="120" t="s">
        <v>400</v>
      </c>
      <c r="F26" s="87" t="s">
        <v>2</v>
      </c>
      <c r="G26" s="233">
        <v>73607023</v>
      </c>
      <c r="H26" s="145" t="s">
        <v>6412</v>
      </c>
      <c r="I26" s="140"/>
      <c r="J26" s="236" t="s">
        <v>6413</v>
      </c>
      <c r="K26" s="139"/>
      <c r="L26" s="139"/>
      <c r="M26" s="139"/>
      <c r="N26" s="91" t="s">
        <v>298</v>
      </c>
      <c r="O26" s="87" t="s">
        <v>299</v>
      </c>
      <c r="P26" s="99" t="s">
        <v>6363</v>
      </c>
      <c r="Q26" s="100" t="s">
        <v>6359</v>
      </c>
      <c r="R26" s="101" t="s">
        <v>272</v>
      </c>
      <c r="S26" s="139" t="s">
        <v>314</v>
      </c>
      <c r="T26" s="142">
        <v>45712</v>
      </c>
      <c r="U26" s="143" t="s">
        <v>6372</v>
      </c>
      <c r="V26" s="4">
        <v>45768</v>
      </c>
      <c r="W26" s="87" t="s">
        <v>141</v>
      </c>
      <c r="X26" s="139">
        <f>NETWORKDAYS(Tabla1[[#This Row],[FECHA DEL INCIDENTE]],Tabla1[[#This Row],[FECHA DE RESPUESTA]])</f>
        <v>41</v>
      </c>
      <c r="Y26" s="120" t="str">
        <f>IF(Tabla1[[#This Row],[ESTADO]]="ACTIVA","ACTIVA",IF(Tabla1[[#This Row],[ESTADO]]="CERRADA","CERRADA",IF(Tabla1[[#This Row],[ESTADO]]="TRASLADADA","CERRADA",IF(Tabla1[[#This Row],[ESTADO]]="DESMONTADA","CERRADA",IF(Tabla1[[#This Row],[ESTADO]]="SEGUIMIENTO","ACTIVA")))))</f>
        <v>CERRADA</v>
      </c>
      <c r="Z26" s="139" t="str">
        <f>+IF(Tabla1[[#This Row],[T. RESPUESTA]]&lt;=1,"24 HORAS",IF(Tabla1[[#This Row],[T. RESPUESTA]]=2,"48 HORAS",IF(Tabla1[[#This Row],[T. RESPUESTA]]=3,"72 HORAS",IF(Tabla1[[#This Row],[T. RESPUESTA]]=4,"96 HORAS",IF(Tabla1[[#This Row],[T. RESPUESTA]]=5,"120 HORAS",IF(Tabla1[[#This Row],[T. RESPUESTA]]&gt;=6,"6 DIAS O MAS","ERROR"))))))</f>
        <v>6 DIAS O MAS</v>
      </c>
      <c r="AA26" s="87" t="s">
        <v>6355</v>
      </c>
      <c r="AB26" s="120" t="str">
        <f>TEXT(Tabla1[[#This Row],[FECHA DEL INCIDENTE]],"MMM-DD")</f>
        <v>feb-24</v>
      </c>
      <c r="AC26" s="145" t="e">
        <f>VLOOKUP(G26,'Archivo data rimac reclamos'!B:C,2,0)</f>
        <v>#N/A</v>
      </c>
      <c r="AD26" s="145" t="e">
        <f>VLOOKUP(Tabla1[[#This Row],[dn]],'Reporte de casos MAD'!H:W,16,0)</f>
        <v>#N/A</v>
      </c>
      <c r="AE26" s="139" t="e">
        <f>VLOOKUP(Tabla1[[#This Row],[dn]],'HOJA 3 MEDICAMENTOS'!G:Q,11,0)</f>
        <v>#N/A</v>
      </c>
      <c r="AF26" s="140" t="e">
        <f>VLOOKUP(Tabla1[[#This Row],[dn]],'base pendientes viva 1a'!C:Q,15,0)</f>
        <v>#N/A</v>
      </c>
      <c r="AG26" s="140"/>
      <c r="AH26" s="140"/>
      <c r="AI26" s="139" t="str">
        <f>VLOOKUP(Tabla1[[#This Row],[MOTIVO]],clasificador!A:C,2,0)</f>
        <v>Solicitud</v>
      </c>
      <c r="AJ26" s="139" t="str">
        <f>VLOOKUP(Tabla1[[#This Row],[MOTIVO]],clasificador!A:C,3,0)</f>
        <v>SOLICITUD</v>
      </c>
      <c r="AK26" s="329"/>
    </row>
    <row r="27" spans="1:37" ht="18.75" hidden="1" customHeight="1">
      <c r="A27" s="139">
        <f>YEAR(Tabla1[[#This Row],[FECHA DEL INCIDENTE]])*100+MONTH(Tabla1[[#This Row],[FECHA DEL INCIDENTE]])</f>
        <v>202502</v>
      </c>
      <c r="B27" s="87" t="s">
        <v>6347</v>
      </c>
      <c r="C27" s="87" t="s">
        <v>6348</v>
      </c>
      <c r="D27" s="87" t="s">
        <v>1067</v>
      </c>
      <c r="E27" s="120" t="s">
        <v>400</v>
      </c>
      <c r="F27" s="87" t="s">
        <v>2</v>
      </c>
      <c r="G27" s="233">
        <v>70341708</v>
      </c>
      <c r="H27" s="145" t="s">
        <v>6414</v>
      </c>
      <c r="I27" s="140"/>
      <c r="J27" s="236">
        <v>956988807</v>
      </c>
      <c r="K27" s="139"/>
      <c r="L27" s="139"/>
      <c r="M27" s="139"/>
      <c r="N27" s="91" t="s">
        <v>298</v>
      </c>
      <c r="O27" s="87" t="s">
        <v>299</v>
      </c>
      <c r="P27" s="99" t="s">
        <v>6363</v>
      </c>
      <c r="Q27" s="100" t="s">
        <v>6359</v>
      </c>
      <c r="R27" s="101" t="s">
        <v>272</v>
      </c>
      <c r="S27" s="139" t="s">
        <v>314</v>
      </c>
      <c r="T27" s="142">
        <v>45712</v>
      </c>
      <c r="U27" s="143" t="s">
        <v>6372</v>
      </c>
      <c r="V27" s="4">
        <v>45768</v>
      </c>
      <c r="W27" s="87" t="s">
        <v>141</v>
      </c>
      <c r="X27" s="139">
        <f>NETWORKDAYS(Tabla1[[#This Row],[FECHA DEL INCIDENTE]],Tabla1[[#This Row],[FECHA DE RESPUESTA]])</f>
        <v>41</v>
      </c>
      <c r="Y27" s="120" t="str">
        <f>IF(Tabla1[[#This Row],[ESTADO]]="ACTIVA","ACTIVA",IF(Tabla1[[#This Row],[ESTADO]]="CERRADA","CERRADA",IF(Tabla1[[#This Row],[ESTADO]]="TRASLADADA","CERRADA",IF(Tabla1[[#This Row],[ESTADO]]="DESMONTADA","CERRADA",IF(Tabla1[[#This Row],[ESTADO]]="SEGUIMIENTO","ACTIVA")))))</f>
        <v>CERRADA</v>
      </c>
      <c r="Z27" s="139" t="str">
        <f>+IF(Tabla1[[#This Row],[T. RESPUESTA]]&lt;=1,"24 HORAS",IF(Tabla1[[#This Row],[T. RESPUESTA]]=2,"48 HORAS",IF(Tabla1[[#This Row],[T. RESPUESTA]]=3,"72 HORAS",IF(Tabla1[[#This Row],[T. RESPUESTA]]=4,"96 HORAS",IF(Tabla1[[#This Row],[T. RESPUESTA]]=5,"120 HORAS",IF(Tabla1[[#This Row],[T. RESPUESTA]]&gt;=6,"6 DIAS O MAS","ERROR"))))))</f>
        <v>6 DIAS O MAS</v>
      </c>
      <c r="AA27" s="87" t="s">
        <v>6355</v>
      </c>
      <c r="AB27" s="120" t="str">
        <f>TEXT(Tabla1[[#This Row],[FECHA DEL INCIDENTE]],"MMM-DD")</f>
        <v>feb-24</v>
      </c>
      <c r="AC27" s="145" t="e">
        <f>VLOOKUP(G27,'Archivo data rimac reclamos'!B:C,2,0)</f>
        <v>#N/A</v>
      </c>
      <c r="AD27" s="145" t="e">
        <f>VLOOKUP(Tabla1[[#This Row],[dn]],'Reporte de casos MAD'!H:W,16,0)</f>
        <v>#N/A</v>
      </c>
      <c r="AE27" s="139" t="e">
        <f>VLOOKUP(Tabla1[[#This Row],[dn]],'HOJA 3 MEDICAMENTOS'!G:Q,11,0)</f>
        <v>#N/A</v>
      </c>
      <c r="AF27" s="140" t="e">
        <f>VLOOKUP(Tabla1[[#This Row],[dn]],'base pendientes viva 1a'!C:Q,15,0)</f>
        <v>#N/A</v>
      </c>
      <c r="AG27" s="140"/>
      <c r="AH27" s="140"/>
      <c r="AI27" s="139" t="str">
        <f>VLOOKUP(Tabla1[[#This Row],[MOTIVO]],clasificador!A:C,2,0)</f>
        <v>Solicitud</v>
      </c>
      <c r="AJ27" s="139" t="str">
        <f>VLOOKUP(Tabla1[[#This Row],[MOTIVO]],clasificador!A:C,3,0)</f>
        <v>SOLICITUD</v>
      </c>
      <c r="AK27" s="329"/>
    </row>
    <row r="28" spans="1:37" ht="18.75" hidden="1" customHeight="1">
      <c r="A28" s="139">
        <f>YEAR(Tabla1[[#This Row],[FECHA DEL INCIDENTE]])*100+MONTH(Tabla1[[#This Row],[FECHA DEL INCIDENTE]])</f>
        <v>202502</v>
      </c>
      <c r="B28" s="87" t="s">
        <v>6347</v>
      </c>
      <c r="C28" s="87" t="s">
        <v>6348</v>
      </c>
      <c r="D28" s="87" t="s">
        <v>1067</v>
      </c>
      <c r="E28" s="120" t="s">
        <v>400</v>
      </c>
      <c r="F28" s="87" t="s">
        <v>2</v>
      </c>
      <c r="G28" s="233">
        <v>7759026</v>
      </c>
      <c r="H28" s="145" t="s">
        <v>6415</v>
      </c>
      <c r="I28" s="140"/>
      <c r="J28" s="236">
        <v>994440154</v>
      </c>
      <c r="K28" s="139"/>
      <c r="L28" s="139"/>
      <c r="M28" s="139"/>
      <c r="N28" s="91" t="s">
        <v>298</v>
      </c>
      <c r="O28" s="87" t="s">
        <v>299</v>
      </c>
      <c r="P28" s="99" t="s">
        <v>6363</v>
      </c>
      <c r="Q28" s="100" t="s">
        <v>6359</v>
      </c>
      <c r="R28" s="101" t="s">
        <v>272</v>
      </c>
      <c r="S28" s="139" t="s">
        <v>6416</v>
      </c>
      <c r="T28" s="142">
        <v>45712</v>
      </c>
      <c r="U28" s="143" t="s">
        <v>6417</v>
      </c>
      <c r="V28" s="4">
        <v>45768</v>
      </c>
      <c r="W28" s="87" t="s">
        <v>141</v>
      </c>
      <c r="X28" s="139">
        <f>NETWORKDAYS(Tabla1[[#This Row],[FECHA DEL INCIDENTE]],Tabla1[[#This Row],[FECHA DE RESPUESTA]])</f>
        <v>41</v>
      </c>
      <c r="Y28" s="120" t="str">
        <f>IF(Tabla1[[#This Row],[ESTADO]]="ACTIVA","ACTIVA",IF(Tabla1[[#This Row],[ESTADO]]="CERRADA","CERRADA",IF(Tabla1[[#This Row],[ESTADO]]="TRASLADADA","CERRADA",IF(Tabla1[[#This Row],[ESTADO]]="DESMONTADA","CERRADA",IF(Tabla1[[#This Row],[ESTADO]]="SEGUIMIENTO","ACTIVA")))))</f>
        <v>CERRADA</v>
      </c>
      <c r="Z28" s="139" t="str">
        <f>+IF(Tabla1[[#This Row],[T. RESPUESTA]]&lt;=1,"24 HORAS",IF(Tabla1[[#This Row],[T. RESPUESTA]]=2,"48 HORAS",IF(Tabla1[[#This Row],[T. RESPUESTA]]=3,"72 HORAS",IF(Tabla1[[#This Row],[T. RESPUESTA]]=4,"96 HORAS",IF(Tabla1[[#This Row],[T. RESPUESTA]]=5,"120 HORAS",IF(Tabla1[[#This Row],[T. RESPUESTA]]&gt;=6,"6 DIAS O MAS","ERROR"))))))</f>
        <v>6 DIAS O MAS</v>
      </c>
      <c r="AA28" s="87" t="s">
        <v>6355</v>
      </c>
      <c r="AB28" s="120" t="str">
        <f>TEXT(Tabla1[[#This Row],[FECHA DEL INCIDENTE]],"MMM-DD")</f>
        <v>feb-24</v>
      </c>
      <c r="AC28" s="145" t="e">
        <f>VLOOKUP(G28,'Archivo data rimac reclamos'!B:C,2,0)</f>
        <v>#N/A</v>
      </c>
      <c r="AD28" s="145" t="e">
        <f>VLOOKUP(Tabla1[[#This Row],[dn]],'Reporte de casos MAD'!H:W,16,0)</f>
        <v>#N/A</v>
      </c>
      <c r="AE28" s="139" t="e">
        <f>VLOOKUP(Tabla1[[#This Row],[dn]],'HOJA 3 MEDICAMENTOS'!G:Q,11,0)</f>
        <v>#N/A</v>
      </c>
      <c r="AF28" s="140" t="e">
        <f>VLOOKUP(Tabla1[[#This Row],[dn]],'base pendientes viva 1a'!C:Q,15,0)</f>
        <v>#N/A</v>
      </c>
      <c r="AG28" s="140"/>
      <c r="AH28" s="140"/>
      <c r="AI28" s="139" t="str">
        <f>VLOOKUP(Tabla1[[#This Row],[MOTIVO]],clasificador!A:C,2,0)</f>
        <v>Solicitud</v>
      </c>
      <c r="AJ28" s="139" t="str">
        <f>VLOOKUP(Tabla1[[#This Row],[MOTIVO]],clasificador!A:C,3,0)</f>
        <v>SOLICITUD</v>
      </c>
      <c r="AK28" s="329"/>
    </row>
    <row r="29" spans="1:37" ht="18.75" hidden="1" customHeight="1">
      <c r="A29" s="139">
        <f>YEAR(Tabla1[[#This Row],[FECHA DEL INCIDENTE]])*100+MONTH(Tabla1[[#This Row],[FECHA DEL INCIDENTE]])</f>
        <v>202502</v>
      </c>
      <c r="B29" s="87" t="s">
        <v>6347</v>
      </c>
      <c r="C29" s="87" t="s">
        <v>6348</v>
      </c>
      <c r="D29" s="87" t="s">
        <v>1067</v>
      </c>
      <c r="E29" s="120" t="s">
        <v>400</v>
      </c>
      <c r="F29" s="87" t="s">
        <v>2</v>
      </c>
      <c r="G29" s="233">
        <v>25737405</v>
      </c>
      <c r="H29" s="145" t="s">
        <v>6418</v>
      </c>
      <c r="I29" s="140"/>
      <c r="J29" s="236">
        <v>989016032</v>
      </c>
      <c r="K29" s="139"/>
      <c r="L29" s="139"/>
      <c r="M29" s="139"/>
      <c r="N29" s="91" t="s">
        <v>298</v>
      </c>
      <c r="O29" s="87" t="s">
        <v>299</v>
      </c>
      <c r="P29" s="99" t="s">
        <v>6363</v>
      </c>
      <c r="Q29" s="100" t="s">
        <v>6359</v>
      </c>
      <c r="R29" s="101" t="s">
        <v>272</v>
      </c>
      <c r="S29" s="139" t="s">
        <v>6370</v>
      </c>
      <c r="T29" s="142">
        <v>45712</v>
      </c>
      <c r="U29" s="143" t="s">
        <v>6372</v>
      </c>
      <c r="V29" s="4">
        <v>45768</v>
      </c>
      <c r="W29" s="87" t="s">
        <v>141</v>
      </c>
      <c r="X29" s="139">
        <f>NETWORKDAYS(Tabla1[[#This Row],[FECHA DEL INCIDENTE]],Tabla1[[#This Row],[FECHA DE RESPUESTA]])</f>
        <v>41</v>
      </c>
      <c r="Y29" s="120" t="str">
        <f>IF(Tabla1[[#This Row],[ESTADO]]="ACTIVA","ACTIVA",IF(Tabla1[[#This Row],[ESTADO]]="CERRADA","CERRADA",IF(Tabla1[[#This Row],[ESTADO]]="TRASLADADA","CERRADA",IF(Tabla1[[#This Row],[ESTADO]]="DESMONTADA","CERRADA",IF(Tabla1[[#This Row],[ESTADO]]="SEGUIMIENTO","ACTIVA")))))</f>
        <v>CERRADA</v>
      </c>
      <c r="Z29" s="139" t="str">
        <f>+IF(Tabla1[[#This Row],[T. RESPUESTA]]&lt;=1,"24 HORAS",IF(Tabla1[[#This Row],[T. RESPUESTA]]=2,"48 HORAS",IF(Tabla1[[#This Row],[T. RESPUESTA]]=3,"72 HORAS",IF(Tabla1[[#This Row],[T. RESPUESTA]]=4,"96 HORAS",IF(Tabla1[[#This Row],[T. RESPUESTA]]=5,"120 HORAS",IF(Tabla1[[#This Row],[T. RESPUESTA]]&gt;=6,"6 DIAS O MAS","ERROR"))))))</f>
        <v>6 DIAS O MAS</v>
      </c>
      <c r="AA29" s="87" t="s">
        <v>6355</v>
      </c>
      <c r="AB29" s="120" t="str">
        <f>TEXT(Tabla1[[#This Row],[FECHA DEL INCIDENTE]],"MMM-DD")</f>
        <v>feb-24</v>
      </c>
      <c r="AC29" s="145" t="e">
        <f>VLOOKUP(G29,'Archivo data rimac reclamos'!B:C,2,0)</f>
        <v>#N/A</v>
      </c>
      <c r="AD29" s="145" t="e">
        <f>VLOOKUP(Tabla1[[#This Row],[dn]],'Reporte de casos MAD'!H:W,16,0)</f>
        <v>#N/A</v>
      </c>
      <c r="AE29" s="139" t="e">
        <f>VLOOKUP(Tabla1[[#This Row],[dn]],'HOJA 3 MEDICAMENTOS'!G:Q,11,0)</f>
        <v>#N/A</v>
      </c>
      <c r="AF29" s="140" t="e">
        <f>VLOOKUP(Tabla1[[#This Row],[dn]],'base pendientes viva 1a'!C:Q,15,0)</f>
        <v>#N/A</v>
      </c>
      <c r="AG29" s="140"/>
      <c r="AH29" s="140"/>
      <c r="AI29" s="139" t="str">
        <f>VLOOKUP(Tabla1[[#This Row],[MOTIVO]],clasificador!A:C,2,0)</f>
        <v>Solicitud</v>
      </c>
      <c r="AJ29" s="139" t="str">
        <f>VLOOKUP(Tabla1[[#This Row],[MOTIVO]],clasificador!A:C,3,0)</f>
        <v>SOLICITUD</v>
      </c>
      <c r="AK29" s="329"/>
    </row>
    <row r="30" spans="1:37" ht="18.75" hidden="1" customHeight="1">
      <c r="A30" s="139">
        <f>YEAR(Tabla1[[#This Row],[FECHA DEL INCIDENTE]])*100+MONTH(Tabla1[[#This Row],[FECHA DEL INCIDENTE]])</f>
        <v>202502</v>
      </c>
      <c r="B30" s="87" t="s">
        <v>6347</v>
      </c>
      <c r="C30" s="87" t="s">
        <v>6348</v>
      </c>
      <c r="D30" s="87" t="s">
        <v>1067</v>
      </c>
      <c r="E30" s="120" t="s">
        <v>400</v>
      </c>
      <c r="F30" s="87" t="s">
        <v>2</v>
      </c>
      <c r="G30" s="233">
        <v>7938897</v>
      </c>
      <c r="H30" s="145" t="s">
        <v>6419</v>
      </c>
      <c r="I30" s="140"/>
      <c r="J30" s="236">
        <v>989015998</v>
      </c>
      <c r="K30" s="139"/>
      <c r="L30" s="139"/>
      <c r="M30" s="139"/>
      <c r="N30" s="91" t="s">
        <v>298</v>
      </c>
      <c r="O30" s="87" t="s">
        <v>299</v>
      </c>
      <c r="P30" s="99" t="s">
        <v>6363</v>
      </c>
      <c r="Q30" s="100" t="s">
        <v>6359</v>
      </c>
      <c r="R30" s="101" t="s">
        <v>272</v>
      </c>
      <c r="S30" s="139" t="s">
        <v>6420</v>
      </c>
      <c r="T30" s="142">
        <v>45712</v>
      </c>
      <c r="U30" s="143" t="s">
        <v>6421</v>
      </c>
      <c r="V30" s="90">
        <v>45759</v>
      </c>
      <c r="W30" s="87" t="s">
        <v>141</v>
      </c>
      <c r="X30" s="139">
        <f>NETWORKDAYS(Tabla1[[#This Row],[FECHA DEL INCIDENTE]],Tabla1[[#This Row],[FECHA DE RESPUESTA]])</f>
        <v>35</v>
      </c>
      <c r="Y30" s="120" t="str">
        <f>IF(Tabla1[[#This Row],[ESTADO]]="ACTIVA","ACTIVA",IF(Tabla1[[#This Row],[ESTADO]]="CERRADA","CERRADA",IF(Tabla1[[#This Row],[ESTADO]]="TRASLADADA","CERRADA",IF(Tabla1[[#This Row],[ESTADO]]="DESMONTADA","CERRADA",IF(Tabla1[[#This Row],[ESTADO]]="SEGUIMIENTO","ACTIVA")))))</f>
        <v>CERRADA</v>
      </c>
      <c r="Z30" s="139" t="str">
        <f>+IF(Tabla1[[#This Row],[T. RESPUESTA]]&lt;=1,"24 HORAS",IF(Tabla1[[#This Row],[T. RESPUESTA]]=2,"48 HORAS",IF(Tabla1[[#This Row],[T. RESPUESTA]]=3,"72 HORAS",IF(Tabla1[[#This Row],[T. RESPUESTA]]=4,"96 HORAS",IF(Tabla1[[#This Row],[T. RESPUESTA]]=5,"120 HORAS",IF(Tabla1[[#This Row],[T. RESPUESTA]]&gt;=6,"6 DIAS O MAS","ERROR"))))))</f>
        <v>6 DIAS O MAS</v>
      </c>
      <c r="AA30" s="87" t="s">
        <v>6355</v>
      </c>
      <c r="AB30" s="120" t="str">
        <f>TEXT(Tabla1[[#This Row],[FECHA DEL INCIDENTE]],"MMM-DD")</f>
        <v>feb-24</v>
      </c>
      <c r="AC30" s="145" t="e">
        <f>VLOOKUP(G30,'Archivo data rimac reclamos'!B:C,2,0)</f>
        <v>#N/A</v>
      </c>
      <c r="AD30" s="145" t="e">
        <f>VLOOKUP(Tabla1[[#This Row],[dn]],'Reporte de casos MAD'!H:W,16,0)</f>
        <v>#N/A</v>
      </c>
      <c r="AE30" s="139" t="e">
        <f>VLOOKUP(Tabla1[[#This Row],[dn]],'HOJA 3 MEDICAMENTOS'!G:Q,11,0)</f>
        <v>#N/A</v>
      </c>
      <c r="AF30" s="140" t="e">
        <f>VLOOKUP(Tabla1[[#This Row],[dn]],'base pendientes viva 1a'!C:Q,15,0)</f>
        <v>#N/A</v>
      </c>
      <c r="AG30" s="140"/>
      <c r="AH30" s="140"/>
      <c r="AI30" s="139" t="str">
        <f>VLOOKUP(Tabla1[[#This Row],[MOTIVO]],clasificador!A:C,2,0)</f>
        <v>Solicitud</v>
      </c>
      <c r="AJ30" s="139" t="str">
        <f>VLOOKUP(Tabla1[[#This Row],[MOTIVO]],clasificador!A:C,3,0)</f>
        <v>SOLICITUD</v>
      </c>
      <c r="AK30" s="329"/>
    </row>
    <row r="31" spans="1:37" ht="18.75" hidden="1" customHeight="1">
      <c r="A31" s="139">
        <f>YEAR(Tabla1[[#This Row],[FECHA DEL INCIDENTE]])*100+MONTH(Tabla1[[#This Row],[FECHA DEL INCIDENTE]])</f>
        <v>202502</v>
      </c>
      <c r="B31" s="87" t="s">
        <v>6347</v>
      </c>
      <c r="C31" s="87" t="s">
        <v>6348</v>
      </c>
      <c r="D31" s="87" t="s">
        <v>1067</v>
      </c>
      <c r="E31" s="120" t="s">
        <v>400</v>
      </c>
      <c r="F31" s="87" t="s">
        <v>2</v>
      </c>
      <c r="G31" s="233">
        <v>72741849</v>
      </c>
      <c r="H31" s="145" t="s">
        <v>6422</v>
      </c>
      <c r="I31" s="140"/>
      <c r="J31" s="236">
        <v>924822102</v>
      </c>
      <c r="K31" s="139"/>
      <c r="L31" s="139"/>
      <c r="M31" s="139"/>
      <c r="N31" s="91" t="s">
        <v>298</v>
      </c>
      <c r="O31" s="87" t="s">
        <v>299</v>
      </c>
      <c r="P31" s="99" t="s">
        <v>6363</v>
      </c>
      <c r="Q31" s="100" t="s">
        <v>6359</v>
      </c>
      <c r="R31" s="101" t="s">
        <v>272</v>
      </c>
      <c r="S31" s="139" t="s">
        <v>314</v>
      </c>
      <c r="T31" s="142">
        <v>45712</v>
      </c>
      <c r="U31" s="143" t="s">
        <v>6372</v>
      </c>
      <c r="V31" s="4">
        <v>45768</v>
      </c>
      <c r="W31" s="87" t="s">
        <v>141</v>
      </c>
      <c r="X31" s="139">
        <f>NETWORKDAYS(Tabla1[[#This Row],[FECHA DEL INCIDENTE]],Tabla1[[#This Row],[FECHA DE RESPUESTA]])</f>
        <v>41</v>
      </c>
      <c r="Y31" s="120" t="str">
        <f>IF(Tabla1[[#This Row],[ESTADO]]="ACTIVA","ACTIVA",IF(Tabla1[[#This Row],[ESTADO]]="CERRADA","CERRADA",IF(Tabla1[[#This Row],[ESTADO]]="TRASLADADA","CERRADA",IF(Tabla1[[#This Row],[ESTADO]]="DESMONTADA","CERRADA",IF(Tabla1[[#This Row],[ESTADO]]="SEGUIMIENTO","ACTIVA")))))</f>
        <v>CERRADA</v>
      </c>
      <c r="Z31" s="139" t="str">
        <f>+IF(Tabla1[[#This Row],[T. RESPUESTA]]&lt;=1,"24 HORAS",IF(Tabla1[[#This Row],[T. RESPUESTA]]=2,"48 HORAS",IF(Tabla1[[#This Row],[T. RESPUESTA]]=3,"72 HORAS",IF(Tabla1[[#This Row],[T. RESPUESTA]]=4,"96 HORAS",IF(Tabla1[[#This Row],[T. RESPUESTA]]=5,"120 HORAS",IF(Tabla1[[#This Row],[T. RESPUESTA]]&gt;=6,"6 DIAS O MAS","ERROR"))))))</f>
        <v>6 DIAS O MAS</v>
      </c>
      <c r="AA31" s="87" t="s">
        <v>6355</v>
      </c>
      <c r="AB31" s="120" t="str">
        <f>TEXT(Tabla1[[#This Row],[FECHA DEL INCIDENTE]],"MMM-DD")</f>
        <v>feb-24</v>
      </c>
      <c r="AC31" s="145" t="e">
        <f>VLOOKUP(G31,'Archivo data rimac reclamos'!B:C,2,0)</f>
        <v>#N/A</v>
      </c>
      <c r="AD31" s="145" t="e">
        <f>VLOOKUP(Tabla1[[#This Row],[dn]],'Reporte de casos MAD'!H:W,16,0)</f>
        <v>#N/A</v>
      </c>
      <c r="AE31" s="139" t="e">
        <f>VLOOKUP(Tabla1[[#This Row],[dn]],'HOJA 3 MEDICAMENTOS'!G:Q,11,0)</f>
        <v>#N/A</v>
      </c>
      <c r="AF31" s="140" t="e">
        <f>VLOOKUP(Tabla1[[#This Row],[dn]],'base pendientes viva 1a'!C:Q,15,0)</f>
        <v>#N/A</v>
      </c>
      <c r="AG31" s="140"/>
      <c r="AH31" s="140"/>
      <c r="AI31" s="139" t="str">
        <f>VLOOKUP(Tabla1[[#This Row],[MOTIVO]],clasificador!A:C,2,0)</f>
        <v>Solicitud</v>
      </c>
      <c r="AJ31" s="139" t="str">
        <f>VLOOKUP(Tabla1[[#This Row],[MOTIVO]],clasificador!A:C,3,0)</f>
        <v>SOLICITUD</v>
      </c>
      <c r="AK31" s="329"/>
    </row>
    <row r="32" spans="1:37" ht="18.75" hidden="1" customHeight="1">
      <c r="A32" s="139">
        <f>YEAR(Tabla1[[#This Row],[FECHA DEL INCIDENTE]])*100+MONTH(Tabla1[[#This Row],[FECHA DEL INCIDENTE]])</f>
        <v>202502</v>
      </c>
      <c r="B32" s="87" t="s">
        <v>6347</v>
      </c>
      <c r="C32" s="87" t="s">
        <v>6348</v>
      </c>
      <c r="D32" s="87" t="s">
        <v>1067</v>
      </c>
      <c r="E32" s="120" t="s">
        <v>400</v>
      </c>
      <c r="F32" s="87" t="s">
        <v>2</v>
      </c>
      <c r="G32" s="233">
        <v>43158590</v>
      </c>
      <c r="H32" s="145" t="s">
        <v>6423</v>
      </c>
      <c r="I32" s="140"/>
      <c r="J32" s="236" t="s">
        <v>6424</v>
      </c>
      <c r="K32" s="139"/>
      <c r="L32" s="139"/>
      <c r="M32" s="139"/>
      <c r="N32" s="91" t="s">
        <v>298</v>
      </c>
      <c r="O32" s="87" t="s">
        <v>299</v>
      </c>
      <c r="P32" s="99" t="s">
        <v>6363</v>
      </c>
      <c r="Q32" s="100" t="s">
        <v>6359</v>
      </c>
      <c r="R32" s="101" t="s">
        <v>272</v>
      </c>
      <c r="S32" s="139" t="s">
        <v>318</v>
      </c>
      <c r="T32" s="142">
        <v>45712</v>
      </c>
      <c r="U32" s="143" t="s">
        <v>6425</v>
      </c>
      <c r="V32" s="90">
        <v>45754</v>
      </c>
      <c r="W32" s="87" t="s">
        <v>141</v>
      </c>
      <c r="X32" s="139">
        <f>NETWORKDAYS(Tabla1[[#This Row],[FECHA DEL INCIDENTE]],Tabla1[[#This Row],[FECHA DE RESPUESTA]])</f>
        <v>31</v>
      </c>
      <c r="Y32" s="120" t="str">
        <f>IF(Tabla1[[#This Row],[ESTADO]]="ACTIVA","ACTIVA",IF(Tabla1[[#This Row],[ESTADO]]="CERRADA","CERRADA",IF(Tabla1[[#This Row],[ESTADO]]="TRASLADADA","CERRADA",IF(Tabla1[[#This Row],[ESTADO]]="DESMONTADA","CERRADA",IF(Tabla1[[#This Row],[ESTADO]]="SEGUIMIENTO","ACTIVA")))))</f>
        <v>CERRADA</v>
      </c>
      <c r="Z32" s="139" t="str">
        <f>+IF(Tabla1[[#This Row],[T. RESPUESTA]]&lt;=1,"24 HORAS",IF(Tabla1[[#This Row],[T. RESPUESTA]]=2,"48 HORAS",IF(Tabla1[[#This Row],[T. RESPUESTA]]=3,"72 HORAS",IF(Tabla1[[#This Row],[T. RESPUESTA]]=4,"96 HORAS",IF(Tabla1[[#This Row],[T. RESPUESTA]]=5,"120 HORAS",IF(Tabla1[[#This Row],[T. RESPUESTA]]&gt;=6,"6 DIAS O MAS","ERROR"))))))</f>
        <v>6 DIAS O MAS</v>
      </c>
      <c r="AA32" s="87" t="s">
        <v>6355</v>
      </c>
      <c r="AB32" s="120" t="str">
        <f>TEXT(Tabla1[[#This Row],[FECHA DEL INCIDENTE]],"MMM-DD")</f>
        <v>feb-24</v>
      </c>
      <c r="AC32" s="145" t="e">
        <f>VLOOKUP(G32,'Archivo data rimac reclamos'!B:C,2,0)</f>
        <v>#N/A</v>
      </c>
      <c r="AD32" s="145" t="e">
        <f>VLOOKUP(Tabla1[[#This Row],[dn]],'Reporte de casos MAD'!H:W,16,0)</f>
        <v>#N/A</v>
      </c>
      <c r="AE32" s="139" t="e">
        <f>VLOOKUP(Tabla1[[#This Row],[dn]],'HOJA 3 MEDICAMENTOS'!G:Q,11,0)</f>
        <v>#N/A</v>
      </c>
      <c r="AF32" s="140" t="e">
        <f>VLOOKUP(Tabla1[[#This Row],[dn]],'base pendientes viva 1a'!C:Q,15,0)</f>
        <v>#N/A</v>
      </c>
      <c r="AG32" s="140"/>
      <c r="AH32" s="140"/>
      <c r="AI32" s="139" t="str">
        <f>VLOOKUP(Tabla1[[#This Row],[MOTIVO]],clasificador!A:C,2,0)</f>
        <v>Solicitud</v>
      </c>
      <c r="AJ32" s="139" t="str">
        <f>VLOOKUP(Tabla1[[#This Row],[MOTIVO]],clasificador!A:C,3,0)</f>
        <v>SOLICITUD</v>
      </c>
      <c r="AK32" s="329"/>
    </row>
    <row r="33" spans="1:37" ht="18.75" hidden="1" customHeight="1">
      <c r="A33" s="139">
        <f>YEAR(Tabla1[[#This Row],[FECHA DEL INCIDENTE]])*100+MONTH(Tabla1[[#This Row],[FECHA DEL INCIDENTE]])</f>
        <v>202502</v>
      </c>
      <c r="B33" s="87" t="s">
        <v>6347</v>
      </c>
      <c r="C33" s="87" t="s">
        <v>6348</v>
      </c>
      <c r="D33" s="87" t="s">
        <v>1067</v>
      </c>
      <c r="E33" s="120" t="s">
        <v>400</v>
      </c>
      <c r="F33" s="87" t="s">
        <v>2</v>
      </c>
      <c r="G33" s="233">
        <v>9385305</v>
      </c>
      <c r="H33" s="145" t="s">
        <v>6426</v>
      </c>
      <c r="I33" s="140"/>
      <c r="J33" s="236">
        <v>988762941</v>
      </c>
      <c r="K33" s="139"/>
      <c r="L33" s="139"/>
      <c r="M33" s="139"/>
      <c r="N33" s="91" t="s">
        <v>298</v>
      </c>
      <c r="O33" s="87" t="s">
        <v>299</v>
      </c>
      <c r="P33" s="99" t="s">
        <v>6363</v>
      </c>
      <c r="Q33" s="100" t="s">
        <v>6359</v>
      </c>
      <c r="R33" s="101" t="s">
        <v>272</v>
      </c>
      <c r="S33" s="139" t="s">
        <v>6416</v>
      </c>
      <c r="T33" s="142">
        <v>45712</v>
      </c>
      <c r="U33" s="143" t="s">
        <v>6380</v>
      </c>
      <c r="V33" s="90">
        <v>45754</v>
      </c>
      <c r="W33" s="87" t="s">
        <v>141</v>
      </c>
      <c r="X33" s="139">
        <f>NETWORKDAYS(Tabla1[[#This Row],[FECHA DEL INCIDENTE]],Tabla1[[#This Row],[FECHA DE RESPUESTA]])</f>
        <v>31</v>
      </c>
      <c r="Y33" s="120" t="str">
        <f>IF(Tabla1[[#This Row],[ESTADO]]="ACTIVA","ACTIVA",IF(Tabla1[[#This Row],[ESTADO]]="CERRADA","CERRADA",IF(Tabla1[[#This Row],[ESTADO]]="TRASLADADA","CERRADA",IF(Tabla1[[#This Row],[ESTADO]]="DESMONTADA","CERRADA",IF(Tabla1[[#This Row],[ESTADO]]="SEGUIMIENTO","ACTIVA")))))</f>
        <v>CERRADA</v>
      </c>
      <c r="Z33" s="139" t="str">
        <f>+IF(Tabla1[[#This Row],[T. RESPUESTA]]&lt;=1,"24 HORAS",IF(Tabla1[[#This Row],[T. RESPUESTA]]=2,"48 HORAS",IF(Tabla1[[#This Row],[T. RESPUESTA]]=3,"72 HORAS",IF(Tabla1[[#This Row],[T. RESPUESTA]]=4,"96 HORAS",IF(Tabla1[[#This Row],[T. RESPUESTA]]=5,"120 HORAS",IF(Tabla1[[#This Row],[T. RESPUESTA]]&gt;=6,"6 DIAS O MAS","ERROR"))))))</f>
        <v>6 DIAS O MAS</v>
      </c>
      <c r="AA33" s="87" t="s">
        <v>6355</v>
      </c>
      <c r="AB33" s="120" t="str">
        <f>TEXT(Tabla1[[#This Row],[FECHA DEL INCIDENTE]],"MMM-DD")</f>
        <v>feb-24</v>
      </c>
      <c r="AC33" s="145" t="e">
        <f>VLOOKUP(G33,'Archivo data rimac reclamos'!B:C,2,0)</f>
        <v>#N/A</v>
      </c>
      <c r="AD33" s="145" t="e">
        <f>VLOOKUP(Tabla1[[#This Row],[dn]],'Reporte de casos MAD'!H:W,16,0)</f>
        <v>#N/A</v>
      </c>
      <c r="AE33" s="139" t="e">
        <f>VLOOKUP(Tabla1[[#This Row],[dn]],'HOJA 3 MEDICAMENTOS'!G:Q,11,0)</f>
        <v>#N/A</v>
      </c>
      <c r="AF33" s="140" t="e">
        <f>VLOOKUP(Tabla1[[#This Row],[dn]],'base pendientes viva 1a'!C:Q,15,0)</f>
        <v>#N/A</v>
      </c>
      <c r="AG33" s="140"/>
      <c r="AH33" s="140"/>
      <c r="AI33" s="139" t="str">
        <f>VLOOKUP(Tabla1[[#This Row],[MOTIVO]],clasificador!A:C,2,0)</f>
        <v>Solicitud</v>
      </c>
      <c r="AJ33" s="139" t="str">
        <f>VLOOKUP(Tabla1[[#This Row],[MOTIVO]],clasificador!A:C,3,0)</f>
        <v>SOLICITUD</v>
      </c>
      <c r="AK33" s="329"/>
    </row>
    <row r="34" spans="1:37" ht="18.75" hidden="1" customHeight="1">
      <c r="A34" s="139">
        <f>YEAR(Tabla1[[#This Row],[FECHA DEL INCIDENTE]])*100+MONTH(Tabla1[[#This Row],[FECHA DEL INCIDENTE]])</f>
        <v>202502</v>
      </c>
      <c r="B34" s="87" t="s">
        <v>6347</v>
      </c>
      <c r="C34" s="87" t="s">
        <v>6348</v>
      </c>
      <c r="D34" s="87" t="s">
        <v>1067</v>
      </c>
      <c r="E34" s="120" t="s">
        <v>400</v>
      </c>
      <c r="F34" s="87" t="s">
        <v>2</v>
      </c>
      <c r="G34" s="233">
        <v>48341383</v>
      </c>
      <c r="H34" s="145" t="s">
        <v>6427</v>
      </c>
      <c r="I34" s="140"/>
      <c r="J34" s="236" t="s">
        <v>6428</v>
      </c>
      <c r="K34" s="139"/>
      <c r="L34" s="139"/>
      <c r="M34" s="139"/>
      <c r="N34" s="91" t="s">
        <v>298</v>
      </c>
      <c r="O34" s="87" t="s">
        <v>299</v>
      </c>
      <c r="P34" s="99" t="s">
        <v>6363</v>
      </c>
      <c r="Q34" s="100" t="s">
        <v>6359</v>
      </c>
      <c r="R34" s="101" t="s">
        <v>272</v>
      </c>
      <c r="S34" s="139" t="s">
        <v>314</v>
      </c>
      <c r="T34" s="142">
        <v>45712</v>
      </c>
      <c r="U34" s="143" t="s">
        <v>6429</v>
      </c>
      <c r="V34" s="4">
        <v>45768</v>
      </c>
      <c r="W34" s="87" t="s">
        <v>141</v>
      </c>
      <c r="X34" s="139">
        <f>NETWORKDAYS(Tabla1[[#This Row],[FECHA DEL INCIDENTE]],Tabla1[[#This Row],[FECHA DE RESPUESTA]])</f>
        <v>41</v>
      </c>
      <c r="Y34" s="120" t="str">
        <f>IF(Tabla1[[#This Row],[ESTADO]]="ACTIVA","ACTIVA",IF(Tabla1[[#This Row],[ESTADO]]="CERRADA","CERRADA",IF(Tabla1[[#This Row],[ESTADO]]="TRASLADADA","CERRADA",IF(Tabla1[[#This Row],[ESTADO]]="DESMONTADA","CERRADA",IF(Tabla1[[#This Row],[ESTADO]]="SEGUIMIENTO","ACTIVA")))))</f>
        <v>CERRADA</v>
      </c>
      <c r="Z34" s="139" t="str">
        <f>+IF(Tabla1[[#This Row],[T. RESPUESTA]]&lt;=1,"24 HORAS",IF(Tabla1[[#This Row],[T. RESPUESTA]]=2,"48 HORAS",IF(Tabla1[[#This Row],[T. RESPUESTA]]=3,"72 HORAS",IF(Tabla1[[#This Row],[T. RESPUESTA]]=4,"96 HORAS",IF(Tabla1[[#This Row],[T. RESPUESTA]]=5,"120 HORAS",IF(Tabla1[[#This Row],[T. RESPUESTA]]&gt;=6,"6 DIAS O MAS","ERROR"))))))</f>
        <v>6 DIAS O MAS</v>
      </c>
      <c r="AA34" s="87" t="s">
        <v>6355</v>
      </c>
      <c r="AB34" s="120" t="str">
        <f>TEXT(Tabla1[[#This Row],[FECHA DEL INCIDENTE]],"MMM-DD")</f>
        <v>feb-24</v>
      </c>
      <c r="AC34" s="145" t="e">
        <f>VLOOKUP(G34,'Archivo data rimac reclamos'!B:C,2,0)</f>
        <v>#N/A</v>
      </c>
      <c r="AD34" s="145" t="e">
        <f>VLOOKUP(Tabla1[[#This Row],[dn]],'Reporte de casos MAD'!H:W,16,0)</f>
        <v>#N/A</v>
      </c>
      <c r="AE34" s="139" t="e">
        <f>VLOOKUP(Tabla1[[#This Row],[dn]],'HOJA 3 MEDICAMENTOS'!G:Q,11,0)</f>
        <v>#N/A</v>
      </c>
      <c r="AF34" s="140" t="e">
        <f>VLOOKUP(Tabla1[[#This Row],[dn]],'base pendientes viva 1a'!C:Q,15,0)</f>
        <v>#N/A</v>
      </c>
      <c r="AG34" s="140"/>
      <c r="AH34" s="140"/>
      <c r="AI34" s="139" t="str">
        <f>VLOOKUP(Tabla1[[#This Row],[MOTIVO]],clasificador!A:C,2,0)</f>
        <v>Solicitud</v>
      </c>
      <c r="AJ34" s="139" t="str">
        <f>VLOOKUP(Tabla1[[#This Row],[MOTIVO]],clasificador!A:C,3,0)</f>
        <v>SOLICITUD</v>
      </c>
      <c r="AK34" s="329"/>
    </row>
    <row r="35" spans="1:37" ht="18.75" hidden="1" customHeight="1">
      <c r="A35" s="139">
        <f>YEAR(Tabla1[[#This Row],[FECHA DEL INCIDENTE]])*100+MONTH(Tabla1[[#This Row],[FECHA DEL INCIDENTE]])</f>
        <v>202502</v>
      </c>
      <c r="B35" s="87" t="s">
        <v>6347</v>
      </c>
      <c r="C35" s="87" t="s">
        <v>6348</v>
      </c>
      <c r="D35" s="87" t="s">
        <v>1067</v>
      </c>
      <c r="E35" s="120" t="s">
        <v>400</v>
      </c>
      <c r="F35" s="87" t="s">
        <v>2</v>
      </c>
      <c r="G35" s="233">
        <v>7254605</v>
      </c>
      <c r="H35" s="145" t="s">
        <v>6430</v>
      </c>
      <c r="I35" s="140"/>
      <c r="J35" s="236" t="s">
        <v>6431</v>
      </c>
      <c r="K35" s="139"/>
      <c r="L35" s="139"/>
      <c r="M35" s="139"/>
      <c r="N35" s="91" t="s">
        <v>298</v>
      </c>
      <c r="O35" s="87" t="s">
        <v>299</v>
      </c>
      <c r="P35" s="99" t="s">
        <v>6363</v>
      </c>
      <c r="Q35" s="100" t="s">
        <v>6359</v>
      </c>
      <c r="R35" s="101" t="s">
        <v>272</v>
      </c>
      <c r="S35" s="139" t="s">
        <v>6400</v>
      </c>
      <c r="T35" s="142">
        <v>45712</v>
      </c>
      <c r="U35" s="143" t="s">
        <v>6432</v>
      </c>
      <c r="V35" s="90">
        <v>45759</v>
      </c>
      <c r="W35" s="87" t="s">
        <v>141</v>
      </c>
      <c r="X35" s="139">
        <f>NETWORKDAYS(Tabla1[[#This Row],[FECHA DEL INCIDENTE]],Tabla1[[#This Row],[FECHA DE RESPUESTA]])</f>
        <v>35</v>
      </c>
      <c r="Y35" s="120" t="str">
        <f>IF(Tabla1[[#This Row],[ESTADO]]="ACTIVA","ACTIVA",IF(Tabla1[[#This Row],[ESTADO]]="CERRADA","CERRADA",IF(Tabla1[[#This Row],[ESTADO]]="TRASLADADA","CERRADA",IF(Tabla1[[#This Row],[ESTADO]]="DESMONTADA","CERRADA",IF(Tabla1[[#This Row],[ESTADO]]="SEGUIMIENTO","ACTIVA")))))</f>
        <v>CERRADA</v>
      </c>
      <c r="Z35" s="139" t="str">
        <f>+IF(Tabla1[[#This Row],[T. RESPUESTA]]&lt;=1,"24 HORAS",IF(Tabla1[[#This Row],[T. RESPUESTA]]=2,"48 HORAS",IF(Tabla1[[#This Row],[T. RESPUESTA]]=3,"72 HORAS",IF(Tabla1[[#This Row],[T. RESPUESTA]]=4,"96 HORAS",IF(Tabla1[[#This Row],[T. RESPUESTA]]=5,"120 HORAS",IF(Tabla1[[#This Row],[T. RESPUESTA]]&gt;=6,"6 DIAS O MAS","ERROR"))))))</f>
        <v>6 DIAS O MAS</v>
      </c>
      <c r="AA35" s="87" t="s">
        <v>6355</v>
      </c>
      <c r="AB35" s="120" t="str">
        <f>TEXT(Tabla1[[#This Row],[FECHA DEL INCIDENTE]],"MMM-DD")</f>
        <v>feb-24</v>
      </c>
      <c r="AC35" s="145" t="e">
        <f>VLOOKUP(G35,'Archivo data rimac reclamos'!B:C,2,0)</f>
        <v>#N/A</v>
      </c>
      <c r="AD35" s="145" t="e">
        <f>VLOOKUP(Tabla1[[#This Row],[dn]],'Reporte de casos MAD'!H:W,16,0)</f>
        <v>#N/A</v>
      </c>
      <c r="AE35" s="139" t="e">
        <f>VLOOKUP(Tabla1[[#This Row],[dn]],'HOJA 3 MEDICAMENTOS'!G:Q,11,0)</f>
        <v>#N/A</v>
      </c>
      <c r="AF35" s="140" t="e">
        <f>VLOOKUP(Tabla1[[#This Row],[dn]],'base pendientes viva 1a'!C:Q,15,0)</f>
        <v>#N/A</v>
      </c>
      <c r="AG35" s="140"/>
      <c r="AH35" s="140"/>
      <c r="AI35" s="139" t="str">
        <f>VLOOKUP(Tabla1[[#This Row],[MOTIVO]],clasificador!A:C,2,0)</f>
        <v>Solicitud</v>
      </c>
      <c r="AJ35" s="139" t="str">
        <f>VLOOKUP(Tabla1[[#This Row],[MOTIVO]],clasificador!A:C,3,0)</f>
        <v>SOLICITUD</v>
      </c>
      <c r="AK35" s="329"/>
    </row>
    <row r="36" spans="1:37" ht="18.75" hidden="1" customHeight="1">
      <c r="A36" s="139">
        <f>YEAR(Tabla1[[#This Row],[FECHA DEL INCIDENTE]])*100+MONTH(Tabla1[[#This Row],[FECHA DEL INCIDENTE]])</f>
        <v>202502</v>
      </c>
      <c r="B36" s="87" t="s">
        <v>6347</v>
      </c>
      <c r="C36" s="87" t="s">
        <v>6348</v>
      </c>
      <c r="D36" s="87" t="s">
        <v>1067</v>
      </c>
      <c r="E36" s="120" t="s">
        <v>400</v>
      </c>
      <c r="F36" s="87" t="s">
        <v>2</v>
      </c>
      <c r="G36" s="233">
        <v>10088330</v>
      </c>
      <c r="H36" s="145" t="s">
        <v>6433</v>
      </c>
      <c r="I36" s="140"/>
      <c r="J36" s="236">
        <v>949209651</v>
      </c>
      <c r="K36" s="139"/>
      <c r="L36" s="139"/>
      <c r="M36" s="139"/>
      <c r="N36" s="91" t="s">
        <v>298</v>
      </c>
      <c r="O36" s="87" t="s">
        <v>299</v>
      </c>
      <c r="P36" s="99" t="s">
        <v>6363</v>
      </c>
      <c r="Q36" s="100" t="s">
        <v>6359</v>
      </c>
      <c r="R36" s="101" t="s">
        <v>272</v>
      </c>
      <c r="S36" s="139" t="s">
        <v>314</v>
      </c>
      <c r="T36" s="142">
        <v>45712</v>
      </c>
      <c r="U36" s="143" t="s">
        <v>6367</v>
      </c>
      <c r="V36" s="90">
        <v>45754</v>
      </c>
      <c r="W36" s="87" t="s">
        <v>141</v>
      </c>
      <c r="X36" s="139">
        <f>NETWORKDAYS(Tabla1[[#This Row],[FECHA DEL INCIDENTE]],Tabla1[[#This Row],[FECHA DE RESPUESTA]])</f>
        <v>31</v>
      </c>
      <c r="Y36" s="120" t="str">
        <f>IF(Tabla1[[#This Row],[ESTADO]]="ACTIVA","ACTIVA",IF(Tabla1[[#This Row],[ESTADO]]="CERRADA","CERRADA",IF(Tabla1[[#This Row],[ESTADO]]="TRASLADADA","CERRADA",IF(Tabla1[[#This Row],[ESTADO]]="DESMONTADA","CERRADA",IF(Tabla1[[#This Row],[ESTADO]]="SEGUIMIENTO","ACTIVA")))))</f>
        <v>CERRADA</v>
      </c>
      <c r="Z36" s="139" t="str">
        <f>+IF(Tabla1[[#This Row],[T. RESPUESTA]]&lt;=1,"24 HORAS",IF(Tabla1[[#This Row],[T. RESPUESTA]]=2,"48 HORAS",IF(Tabla1[[#This Row],[T. RESPUESTA]]=3,"72 HORAS",IF(Tabla1[[#This Row],[T. RESPUESTA]]=4,"96 HORAS",IF(Tabla1[[#This Row],[T. RESPUESTA]]=5,"120 HORAS",IF(Tabla1[[#This Row],[T. RESPUESTA]]&gt;=6,"6 DIAS O MAS","ERROR"))))))</f>
        <v>6 DIAS O MAS</v>
      </c>
      <c r="AA36" s="87" t="s">
        <v>6355</v>
      </c>
      <c r="AB36" s="120" t="str">
        <f>TEXT(Tabla1[[#This Row],[FECHA DEL INCIDENTE]],"MMM-DD")</f>
        <v>feb-24</v>
      </c>
      <c r="AC36" s="145" t="e">
        <f>VLOOKUP(G36,'Archivo data rimac reclamos'!B:C,2,0)</f>
        <v>#N/A</v>
      </c>
      <c r="AD36" s="145" t="e">
        <f>VLOOKUP(Tabla1[[#This Row],[dn]],'Reporte de casos MAD'!H:W,16,0)</f>
        <v>#N/A</v>
      </c>
      <c r="AE36" s="139" t="e">
        <f>VLOOKUP(Tabla1[[#This Row],[dn]],'HOJA 3 MEDICAMENTOS'!G:Q,11,0)</f>
        <v>#N/A</v>
      </c>
      <c r="AF36" s="140" t="e">
        <f>VLOOKUP(Tabla1[[#This Row],[dn]],'base pendientes viva 1a'!C:Q,15,0)</f>
        <v>#N/A</v>
      </c>
      <c r="AG36" s="140"/>
      <c r="AH36" s="140"/>
      <c r="AI36" s="139" t="str">
        <f>VLOOKUP(Tabla1[[#This Row],[MOTIVO]],clasificador!A:C,2,0)</f>
        <v>Solicitud</v>
      </c>
      <c r="AJ36" s="139" t="str">
        <f>VLOOKUP(Tabla1[[#This Row],[MOTIVO]],clasificador!A:C,3,0)</f>
        <v>SOLICITUD</v>
      </c>
      <c r="AK36" s="329"/>
    </row>
    <row r="37" spans="1:37" ht="18.75" hidden="1" customHeight="1">
      <c r="A37" s="139">
        <f>YEAR(Tabla1[[#This Row],[FECHA DEL INCIDENTE]])*100+MONTH(Tabla1[[#This Row],[FECHA DEL INCIDENTE]])</f>
        <v>202502</v>
      </c>
      <c r="B37" s="87" t="s">
        <v>6347</v>
      </c>
      <c r="C37" s="87" t="s">
        <v>6348</v>
      </c>
      <c r="D37" s="87" t="s">
        <v>1067</v>
      </c>
      <c r="E37" s="120" t="s">
        <v>400</v>
      </c>
      <c r="F37" s="87" t="s">
        <v>2</v>
      </c>
      <c r="G37" s="233">
        <v>76325018</v>
      </c>
      <c r="H37" s="145" t="s">
        <v>6434</v>
      </c>
      <c r="I37" s="140"/>
      <c r="J37" s="236" t="s">
        <v>6435</v>
      </c>
      <c r="K37" s="139"/>
      <c r="L37" s="139"/>
      <c r="M37" s="139"/>
      <c r="N37" s="91" t="s">
        <v>298</v>
      </c>
      <c r="O37" s="87" t="s">
        <v>299</v>
      </c>
      <c r="P37" s="99" t="s">
        <v>6363</v>
      </c>
      <c r="Q37" s="100" t="s">
        <v>6359</v>
      </c>
      <c r="R37" s="101" t="s">
        <v>272</v>
      </c>
      <c r="S37" s="139" t="s">
        <v>314</v>
      </c>
      <c r="T37" s="142">
        <v>45712</v>
      </c>
      <c r="U37" s="143" t="s">
        <v>6436</v>
      </c>
      <c r="V37" s="90">
        <v>45754</v>
      </c>
      <c r="W37" s="87" t="s">
        <v>141</v>
      </c>
      <c r="X37" s="139">
        <f>NETWORKDAYS(Tabla1[[#This Row],[FECHA DEL INCIDENTE]],Tabla1[[#This Row],[FECHA DE RESPUESTA]])</f>
        <v>31</v>
      </c>
      <c r="Y37" s="120" t="str">
        <f>IF(Tabla1[[#This Row],[ESTADO]]="ACTIVA","ACTIVA",IF(Tabla1[[#This Row],[ESTADO]]="CERRADA","CERRADA",IF(Tabla1[[#This Row],[ESTADO]]="TRASLADADA","CERRADA",IF(Tabla1[[#This Row],[ESTADO]]="DESMONTADA","CERRADA",IF(Tabla1[[#This Row],[ESTADO]]="SEGUIMIENTO","ACTIVA")))))</f>
        <v>CERRADA</v>
      </c>
      <c r="Z37" s="139" t="str">
        <f>+IF(Tabla1[[#This Row],[T. RESPUESTA]]&lt;=1,"24 HORAS",IF(Tabla1[[#This Row],[T. RESPUESTA]]=2,"48 HORAS",IF(Tabla1[[#This Row],[T. RESPUESTA]]=3,"72 HORAS",IF(Tabla1[[#This Row],[T. RESPUESTA]]=4,"96 HORAS",IF(Tabla1[[#This Row],[T. RESPUESTA]]=5,"120 HORAS",IF(Tabla1[[#This Row],[T. RESPUESTA]]&gt;=6,"6 DIAS O MAS","ERROR"))))))</f>
        <v>6 DIAS O MAS</v>
      </c>
      <c r="AA37" s="87" t="s">
        <v>6355</v>
      </c>
      <c r="AB37" s="120" t="str">
        <f>TEXT(Tabla1[[#This Row],[FECHA DEL INCIDENTE]],"MMM-DD")</f>
        <v>feb-24</v>
      </c>
      <c r="AC37" s="145" t="e">
        <f>VLOOKUP(G37,'Archivo data rimac reclamos'!B:C,2,0)</f>
        <v>#N/A</v>
      </c>
      <c r="AD37" s="145" t="e">
        <f>VLOOKUP(Tabla1[[#This Row],[dn]],'Reporte de casos MAD'!H:W,16,0)</f>
        <v>#N/A</v>
      </c>
      <c r="AE37" s="139" t="e">
        <f>VLOOKUP(Tabla1[[#This Row],[dn]],'HOJA 3 MEDICAMENTOS'!G:Q,11,0)</f>
        <v>#N/A</v>
      </c>
      <c r="AF37" s="140" t="e">
        <f>VLOOKUP(Tabla1[[#This Row],[dn]],'base pendientes viva 1a'!C:Q,15,0)</f>
        <v>#N/A</v>
      </c>
      <c r="AG37" s="140"/>
      <c r="AH37" s="140"/>
      <c r="AI37" s="139" t="str">
        <f>VLOOKUP(Tabla1[[#This Row],[MOTIVO]],clasificador!A:C,2,0)</f>
        <v>Solicitud</v>
      </c>
      <c r="AJ37" s="139" t="str">
        <f>VLOOKUP(Tabla1[[#This Row],[MOTIVO]],clasificador!A:C,3,0)</f>
        <v>SOLICITUD</v>
      </c>
      <c r="AK37" s="329"/>
    </row>
    <row r="38" spans="1:37" ht="18.75" hidden="1" customHeight="1">
      <c r="A38" s="139">
        <f>YEAR(Tabla1[[#This Row],[FECHA DEL INCIDENTE]])*100+MONTH(Tabla1[[#This Row],[FECHA DEL INCIDENTE]])</f>
        <v>202502</v>
      </c>
      <c r="B38" s="87" t="s">
        <v>6347</v>
      </c>
      <c r="C38" s="87" t="s">
        <v>6348</v>
      </c>
      <c r="D38" s="87" t="s">
        <v>1067</v>
      </c>
      <c r="E38" s="120" t="s">
        <v>400</v>
      </c>
      <c r="F38" s="87" t="s">
        <v>2</v>
      </c>
      <c r="G38" s="233">
        <v>46874053</v>
      </c>
      <c r="H38" s="145" t="s">
        <v>6437</v>
      </c>
      <c r="I38" s="140"/>
      <c r="J38" s="236" t="s">
        <v>6438</v>
      </c>
      <c r="K38" s="139"/>
      <c r="L38" s="139"/>
      <c r="M38" s="139"/>
      <c r="N38" s="91" t="s">
        <v>298</v>
      </c>
      <c r="O38" s="87" t="s">
        <v>299</v>
      </c>
      <c r="P38" s="99" t="s">
        <v>6363</v>
      </c>
      <c r="Q38" s="100" t="s">
        <v>6359</v>
      </c>
      <c r="R38" s="101" t="s">
        <v>272</v>
      </c>
      <c r="S38" s="139" t="s">
        <v>314</v>
      </c>
      <c r="T38" s="142">
        <v>45712</v>
      </c>
      <c r="U38" s="143" t="s">
        <v>6372</v>
      </c>
      <c r="V38" s="4">
        <v>45768</v>
      </c>
      <c r="W38" s="87" t="s">
        <v>141</v>
      </c>
      <c r="X38" s="139">
        <f>NETWORKDAYS(Tabla1[[#This Row],[FECHA DEL INCIDENTE]],Tabla1[[#This Row],[FECHA DE RESPUESTA]])</f>
        <v>41</v>
      </c>
      <c r="Y38" s="120" t="str">
        <f>IF(Tabla1[[#This Row],[ESTADO]]="ACTIVA","ACTIVA",IF(Tabla1[[#This Row],[ESTADO]]="CERRADA","CERRADA",IF(Tabla1[[#This Row],[ESTADO]]="TRASLADADA","CERRADA",IF(Tabla1[[#This Row],[ESTADO]]="DESMONTADA","CERRADA",IF(Tabla1[[#This Row],[ESTADO]]="SEGUIMIENTO","ACTIVA")))))</f>
        <v>CERRADA</v>
      </c>
      <c r="Z38" s="139" t="str">
        <f>+IF(Tabla1[[#This Row],[T. RESPUESTA]]&lt;=1,"24 HORAS",IF(Tabla1[[#This Row],[T. RESPUESTA]]=2,"48 HORAS",IF(Tabla1[[#This Row],[T. RESPUESTA]]=3,"72 HORAS",IF(Tabla1[[#This Row],[T. RESPUESTA]]=4,"96 HORAS",IF(Tabla1[[#This Row],[T. RESPUESTA]]=5,"120 HORAS",IF(Tabla1[[#This Row],[T. RESPUESTA]]&gt;=6,"6 DIAS O MAS","ERROR"))))))</f>
        <v>6 DIAS O MAS</v>
      </c>
      <c r="AA38" s="87" t="s">
        <v>6355</v>
      </c>
      <c r="AB38" s="120" t="str">
        <f>TEXT(Tabla1[[#This Row],[FECHA DEL INCIDENTE]],"MMM-DD")</f>
        <v>feb-24</v>
      </c>
      <c r="AC38" s="145" t="e">
        <f>VLOOKUP(G38,'Archivo data rimac reclamos'!B:C,2,0)</f>
        <v>#N/A</v>
      </c>
      <c r="AD38" s="145" t="e">
        <f>VLOOKUP(Tabla1[[#This Row],[dn]],'Reporte de casos MAD'!H:W,16,0)</f>
        <v>#N/A</v>
      </c>
      <c r="AE38" s="139" t="e">
        <f>VLOOKUP(Tabla1[[#This Row],[dn]],'HOJA 3 MEDICAMENTOS'!G:Q,11,0)</f>
        <v>#N/A</v>
      </c>
      <c r="AF38" s="140" t="e">
        <f>VLOOKUP(Tabla1[[#This Row],[dn]],'base pendientes viva 1a'!C:Q,15,0)</f>
        <v>#N/A</v>
      </c>
      <c r="AG38" s="140"/>
      <c r="AH38" s="140"/>
      <c r="AI38" s="139" t="str">
        <f>VLOOKUP(Tabla1[[#This Row],[MOTIVO]],clasificador!A:C,2,0)</f>
        <v>Solicitud</v>
      </c>
      <c r="AJ38" s="139" t="str">
        <f>VLOOKUP(Tabla1[[#This Row],[MOTIVO]],clasificador!A:C,3,0)</f>
        <v>SOLICITUD</v>
      </c>
      <c r="AK38" s="329"/>
    </row>
    <row r="39" spans="1:37" ht="18.75" hidden="1" customHeight="1">
      <c r="A39" s="139">
        <f>YEAR(Tabla1[[#This Row],[FECHA DEL INCIDENTE]])*100+MONTH(Tabla1[[#This Row],[FECHA DEL INCIDENTE]])</f>
        <v>202502</v>
      </c>
      <c r="B39" s="87" t="s">
        <v>6347</v>
      </c>
      <c r="C39" s="87" t="s">
        <v>6348</v>
      </c>
      <c r="D39" s="87" t="s">
        <v>1067</v>
      </c>
      <c r="E39" s="120" t="s">
        <v>400</v>
      </c>
      <c r="F39" s="87" t="s">
        <v>2</v>
      </c>
      <c r="G39" s="233">
        <v>44255516</v>
      </c>
      <c r="H39" s="145" t="s">
        <v>6439</v>
      </c>
      <c r="I39" s="140"/>
      <c r="J39" s="236">
        <v>935596850</v>
      </c>
      <c r="K39" s="139"/>
      <c r="L39" s="139"/>
      <c r="M39" s="139"/>
      <c r="N39" s="91" t="s">
        <v>298</v>
      </c>
      <c r="O39" s="87" t="s">
        <v>299</v>
      </c>
      <c r="P39" s="99" t="s">
        <v>6363</v>
      </c>
      <c r="Q39" s="100" t="s">
        <v>6359</v>
      </c>
      <c r="R39" s="101" t="s">
        <v>272</v>
      </c>
      <c r="S39" s="139" t="s">
        <v>6370</v>
      </c>
      <c r="T39" s="142">
        <v>45712</v>
      </c>
      <c r="U39" s="143" t="s">
        <v>6372</v>
      </c>
      <c r="V39" s="4">
        <v>45768</v>
      </c>
      <c r="W39" s="87" t="s">
        <v>141</v>
      </c>
      <c r="X39" s="139">
        <f>NETWORKDAYS(Tabla1[[#This Row],[FECHA DEL INCIDENTE]],Tabla1[[#This Row],[FECHA DE RESPUESTA]])</f>
        <v>41</v>
      </c>
      <c r="Y39" s="120" t="str">
        <f>IF(Tabla1[[#This Row],[ESTADO]]="ACTIVA","ACTIVA",IF(Tabla1[[#This Row],[ESTADO]]="CERRADA","CERRADA",IF(Tabla1[[#This Row],[ESTADO]]="TRASLADADA","CERRADA",IF(Tabla1[[#This Row],[ESTADO]]="DESMONTADA","CERRADA",IF(Tabla1[[#This Row],[ESTADO]]="SEGUIMIENTO","ACTIVA")))))</f>
        <v>CERRADA</v>
      </c>
      <c r="Z39" s="139" t="str">
        <f>+IF(Tabla1[[#This Row],[T. RESPUESTA]]&lt;=1,"24 HORAS",IF(Tabla1[[#This Row],[T. RESPUESTA]]=2,"48 HORAS",IF(Tabla1[[#This Row],[T. RESPUESTA]]=3,"72 HORAS",IF(Tabla1[[#This Row],[T. RESPUESTA]]=4,"96 HORAS",IF(Tabla1[[#This Row],[T. RESPUESTA]]=5,"120 HORAS",IF(Tabla1[[#This Row],[T. RESPUESTA]]&gt;=6,"6 DIAS O MAS","ERROR"))))))</f>
        <v>6 DIAS O MAS</v>
      </c>
      <c r="AA39" s="87" t="s">
        <v>6355</v>
      </c>
      <c r="AB39" s="120" t="str">
        <f>TEXT(Tabla1[[#This Row],[FECHA DEL INCIDENTE]],"MMM-DD")</f>
        <v>feb-24</v>
      </c>
      <c r="AC39" s="145" t="e">
        <f>VLOOKUP(G39,'Archivo data rimac reclamos'!B:C,2,0)</f>
        <v>#N/A</v>
      </c>
      <c r="AD39" s="145" t="e">
        <f>VLOOKUP(Tabla1[[#This Row],[dn]],'Reporte de casos MAD'!H:W,16,0)</f>
        <v>#N/A</v>
      </c>
      <c r="AE39" s="139" t="e">
        <f>VLOOKUP(Tabla1[[#This Row],[dn]],'HOJA 3 MEDICAMENTOS'!G:Q,11,0)</f>
        <v>#N/A</v>
      </c>
      <c r="AF39" s="140" t="e">
        <f>VLOOKUP(Tabla1[[#This Row],[dn]],'base pendientes viva 1a'!C:Q,15,0)</f>
        <v>#N/A</v>
      </c>
      <c r="AG39" s="140"/>
      <c r="AH39" s="140"/>
      <c r="AI39" s="139" t="str">
        <f>VLOOKUP(Tabla1[[#This Row],[MOTIVO]],clasificador!A:C,2,0)</f>
        <v>Solicitud</v>
      </c>
      <c r="AJ39" s="139" t="str">
        <f>VLOOKUP(Tabla1[[#This Row],[MOTIVO]],clasificador!A:C,3,0)</f>
        <v>SOLICITUD</v>
      </c>
      <c r="AK39" s="329"/>
    </row>
    <row r="40" spans="1:37" ht="18.75" hidden="1" customHeight="1">
      <c r="A40" s="139">
        <f>YEAR(Tabla1[[#This Row],[FECHA DEL INCIDENTE]])*100+MONTH(Tabla1[[#This Row],[FECHA DEL INCIDENTE]])</f>
        <v>202502</v>
      </c>
      <c r="B40" s="87" t="s">
        <v>6347</v>
      </c>
      <c r="C40" s="87" t="s">
        <v>6348</v>
      </c>
      <c r="D40" s="87" t="s">
        <v>1067</v>
      </c>
      <c r="E40" s="120" t="s">
        <v>400</v>
      </c>
      <c r="F40" s="87" t="s">
        <v>2</v>
      </c>
      <c r="G40" s="233">
        <v>41186259</v>
      </c>
      <c r="H40" s="145" t="s">
        <v>6440</v>
      </c>
      <c r="I40" s="140"/>
      <c r="J40" s="236" t="s">
        <v>6441</v>
      </c>
      <c r="K40" s="139"/>
      <c r="L40" s="139"/>
      <c r="M40" s="139"/>
      <c r="N40" s="91" t="s">
        <v>298</v>
      </c>
      <c r="O40" s="87" t="s">
        <v>299</v>
      </c>
      <c r="P40" s="99" t="s">
        <v>6363</v>
      </c>
      <c r="Q40" s="100" t="s">
        <v>6359</v>
      </c>
      <c r="R40" s="101" t="s">
        <v>272</v>
      </c>
      <c r="S40" s="139" t="s">
        <v>314</v>
      </c>
      <c r="T40" s="142">
        <v>45712</v>
      </c>
      <c r="U40" s="143" t="s">
        <v>6432</v>
      </c>
      <c r="V40" s="90">
        <v>45754</v>
      </c>
      <c r="W40" s="87" t="s">
        <v>141</v>
      </c>
      <c r="X40" s="139">
        <f>NETWORKDAYS(Tabla1[[#This Row],[FECHA DEL INCIDENTE]],Tabla1[[#This Row],[FECHA DE RESPUESTA]])</f>
        <v>31</v>
      </c>
      <c r="Y40" s="120" t="str">
        <f>IF(Tabla1[[#This Row],[ESTADO]]="ACTIVA","ACTIVA",IF(Tabla1[[#This Row],[ESTADO]]="CERRADA","CERRADA",IF(Tabla1[[#This Row],[ESTADO]]="TRASLADADA","CERRADA",IF(Tabla1[[#This Row],[ESTADO]]="DESMONTADA","CERRADA",IF(Tabla1[[#This Row],[ESTADO]]="SEGUIMIENTO","ACTIVA")))))</f>
        <v>CERRADA</v>
      </c>
      <c r="Z40" s="139" t="str">
        <f>+IF(Tabla1[[#This Row],[T. RESPUESTA]]&lt;=1,"24 HORAS",IF(Tabla1[[#This Row],[T. RESPUESTA]]=2,"48 HORAS",IF(Tabla1[[#This Row],[T. RESPUESTA]]=3,"72 HORAS",IF(Tabla1[[#This Row],[T. RESPUESTA]]=4,"96 HORAS",IF(Tabla1[[#This Row],[T. RESPUESTA]]=5,"120 HORAS",IF(Tabla1[[#This Row],[T. RESPUESTA]]&gt;=6,"6 DIAS O MAS","ERROR"))))))</f>
        <v>6 DIAS O MAS</v>
      </c>
      <c r="AA40" s="87" t="s">
        <v>6355</v>
      </c>
      <c r="AB40" s="120" t="str">
        <f>TEXT(Tabla1[[#This Row],[FECHA DEL INCIDENTE]],"MMM-DD")</f>
        <v>feb-24</v>
      </c>
      <c r="AC40" s="145" t="e">
        <f>VLOOKUP(G40,'Archivo data rimac reclamos'!B:C,2,0)</f>
        <v>#N/A</v>
      </c>
      <c r="AD40" s="145" t="e">
        <f>VLOOKUP(Tabla1[[#This Row],[dn]],'Reporte de casos MAD'!H:W,16,0)</f>
        <v>#N/A</v>
      </c>
      <c r="AE40" s="139" t="e">
        <f>VLOOKUP(Tabla1[[#This Row],[dn]],'HOJA 3 MEDICAMENTOS'!G:Q,11,0)</f>
        <v>#N/A</v>
      </c>
      <c r="AF40" s="140" t="e">
        <f>VLOOKUP(Tabla1[[#This Row],[dn]],'base pendientes viva 1a'!C:Q,15,0)</f>
        <v>#N/A</v>
      </c>
      <c r="AG40" s="140"/>
      <c r="AH40" s="140"/>
      <c r="AI40" s="139" t="str">
        <f>VLOOKUP(Tabla1[[#This Row],[MOTIVO]],clasificador!A:C,2,0)</f>
        <v>Solicitud</v>
      </c>
      <c r="AJ40" s="139" t="str">
        <f>VLOOKUP(Tabla1[[#This Row],[MOTIVO]],clasificador!A:C,3,0)</f>
        <v>SOLICITUD</v>
      </c>
      <c r="AK40" s="329"/>
    </row>
    <row r="41" spans="1:37" ht="18.75" hidden="1" customHeight="1">
      <c r="A41" s="139">
        <f>YEAR(Tabla1[[#This Row],[FECHA DEL INCIDENTE]])*100+MONTH(Tabla1[[#This Row],[FECHA DEL INCIDENTE]])</f>
        <v>202502</v>
      </c>
      <c r="B41" s="87" t="s">
        <v>6347</v>
      </c>
      <c r="C41" s="87" t="s">
        <v>6348</v>
      </c>
      <c r="D41" s="87" t="s">
        <v>1067</v>
      </c>
      <c r="E41" s="120" t="s">
        <v>400</v>
      </c>
      <c r="F41" s="87" t="s">
        <v>2</v>
      </c>
      <c r="G41" s="233">
        <v>72650995</v>
      </c>
      <c r="H41" s="145" t="s">
        <v>6442</v>
      </c>
      <c r="I41" s="140"/>
      <c r="J41" s="236" t="s">
        <v>6443</v>
      </c>
      <c r="K41" s="139"/>
      <c r="L41" s="139"/>
      <c r="M41" s="139"/>
      <c r="N41" s="91" t="s">
        <v>298</v>
      </c>
      <c r="O41" s="87" t="s">
        <v>299</v>
      </c>
      <c r="P41" s="99" t="s">
        <v>6363</v>
      </c>
      <c r="Q41" s="100" t="s">
        <v>6359</v>
      </c>
      <c r="R41" s="101" t="s">
        <v>272</v>
      </c>
      <c r="S41" s="139" t="s">
        <v>314</v>
      </c>
      <c r="T41" s="142">
        <v>45712</v>
      </c>
      <c r="U41" s="143" t="s">
        <v>6372</v>
      </c>
      <c r="V41" s="90">
        <v>45754</v>
      </c>
      <c r="W41" s="87" t="s">
        <v>141</v>
      </c>
      <c r="X41" s="139">
        <f>NETWORKDAYS(Tabla1[[#This Row],[FECHA DEL INCIDENTE]],Tabla1[[#This Row],[FECHA DE RESPUESTA]])</f>
        <v>31</v>
      </c>
      <c r="Y41" s="120" t="str">
        <f>IF(Tabla1[[#This Row],[ESTADO]]="ACTIVA","ACTIVA",IF(Tabla1[[#This Row],[ESTADO]]="CERRADA","CERRADA",IF(Tabla1[[#This Row],[ESTADO]]="TRASLADADA","CERRADA",IF(Tabla1[[#This Row],[ESTADO]]="DESMONTADA","CERRADA",IF(Tabla1[[#This Row],[ESTADO]]="SEGUIMIENTO","ACTIVA")))))</f>
        <v>CERRADA</v>
      </c>
      <c r="Z41" s="139" t="str">
        <f>+IF(Tabla1[[#This Row],[T. RESPUESTA]]&lt;=1,"24 HORAS",IF(Tabla1[[#This Row],[T. RESPUESTA]]=2,"48 HORAS",IF(Tabla1[[#This Row],[T. RESPUESTA]]=3,"72 HORAS",IF(Tabla1[[#This Row],[T. RESPUESTA]]=4,"96 HORAS",IF(Tabla1[[#This Row],[T. RESPUESTA]]=5,"120 HORAS",IF(Tabla1[[#This Row],[T. RESPUESTA]]&gt;=6,"6 DIAS O MAS","ERROR"))))))</f>
        <v>6 DIAS O MAS</v>
      </c>
      <c r="AA41" s="87" t="s">
        <v>6355</v>
      </c>
      <c r="AB41" s="120" t="str">
        <f>TEXT(Tabla1[[#This Row],[FECHA DEL INCIDENTE]],"MMM-DD")</f>
        <v>feb-24</v>
      </c>
      <c r="AC41" s="145" t="e">
        <f>VLOOKUP(G41,'Archivo data rimac reclamos'!B:C,2,0)</f>
        <v>#N/A</v>
      </c>
      <c r="AD41" s="145" t="e">
        <f>VLOOKUP(Tabla1[[#This Row],[dn]],'Reporte de casos MAD'!H:W,16,0)</f>
        <v>#N/A</v>
      </c>
      <c r="AE41" s="139" t="e">
        <f>VLOOKUP(Tabla1[[#This Row],[dn]],'HOJA 3 MEDICAMENTOS'!G:Q,11,0)</f>
        <v>#N/A</v>
      </c>
      <c r="AF41" s="140" t="e">
        <f>VLOOKUP(Tabla1[[#This Row],[dn]],'base pendientes viva 1a'!C:Q,15,0)</f>
        <v>#N/A</v>
      </c>
      <c r="AG41" s="140"/>
      <c r="AH41" s="140"/>
      <c r="AI41" s="139" t="str">
        <f>VLOOKUP(Tabla1[[#This Row],[MOTIVO]],clasificador!A:C,2,0)</f>
        <v>Solicitud</v>
      </c>
      <c r="AJ41" s="139" t="str">
        <f>VLOOKUP(Tabla1[[#This Row],[MOTIVO]],clasificador!A:C,3,0)</f>
        <v>SOLICITUD</v>
      </c>
      <c r="AK41" s="329"/>
    </row>
    <row r="42" spans="1:37" ht="18.75" hidden="1" customHeight="1">
      <c r="A42" s="139">
        <f>YEAR(Tabla1[[#This Row],[FECHA DEL INCIDENTE]])*100+MONTH(Tabla1[[#This Row],[FECHA DEL INCIDENTE]])</f>
        <v>202502</v>
      </c>
      <c r="B42" s="87" t="s">
        <v>6347</v>
      </c>
      <c r="C42" s="87" t="s">
        <v>6348</v>
      </c>
      <c r="D42" s="87" t="s">
        <v>1067</v>
      </c>
      <c r="E42" s="120" t="s">
        <v>400</v>
      </c>
      <c r="F42" s="87" t="s">
        <v>2</v>
      </c>
      <c r="G42" s="233">
        <v>76143231</v>
      </c>
      <c r="H42" s="145" t="s">
        <v>6444</v>
      </c>
      <c r="I42" s="140"/>
      <c r="J42" s="236" t="s">
        <v>6445</v>
      </c>
      <c r="K42" s="139"/>
      <c r="L42" s="139"/>
      <c r="M42" s="139"/>
      <c r="N42" s="91" t="s">
        <v>298</v>
      </c>
      <c r="O42" s="87" t="s">
        <v>299</v>
      </c>
      <c r="P42" s="99" t="s">
        <v>6363</v>
      </c>
      <c r="Q42" s="100" t="s">
        <v>6359</v>
      </c>
      <c r="R42" s="101" t="s">
        <v>272</v>
      </c>
      <c r="S42" s="139" t="s">
        <v>314</v>
      </c>
      <c r="T42" s="142">
        <v>45712</v>
      </c>
      <c r="U42" s="143" t="s">
        <v>6372</v>
      </c>
      <c r="V42" s="4">
        <v>45768</v>
      </c>
      <c r="W42" s="87" t="s">
        <v>141</v>
      </c>
      <c r="X42" s="139">
        <f>NETWORKDAYS(Tabla1[[#This Row],[FECHA DEL INCIDENTE]],Tabla1[[#This Row],[FECHA DE RESPUESTA]])</f>
        <v>41</v>
      </c>
      <c r="Y42" s="120" t="str">
        <f>IF(Tabla1[[#This Row],[ESTADO]]="ACTIVA","ACTIVA",IF(Tabla1[[#This Row],[ESTADO]]="CERRADA","CERRADA",IF(Tabla1[[#This Row],[ESTADO]]="TRASLADADA","CERRADA",IF(Tabla1[[#This Row],[ESTADO]]="DESMONTADA","CERRADA",IF(Tabla1[[#This Row],[ESTADO]]="SEGUIMIENTO","ACTIVA")))))</f>
        <v>CERRADA</v>
      </c>
      <c r="Z42" s="139" t="str">
        <f>+IF(Tabla1[[#This Row],[T. RESPUESTA]]&lt;=1,"24 HORAS",IF(Tabla1[[#This Row],[T. RESPUESTA]]=2,"48 HORAS",IF(Tabla1[[#This Row],[T. RESPUESTA]]=3,"72 HORAS",IF(Tabla1[[#This Row],[T. RESPUESTA]]=4,"96 HORAS",IF(Tabla1[[#This Row],[T. RESPUESTA]]=5,"120 HORAS",IF(Tabla1[[#This Row],[T. RESPUESTA]]&gt;=6,"6 DIAS O MAS","ERROR"))))))</f>
        <v>6 DIAS O MAS</v>
      </c>
      <c r="AA42" s="87" t="s">
        <v>6355</v>
      </c>
      <c r="AB42" s="120" t="str">
        <f>TEXT(Tabla1[[#This Row],[FECHA DEL INCIDENTE]],"MMM-DD")</f>
        <v>feb-24</v>
      </c>
      <c r="AC42" s="145" t="e">
        <f>VLOOKUP(G42,'Archivo data rimac reclamos'!B:C,2,0)</f>
        <v>#N/A</v>
      </c>
      <c r="AD42" s="145" t="e">
        <f>VLOOKUP(Tabla1[[#This Row],[dn]],'Reporte de casos MAD'!H:W,16,0)</f>
        <v>#N/A</v>
      </c>
      <c r="AE42" s="139" t="e">
        <f>VLOOKUP(Tabla1[[#This Row],[dn]],'HOJA 3 MEDICAMENTOS'!G:Q,11,0)</f>
        <v>#N/A</v>
      </c>
      <c r="AF42" s="140" t="e">
        <f>VLOOKUP(Tabla1[[#This Row],[dn]],'base pendientes viva 1a'!C:Q,15,0)</f>
        <v>#N/A</v>
      </c>
      <c r="AG42" s="140"/>
      <c r="AH42" s="140"/>
      <c r="AI42" s="139" t="str">
        <f>VLOOKUP(Tabla1[[#This Row],[MOTIVO]],clasificador!A:C,2,0)</f>
        <v>Solicitud</v>
      </c>
      <c r="AJ42" s="139" t="str">
        <f>VLOOKUP(Tabla1[[#This Row],[MOTIVO]],clasificador!A:C,3,0)</f>
        <v>SOLICITUD</v>
      </c>
      <c r="AK42" s="329"/>
    </row>
    <row r="43" spans="1:37" ht="18.75" hidden="1" customHeight="1">
      <c r="A43" s="139">
        <f>YEAR(Tabla1[[#This Row],[FECHA DEL INCIDENTE]])*100+MONTH(Tabla1[[#This Row],[FECHA DEL INCIDENTE]])</f>
        <v>202502</v>
      </c>
      <c r="B43" s="87" t="s">
        <v>6347</v>
      </c>
      <c r="C43" s="87" t="s">
        <v>6348</v>
      </c>
      <c r="D43" s="87" t="s">
        <v>1067</v>
      </c>
      <c r="E43" s="120" t="s">
        <v>400</v>
      </c>
      <c r="F43" s="87" t="s">
        <v>2</v>
      </c>
      <c r="G43" s="233">
        <v>43590587</v>
      </c>
      <c r="H43" s="145" t="s">
        <v>6446</v>
      </c>
      <c r="I43" s="140"/>
      <c r="J43" s="236">
        <v>987214035</v>
      </c>
      <c r="K43" s="139"/>
      <c r="L43" s="139"/>
      <c r="M43" s="139"/>
      <c r="N43" s="91" t="s">
        <v>298</v>
      </c>
      <c r="O43" s="87" t="s">
        <v>299</v>
      </c>
      <c r="P43" s="99" t="s">
        <v>6363</v>
      </c>
      <c r="Q43" s="100" t="s">
        <v>6359</v>
      </c>
      <c r="R43" s="101" t="s">
        <v>272</v>
      </c>
      <c r="S43" s="139" t="s">
        <v>314</v>
      </c>
      <c r="T43" s="142">
        <v>45712</v>
      </c>
      <c r="U43" s="143" t="s">
        <v>6432</v>
      </c>
      <c r="V43" s="90">
        <v>45759</v>
      </c>
      <c r="W43" s="87" t="s">
        <v>141</v>
      </c>
      <c r="X43" s="139">
        <f>NETWORKDAYS(Tabla1[[#This Row],[FECHA DEL INCIDENTE]],Tabla1[[#This Row],[FECHA DE RESPUESTA]])</f>
        <v>35</v>
      </c>
      <c r="Y43" s="120" t="str">
        <f>IF(Tabla1[[#This Row],[ESTADO]]="ACTIVA","ACTIVA",IF(Tabla1[[#This Row],[ESTADO]]="CERRADA","CERRADA",IF(Tabla1[[#This Row],[ESTADO]]="TRASLADADA","CERRADA",IF(Tabla1[[#This Row],[ESTADO]]="DESMONTADA","CERRADA",IF(Tabla1[[#This Row],[ESTADO]]="SEGUIMIENTO","ACTIVA")))))</f>
        <v>CERRADA</v>
      </c>
      <c r="Z43" s="139" t="str">
        <f>+IF(Tabla1[[#This Row],[T. RESPUESTA]]&lt;=1,"24 HORAS",IF(Tabla1[[#This Row],[T. RESPUESTA]]=2,"48 HORAS",IF(Tabla1[[#This Row],[T. RESPUESTA]]=3,"72 HORAS",IF(Tabla1[[#This Row],[T. RESPUESTA]]=4,"96 HORAS",IF(Tabla1[[#This Row],[T. RESPUESTA]]=5,"120 HORAS",IF(Tabla1[[#This Row],[T. RESPUESTA]]&gt;=6,"6 DIAS O MAS","ERROR"))))))</f>
        <v>6 DIAS O MAS</v>
      </c>
      <c r="AA43" s="87" t="s">
        <v>6355</v>
      </c>
      <c r="AB43" s="120" t="str">
        <f>TEXT(Tabla1[[#This Row],[FECHA DEL INCIDENTE]],"MMM-DD")</f>
        <v>feb-24</v>
      </c>
      <c r="AC43" s="145" t="e">
        <f>VLOOKUP(G43,'Archivo data rimac reclamos'!B:C,2,0)</f>
        <v>#N/A</v>
      </c>
      <c r="AD43" s="145" t="e">
        <f>VLOOKUP(Tabla1[[#This Row],[dn]],'Reporte de casos MAD'!H:W,16,0)</f>
        <v>#N/A</v>
      </c>
      <c r="AE43" s="139" t="e">
        <f>VLOOKUP(Tabla1[[#This Row],[dn]],'HOJA 3 MEDICAMENTOS'!G:Q,11,0)</f>
        <v>#N/A</v>
      </c>
      <c r="AF43" s="140" t="e">
        <f>VLOOKUP(Tabla1[[#This Row],[dn]],'base pendientes viva 1a'!C:Q,15,0)</f>
        <v>#N/A</v>
      </c>
      <c r="AG43" s="140"/>
      <c r="AH43" s="140"/>
      <c r="AI43" s="139" t="str">
        <f>VLOOKUP(Tabla1[[#This Row],[MOTIVO]],clasificador!A:C,2,0)</f>
        <v>Solicitud</v>
      </c>
      <c r="AJ43" s="139" t="str">
        <f>VLOOKUP(Tabla1[[#This Row],[MOTIVO]],clasificador!A:C,3,0)</f>
        <v>SOLICITUD</v>
      </c>
      <c r="AK43" s="329"/>
    </row>
    <row r="44" spans="1:37" ht="18.75" hidden="1" customHeight="1">
      <c r="A44" s="139">
        <f>YEAR(Tabla1[[#This Row],[FECHA DEL INCIDENTE]])*100+MONTH(Tabla1[[#This Row],[FECHA DEL INCIDENTE]])</f>
        <v>202502</v>
      </c>
      <c r="B44" s="87" t="s">
        <v>6347</v>
      </c>
      <c r="C44" s="87" t="s">
        <v>6348</v>
      </c>
      <c r="D44" s="87" t="s">
        <v>1067</v>
      </c>
      <c r="E44" s="120" t="s">
        <v>400</v>
      </c>
      <c r="F44" s="87" t="s">
        <v>2</v>
      </c>
      <c r="G44" s="233">
        <v>42187511</v>
      </c>
      <c r="H44" s="145" t="s">
        <v>6447</v>
      </c>
      <c r="I44" s="140"/>
      <c r="J44" s="236" t="s">
        <v>6448</v>
      </c>
      <c r="K44" s="139"/>
      <c r="L44" s="139"/>
      <c r="M44" s="139"/>
      <c r="N44" s="91" t="s">
        <v>298</v>
      </c>
      <c r="O44" s="87" t="s">
        <v>299</v>
      </c>
      <c r="P44" s="99" t="s">
        <v>6363</v>
      </c>
      <c r="Q44" s="100" t="s">
        <v>6359</v>
      </c>
      <c r="R44" s="101" t="s">
        <v>272</v>
      </c>
      <c r="S44" s="139" t="s">
        <v>314</v>
      </c>
      <c r="T44" s="142">
        <v>45712</v>
      </c>
      <c r="U44" s="143" t="s">
        <v>6372</v>
      </c>
      <c r="V44" s="4">
        <v>45768</v>
      </c>
      <c r="W44" s="87" t="s">
        <v>141</v>
      </c>
      <c r="X44" s="139">
        <f>NETWORKDAYS(Tabla1[[#This Row],[FECHA DEL INCIDENTE]],Tabla1[[#This Row],[FECHA DE RESPUESTA]])</f>
        <v>41</v>
      </c>
      <c r="Y44" s="120" t="str">
        <f>IF(Tabla1[[#This Row],[ESTADO]]="ACTIVA","ACTIVA",IF(Tabla1[[#This Row],[ESTADO]]="CERRADA","CERRADA",IF(Tabla1[[#This Row],[ESTADO]]="TRASLADADA","CERRADA",IF(Tabla1[[#This Row],[ESTADO]]="DESMONTADA","CERRADA",IF(Tabla1[[#This Row],[ESTADO]]="SEGUIMIENTO","ACTIVA")))))</f>
        <v>CERRADA</v>
      </c>
      <c r="Z44" s="139" t="str">
        <f>+IF(Tabla1[[#This Row],[T. RESPUESTA]]&lt;=1,"24 HORAS",IF(Tabla1[[#This Row],[T. RESPUESTA]]=2,"48 HORAS",IF(Tabla1[[#This Row],[T. RESPUESTA]]=3,"72 HORAS",IF(Tabla1[[#This Row],[T. RESPUESTA]]=4,"96 HORAS",IF(Tabla1[[#This Row],[T. RESPUESTA]]=5,"120 HORAS",IF(Tabla1[[#This Row],[T. RESPUESTA]]&gt;=6,"6 DIAS O MAS","ERROR"))))))</f>
        <v>6 DIAS O MAS</v>
      </c>
      <c r="AA44" s="87" t="s">
        <v>6355</v>
      </c>
      <c r="AB44" s="120" t="str">
        <f>TEXT(Tabla1[[#This Row],[FECHA DEL INCIDENTE]],"MMM-DD")</f>
        <v>feb-24</v>
      </c>
      <c r="AC44" s="145" t="e">
        <f>VLOOKUP(G44,'Archivo data rimac reclamos'!B:C,2,0)</f>
        <v>#N/A</v>
      </c>
      <c r="AD44" s="145" t="e">
        <f>VLOOKUP(Tabla1[[#This Row],[dn]],'Reporte de casos MAD'!H:W,16,0)</f>
        <v>#N/A</v>
      </c>
      <c r="AE44" s="139" t="e">
        <f>VLOOKUP(Tabla1[[#This Row],[dn]],'HOJA 3 MEDICAMENTOS'!G:Q,11,0)</f>
        <v>#N/A</v>
      </c>
      <c r="AF44" s="140" t="e">
        <f>VLOOKUP(Tabla1[[#This Row],[dn]],'base pendientes viva 1a'!C:Q,15,0)</f>
        <v>#N/A</v>
      </c>
      <c r="AG44" s="140"/>
      <c r="AH44" s="140"/>
      <c r="AI44" s="139" t="str">
        <f>VLOOKUP(Tabla1[[#This Row],[MOTIVO]],clasificador!A:C,2,0)</f>
        <v>Solicitud</v>
      </c>
      <c r="AJ44" s="139" t="str">
        <f>VLOOKUP(Tabla1[[#This Row],[MOTIVO]],clasificador!A:C,3,0)</f>
        <v>SOLICITUD</v>
      </c>
      <c r="AK44" s="329"/>
    </row>
    <row r="45" spans="1:37" ht="18.75" hidden="1" customHeight="1">
      <c r="A45" s="139">
        <f>YEAR(Tabla1[[#This Row],[FECHA DEL INCIDENTE]])*100+MONTH(Tabla1[[#This Row],[FECHA DEL INCIDENTE]])</f>
        <v>202502</v>
      </c>
      <c r="B45" s="87" t="s">
        <v>6347</v>
      </c>
      <c r="C45" s="87" t="s">
        <v>6348</v>
      </c>
      <c r="D45" s="87" t="s">
        <v>1067</v>
      </c>
      <c r="E45" s="120" t="s">
        <v>400</v>
      </c>
      <c r="F45" s="87" t="s">
        <v>2</v>
      </c>
      <c r="G45" s="233">
        <v>70105213</v>
      </c>
      <c r="H45" s="145" t="s">
        <v>6449</v>
      </c>
      <c r="I45" s="140"/>
      <c r="J45" s="236">
        <v>997442537</v>
      </c>
      <c r="K45" s="139"/>
      <c r="L45" s="139"/>
      <c r="M45" s="139"/>
      <c r="N45" s="91" t="s">
        <v>298</v>
      </c>
      <c r="O45" s="87" t="s">
        <v>299</v>
      </c>
      <c r="P45" s="99" t="s">
        <v>6363</v>
      </c>
      <c r="Q45" s="100" t="s">
        <v>6359</v>
      </c>
      <c r="R45" s="101" t="s">
        <v>272</v>
      </c>
      <c r="S45" s="139" t="s">
        <v>314</v>
      </c>
      <c r="T45" s="142">
        <v>45712</v>
      </c>
      <c r="U45" s="143" t="s">
        <v>6450</v>
      </c>
      <c r="V45" s="90">
        <v>45759</v>
      </c>
      <c r="W45" s="87" t="s">
        <v>141</v>
      </c>
      <c r="X45" s="139">
        <f>NETWORKDAYS(Tabla1[[#This Row],[FECHA DEL INCIDENTE]],Tabla1[[#This Row],[FECHA DE RESPUESTA]])</f>
        <v>35</v>
      </c>
      <c r="Y45" s="120" t="str">
        <f>IF(Tabla1[[#This Row],[ESTADO]]="ACTIVA","ACTIVA",IF(Tabla1[[#This Row],[ESTADO]]="CERRADA","CERRADA",IF(Tabla1[[#This Row],[ESTADO]]="TRASLADADA","CERRADA",IF(Tabla1[[#This Row],[ESTADO]]="DESMONTADA","CERRADA",IF(Tabla1[[#This Row],[ESTADO]]="SEGUIMIENTO","ACTIVA")))))</f>
        <v>CERRADA</v>
      </c>
      <c r="Z45" s="139" t="str">
        <f>+IF(Tabla1[[#This Row],[T. RESPUESTA]]&lt;=1,"24 HORAS",IF(Tabla1[[#This Row],[T. RESPUESTA]]=2,"48 HORAS",IF(Tabla1[[#This Row],[T. RESPUESTA]]=3,"72 HORAS",IF(Tabla1[[#This Row],[T. RESPUESTA]]=4,"96 HORAS",IF(Tabla1[[#This Row],[T. RESPUESTA]]=5,"120 HORAS",IF(Tabla1[[#This Row],[T. RESPUESTA]]&gt;=6,"6 DIAS O MAS","ERROR"))))))</f>
        <v>6 DIAS O MAS</v>
      </c>
      <c r="AA45" s="87" t="s">
        <v>6355</v>
      </c>
      <c r="AB45" s="120" t="str">
        <f>TEXT(Tabla1[[#This Row],[FECHA DEL INCIDENTE]],"MMM-DD")</f>
        <v>feb-24</v>
      </c>
      <c r="AC45" s="145" t="e">
        <f>VLOOKUP(G45,'Archivo data rimac reclamos'!B:C,2,0)</f>
        <v>#N/A</v>
      </c>
      <c r="AD45" s="145" t="e">
        <f>VLOOKUP(Tabla1[[#This Row],[dn]],'Reporte de casos MAD'!H:W,16,0)</f>
        <v>#N/A</v>
      </c>
      <c r="AE45" s="139" t="e">
        <f>VLOOKUP(Tabla1[[#This Row],[dn]],'HOJA 3 MEDICAMENTOS'!G:Q,11,0)</f>
        <v>#N/A</v>
      </c>
      <c r="AF45" s="140" t="e">
        <f>VLOOKUP(Tabla1[[#This Row],[dn]],'base pendientes viva 1a'!C:Q,15,0)</f>
        <v>#N/A</v>
      </c>
      <c r="AG45" s="140"/>
      <c r="AH45" s="140"/>
      <c r="AI45" s="139" t="str">
        <f>VLOOKUP(Tabla1[[#This Row],[MOTIVO]],clasificador!A:C,2,0)</f>
        <v>Solicitud</v>
      </c>
      <c r="AJ45" s="139" t="str">
        <f>VLOOKUP(Tabla1[[#This Row],[MOTIVO]],clasificador!A:C,3,0)</f>
        <v>SOLICITUD</v>
      </c>
      <c r="AK45" s="329"/>
    </row>
    <row r="46" spans="1:37" ht="18.75" hidden="1" customHeight="1">
      <c r="A46" s="139">
        <f>YEAR(Tabla1[[#This Row],[FECHA DEL INCIDENTE]])*100+MONTH(Tabla1[[#This Row],[FECHA DEL INCIDENTE]])</f>
        <v>202502</v>
      </c>
      <c r="B46" s="87" t="s">
        <v>6347</v>
      </c>
      <c r="C46" s="87" t="s">
        <v>6348</v>
      </c>
      <c r="D46" s="87" t="s">
        <v>1067</v>
      </c>
      <c r="E46" s="120" t="s">
        <v>400</v>
      </c>
      <c r="F46" s="87" t="s">
        <v>2</v>
      </c>
      <c r="G46" s="233">
        <v>76397056</v>
      </c>
      <c r="H46" s="145" t="s">
        <v>6451</v>
      </c>
      <c r="I46" s="140"/>
      <c r="J46" s="236">
        <v>941644755</v>
      </c>
      <c r="K46" s="139"/>
      <c r="L46" s="139"/>
      <c r="M46" s="139"/>
      <c r="N46" s="91" t="s">
        <v>298</v>
      </c>
      <c r="O46" s="87" t="s">
        <v>299</v>
      </c>
      <c r="P46" s="99" t="s">
        <v>6363</v>
      </c>
      <c r="Q46" s="100" t="s">
        <v>6359</v>
      </c>
      <c r="R46" s="101" t="s">
        <v>272</v>
      </c>
      <c r="S46" s="139" t="s">
        <v>314</v>
      </c>
      <c r="T46" s="142">
        <v>45712</v>
      </c>
      <c r="U46" s="143" t="s">
        <v>6372</v>
      </c>
      <c r="V46" s="4">
        <v>45768</v>
      </c>
      <c r="W46" s="87" t="s">
        <v>141</v>
      </c>
      <c r="X46" s="139">
        <f>NETWORKDAYS(Tabla1[[#This Row],[FECHA DEL INCIDENTE]],Tabla1[[#This Row],[FECHA DE RESPUESTA]])</f>
        <v>41</v>
      </c>
      <c r="Y46" s="120" t="str">
        <f>IF(Tabla1[[#This Row],[ESTADO]]="ACTIVA","ACTIVA",IF(Tabla1[[#This Row],[ESTADO]]="CERRADA","CERRADA",IF(Tabla1[[#This Row],[ESTADO]]="TRASLADADA","CERRADA",IF(Tabla1[[#This Row],[ESTADO]]="DESMONTADA","CERRADA",IF(Tabla1[[#This Row],[ESTADO]]="SEGUIMIENTO","ACTIVA")))))</f>
        <v>CERRADA</v>
      </c>
      <c r="Z46" s="139" t="str">
        <f>+IF(Tabla1[[#This Row],[T. RESPUESTA]]&lt;=1,"24 HORAS",IF(Tabla1[[#This Row],[T. RESPUESTA]]=2,"48 HORAS",IF(Tabla1[[#This Row],[T. RESPUESTA]]=3,"72 HORAS",IF(Tabla1[[#This Row],[T. RESPUESTA]]=4,"96 HORAS",IF(Tabla1[[#This Row],[T. RESPUESTA]]=5,"120 HORAS",IF(Tabla1[[#This Row],[T. RESPUESTA]]&gt;=6,"6 DIAS O MAS","ERROR"))))))</f>
        <v>6 DIAS O MAS</v>
      </c>
      <c r="AA46" s="87" t="s">
        <v>6355</v>
      </c>
      <c r="AB46" s="120" t="str">
        <f>TEXT(Tabla1[[#This Row],[FECHA DEL INCIDENTE]],"MMM-DD")</f>
        <v>feb-24</v>
      </c>
      <c r="AC46" s="145" t="e">
        <f>VLOOKUP(G46,'Archivo data rimac reclamos'!B:C,2,0)</f>
        <v>#N/A</v>
      </c>
      <c r="AD46" s="145" t="e">
        <f>VLOOKUP(Tabla1[[#This Row],[dn]],'Reporte de casos MAD'!H:W,16,0)</f>
        <v>#N/A</v>
      </c>
      <c r="AE46" s="139" t="e">
        <f>VLOOKUP(Tabla1[[#This Row],[dn]],'HOJA 3 MEDICAMENTOS'!G:Q,11,0)</f>
        <v>#N/A</v>
      </c>
      <c r="AF46" s="140" t="e">
        <f>VLOOKUP(Tabla1[[#This Row],[dn]],'base pendientes viva 1a'!C:Q,15,0)</f>
        <v>#N/A</v>
      </c>
      <c r="AG46" s="140"/>
      <c r="AH46" s="140"/>
      <c r="AI46" s="139" t="str">
        <f>VLOOKUP(Tabla1[[#This Row],[MOTIVO]],clasificador!A:C,2,0)</f>
        <v>Solicitud</v>
      </c>
      <c r="AJ46" s="139" t="str">
        <f>VLOOKUP(Tabla1[[#This Row],[MOTIVO]],clasificador!A:C,3,0)</f>
        <v>SOLICITUD</v>
      </c>
      <c r="AK46" s="329"/>
    </row>
    <row r="47" spans="1:37" ht="18.75" hidden="1" customHeight="1">
      <c r="A47" s="139">
        <f>YEAR(Tabla1[[#This Row],[FECHA DEL INCIDENTE]])*100+MONTH(Tabla1[[#This Row],[FECHA DEL INCIDENTE]])</f>
        <v>202502</v>
      </c>
      <c r="B47" s="87" t="s">
        <v>6347</v>
      </c>
      <c r="C47" s="87" t="s">
        <v>6348</v>
      </c>
      <c r="D47" s="87" t="s">
        <v>1067</v>
      </c>
      <c r="E47" s="120" t="s">
        <v>400</v>
      </c>
      <c r="F47" s="87" t="s">
        <v>2</v>
      </c>
      <c r="G47" s="233">
        <v>42747151</v>
      </c>
      <c r="H47" s="145" t="s">
        <v>6452</v>
      </c>
      <c r="I47" s="140"/>
      <c r="J47" s="236" t="s">
        <v>6453</v>
      </c>
      <c r="K47" s="139"/>
      <c r="L47" s="139"/>
      <c r="M47" s="139"/>
      <c r="N47" s="91" t="s">
        <v>298</v>
      </c>
      <c r="O47" s="87" t="s">
        <v>299</v>
      </c>
      <c r="P47" s="99" t="s">
        <v>6363</v>
      </c>
      <c r="Q47" s="100" t="s">
        <v>6359</v>
      </c>
      <c r="R47" s="101" t="s">
        <v>272</v>
      </c>
      <c r="S47" s="139" t="s">
        <v>352</v>
      </c>
      <c r="T47" s="142">
        <v>45712</v>
      </c>
      <c r="U47" s="143" t="s">
        <v>6372</v>
      </c>
      <c r="V47" s="4">
        <v>45768</v>
      </c>
      <c r="W47" s="87" t="s">
        <v>141</v>
      </c>
      <c r="X47" s="139">
        <f>NETWORKDAYS(Tabla1[[#This Row],[FECHA DEL INCIDENTE]],Tabla1[[#This Row],[FECHA DE RESPUESTA]])</f>
        <v>41</v>
      </c>
      <c r="Y47" s="120" t="str">
        <f>IF(Tabla1[[#This Row],[ESTADO]]="ACTIVA","ACTIVA",IF(Tabla1[[#This Row],[ESTADO]]="CERRADA","CERRADA",IF(Tabla1[[#This Row],[ESTADO]]="TRASLADADA","CERRADA",IF(Tabla1[[#This Row],[ESTADO]]="DESMONTADA","CERRADA",IF(Tabla1[[#This Row],[ESTADO]]="SEGUIMIENTO","ACTIVA")))))</f>
        <v>CERRADA</v>
      </c>
      <c r="Z47" s="139" t="str">
        <f>+IF(Tabla1[[#This Row],[T. RESPUESTA]]&lt;=1,"24 HORAS",IF(Tabla1[[#This Row],[T. RESPUESTA]]=2,"48 HORAS",IF(Tabla1[[#This Row],[T. RESPUESTA]]=3,"72 HORAS",IF(Tabla1[[#This Row],[T. RESPUESTA]]=4,"96 HORAS",IF(Tabla1[[#This Row],[T. RESPUESTA]]=5,"120 HORAS",IF(Tabla1[[#This Row],[T. RESPUESTA]]&gt;=6,"6 DIAS O MAS","ERROR"))))))</f>
        <v>6 DIAS O MAS</v>
      </c>
      <c r="AA47" s="87" t="s">
        <v>6355</v>
      </c>
      <c r="AB47" s="120" t="str">
        <f>TEXT(Tabla1[[#This Row],[FECHA DEL INCIDENTE]],"MMM-DD")</f>
        <v>feb-24</v>
      </c>
      <c r="AC47" s="145" t="e">
        <f>VLOOKUP(G47,'Archivo data rimac reclamos'!B:C,2,0)</f>
        <v>#N/A</v>
      </c>
      <c r="AD47" s="145" t="e">
        <f>VLOOKUP(Tabla1[[#This Row],[dn]],'Reporte de casos MAD'!H:W,16,0)</f>
        <v>#N/A</v>
      </c>
      <c r="AE47" s="139" t="e">
        <f>VLOOKUP(Tabla1[[#This Row],[dn]],'HOJA 3 MEDICAMENTOS'!G:Q,11,0)</f>
        <v>#N/A</v>
      </c>
      <c r="AF47" s="140" t="e">
        <f>VLOOKUP(Tabla1[[#This Row],[dn]],'base pendientes viva 1a'!C:Q,15,0)</f>
        <v>#N/A</v>
      </c>
      <c r="AG47" s="140"/>
      <c r="AH47" s="140"/>
      <c r="AI47" s="139" t="str">
        <f>VLOOKUP(Tabla1[[#This Row],[MOTIVO]],clasificador!A:C,2,0)</f>
        <v>Solicitud</v>
      </c>
      <c r="AJ47" s="139" t="str">
        <f>VLOOKUP(Tabla1[[#This Row],[MOTIVO]],clasificador!A:C,3,0)</f>
        <v>SOLICITUD</v>
      </c>
      <c r="AK47" s="329"/>
    </row>
    <row r="48" spans="1:37" ht="18.75" hidden="1" customHeight="1">
      <c r="A48" s="139">
        <f>YEAR(Tabla1[[#This Row],[FECHA DEL INCIDENTE]])*100+MONTH(Tabla1[[#This Row],[FECHA DEL INCIDENTE]])</f>
        <v>202502</v>
      </c>
      <c r="B48" s="87" t="s">
        <v>6347</v>
      </c>
      <c r="C48" s="87" t="s">
        <v>6348</v>
      </c>
      <c r="D48" s="87" t="s">
        <v>1067</v>
      </c>
      <c r="E48" s="120" t="s">
        <v>400</v>
      </c>
      <c r="F48" s="87" t="s">
        <v>2</v>
      </c>
      <c r="G48" s="233">
        <v>73189563</v>
      </c>
      <c r="H48" s="145" t="s">
        <v>6454</v>
      </c>
      <c r="I48" s="140"/>
      <c r="J48" s="236">
        <v>955745478</v>
      </c>
      <c r="K48" s="139"/>
      <c r="L48" s="139"/>
      <c r="M48" s="139"/>
      <c r="N48" s="91" t="s">
        <v>298</v>
      </c>
      <c r="O48" s="87" t="s">
        <v>299</v>
      </c>
      <c r="P48" s="99" t="s">
        <v>6363</v>
      </c>
      <c r="Q48" s="100" t="s">
        <v>6359</v>
      </c>
      <c r="R48" s="101" t="s">
        <v>272</v>
      </c>
      <c r="S48" s="139" t="s">
        <v>314</v>
      </c>
      <c r="T48" s="142">
        <v>45712</v>
      </c>
      <c r="U48" s="143" t="s">
        <v>6455</v>
      </c>
      <c r="V48" s="90">
        <v>45759</v>
      </c>
      <c r="W48" s="87" t="s">
        <v>141</v>
      </c>
      <c r="X48" s="139">
        <f>NETWORKDAYS(Tabla1[[#This Row],[FECHA DEL INCIDENTE]],Tabla1[[#This Row],[FECHA DE RESPUESTA]])</f>
        <v>35</v>
      </c>
      <c r="Y48" s="120" t="str">
        <f>IF(Tabla1[[#This Row],[ESTADO]]="ACTIVA","ACTIVA",IF(Tabla1[[#This Row],[ESTADO]]="CERRADA","CERRADA",IF(Tabla1[[#This Row],[ESTADO]]="TRASLADADA","CERRADA",IF(Tabla1[[#This Row],[ESTADO]]="DESMONTADA","CERRADA",IF(Tabla1[[#This Row],[ESTADO]]="SEGUIMIENTO","ACTIVA")))))</f>
        <v>CERRADA</v>
      </c>
      <c r="Z48" s="139" t="str">
        <f>+IF(Tabla1[[#This Row],[T. RESPUESTA]]&lt;=1,"24 HORAS",IF(Tabla1[[#This Row],[T. RESPUESTA]]=2,"48 HORAS",IF(Tabla1[[#This Row],[T. RESPUESTA]]=3,"72 HORAS",IF(Tabla1[[#This Row],[T. RESPUESTA]]=4,"96 HORAS",IF(Tabla1[[#This Row],[T. RESPUESTA]]=5,"120 HORAS",IF(Tabla1[[#This Row],[T. RESPUESTA]]&gt;=6,"6 DIAS O MAS","ERROR"))))))</f>
        <v>6 DIAS O MAS</v>
      </c>
      <c r="AA48" s="87" t="s">
        <v>6355</v>
      </c>
      <c r="AB48" s="120" t="str">
        <f>TEXT(Tabla1[[#This Row],[FECHA DEL INCIDENTE]],"MMM-DD")</f>
        <v>feb-24</v>
      </c>
      <c r="AC48" s="145" t="e">
        <f>VLOOKUP(G48,'Archivo data rimac reclamos'!B:C,2,0)</f>
        <v>#N/A</v>
      </c>
      <c r="AD48" s="145" t="e">
        <f>VLOOKUP(Tabla1[[#This Row],[dn]],'Reporte de casos MAD'!H:W,16,0)</f>
        <v>#N/A</v>
      </c>
      <c r="AE48" s="139" t="e">
        <f>VLOOKUP(Tabla1[[#This Row],[dn]],'HOJA 3 MEDICAMENTOS'!G:Q,11,0)</f>
        <v>#N/A</v>
      </c>
      <c r="AF48" s="140" t="e">
        <f>VLOOKUP(Tabla1[[#This Row],[dn]],'base pendientes viva 1a'!C:Q,15,0)</f>
        <v>#N/A</v>
      </c>
      <c r="AG48" s="140"/>
      <c r="AH48" s="140"/>
      <c r="AI48" s="139" t="str">
        <f>VLOOKUP(Tabla1[[#This Row],[MOTIVO]],clasificador!A:C,2,0)</f>
        <v>Solicitud</v>
      </c>
      <c r="AJ48" s="139" t="str">
        <f>VLOOKUP(Tabla1[[#This Row],[MOTIVO]],clasificador!A:C,3,0)</f>
        <v>SOLICITUD</v>
      </c>
      <c r="AK48" s="329"/>
    </row>
    <row r="49" spans="1:37" ht="18.75" hidden="1" customHeight="1">
      <c r="A49" s="139">
        <f>YEAR(Tabla1[[#This Row],[FECHA DEL INCIDENTE]])*100+MONTH(Tabla1[[#This Row],[FECHA DEL INCIDENTE]])</f>
        <v>202502</v>
      </c>
      <c r="B49" s="87" t="s">
        <v>6347</v>
      </c>
      <c r="C49" s="87" t="s">
        <v>6348</v>
      </c>
      <c r="D49" s="87" t="s">
        <v>1067</v>
      </c>
      <c r="E49" s="120" t="s">
        <v>400</v>
      </c>
      <c r="F49" s="87" t="s">
        <v>2</v>
      </c>
      <c r="G49" s="233">
        <v>10798540</v>
      </c>
      <c r="H49" s="145" t="s">
        <v>6456</v>
      </c>
      <c r="I49" s="140"/>
      <c r="J49" s="236">
        <v>989490835</v>
      </c>
      <c r="K49" s="139"/>
      <c r="L49" s="139"/>
      <c r="M49" s="139"/>
      <c r="N49" s="91" t="s">
        <v>298</v>
      </c>
      <c r="O49" s="87" t="s">
        <v>299</v>
      </c>
      <c r="P49" s="99" t="s">
        <v>6363</v>
      </c>
      <c r="Q49" s="100" t="s">
        <v>6359</v>
      </c>
      <c r="R49" s="101" t="s">
        <v>272</v>
      </c>
      <c r="S49" s="139" t="s">
        <v>314</v>
      </c>
      <c r="T49" s="142">
        <v>45712</v>
      </c>
      <c r="U49" s="143" t="s">
        <v>6367</v>
      </c>
      <c r="V49" s="90">
        <v>45754</v>
      </c>
      <c r="W49" s="87" t="s">
        <v>141</v>
      </c>
      <c r="X49" s="139">
        <f>NETWORKDAYS(Tabla1[[#This Row],[FECHA DEL INCIDENTE]],Tabla1[[#This Row],[FECHA DE RESPUESTA]])</f>
        <v>31</v>
      </c>
      <c r="Y49" s="120" t="str">
        <f>IF(Tabla1[[#This Row],[ESTADO]]="ACTIVA","ACTIVA",IF(Tabla1[[#This Row],[ESTADO]]="CERRADA","CERRADA",IF(Tabla1[[#This Row],[ESTADO]]="TRASLADADA","CERRADA",IF(Tabla1[[#This Row],[ESTADO]]="DESMONTADA","CERRADA",IF(Tabla1[[#This Row],[ESTADO]]="SEGUIMIENTO","ACTIVA")))))</f>
        <v>CERRADA</v>
      </c>
      <c r="Z49" s="139" t="str">
        <f>+IF(Tabla1[[#This Row],[T. RESPUESTA]]&lt;=1,"24 HORAS",IF(Tabla1[[#This Row],[T. RESPUESTA]]=2,"48 HORAS",IF(Tabla1[[#This Row],[T. RESPUESTA]]=3,"72 HORAS",IF(Tabla1[[#This Row],[T. RESPUESTA]]=4,"96 HORAS",IF(Tabla1[[#This Row],[T. RESPUESTA]]=5,"120 HORAS",IF(Tabla1[[#This Row],[T. RESPUESTA]]&gt;=6,"6 DIAS O MAS","ERROR"))))))</f>
        <v>6 DIAS O MAS</v>
      </c>
      <c r="AA49" s="87" t="s">
        <v>6355</v>
      </c>
      <c r="AB49" s="120" t="str">
        <f>TEXT(Tabla1[[#This Row],[FECHA DEL INCIDENTE]],"MMM-DD")</f>
        <v>feb-24</v>
      </c>
      <c r="AC49" s="145" t="e">
        <f>VLOOKUP(G49,'Archivo data rimac reclamos'!B:C,2,0)</f>
        <v>#N/A</v>
      </c>
      <c r="AD49" s="145" t="str">
        <f>VLOOKUP(Tabla1[[#This Row],[dn]],'Reporte de casos MAD'!H:W,16,0)</f>
        <v>SIN INFORMACION</v>
      </c>
      <c r="AE49" s="139" t="e">
        <f>VLOOKUP(Tabla1[[#This Row],[dn]],'HOJA 3 MEDICAMENTOS'!G:Q,11,0)</f>
        <v>#N/A</v>
      </c>
      <c r="AF49" s="140" t="e">
        <f>VLOOKUP(Tabla1[[#This Row],[dn]],'base pendientes viva 1a'!C:Q,15,0)</f>
        <v>#N/A</v>
      </c>
      <c r="AG49" s="140"/>
      <c r="AH49" s="140"/>
      <c r="AI49" s="139" t="str">
        <f>VLOOKUP(Tabla1[[#This Row],[MOTIVO]],clasificador!A:C,2,0)</f>
        <v>Solicitud</v>
      </c>
      <c r="AJ49" s="139" t="str">
        <f>VLOOKUP(Tabla1[[#This Row],[MOTIVO]],clasificador!A:C,3,0)</f>
        <v>SOLICITUD</v>
      </c>
      <c r="AK49" s="329"/>
    </row>
    <row r="50" spans="1:37" ht="18.75" hidden="1" customHeight="1">
      <c r="A50" s="139">
        <f>YEAR(Tabla1[[#This Row],[FECHA DEL INCIDENTE]])*100+MONTH(Tabla1[[#This Row],[FECHA DEL INCIDENTE]])</f>
        <v>202502</v>
      </c>
      <c r="B50" s="87" t="s">
        <v>6347</v>
      </c>
      <c r="C50" s="87" t="s">
        <v>6348</v>
      </c>
      <c r="D50" s="87" t="s">
        <v>1067</v>
      </c>
      <c r="E50" s="120" t="s">
        <v>400</v>
      </c>
      <c r="F50" s="87" t="s">
        <v>2</v>
      </c>
      <c r="G50" s="233">
        <v>73746628</v>
      </c>
      <c r="H50" s="145" t="s">
        <v>6457</v>
      </c>
      <c r="I50" s="140"/>
      <c r="J50" s="236" t="s">
        <v>6458</v>
      </c>
      <c r="K50" s="139"/>
      <c r="L50" s="139"/>
      <c r="M50" s="139"/>
      <c r="N50" s="91" t="s">
        <v>298</v>
      </c>
      <c r="O50" s="87" t="s">
        <v>299</v>
      </c>
      <c r="P50" s="99" t="s">
        <v>6363</v>
      </c>
      <c r="Q50" s="100" t="s">
        <v>6359</v>
      </c>
      <c r="R50" s="101" t="s">
        <v>272</v>
      </c>
      <c r="S50" s="139" t="s">
        <v>314</v>
      </c>
      <c r="T50" s="142">
        <v>45712</v>
      </c>
      <c r="U50" s="143" t="s">
        <v>6385</v>
      </c>
      <c r="V50" s="90">
        <v>45754</v>
      </c>
      <c r="W50" s="87" t="s">
        <v>141</v>
      </c>
      <c r="X50" s="139">
        <f>NETWORKDAYS(Tabla1[[#This Row],[FECHA DEL INCIDENTE]],Tabla1[[#This Row],[FECHA DE RESPUESTA]])</f>
        <v>31</v>
      </c>
      <c r="Y50" s="120" t="str">
        <f>IF(Tabla1[[#This Row],[ESTADO]]="ACTIVA","ACTIVA",IF(Tabla1[[#This Row],[ESTADO]]="CERRADA","CERRADA",IF(Tabla1[[#This Row],[ESTADO]]="TRASLADADA","CERRADA",IF(Tabla1[[#This Row],[ESTADO]]="DESMONTADA","CERRADA",IF(Tabla1[[#This Row],[ESTADO]]="SEGUIMIENTO","ACTIVA")))))</f>
        <v>CERRADA</v>
      </c>
      <c r="Z50" s="139" t="str">
        <f>+IF(Tabla1[[#This Row],[T. RESPUESTA]]&lt;=1,"24 HORAS",IF(Tabla1[[#This Row],[T. RESPUESTA]]=2,"48 HORAS",IF(Tabla1[[#This Row],[T. RESPUESTA]]=3,"72 HORAS",IF(Tabla1[[#This Row],[T. RESPUESTA]]=4,"96 HORAS",IF(Tabla1[[#This Row],[T. RESPUESTA]]=5,"120 HORAS",IF(Tabla1[[#This Row],[T. RESPUESTA]]&gt;=6,"6 DIAS O MAS","ERROR"))))))</f>
        <v>6 DIAS O MAS</v>
      </c>
      <c r="AA50" s="87" t="s">
        <v>6355</v>
      </c>
      <c r="AB50" s="120" t="str">
        <f>TEXT(Tabla1[[#This Row],[FECHA DEL INCIDENTE]],"MMM-DD")</f>
        <v>feb-24</v>
      </c>
      <c r="AC50" s="145" t="e">
        <f>VLOOKUP(G50,'Archivo data rimac reclamos'!B:C,2,0)</f>
        <v>#N/A</v>
      </c>
      <c r="AD50" s="145" t="e">
        <f>VLOOKUP(Tabla1[[#This Row],[dn]],'Reporte de casos MAD'!H:W,16,0)</f>
        <v>#N/A</v>
      </c>
      <c r="AE50" s="139" t="e">
        <f>VLOOKUP(Tabla1[[#This Row],[dn]],'HOJA 3 MEDICAMENTOS'!G:Q,11,0)</f>
        <v>#N/A</v>
      </c>
      <c r="AF50" s="140" t="e">
        <f>VLOOKUP(Tabla1[[#This Row],[dn]],'base pendientes viva 1a'!C:Q,15,0)</f>
        <v>#N/A</v>
      </c>
      <c r="AG50" s="140"/>
      <c r="AH50" s="140"/>
      <c r="AI50" s="139" t="str">
        <f>VLOOKUP(Tabla1[[#This Row],[MOTIVO]],clasificador!A:C,2,0)</f>
        <v>Solicitud</v>
      </c>
      <c r="AJ50" s="139" t="str">
        <f>VLOOKUP(Tabla1[[#This Row],[MOTIVO]],clasificador!A:C,3,0)</f>
        <v>SOLICITUD</v>
      </c>
      <c r="AK50" s="329"/>
    </row>
    <row r="51" spans="1:37" ht="18.75" hidden="1" customHeight="1">
      <c r="A51" s="139">
        <f>YEAR(Tabla1[[#This Row],[FECHA DEL INCIDENTE]])*100+MONTH(Tabla1[[#This Row],[FECHA DEL INCIDENTE]])</f>
        <v>202502</v>
      </c>
      <c r="B51" s="87" t="s">
        <v>6347</v>
      </c>
      <c r="C51" s="87" t="s">
        <v>6348</v>
      </c>
      <c r="D51" s="87" t="s">
        <v>1067</v>
      </c>
      <c r="E51" s="120" t="s">
        <v>400</v>
      </c>
      <c r="F51" s="87" t="s">
        <v>2</v>
      </c>
      <c r="G51" s="233">
        <v>74650494</v>
      </c>
      <c r="H51" s="145" t="s">
        <v>6459</v>
      </c>
      <c r="I51" s="140"/>
      <c r="J51" s="236" t="s">
        <v>6460</v>
      </c>
      <c r="K51" s="139"/>
      <c r="L51" s="139"/>
      <c r="M51" s="139"/>
      <c r="N51" s="91" t="s">
        <v>298</v>
      </c>
      <c r="O51" s="87" t="s">
        <v>299</v>
      </c>
      <c r="P51" s="99" t="s">
        <v>6363</v>
      </c>
      <c r="Q51" s="100" t="s">
        <v>6359</v>
      </c>
      <c r="R51" s="101" t="s">
        <v>272</v>
      </c>
      <c r="S51" s="139" t="s">
        <v>314</v>
      </c>
      <c r="T51" s="142">
        <v>45712</v>
      </c>
      <c r="U51" s="143" t="s">
        <v>6461</v>
      </c>
      <c r="V51" s="4">
        <v>45768</v>
      </c>
      <c r="W51" s="87" t="s">
        <v>141</v>
      </c>
      <c r="X51" s="139">
        <f>NETWORKDAYS(Tabla1[[#This Row],[FECHA DEL INCIDENTE]],Tabla1[[#This Row],[FECHA DE RESPUESTA]])</f>
        <v>41</v>
      </c>
      <c r="Y51" s="120" t="str">
        <f>IF(Tabla1[[#This Row],[ESTADO]]="ACTIVA","ACTIVA",IF(Tabla1[[#This Row],[ESTADO]]="CERRADA","CERRADA",IF(Tabla1[[#This Row],[ESTADO]]="TRASLADADA","CERRADA",IF(Tabla1[[#This Row],[ESTADO]]="DESMONTADA","CERRADA",IF(Tabla1[[#This Row],[ESTADO]]="SEGUIMIENTO","ACTIVA")))))</f>
        <v>CERRADA</v>
      </c>
      <c r="Z51" s="139" t="str">
        <f>+IF(Tabla1[[#This Row],[T. RESPUESTA]]&lt;=1,"24 HORAS",IF(Tabla1[[#This Row],[T. RESPUESTA]]=2,"48 HORAS",IF(Tabla1[[#This Row],[T. RESPUESTA]]=3,"72 HORAS",IF(Tabla1[[#This Row],[T. RESPUESTA]]=4,"96 HORAS",IF(Tabla1[[#This Row],[T. RESPUESTA]]=5,"120 HORAS",IF(Tabla1[[#This Row],[T. RESPUESTA]]&gt;=6,"6 DIAS O MAS","ERROR"))))))</f>
        <v>6 DIAS O MAS</v>
      </c>
      <c r="AA51" s="87" t="s">
        <v>6355</v>
      </c>
      <c r="AB51" s="120" t="str">
        <f>TEXT(Tabla1[[#This Row],[FECHA DEL INCIDENTE]],"MMM-DD")</f>
        <v>feb-24</v>
      </c>
      <c r="AC51" s="145" t="e">
        <f>VLOOKUP(G51,'Archivo data rimac reclamos'!B:C,2,0)</f>
        <v>#N/A</v>
      </c>
      <c r="AD51" s="145" t="e">
        <f>VLOOKUP(Tabla1[[#This Row],[dn]],'Reporte de casos MAD'!H:W,16,0)</f>
        <v>#N/A</v>
      </c>
      <c r="AE51" s="139" t="e">
        <f>VLOOKUP(Tabla1[[#This Row],[dn]],'HOJA 3 MEDICAMENTOS'!G:Q,11,0)</f>
        <v>#N/A</v>
      </c>
      <c r="AF51" s="140" t="e">
        <f>VLOOKUP(Tabla1[[#This Row],[dn]],'base pendientes viva 1a'!C:Q,15,0)</f>
        <v>#N/A</v>
      </c>
      <c r="AG51" s="140"/>
      <c r="AH51" s="140"/>
      <c r="AI51" s="139" t="str">
        <f>VLOOKUP(Tabla1[[#This Row],[MOTIVO]],clasificador!A:C,2,0)</f>
        <v>Solicitud</v>
      </c>
      <c r="AJ51" s="139" t="str">
        <f>VLOOKUP(Tabla1[[#This Row],[MOTIVO]],clasificador!A:C,3,0)</f>
        <v>SOLICITUD</v>
      </c>
      <c r="AK51" s="329"/>
    </row>
    <row r="52" spans="1:37" ht="18.75" hidden="1" customHeight="1">
      <c r="A52" s="139">
        <f>YEAR(Tabla1[[#This Row],[FECHA DEL INCIDENTE]])*100+MONTH(Tabla1[[#This Row],[FECHA DEL INCIDENTE]])</f>
        <v>202502</v>
      </c>
      <c r="B52" s="87" t="s">
        <v>6347</v>
      </c>
      <c r="C52" s="87" t="s">
        <v>6348</v>
      </c>
      <c r="D52" s="87" t="s">
        <v>1067</v>
      </c>
      <c r="E52" s="120" t="s">
        <v>400</v>
      </c>
      <c r="F52" s="87" t="s">
        <v>2</v>
      </c>
      <c r="G52" s="233">
        <v>43241354</v>
      </c>
      <c r="H52" s="145" t="s">
        <v>6462</v>
      </c>
      <c r="I52" s="140"/>
      <c r="J52" s="236">
        <v>959439252</v>
      </c>
      <c r="K52" s="139"/>
      <c r="L52" s="139"/>
      <c r="M52" s="139"/>
      <c r="N52" s="91" t="s">
        <v>298</v>
      </c>
      <c r="O52" s="87" t="s">
        <v>299</v>
      </c>
      <c r="P52" s="99" t="s">
        <v>6363</v>
      </c>
      <c r="Q52" s="100" t="s">
        <v>6359</v>
      </c>
      <c r="R52" s="101" t="s">
        <v>272</v>
      </c>
      <c r="S52" s="139" t="s">
        <v>352</v>
      </c>
      <c r="T52" s="142">
        <v>45712</v>
      </c>
      <c r="U52" s="143" t="s">
        <v>6372</v>
      </c>
      <c r="V52" s="4">
        <v>45768</v>
      </c>
      <c r="W52" s="87" t="s">
        <v>141</v>
      </c>
      <c r="X52" s="139">
        <f>NETWORKDAYS(Tabla1[[#This Row],[FECHA DEL INCIDENTE]],Tabla1[[#This Row],[FECHA DE RESPUESTA]])</f>
        <v>41</v>
      </c>
      <c r="Y52" s="120" t="str">
        <f>IF(Tabla1[[#This Row],[ESTADO]]="ACTIVA","ACTIVA",IF(Tabla1[[#This Row],[ESTADO]]="CERRADA","CERRADA",IF(Tabla1[[#This Row],[ESTADO]]="TRASLADADA","CERRADA",IF(Tabla1[[#This Row],[ESTADO]]="DESMONTADA","CERRADA",IF(Tabla1[[#This Row],[ESTADO]]="SEGUIMIENTO","ACTIVA")))))</f>
        <v>CERRADA</v>
      </c>
      <c r="Z52" s="139" t="str">
        <f>+IF(Tabla1[[#This Row],[T. RESPUESTA]]&lt;=1,"24 HORAS",IF(Tabla1[[#This Row],[T. RESPUESTA]]=2,"48 HORAS",IF(Tabla1[[#This Row],[T. RESPUESTA]]=3,"72 HORAS",IF(Tabla1[[#This Row],[T. RESPUESTA]]=4,"96 HORAS",IF(Tabla1[[#This Row],[T. RESPUESTA]]=5,"120 HORAS",IF(Tabla1[[#This Row],[T. RESPUESTA]]&gt;=6,"6 DIAS O MAS","ERROR"))))))</f>
        <v>6 DIAS O MAS</v>
      </c>
      <c r="AA52" s="87" t="s">
        <v>6355</v>
      </c>
      <c r="AB52" s="120" t="str">
        <f>TEXT(Tabla1[[#This Row],[FECHA DEL INCIDENTE]],"MMM-DD")</f>
        <v>feb-24</v>
      </c>
      <c r="AC52" s="145" t="e">
        <f>VLOOKUP(G52,'Archivo data rimac reclamos'!B:C,2,0)</f>
        <v>#N/A</v>
      </c>
      <c r="AD52" s="145" t="e">
        <f>VLOOKUP(Tabla1[[#This Row],[dn]],'Reporte de casos MAD'!H:W,16,0)</f>
        <v>#N/A</v>
      </c>
      <c r="AE52" s="139" t="e">
        <f>VLOOKUP(Tabla1[[#This Row],[dn]],'HOJA 3 MEDICAMENTOS'!G:Q,11,0)</f>
        <v>#N/A</v>
      </c>
      <c r="AF52" s="140" t="e">
        <f>VLOOKUP(Tabla1[[#This Row],[dn]],'base pendientes viva 1a'!C:Q,15,0)</f>
        <v>#N/A</v>
      </c>
      <c r="AG52" s="140"/>
      <c r="AH52" s="140"/>
      <c r="AI52" s="139" t="str">
        <f>VLOOKUP(Tabla1[[#This Row],[MOTIVO]],clasificador!A:C,2,0)</f>
        <v>Solicitud</v>
      </c>
      <c r="AJ52" s="139" t="str">
        <f>VLOOKUP(Tabla1[[#This Row],[MOTIVO]],clasificador!A:C,3,0)</f>
        <v>SOLICITUD</v>
      </c>
      <c r="AK52" s="329"/>
    </row>
    <row r="53" spans="1:37" ht="18.75" hidden="1" customHeight="1">
      <c r="A53" s="139">
        <f>YEAR(Tabla1[[#This Row],[FECHA DEL INCIDENTE]])*100+MONTH(Tabla1[[#This Row],[FECHA DEL INCIDENTE]])</f>
        <v>202502</v>
      </c>
      <c r="B53" s="87" t="s">
        <v>6347</v>
      </c>
      <c r="C53" s="87" t="s">
        <v>6348</v>
      </c>
      <c r="D53" s="87" t="s">
        <v>1067</v>
      </c>
      <c r="E53" s="120" t="s">
        <v>400</v>
      </c>
      <c r="F53" s="87" t="s">
        <v>2</v>
      </c>
      <c r="G53" s="233">
        <v>71032611</v>
      </c>
      <c r="H53" s="145" t="s">
        <v>6463</v>
      </c>
      <c r="I53" s="140"/>
      <c r="J53" s="236" t="s">
        <v>6464</v>
      </c>
      <c r="K53" s="139"/>
      <c r="L53" s="139"/>
      <c r="M53" s="139"/>
      <c r="N53" s="91" t="s">
        <v>298</v>
      </c>
      <c r="O53" s="87" t="s">
        <v>299</v>
      </c>
      <c r="P53" s="99" t="s">
        <v>6363</v>
      </c>
      <c r="Q53" s="100" t="s">
        <v>6359</v>
      </c>
      <c r="R53" s="101" t="s">
        <v>272</v>
      </c>
      <c r="S53" s="139" t="s">
        <v>314</v>
      </c>
      <c r="T53" s="142">
        <v>45712</v>
      </c>
      <c r="U53" s="143" t="s">
        <v>6372</v>
      </c>
      <c r="V53" s="4">
        <v>45768</v>
      </c>
      <c r="W53" s="87" t="s">
        <v>141</v>
      </c>
      <c r="X53" s="139">
        <f>NETWORKDAYS(Tabla1[[#This Row],[FECHA DEL INCIDENTE]],Tabla1[[#This Row],[FECHA DE RESPUESTA]])</f>
        <v>41</v>
      </c>
      <c r="Y53" s="120" t="str">
        <f>IF(Tabla1[[#This Row],[ESTADO]]="ACTIVA","ACTIVA",IF(Tabla1[[#This Row],[ESTADO]]="CERRADA","CERRADA",IF(Tabla1[[#This Row],[ESTADO]]="TRASLADADA","CERRADA",IF(Tabla1[[#This Row],[ESTADO]]="DESMONTADA","CERRADA",IF(Tabla1[[#This Row],[ESTADO]]="SEGUIMIENTO","ACTIVA")))))</f>
        <v>CERRADA</v>
      </c>
      <c r="Z53" s="139" t="str">
        <f>+IF(Tabla1[[#This Row],[T. RESPUESTA]]&lt;=1,"24 HORAS",IF(Tabla1[[#This Row],[T. RESPUESTA]]=2,"48 HORAS",IF(Tabla1[[#This Row],[T. RESPUESTA]]=3,"72 HORAS",IF(Tabla1[[#This Row],[T. RESPUESTA]]=4,"96 HORAS",IF(Tabla1[[#This Row],[T. RESPUESTA]]=5,"120 HORAS",IF(Tabla1[[#This Row],[T. RESPUESTA]]&gt;=6,"6 DIAS O MAS","ERROR"))))))</f>
        <v>6 DIAS O MAS</v>
      </c>
      <c r="AA53" s="87" t="s">
        <v>6355</v>
      </c>
      <c r="AB53" s="120" t="str">
        <f>TEXT(Tabla1[[#This Row],[FECHA DEL INCIDENTE]],"MMM-DD")</f>
        <v>feb-24</v>
      </c>
      <c r="AC53" s="145" t="e">
        <f>VLOOKUP(G53,'Archivo data rimac reclamos'!B:C,2,0)</f>
        <v>#N/A</v>
      </c>
      <c r="AD53" s="145" t="e">
        <f>VLOOKUP(Tabla1[[#This Row],[dn]],'Reporte de casos MAD'!H:W,16,0)</f>
        <v>#N/A</v>
      </c>
      <c r="AE53" s="139" t="e">
        <f>VLOOKUP(Tabla1[[#This Row],[dn]],'HOJA 3 MEDICAMENTOS'!G:Q,11,0)</f>
        <v>#N/A</v>
      </c>
      <c r="AF53" s="140" t="e">
        <f>VLOOKUP(Tabla1[[#This Row],[dn]],'base pendientes viva 1a'!C:Q,15,0)</f>
        <v>#N/A</v>
      </c>
      <c r="AG53" s="140"/>
      <c r="AH53" s="140"/>
      <c r="AI53" s="139" t="str">
        <f>VLOOKUP(Tabla1[[#This Row],[MOTIVO]],clasificador!A:C,2,0)</f>
        <v>Solicitud</v>
      </c>
      <c r="AJ53" s="139" t="str">
        <f>VLOOKUP(Tabla1[[#This Row],[MOTIVO]],clasificador!A:C,3,0)</f>
        <v>SOLICITUD</v>
      </c>
      <c r="AK53" s="329"/>
    </row>
    <row r="54" spans="1:37" s="39" customFormat="1" ht="18.75" hidden="1" customHeight="1">
      <c r="A54" s="139">
        <f>YEAR(Tabla1[[#This Row],[FECHA DEL INCIDENTE]])*100+MONTH(Tabla1[[#This Row],[FECHA DEL INCIDENTE]])</f>
        <v>202502</v>
      </c>
      <c r="B54" s="87" t="s">
        <v>6347</v>
      </c>
      <c r="C54" s="87" t="s">
        <v>6348</v>
      </c>
      <c r="D54" s="87" t="s">
        <v>1067</v>
      </c>
      <c r="E54" s="120" t="s">
        <v>400</v>
      </c>
      <c r="F54" s="87" t="s">
        <v>2</v>
      </c>
      <c r="G54" s="233">
        <v>45557643</v>
      </c>
      <c r="H54" s="145" t="s">
        <v>6465</v>
      </c>
      <c r="I54" s="140"/>
      <c r="J54" s="236">
        <v>981767111</v>
      </c>
      <c r="K54" s="139"/>
      <c r="L54" s="139"/>
      <c r="M54" s="139"/>
      <c r="N54" s="91" t="s">
        <v>298</v>
      </c>
      <c r="O54" s="87" t="s">
        <v>299</v>
      </c>
      <c r="P54" s="99" t="s">
        <v>6363</v>
      </c>
      <c r="Q54" s="100" t="s">
        <v>6359</v>
      </c>
      <c r="R54" s="101" t="s">
        <v>272</v>
      </c>
      <c r="S54" s="139" t="s">
        <v>314</v>
      </c>
      <c r="T54" s="142">
        <v>45712</v>
      </c>
      <c r="U54" s="143" t="s">
        <v>6372</v>
      </c>
      <c r="V54" s="4">
        <v>45768</v>
      </c>
      <c r="W54" s="87" t="s">
        <v>141</v>
      </c>
      <c r="X54" s="139">
        <f>NETWORKDAYS(Tabla1[[#This Row],[FECHA DEL INCIDENTE]],Tabla1[[#This Row],[FECHA DE RESPUESTA]])</f>
        <v>41</v>
      </c>
      <c r="Y54" s="120" t="str">
        <f>IF(Tabla1[[#This Row],[ESTADO]]="ACTIVA","ACTIVA",IF(Tabla1[[#This Row],[ESTADO]]="CERRADA","CERRADA",IF(Tabla1[[#This Row],[ESTADO]]="TRASLADADA","CERRADA",IF(Tabla1[[#This Row],[ESTADO]]="DESMONTADA","CERRADA",IF(Tabla1[[#This Row],[ESTADO]]="SEGUIMIENTO","ACTIVA")))))</f>
        <v>CERRADA</v>
      </c>
      <c r="Z54" s="139" t="str">
        <f>+IF(Tabla1[[#This Row],[T. RESPUESTA]]&lt;=1,"24 HORAS",IF(Tabla1[[#This Row],[T. RESPUESTA]]=2,"48 HORAS",IF(Tabla1[[#This Row],[T. RESPUESTA]]=3,"72 HORAS",IF(Tabla1[[#This Row],[T. RESPUESTA]]=4,"96 HORAS",IF(Tabla1[[#This Row],[T. RESPUESTA]]=5,"120 HORAS",IF(Tabla1[[#This Row],[T. RESPUESTA]]&gt;=6,"6 DIAS O MAS","ERROR"))))))</f>
        <v>6 DIAS O MAS</v>
      </c>
      <c r="AA54" s="87" t="s">
        <v>6355</v>
      </c>
      <c r="AB54" s="120" t="str">
        <f>TEXT(Tabla1[[#This Row],[FECHA DEL INCIDENTE]],"MMM-DD")</f>
        <v>feb-24</v>
      </c>
      <c r="AC54" s="145" t="e">
        <f>VLOOKUP(G54,'Archivo data rimac reclamos'!B:C,2,0)</f>
        <v>#N/A</v>
      </c>
      <c r="AD54" s="145" t="e">
        <f>VLOOKUP(Tabla1[[#This Row],[dn]],'Reporte de casos MAD'!H:W,16,0)</f>
        <v>#N/A</v>
      </c>
      <c r="AE54" s="139" t="e">
        <f>VLOOKUP(Tabla1[[#This Row],[dn]],'HOJA 3 MEDICAMENTOS'!G:Q,11,0)</f>
        <v>#N/A</v>
      </c>
      <c r="AF54" s="140" t="e">
        <f>VLOOKUP(Tabla1[[#This Row],[dn]],'base pendientes viva 1a'!C:Q,15,0)</f>
        <v>#N/A</v>
      </c>
      <c r="AG54" s="140"/>
      <c r="AH54" s="140"/>
      <c r="AI54" s="139" t="str">
        <f>VLOOKUP(Tabla1[[#This Row],[MOTIVO]],clasificador!A:C,2,0)</f>
        <v>Solicitud</v>
      </c>
      <c r="AJ54" s="139" t="str">
        <f>VLOOKUP(Tabla1[[#This Row],[MOTIVO]],clasificador!A:C,3,0)</f>
        <v>SOLICITUD</v>
      </c>
      <c r="AK54" s="330"/>
    </row>
    <row r="55" spans="1:37" ht="18.75" hidden="1" customHeight="1">
      <c r="A55" s="139">
        <f>YEAR(Tabla1[[#This Row],[FECHA DEL INCIDENTE]])*100+MONTH(Tabla1[[#This Row],[FECHA DEL INCIDENTE]])</f>
        <v>202502</v>
      </c>
      <c r="B55" s="87" t="s">
        <v>6347</v>
      </c>
      <c r="C55" s="87" t="s">
        <v>6348</v>
      </c>
      <c r="D55" s="87" t="s">
        <v>1067</v>
      </c>
      <c r="E55" s="120" t="s">
        <v>400</v>
      </c>
      <c r="F55" s="87" t="s">
        <v>2</v>
      </c>
      <c r="G55" s="233">
        <v>40715103</v>
      </c>
      <c r="H55" s="145" t="s">
        <v>6466</v>
      </c>
      <c r="I55" s="140"/>
      <c r="J55" s="236">
        <v>959717774</v>
      </c>
      <c r="K55" s="139"/>
      <c r="L55" s="139"/>
      <c r="M55" s="139"/>
      <c r="N55" s="91" t="s">
        <v>298</v>
      </c>
      <c r="O55" s="87" t="s">
        <v>299</v>
      </c>
      <c r="P55" s="99" t="s">
        <v>6363</v>
      </c>
      <c r="Q55" s="100" t="s">
        <v>6359</v>
      </c>
      <c r="R55" s="101" t="s">
        <v>272</v>
      </c>
      <c r="S55" s="139" t="s">
        <v>314</v>
      </c>
      <c r="T55" s="142">
        <v>45712</v>
      </c>
      <c r="U55" s="143" t="s">
        <v>6372</v>
      </c>
      <c r="V55" s="4">
        <v>45768</v>
      </c>
      <c r="W55" s="87" t="s">
        <v>141</v>
      </c>
      <c r="X55" s="139">
        <f>NETWORKDAYS(Tabla1[[#This Row],[FECHA DEL INCIDENTE]],Tabla1[[#This Row],[FECHA DE RESPUESTA]])</f>
        <v>41</v>
      </c>
      <c r="Y55" s="120" t="str">
        <f>IF(Tabla1[[#This Row],[ESTADO]]="ACTIVA","ACTIVA",IF(Tabla1[[#This Row],[ESTADO]]="CERRADA","CERRADA",IF(Tabla1[[#This Row],[ESTADO]]="TRASLADADA","CERRADA",IF(Tabla1[[#This Row],[ESTADO]]="DESMONTADA","CERRADA",IF(Tabla1[[#This Row],[ESTADO]]="SEGUIMIENTO","ACTIVA")))))</f>
        <v>CERRADA</v>
      </c>
      <c r="Z55" s="139" t="str">
        <f>+IF(Tabla1[[#This Row],[T. RESPUESTA]]&lt;=1,"24 HORAS",IF(Tabla1[[#This Row],[T. RESPUESTA]]=2,"48 HORAS",IF(Tabla1[[#This Row],[T. RESPUESTA]]=3,"72 HORAS",IF(Tabla1[[#This Row],[T. RESPUESTA]]=4,"96 HORAS",IF(Tabla1[[#This Row],[T. RESPUESTA]]=5,"120 HORAS",IF(Tabla1[[#This Row],[T. RESPUESTA]]&gt;=6,"6 DIAS O MAS","ERROR"))))))</f>
        <v>6 DIAS O MAS</v>
      </c>
      <c r="AA55" s="87" t="s">
        <v>6355</v>
      </c>
      <c r="AB55" s="120" t="str">
        <f>TEXT(Tabla1[[#This Row],[FECHA DEL INCIDENTE]],"MMM-DD")</f>
        <v>feb-24</v>
      </c>
      <c r="AC55" s="145" t="e">
        <f>VLOOKUP(G55,'Archivo data rimac reclamos'!B:C,2,0)</f>
        <v>#N/A</v>
      </c>
      <c r="AD55" s="145" t="e">
        <f>VLOOKUP(Tabla1[[#This Row],[dn]],'Reporte de casos MAD'!H:W,16,0)</f>
        <v>#N/A</v>
      </c>
      <c r="AE55" s="139" t="e">
        <f>VLOOKUP(Tabla1[[#This Row],[dn]],'HOJA 3 MEDICAMENTOS'!G:Q,11,0)</f>
        <v>#N/A</v>
      </c>
      <c r="AF55" s="140" t="e">
        <f>VLOOKUP(Tabla1[[#This Row],[dn]],'base pendientes viva 1a'!C:Q,15,0)</f>
        <v>#N/A</v>
      </c>
      <c r="AG55" s="140"/>
      <c r="AH55" s="140"/>
      <c r="AI55" s="139" t="str">
        <f>VLOOKUP(Tabla1[[#This Row],[MOTIVO]],clasificador!A:C,2,0)</f>
        <v>Solicitud</v>
      </c>
      <c r="AJ55" s="139" t="str">
        <f>VLOOKUP(Tabla1[[#This Row],[MOTIVO]],clasificador!A:C,3,0)</f>
        <v>SOLICITUD</v>
      </c>
      <c r="AK55" s="329"/>
    </row>
    <row r="56" spans="1:37" ht="18.75" hidden="1" customHeight="1">
      <c r="A56" s="139">
        <f>YEAR(Tabla1[[#This Row],[FECHA DEL INCIDENTE]])*100+MONTH(Tabla1[[#This Row],[FECHA DEL INCIDENTE]])</f>
        <v>202502</v>
      </c>
      <c r="B56" s="87" t="s">
        <v>6347</v>
      </c>
      <c r="C56" s="87" t="s">
        <v>6348</v>
      </c>
      <c r="D56" s="87" t="s">
        <v>1067</v>
      </c>
      <c r="E56" s="120" t="s">
        <v>400</v>
      </c>
      <c r="F56" s="87" t="s">
        <v>2</v>
      </c>
      <c r="G56" s="233">
        <v>46568053</v>
      </c>
      <c r="H56" s="145" t="s">
        <v>6467</v>
      </c>
      <c r="I56" s="140"/>
      <c r="J56" s="236" t="s">
        <v>6468</v>
      </c>
      <c r="K56" s="139"/>
      <c r="L56" s="139"/>
      <c r="M56" s="139"/>
      <c r="N56" s="91" t="s">
        <v>298</v>
      </c>
      <c r="O56" s="87" t="s">
        <v>299</v>
      </c>
      <c r="P56" s="99" t="s">
        <v>6363</v>
      </c>
      <c r="Q56" s="100" t="s">
        <v>6359</v>
      </c>
      <c r="R56" s="101" t="s">
        <v>272</v>
      </c>
      <c r="S56" s="139" t="s">
        <v>314</v>
      </c>
      <c r="T56" s="142">
        <v>45712</v>
      </c>
      <c r="U56" s="143" t="s">
        <v>6372</v>
      </c>
      <c r="V56" s="4">
        <v>45768</v>
      </c>
      <c r="W56" s="87" t="s">
        <v>141</v>
      </c>
      <c r="X56" s="139">
        <f>NETWORKDAYS(Tabla1[[#This Row],[FECHA DEL INCIDENTE]],Tabla1[[#This Row],[FECHA DE RESPUESTA]])</f>
        <v>41</v>
      </c>
      <c r="Y56" s="120" t="str">
        <f>IF(Tabla1[[#This Row],[ESTADO]]="ACTIVA","ACTIVA",IF(Tabla1[[#This Row],[ESTADO]]="CERRADA","CERRADA",IF(Tabla1[[#This Row],[ESTADO]]="TRASLADADA","CERRADA",IF(Tabla1[[#This Row],[ESTADO]]="DESMONTADA","CERRADA",IF(Tabla1[[#This Row],[ESTADO]]="SEGUIMIENTO","ACTIVA")))))</f>
        <v>CERRADA</v>
      </c>
      <c r="Z56" s="139" t="str">
        <f>+IF(Tabla1[[#This Row],[T. RESPUESTA]]&lt;=1,"24 HORAS",IF(Tabla1[[#This Row],[T. RESPUESTA]]=2,"48 HORAS",IF(Tabla1[[#This Row],[T. RESPUESTA]]=3,"72 HORAS",IF(Tabla1[[#This Row],[T. RESPUESTA]]=4,"96 HORAS",IF(Tabla1[[#This Row],[T. RESPUESTA]]=5,"120 HORAS",IF(Tabla1[[#This Row],[T. RESPUESTA]]&gt;=6,"6 DIAS O MAS","ERROR"))))))</f>
        <v>6 DIAS O MAS</v>
      </c>
      <c r="AA56" s="87" t="s">
        <v>6355</v>
      </c>
      <c r="AB56" s="120" t="str">
        <f>TEXT(Tabla1[[#This Row],[FECHA DEL INCIDENTE]],"MMM-DD")</f>
        <v>feb-24</v>
      </c>
      <c r="AC56" s="145" t="e">
        <f>VLOOKUP(G56,'Archivo data rimac reclamos'!B:C,2,0)</f>
        <v>#N/A</v>
      </c>
      <c r="AD56" s="145" t="e">
        <f>VLOOKUP(Tabla1[[#This Row],[dn]],'Reporte de casos MAD'!H:W,16,0)</f>
        <v>#N/A</v>
      </c>
      <c r="AE56" s="139" t="e">
        <f>VLOOKUP(Tabla1[[#This Row],[dn]],'HOJA 3 MEDICAMENTOS'!G:Q,11,0)</f>
        <v>#N/A</v>
      </c>
      <c r="AF56" s="140" t="e">
        <f>VLOOKUP(Tabla1[[#This Row],[dn]],'base pendientes viva 1a'!C:Q,15,0)</f>
        <v>#N/A</v>
      </c>
      <c r="AG56" s="140"/>
      <c r="AH56" s="140"/>
      <c r="AI56" s="139" t="str">
        <f>VLOOKUP(Tabla1[[#This Row],[MOTIVO]],clasificador!A:C,2,0)</f>
        <v>Solicitud</v>
      </c>
      <c r="AJ56" s="139" t="str">
        <f>VLOOKUP(Tabla1[[#This Row],[MOTIVO]],clasificador!A:C,3,0)</f>
        <v>SOLICITUD</v>
      </c>
      <c r="AK56" s="329"/>
    </row>
    <row r="57" spans="1:37" ht="18.75" hidden="1" customHeight="1">
      <c r="A57" s="139">
        <f>YEAR(Tabla1[[#This Row],[FECHA DEL INCIDENTE]])*100+MONTH(Tabla1[[#This Row],[FECHA DEL INCIDENTE]])</f>
        <v>202502</v>
      </c>
      <c r="B57" s="87" t="s">
        <v>6347</v>
      </c>
      <c r="C57" s="87" t="s">
        <v>6348</v>
      </c>
      <c r="D57" s="87" t="s">
        <v>1067</v>
      </c>
      <c r="E57" s="120" t="s">
        <v>400</v>
      </c>
      <c r="F57" s="87" t="s">
        <v>2</v>
      </c>
      <c r="G57" s="233">
        <v>46256283</v>
      </c>
      <c r="H57" s="145" t="s">
        <v>6469</v>
      </c>
      <c r="I57" s="140"/>
      <c r="J57" s="236" t="s">
        <v>6470</v>
      </c>
      <c r="K57" s="139"/>
      <c r="L57" s="139"/>
      <c r="M57" s="139"/>
      <c r="N57" s="91" t="s">
        <v>298</v>
      </c>
      <c r="O57" s="87" t="s">
        <v>299</v>
      </c>
      <c r="P57" s="99" t="s">
        <v>6363</v>
      </c>
      <c r="Q57" s="100" t="s">
        <v>6359</v>
      </c>
      <c r="R57" s="101" t="s">
        <v>272</v>
      </c>
      <c r="S57" s="139" t="s">
        <v>314</v>
      </c>
      <c r="T57" s="142">
        <v>45712</v>
      </c>
      <c r="U57" s="143" t="s">
        <v>6372</v>
      </c>
      <c r="V57" s="4">
        <v>45768</v>
      </c>
      <c r="W57" s="87" t="s">
        <v>141</v>
      </c>
      <c r="X57" s="139">
        <f>NETWORKDAYS(Tabla1[[#This Row],[FECHA DEL INCIDENTE]],Tabla1[[#This Row],[FECHA DE RESPUESTA]])</f>
        <v>41</v>
      </c>
      <c r="Y57" s="120" t="str">
        <f>IF(Tabla1[[#This Row],[ESTADO]]="ACTIVA","ACTIVA",IF(Tabla1[[#This Row],[ESTADO]]="CERRADA","CERRADA",IF(Tabla1[[#This Row],[ESTADO]]="TRASLADADA","CERRADA",IF(Tabla1[[#This Row],[ESTADO]]="DESMONTADA","CERRADA",IF(Tabla1[[#This Row],[ESTADO]]="SEGUIMIENTO","ACTIVA")))))</f>
        <v>CERRADA</v>
      </c>
      <c r="Z57" s="139" t="str">
        <f>+IF(Tabla1[[#This Row],[T. RESPUESTA]]&lt;=1,"24 HORAS",IF(Tabla1[[#This Row],[T. RESPUESTA]]=2,"48 HORAS",IF(Tabla1[[#This Row],[T. RESPUESTA]]=3,"72 HORAS",IF(Tabla1[[#This Row],[T. RESPUESTA]]=4,"96 HORAS",IF(Tabla1[[#This Row],[T. RESPUESTA]]=5,"120 HORAS",IF(Tabla1[[#This Row],[T. RESPUESTA]]&gt;=6,"6 DIAS O MAS","ERROR"))))))</f>
        <v>6 DIAS O MAS</v>
      </c>
      <c r="AA57" s="87" t="s">
        <v>6355</v>
      </c>
      <c r="AB57" s="120" t="str">
        <f>TEXT(Tabla1[[#This Row],[FECHA DEL INCIDENTE]],"MMM-DD")</f>
        <v>feb-24</v>
      </c>
      <c r="AC57" s="145" t="e">
        <f>VLOOKUP(G57,'Archivo data rimac reclamos'!B:C,2,0)</f>
        <v>#N/A</v>
      </c>
      <c r="AD57" s="145" t="e">
        <f>VLOOKUP(Tabla1[[#This Row],[dn]],'Reporte de casos MAD'!H:W,16,0)</f>
        <v>#N/A</v>
      </c>
      <c r="AE57" s="139" t="e">
        <f>VLOOKUP(Tabla1[[#This Row],[dn]],'HOJA 3 MEDICAMENTOS'!G:Q,11,0)</f>
        <v>#N/A</v>
      </c>
      <c r="AF57" s="140" t="e">
        <f>VLOOKUP(Tabla1[[#This Row],[dn]],'base pendientes viva 1a'!C:Q,15,0)</f>
        <v>#N/A</v>
      </c>
      <c r="AG57" s="140"/>
      <c r="AH57" s="140"/>
      <c r="AI57" s="139" t="str">
        <f>VLOOKUP(Tabla1[[#This Row],[MOTIVO]],clasificador!A:C,2,0)</f>
        <v>Solicitud</v>
      </c>
      <c r="AJ57" s="139" t="str">
        <f>VLOOKUP(Tabla1[[#This Row],[MOTIVO]],clasificador!A:C,3,0)</f>
        <v>SOLICITUD</v>
      </c>
      <c r="AK57" s="329"/>
    </row>
    <row r="58" spans="1:37" ht="18.75" hidden="1" customHeight="1">
      <c r="A58" s="139">
        <f>YEAR(Tabla1[[#This Row],[FECHA DEL INCIDENTE]])*100+MONTH(Tabla1[[#This Row],[FECHA DEL INCIDENTE]])</f>
        <v>202502</v>
      </c>
      <c r="B58" s="87" t="s">
        <v>6347</v>
      </c>
      <c r="C58" s="87" t="s">
        <v>6348</v>
      </c>
      <c r="D58" s="87" t="s">
        <v>1067</v>
      </c>
      <c r="E58" s="120" t="s">
        <v>400</v>
      </c>
      <c r="F58" s="87" t="s">
        <v>2</v>
      </c>
      <c r="G58" s="233">
        <v>10553292</v>
      </c>
      <c r="H58" s="145" t="s">
        <v>6471</v>
      </c>
      <c r="I58" s="140"/>
      <c r="J58" s="236" t="s">
        <v>6472</v>
      </c>
      <c r="K58" s="139"/>
      <c r="L58" s="139"/>
      <c r="M58" s="139"/>
      <c r="N58" s="91" t="s">
        <v>298</v>
      </c>
      <c r="O58" s="87" t="s">
        <v>299</v>
      </c>
      <c r="P58" s="99" t="s">
        <v>6363</v>
      </c>
      <c r="Q58" s="100" t="s">
        <v>6359</v>
      </c>
      <c r="R58" s="101" t="s">
        <v>272</v>
      </c>
      <c r="S58" s="139" t="s">
        <v>318</v>
      </c>
      <c r="T58" s="142">
        <v>45712</v>
      </c>
      <c r="U58" s="143" t="s">
        <v>6473</v>
      </c>
      <c r="V58" s="90">
        <v>45759</v>
      </c>
      <c r="W58" s="87" t="s">
        <v>141</v>
      </c>
      <c r="X58" s="139">
        <f>NETWORKDAYS(Tabla1[[#This Row],[FECHA DEL INCIDENTE]],Tabla1[[#This Row],[FECHA DE RESPUESTA]])</f>
        <v>35</v>
      </c>
      <c r="Y58" s="120" t="str">
        <f>IF(Tabla1[[#This Row],[ESTADO]]="ACTIVA","ACTIVA",IF(Tabla1[[#This Row],[ESTADO]]="CERRADA","CERRADA",IF(Tabla1[[#This Row],[ESTADO]]="TRASLADADA","CERRADA",IF(Tabla1[[#This Row],[ESTADO]]="DESMONTADA","CERRADA",IF(Tabla1[[#This Row],[ESTADO]]="SEGUIMIENTO","ACTIVA")))))</f>
        <v>CERRADA</v>
      </c>
      <c r="Z58" s="139" t="str">
        <f>+IF(Tabla1[[#This Row],[T. RESPUESTA]]&lt;=1,"24 HORAS",IF(Tabla1[[#This Row],[T. RESPUESTA]]=2,"48 HORAS",IF(Tabla1[[#This Row],[T. RESPUESTA]]=3,"72 HORAS",IF(Tabla1[[#This Row],[T. RESPUESTA]]=4,"96 HORAS",IF(Tabla1[[#This Row],[T. RESPUESTA]]=5,"120 HORAS",IF(Tabla1[[#This Row],[T. RESPUESTA]]&gt;=6,"6 DIAS O MAS","ERROR"))))))</f>
        <v>6 DIAS O MAS</v>
      </c>
      <c r="AA58" s="87" t="s">
        <v>6355</v>
      </c>
      <c r="AB58" s="120" t="str">
        <f>TEXT(Tabla1[[#This Row],[FECHA DEL INCIDENTE]],"MMM-DD")</f>
        <v>feb-24</v>
      </c>
      <c r="AC58" s="145" t="e">
        <f>VLOOKUP(G58,'Archivo data rimac reclamos'!B:C,2,0)</f>
        <v>#N/A</v>
      </c>
      <c r="AD58" s="145" t="e">
        <f>VLOOKUP(Tabla1[[#This Row],[dn]],'Reporte de casos MAD'!H:W,16,0)</f>
        <v>#N/A</v>
      </c>
      <c r="AE58" s="139" t="e">
        <f>VLOOKUP(Tabla1[[#This Row],[dn]],'HOJA 3 MEDICAMENTOS'!G:Q,11,0)</f>
        <v>#N/A</v>
      </c>
      <c r="AF58" s="140" t="e">
        <f>VLOOKUP(Tabla1[[#This Row],[dn]],'base pendientes viva 1a'!C:Q,15,0)</f>
        <v>#N/A</v>
      </c>
      <c r="AG58" s="140"/>
      <c r="AH58" s="140"/>
      <c r="AI58" s="139" t="str">
        <f>VLOOKUP(Tabla1[[#This Row],[MOTIVO]],clasificador!A:C,2,0)</f>
        <v>Solicitud</v>
      </c>
      <c r="AJ58" s="139" t="str">
        <f>VLOOKUP(Tabla1[[#This Row],[MOTIVO]],clasificador!A:C,3,0)</f>
        <v>SOLICITUD</v>
      </c>
      <c r="AK58" s="329"/>
    </row>
    <row r="59" spans="1:37" ht="18.75" hidden="1" customHeight="1">
      <c r="A59" s="139">
        <f>YEAR(Tabla1[[#This Row],[FECHA DEL INCIDENTE]])*100+MONTH(Tabla1[[#This Row],[FECHA DEL INCIDENTE]])</f>
        <v>202502</v>
      </c>
      <c r="B59" s="87" t="s">
        <v>6347</v>
      </c>
      <c r="C59" s="87" t="s">
        <v>6348</v>
      </c>
      <c r="D59" s="87" t="s">
        <v>1067</v>
      </c>
      <c r="E59" s="120" t="s">
        <v>400</v>
      </c>
      <c r="F59" s="87" t="s">
        <v>2</v>
      </c>
      <c r="G59" s="233">
        <v>70447430</v>
      </c>
      <c r="H59" s="145" t="s">
        <v>6474</v>
      </c>
      <c r="I59" s="140"/>
      <c r="J59" s="236">
        <v>947244777</v>
      </c>
      <c r="K59" s="139"/>
      <c r="L59" s="139"/>
      <c r="M59" s="139"/>
      <c r="N59" s="91" t="s">
        <v>298</v>
      </c>
      <c r="O59" s="87" t="s">
        <v>299</v>
      </c>
      <c r="P59" s="99" t="s">
        <v>6363</v>
      </c>
      <c r="Q59" s="100" t="s">
        <v>6359</v>
      </c>
      <c r="R59" s="101" t="s">
        <v>272</v>
      </c>
      <c r="S59" s="139" t="s">
        <v>314</v>
      </c>
      <c r="T59" s="142">
        <v>45712</v>
      </c>
      <c r="U59" s="143" t="s">
        <v>6372</v>
      </c>
      <c r="V59" s="4">
        <v>45768</v>
      </c>
      <c r="W59" s="87" t="s">
        <v>141</v>
      </c>
      <c r="X59" s="139">
        <f>NETWORKDAYS(Tabla1[[#This Row],[FECHA DEL INCIDENTE]],Tabla1[[#This Row],[FECHA DE RESPUESTA]])</f>
        <v>41</v>
      </c>
      <c r="Y59" s="120" t="str">
        <f>IF(Tabla1[[#This Row],[ESTADO]]="ACTIVA","ACTIVA",IF(Tabla1[[#This Row],[ESTADO]]="CERRADA","CERRADA",IF(Tabla1[[#This Row],[ESTADO]]="TRASLADADA","CERRADA",IF(Tabla1[[#This Row],[ESTADO]]="DESMONTADA","CERRADA",IF(Tabla1[[#This Row],[ESTADO]]="SEGUIMIENTO","ACTIVA")))))</f>
        <v>CERRADA</v>
      </c>
      <c r="Z59" s="139" t="str">
        <f>+IF(Tabla1[[#This Row],[T. RESPUESTA]]&lt;=1,"24 HORAS",IF(Tabla1[[#This Row],[T. RESPUESTA]]=2,"48 HORAS",IF(Tabla1[[#This Row],[T. RESPUESTA]]=3,"72 HORAS",IF(Tabla1[[#This Row],[T. RESPUESTA]]=4,"96 HORAS",IF(Tabla1[[#This Row],[T. RESPUESTA]]=5,"120 HORAS",IF(Tabla1[[#This Row],[T. RESPUESTA]]&gt;=6,"6 DIAS O MAS","ERROR"))))))</f>
        <v>6 DIAS O MAS</v>
      </c>
      <c r="AA59" s="87" t="s">
        <v>6355</v>
      </c>
      <c r="AB59" s="120" t="str">
        <f>TEXT(Tabla1[[#This Row],[FECHA DEL INCIDENTE]],"MMM-DD")</f>
        <v>feb-24</v>
      </c>
      <c r="AC59" s="145" t="e">
        <f>VLOOKUP(G59,'Archivo data rimac reclamos'!B:C,2,0)</f>
        <v>#N/A</v>
      </c>
      <c r="AD59" s="145" t="e">
        <f>VLOOKUP(Tabla1[[#This Row],[dn]],'Reporte de casos MAD'!H:W,16,0)</f>
        <v>#N/A</v>
      </c>
      <c r="AE59" s="139" t="e">
        <f>VLOOKUP(Tabla1[[#This Row],[dn]],'HOJA 3 MEDICAMENTOS'!G:Q,11,0)</f>
        <v>#N/A</v>
      </c>
      <c r="AF59" s="140" t="e">
        <f>VLOOKUP(Tabla1[[#This Row],[dn]],'base pendientes viva 1a'!C:Q,15,0)</f>
        <v>#N/A</v>
      </c>
      <c r="AG59" s="140"/>
      <c r="AH59" s="140"/>
      <c r="AI59" s="139" t="str">
        <f>VLOOKUP(Tabla1[[#This Row],[MOTIVO]],clasificador!A:C,2,0)</f>
        <v>Solicitud</v>
      </c>
      <c r="AJ59" s="139" t="str">
        <f>VLOOKUP(Tabla1[[#This Row],[MOTIVO]],clasificador!A:C,3,0)</f>
        <v>SOLICITUD</v>
      </c>
      <c r="AK59" s="329"/>
    </row>
    <row r="60" spans="1:37" ht="18.75" hidden="1" customHeight="1">
      <c r="A60" s="139">
        <f>YEAR(Tabla1[[#This Row],[FECHA DEL INCIDENTE]])*100+MONTH(Tabla1[[#This Row],[FECHA DEL INCIDENTE]])</f>
        <v>202502</v>
      </c>
      <c r="B60" s="87" t="s">
        <v>6347</v>
      </c>
      <c r="C60" s="87" t="s">
        <v>6348</v>
      </c>
      <c r="D60" s="87" t="s">
        <v>1067</v>
      </c>
      <c r="E60" s="120" t="s">
        <v>400</v>
      </c>
      <c r="F60" s="87" t="s">
        <v>2</v>
      </c>
      <c r="G60" s="233">
        <v>74819748</v>
      </c>
      <c r="H60" s="145" t="s">
        <v>6475</v>
      </c>
      <c r="I60" s="140"/>
      <c r="J60" s="236" t="s">
        <v>6476</v>
      </c>
      <c r="K60" s="139"/>
      <c r="L60" s="139"/>
      <c r="M60" s="139"/>
      <c r="N60" s="91" t="s">
        <v>298</v>
      </c>
      <c r="O60" s="87" t="s">
        <v>299</v>
      </c>
      <c r="P60" s="99" t="s">
        <v>6363</v>
      </c>
      <c r="Q60" s="100" t="s">
        <v>6359</v>
      </c>
      <c r="R60" s="101" t="s">
        <v>272</v>
      </c>
      <c r="S60" s="139" t="s">
        <v>314</v>
      </c>
      <c r="T60" s="142">
        <v>45712</v>
      </c>
      <c r="U60" s="143" t="s">
        <v>6367</v>
      </c>
      <c r="V60" s="90">
        <v>45754</v>
      </c>
      <c r="W60" s="87" t="s">
        <v>141</v>
      </c>
      <c r="X60" s="139">
        <f>NETWORKDAYS(Tabla1[[#This Row],[FECHA DEL INCIDENTE]],Tabla1[[#This Row],[FECHA DE RESPUESTA]])</f>
        <v>31</v>
      </c>
      <c r="Y60" s="120" t="str">
        <f>IF(Tabla1[[#This Row],[ESTADO]]="ACTIVA","ACTIVA",IF(Tabla1[[#This Row],[ESTADO]]="CERRADA","CERRADA",IF(Tabla1[[#This Row],[ESTADO]]="TRASLADADA","CERRADA",IF(Tabla1[[#This Row],[ESTADO]]="DESMONTADA","CERRADA",IF(Tabla1[[#This Row],[ESTADO]]="SEGUIMIENTO","ACTIVA")))))</f>
        <v>CERRADA</v>
      </c>
      <c r="Z60" s="139" t="str">
        <f>+IF(Tabla1[[#This Row],[T. RESPUESTA]]&lt;=1,"24 HORAS",IF(Tabla1[[#This Row],[T. RESPUESTA]]=2,"48 HORAS",IF(Tabla1[[#This Row],[T. RESPUESTA]]=3,"72 HORAS",IF(Tabla1[[#This Row],[T. RESPUESTA]]=4,"96 HORAS",IF(Tabla1[[#This Row],[T. RESPUESTA]]=5,"120 HORAS",IF(Tabla1[[#This Row],[T. RESPUESTA]]&gt;=6,"6 DIAS O MAS","ERROR"))))))</f>
        <v>6 DIAS O MAS</v>
      </c>
      <c r="AA60" s="87" t="s">
        <v>6355</v>
      </c>
      <c r="AB60" s="120" t="str">
        <f>TEXT(Tabla1[[#This Row],[FECHA DEL INCIDENTE]],"MMM-DD")</f>
        <v>feb-24</v>
      </c>
      <c r="AC60" s="145" t="e">
        <f>VLOOKUP(G60,'Archivo data rimac reclamos'!B:C,2,0)</f>
        <v>#N/A</v>
      </c>
      <c r="AD60" s="145" t="e">
        <f>VLOOKUP(Tabla1[[#This Row],[dn]],'Reporte de casos MAD'!H:W,16,0)</f>
        <v>#N/A</v>
      </c>
      <c r="AE60" s="139" t="e">
        <f>VLOOKUP(Tabla1[[#This Row],[dn]],'HOJA 3 MEDICAMENTOS'!G:Q,11,0)</f>
        <v>#N/A</v>
      </c>
      <c r="AF60" s="140" t="e">
        <f>VLOOKUP(Tabla1[[#This Row],[dn]],'base pendientes viva 1a'!C:Q,15,0)</f>
        <v>#N/A</v>
      </c>
      <c r="AG60" s="140"/>
      <c r="AH60" s="140"/>
      <c r="AI60" s="139" t="str">
        <f>VLOOKUP(Tabla1[[#This Row],[MOTIVO]],clasificador!A:C,2,0)</f>
        <v>Solicitud</v>
      </c>
      <c r="AJ60" s="139" t="str">
        <f>VLOOKUP(Tabla1[[#This Row],[MOTIVO]],clasificador!A:C,3,0)</f>
        <v>SOLICITUD</v>
      </c>
      <c r="AK60" s="329"/>
    </row>
    <row r="61" spans="1:37" ht="18.75" hidden="1" customHeight="1">
      <c r="A61" s="139">
        <f>YEAR(Tabla1[[#This Row],[FECHA DEL INCIDENTE]])*100+MONTH(Tabla1[[#This Row],[FECHA DEL INCIDENTE]])</f>
        <v>202502</v>
      </c>
      <c r="B61" s="87" t="s">
        <v>6347</v>
      </c>
      <c r="C61" s="87" t="s">
        <v>6348</v>
      </c>
      <c r="D61" s="87" t="s">
        <v>1067</v>
      </c>
      <c r="E61" s="120" t="s">
        <v>400</v>
      </c>
      <c r="F61" s="87" t="s">
        <v>2</v>
      </c>
      <c r="G61" s="233">
        <v>72929652</v>
      </c>
      <c r="H61" s="145" t="s">
        <v>6477</v>
      </c>
      <c r="I61" s="140"/>
      <c r="J61" s="236" t="s">
        <v>6478</v>
      </c>
      <c r="K61" s="139"/>
      <c r="L61" s="139"/>
      <c r="M61" s="139"/>
      <c r="N61" s="91" t="s">
        <v>298</v>
      </c>
      <c r="O61" s="87" t="s">
        <v>299</v>
      </c>
      <c r="P61" s="99" t="s">
        <v>6363</v>
      </c>
      <c r="Q61" s="100" t="s">
        <v>6359</v>
      </c>
      <c r="R61" s="101" t="s">
        <v>272</v>
      </c>
      <c r="S61" s="139" t="s">
        <v>314</v>
      </c>
      <c r="T61" s="142">
        <v>45712</v>
      </c>
      <c r="U61" s="143" t="s">
        <v>507</v>
      </c>
      <c r="V61" s="90">
        <v>45754</v>
      </c>
      <c r="W61" s="87" t="s">
        <v>141</v>
      </c>
      <c r="X61" s="139">
        <f>NETWORKDAYS(Tabla1[[#This Row],[FECHA DEL INCIDENTE]],Tabla1[[#This Row],[FECHA DE RESPUESTA]])</f>
        <v>31</v>
      </c>
      <c r="Y61" s="120" t="str">
        <f>IF(Tabla1[[#This Row],[ESTADO]]="ACTIVA","ACTIVA",IF(Tabla1[[#This Row],[ESTADO]]="CERRADA","CERRADA",IF(Tabla1[[#This Row],[ESTADO]]="TRASLADADA","CERRADA",IF(Tabla1[[#This Row],[ESTADO]]="DESMONTADA","CERRADA",IF(Tabla1[[#This Row],[ESTADO]]="SEGUIMIENTO","ACTIVA")))))</f>
        <v>CERRADA</v>
      </c>
      <c r="Z61" s="139" t="str">
        <f>+IF(Tabla1[[#This Row],[T. RESPUESTA]]&lt;=1,"24 HORAS",IF(Tabla1[[#This Row],[T. RESPUESTA]]=2,"48 HORAS",IF(Tabla1[[#This Row],[T. RESPUESTA]]=3,"72 HORAS",IF(Tabla1[[#This Row],[T. RESPUESTA]]=4,"96 HORAS",IF(Tabla1[[#This Row],[T. RESPUESTA]]=5,"120 HORAS",IF(Tabla1[[#This Row],[T. RESPUESTA]]&gt;=6,"6 DIAS O MAS","ERROR"))))))</f>
        <v>6 DIAS O MAS</v>
      </c>
      <c r="AA61" s="87" t="s">
        <v>6355</v>
      </c>
      <c r="AB61" s="120" t="str">
        <f>TEXT(Tabla1[[#This Row],[FECHA DEL INCIDENTE]],"MMM-DD")</f>
        <v>feb-24</v>
      </c>
      <c r="AC61" s="145" t="e">
        <f>VLOOKUP(G61,'Archivo data rimac reclamos'!B:C,2,0)</f>
        <v>#N/A</v>
      </c>
      <c r="AD61" s="145" t="e">
        <f>VLOOKUP(Tabla1[[#This Row],[dn]],'Reporte de casos MAD'!H:W,16,0)</f>
        <v>#N/A</v>
      </c>
      <c r="AE61" s="139" t="e">
        <f>VLOOKUP(Tabla1[[#This Row],[dn]],'HOJA 3 MEDICAMENTOS'!G:Q,11,0)</f>
        <v>#N/A</v>
      </c>
      <c r="AF61" s="140" t="e">
        <f>VLOOKUP(Tabla1[[#This Row],[dn]],'base pendientes viva 1a'!C:Q,15,0)</f>
        <v>#N/A</v>
      </c>
      <c r="AG61" s="140"/>
      <c r="AH61" s="140"/>
      <c r="AI61" s="139" t="str">
        <f>VLOOKUP(Tabla1[[#This Row],[MOTIVO]],clasificador!A:C,2,0)</f>
        <v>Solicitud</v>
      </c>
      <c r="AJ61" s="139" t="str">
        <f>VLOOKUP(Tabla1[[#This Row],[MOTIVO]],clasificador!A:C,3,0)</f>
        <v>SOLICITUD</v>
      </c>
      <c r="AK61" s="329"/>
    </row>
    <row r="62" spans="1:37" ht="18.75" hidden="1" customHeight="1">
      <c r="A62" s="139">
        <f>YEAR(Tabla1[[#This Row],[FECHA DEL INCIDENTE]])*100+MONTH(Tabla1[[#This Row],[FECHA DEL INCIDENTE]])</f>
        <v>202502</v>
      </c>
      <c r="B62" s="87" t="s">
        <v>6347</v>
      </c>
      <c r="C62" s="87" t="s">
        <v>6348</v>
      </c>
      <c r="D62" s="87" t="s">
        <v>1067</v>
      </c>
      <c r="E62" s="120" t="s">
        <v>400</v>
      </c>
      <c r="F62" s="87" t="s">
        <v>2</v>
      </c>
      <c r="G62" s="233">
        <v>5264931</v>
      </c>
      <c r="H62" s="145" t="s">
        <v>6479</v>
      </c>
      <c r="I62" s="140"/>
      <c r="J62" s="236" t="s">
        <v>6480</v>
      </c>
      <c r="K62" s="139"/>
      <c r="L62" s="139"/>
      <c r="M62" s="139"/>
      <c r="N62" s="91" t="s">
        <v>298</v>
      </c>
      <c r="O62" s="87" t="s">
        <v>299</v>
      </c>
      <c r="P62" s="99" t="s">
        <v>6363</v>
      </c>
      <c r="Q62" s="100" t="s">
        <v>6359</v>
      </c>
      <c r="R62" s="101" t="s">
        <v>272</v>
      </c>
      <c r="S62" s="139" t="s">
        <v>352</v>
      </c>
      <c r="T62" s="142">
        <v>45712</v>
      </c>
      <c r="U62" s="143" t="s">
        <v>6372</v>
      </c>
      <c r="V62" s="4">
        <v>45768</v>
      </c>
      <c r="W62" s="87" t="s">
        <v>141</v>
      </c>
      <c r="X62" s="139">
        <f>NETWORKDAYS(Tabla1[[#This Row],[FECHA DEL INCIDENTE]],Tabla1[[#This Row],[FECHA DE RESPUESTA]])</f>
        <v>41</v>
      </c>
      <c r="Y62" s="120" t="str">
        <f>IF(Tabla1[[#This Row],[ESTADO]]="ACTIVA","ACTIVA",IF(Tabla1[[#This Row],[ESTADO]]="CERRADA","CERRADA",IF(Tabla1[[#This Row],[ESTADO]]="TRASLADADA","CERRADA",IF(Tabla1[[#This Row],[ESTADO]]="DESMONTADA","CERRADA",IF(Tabla1[[#This Row],[ESTADO]]="SEGUIMIENTO","ACTIVA")))))</f>
        <v>CERRADA</v>
      </c>
      <c r="Z62" s="139" t="str">
        <f>+IF(Tabla1[[#This Row],[T. RESPUESTA]]&lt;=1,"24 HORAS",IF(Tabla1[[#This Row],[T. RESPUESTA]]=2,"48 HORAS",IF(Tabla1[[#This Row],[T. RESPUESTA]]=3,"72 HORAS",IF(Tabla1[[#This Row],[T. RESPUESTA]]=4,"96 HORAS",IF(Tabla1[[#This Row],[T. RESPUESTA]]=5,"120 HORAS",IF(Tabla1[[#This Row],[T. RESPUESTA]]&gt;=6,"6 DIAS O MAS","ERROR"))))))</f>
        <v>6 DIAS O MAS</v>
      </c>
      <c r="AA62" s="87" t="s">
        <v>6355</v>
      </c>
      <c r="AB62" s="120" t="str">
        <f>TEXT(Tabla1[[#This Row],[FECHA DEL INCIDENTE]],"MMM-DD")</f>
        <v>feb-24</v>
      </c>
      <c r="AC62" s="145" t="e">
        <f>VLOOKUP(G62,'Archivo data rimac reclamos'!B:C,2,0)</f>
        <v>#N/A</v>
      </c>
      <c r="AD62" s="145" t="e">
        <f>VLOOKUP(Tabla1[[#This Row],[dn]],'Reporte de casos MAD'!H:W,16,0)</f>
        <v>#N/A</v>
      </c>
      <c r="AE62" s="139" t="e">
        <f>VLOOKUP(Tabla1[[#This Row],[dn]],'HOJA 3 MEDICAMENTOS'!G:Q,11,0)</f>
        <v>#N/A</v>
      </c>
      <c r="AF62" s="140" t="e">
        <f>VLOOKUP(Tabla1[[#This Row],[dn]],'base pendientes viva 1a'!C:Q,15,0)</f>
        <v>#N/A</v>
      </c>
      <c r="AG62" s="140"/>
      <c r="AH62" s="140"/>
      <c r="AI62" s="139" t="str">
        <f>VLOOKUP(Tabla1[[#This Row],[MOTIVO]],clasificador!A:C,2,0)</f>
        <v>Solicitud</v>
      </c>
      <c r="AJ62" s="139" t="str">
        <f>VLOOKUP(Tabla1[[#This Row],[MOTIVO]],clasificador!A:C,3,0)</f>
        <v>SOLICITUD</v>
      </c>
      <c r="AK62" s="329"/>
    </row>
    <row r="63" spans="1:37" ht="18.75" hidden="1" customHeight="1">
      <c r="A63" s="139">
        <f>YEAR(Tabla1[[#This Row],[FECHA DEL INCIDENTE]])*100+MONTH(Tabla1[[#This Row],[FECHA DEL INCIDENTE]])</f>
        <v>202502</v>
      </c>
      <c r="B63" s="87" t="s">
        <v>6347</v>
      </c>
      <c r="C63" s="87" t="s">
        <v>6348</v>
      </c>
      <c r="D63" s="87" t="s">
        <v>1067</v>
      </c>
      <c r="E63" s="120" t="s">
        <v>400</v>
      </c>
      <c r="F63" s="87" t="s">
        <v>2</v>
      </c>
      <c r="G63" s="233">
        <v>2441086</v>
      </c>
      <c r="H63" s="145" t="s">
        <v>6481</v>
      </c>
      <c r="I63" s="140"/>
      <c r="J63" s="236">
        <v>965721410</v>
      </c>
      <c r="K63" s="139"/>
      <c r="L63" s="139"/>
      <c r="M63" s="139"/>
      <c r="N63" s="91" t="s">
        <v>298</v>
      </c>
      <c r="O63" s="87" t="s">
        <v>299</v>
      </c>
      <c r="P63" s="99" t="s">
        <v>6363</v>
      </c>
      <c r="Q63" s="100" t="s">
        <v>6359</v>
      </c>
      <c r="R63" s="101" t="s">
        <v>272</v>
      </c>
      <c r="S63" s="139" t="s">
        <v>352</v>
      </c>
      <c r="T63" s="142">
        <v>45712</v>
      </c>
      <c r="U63" s="143" t="s">
        <v>6482</v>
      </c>
      <c r="V63" s="90">
        <v>45759</v>
      </c>
      <c r="W63" s="87" t="s">
        <v>141</v>
      </c>
      <c r="X63" s="139">
        <f>NETWORKDAYS(Tabla1[[#This Row],[FECHA DEL INCIDENTE]],Tabla1[[#This Row],[FECHA DE RESPUESTA]])</f>
        <v>35</v>
      </c>
      <c r="Y63" s="120" t="str">
        <f>IF(Tabla1[[#This Row],[ESTADO]]="ACTIVA","ACTIVA",IF(Tabla1[[#This Row],[ESTADO]]="CERRADA","CERRADA",IF(Tabla1[[#This Row],[ESTADO]]="TRASLADADA","CERRADA",IF(Tabla1[[#This Row],[ESTADO]]="DESMONTADA","CERRADA",IF(Tabla1[[#This Row],[ESTADO]]="SEGUIMIENTO","ACTIVA")))))</f>
        <v>CERRADA</v>
      </c>
      <c r="Z63" s="139" t="str">
        <f>+IF(Tabla1[[#This Row],[T. RESPUESTA]]&lt;=1,"24 HORAS",IF(Tabla1[[#This Row],[T. RESPUESTA]]=2,"48 HORAS",IF(Tabla1[[#This Row],[T. RESPUESTA]]=3,"72 HORAS",IF(Tabla1[[#This Row],[T. RESPUESTA]]=4,"96 HORAS",IF(Tabla1[[#This Row],[T. RESPUESTA]]=5,"120 HORAS",IF(Tabla1[[#This Row],[T. RESPUESTA]]&gt;=6,"6 DIAS O MAS","ERROR"))))))</f>
        <v>6 DIAS O MAS</v>
      </c>
      <c r="AA63" s="87" t="s">
        <v>6355</v>
      </c>
      <c r="AB63" s="120" t="str">
        <f>TEXT(Tabla1[[#This Row],[FECHA DEL INCIDENTE]],"MMM-DD")</f>
        <v>feb-24</v>
      </c>
      <c r="AC63" s="145" t="e">
        <f>VLOOKUP(G63,'Archivo data rimac reclamos'!B:C,2,0)</f>
        <v>#N/A</v>
      </c>
      <c r="AD63" s="145" t="e">
        <f>VLOOKUP(Tabla1[[#This Row],[dn]],'Reporte de casos MAD'!H:W,16,0)</f>
        <v>#N/A</v>
      </c>
      <c r="AE63" s="139" t="e">
        <f>VLOOKUP(Tabla1[[#This Row],[dn]],'HOJA 3 MEDICAMENTOS'!G:Q,11,0)</f>
        <v>#N/A</v>
      </c>
      <c r="AF63" s="140" t="e">
        <f>VLOOKUP(Tabla1[[#This Row],[dn]],'base pendientes viva 1a'!C:Q,15,0)</f>
        <v>#N/A</v>
      </c>
      <c r="AG63" s="140"/>
      <c r="AH63" s="140"/>
      <c r="AI63" s="139" t="str">
        <f>VLOOKUP(Tabla1[[#This Row],[MOTIVO]],clasificador!A:C,2,0)</f>
        <v>Solicitud</v>
      </c>
      <c r="AJ63" s="139" t="str">
        <f>VLOOKUP(Tabla1[[#This Row],[MOTIVO]],clasificador!A:C,3,0)</f>
        <v>SOLICITUD</v>
      </c>
      <c r="AK63" s="329"/>
    </row>
    <row r="64" spans="1:37" ht="18.75" hidden="1" customHeight="1">
      <c r="A64" s="139">
        <f>YEAR(Tabla1[[#This Row],[FECHA DEL INCIDENTE]])*100+MONTH(Tabla1[[#This Row],[FECHA DEL INCIDENTE]])</f>
        <v>202502</v>
      </c>
      <c r="B64" s="87" t="s">
        <v>6347</v>
      </c>
      <c r="C64" s="87" t="s">
        <v>6348</v>
      </c>
      <c r="D64" s="87" t="s">
        <v>1067</v>
      </c>
      <c r="E64" s="120" t="s">
        <v>400</v>
      </c>
      <c r="F64" s="87" t="s">
        <v>2</v>
      </c>
      <c r="G64" s="233">
        <v>7853808</v>
      </c>
      <c r="H64" s="145" t="s">
        <v>6483</v>
      </c>
      <c r="I64" s="140"/>
      <c r="J64" s="236" t="s">
        <v>6484</v>
      </c>
      <c r="K64" s="139"/>
      <c r="L64" s="139"/>
      <c r="M64" s="139"/>
      <c r="N64" s="91" t="s">
        <v>298</v>
      </c>
      <c r="O64" s="87" t="s">
        <v>299</v>
      </c>
      <c r="P64" s="99" t="s">
        <v>6363</v>
      </c>
      <c r="Q64" s="100" t="s">
        <v>6359</v>
      </c>
      <c r="R64" s="101" t="s">
        <v>272</v>
      </c>
      <c r="S64" s="139" t="s">
        <v>352</v>
      </c>
      <c r="T64" s="142">
        <v>45712</v>
      </c>
      <c r="U64" s="143" t="s">
        <v>6372</v>
      </c>
      <c r="V64" s="4">
        <v>45768</v>
      </c>
      <c r="W64" s="87" t="s">
        <v>141</v>
      </c>
      <c r="X64" s="139">
        <f>NETWORKDAYS(Tabla1[[#This Row],[FECHA DEL INCIDENTE]],Tabla1[[#This Row],[FECHA DE RESPUESTA]])</f>
        <v>41</v>
      </c>
      <c r="Y64" s="120" t="str">
        <f>IF(Tabla1[[#This Row],[ESTADO]]="ACTIVA","ACTIVA",IF(Tabla1[[#This Row],[ESTADO]]="CERRADA","CERRADA",IF(Tabla1[[#This Row],[ESTADO]]="TRASLADADA","CERRADA",IF(Tabla1[[#This Row],[ESTADO]]="DESMONTADA","CERRADA",IF(Tabla1[[#This Row],[ESTADO]]="SEGUIMIENTO","ACTIVA")))))</f>
        <v>CERRADA</v>
      </c>
      <c r="Z64" s="139" t="str">
        <f>+IF(Tabla1[[#This Row],[T. RESPUESTA]]&lt;=1,"24 HORAS",IF(Tabla1[[#This Row],[T. RESPUESTA]]=2,"48 HORAS",IF(Tabla1[[#This Row],[T. RESPUESTA]]=3,"72 HORAS",IF(Tabla1[[#This Row],[T. RESPUESTA]]=4,"96 HORAS",IF(Tabla1[[#This Row],[T. RESPUESTA]]=5,"120 HORAS",IF(Tabla1[[#This Row],[T. RESPUESTA]]&gt;=6,"6 DIAS O MAS","ERROR"))))))</f>
        <v>6 DIAS O MAS</v>
      </c>
      <c r="AA64" s="87" t="s">
        <v>6355</v>
      </c>
      <c r="AB64" s="120" t="str">
        <f>TEXT(Tabla1[[#This Row],[FECHA DEL INCIDENTE]],"MMM-DD")</f>
        <v>feb-24</v>
      </c>
      <c r="AC64" s="145" t="e">
        <f>VLOOKUP(G64,'Archivo data rimac reclamos'!B:C,2,0)</f>
        <v>#N/A</v>
      </c>
      <c r="AD64" s="145" t="e">
        <f>VLOOKUP(Tabla1[[#This Row],[dn]],'Reporte de casos MAD'!H:W,16,0)</f>
        <v>#N/A</v>
      </c>
      <c r="AE64" s="139" t="e">
        <f>VLOOKUP(Tabla1[[#This Row],[dn]],'HOJA 3 MEDICAMENTOS'!G:Q,11,0)</f>
        <v>#N/A</v>
      </c>
      <c r="AF64" s="140" t="e">
        <f>VLOOKUP(Tabla1[[#This Row],[dn]],'base pendientes viva 1a'!C:Q,15,0)</f>
        <v>#N/A</v>
      </c>
      <c r="AG64" s="140"/>
      <c r="AH64" s="140"/>
      <c r="AI64" s="139" t="str">
        <f>VLOOKUP(Tabla1[[#This Row],[MOTIVO]],clasificador!A:C,2,0)</f>
        <v>Solicitud</v>
      </c>
      <c r="AJ64" s="139" t="str">
        <f>VLOOKUP(Tabla1[[#This Row],[MOTIVO]],clasificador!A:C,3,0)</f>
        <v>SOLICITUD</v>
      </c>
      <c r="AK64" s="329"/>
    </row>
    <row r="65" spans="1:37" ht="18.75" hidden="1" customHeight="1">
      <c r="A65" s="139">
        <f>YEAR(Tabla1[[#This Row],[FECHA DEL INCIDENTE]])*100+MONTH(Tabla1[[#This Row],[FECHA DEL INCIDENTE]])</f>
        <v>202502</v>
      </c>
      <c r="B65" s="87" t="s">
        <v>6347</v>
      </c>
      <c r="C65" s="87" t="s">
        <v>6348</v>
      </c>
      <c r="D65" s="87" t="s">
        <v>1067</v>
      </c>
      <c r="E65" s="120" t="s">
        <v>400</v>
      </c>
      <c r="F65" s="87" t="s">
        <v>2</v>
      </c>
      <c r="G65" s="233">
        <v>72925279</v>
      </c>
      <c r="H65" s="145" t="s">
        <v>6485</v>
      </c>
      <c r="I65" s="140"/>
      <c r="J65" s="236" t="s">
        <v>6486</v>
      </c>
      <c r="K65" s="139"/>
      <c r="L65" s="139"/>
      <c r="M65" s="139"/>
      <c r="N65" s="91" t="s">
        <v>298</v>
      </c>
      <c r="O65" s="87" t="s">
        <v>299</v>
      </c>
      <c r="P65" s="99" t="s">
        <v>6363</v>
      </c>
      <c r="Q65" s="100" t="s">
        <v>6359</v>
      </c>
      <c r="R65" s="101" t="s">
        <v>272</v>
      </c>
      <c r="S65" s="139" t="s">
        <v>314</v>
      </c>
      <c r="T65" s="142">
        <v>45712</v>
      </c>
      <c r="U65" s="143" t="s">
        <v>6372</v>
      </c>
      <c r="V65" s="4">
        <v>45768</v>
      </c>
      <c r="W65" s="87" t="s">
        <v>141</v>
      </c>
      <c r="X65" s="139">
        <f>NETWORKDAYS(Tabla1[[#This Row],[FECHA DEL INCIDENTE]],Tabla1[[#This Row],[FECHA DE RESPUESTA]])</f>
        <v>41</v>
      </c>
      <c r="Y65" s="120" t="str">
        <f>IF(Tabla1[[#This Row],[ESTADO]]="ACTIVA","ACTIVA",IF(Tabla1[[#This Row],[ESTADO]]="CERRADA","CERRADA",IF(Tabla1[[#This Row],[ESTADO]]="TRASLADADA","CERRADA",IF(Tabla1[[#This Row],[ESTADO]]="DESMONTADA","CERRADA",IF(Tabla1[[#This Row],[ESTADO]]="SEGUIMIENTO","ACTIVA")))))</f>
        <v>CERRADA</v>
      </c>
      <c r="Z65" s="139" t="str">
        <f>+IF(Tabla1[[#This Row],[T. RESPUESTA]]&lt;=1,"24 HORAS",IF(Tabla1[[#This Row],[T. RESPUESTA]]=2,"48 HORAS",IF(Tabla1[[#This Row],[T. RESPUESTA]]=3,"72 HORAS",IF(Tabla1[[#This Row],[T. RESPUESTA]]=4,"96 HORAS",IF(Tabla1[[#This Row],[T. RESPUESTA]]=5,"120 HORAS",IF(Tabla1[[#This Row],[T. RESPUESTA]]&gt;=6,"6 DIAS O MAS","ERROR"))))))</f>
        <v>6 DIAS O MAS</v>
      </c>
      <c r="AA65" s="87" t="s">
        <v>6355</v>
      </c>
      <c r="AB65" s="120" t="str">
        <f>TEXT(Tabla1[[#This Row],[FECHA DEL INCIDENTE]],"MMM-DD")</f>
        <v>feb-24</v>
      </c>
      <c r="AC65" s="145" t="e">
        <f>VLOOKUP(G65,'Archivo data rimac reclamos'!B:C,2,0)</f>
        <v>#N/A</v>
      </c>
      <c r="AD65" s="145" t="e">
        <f>VLOOKUP(Tabla1[[#This Row],[dn]],'Reporte de casos MAD'!H:W,16,0)</f>
        <v>#N/A</v>
      </c>
      <c r="AE65" s="139" t="e">
        <f>VLOOKUP(Tabla1[[#This Row],[dn]],'HOJA 3 MEDICAMENTOS'!G:Q,11,0)</f>
        <v>#N/A</v>
      </c>
      <c r="AF65" s="140" t="e">
        <f>VLOOKUP(Tabla1[[#This Row],[dn]],'base pendientes viva 1a'!C:Q,15,0)</f>
        <v>#N/A</v>
      </c>
      <c r="AG65" s="140"/>
      <c r="AH65" s="140"/>
      <c r="AI65" s="139" t="str">
        <f>VLOOKUP(Tabla1[[#This Row],[MOTIVO]],clasificador!A:C,2,0)</f>
        <v>Solicitud</v>
      </c>
      <c r="AJ65" s="139" t="str">
        <f>VLOOKUP(Tabla1[[#This Row],[MOTIVO]],clasificador!A:C,3,0)</f>
        <v>SOLICITUD</v>
      </c>
      <c r="AK65" s="329"/>
    </row>
    <row r="66" spans="1:37" ht="18.75" hidden="1" customHeight="1">
      <c r="A66" s="139">
        <f>YEAR(Tabla1[[#This Row],[FECHA DEL INCIDENTE]])*100+MONTH(Tabla1[[#This Row],[FECHA DEL INCIDENTE]])</f>
        <v>202502</v>
      </c>
      <c r="B66" s="87" t="s">
        <v>6347</v>
      </c>
      <c r="C66" s="87" t="s">
        <v>6348</v>
      </c>
      <c r="D66" s="87" t="s">
        <v>1067</v>
      </c>
      <c r="E66" s="120" t="s">
        <v>400</v>
      </c>
      <c r="F66" s="87" t="s">
        <v>2</v>
      </c>
      <c r="G66" s="233">
        <v>45478125</v>
      </c>
      <c r="H66" s="145" t="s">
        <v>6487</v>
      </c>
      <c r="I66" s="140"/>
      <c r="J66" s="236" t="s">
        <v>6488</v>
      </c>
      <c r="K66" s="139"/>
      <c r="L66" s="139"/>
      <c r="M66" s="139"/>
      <c r="N66" s="91" t="s">
        <v>298</v>
      </c>
      <c r="O66" s="87" t="s">
        <v>299</v>
      </c>
      <c r="P66" s="99" t="s">
        <v>6363</v>
      </c>
      <c r="Q66" s="100" t="s">
        <v>6359</v>
      </c>
      <c r="R66" s="101" t="s">
        <v>272</v>
      </c>
      <c r="S66" s="139" t="s">
        <v>314</v>
      </c>
      <c r="T66" s="142">
        <v>45712</v>
      </c>
      <c r="U66" s="143" t="s">
        <v>6417</v>
      </c>
      <c r="V66" s="4">
        <v>45768</v>
      </c>
      <c r="W66" s="87" t="s">
        <v>141</v>
      </c>
      <c r="X66" s="139">
        <f>NETWORKDAYS(Tabla1[[#This Row],[FECHA DEL INCIDENTE]],Tabla1[[#This Row],[FECHA DE RESPUESTA]])</f>
        <v>41</v>
      </c>
      <c r="Y66" s="120" t="str">
        <f>IF(Tabla1[[#This Row],[ESTADO]]="ACTIVA","ACTIVA",IF(Tabla1[[#This Row],[ESTADO]]="CERRADA","CERRADA",IF(Tabla1[[#This Row],[ESTADO]]="TRASLADADA","CERRADA",IF(Tabla1[[#This Row],[ESTADO]]="DESMONTADA","CERRADA",IF(Tabla1[[#This Row],[ESTADO]]="SEGUIMIENTO","ACTIVA")))))</f>
        <v>CERRADA</v>
      </c>
      <c r="Z66" s="139" t="str">
        <f>+IF(Tabla1[[#This Row],[T. RESPUESTA]]&lt;=1,"24 HORAS",IF(Tabla1[[#This Row],[T. RESPUESTA]]=2,"48 HORAS",IF(Tabla1[[#This Row],[T. RESPUESTA]]=3,"72 HORAS",IF(Tabla1[[#This Row],[T. RESPUESTA]]=4,"96 HORAS",IF(Tabla1[[#This Row],[T. RESPUESTA]]=5,"120 HORAS",IF(Tabla1[[#This Row],[T. RESPUESTA]]&gt;=6,"6 DIAS O MAS","ERROR"))))))</f>
        <v>6 DIAS O MAS</v>
      </c>
      <c r="AA66" s="87" t="s">
        <v>6355</v>
      </c>
      <c r="AB66" s="120" t="str">
        <f>TEXT(Tabla1[[#This Row],[FECHA DEL INCIDENTE]],"MMM-DD")</f>
        <v>feb-24</v>
      </c>
      <c r="AC66" s="145" t="e">
        <f>VLOOKUP(G66,'Archivo data rimac reclamos'!B:C,2,0)</f>
        <v>#N/A</v>
      </c>
      <c r="AD66" s="145" t="e">
        <f>VLOOKUP(Tabla1[[#This Row],[dn]],'Reporte de casos MAD'!H:W,16,0)</f>
        <v>#N/A</v>
      </c>
      <c r="AE66" s="139" t="e">
        <f>VLOOKUP(Tabla1[[#This Row],[dn]],'HOJA 3 MEDICAMENTOS'!G:Q,11,0)</f>
        <v>#N/A</v>
      </c>
      <c r="AF66" s="140" t="e">
        <f>VLOOKUP(Tabla1[[#This Row],[dn]],'base pendientes viva 1a'!C:Q,15,0)</f>
        <v>#N/A</v>
      </c>
      <c r="AG66" s="140"/>
      <c r="AH66" s="140"/>
      <c r="AI66" s="139" t="str">
        <f>VLOOKUP(Tabla1[[#This Row],[MOTIVO]],clasificador!A:C,2,0)</f>
        <v>Solicitud</v>
      </c>
      <c r="AJ66" s="139" t="str">
        <f>VLOOKUP(Tabla1[[#This Row],[MOTIVO]],clasificador!A:C,3,0)</f>
        <v>SOLICITUD</v>
      </c>
      <c r="AK66" s="329"/>
    </row>
    <row r="67" spans="1:37" ht="18.75" hidden="1" customHeight="1">
      <c r="A67" s="139">
        <f>YEAR(Tabla1[[#This Row],[FECHA DEL INCIDENTE]])*100+MONTH(Tabla1[[#This Row],[FECHA DEL INCIDENTE]])</f>
        <v>202502</v>
      </c>
      <c r="B67" s="87" t="s">
        <v>6347</v>
      </c>
      <c r="C67" s="87" t="s">
        <v>6348</v>
      </c>
      <c r="D67" s="87" t="s">
        <v>1067</v>
      </c>
      <c r="E67" s="120" t="s">
        <v>400</v>
      </c>
      <c r="F67" s="87" t="s">
        <v>2</v>
      </c>
      <c r="G67" s="233">
        <v>10810407</v>
      </c>
      <c r="H67" s="145" t="s">
        <v>6489</v>
      </c>
      <c r="I67" s="140"/>
      <c r="J67" s="236">
        <v>944571746</v>
      </c>
      <c r="K67" s="139"/>
      <c r="L67" s="139"/>
      <c r="M67" s="139"/>
      <c r="N67" s="91" t="s">
        <v>298</v>
      </c>
      <c r="O67" s="87" t="s">
        <v>299</v>
      </c>
      <c r="P67" s="99" t="s">
        <v>6363</v>
      </c>
      <c r="Q67" s="100" t="s">
        <v>6359</v>
      </c>
      <c r="R67" s="101" t="s">
        <v>272</v>
      </c>
      <c r="S67" s="139" t="s">
        <v>314</v>
      </c>
      <c r="T67" s="142">
        <v>45712</v>
      </c>
      <c r="U67" s="143" t="s">
        <v>6385</v>
      </c>
      <c r="V67" s="90">
        <v>45754</v>
      </c>
      <c r="W67" s="87" t="s">
        <v>141</v>
      </c>
      <c r="X67" s="139">
        <f>NETWORKDAYS(Tabla1[[#This Row],[FECHA DEL INCIDENTE]],Tabla1[[#This Row],[FECHA DE RESPUESTA]])</f>
        <v>31</v>
      </c>
      <c r="Y67" s="120" t="str">
        <f>IF(Tabla1[[#This Row],[ESTADO]]="ACTIVA","ACTIVA",IF(Tabla1[[#This Row],[ESTADO]]="CERRADA","CERRADA",IF(Tabla1[[#This Row],[ESTADO]]="TRASLADADA","CERRADA",IF(Tabla1[[#This Row],[ESTADO]]="DESMONTADA","CERRADA",IF(Tabla1[[#This Row],[ESTADO]]="SEGUIMIENTO","ACTIVA")))))</f>
        <v>CERRADA</v>
      </c>
      <c r="Z67" s="139" t="str">
        <f>+IF(Tabla1[[#This Row],[T. RESPUESTA]]&lt;=1,"24 HORAS",IF(Tabla1[[#This Row],[T. RESPUESTA]]=2,"48 HORAS",IF(Tabla1[[#This Row],[T. RESPUESTA]]=3,"72 HORAS",IF(Tabla1[[#This Row],[T. RESPUESTA]]=4,"96 HORAS",IF(Tabla1[[#This Row],[T. RESPUESTA]]=5,"120 HORAS",IF(Tabla1[[#This Row],[T. RESPUESTA]]&gt;=6,"6 DIAS O MAS","ERROR"))))))</f>
        <v>6 DIAS O MAS</v>
      </c>
      <c r="AA67" s="87" t="s">
        <v>6355</v>
      </c>
      <c r="AB67" s="120" t="str">
        <f>TEXT(Tabla1[[#This Row],[FECHA DEL INCIDENTE]],"MMM-DD")</f>
        <v>feb-24</v>
      </c>
      <c r="AC67" s="145" t="e">
        <f>VLOOKUP(G67,'Archivo data rimac reclamos'!B:C,2,0)</f>
        <v>#N/A</v>
      </c>
      <c r="AD67" s="145" t="e">
        <f>VLOOKUP(Tabla1[[#This Row],[dn]],'Reporte de casos MAD'!H:W,16,0)</f>
        <v>#N/A</v>
      </c>
      <c r="AE67" s="139" t="e">
        <f>VLOOKUP(Tabla1[[#This Row],[dn]],'HOJA 3 MEDICAMENTOS'!G:Q,11,0)</f>
        <v>#N/A</v>
      </c>
      <c r="AF67" s="140" t="e">
        <f>VLOOKUP(Tabla1[[#This Row],[dn]],'base pendientes viva 1a'!C:Q,15,0)</f>
        <v>#N/A</v>
      </c>
      <c r="AG67" s="140"/>
      <c r="AH67" s="140"/>
      <c r="AI67" s="139" t="str">
        <f>VLOOKUP(Tabla1[[#This Row],[MOTIVO]],clasificador!A:C,2,0)</f>
        <v>Solicitud</v>
      </c>
      <c r="AJ67" s="139" t="str">
        <f>VLOOKUP(Tabla1[[#This Row],[MOTIVO]],clasificador!A:C,3,0)</f>
        <v>SOLICITUD</v>
      </c>
      <c r="AK67" s="329"/>
    </row>
    <row r="68" spans="1:37" ht="18.75" hidden="1" customHeight="1">
      <c r="A68" s="139">
        <f>YEAR(Tabla1[[#This Row],[FECHA DEL INCIDENTE]])*100+MONTH(Tabla1[[#This Row],[FECHA DEL INCIDENTE]])</f>
        <v>202502</v>
      </c>
      <c r="B68" s="87" t="s">
        <v>6347</v>
      </c>
      <c r="C68" s="87" t="s">
        <v>6348</v>
      </c>
      <c r="D68" s="87" t="s">
        <v>1067</v>
      </c>
      <c r="E68" s="120" t="s">
        <v>400</v>
      </c>
      <c r="F68" s="87" t="s">
        <v>2</v>
      </c>
      <c r="G68" s="233">
        <v>7756197</v>
      </c>
      <c r="H68" s="145" t="s">
        <v>6490</v>
      </c>
      <c r="I68" s="140"/>
      <c r="J68" s="236" t="s">
        <v>6491</v>
      </c>
      <c r="K68" s="139"/>
      <c r="L68" s="139"/>
      <c r="M68" s="139"/>
      <c r="N68" s="91" t="s">
        <v>298</v>
      </c>
      <c r="O68" s="87" t="s">
        <v>299</v>
      </c>
      <c r="P68" s="99" t="s">
        <v>6363</v>
      </c>
      <c r="Q68" s="100" t="s">
        <v>6359</v>
      </c>
      <c r="R68" s="101" t="s">
        <v>272</v>
      </c>
      <c r="S68" s="139" t="s">
        <v>314</v>
      </c>
      <c r="T68" s="142">
        <v>45712</v>
      </c>
      <c r="U68" s="143" t="s">
        <v>6372</v>
      </c>
      <c r="V68" s="4">
        <v>45768</v>
      </c>
      <c r="W68" s="87" t="s">
        <v>141</v>
      </c>
      <c r="X68" s="139">
        <f>NETWORKDAYS(Tabla1[[#This Row],[FECHA DEL INCIDENTE]],Tabla1[[#This Row],[FECHA DE RESPUESTA]])</f>
        <v>41</v>
      </c>
      <c r="Y68" s="120" t="str">
        <f>IF(Tabla1[[#This Row],[ESTADO]]="ACTIVA","ACTIVA",IF(Tabla1[[#This Row],[ESTADO]]="CERRADA","CERRADA",IF(Tabla1[[#This Row],[ESTADO]]="TRASLADADA","CERRADA",IF(Tabla1[[#This Row],[ESTADO]]="DESMONTADA","CERRADA",IF(Tabla1[[#This Row],[ESTADO]]="SEGUIMIENTO","ACTIVA")))))</f>
        <v>CERRADA</v>
      </c>
      <c r="Z68" s="139" t="str">
        <f>+IF(Tabla1[[#This Row],[T. RESPUESTA]]&lt;=1,"24 HORAS",IF(Tabla1[[#This Row],[T. RESPUESTA]]=2,"48 HORAS",IF(Tabla1[[#This Row],[T. RESPUESTA]]=3,"72 HORAS",IF(Tabla1[[#This Row],[T. RESPUESTA]]=4,"96 HORAS",IF(Tabla1[[#This Row],[T. RESPUESTA]]=5,"120 HORAS",IF(Tabla1[[#This Row],[T. RESPUESTA]]&gt;=6,"6 DIAS O MAS","ERROR"))))))</f>
        <v>6 DIAS O MAS</v>
      </c>
      <c r="AA68" s="87" t="s">
        <v>6355</v>
      </c>
      <c r="AB68" s="120" t="str">
        <f>TEXT(Tabla1[[#This Row],[FECHA DEL INCIDENTE]],"MMM-DD")</f>
        <v>feb-24</v>
      </c>
      <c r="AC68" s="145" t="e">
        <f>VLOOKUP(G68,'Archivo data rimac reclamos'!B:C,2,0)</f>
        <v>#N/A</v>
      </c>
      <c r="AD68" s="145" t="e">
        <f>VLOOKUP(Tabla1[[#This Row],[dn]],'Reporte de casos MAD'!H:W,16,0)</f>
        <v>#N/A</v>
      </c>
      <c r="AE68" s="139" t="e">
        <f>VLOOKUP(Tabla1[[#This Row],[dn]],'HOJA 3 MEDICAMENTOS'!G:Q,11,0)</f>
        <v>#N/A</v>
      </c>
      <c r="AF68" s="140" t="e">
        <f>VLOOKUP(Tabla1[[#This Row],[dn]],'base pendientes viva 1a'!C:Q,15,0)</f>
        <v>#N/A</v>
      </c>
      <c r="AG68" s="140"/>
      <c r="AH68" s="140"/>
      <c r="AI68" s="139" t="str">
        <f>VLOOKUP(Tabla1[[#This Row],[MOTIVO]],clasificador!A:C,2,0)</f>
        <v>Solicitud</v>
      </c>
      <c r="AJ68" s="139" t="str">
        <f>VLOOKUP(Tabla1[[#This Row],[MOTIVO]],clasificador!A:C,3,0)</f>
        <v>SOLICITUD</v>
      </c>
      <c r="AK68" s="329"/>
    </row>
    <row r="69" spans="1:37" ht="18.75" hidden="1" customHeight="1">
      <c r="A69" s="139">
        <f>YEAR(Tabla1[[#This Row],[FECHA DEL INCIDENTE]])*100+MONTH(Tabla1[[#This Row],[FECHA DEL INCIDENTE]])</f>
        <v>202502</v>
      </c>
      <c r="B69" s="87" t="s">
        <v>6347</v>
      </c>
      <c r="C69" s="87" t="s">
        <v>6348</v>
      </c>
      <c r="D69" s="87" t="s">
        <v>1067</v>
      </c>
      <c r="E69" s="120" t="s">
        <v>400</v>
      </c>
      <c r="F69" s="87" t="s">
        <v>2</v>
      </c>
      <c r="G69" s="233">
        <v>43764171</v>
      </c>
      <c r="H69" s="145" t="s">
        <v>6492</v>
      </c>
      <c r="I69" s="140"/>
      <c r="J69" s="236">
        <v>965754731</v>
      </c>
      <c r="K69" s="139"/>
      <c r="L69" s="139"/>
      <c r="M69" s="139"/>
      <c r="N69" s="91" t="s">
        <v>298</v>
      </c>
      <c r="O69" s="87" t="s">
        <v>299</v>
      </c>
      <c r="P69" s="99" t="s">
        <v>6363</v>
      </c>
      <c r="Q69" s="100" t="s">
        <v>6359</v>
      </c>
      <c r="R69" s="101" t="s">
        <v>272</v>
      </c>
      <c r="S69" s="139" t="s">
        <v>314</v>
      </c>
      <c r="T69" s="142">
        <v>45712</v>
      </c>
      <c r="U69" s="143" t="s">
        <v>6372</v>
      </c>
      <c r="V69" s="4">
        <v>45768</v>
      </c>
      <c r="W69" s="87" t="s">
        <v>141</v>
      </c>
      <c r="X69" s="139">
        <f>NETWORKDAYS(Tabla1[[#This Row],[FECHA DEL INCIDENTE]],Tabla1[[#This Row],[FECHA DE RESPUESTA]])</f>
        <v>41</v>
      </c>
      <c r="Y69" s="120" t="str">
        <f>IF(Tabla1[[#This Row],[ESTADO]]="ACTIVA","ACTIVA",IF(Tabla1[[#This Row],[ESTADO]]="CERRADA","CERRADA",IF(Tabla1[[#This Row],[ESTADO]]="TRASLADADA","CERRADA",IF(Tabla1[[#This Row],[ESTADO]]="DESMONTADA","CERRADA",IF(Tabla1[[#This Row],[ESTADO]]="SEGUIMIENTO","ACTIVA")))))</f>
        <v>CERRADA</v>
      </c>
      <c r="Z69" s="139" t="str">
        <f>+IF(Tabla1[[#This Row],[T. RESPUESTA]]&lt;=1,"24 HORAS",IF(Tabla1[[#This Row],[T. RESPUESTA]]=2,"48 HORAS",IF(Tabla1[[#This Row],[T. RESPUESTA]]=3,"72 HORAS",IF(Tabla1[[#This Row],[T. RESPUESTA]]=4,"96 HORAS",IF(Tabla1[[#This Row],[T. RESPUESTA]]=5,"120 HORAS",IF(Tabla1[[#This Row],[T. RESPUESTA]]&gt;=6,"6 DIAS O MAS","ERROR"))))))</f>
        <v>6 DIAS O MAS</v>
      </c>
      <c r="AA69" s="87" t="s">
        <v>6355</v>
      </c>
      <c r="AB69" s="120" t="str">
        <f>TEXT(Tabla1[[#This Row],[FECHA DEL INCIDENTE]],"MMM-DD")</f>
        <v>feb-24</v>
      </c>
      <c r="AC69" s="145" t="e">
        <f>VLOOKUP(G69,'Archivo data rimac reclamos'!B:C,2,0)</f>
        <v>#N/A</v>
      </c>
      <c r="AD69" s="145" t="e">
        <f>VLOOKUP(Tabla1[[#This Row],[dn]],'Reporte de casos MAD'!H:W,16,0)</f>
        <v>#N/A</v>
      </c>
      <c r="AE69" s="139" t="e">
        <f>VLOOKUP(Tabla1[[#This Row],[dn]],'HOJA 3 MEDICAMENTOS'!G:Q,11,0)</f>
        <v>#N/A</v>
      </c>
      <c r="AF69" s="140" t="e">
        <f>VLOOKUP(Tabla1[[#This Row],[dn]],'base pendientes viva 1a'!C:Q,15,0)</f>
        <v>#N/A</v>
      </c>
      <c r="AG69" s="140"/>
      <c r="AH69" s="140"/>
      <c r="AI69" s="139" t="str">
        <f>VLOOKUP(Tabla1[[#This Row],[MOTIVO]],clasificador!A:C,2,0)</f>
        <v>Solicitud</v>
      </c>
      <c r="AJ69" s="139" t="str">
        <f>VLOOKUP(Tabla1[[#This Row],[MOTIVO]],clasificador!A:C,3,0)</f>
        <v>SOLICITUD</v>
      </c>
      <c r="AK69" s="329"/>
    </row>
    <row r="70" spans="1:37" ht="18.75" hidden="1" customHeight="1">
      <c r="A70" s="139">
        <f>YEAR(Tabla1[[#This Row],[FECHA DEL INCIDENTE]])*100+MONTH(Tabla1[[#This Row],[FECHA DEL INCIDENTE]])</f>
        <v>202502</v>
      </c>
      <c r="B70" s="87" t="s">
        <v>6347</v>
      </c>
      <c r="C70" s="87" t="s">
        <v>6348</v>
      </c>
      <c r="D70" s="87" t="s">
        <v>1067</v>
      </c>
      <c r="E70" s="120" t="s">
        <v>400</v>
      </c>
      <c r="F70" s="87" t="s">
        <v>2</v>
      </c>
      <c r="G70" s="233">
        <v>49058483</v>
      </c>
      <c r="H70" s="145" t="s">
        <v>6493</v>
      </c>
      <c r="I70" s="140"/>
      <c r="J70" s="236" t="s">
        <v>6494</v>
      </c>
      <c r="K70" s="139"/>
      <c r="L70" s="139"/>
      <c r="M70" s="139"/>
      <c r="N70" s="91" t="s">
        <v>298</v>
      </c>
      <c r="O70" s="87" t="s">
        <v>299</v>
      </c>
      <c r="P70" s="99" t="s">
        <v>6363</v>
      </c>
      <c r="Q70" s="100" t="s">
        <v>6359</v>
      </c>
      <c r="R70" s="101" t="s">
        <v>272</v>
      </c>
      <c r="S70" s="139" t="s">
        <v>6416</v>
      </c>
      <c r="T70" s="142">
        <v>45712</v>
      </c>
      <c r="U70" s="143" t="s">
        <v>6495</v>
      </c>
      <c r="V70" s="90">
        <v>45754</v>
      </c>
      <c r="W70" s="87" t="s">
        <v>141</v>
      </c>
      <c r="X70" s="139">
        <f>NETWORKDAYS(Tabla1[[#This Row],[FECHA DEL INCIDENTE]],Tabla1[[#This Row],[FECHA DE RESPUESTA]])</f>
        <v>31</v>
      </c>
      <c r="Y70" s="120" t="str">
        <f>IF(Tabla1[[#This Row],[ESTADO]]="ACTIVA","ACTIVA",IF(Tabla1[[#This Row],[ESTADO]]="CERRADA","CERRADA",IF(Tabla1[[#This Row],[ESTADO]]="TRASLADADA","CERRADA",IF(Tabla1[[#This Row],[ESTADO]]="DESMONTADA","CERRADA",IF(Tabla1[[#This Row],[ESTADO]]="SEGUIMIENTO","ACTIVA")))))</f>
        <v>CERRADA</v>
      </c>
      <c r="Z70" s="139" t="str">
        <f>+IF(Tabla1[[#This Row],[T. RESPUESTA]]&lt;=1,"24 HORAS",IF(Tabla1[[#This Row],[T. RESPUESTA]]=2,"48 HORAS",IF(Tabla1[[#This Row],[T. RESPUESTA]]=3,"72 HORAS",IF(Tabla1[[#This Row],[T. RESPUESTA]]=4,"96 HORAS",IF(Tabla1[[#This Row],[T. RESPUESTA]]=5,"120 HORAS",IF(Tabla1[[#This Row],[T. RESPUESTA]]&gt;=6,"6 DIAS O MAS","ERROR"))))))</f>
        <v>6 DIAS O MAS</v>
      </c>
      <c r="AA70" s="87" t="s">
        <v>6355</v>
      </c>
      <c r="AB70" s="120" t="str">
        <f>TEXT(Tabla1[[#This Row],[FECHA DEL INCIDENTE]],"MMM-DD")</f>
        <v>feb-24</v>
      </c>
      <c r="AC70" s="145" t="e">
        <f>VLOOKUP(G70,'Archivo data rimac reclamos'!B:C,2,0)</f>
        <v>#N/A</v>
      </c>
      <c r="AD70" s="145" t="e">
        <f>VLOOKUP(Tabla1[[#This Row],[dn]],'Reporte de casos MAD'!H:W,16,0)</f>
        <v>#N/A</v>
      </c>
      <c r="AE70" s="139" t="e">
        <f>VLOOKUP(Tabla1[[#This Row],[dn]],'HOJA 3 MEDICAMENTOS'!G:Q,11,0)</f>
        <v>#N/A</v>
      </c>
      <c r="AF70" s="140" t="e">
        <f>VLOOKUP(Tabla1[[#This Row],[dn]],'base pendientes viva 1a'!C:Q,15,0)</f>
        <v>#N/A</v>
      </c>
      <c r="AG70" s="140"/>
      <c r="AH70" s="140"/>
      <c r="AI70" s="139" t="str">
        <f>VLOOKUP(Tabla1[[#This Row],[MOTIVO]],clasificador!A:C,2,0)</f>
        <v>Solicitud</v>
      </c>
      <c r="AJ70" s="139" t="str">
        <f>VLOOKUP(Tabla1[[#This Row],[MOTIVO]],clasificador!A:C,3,0)</f>
        <v>SOLICITUD</v>
      </c>
      <c r="AK70" s="329"/>
    </row>
    <row r="71" spans="1:37" ht="18.75" hidden="1" customHeight="1">
      <c r="A71" s="139">
        <f>YEAR(Tabla1[[#This Row],[FECHA DEL INCIDENTE]])*100+MONTH(Tabla1[[#This Row],[FECHA DEL INCIDENTE]])</f>
        <v>202502</v>
      </c>
      <c r="B71" s="87" t="s">
        <v>6347</v>
      </c>
      <c r="C71" s="87" t="s">
        <v>6348</v>
      </c>
      <c r="D71" s="87" t="s">
        <v>1067</v>
      </c>
      <c r="E71" s="120" t="s">
        <v>400</v>
      </c>
      <c r="F71" s="87" t="s">
        <v>2</v>
      </c>
      <c r="G71" s="233">
        <v>73244869</v>
      </c>
      <c r="H71" s="145" t="s">
        <v>6496</v>
      </c>
      <c r="I71" s="140"/>
      <c r="J71" s="236">
        <v>987091298</v>
      </c>
      <c r="K71" s="139"/>
      <c r="L71" s="139"/>
      <c r="M71" s="139"/>
      <c r="N71" s="91" t="s">
        <v>298</v>
      </c>
      <c r="O71" s="87" t="s">
        <v>299</v>
      </c>
      <c r="P71" s="99" t="s">
        <v>6363</v>
      </c>
      <c r="Q71" s="100" t="s">
        <v>6359</v>
      </c>
      <c r="R71" s="101" t="s">
        <v>272</v>
      </c>
      <c r="S71" s="139" t="s">
        <v>314</v>
      </c>
      <c r="T71" s="142">
        <v>45712</v>
      </c>
      <c r="U71" s="143" t="s">
        <v>6372</v>
      </c>
      <c r="V71" s="4">
        <v>45768</v>
      </c>
      <c r="W71" s="87" t="s">
        <v>141</v>
      </c>
      <c r="X71" s="139">
        <f>NETWORKDAYS(Tabla1[[#This Row],[FECHA DEL INCIDENTE]],Tabla1[[#This Row],[FECHA DE RESPUESTA]])</f>
        <v>41</v>
      </c>
      <c r="Y71" s="120" t="str">
        <f>IF(Tabla1[[#This Row],[ESTADO]]="ACTIVA","ACTIVA",IF(Tabla1[[#This Row],[ESTADO]]="CERRADA","CERRADA",IF(Tabla1[[#This Row],[ESTADO]]="TRASLADADA","CERRADA",IF(Tabla1[[#This Row],[ESTADO]]="DESMONTADA","CERRADA",IF(Tabla1[[#This Row],[ESTADO]]="SEGUIMIENTO","ACTIVA")))))</f>
        <v>CERRADA</v>
      </c>
      <c r="Z71" s="139" t="str">
        <f>+IF(Tabla1[[#This Row],[T. RESPUESTA]]&lt;=1,"24 HORAS",IF(Tabla1[[#This Row],[T. RESPUESTA]]=2,"48 HORAS",IF(Tabla1[[#This Row],[T. RESPUESTA]]=3,"72 HORAS",IF(Tabla1[[#This Row],[T. RESPUESTA]]=4,"96 HORAS",IF(Tabla1[[#This Row],[T. RESPUESTA]]=5,"120 HORAS",IF(Tabla1[[#This Row],[T. RESPUESTA]]&gt;=6,"6 DIAS O MAS","ERROR"))))))</f>
        <v>6 DIAS O MAS</v>
      </c>
      <c r="AA71" s="87" t="s">
        <v>6355</v>
      </c>
      <c r="AB71" s="120" t="str">
        <f>TEXT(Tabla1[[#This Row],[FECHA DEL INCIDENTE]],"MMM-DD")</f>
        <v>feb-24</v>
      </c>
      <c r="AC71" s="145" t="e">
        <f>VLOOKUP(G71,'Archivo data rimac reclamos'!B:C,2,0)</f>
        <v>#N/A</v>
      </c>
      <c r="AD71" s="145" t="e">
        <f>VLOOKUP(Tabla1[[#This Row],[dn]],'Reporte de casos MAD'!H:W,16,0)</f>
        <v>#N/A</v>
      </c>
      <c r="AE71" s="139" t="e">
        <f>VLOOKUP(Tabla1[[#This Row],[dn]],'HOJA 3 MEDICAMENTOS'!G:Q,11,0)</f>
        <v>#N/A</v>
      </c>
      <c r="AF71" s="140" t="e">
        <f>VLOOKUP(Tabla1[[#This Row],[dn]],'base pendientes viva 1a'!C:Q,15,0)</f>
        <v>#N/A</v>
      </c>
      <c r="AG71" s="140"/>
      <c r="AH71" s="140"/>
      <c r="AI71" s="139" t="str">
        <f>VLOOKUP(Tabla1[[#This Row],[MOTIVO]],clasificador!A:C,2,0)</f>
        <v>Solicitud</v>
      </c>
      <c r="AJ71" s="139" t="str">
        <f>VLOOKUP(Tabla1[[#This Row],[MOTIVO]],clasificador!A:C,3,0)</f>
        <v>SOLICITUD</v>
      </c>
      <c r="AK71" s="329"/>
    </row>
    <row r="72" spans="1:37" ht="18.75" hidden="1" customHeight="1">
      <c r="A72" s="120">
        <f>YEAR(Tabla1[[#This Row],[FECHA DEL INCIDENTE]])*100+MONTH(Tabla1[[#This Row],[FECHA DEL INCIDENTE]])</f>
        <v>202502</v>
      </c>
      <c r="B72" s="120" t="s">
        <v>6347</v>
      </c>
      <c r="C72" s="120" t="s">
        <v>6348</v>
      </c>
      <c r="D72" s="120" t="s">
        <v>1067</v>
      </c>
      <c r="E72" s="120" t="s">
        <v>400</v>
      </c>
      <c r="F72" s="120" t="s">
        <v>2</v>
      </c>
      <c r="G72" s="232">
        <v>8146369</v>
      </c>
      <c r="H72" s="122" t="s">
        <v>6497</v>
      </c>
      <c r="I72" s="119"/>
      <c r="J72" s="235"/>
      <c r="K72" s="120"/>
      <c r="L72" s="120"/>
      <c r="M72" s="120"/>
      <c r="N72" s="119" t="s">
        <v>6498</v>
      </c>
      <c r="O72" s="120" t="s">
        <v>299</v>
      </c>
      <c r="P72" s="121" t="s">
        <v>462</v>
      </c>
      <c r="Q72" s="6" t="s">
        <v>313</v>
      </c>
      <c r="R72" s="129" t="s">
        <v>272</v>
      </c>
      <c r="S72" s="120" t="s">
        <v>331</v>
      </c>
      <c r="T72" s="117">
        <v>45714</v>
      </c>
      <c r="U72" s="124" t="s">
        <v>6499</v>
      </c>
      <c r="V72" s="127">
        <v>45735</v>
      </c>
      <c r="W72" s="120" t="s">
        <v>141</v>
      </c>
      <c r="X72" s="120">
        <f>NETWORKDAYS(Tabla1[[#This Row],[FECHA DEL INCIDENTE]],Tabla1[[#This Row],[FECHA DE RESPUESTA]])</f>
        <v>16</v>
      </c>
      <c r="Y72" s="120" t="str">
        <f>IF(Tabla1[[#This Row],[ESTADO]]="ACTIVA","ACTIVA",IF(Tabla1[[#This Row],[ESTADO]]="CERRADA","CERRADA",IF(Tabla1[[#This Row],[ESTADO]]="TRASLADADA","CERRADA",IF(Tabla1[[#This Row],[ESTADO]]="DESMONTADA","CERRADA",IF(Tabla1[[#This Row],[ESTADO]]="SEGUIMIENTO","ACTIVA")))))</f>
        <v>CERRADA</v>
      </c>
      <c r="Z72" s="120" t="str">
        <f>+IF(Tabla1[[#This Row],[T. RESPUESTA]]&lt;=1,"24 HORAS",IF(Tabla1[[#This Row],[T. RESPUESTA]]=2,"48 HORAS",IF(Tabla1[[#This Row],[T. RESPUESTA]]=3,"72 HORAS",IF(Tabla1[[#This Row],[T. RESPUESTA]]=4,"96 HORAS",IF(Tabla1[[#This Row],[T. RESPUESTA]]=5,"120 HORAS",IF(Tabla1[[#This Row],[T. RESPUESTA]]&gt;=6,"6 DIAS O MAS","ERROR"))))))</f>
        <v>6 DIAS O MAS</v>
      </c>
      <c r="AA72" s="120" t="s">
        <v>6355</v>
      </c>
      <c r="AB72" s="120" t="str">
        <f>TEXT(Tabla1[[#This Row],[FECHA DEL INCIDENTE]],"MMM-DD")</f>
        <v>feb-26</v>
      </c>
      <c r="AC72" s="122" t="str">
        <f>VLOOKUP(G72,'Archivo data rimac reclamos'!B:C,2,0)</f>
        <v>PROGRAMA CUIDATE DEL PX MARROQUIN DEZA IVOR PAUL</v>
      </c>
      <c r="AD72" s="122" t="e">
        <f>VLOOKUP(Tabla1[[#This Row],[dn]],'Reporte de casos MAD'!H:W,16,0)</f>
        <v>#N/A</v>
      </c>
      <c r="AE72" s="120" t="e">
        <f>VLOOKUP(Tabla1[[#This Row],[dn]],'HOJA 3 MEDICAMENTOS'!G:Q,11,0)</f>
        <v>#N/A</v>
      </c>
      <c r="AF72" t="e">
        <f>VLOOKUP(Tabla1[[#This Row],[dn]],'base pendientes viva 1a'!C:Q,15,0)</f>
        <v>#N/A</v>
      </c>
      <c r="AG72" t="e">
        <v>#N/A</v>
      </c>
      <c r="AH72" t="e">
        <v>#N/A</v>
      </c>
      <c r="AI72" s="120" t="str">
        <f>VLOOKUP(Tabla1[[#This Row],[MOTIVO]],clasificador!A:C,2,0)</f>
        <v>Acceso</v>
      </c>
      <c r="AJ72" s="120" t="str">
        <f>VLOOKUP(Tabla1[[#This Row],[MOTIVO]],clasificador!A:C,3,0)</f>
        <v>SERVICIO</v>
      </c>
      <c r="AK72" s="329"/>
    </row>
    <row r="73" spans="1:37" s="39" customFormat="1" ht="18.75" hidden="1" customHeight="1">
      <c r="A73" s="120">
        <f>YEAR(Tabla1[[#This Row],[FECHA DEL INCIDENTE]])*100+MONTH(Tabla1[[#This Row],[FECHA DEL INCIDENTE]])</f>
        <v>202502</v>
      </c>
      <c r="B73" s="120" t="s">
        <v>6347</v>
      </c>
      <c r="C73" s="120" t="s">
        <v>6348</v>
      </c>
      <c r="D73" s="120" t="s">
        <v>1067</v>
      </c>
      <c r="E73" s="120" t="s">
        <v>400</v>
      </c>
      <c r="F73" s="120" t="s">
        <v>2</v>
      </c>
      <c r="G73" s="232">
        <v>8243493</v>
      </c>
      <c r="H73" s="122" t="s">
        <v>6500</v>
      </c>
      <c r="I73" s="120" t="s">
        <v>6501</v>
      </c>
      <c r="J73" s="235">
        <v>949953153</v>
      </c>
      <c r="K73" s="120"/>
      <c r="L73" s="120"/>
      <c r="M73" s="120"/>
      <c r="N73" s="2" t="s">
        <v>298</v>
      </c>
      <c r="O73" s="120" t="s">
        <v>299</v>
      </c>
      <c r="P73" s="125" t="s">
        <v>6502</v>
      </c>
      <c r="Q73" s="125" t="s">
        <v>6359</v>
      </c>
      <c r="R73" s="129" t="s">
        <v>272</v>
      </c>
      <c r="S73" s="120" t="s">
        <v>331</v>
      </c>
      <c r="T73" s="117">
        <v>45716</v>
      </c>
      <c r="U73" s="96" t="s">
        <v>6503</v>
      </c>
      <c r="V73" s="127">
        <v>45748</v>
      </c>
      <c r="W73" s="1" t="s">
        <v>141</v>
      </c>
      <c r="X73" s="120">
        <f>NETWORKDAYS(Tabla1[[#This Row],[FECHA DEL INCIDENTE]],Tabla1[[#This Row],[FECHA DE RESPUESTA]])</f>
        <v>23</v>
      </c>
      <c r="Y73" s="120" t="str">
        <f>IF(Tabla1[[#This Row],[ESTADO]]="ACTIVA","ACTIVA",IF(Tabla1[[#This Row],[ESTADO]]="CERRADA","CERRADA",IF(Tabla1[[#This Row],[ESTADO]]="TRASLADADA","CERRADA",IF(Tabla1[[#This Row],[ESTADO]]="DESMONTADA","CERRADA",IF(Tabla1[[#This Row],[ESTADO]]="SEGUIMIENTO","ACTIVA")))))</f>
        <v>CERRADA</v>
      </c>
      <c r="Z73" s="120" t="str">
        <f>+IF(Tabla1[[#This Row],[T. RESPUESTA]]&lt;=1,"24 HORAS",IF(Tabla1[[#This Row],[T. RESPUESTA]]=2,"48 HORAS",IF(Tabla1[[#This Row],[T. RESPUESTA]]=3,"72 HORAS",IF(Tabla1[[#This Row],[T. RESPUESTA]]=4,"96 HORAS",IF(Tabla1[[#This Row],[T. RESPUESTA]]=5,"120 HORAS",IF(Tabla1[[#This Row],[T. RESPUESTA]]&gt;=6,"6 DIAS O MAS","ERROR"))))))</f>
        <v>6 DIAS O MAS</v>
      </c>
      <c r="AA73" s="120" t="s">
        <v>6355</v>
      </c>
      <c r="AB73" s="120" t="str">
        <f>TEXT(Tabla1[[#This Row],[FECHA DEL INCIDENTE]],"MMM-DD")</f>
        <v>feb-28</v>
      </c>
      <c r="AC73" s="122" t="e">
        <f>VLOOKUP(G73,'Archivo data rimac reclamos'!B:C,2,0)</f>
        <v>#N/A</v>
      </c>
      <c r="AD73" s="122" t="e">
        <f>VLOOKUP(Tabla1[[#This Row],[dn]],'Reporte de casos MAD'!H:W,16,0)</f>
        <v>#N/A</v>
      </c>
      <c r="AE73" s="120" t="e">
        <f>VLOOKUP(Tabla1[[#This Row],[dn]],'HOJA 3 MEDICAMENTOS'!G:Q,11,0)</f>
        <v>#N/A</v>
      </c>
      <c r="AF73" t="str">
        <f>VLOOKUP(Tabla1[[#This Row],[dn]],'base pendientes viva 1a'!C:Q,15,0)</f>
        <v>SI</v>
      </c>
      <c r="AG73" t="e">
        <v>#N/A</v>
      </c>
      <c r="AH73" t="e">
        <v>#N/A</v>
      </c>
      <c r="AI73" s="120" t="str">
        <f>VLOOKUP(Tabla1[[#This Row],[MOTIVO]],clasificador!A:C,2,0)</f>
        <v>Solicitud</v>
      </c>
      <c r="AJ73" s="120" t="str">
        <f>VLOOKUP(Tabla1[[#This Row],[MOTIVO]],clasificador!A:C,3,0)</f>
        <v>SOLICITUD</v>
      </c>
      <c r="AK73" s="330"/>
    </row>
    <row r="74" spans="1:37" ht="18.75" hidden="1" customHeight="1">
      <c r="A74" s="120">
        <f>YEAR(Tabla1[[#This Row],[FECHA DEL INCIDENTE]])*100+MONTH(Tabla1[[#This Row],[FECHA DEL INCIDENTE]])</f>
        <v>202502</v>
      </c>
      <c r="B74" s="120" t="s">
        <v>6347</v>
      </c>
      <c r="C74" s="120" t="s">
        <v>6348</v>
      </c>
      <c r="D74" s="120" t="s">
        <v>1067</v>
      </c>
      <c r="E74" s="120" t="s">
        <v>400</v>
      </c>
      <c r="F74" s="120" t="s">
        <v>2</v>
      </c>
      <c r="G74" s="232">
        <v>25791542</v>
      </c>
      <c r="H74" s="122" t="s">
        <v>6504</v>
      </c>
      <c r="I74" s="119" t="s">
        <v>6505</v>
      </c>
      <c r="J74" s="235">
        <v>994339590</v>
      </c>
      <c r="K74" s="69" t="s">
        <v>6506</v>
      </c>
      <c r="L74" s="69"/>
      <c r="M74" s="69"/>
      <c r="N74" s="2" t="s">
        <v>298</v>
      </c>
      <c r="O74" s="120" t="s">
        <v>299</v>
      </c>
      <c r="P74" s="125" t="s">
        <v>6507</v>
      </c>
      <c r="Q74" s="125" t="s">
        <v>6359</v>
      </c>
      <c r="R74" s="129" t="s">
        <v>272</v>
      </c>
      <c r="S74" s="120" t="s">
        <v>6508</v>
      </c>
      <c r="T74" s="117">
        <v>45716</v>
      </c>
      <c r="U74" s="123" t="s">
        <v>6509</v>
      </c>
      <c r="V74" s="127">
        <v>45735</v>
      </c>
      <c r="W74" s="120" t="s">
        <v>141</v>
      </c>
      <c r="X74" s="120">
        <f>NETWORKDAYS(Tabla1[[#This Row],[FECHA DEL INCIDENTE]],Tabla1[[#This Row],[FECHA DE RESPUESTA]])</f>
        <v>14</v>
      </c>
      <c r="Y74" s="120" t="str">
        <f>IF(Tabla1[[#This Row],[ESTADO]]="ACTIVA","ACTIVA",IF(Tabla1[[#This Row],[ESTADO]]="CERRADA","CERRADA",IF(Tabla1[[#This Row],[ESTADO]]="TRASLADADA","CERRADA",IF(Tabla1[[#This Row],[ESTADO]]="DESMONTADA","CERRADA",IF(Tabla1[[#This Row],[ESTADO]]="SEGUIMIENTO","ACTIVA")))))</f>
        <v>CERRADA</v>
      </c>
      <c r="Z74" s="120" t="str">
        <f>+IF(Tabla1[[#This Row],[T. RESPUESTA]]&lt;=1,"24 HORAS",IF(Tabla1[[#This Row],[T. RESPUESTA]]=2,"48 HORAS",IF(Tabla1[[#This Row],[T. RESPUESTA]]=3,"72 HORAS",IF(Tabla1[[#This Row],[T. RESPUESTA]]=4,"96 HORAS",IF(Tabla1[[#This Row],[T. RESPUESTA]]=5,"120 HORAS",IF(Tabla1[[#This Row],[T. RESPUESTA]]&gt;=6,"6 DIAS O MAS","ERROR"))))))</f>
        <v>6 DIAS O MAS</v>
      </c>
      <c r="AA74" s="120" t="s">
        <v>6355</v>
      </c>
      <c r="AB74" s="120" t="str">
        <f>TEXT(Tabla1[[#This Row],[FECHA DEL INCIDENTE]],"MMM-DD")</f>
        <v>feb-28</v>
      </c>
      <c r="AC74" s="122" t="str">
        <f>VLOOKUP(G74,'Archivo data rimac reclamos'!B:C,2,0)</f>
        <v>URGENTE RIMAC VIP / INSCRIPCION PROGRMA CUIDATE / CARLOS ALBERTO CHIRICHIGNO MENA</v>
      </c>
      <c r="AD74" s="122" t="e">
        <f>VLOOKUP(Tabla1[[#This Row],[dn]],'Reporte de casos MAD'!H:W,16,0)</f>
        <v>#N/A</v>
      </c>
      <c r="AE74" s="120" t="e">
        <f>VLOOKUP(Tabla1[[#This Row],[dn]],'HOJA 3 MEDICAMENTOS'!G:Q,11,0)</f>
        <v>#N/A</v>
      </c>
      <c r="AF74" t="e">
        <f>VLOOKUP(Tabla1[[#This Row],[dn]],'base pendientes viva 1a'!C:Q,15,0)</f>
        <v>#N/A</v>
      </c>
      <c r="AG74" t="e">
        <v>#N/A</v>
      </c>
      <c r="AH74" t="e">
        <v>#N/A</v>
      </c>
      <c r="AI74" s="120" t="str">
        <f>VLOOKUP(Tabla1[[#This Row],[MOTIVO]],clasificador!A:C,2,0)</f>
        <v>Solicitud</v>
      </c>
      <c r="AJ74" s="120" t="str">
        <f>VLOOKUP(Tabla1[[#This Row],[MOTIVO]],clasificador!A:C,3,0)</f>
        <v>SOLICITUD</v>
      </c>
      <c r="AK74" s="329"/>
    </row>
    <row r="75" spans="1:37" ht="18.75" hidden="1" customHeight="1">
      <c r="A75" s="120">
        <f>YEAR(Tabla1[[#This Row],[FECHA DEL INCIDENTE]])*100+MONTH(Tabla1[[#This Row],[FECHA DEL INCIDENTE]])</f>
        <v>202502</v>
      </c>
      <c r="B75" s="120" t="s">
        <v>6347</v>
      </c>
      <c r="C75" s="120" t="s">
        <v>6348</v>
      </c>
      <c r="D75" s="120" t="s">
        <v>1067</v>
      </c>
      <c r="E75" s="120" t="s">
        <v>400</v>
      </c>
      <c r="F75" s="120" t="s">
        <v>2</v>
      </c>
      <c r="G75" s="232">
        <v>6927900</v>
      </c>
      <c r="H75" s="122" t="s">
        <v>6510</v>
      </c>
      <c r="I75" s="119"/>
      <c r="J75" s="235"/>
      <c r="K75" s="120"/>
      <c r="L75" s="120"/>
      <c r="M75" s="120"/>
      <c r="N75" s="119" t="s">
        <v>6498</v>
      </c>
      <c r="O75" s="120" t="s">
        <v>299</v>
      </c>
      <c r="P75" s="121" t="s">
        <v>6511</v>
      </c>
      <c r="Q75" s="6" t="s">
        <v>313</v>
      </c>
      <c r="R75" s="129" t="s">
        <v>408</v>
      </c>
      <c r="S75" s="120" t="s">
        <v>6512</v>
      </c>
      <c r="T75" s="117">
        <v>45716</v>
      </c>
      <c r="U75" s="123" t="s">
        <v>6513</v>
      </c>
      <c r="V75" s="117">
        <v>45742</v>
      </c>
      <c r="W75" s="120" t="s">
        <v>141</v>
      </c>
      <c r="X75" s="120">
        <f>NETWORKDAYS(Tabla1[[#This Row],[FECHA DEL INCIDENTE]],Tabla1[[#This Row],[FECHA DE RESPUESTA]])</f>
        <v>19</v>
      </c>
      <c r="Y75" s="120" t="str">
        <f>IF(Tabla1[[#This Row],[ESTADO]]="ACTIVA","ACTIVA",IF(Tabla1[[#This Row],[ESTADO]]="CERRADA","CERRADA",IF(Tabla1[[#This Row],[ESTADO]]="TRASLADADA","CERRADA",IF(Tabla1[[#This Row],[ESTADO]]="DESMONTADA","CERRADA",IF(Tabla1[[#This Row],[ESTADO]]="SEGUIMIENTO","ACTIVA")))))</f>
        <v>CERRADA</v>
      </c>
      <c r="Z75" s="120" t="str">
        <f>+IF(Tabla1[[#This Row],[T. RESPUESTA]]&lt;=1,"24 HORAS",IF(Tabla1[[#This Row],[T. RESPUESTA]]=2,"48 HORAS",IF(Tabla1[[#This Row],[T. RESPUESTA]]=3,"72 HORAS",IF(Tabla1[[#This Row],[T. RESPUESTA]]=4,"96 HORAS",IF(Tabla1[[#This Row],[T. RESPUESTA]]=5,"120 HORAS",IF(Tabla1[[#This Row],[T. RESPUESTA]]&gt;=6,"6 DIAS O MAS","ERROR"))))))</f>
        <v>6 DIAS O MAS</v>
      </c>
      <c r="AA75" s="120" t="s">
        <v>6355</v>
      </c>
      <c r="AB75" s="120" t="str">
        <f>TEXT(Tabla1[[#This Row],[FECHA DEL INCIDENTE]],"MMM-DD")</f>
        <v>feb-28</v>
      </c>
      <c r="AC75" s="122" t="e">
        <f>VLOOKUP(G75,'Archivo data rimac reclamos'!B:C,2,0)</f>
        <v>#N/A</v>
      </c>
      <c r="AD75" s="122" t="e">
        <f>VLOOKUP(Tabla1[[#This Row],[dn]],'Reporte de casos MAD'!H:W,16,0)</f>
        <v>#N/A</v>
      </c>
      <c r="AE75" s="120" t="e">
        <f>VLOOKUP(Tabla1[[#This Row],[dn]],'HOJA 3 MEDICAMENTOS'!G:Q,11,0)</f>
        <v>#N/A</v>
      </c>
      <c r="AF75" t="str">
        <f>VLOOKUP(Tabla1[[#This Row],[dn]],'base pendientes viva 1a'!C:Q,15,0)</f>
        <v>SI</v>
      </c>
      <c r="AG75" t="e">
        <v>#N/A</v>
      </c>
      <c r="AH75" t="e">
        <v>#N/A</v>
      </c>
      <c r="AI75" s="120" t="str">
        <f>VLOOKUP(Tabla1[[#This Row],[MOTIVO]],clasificador!A:C,2,0)</f>
        <v>Acceso</v>
      </c>
      <c r="AJ75" s="120" t="str">
        <f>VLOOKUP(Tabla1[[#This Row],[MOTIVO]],clasificador!A:C,3,0)</f>
        <v>SERVICIO</v>
      </c>
      <c r="AK75" s="329"/>
    </row>
    <row r="76" spans="1:37" ht="18.75" customHeight="1">
      <c r="A76" s="120">
        <f>YEAR(Tabla1[[#This Row],[FECHA DEL INCIDENTE]])*100+MONTH(Tabla1[[#This Row],[FECHA DEL INCIDENTE]])</f>
        <v>202502</v>
      </c>
      <c r="B76" s="120" t="s">
        <v>6347</v>
      </c>
      <c r="C76" s="120" t="s">
        <v>6348</v>
      </c>
      <c r="D76" s="120" t="s">
        <v>1067</v>
      </c>
      <c r="E76" s="120" t="s">
        <v>400</v>
      </c>
      <c r="F76" s="120" t="s">
        <v>2</v>
      </c>
      <c r="G76" s="232">
        <v>7218366</v>
      </c>
      <c r="H76" s="138" t="s">
        <v>24</v>
      </c>
      <c r="I76" s="119"/>
      <c r="J76" s="235"/>
      <c r="K76" s="120"/>
      <c r="L76" s="120"/>
      <c r="M76" s="120"/>
      <c r="N76" s="119" t="s">
        <v>6498</v>
      </c>
      <c r="O76" s="120" t="s">
        <v>299</v>
      </c>
      <c r="P76" s="121" t="s">
        <v>25</v>
      </c>
      <c r="Q76" s="6" t="s">
        <v>313</v>
      </c>
      <c r="R76" s="129" t="s">
        <v>400</v>
      </c>
      <c r="S76" s="120" t="s">
        <v>405</v>
      </c>
      <c r="T76" s="117">
        <v>45716</v>
      </c>
      <c r="U76" s="67" t="s">
        <v>6514</v>
      </c>
      <c r="V76" s="127">
        <v>45749</v>
      </c>
      <c r="W76" s="1" t="s">
        <v>141</v>
      </c>
      <c r="X76" s="120">
        <f>NETWORKDAYS(Tabla1[[#This Row],[FECHA DEL INCIDENTE]],Tabla1[[#This Row],[FECHA DE RESPUESTA]])</f>
        <v>24</v>
      </c>
      <c r="Y76" s="120" t="str">
        <f>IF(Tabla1[[#This Row],[ESTADO]]="ACTIVA","ACTIVA",IF(Tabla1[[#This Row],[ESTADO]]="CERRADA","CERRADA",IF(Tabla1[[#This Row],[ESTADO]]="TRASLADADA","CERRADA",IF(Tabla1[[#This Row],[ESTADO]]="DESMONTADA","CERRADA",IF(Tabla1[[#This Row],[ESTADO]]="SEGUIMIENTO","ACTIVA")))))</f>
        <v>CERRADA</v>
      </c>
      <c r="Z76" s="120" t="str">
        <f>+IF(Tabla1[[#This Row],[T. RESPUESTA]]&lt;=1,"24 HORAS",IF(Tabla1[[#This Row],[T. RESPUESTA]]=2,"48 HORAS",IF(Tabla1[[#This Row],[T. RESPUESTA]]=3,"72 HORAS",IF(Tabla1[[#This Row],[T. RESPUESTA]]=4,"96 HORAS",IF(Tabla1[[#This Row],[T. RESPUESTA]]=5,"120 HORAS",IF(Tabla1[[#This Row],[T. RESPUESTA]]&gt;=6,"6 DIAS O MAS","ERROR"))))))</f>
        <v>6 DIAS O MAS</v>
      </c>
      <c r="AA76" s="120" t="s">
        <v>6355</v>
      </c>
      <c r="AB76" s="120" t="str">
        <f>TEXT(Tabla1[[#This Row],[FECHA DEL INCIDENTE]],"MMM-DD")</f>
        <v>feb-28</v>
      </c>
      <c r="AC76" s="122" t="str">
        <f>VLOOKUP(G76,'Archivo data rimac reclamos'!B:C,2,0)</f>
        <v>RIMAC VIP//PROGRAMA CRONICOS REUMATOLOGIA//GLADYS PATRICIA GUTIERREZ VELEZMORO</v>
      </c>
      <c r="AD76" s="122" t="e">
        <f>VLOOKUP(Tabla1[[#This Row],[dn]],'Reporte de casos MAD'!H:W,16,0)</f>
        <v>#N/A</v>
      </c>
      <c r="AE76" s="120" t="e">
        <f>VLOOKUP(Tabla1[[#This Row],[dn]],'HOJA 3 MEDICAMENTOS'!G:Q,11,0)</f>
        <v>#N/A</v>
      </c>
      <c r="AF76" t="str">
        <f>VLOOKUP(Tabla1[[#This Row],[dn]],'base pendientes viva 1a'!C:Q,15,0)</f>
        <v>SI</v>
      </c>
      <c r="AG76" t="s">
        <v>406</v>
      </c>
      <c r="AH76">
        <v>0</v>
      </c>
      <c r="AI76" s="120" t="str">
        <f>VLOOKUP(Tabla1[[#This Row],[MOTIVO]],clasificador!A:C,2,0)</f>
        <v>Acceso</v>
      </c>
      <c r="AJ76" s="120" t="str">
        <f>VLOOKUP(Tabla1[[#This Row],[MOTIVO]],clasificador!A:C,3,0)</f>
        <v>SERVICIO</v>
      </c>
      <c r="AK76" s="329"/>
    </row>
    <row r="77" spans="1:37" ht="18.75" hidden="1" customHeight="1">
      <c r="A77" s="120">
        <f>YEAR(Tabla1[[#This Row],[FECHA DEL INCIDENTE]])*100+MONTH(Tabla1[[#This Row],[FECHA DEL INCIDENTE]])</f>
        <v>202502</v>
      </c>
      <c r="B77" s="120" t="s">
        <v>6347</v>
      </c>
      <c r="C77" s="120" t="s">
        <v>6348</v>
      </c>
      <c r="D77" s="120" t="s">
        <v>1067</v>
      </c>
      <c r="E77" s="120" t="s">
        <v>400</v>
      </c>
      <c r="F77" s="120" t="s">
        <v>2</v>
      </c>
      <c r="G77" s="232">
        <v>8287353</v>
      </c>
      <c r="H77" s="122" t="s">
        <v>34</v>
      </c>
      <c r="I77" s="119"/>
      <c r="J77" s="235"/>
      <c r="K77" s="120"/>
      <c r="L77" s="120"/>
      <c r="M77" s="120"/>
      <c r="N77" s="119" t="s">
        <v>6498</v>
      </c>
      <c r="O77" s="120" t="s">
        <v>299</v>
      </c>
      <c r="P77" s="121" t="s">
        <v>35</v>
      </c>
      <c r="Q77" s="6" t="s">
        <v>313</v>
      </c>
      <c r="R77" s="129" t="s">
        <v>272</v>
      </c>
      <c r="S77" s="120" t="s">
        <v>331</v>
      </c>
      <c r="T77" s="117">
        <v>45716</v>
      </c>
      <c r="U77" s="67" t="s">
        <v>6515</v>
      </c>
      <c r="V77" s="127">
        <v>45749</v>
      </c>
      <c r="W77" s="1" t="s">
        <v>141</v>
      </c>
      <c r="X77" s="120">
        <f>NETWORKDAYS(Tabla1[[#This Row],[FECHA DEL INCIDENTE]],Tabla1[[#This Row],[FECHA DE RESPUESTA]])</f>
        <v>24</v>
      </c>
      <c r="Y77" s="120" t="str">
        <f>IF(Tabla1[[#This Row],[ESTADO]]="ACTIVA","ACTIVA",IF(Tabla1[[#This Row],[ESTADO]]="CERRADA","CERRADA",IF(Tabla1[[#This Row],[ESTADO]]="TRASLADADA","CERRADA",IF(Tabla1[[#This Row],[ESTADO]]="DESMONTADA","CERRADA",IF(Tabla1[[#This Row],[ESTADO]]="SEGUIMIENTO","ACTIVA")))))</f>
        <v>CERRADA</v>
      </c>
      <c r="Z77" s="120" t="str">
        <f>+IF(Tabla1[[#This Row],[T. RESPUESTA]]&lt;=1,"24 HORAS",IF(Tabla1[[#This Row],[T. RESPUESTA]]=2,"48 HORAS",IF(Tabla1[[#This Row],[T. RESPUESTA]]=3,"72 HORAS",IF(Tabla1[[#This Row],[T. RESPUESTA]]=4,"96 HORAS",IF(Tabla1[[#This Row],[T. RESPUESTA]]=5,"120 HORAS",IF(Tabla1[[#This Row],[T. RESPUESTA]]&gt;=6,"6 DIAS O MAS","ERROR"))))))</f>
        <v>6 DIAS O MAS</v>
      </c>
      <c r="AA77" s="120" t="s">
        <v>6355</v>
      </c>
      <c r="AB77" s="120" t="str">
        <f>TEXT(Tabla1[[#This Row],[FECHA DEL INCIDENTE]],"MMM-DD")</f>
        <v>feb-28</v>
      </c>
      <c r="AC77" s="122" t="str">
        <f>VLOOKUP(G77,'Archivo data rimac reclamos'!B:C,2,0)</f>
        <v>programa cuídate / LEON MAGNO SANCHEZ QUINTANILLA</v>
      </c>
      <c r="AD77" s="122" t="e">
        <f>VLOOKUP(Tabla1[[#This Row],[dn]],'Reporte de casos MAD'!H:W,16,0)</f>
        <v>#N/A</v>
      </c>
      <c r="AE77" s="120" t="e">
        <f>VLOOKUP(Tabla1[[#This Row],[dn]],'HOJA 3 MEDICAMENTOS'!G:Q,11,0)</f>
        <v>#N/A</v>
      </c>
      <c r="AF77" t="str">
        <f>VLOOKUP(Tabla1[[#This Row],[dn]],'base pendientes viva 1a'!C:Q,15,0)</f>
        <v>SI</v>
      </c>
      <c r="AG77" t="s">
        <v>406</v>
      </c>
      <c r="AH77">
        <v>0</v>
      </c>
      <c r="AI77" s="120" t="str">
        <f>VLOOKUP(Tabla1[[#This Row],[MOTIVO]],clasificador!A:C,2,0)</f>
        <v>Acceso</v>
      </c>
      <c r="AJ77" s="120" t="str">
        <f>VLOOKUP(Tabla1[[#This Row],[MOTIVO]],clasificador!A:C,3,0)</f>
        <v>SERVICIO</v>
      </c>
      <c r="AK77" s="329"/>
    </row>
    <row r="78" spans="1:37" ht="18.75" hidden="1" customHeight="1">
      <c r="A78" s="120">
        <f>YEAR(Tabla1[[#This Row],[FECHA DEL INCIDENTE]])*100+MONTH(Tabla1[[#This Row],[FECHA DEL INCIDENTE]])</f>
        <v>202502</v>
      </c>
      <c r="B78" s="120" t="s">
        <v>6347</v>
      </c>
      <c r="C78" s="120" t="s">
        <v>6348</v>
      </c>
      <c r="D78" s="120" t="s">
        <v>1067</v>
      </c>
      <c r="E78" s="120" t="s">
        <v>400</v>
      </c>
      <c r="F78" s="120" t="s">
        <v>2</v>
      </c>
      <c r="G78" s="232">
        <v>3684166</v>
      </c>
      <c r="H78" s="122" t="s">
        <v>6516</v>
      </c>
      <c r="I78" s="119"/>
      <c r="J78" s="235"/>
      <c r="K78" s="120"/>
      <c r="L78" s="120"/>
      <c r="M78" s="120"/>
      <c r="N78" s="2" t="s">
        <v>298</v>
      </c>
      <c r="O78" s="120" t="s">
        <v>299</v>
      </c>
      <c r="P78" s="121" t="s">
        <v>40</v>
      </c>
      <c r="Q78" s="125" t="s">
        <v>6359</v>
      </c>
      <c r="R78" s="129" t="s">
        <v>272</v>
      </c>
      <c r="S78" s="120" t="s">
        <v>331</v>
      </c>
      <c r="T78" s="117">
        <v>45716</v>
      </c>
      <c r="U78" s="67" t="s">
        <v>6517</v>
      </c>
      <c r="V78" s="127">
        <v>45750</v>
      </c>
      <c r="W78" s="1" t="s">
        <v>141</v>
      </c>
      <c r="X78" s="120">
        <f>NETWORKDAYS(Tabla1[[#This Row],[FECHA DEL INCIDENTE]],Tabla1[[#This Row],[FECHA DE RESPUESTA]])</f>
        <v>25</v>
      </c>
      <c r="Y78" s="120" t="str">
        <f>IF(Tabla1[[#This Row],[ESTADO]]="ACTIVA","ACTIVA",IF(Tabla1[[#This Row],[ESTADO]]="CERRADA","CERRADA",IF(Tabla1[[#This Row],[ESTADO]]="TRASLADADA","CERRADA",IF(Tabla1[[#This Row],[ESTADO]]="DESMONTADA","CERRADA",IF(Tabla1[[#This Row],[ESTADO]]="SEGUIMIENTO","ACTIVA")))))</f>
        <v>CERRADA</v>
      </c>
      <c r="Z78" s="120" t="str">
        <f>+IF(Tabla1[[#This Row],[T. RESPUESTA]]&lt;=1,"24 HORAS",IF(Tabla1[[#This Row],[T. RESPUESTA]]=2,"48 HORAS",IF(Tabla1[[#This Row],[T. RESPUESTA]]=3,"72 HORAS",IF(Tabla1[[#This Row],[T. RESPUESTA]]=4,"96 HORAS",IF(Tabla1[[#This Row],[T. RESPUESTA]]=5,"120 HORAS",IF(Tabla1[[#This Row],[T. RESPUESTA]]&gt;=6,"6 DIAS O MAS","ERROR"))))))</f>
        <v>6 DIAS O MAS</v>
      </c>
      <c r="AA78" s="120" t="s">
        <v>6355</v>
      </c>
      <c r="AB78" s="120" t="str">
        <f>TEXT(Tabla1[[#This Row],[FECHA DEL INCIDENTE]],"MMM-DD")</f>
        <v>feb-28</v>
      </c>
      <c r="AC78" s="122" t="str">
        <f>VLOOKUP(G78,'Archivo data rimac reclamos'!B:C,2,0)</f>
        <v>INSCRIPCION PARA EL PROGRAMA CUIDATE PX DIEGO VILLANUEVA RUIZ</v>
      </c>
      <c r="AD78" s="122" t="e">
        <f>VLOOKUP(Tabla1[[#This Row],[dn]],'Reporte de casos MAD'!H:W,16,0)</f>
        <v>#N/A</v>
      </c>
      <c r="AE78" s="120" t="e">
        <f>VLOOKUP(Tabla1[[#This Row],[dn]],'HOJA 3 MEDICAMENTOS'!G:Q,11,0)</f>
        <v>#N/A</v>
      </c>
      <c r="AF78" t="str">
        <f>VLOOKUP(Tabla1[[#This Row],[dn]],'base pendientes viva 1a'!C:Q,15,0)</f>
        <v>SI</v>
      </c>
      <c r="AG78" t="e">
        <v>#N/A</v>
      </c>
      <c r="AH78" t="e">
        <v>#N/A</v>
      </c>
      <c r="AI78" s="120" t="str">
        <f>VLOOKUP(Tabla1[[#This Row],[MOTIVO]],clasificador!A:C,2,0)</f>
        <v>Solicitud</v>
      </c>
      <c r="AJ78" s="120" t="str">
        <f>VLOOKUP(Tabla1[[#This Row],[MOTIVO]],clasificador!A:C,3,0)</f>
        <v>SOLICITUD</v>
      </c>
      <c r="AK78" s="329"/>
    </row>
    <row r="79" spans="1:37" ht="18.75" hidden="1" customHeight="1">
      <c r="A79" s="120">
        <f>YEAR(Tabla1[[#This Row],[FECHA DEL INCIDENTE]])*100+MONTH(Tabla1[[#This Row],[FECHA DEL INCIDENTE]])</f>
        <v>202502</v>
      </c>
      <c r="B79" s="1" t="s">
        <v>6347</v>
      </c>
      <c r="C79" s="120" t="s">
        <v>6348</v>
      </c>
      <c r="D79" s="120" t="s">
        <v>1067</v>
      </c>
      <c r="E79" s="120" t="s">
        <v>400</v>
      </c>
      <c r="F79" s="120" t="s">
        <v>2</v>
      </c>
      <c r="G79" s="232">
        <v>44000062</v>
      </c>
      <c r="H79" s="122" t="s">
        <v>50</v>
      </c>
      <c r="I79" s="119"/>
      <c r="J79" s="235"/>
      <c r="K79" s="120"/>
      <c r="L79" s="120"/>
      <c r="M79" s="120"/>
      <c r="N79" s="119" t="s">
        <v>6498</v>
      </c>
      <c r="O79" s="120" t="s">
        <v>299</v>
      </c>
      <c r="P79" s="121" t="s">
        <v>51</v>
      </c>
      <c r="Q79" s="6" t="s">
        <v>313</v>
      </c>
      <c r="R79" s="129" t="s">
        <v>272</v>
      </c>
      <c r="S79" s="120" t="s">
        <v>331</v>
      </c>
      <c r="T79" s="117">
        <v>45716</v>
      </c>
      <c r="U79" s="124" t="s">
        <v>6518</v>
      </c>
      <c r="V79" s="4">
        <v>45754</v>
      </c>
      <c r="W79" s="120" t="s">
        <v>141</v>
      </c>
      <c r="X79" s="120">
        <f>NETWORKDAYS(Tabla1[[#This Row],[FECHA DEL INCIDENTE]],Tabla1[[#This Row],[FECHA DE RESPUESTA]])</f>
        <v>27</v>
      </c>
      <c r="Y79" s="120" t="str">
        <f>IF(Tabla1[[#This Row],[ESTADO]]="ACTIVA","ACTIVA",IF(Tabla1[[#This Row],[ESTADO]]="CERRADA","CERRADA",IF(Tabla1[[#This Row],[ESTADO]]="TRASLADADA","CERRADA",IF(Tabla1[[#This Row],[ESTADO]]="DESMONTADA","CERRADA",IF(Tabla1[[#This Row],[ESTADO]]="SEGUIMIENTO","ACTIVA")))))</f>
        <v>CERRADA</v>
      </c>
      <c r="Z79" s="120" t="str">
        <f>+IF(Tabla1[[#This Row],[T. RESPUESTA]]&lt;=1,"24 HORAS",IF(Tabla1[[#This Row],[T. RESPUESTA]]=2,"48 HORAS",IF(Tabla1[[#This Row],[T. RESPUESTA]]=3,"72 HORAS",IF(Tabla1[[#This Row],[T. RESPUESTA]]=4,"96 HORAS",IF(Tabla1[[#This Row],[T. RESPUESTA]]=5,"120 HORAS",IF(Tabla1[[#This Row],[T. RESPUESTA]]&gt;=6,"6 DIAS O MAS","ERROR"))))))</f>
        <v>6 DIAS O MAS</v>
      </c>
      <c r="AA79" s="120" t="s">
        <v>6355</v>
      </c>
      <c r="AB79" s="120" t="str">
        <f>TEXT(Tabla1[[#This Row],[FECHA DEL INCIDENTE]],"MMM-DD")</f>
        <v>feb-28</v>
      </c>
      <c r="AC79" s="122" t="e">
        <f>VLOOKUP(G79,'Archivo data rimac reclamos'!B:C,2,0)</f>
        <v>#N/A</v>
      </c>
      <c r="AD79" s="122" t="e">
        <f>VLOOKUP(Tabla1[[#This Row],[dn]],'Reporte de casos MAD'!H:W,16,0)</f>
        <v>#N/A</v>
      </c>
      <c r="AE79" s="120" t="e">
        <f>VLOOKUP(Tabla1[[#This Row],[dn]],'HOJA 3 MEDICAMENTOS'!G:Q,11,0)</f>
        <v>#N/A</v>
      </c>
      <c r="AF79" t="str">
        <f>VLOOKUP(Tabla1[[#This Row],[dn]],'base pendientes viva 1a'!C:Q,15,0)</f>
        <v>SI</v>
      </c>
      <c r="AG79" t="s">
        <v>406</v>
      </c>
      <c r="AH79">
        <v>0</v>
      </c>
      <c r="AI79" s="120" t="str">
        <f>VLOOKUP(Tabla1[[#This Row],[MOTIVO]],clasificador!A:C,2,0)</f>
        <v>Acceso</v>
      </c>
      <c r="AJ79" s="120" t="str">
        <f>VLOOKUP(Tabla1[[#This Row],[MOTIVO]],clasificador!A:C,3,0)</f>
        <v>SERVICIO</v>
      </c>
      <c r="AK79" s="329"/>
    </row>
    <row r="80" spans="1:37" ht="18.75" hidden="1" customHeight="1">
      <c r="A80" s="120">
        <f>YEAR(Tabla1[[#This Row],[FECHA DEL INCIDENTE]])*100+MONTH(Tabla1[[#This Row],[FECHA DEL INCIDENTE]])</f>
        <v>202502</v>
      </c>
      <c r="B80" s="120" t="s">
        <v>6347</v>
      </c>
      <c r="C80" s="120" t="s">
        <v>6348</v>
      </c>
      <c r="D80" s="120" t="s">
        <v>1067</v>
      </c>
      <c r="E80" s="120" t="s">
        <v>400</v>
      </c>
      <c r="F80" s="120" t="s">
        <v>2</v>
      </c>
      <c r="G80" s="232">
        <v>9876517</v>
      </c>
      <c r="H80" s="122" t="s">
        <v>72</v>
      </c>
      <c r="I80" s="119"/>
      <c r="J80" s="235"/>
      <c r="K80" s="120"/>
      <c r="L80" s="120" t="s">
        <v>6519</v>
      </c>
      <c r="M80" s="120"/>
      <c r="N80" s="119" t="s">
        <v>26</v>
      </c>
      <c r="O80" s="120" t="s">
        <v>358</v>
      </c>
      <c r="P80" s="121" t="s">
        <v>6520</v>
      </c>
      <c r="Q80" s="6" t="s">
        <v>6521</v>
      </c>
      <c r="R80" s="129" t="s">
        <v>6522</v>
      </c>
      <c r="S80" s="120" t="s">
        <v>331</v>
      </c>
      <c r="T80" s="117">
        <v>45716</v>
      </c>
      <c r="U80" s="67" t="s">
        <v>6523</v>
      </c>
      <c r="V80" s="127">
        <v>45750</v>
      </c>
      <c r="W80" s="1" t="s">
        <v>141</v>
      </c>
      <c r="X80" s="120">
        <f>NETWORKDAYS(Tabla1[[#This Row],[FECHA DEL INCIDENTE]],Tabla1[[#This Row],[FECHA DE RESPUESTA]])</f>
        <v>25</v>
      </c>
      <c r="Y80" s="120" t="str">
        <f>IF(Tabla1[[#This Row],[ESTADO]]="ACTIVA","ACTIVA",IF(Tabla1[[#This Row],[ESTADO]]="CERRADA","CERRADA",IF(Tabla1[[#This Row],[ESTADO]]="TRASLADADA","CERRADA",IF(Tabla1[[#This Row],[ESTADO]]="DESMONTADA","CERRADA",IF(Tabla1[[#This Row],[ESTADO]]="SEGUIMIENTO","ACTIVA")))))</f>
        <v>CERRADA</v>
      </c>
      <c r="Z80" s="120" t="str">
        <f>+IF(Tabla1[[#This Row],[T. RESPUESTA]]&lt;=1,"24 HORAS",IF(Tabla1[[#This Row],[T. RESPUESTA]]=2,"48 HORAS",IF(Tabla1[[#This Row],[T. RESPUESTA]]=3,"72 HORAS",IF(Tabla1[[#This Row],[T. RESPUESTA]]=4,"96 HORAS",IF(Tabla1[[#This Row],[T. RESPUESTA]]=5,"120 HORAS",IF(Tabla1[[#This Row],[T. RESPUESTA]]&gt;=6,"6 DIAS O MAS","ERROR"))))))</f>
        <v>6 DIAS O MAS</v>
      </c>
      <c r="AA80" s="120" t="s">
        <v>6355</v>
      </c>
      <c r="AB80" s="120" t="str">
        <f>TEXT(Tabla1[[#This Row],[FECHA DEL INCIDENTE]],"MMM-DD")</f>
        <v>feb-28</v>
      </c>
      <c r="AC80" s="122" t="e">
        <f>VLOOKUP(G80,'Archivo data rimac reclamos'!B:C,2,0)</f>
        <v>#N/A</v>
      </c>
      <c r="AD80" s="122" t="e">
        <f>VLOOKUP(Tabla1[[#This Row],[dn]],'Reporte de casos MAD'!H:W,16,0)</f>
        <v>#N/A</v>
      </c>
      <c r="AE80" s="120" t="e">
        <f>VLOOKUP(Tabla1[[#This Row],[dn]],'HOJA 3 MEDICAMENTOS'!G:Q,11,0)</f>
        <v>#N/A</v>
      </c>
      <c r="AF80" t="str">
        <f>VLOOKUP(Tabla1[[#This Row],[dn]],'base pendientes viva 1a'!C:Q,15,0)</f>
        <v>SI</v>
      </c>
      <c r="AG80" t="s">
        <v>406</v>
      </c>
      <c r="AH80">
        <v>0</v>
      </c>
      <c r="AI80" s="120" t="str">
        <f>VLOOKUP(Tabla1[[#This Row],[MOTIVO]],clasificador!A:C,2,0)</f>
        <v>Eps</v>
      </c>
      <c r="AJ80" s="120" t="str">
        <f>VLOOKUP(Tabla1[[#This Row],[MOTIVO]],clasificador!A:C,3,0)</f>
        <v>NO ATRIBUIBLE</v>
      </c>
      <c r="AK80" s="329"/>
    </row>
    <row r="81" spans="1:37" ht="18.75" hidden="1" customHeight="1">
      <c r="A81" s="120">
        <f>YEAR(Tabla1[[#This Row],[FECHA DEL INCIDENTE]])*100+MONTH(Tabla1[[#This Row],[FECHA DEL INCIDENTE]])</f>
        <v>202503</v>
      </c>
      <c r="B81" s="120" t="s">
        <v>6347</v>
      </c>
      <c r="C81" s="120" t="s">
        <v>6348</v>
      </c>
      <c r="D81" s="120" t="s">
        <v>1067</v>
      </c>
      <c r="E81" s="120" t="s">
        <v>400</v>
      </c>
      <c r="F81" s="120" t="s">
        <v>2</v>
      </c>
      <c r="G81" s="232">
        <v>46083004</v>
      </c>
      <c r="H81" s="122" t="s">
        <v>6524</v>
      </c>
      <c r="I81" s="122" t="s">
        <v>6525</v>
      </c>
      <c r="J81" s="235"/>
      <c r="K81" s="69" t="s">
        <v>6526</v>
      </c>
      <c r="L81" s="69"/>
      <c r="M81" s="69"/>
      <c r="N81" s="122" t="s">
        <v>298</v>
      </c>
      <c r="O81" s="120" t="s">
        <v>299</v>
      </c>
      <c r="P81" s="125" t="s">
        <v>6527</v>
      </c>
      <c r="Q81" s="125" t="s">
        <v>6359</v>
      </c>
      <c r="R81" s="129" t="s">
        <v>272</v>
      </c>
      <c r="S81" s="120" t="s">
        <v>331</v>
      </c>
      <c r="T81" s="117">
        <v>45719</v>
      </c>
      <c r="U81" s="126" t="s">
        <v>6528</v>
      </c>
      <c r="V81" s="127">
        <v>45735</v>
      </c>
      <c r="W81" s="120" t="s">
        <v>141</v>
      </c>
      <c r="X81" s="120">
        <f>NETWORKDAYS(Tabla1[[#This Row],[FECHA DEL INCIDENTE]],Tabla1[[#This Row],[FECHA DE RESPUESTA]])</f>
        <v>13</v>
      </c>
      <c r="Y81" s="120" t="str">
        <f>IF(Tabla1[[#This Row],[ESTADO]]="ACTIVA","ACTIVA",IF(Tabla1[[#This Row],[ESTADO]]="CERRADA","CERRADA",IF(Tabla1[[#This Row],[ESTADO]]="TRASLADADA","CERRADA",IF(Tabla1[[#This Row],[ESTADO]]="DESMONTADA","CERRADA",IF(Tabla1[[#This Row],[ESTADO]]="SEGUIMIENTO","ACTIVA")))))</f>
        <v>CERRADA</v>
      </c>
      <c r="Z81" s="120" t="str">
        <f>+IF(Tabla1[[#This Row],[T. RESPUESTA]]&lt;=1,"24 HORAS",IF(Tabla1[[#This Row],[T. RESPUESTA]]=2,"48 HORAS",IF(Tabla1[[#This Row],[T. RESPUESTA]]=3,"72 HORAS",IF(Tabla1[[#This Row],[T. RESPUESTA]]=4,"96 HORAS",IF(Tabla1[[#This Row],[T. RESPUESTA]]=5,"120 HORAS",IF(Tabla1[[#This Row],[T. RESPUESTA]]&gt;=6,"6 DIAS O MAS","ERROR"))))))</f>
        <v>6 DIAS O MAS</v>
      </c>
      <c r="AA81" s="120" t="s">
        <v>6355</v>
      </c>
      <c r="AB81" s="120" t="str">
        <f>TEXT(Tabla1[[#This Row],[FECHA DEL INCIDENTE]],"MMM-DD")</f>
        <v>mar-03</v>
      </c>
      <c r="AC81" s="122" t="str">
        <f>VLOOKUP(G81,'Archivo data rimac reclamos'!B:C,2,0)</f>
        <v xml:space="preserve">URGENTE - RIMAC - PROGRAMA CUIDATE EPS </v>
      </c>
      <c r="AD81" s="122" t="e">
        <f>VLOOKUP(Tabla1[[#This Row],[dn]],'Reporte de casos MAD'!H:W,16,0)</f>
        <v>#N/A</v>
      </c>
      <c r="AE81" s="120" t="e">
        <f>VLOOKUP(Tabla1[[#This Row],[dn]],'HOJA 3 MEDICAMENTOS'!G:Q,11,0)</f>
        <v>#N/A</v>
      </c>
      <c r="AF81" s="1" t="e">
        <f>VLOOKUP(Tabla1[[#This Row],[dn]],'base pendientes viva 1a'!C:Q,15,0)</f>
        <v>#N/A</v>
      </c>
      <c r="AG81" s="1" t="e">
        <v>#N/A</v>
      </c>
      <c r="AH81" s="1" t="e">
        <v>#N/A</v>
      </c>
      <c r="AI81" s="120" t="str">
        <f>VLOOKUP(Tabla1[[#This Row],[MOTIVO]],clasificador!A:C,2,0)</f>
        <v>Solicitud</v>
      </c>
      <c r="AJ81" s="120" t="str">
        <f>VLOOKUP(Tabla1[[#This Row],[MOTIVO]],clasificador!A:C,3,0)</f>
        <v>SOLICITUD</v>
      </c>
      <c r="AK81" s="329"/>
    </row>
    <row r="82" spans="1:37" ht="18.75" hidden="1" customHeight="1">
      <c r="A82" s="120">
        <f>YEAR(Tabla1[[#This Row],[FECHA DEL INCIDENTE]])*100+MONTH(Tabla1[[#This Row],[FECHA DEL INCIDENTE]])</f>
        <v>202503</v>
      </c>
      <c r="B82" s="120" t="s">
        <v>6347</v>
      </c>
      <c r="C82" s="120" t="s">
        <v>6348</v>
      </c>
      <c r="D82" s="120" t="s">
        <v>1067</v>
      </c>
      <c r="E82" s="120" t="s">
        <v>400</v>
      </c>
      <c r="F82" s="120" t="s">
        <v>2</v>
      </c>
      <c r="G82" s="232">
        <v>8783626</v>
      </c>
      <c r="H82" s="122" t="s">
        <v>297</v>
      </c>
      <c r="I82" s="119"/>
      <c r="J82" s="235"/>
      <c r="K82" s="120"/>
      <c r="L82" s="120"/>
      <c r="M82" s="120"/>
      <c r="N82" s="2" t="s">
        <v>298</v>
      </c>
      <c r="O82" s="120" t="s">
        <v>299</v>
      </c>
      <c r="P82" s="125" t="s">
        <v>300</v>
      </c>
      <c r="Q82" s="125" t="s">
        <v>301</v>
      </c>
      <c r="R82" s="129" t="s">
        <v>6529</v>
      </c>
      <c r="S82" s="120" t="s">
        <v>303</v>
      </c>
      <c r="T82" s="117">
        <v>45720</v>
      </c>
      <c r="U82" s="123" t="s">
        <v>6530</v>
      </c>
      <c r="V82" s="127">
        <v>45737</v>
      </c>
      <c r="W82" s="120" t="s">
        <v>141</v>
      </c>
      <c r="X82" s="120">
        <f>NETWORKDAYS(Tabla1[[#This Row],[FECHA DEL INCIDENTE]],Tabla1[[#This Row],[FECHA DE RESPUESTA]])</f>
        <v>14</v>
      </c>
      <c r="Y82" s="120" t="str">
        <f>IF(Tabla1[[#This Row],[ESTADO]]="ACTIVA","ACTIVA",IF(Tabla1[[#This Row],[ESTADO]]="CERRADA","CERRADA",IF(Tabla1[[#This Row],[ESTADO]]="TRASLADADA","CERRADA",IF(Tabla1[[#This Row],[ESTADO]]="DESMONTADA","CERRADA",IF(Tabla1[[#This Row],[ESTADO]]="SEGUIMIENTO","ACTIVA")))))</f>
        <v>CERRADA</v>
      </c>
      <c r="Z82" s="120" t="str">
        <f>+IF(Tabla1[[#This Row],[T. RESPUESTA]]&lt;=1,"24 HORAS",IF(Tabla1[[#This Row],[T. RESPUESTA]]=2,"48 HORAS",IF(Tabla1[[#This Row],[T. RESPUESTA]]=3,"72 HORAS",IF(Tabla1[[#This Row],[T. RESPUESTA]]=4,"96 HORAS",IF(Tabla1[[#This Row],[T. RESPUESTA]]=5,"120 HORAS",IF(Tabla1[[#This Row],[T. RESPUESTA]]&gt;=6,"6 DIAS O MAS","ERROR"))))))</f>
        <v>6 DIAS O MAS</v>
      </c>
      <c r="AA82" s="120" t="s">
        <v>6355</v>
      </c>
      <c r="AB82" s="120" t="str">
        <f>TEXT(Tabla1[[#This Row],[FECHA DEL INCIDENTE]],"MMM-DD")</f>
        <v>mar-04</v>
      </c>
      <c r="AC82" s="122" t="str">
        <f>VLOOKUP(G82,'Archivo data rimac reclamos'!B:C,2,0)</f>
        <v>URGENTE /ATENCION ESTAR VITAL - GLORIA DURAND DE VALEGA - NESTLE JUBILADOS</v>
      </c>
      <c r="AD82" s="122" t="e">
        <f>VLOOKUP(Tabla1[[#This Row],[dn]],'Reporte de casos MAD'!H:W,16,0)</f>
        <v>#N/A</v>
      </c>
      <c r="AE82" s="120" t="e">
        <f>VLOOKUP(Tabla1[[#This Row],[dn]],'HOJA 3 MEDICAMENTOS'!G:Q,11,0)</f>
        <v>#N/A</v>
      </c>
      <c r="AF82" t="str">
        <f>VLOOKUP(Tabla1[[#This Row],[dn]],'base pendientes viva 1a'!C:Q,15,0)</f>
        <v>SI</v>
      </c>
      <c r="AG82" t="s">
        <v>6531</v>
      </c>
      <c r="AH82" t="s">
        <v>305</v>
      </c>
      <c r="AI82" s="120" t="str">
        <f>VLOOKUP(Tabla1[[#This Row],[MOTIVO]],clasificador!A:C,2,0)</f>
        <v>Solicitud</v>
      </c>
      <c r="AJ82" s="120" t="str">
        <f>VLOOKUP(Tabla1[[#This Row],[MOTIVO]],clasificador!A:C,3,0)</f>
        <v>SOLICITUD</v>
      </c>
      <c r="AK82" s="329"/>
    </row>
    <row r="83" spans="1:37" ht="18.75" hidden="1" customHeight="1">
      <c r="A83" s="120">
        <f>YEAR(Tabla1[[#This Row],[FECHA DEL INCIDENTE]])*100+MONTH(Tabla1[[#This Row],[FECHA DEL INCIDENTE]])</f>
        <v>202503</v>
      </c>
      <c r="B83" s="120" t="s">
        <v>6347</v>
      </c>
      <c r="C83" s="120" t="s">
        <v>6348</v>
      </c>
      <c r="D83" s="120" t="s">
        <v>1067</v>
      </c>
      <c r="E83" s="120" t="s">
        <v>400</v>
      </c>
      <c r="F83" s="120" t="s">
        <v>2</v>
      </c>
      <c r="G83" s="232">
        <v>8249657</v>
      </c>
      <c r="H83" s="122" t="s">
        <v>48</v>
      </c>
      <c r="I83" s="119"/>
      <c r="J83" s="235">
        <v>998000612</v>
      </c>
      <c r="K83" s="69" t="s">
        <v>6532</v>
      </c>
      <c r="L83" s="69"/>
      <c r="M83" s="69"/>
      <c r="N83" s="119" t="s">
        <v>6498</v>
      </c>
      <c r="O83" s="120" t="s">
        <v>299</v>
      </c>
      <c r="P83" s="125" t="s">
        <v>6533</v>
      </c>
      <c r="Q83" s="125" t="s">
        <v>6352</v>
      </c>
      <c r="R83" s="129" t="s">
        <v>338</v>
      </c>
      <c r="S83" s="120" t="s">
        <v>6353</v>
      </c>
      <c r="T83" s="117">
        <v>45720</v>
      </c>
      <c r="U83" s="123" t="s">
        <v>6534</v>
      </c>
      <c r="V83" s="127">
        <v>45747</v>
      </c>
      <c r="W83" s="120" t="s">
        <v>141</v>
      </c>
      <c r="X83" s="120">
        <f>NETWORKDAYS(Tabla1[[#This Row],[FECHA DEL INCIDENTE]],Tabla1[[#This Row],[FECHA DE RESPUESTA]])</f>
        <v>20</v>
      </c>
      <c r="Y83" s="120" t="str">
        <f>IF(Tabla1[[#This Row],[ESTADO]]="ACTIVA","ACTIVA",IF(Tabla1[[#This Row],[ESTADO]]="CERRADA","CERRADA",IF(Tabla1[[#This Row],[ESTADO]]="TRASLADADA","CERRADA",IF(Tabla1[[#This Row],[ESTADO]]="DESMONTADA","CERRADA",IF(Tabla1[[#This Row],[ESTADO]]="SEGUIMIENTO","ACTIVA")))))</f>
        <v>CERRADA</v>
      </c>
      <c r="Z83" s="120" t="str">
        <f>+IF(Tabla1[[#This Row],[T. RESPUESTA]]&lt;=1,"24 HORAS",IF(Tabla1[[#This Row],[T. RESPUESTA]]=2,"48 HORAS",IF(Tabla1[[#This Row],[T. RESPUESTA]]=3,"72 HORAS",IF(Tabla1[[#This Row],[T. RESPUESTA]]=4,"96 HORAS",IF(Tabla1[[#This Row],[T. RESPUESTA]]=5,"120 HORAS",IF(Tabla1[[#This Row],[T. RESPUESTA]]&gt;=6,"6 DIAS O MAS","ERROR"))))))</f>
        <v>6 DIAS O MAS</v>
      </c>
      <c r="AA83" s="120" t="s">
        <v>6355</v>
      </c>
      <c r="AB83" s="120" t="str">
        <f>TEXT(Tabla1[[#This Row],[FECHA DEL INCIDENTE]],"MMM-DD")</f>
        <v>mar-04</v>
      </c>
      <c r="AC83" s="122" t="str">
        <f>VLOOKUP(G83,'Archivo data rimac reclamos'!B:C,2,0)</f>
        <v>PACIENTE DEL PROGRAMA CUIDATE PENDIENTE ENTREGA DE SUS MEDICAMENTOS /FARA NOEMI MIRANDA PACHECO DE CHOY DNI :08249657</v>
      </c>
      <c r="AD83" s="122" t="e">
        <f>VLOOKUP(Tabla1[[#This Row],[dn]],'Reporte de casos MAD'!H:W,16,0)</f>
        <v>#N/A</v>
      </c>
      <c r="AE83" s="120" t="e">
        <f>VLOOKUP(Tabla1[[#This Row],[dn]],'HOJA 3 MEDICAMENTOS'!G:Q,11,0)</f>
        <v>#N/A</v>
      </c>
      <c r="AF83" t="str">
        <f>VLOOKUP(Tabla1[[#This Row],[dn]],'base pendientes viva 1a'!C:Q,15,0)</f>
        <v>SI</v>
      </c>
      <c r="AG83" t="e">
        <v>#N/A</v>
      </c>
      <c r="AH83" t="e">
        <v>#N/A</v>
      </c>
      <c r="AI83" s="120" t="str">
        <f>VLOOKUP(Tabla1[[#This Row],[MOTIVO]],clasificador!A:C,2,0)</f>
        <v>Medicamentos</v>
      </c>
      <c r="AJ83" s="120" t="str">
        <f>VLOOKUP(Tabla1[[#This Row],[MOTIVO]],clasificador!A:C,3,0)</f>
        <v>SERVICIO</v>
      </c>
      <c r="AK83" s="329"/>
    </row>
    <row r="84" spans="1:37" ht="18.75" hidden="1" customHeight="1">
      <c r="A84" s="120">
        <f>YEAR(Tabla1[[#This Row],[FECHA DEL INCIDENTE]])*100+MONTH(Tabla1[[#This Row],[FECHA DEL INCIDENTE]])</f>
        <v>202503</v>
      </c>
      <c r="B84" s="120" t="s">
        <v>6347</v>
      </c>
      <c r="C84" s="120" t="s">
        <v>6348</v>
      </c>
      <c r="D84" s="120" t="s">
        <v>1067</v>
      </c>
      <c r="E84" s="120" t="s">
        <v>400</v>
      </c>
      <c r="F84" s="120" t="s">
        <v>2</v>
      </c>
      <c r="G84" s="232">
        <v>7777013</v>
      </c>
      <c r="H84" s="122" t="s">
        <v>6535</v>
      </c>
      <c r="I84" s="119"/>
      <c r="J84" s="235">
        <v>991745207</v>
      </c>
      <c r="K84" s="69" t="s">
        <v>6536</v>
      </c>
      <c r="L84" s="69"/>
      <c r="M84" s="69"/>
      <c r="N84" s="119" t="s">
        <v>6498</v>
      </c>
      <c r="O84" s="120" t="s">
        <v>299</v>
      </c>
      <c r="P84" s="125" t="s">
        <v>6537</v>
      </c>
      <c r="Q84" s="125" t="s">
        <v>6538</v>
      </c>
      <c r="R84" s="129" t="s">
        <v>6539</v>
      </c>
      <c r="S84" s="120" t="s">
        <v>6539</v>
      </c>
      <c r="T84" s="117">
        <v>45720</v>
      </c>
      <c r="U84" s="123" t="s">
        <v>6540</v>
      </c>
      <c r="V84" s="127">
        <v>45735</v>
      </c>
      <c r="W84" s="120" t="s">
        <v>141</v>
      </c>
      <c r="X84" s="120">
        <f>NETWORKDAYS(Tabla1[[#This Row],[FECHA DEL INCIDENTE]],Tabla1[[#This Row],[FECHA DE RESPUESTA]])</f>
        <v>12</v>
      </c>
      <c r="Y84" s="120" t="str">
        <f>IF(Tabla1[[#This Row],[ESTADO]]="ACTIVA","ACTIVA",IF(Tabla1[[#This Row],[ESTADO]]="CERRADA","CERRADA",IF(Tabla1[[#This Row],[ESTADO]]="TRASLADADA","CERRADA",IF(Tabla1[[#This Row],[ESTADO]]="DESMONTADA","CERRADA",IF(Tabla1[[#This Row],[ESTADO]]="SEGUIMIENTO","ACTIVA")))))</f>
        <v>CERRADA</v>
      </c>
      <c r="Z84" s="120" t="str">
        <f>+IF(Tabla1[[#This Row],[T. RESPUESTA]]&lt;=1,"24 HORAS",IF(Tabla1[[#This Row],[T. RESPUESTA]]=2,"48 HORAS",IF(Tabla1[[#This Row],[T. RESPUESTA]]=3,"72 HORAS",IF(Tabla1[[#This Row],[T. RESPUESTA]]=4,"96 HORAS",IF(Tabla1[[#This Row],[T. RESPUESTA]]=5,"120 HORAS",IF(Tabla1[[#This Row],[T. RESPUESTA]]&gt;=6,"6 DIAS O MAS","ERROR"))))))</f>
        <v>6 DIAS O MAS</v>
      </c>
      <c r="AA84" s="120" t="s">
        <v>6355</v>
      </c>
      <c r="AB84" s="120" t="str">
        <f>TEXT(Tabla1[[#This Row],[FECHA DEL INCIDENTE]],"MMM-DD")</f>
        <v>mar-04</v>
      </c>
      <c r="AC84" s="122" t="str">
        <f>VLOOKUP(G84,'Archivo data rimac reclamos'!B:C,2,0)</f>
        <v xml:space="preserve">Campbell Gianella Cindy Lee // DNI 07777013 // Póliza Ami Salud De Oro Nro 07-5503 /Programa ENDOCRINO // URGENTE ATENCION </v>
      </c>
      <c r="AD84" s="122" t="e">
        <f>VLOOKUP(Tabla1[[#This Row],[dn]],'Reporte de casos MAD'!H:W,16,0)</f>
        <v>#N/A</v>
      </c>
      <c r="AE84" s="120" t="e">
        <f>VLOOKUP(Tabla1[[#This Row],[dn]],'HOJA 3 MEDICAMENTOS'!G:Q,11,0)</f>
        <v>#N/A</v>
      </c>
      <c r="AF84" t="e">
        <f>VLOOKUP(Tabla1[[#This Row],[dn]],'base pendientes viva 1a'!C:Q,15,0)</f>
        <v>#N/A</v>
      </c>
      <c r="AG84" t="e">
        <v>#N/A</v>
      </c>
      <c r="AH84" t="e">
        <v>#N/A</v>
      </c>
      <c r="AI84" s="120" t="str">
        <f>VLOOKUP(Tabla1[[#This Row],[MOTIVO]],clasificador!A:C,2,0)</f>
        <v>Fallas TICS</v>
      </c>
      <c r="AJ84" s="120" t="str">
        <f>VLOOKUP(Tabla1[[#This Row],[MOTIVO]],clasificador!A:C,3,0)</f>
        <v>CALIDAD</v>
      </c>
      <c r="AK84" s="329"/>
    </row>
    <row r="85" spans="1:37" ht="18.75" hidden="1" customHeight="1">
      <c r="A85" s="120">
        <f>YEAR(Tabla1[[#This Row],[FECHA DEL INCIDENTE]])*100+MONTH(Tabla1[[#This Row],[FECHA DEL INCIDENTE]])</f>
        <v>202503</v>
      </c>
      <c r="B85" s="120" t="s">
        <v>6347</v>
      </c>
      <c r="C85" s="120" t="s">
        <v>6348</v>
      </c>
      <c r="D85" s="120" t="s">
        <v>1067</v>
      </c>
      <c r="E85" s="120" t="s">
        <v>400</v>
      </c>
      <c r="F85" s="120" t="s">
        <v>2</v>
      </c>
      <c r="G85" s="232">
        <v>10792704</v>
      </c>
      <c r="H85" s="122" t="s">
        <v>6541</v>
      </c>
      <c r="I85" s="119"/>
      <c r="J85" s="235">
        <v>920038478</v>
      </c>
      <c r="K85" s="120"/>
      <c r="L85" s="120"/>
      <c r="M85" s="120"/>
      <c r="N85" s="119" t="s">
        <v>6498</v>
      </c>
      <c r="O85" s="120" t="s">
        <v>299</v>
      </c>
      <c r="P85" s="125" t="s">
        <v>6542</v>
      </c>
      <c r="Q85" s="125" t="s">
        <v>6352</v>
      </c>
      <c r="R85" s="129" t="s">
        <v>338</v>
      </c>
      <c r="S85" s="120" t="s">
        <v>6353</v>
      </c>
      <c r="T85" s="117">
        <v>45720</v>
      </c>
      <c r="U85" s="123" t="s">
        <v>6543</v>
      </c>
      <c r="V85" s="127">
        <v>45752</v>
      </c>
      <c r="W85" s="120" t="s">
        <v>141</v>
      </c>
      <c r="X85" s="120">
        <f>NETWORKDAYS(Tabla1[[#This Row],[FECHA DEL INCIDENTE]],Tabla1[[#This Row],[FECHA DE RESPUESTA]])</f>
        <v>24</v>
      </c>
      <c r="Y85" s="120" t="str">
        <f>IF(Tabla1[[#This Row],[ESTADO]]="ACTIVA","ACTIVA",IF(Tabla1[[#This Row],[ESTADO]]="CERRADA","CERRADA",IF(Tabla1[[#This Row],[ESTADO]]="TRASLADADA","CERRADA",IF(Tabla1[[#This Row],[ESTADO]]="DESMONTADA","CERRADA",IF(Tabla1[[#This Row],[ESTADO]]="SEGUIMIENTO","ACTIVA")))))</f>
        <v>CERRADA</v>
      </c>
      <c r="Z85" s="120" t="str">
        <f>+IF(Tabla1[[#This Row],[T. RESPUESTA]]&lt;=1,"24 HORAS",IF(Tabla1[[#This Row],[T. RESPUESTA]]=2,"48 HORAS",IF(Tabla1[[#This Row],[T. RESPUESTA]]=3,"72 HORAS",IF(Tabla1[[#This Row],[T. RESPUESTA]]=4,"96 HORAS",IF(Tabla1[[#This Row],[T. RESPUESTA]]=5,"120 HORAS",IF(Tabla1[[#This Row],[T. RESPUESTA]]&gt;=6,"6 DIAS O MAS","ERROR"))))))</f>
        <v>6 DIAS O MAS</v>
      </c>
      <c r="AA85" s="120" t="s">
        <v>6355</v>
      </c>
      <c r="AB85" s="120" t="str">
        <f>TEXT(Tabla1[[#This Row],[FECHA DEL INCIDENTE]],"MMM-DD")</f>
        <v>mar-04</v>
      </c>
      <c r="AC85" s="122" t="e">
        <f>VLOOKUP(G85,'Archivo data rimac reclamos'!B:C,2,0)</f>
        <v>#N/A</v>
      </c>
      <c r="AD85" s="122" t="e">
        <f>VLOOKUP(Tabla1[[#This Row],[dn]],'Reporte de casos MAD'!H:W,16,0)</f>
        <v>#N/A</v>
      </c>
      <c r="AE85" s="120" t="e">
        <f>VLOOKUP(Tabla1[[#This Row],[dn]],'HOJA 3 MEDICAMENTOS'!G:Q,11,0)</f>
        <v>#N/A</v>
      </c>
      <c r="AF85" t="e">
        <f>VLOOKUP(Tabla1[[#This Row],[dn]],'base pendientes viva 1a'!C:Q,15,0)</f>
        <v>#N/A</v>
      </c>
      <c r="AG85" t="e">
        <v>#N/A</v>
      </c>
      <c r="AH85" t="e">
        <v>#N/A</v>
      </c>
      <c r="AI85" s="120" t="str">
        <f>VLOOKUP(Tabla1[[#This Row],[MOTIVO]],clasificador!A:C,2,0)</f>
        <v>Medicamentos</v>
      </c>
      <c r="AJ85" s="120" t="str">
        <f>VLOOKUP(Tabla1[[#This Row],[MOTIVO]],clasificador!A:C,3,0)</f>
        <v>SERVICIO</v>
      </c>
      <c r="AK85" s="329"/>
    </row>
    <row r="86" spans="1:37" ht="18.75" customHeight="1">
      <c r="A86" s="120">
        <f>YEAR(Tabla1[[#This Row],[FECHA DEL INCIDENTE]])*100+MONTH(Tabla1[[#This Row],[FECHA DEL INCIDENTE]])</f>
        <v>202503</v>
      </c>
      <c r="B86" s="120" t="s">
        <v>6347</v>
      </c>
      <c r="C86" s="120" t="s">
        <v>6348</v>
      </c>
      <c r="D86" s="120" t="s">
        <v>1067</v>
      </c>
      <c r="E86" s="120" t="s">
        <v>400</v>
      </c>
      <c r="F86" s="120" t="s">
        <v>2</v>
      </c>
      <c r="G86" s="232">
        <v>30849054</v>
      </c>
      <c r="H86" s="122" t="s">
        <v>147</v>
      </c>
      <c r="I86" s="119"/>
      <c r="J86" s="235">
        <v>990324206</v>
      </c>
      <c r="K86" s="69" t="s">
        <v>6544</v>
      </c>
      <c r="L86" s="69"/>
      <c r="M86" s="69"/>
      <c r="N86" s="122" t="s">
        <v>298</v>
      </c>
      <c r="O86" s="120" t="s">
        <v>299</v>
      </c>
      <c r="P86" s="125" t="s">
        <v>6545</v>
      </c>
      <c r="Q86" s="125" t="s">
        <v>301</v>
      </c>
      <c r="R86" s="129" t="s">
        <v>400</v>
      </c>
      <c r="S86" s="120" t="s">
        <v>352</v>
      </c>
      <c r="T86" s="117">
        <v>45720</v>
      </c>
      <c r="U86" s="123" t="s">
        <v>6546</v>
      </c>
      <c r="V86" s="117">
        <v>45721</v>
      </c>
      <c r="W86" s="120" t="s">
        <v>141</v>
      </c>
      <c r="X86" s="120">
        <f>NETWORKDAYS(Tabla1[[#This Row],[FECHA DEL INCIDENTE]],Tabla1[[#This Row],[FECHA DE RESPUESTA]])</f>
        <v>2</v>
      </c>
      <c r="Y86" s="120" t="str">
        <f>IF(Tabla1[[#This Row],[ESTADO]]="ACTIVA","ACTIVA",IF(Tabla1[[#This Row],[ESTADO]]="CERRADA","CERRADA",IF(Tabla1[[#This Row],[ESTADO]]="TRASLADADA","CERRADA",IF(Tabla1[[#This Row],[ESTADO]]="DESMONTADA","CERRADA",IF(Tabla1[[#This Row],[ESTADO]]="SEGUIMIENTO","ACTIVA")))))</f>
        <v>CERRADA</v>
      </c>
      <c r="Z86" s="120" t="str">
        <f>+IF(Tabla1[[#This Row],[T. RESPUESTA]]&lt;=1,"24 HORAS",IF(Tabla1[[#This Row],[T. RESPUESTA]]=2,"48 HORAS",IF(Tabla1[[#This Row],[T. RESPUESTA]]=3,"72 HORAS",IF(Tabla1[[#This Row],[T. RESPUESTA]]=4,"96 HORAS",IF(Tabla1[[#This Row],[T. RESPUESTA]]=5,"120 HORAS",IF(Tabla1[[#This Row],[T. RESPUESTA]]&gt;=6,"6 DIAS O MAS","ERROR"))))))</f>
        <v>48 HORAS</v>
      </c>
      <c r="AA86" s="120" t="s">
        <v>6355</v>
      </c>
      <c r="AB86" s="120" t="str">
        <f>TEXT(Tabla1[[#This Row],[FECHA DEL INCIDENTE]],"MMM-DD")</f>
        <v>mar-04</v>
      </c>
      <c r="AC86" s="122" t="str">
        <f>VLOOKUP(G86,'Archivo data rimac reclamos'!B:C,2,0)</f>
        <v>URGENTE - PROGRAMA CUIDATE // RICARDO ARTURO NUÑEZ RODRIGO // E0001394</v>
      </c>
      <c r="AD86" s="122" t="e">
        <f>VLOOKUP(Tabla1[[#This Row],[dn]],'Reporte de casos MAD'!H:W,16,0)</f>
        <v>#N/A</v>
      </c>
      <c r="AE86" s="120" t="e">
        <f>VLOOKUP(Tabla1[[#This Row],[dn]],'HOJA 3 MEDICAMENTOS'!G:Q,11,0)</f>
        <v>#N/A</v>
      </c>
      <c r="AF86" t="str">
        <f>VLOOKUP(Tabla1[[#This Row],[dn]],'base pendientes viva 1a'!C:Q,15,0)</f>
        <v>SI</v>
      </c>
      <c r="AG86" t="e">
        <v>#N/A</v>
      </c>
      <c r="AH86" t="e">
        <v>#N/A</v>
      </c>
      <c r="AI86" s="120" t="str">
        <f>VLOOKUP(Tabla1[[#This Row],[MOTIVO]],clasificador!A:C,2,0)</f>
        <v>Solicitud</v>
      </c>
      <c r="AJ86" s="120" t="str">
        <f>VLOOKUP(Tabla1[[#This Row],[MOTIVO]],clasificador!A:C,3,0)</f>
        <v>SOLICITUD</v>
      </c>
      <c r="AK86" s="329"/>
    </row>
    <row r="87" spans="1:37" ht="18.75" hidden="1" customHeight="1">
      <c r="A87" s="120">
        <f>YEAR(Tabla1[[#This Row],[FECHA DEL INCIDENTE]])*100+MONTH(Tabla1[[#This Row],[FECHA DEL INCIDENTE]])</f>
        <v>202503</v>
      </c>
      <c r="B87" s="120" t="s">
        <v>6347</v>
      </c>
      <c r="C87" s="120" t="s">
        <v>6348</v>
      </c>
      <c r="D87" s="120" t="s">
        <v>1067</v>
      </c>
      <c r="E87" s="120" t="s">
        <v>400</v>
      </c>
      <c r="F87" s="120" t="s">
        <v>2</v>
      </c>
      <c r="G87" s="232">
        <v>7883739</v>
      </c>
      <c r="H87" s="122" t="s">
        <v>6547</v>
      </c>
      <c r="I87" s="119"/>
      <c r="J87" s="235">
        <v>998788741</v>
      </c>
      <c r="K87" s="120"/>
      <c r="L87" s="120"/>
      <c r="M87" s="120"/>
      <c r="N87" s="2" t="s">
        <v>298</v>
      </c>
      <c r="O87" s="120" t="s">
        <v>299</v>
      </c>
      <c r="P87" s="125" t="s">
        <v>6548</v>
      </c>
      <c r="Q87" s="125" t="s">
        <v>6359</v>
      </c>
      <c r="R87" s="129" t="s">
        <v>272</v>
      </c>
      <c r="S87" s="120" t="s">
        <v>352</v>
      </c>
      <c r="T87" s="117">
        <v>45720</v>
      </c>
      <c r="U87" s="123" t="s">
        <v>6549</v>
      </c>
      <c r="V87" s="117">
        <v>45721</v>
      </c>
      <c r="W87" s="120" t="s">
        <v>141</v>
      </c>
      <c r="X87" s="120">
        <f>NETWORKDAYS(Tabla1[[#This Row],[FECHA DEL INCIDENTE]],Tabla1[[#This Row],[FECHA DE RESPUESTA]])</f>
        <v>2</v>
      </c>
      <c r="Y87" s="120" t="str">
        <f>IF(Tabla1[[#This Row],[ESTADO]]="ACTIVA","ACTIVA",IF(Tabla1[[#This Row],[ESTADO]]="CERRADA","CERRADA",IF(Tabla1[[#This Row],[ESTADO]]="TRASLADADA","CERRADA",IF(Tabla1[[#This Row],[ESTADO]]="DESMONTADA","CERRADA",IF(Tabla1[[#This Row],[ESTADO]]="SEGUIMIENTO","ACTIVA")))))</f>
        <v>CERRADA</v>
      </c>
      <c r="Z87" s="120" t="str">
        <f>+IF(Tabla1[[#This Row],[T. RESPUESTA]]&lt;=1,"24 HORAS",IF(Tabla1[[#This Row],[T. RESPUESTA]]=2,"48 HORAS",IF(Tabla1[[#This Row],[T. RESPUESTA]]=3,"72 HORAS",IF(Tabla1[[#This Row],[T. RESPUESTA]]=4,"96 HORAS",IF(Tabla1[[#This Row],[T. RESPUESTA]]=5,"120 HORAS",IF(Tabla1[[#This Row],[T. RESPUESTA]]&gt;=6,"6 DIAS O MAS","ERROR"))))))</f>
        <v>48 HORAS</v>
      </c>
      <c r="AA87" s="120" t="s">
        <v>6355</v>
      </c>
      <c r="AB87" s="120" t="str">
        <f>TEXT(Tabla1[[#This Row],[FECHA DEL INCIDENTE]],"MMM-DD")</f>
        <v>mar-04</v>
      </c>
      <c r="AC87" s="122" t="e">
        <f>VLOOKUP(G87,'Archivo data rimac reclamos'!B:C,2,0)</f>
        <v>#N/A</v>
      </c>
      <c r="AD87" s="122" t="e">
        <f>VLOOKUP(Tabla1[[#This Row],[dn]],'Reporte de casos MAD'!H:W,16,0)</f>
        <v>#N/A</v>
      </c>
      <c r="AE87" s="120" t="e">
        <f>VLOOKUP(Tabla1[[#This Row],[dn]],'HOJA 3 MEDICAMENTOS'!G:Q,11,0)</f>
        <v>#N/A</v>
      </c>
      <c r="AF87" t="e">
        <f>VLOOKUP(Tabla1[[#This Row],[dn]],'base pendientes viva 1a'!C:Q,15,0)</f>
        <v>#N/A</v>
      </c>
      <c r="AG87" t="e">
        <v>#N/A</v>
      </c>
      <c r="AH87" t="e">
        <v>#N/A</v>
      </c>
      <c r="AI87" s="120" t="str">
        <f>VLOOKUP(Tabla1[[#This Row],[MOTIVO]],clasificador!A:C,2,0)</f>
        <v>Solicitud</v>
      </c>
      <c r="AJ87" s="120" t="str">
        <f>VLOOKUP(Tabla1[[#This Row],[MOTIVO]],clasificador!A:C,3,0)</f>
        <v>SOLICITUD</v>
      </c>
      <c r="AK87" s="329"/>
    </row>
    <row r="88" spans="1:37" ht="18.75" hidden="1" customHeight="1">
      <c r="A88" s="120">
        <f>YEAR(Tabla1[[#This Row],[FECHA DEL INCIDENTE]])*100+MONTH(Tabla1[[#This Row],[FECHA DEL INCIDENTE]])</f>
        <v>202503</v>
      </c>
      <c r="B88" s="120" t="s">
        <v>6347</v>
      </c>
      <c r="C88" s="120" t="s">
        <v>6348</v>
      </c>
      <c r="D88" s="120" t="s">
        <v>1067</v>
      </c>
      <c r="E88" s="120" t="s">
        <v>400</v>
      </c>
      <c r="F88" s="120"/>
      <c r="G88" s="232"/>
      <c r="H88" s="122" t="s">
        <v>6550</v>
      </c>
      <c r="I88" s="119"/>
      <c r="J88" s="235">
        <v>49000650</v>
      </c>
      <c r="K88" s="120"/>
      <c r="L88" s="1" t="s">
        <v>6551</v>
      </c>
      <c r="M88" s="120"/>
      <c r="N88" s="119" t="s">
        <v>26</v>
      </c>
      <c r="O88" s="120" t="s">
        <v>358</v>
      </c>
      <c r="P88" s="125" t="s">
        <v>6552</v>
      </c>
      <c r="Q88" s="125" t="s">
        <v>6352</v>
      </c>
      <c r="R88" s="129" t="s">
        <v>338</v>
      </c>
      <c r="S88" s="120" t="s">
        <v>6353</v>
      </c>
      <c r="T88" s="117">
        <v>45720</v>
      </c>
      <c r="U88" s="123" t="s">
        <v>6553</v>
      </c>
      <c r="V88" s="117">
        <v>45722</v>
      </c>
      <c r="W88" s="120" t="s">
        <v>141</v>
      </c>
      <c r="X88" s="120">
        <f>NETWORKDAYS(Tabla1[[#This Row],[FECHA DEL INCIDENTE]],Tabla1[[#This Row],[FECHA DE RESPUESTA]])</f>
        <v>3</v>
      </c>
      <c r="Y88" s="120" t="str">
        <f>IF(Tabla1[[#This Row],[ESTADO]]="ACTIVA","ACTIVA",IF(Tabla1[[#This Row],[ESTADO]]="CERRADA","CERRADA",IF(Tabla1[[#This Row],[ESTADO]]="TRASLADADA","CERRADA",IF(Tabla1[[#This Row],[ESTADO]]="DESMONTADA","CERRADA",IF(Tabla1[[#This Row],[ESTADO]]="SEGUIMIENTO","ACTIVA")))))</f>
        <v>CERRADA</v>
      </c>
      <c r="Z88" s="120" t="str">
        <f>+IF(Tabla1[[#This Row],[T. RESPUESTA]]&lt;=1,"24 HORAS",IF(Tabla1[[#This Row],[T. RESPUESTA]]=2,"48 HORAS",IF(Tabla1[[#This Row],[T. RESPUESTA]]=3,"72 HORAS",IF(Tabla1[[#This Row],[T. RESPUESTA]]=4,"96 HORAS",IF(Tabla1[[#This Row],[T. RESPUESTA]]=5,"120 HORAS",IF(Tabla1[[#This Row],[T. RESPUESTA]]&gt;=6,"6 DIAS O MAS","ERROR"))))))</f>
        <v>72 HORAS</v>
      </c>
      <c r="AA88" s="120" t="s">
        <v>6355</v>
      </c>
      <c r="AB88" s="120" t="str">
        <f>TEXT(Tabla1[[#This Row],[FECHA DEL INCIDENTE]],"MMM-DD")</f>
        <v>mar-04</v>
      </c>
      <c r="AC88" s="122" t="e">
        <f>VLOOKUP(G88,'Archivo data rimac reclamos'!B:C,2,0)</f>
        <v>#N/A</v>
      </c>
      <c r="AD88" s="122" t="e">
        <f>VLOOKUP(Tabla1[[#This Row],[dn]],'Reporte de casos MAD'!H:W,16,0)</f>
        <v>#N/A</v>
      </c>
      <c r="AE88" s="120" t="e">
        <f>VLOOKUP(Tabla1[[#This Row],[dn]],'HOJA 3 MEDICAMENTOS'!G:Q,11,0)</f>
        <v>#N/A</v>
      </c>
      <c r="AF88" t="e">
        <f>VLOOKUP(Tabla1[[#This Row],[dn]],'base pendientes viva 1a'!C:Q,15,0)</f>
        <v>#N/A</v>
      </c>
      <c r="AG88" t="e">
        <v>#N/A</v>
      </c>
      <c r="AH88" t="e">
        <v>#N/A</v>
      </c>
      <c r="AI88" s="120" t="str">
        <f>VLOOKUP(Tabla1[[#This Row],[MOTIVO]],clasificador!A:C,2,0)</f>
        <v>Medicamentos</v>
      </c>
      <c r="AJ88" s="120" t="str">
        <f>VLOOKUP(Tabla1[[#This Row],[MOTIVO]],clasificador!A:C,3,0)</f>
        <v>SERVICIO</v>
      </c>
      <c r="AK88" s="329"/>
    </row>
    <row r="89" spans="1:37" ht="18.75" hidden="1" customHeight="1">
      <c r="A89" s="120">
        <f>YEAR(Tabla1[[#This Row],[FECHA DEL INCIDENTE]])*100+MONTH(Tabla1[[#This Row],[FECHA DEL INCIDENTE]])</f>
        <v>202503</v>
      </c>
      <c r="B89" s="120" t="s">
        <v>6347</v>
      </c>
      <c r="C89" s="120" t="s">
        <v>6348</v>
      </c>
      <c r="D89" s="120" t="s">
        <v>1067</v>
      </c>
      <c r="E89" s="120" t="s">
        <v>400</v>
      </c>
      <c r="F89" s="120" t="s">
        <v>2</v>
      </c>
      <c r="G89" s="232">
        <v>7803703</v>
      </c>
      <c r="H89" s="122" t="s">
        <v>6554</v>
      </c>
      <c r="I89" s="119"/>
      <c r="J89" s="235"/>
      <c r="K89" s="120"/>
      <c r="L89" s="120"/>
      <c r="M89" s="120"/>
      <c r="N89" s="2" t="s">
        <v>298</v>
      </c>
      <c r="O89" s="120" t="s">
        <v>299</v>
      </c>
      <c r="P89" s="125" t="s">
        <v>6555</v>
      </c>
      <c r="Q89" s="125" t="s">
        <v>6359</v>
      </c>
      <c r="R89" s="129" t="s">
        <v>272</v>
      </c>
      <c r="S89" s="120" t="s">
        <v>331</v>
      </c>
      <c r="T89" s="117">
        <v>45720</v>
      </c>
      <c r="U89" s="123" t="s">
        <v>6556</v>
      </c>
      <c r="V89" s="127">
        <v>45728</v>
      </c>
      <c r="W89" s="120" t="s">
        <v>141</v>
      </c>
      <c r="X89" s="120">
        <f>NETWORKDAYS(Tabla1[[#This Row],[FECHA DEL INCIDENTE]],Tabla1[[#This Row],[FECHA DE RESPUESTA]])</f>
        <v>7</v>
      </c>
      <c r="Y89" s="120" t="str">
        <f>IF(Tabla1[[#This Row],[ESTADO]]="ACTIVA","ACTIVA",IF(Tabla1[[#This Row],[ESTADO]]="CERRADA","CERRADA",IF(Tabla1[[#This Row],[ESTADO]]="TRASLADADA","CERRADA",IF(Tabla1[[#This Row],[ESTADO]]="DESMONTADA","CERRADA",IF(Tabla1[[#This Row],[ESTADO]]="SEGUIMIENTO","ACTIVA")))))</f>
        <v>CERRADA</v>
      </c>
      <c r="Z89" s="120" t="str">
        <f>+IF(Tabla1[[#This Row],[T. RESPUESTA]]&lt;=1,"24 HORAS",IF(Tabla1[[#This Row],[T. RESPUESTA]]=2,"48 HORAS",IF(Tabla1[[#This Row],[T. RESPUESTA]]=3,"72 HORAS",IF(Tabla1[[#This Row],[T. RESPUESTA]]=4,"96 HORAS",IF(Tabla1[[#This Row],[T. RESPUESTA]]=5,"120 HORAS",IF(Tabla1[[#This Row],[T. RESPUESTA]]&gt;=6,"6 DIAS O MAS","ERROR"))))))</f>
        <v>6 DIAS O MAS</v>
      </c>
      <c r="AA89" s="120" t="s">
        <v>6355</v>
      </c>
      <c r="AB89" s="120" t="str">
        <f>TEXT(Tabla1[[#This Row],[FECHA DEL INCIDENTE]],"MMM-DD")</f>
        <v>mar-04</v>
      </c>
      <c r="AC89" s="122" t="e">
        <f>VLOOKUP(G89,'Archivo data rimac reclamos'!B:C,2,0)</f>
        <v>#N/A</v>
      </c>
      <c r="AD89" s="122" t="e">
        <f>VLOOKUP(Tabla1[[#This Row],[dn]],'Reporte de casos MAD'!H:W,16,0)</f>
        <v>#N/A</v>
      </c>
      <c r="AE89" s="120" t="e">
        <f>VLOOKUP(Tabla1[[#This Row],[dn]],'HOJA 3 MEDICAMENTOS'!G:Q,11,0)</f>
        <v>#N/A</v>
      </c>
      <c r="AF89" t="e">
        <f>VLOOKUP(Tabla1[[#This Row],[dn]],'base pendientes viva 1a'!C:Q,15,0)</f>
        <v>#N/A</v>
      </c>
      <c r="AG89" t="e">
        <v>#N/A</v>
      </c>
      <c r="AH89" t="e">
        <v>#N/A</v>
      </c>
      <c r="AI89" s="120" t="str">
        <f>VLOOKUP(Tabla1[[#This Row],[MOTIVO]],clasificador!A:C,2,0)</f>
        <v>Solicitud</v>
      </c>
      <c r="AJ89" s="120" t="str">
        <f>VLOOKUP(Tabla1[[#This Row],[MOTIVO]],clasificador!A:C,3,0)</f>
        <v>SOLICITUD</v>
      </c>
      <c r="AK89" s="329"/>
    </row>
    <row r="90" spans="1:37" ht="18.75" hidden="1" customHeight="1">
      <c r="A90" s="120">
        <f>YEAR(Tabla1[[#This Row],[FECHA DEL INCIDENTE]])*100+MONTH(Tabla1[[#This Row],[FECHA DEL INCIDENTE]])</f>
        <v>202503</v>
      </c>
      <c r="B90" s="120" t="s">
        <v>6347</v>
      </c>
      <c r="C90" s="120" t="s">
        <v>6348</v>
      </c>
      <c r="D90" s="120" t="s">
        <v>1067</v>
      </c>
      <c r="E90" s="120" t="s">
        <v>400</v>
      </c>
      <c r="F90" s="120" t="s">
        <v>2</v>
      </c>
      <c r="G90" s="232">
        <v>6934099</v>
      </c>
      <c r="H90" s="122" t="s">
        <v>426</v>
      </c>
      <c r="I90" s="119"/>
      <c r="J90" s="235">
        <v>930873560</v>
      </c>
      <c r="K90" s="120"/>
      <c r="L90" s="120"/>
      <c r="M90" s="120"/>
      <c r="N90" s="2" t="s">
        <v>298</v>
      </c>
      <c r="O90" s="120" t="s">
        <v>299</v>
      </c>
      <c r="P90" s="125" t="s">
        <v>6557</v>
      </c>
      <c r="Q90" s="125" t="s">
        <v>301</v>
      </c>
      <c r="R90" s="129" t="s">
        <v>6558</v>
      </c>
      <c r="S90" s="120" t="s">
        <v>6508</v>
      </c>
      <c r="T90" s="117">
        <v>45721</v>
      </c>
      <c r="U90" s="123" t="s">
        <v>6559</v>
      </c>
      <c r="V90" s="127">
        <v>45735</v>
      </c>
      <c r="W90" s="120" t="s">
        <v>141</v>
      </c>
      <c r="X90" s="120">
        <f>NETWORKDAYS(Tabla1[[#This Row],[FECHA DEL INCIDENTE]],Tabla1[[#This Row],[FECHA DE RESPUESTA]])</f>
        <v>11</v>
      </c>
      <c r="Y90" s="120" t="str">
        <f>IF(Tabla1[[#This Row],[ESTADO]]="ACTIVA","ACTIVA",IF(Tabla1[[#This Row],[ESTADO]]="CERRADA","CERRADA",IF(Tabla1[[#This Row],[ESTADO]]="TRASLADADA","CERRADA",IF(Tabla1[[#This Row],[ESTADO]]="DESMONTADA","CERRADA",IF(Tabla1[[#This Row],[ESTADO]]="SEGUIMIENTO","ACTIVA")))))</f>
        <v>CERRADA</v>
      </c>
      <c r="Z90" s="120" t="str">
        <f>+IF(Tabla1[[#This Row],[T. RESPUESTA]]&lt;=1,"24 HORAS",IF(Tabla1[[#This Row],[T. RESPUESTA]]=2,"48 HORAS",IF(Tabla1[[#This Row],[T. RESPUESTA]]=3,"72 HORAS",IF(Tabla1[[#This Row],[T. RESPUESTA]]=4,"96 HORAS",IF(Tabla1[[#This Row],[T. RESPUESTA]]=5,"120 HORAS",IF(Tabla1[[#This Row],[T. RESPUESTA]]&gt;=6,"6 DIAS O MAS","ERROR"))))))</f>
        <v>6 DIAS O MAS</v>
      </c>
      <c r="AA90" s="120" t="s">
        <v>6355</v>
      </c>
      <c r="AB90" s="120" t="str">
        <f>TEXT(Tabla1[[#This Row],[FECHA DEL INCIDENTE]],"MMM-DD")</f>
        <v>mar-05</v>
      </c>
      <c r="AC90" s="122" t="str">
        <f>VLOOKUP(G90,'Archivo data rimac reclamos'!B:C,2,0)</f>
        <v>Programa Crónicos - Julia Damiana Moreno Toscano// PENDIENTE CITA</v>
      </c>
      <c r="AD90" s="122" t="e">
        <f>VLOOKUP(Tabla1[[#This Row],[dn]],'Reporte de casos MAD'!H:W,16,0)</f>
        <v>#N/A</v>
      </c>
      <c r="AE90" s="120" t="e">
        <f>VLOOKUP(Tabla1[[#This Row],[dn]],'HOJA 3 MEDICAMENTOS'!G:Q,11,0)</f>
        <v>#N/A</v>
      </c>
      <c r="AF90" t="e">
        <f>VLOOKUP(Tabla1[[#This Row],[dn]],'base pendientes viva 1a'!C:Q,15,0)</f>
        <v>#N/A</v>
      </c>
      <c r="AG90" t="s">
        <v>406</v>
      </c>
      <c r="AH90">
        <v>0</v>
      </c>
      <c r="AI90" s="120" t="str">
        <f>VLOOKUP(Tabla1[[#This Row],[MOTIVO]],clasificador!A:C,2,0)</f>
        <v>Solicitud</v>
      </c>
      <c r="AJ90" s="120" t="str">
        <f>VLOOKUP(Tabla1[[#This Row],[MOTIVO]],clasificador!A:C,3,0)</f>
        <v>SOLICITUD</v>
      </c>
      <c r="AK90" s="329"/>
    </row>
    <row r="91" spans="1:37" ht="18.75" hidden="1" customHeight="1">
      <c r="A91" s="120">
        <f>YEAR(Tabla1[[#This Row],[FECHA DEL INCIDENTE]])*100+MONTH(Tabla1[[#This Row],[FECHA DEL INCIDENTE]])</f>
        <v>202503</v>
      </c>
      <c r="B91" s="120" t="s">
        <v>6347</v>
      </c>
      <c r="C91" s="120" t="s">
        <v>6348</v>
      </c>
      <c r="D91" s="120" t="s">
        <v>1067</v>
      </c>
      <c r="E91" s="120" t="s">
        <v>400</v>
      </c>
      <c r="F91" s="120" t="s">
        <v>2</v>
      </c>
      <c r="G91" s="232">
        <v>7135754</v>
      </c>
      <c r="H91" s="122" t="s">
        <v>6560</v>
      </c>
      <c r="I91" s="119"/>
      <c r="J91" s="235"/>
      <c r="K91" s="120"/>
      <c r="L91" s="120"/>
      <c r="M91" s="120"/>
      <c r="N91" s="119" t="s">
        <v>6498</v>
      </c>
      <c r="O91" s="120" t="s">
        <v>299</v>
      </c>
      <c r="P91" s="125" t="s">
        <v>6561</v>
      </c>
      <c r="Q91" s="6" t="s">
        <v>313</v>
      </c>
      <c r="R91" s="129" t="s">
        <v>338</v>
      </c>
      <c r="S91" s="120" t="s">
        <v>339</v>
      </c>
      <c r="T91" s="117">
        <v>45721</v>
      </c>
      <c r="U91" s="123" t="s">
        <v>6562</v>
      </c>
      <c r="V91" s="127">
        <v>45735</v>
      </c>
      <c r="W91" s="120" t="s">
        <v>141</v>
      </c>
      <c r="X91" s="120">
        <f>NETWORKDAYS(Tabla1[[#This Row],[FECHA DEL INCIDENTE]],Tabla1[[#This Row],[FECHA DE RESPUESTA]])</f>
        <v>11</v>
      </c>
      <c r="Y91" s="120" t="str">
        <f>IF(Tabla1[[#This Row],[ESTADO]]="ACTIVA","ACTIVA",IF(Tabla1[[#This Row],[ESTADO]]="CERRADA","CERRADA",IF(Tabla1[[#This Row],[ESTADO]]="TRASLADADA","CERRADA",IF(Tabla1[[#This Row],[ESTADO]]="DESMONTADA","CERRADA",IF(Tabla1[[#This Row],[ESTADO]]="SEGUIMIENTO","ACTIVA")))))</f>
        <v>CERRADA</v>
      </c>
      <c r="Z91" s="120" t="str">
        <f>+IF(Tabla1[[#This Row],[T. RESPUESTA]]&lt;=1,"24 HORAS",IF(Tabla1[[#This Row],[T. RESPUESTA]]=2,"48 HORAS",IF(Tabla1[[#This Row],[T. RESPUESTA]]=3,"72 HORAS",IF(Tabla1[[#This Row],[T. RESPUESTA]]=4,"96 HORAS",IF(Tabla1[[#This Row],[T. RESPUESTA]]=5,"120 HORAS",IF(Tabla1[[#This Row],[T. RESPUESTA]]&gt;=6,"6 DIAS O MAS","ERROR"))))))</f>
        <v>6 DIAS O MAS</v>
      </c>
      <c r="AA91" s="120" t="s">
        <v>6355</v>
      </c>
      <c r="AB91" s="120" t="str">
        <f>TEXT(Tabla1[[#This Row],[FECHA DEL INCIDENTE]],"MMM-DD")</f>
        <v>mar-05</v>
      </c>
      <c r="AC91" s="122" t="str">
        <f>VLOOKUP(G91,'Archivo data rimac reclamos'!B:C,2,0)</f>
        <v>RIMAC VIP // CONSULTA EXAMEN DE LABORATORIO // LUIS CARDENAS LUCERO</v>
      </c>
      <c r="AD91" s="122" t="e">
        <f>VLOOKUP(Tabla1[[#This Row],[dn]],'Reporte de casos MAD'!H:W,16,0)</f>
        <v>#N/A</v>
      </c>
      <c r="AE91" s="120" t="e">
        <f>VLOOKUP(Tabla1[[#This Row],[dn]],'HOJA 3 MEDICAMENTOS'!G:Q,11,0)</f>
        <v>#N/A</v>
      </c>
      <c r="AF91" t="e">
        <f>VLOOKUP(Tabla1[[#This Row],[dn]],'base pendientes viva 1a'!C:Q,15,0)</f>
        <v>#N/A</v>
      </c>
      <c r="AG91" t="e">
        <v>#N/A</v>
      </c>
      <c r="AH91" t="e">
        <v>#N/A</v>
      </c>
      <c r="AI91" s="120" t="str">
        <f>VLOOKUP(Tabla1[[#This Row],[MOTIVO]],clasificador!A:C,2,0)</f>
        <v>Acceso</v>
      </c>
      <c r="AJ91" s="120" t="str">
        <f>VLOOKUP(Tabla1[[#This Row],[MOTIVO]],clasificador!A:C,3,0)</f>
        <v>SERVICIO</v>
      </c>
      <c r="AK91" s="329"/>
    </row>
    <row r="92" spans="1:37" ht="18.75" hidden="1" customHeight="1">
      <c r="A92" s="120">
        <f>YEAR(Tabla1[[#This Row],[FECHA DEL INCIDENTE]])*100+MONTH(Tabla1[[#This Row],[FECHA DEL INCIDENTE]])</f>
        <v>202503</v>
      </c>
      <c r="B92" s="120" t="s">
        <v>6347</v>
      </c>
      <c r="C92" s="120" t="s">
        <v>6348</v>
      </c>
      <c r="D92" s="120" t="s">
        <v>1067</v>
      </c>
      <c r="E92" s="120" t="s">
        <v>400</v>
      </c>
      <c r="F92" s="120" t="s">
        <v>2</v>
      </c>
      <c r="G92" s="232">
        <v>8783626</v>
      </c>
      <c r="H92" s="122" t="s">
        <v>6563</v>
      </c>
      <c r="I92" s="119"/>
      <c r="J92" s="235">
        <v>986616861</v>
      </c>
      <c r="K92" s="120"/>
      <c r="L92" s="120"/>
      <c r="M92" s="120"/>
      <c r="N92" s="122" t="s">
        <v>298</v>
      </c>
      <c r="O92" s="120" t="s">
        <v>299</v>
      </c>
      <c r="P92" s="36" t="s">
        <v>6564</v>
      </c>
      <c r="Q92" s="125" t="s">
        <v>301</v>
      </c>
      <c r="R92" s="129" t="s">
        <v>272</v>
      </c>
      <c r="S92" s="120" t="s">
        <v>352</v>
      </c>
      <c r="T92" s="117">
        <v>45721</v>
      </c>
      <c r="U92" s="123" t="s">
        <v>6530</v>
      </c>
      <c r="V92" s="127">
        <v>45737</v>
      </c>
      <c r="W92" s="120" t="s">
        <v>141</v>
      </c>
      <c r="X92" s="120">
        <f>NETWORKDAYS(Tabla1[[#This Row],[FECHA DEL INCIDENTE]],Tabla1[[#This Row],[FECHA DE RESPUESTA]])</f>
        <v>13</v>
      </c>
      <c r="Y92" s="120" t="str">
        <f>IF(Tabla1[[#This Row],[ESTADO]]="ACTIVA","ACTIVA",IF(Tabla1[[#This Row],[ESTADO]]="CERRADA","CERRADA",IF(Tabla1[[#This Row],[ESTADO]]="TRASLADADA","CERRADA",IF(Tabla1[[#This Row],[ESTADO]]="DESMONTADA","CERRADA",IF(Tabla1[[#This Row],[ESTADO]]="SEGUIMIENTO","ACTIVA")))))</f>
        <v>CERRADA</v>
      </c>
      <c r="Z92" s="120" t="str">
        <f>+IF(Tabla1[[#This Row],[T. RESPUESTA]]&lt;=1,"24 HORAS",IF(Tabla1[[#This Row],[T. RESPUESTA]]=2,"48 HORAS",IF(Tabla1[[#This Row],[T. RESPUESTA]]=3,"72 HORAS",IF(Tabla1[[#This Row],[T. RESPUESTA]]=4,"96 HORAS",IF(Tabla1[[#This Row],[T. RESPUESTA]]=5,"120 HORAS",IF(Tabla1[[#This Row],[T. RESPUESTA]]&gt;=6,"6 DIAS O MAS","ERROR"))))))</f>
        <v>6 DIAS O MAS</v>
      </c>
      <c r="AA92" s="120" t="s">
        <v>6355</v>
      </c>
      <c r="AB92" s="120" t="str">
        <f>TEXT(Tabla1[[#This Row],[FECHA DEL INCIDENTE]],"MMM-DD")</f>
        <v>mar-05</v>
      </c>
      <c r="AC92" s="122" t="str">
        <f>VLOOKUP(G92,'Archivo data rimac reclamos'!B:C,2,0)</f>
        <v>URGENTE /ATENCION ESTAR VITAL - GLORIA DURAND DE VALEGA - NESTLE JUBILADOS</v>
      </c>
      <c r="AD92" s="122" t="e">
        <f>VLOOKUP(Tabla1[[#This Row],[dn]],'Reporte de casos MAD'!H:W,16,0)</f>
        <v>#N/A</v>
      </c>
      <c r="AE92" s="120" t="e">
        <f>VLOOKUP(Tabla1[[#This Row],[dn]],'HOJA 3 MEDICAMENTOS'!G:Q,11,0)</f>
        <v>#N/A</v>
      </c>
      <c r="AF92" t="str">
        <f>VLOOKUP(Tabla1[[#This Row],[dn]],'base pendientes viva 1a'!C:Q,15,0)</f>
        <v>SI</v>
      </c>
      <c r="AG92" t="e">
        <v>#N/A</v>
      </c>
      <c r="AH92" t="e">
        <v>#N/A</v>
      </c>
      <c r="AI92" s="120" t="str">
        <f>VLOOKUP(Tabla1[[#This Row],[MOTIVO]],clasificador!A:C,2,0)</f>
        <v>Solicitud</v>
      </c>
      <c r="AJ92" s="120" t="str">
        <f>VLOOKUP(Tabla1[[#This Row],[MOTIVO]],clasificador!A:C,3,0)</f>
        <v>SOLICITUD</v>
      </c>
      <c r="AK92" s="329"/>
    </row>
    <row r="93" spans="1:37" ht="18.75" hidden="1" customHeight="1">
      <c r="A93" s="120">
        <f>YEAR(Tabla1[[#This Row],[FECHA DEL INCIDENTE]])*100+MONTH(Tabla1[[#This Row],[FECHA DEL INCIDENTE]])</f>
        <v>202503</v>
      </c>
      <c r="B93" s="120" t="s">
        <v>6347</v>
      </c>
      <c r="C93" s="120" t="s">
        <v>6348</v>
      </c>
      <c r="D93" s="120" t="s">
        <v>1067</v>
      </c>
      <c r="E93" s="120" t="s">
        <v>400</v>
      </c>
      <c r="F93" s="120" t="s">
        <v>2</v>
      </c>
      <c r="G93" s="232">
        <v>7307988</v>
      </c>
      <c r="H93" s="122" t="s">
        <v>67</v>
      </c>
      <c r="I93" s="119"/>
      <c r="J93" s="235"/>
      <c r="K93" s="120"/>
      <c r="L93" s="120"/>
      <c r="M93" s="120"/>
      <c r="N93" s="2" t="s">
        <v>298</v>
      </c>
      <c r="O93" s="120" t="s">
        <v>299</v>
      </c>
      <c r="P93" s="36" t="s">
        <v>306</v>
      </c>
      <c r="Q93" s="125" t="s">
        <v>301</v>
      </c>
      <c r="R93" s="129" t="s">
        <v>6558</v>
      </c>
      <c r="S93" s="120" t="s">
        <v>405</v>
      </c>
      <c r="T93" s="117">
        <v>45721</v>
      </c>
      <c r="U93" s="96" t="s">
        <v>6565</v>
      </c>
      <c r="V93" s="127">
        <v>45748</v>
      </c>
      <c r="W93" s="1" t="s">
        <v>141</v>
      </c>
      <c r="X93" s="120">
        <f>NETWORKDAYS(Tabla1[[#This Row],[FECHA DEL INCIDENTE]],Tabla1[[#This Row],[FECHA DE RESPUESTA]])</f>
        <v>20</v>
      </c>
      <c r="Y93" s="120" t="str">
        <f>IF(Tabla1[[#This Row],[ESTADO]]="ACTIVA","ACTIVA",IF(Tabla1[[#This Row],[ESTADO]]="CERRADA","CERRADA",IF(Tabla1[[#This Row],[ESTADO]]="TRASLADADA","CERRADA",IF(Tabla1[[#This Row],[ESTADO]]="DESMONTADA","CERRADA",IF(Tabla1[[#This Row],[ESTADO]]="SEGUIMIENTO","ACTIVA")))))</f>
        <v>CERRADA</v>
      </c>
      <c r="Z93" s="120" t="str">
        <f>+IF(Tabla1[[#This Row],[T. RESPUESTA]]&lt;=1,"24 HORAS",IF(Tabla1[[#This Row],[T. RESPUESTA]]=2,"48 HORAS",IF(Tabla1[[#This Row],[T. RESPUESTA]]=3,"72 HORAS",IF(Tabla1[[#This Row],[T. RESPUESTA]]=4,"96 HORAS",IF(Tabla1[[#This Row],[T. RESPUESTA]]=5,"120 HORAS",IF(Tabla1[[#This Row],[T. RESPUESTA]]&gt;=6,"6 DIAS O MAS","ERROR"))))))</f>
        <v>6 DIAS O MAS</v>
      </c>
      <c r="AA93" s="120" t="s">
        <v>6355</v>
      </c>
      <c r="AB93" s="120" t="str">
        <f>TEXT(Tabla1[[#This Row],[FECHA DEL INCIDENTE]],"MMM-DD")</f>
        <v>mar-05</v>
      </c>
      <c r="AC93" s="122" t="str">
        <f>VLOOKUP(G93,'Archivo data rimac reclamos'!B:C,2,0)</f>
        <v>PROGRAMA CRONICOS - Paciente - CECILIA ESTHER CANALES ANICAMA</v>
      </c>
      <c r="AD93" s="122" t="e">
        <f>VLOOKUP(Tabla1[[#This Row],[dn]],'Reporte de casos MAD'!H:W,16,0)</f>
        <v>#N/A</v>
      </c>
      <c r="AE93" s="120" t="e">
        <f>VLOOKUP(Tabla1[[#This Row],[dn]],'HOJA 3 MEDICAMENTOS'!G:Q,11,0)</f>
        <v>#N/A</v>
      </c>
      <c r="AF93" t="str">
        <f>VLOOKUP(Tabla1[[#This Row],[dn]],'base pendientes viva 1a'!C:Q,15,0)</f>
        <v>SI</v>
      </c>
      <c r="AG93" t="s">
        <v>6566</v>
      </c>
      <c r="AH93" t="s">
        <v>309</v>
      </c>
      <c r="AI93" s="120" t="str">
        <f>VLOOKUP(Tabla1[[#This Row],[MOTIVO]],clasificador!A:C,2,0)</f>
        <v>Solicitud</v>
      </c>
      <c r="AJ93" s="120" t="str">
        <f>VLOOKUP(Tabla1[[#This Row],[MOTIVO]],clasificador!A:C,3,0)</f>
        <v>SOLICITUD</v>
      </c>
      <c r="AK93" s="329"/>
    </row>
    <row r="94" spans="1:37" ht="18.75" hidden="1" customHeight="1">
      <c r="A94" s="120">
        <f>YEAR(Tabla1[[#This Row],[FECHA DEL INCIDENTE]])*100+MONTH(Tabla1[[#This Row],[FECHA DEL INCIDENTE]])</f>
        <v>202503</v>
      </c>
      <c r="B94" s="120" t="s">
        <v>6347</v>
      </c>
      <c r="C94" s="120" t="s">
        <v>6348</v>
      </c>
      <c r="D94" s="120" t="s">
        <v>1067</v>
      </c>
      <c r="E94" s="120" t="s">
        <v>400</v>
      </c>
      <c r="F94" s="120" t="s">
        <v>2</v>
      </c>
      <c r="G94" s="232">
        <v>6225297</v>
      </c>
      <c r="H94" s="122" t="s">
        <v>6567</v>
      </c>
      <c r="I94" s="119"/>
      <c r="J94" s="235">
        <v>942701006</v>
      </c>
      <c r="K94" s="69" t="s">
        <v>6568</v>
      </c>
      <c r="L94" s="69"/>
      <c r="M94" s="69"/>
      <c r="N94" s="119" t="s">
        <v>6498</v>
      </c>
      <c r="O94" s="120" t="s">
        <v>299</v>
      </c>
      <c r="P94" s="125" t="s">
        <v>6569</v>
      </c>
      <c r="Q94" s="125" t="s">
        <v>6538</v>
      </c>
      <c r="R94" s="129" t="s">
        <v>6539</v>
      </c>
      <c r="S94" s="120" t="s">
        <v>6539</v>
      </c>
      <c r="T94" s="117">
        <v>45721</v>
      </c>
      <c r="U94" s="123" t="s">
        <v>6570</v>
      </c>
      <c r="V94" s="117">
        <v>45721</v>
      </c>
      <c r="W94" s="120" t="s">
        <v>141</v>
      </c>
      <c r="X94" s="120">
        <f>NETWORKDAYS(Tabla1[[#This Row],[FECHA DEL INCIDENTE]],Tabla1[[#This Row],[FECHA DE RESPUESTA]])</f>
        <v>1</v>
      </c>
      <c r="Y94" s="120" t="str">
        <f>IF(Tabla1[[#This Row],[ESTADO]]="ACTIVA","ACTIVA",IF(Tabla1[[#This Row],[ESTADO]]="CERRADA","CERRADA",IF(Tabla1[[#This Row],[ESTADO]]="TRASLADADA","CERRADA",IF(Tabla1[[#This Row],[ESTADO]]="DESMONTADA","CERRADA",IF(Tabla1[[#This Row],[ESTADO]]="SEGUIMIENTO","ACTIVA")))))</f>
        <v>CERRADA</v>
      </c>
      <c r="Z94" s="120" t="str">
        <f>+IF(Tabla1[[#This Row],[T. RESPUESTA]]&lt;=1,"24 HORAS",IF(Tabla1[[#This Row],[T. RESPUESTA]]=2,"48 HORAS",IF(Tabla1[[#This Row],[T. RESPUESTA]]=3,"72 HORAS",IF(Tabla1[[#This Row],[T. RESPUESTA]]=4,"96 HORAS",IF(Tabla1[[#This Row],[T. RESPUESTA]]=5,"120 HORAS",IF(Tabla1[[#This Row],[T. RESPUESTA]]&gt;=6,"6 DIAS O MAS","ERROR"))))))</f>
        <v>24 HORAS</v>
      </c>
      <c r="AA94" s="120" t="s">
        <v>6355</v>
      </c>
      <c r="AB94" s="120" t="str">
        <f>TEXT(Tabla1[[#This Row],[FECHA DEL INCIDENTE]],"MMM-DD")</f>
        <v>mar-05</v>
      </c>
      <c r="AC94" s="122" t="str">
        <f>VLOOKUP(G94,'Archivo data rimac reclamos'!B:C,2,0)</f>
        <v>URGENTE - PROGRAMA CUIDATE / RAUL EDUARDO JARAMILLO GOMEZ / DNI 06225297</v>
      </c>
      <c r="AD94" s="122" t="e">
        <f>VLOOKUP(Tabla1[[#This Row],[dn]],'Reporte de casos MAD'!H:W,16,0)</f>
        <v>#N/A</v>
      </c>
      <c r="AE94" s="120" t="e">
        <f>VLOOKUP(Tabla1[[#This Row],[dn]],'HOJA 3 MEDICAMENTOS'!G:Q,11,0)</f>
        <v>#N/A</v>
      </c>
      <c r="AF94" t="e">
        <f>VLOOKUP(Tabla1[[#This Row],[dn]],'base pendientes viva 1a'!C:Q,15,0)</f>
        <v>#N/A</v>
      </c>
      <c r="AG94" t="e">
        <v>#N/A</v>
      </c>
      <c r="AH94" t="e">
        <v>#N/A</v>
      </c>
      <c r="AI94" s="120" t="str">
        <f>VLOOKUP(Tabla1[[#This Row],[MOTIVO]],clasificador!A:C,2,0)</f>
        <v>Fallas TICS</v>
      </c>
      <c r="AJ94" s="120" t="str">
        <f>VLOOKUP(Tabla1[[#This Row],[MOTIVO]],clasificador!A:C,3,0)</f>
        <v>CALIDAD</v>
      </c>
      <c r="AK94" s="329"/>
    </row>
    <row r="95" spans="1:37" ht="18.75" hidden="1" customHeight="1">
      <c r="A95" s="120">
        <f>YEAR(Tabla1[[#This Row],[FECHA DEL INCIDENTE]])*100+MONTH(Tabla1[[#This Row],[FECHA DEL INCIDENTE]])</f>
        <v>202503</v>
      </c>
      <c r="B95" s="120" t="s">
        <v>6347</v>
      </c>
      <c r="C95" s="120" t="s">
        <v>6348</v>
      </c>
      <c r="D95" s="120" t="s">
        <v>1067</v>
      </c>
      <c r="E95" s="120" t="s">
        <v>400</v>
      </c>
      <c r="F95" s="120" t="s">
        <v>2</v>
      </c>
      <c r="G95" s="232">
        <v>40157495</v>
      </c>
      <c r="H95" s="122" t="s">
        <v>6571</v>
      </c>
      <c r="I95" s="119"/>
      <c r="J95" s="235">
        <v>998357430</v>
      </c>
      <c r="K95" s="69" t="s">
        <v>6572</v>
      </c>
      <c r="L95" s="69"/>
      <c r="M95" s="69"/>
      <c r="N95" s="119" t="s">
        <v>6498</v>
      </c>
      <c r="O95" s="120" t="s">
        <v>299</v>
      </c>
      <c r="P95" s="125" t="s">
        <v>6573</v>
      </c>
      <c r="Q95" s="6" t="s">
        <v>313</v>
      </c>
      <c r="R95" s="129" t="s">
        <v>338</v>
      </c>
      <c r="S95" s="120" t="s">
        <v>339</v>
      </c>
      <c r="T95" s="117">
        <v>45721</v>
      </c>
      <c r="U95" s="123" t="s">
        <v>6574</v>
      </c>
      <c r="V95" s="117">
        <v>45721</v>
      </c>
      <c r="W95" s="120" t="s">
        <v>141</v>
      </c>
      <c r="X95" s="120">
        <f>NETWORKDAYS(Tabla1[[#This Row],[FECHA DEL INCIDENTE]],Tabla1[[#This Row],[FECHA DE RESPUESTA]])</f>
        <v>1</v>
      </c>
      <c r="Y95" s="120" t="str">
        <f>IF(Tabla1[[#This Row],[ESTADO]]="ACTIVA","ACTIVA",IF(Tabla1[[#This Row],[ESTADO]]="CERRADA","CERRADA",IF(Tabla1[[#This Row],[ESTADO]]="TRASLADADA","CERRADA",IF(Tabla1[[#This Row],[ESTADO]]="DESMONTADA","CERRADA",IF(Tabla1[[#This Row],[ESTADO]]="SEGUIMIENTO","ACTIVA")))))</f>
        <v>CERRADA</v>
      </c>
      <c r="Z95" s="120" t="str">
        <f>+IF(Tabla1[[#This Row],[T. RESPUESTA]]&lt;=1,"24 HORAS",IF(Tabla1[[#This Row],[T. RESPUESTA]]=2,"48 HORAS",IF(Tabla1[[#This Row],[T. RESPUESTA]]=3,"72 HORAS",IF(Tabla1[[#This Row],[T. RESPUESTA]]=4,"96 HORAS",IF(Tabla1[[#This Row],[T. RESPUESTA]]=5,"120 HORAS",IF(Tabla1[[#This Row],[T. RESPUESTA]]&gt;=6,"6 DIAS O MAS","ERROR"))))))</f>
        <v>24 HORAS</v>
      </c>
      <c r="AA95" s="120" t="s">
        <v>6355</v>
      </c>
      <c r="AB95" s="120" t="str">
        <f>TEXT(Tabla1[[#This Row],[FECHA DEL INCIDENTE]],"MMM-DD")</f>
        <v>mar-05</v>
      </c>
      <c r="AC95" s="122" t="str">
        <f>VLOOKUP(G95,'Archivo data rimac reclamos'!B:C,2,0)</f>
        <v>CASO PX LUCY YOVANI URIARTE CARRASCO</v>
      </c>
      <c r="AD95" s="122" t="e">
        <f>VLOOKUP(Tabla1[[#This Row],[dn]],'Reporte de casos MAD'!H:W,16,0)</f>
        <v>#N/A</v>
      </c>
      <c r="AE95" s="120" t="e">
        <f>VLOOKUP(Tabla1[[#This Row],[dn]],'HOJA 3 MEDICAMENTOS'!G:Q,11,0)</f>
        <v>#N/A</v>
      </c>
      <c r="AF95" t="e">
        <f>VLOOKUP(Tabla1[[#This Row],[dn]],'base pendientes viva 1a'!C:Q,15,0)</f>
        <v>#N/A</v>
      </c>
      <c r="AG95" t="e">
        <v>#N/A</v>
      </c>
      <c r="AH95" t="e">
        <v>#N/A</v>
      </c>
      <c r="AI95" s="120" t="str">
        <f>VLOOKUP(Tabla1[[#This Row],[MOTIVO]],clasificador!A:C,2,0)</f>
        <v>Acceso</v>
      </c>
      <c r="AJ95" s="120" t="str">
        <f>VLOOKUP(Tabla1[[#This Row],[MOTIVO]],clasificador!A:C,3,0)</f>
        <v>SERVICIO</v>
      </c>
      <c r="AK95" s="329"/>
    </row>
    <row r="96" spans="1:37" ht="18.75" hidden="1" customHeight="1">
      <c r="A96" s="120">
        <f>YEAR(Tabla1[[#This Row],[FECHA DEL INCIDENTE]])*100+MONTH(Tabla1[[#This Row],[FECHA DEL INCIDENTE]])</f>
        <v>202503</v>
      </c>
      <c r="B96" s="120" t="s">
        <v>6347</v>
      </c>
      <c r="C96" s="120" t="s">
        <v>6348</v>
      </c>
      <c r="D96" s="120" t="s">
        <v>1067</v>
      </c>
      <c r="E96" s="120" t="s">
        <v>400</v>
      </c>
      <c r="F96" s="120" t="s">
        <v>2</v>
      </c>
      <c r="G96" s="232">
        <v>29561921</v>
      </c>
      <c r="H96" s="122" t="s">
        <v>6575</v>
      </c>
      <c r="I96" s="119"/>
      <c r="J96" s="235"/>
      <c r="K96" s="120"/>
      <c r="L96" s="120"/>
      <c r="M96" s="120"/>
      <c r="N96" s="119" t="s">
        <v>6498</v>
      </c>
      <c r="O96" s="120" t="s">
        <v>299</v>
      </c>
      <c r="P96" s="125" t="s">
        <v>6576</v>
      </c>
      <c r="Q96" s="125" t="s">
        <v>6352</v>
      </c>
      <c r="R96" s="129" t="s">
        <v>338</v>
      </c>
      <c r="S96" s="120" t="s">
        <v>339</v>
      </c>
      <c r="T96" s="117">
        <v>45721</v>
      </c>
      <c r="U96" s="123" t="s">
        <v>6577</v>
      </c>
      <c r="V96" s="127">
        <v>45749</v>
      </c>
      <c r="W96" s="120" t="s">
        <v>141</v>
      </c>
      <c r="X96" s="120">
        <f>NETWORKDAYS(Tabla1[[#This Row],[FECHA DEL INCIDENTE]],Tabla1[[#This Row],[FECHA DE RESPUESTA]])</f>
        <v>21</v>
      </c>
      <c r="Y96" s="120" t="str">
        <f>IF(Tabla1[[#This Row],[ESTADO]]="ACTIVA","ACTIVA",IF(Tabla1[[#This Row],[ESTADO]]="CERRADA","CERRADA",IF(Tabla1[[#This Row],[ESTADO]]="TRASLADADA","CERRADA",IF(Tabla1[[#This Row],[ESTADO]]="DESMONTADA","CERRADA",IF(Tabla1[[#This Row],[ESTADO]]="SEGUIMIENTO","ACTIVA")))))</f>
        <v>CERRADA</v>
      </c>
      <c r="Z96" s="120" t="str">
        <f>+IF(Tabla1[[#This Row],[T. RESPUESTA]]&lt;=1,"24 HORAS",IF(Tabla1[[#This Row],[T. RESPUESTA]]=2,"48 HORAS",IF(Tabla1[[#This Row],[T. RESPUESTA]]=3,"72 HORAS",IF(Tabla1[[#This Row],[T. RESPUESTA]]=4,"96 HORAS",IF(Tabla1[[#This Row],[T. RESPUESTA]]=5,"120 HORAS",IF(Tabla1[[#This Row],[T. RESPUESTA]]&gt;=6,"6 DIAS O MAS","ERROR"))))))</f>
        <v>6 DIAS O MAS</v>
      </c>
      <c r="AA96" s="120" t="s">
        <v>6355</v>
      </c>
      <c r="AB96" s="120" t="str">
        <f>TEXT(Tabla1[[#This Row],[FECHA DEL INCIDENTE]],"MMM-DD")</f>
        <v>mar-05</v>
      </c>
      <c r="AC96" s="122" t="str">
        <f>VLOOKUP(G96,'Archivo data rimac reclamos'!B:C,2,0)</f>
        <v xml:space="preserve">REVISION ASEGURADO : ALVAREZ MONGE LELIA DNI : 29561921 - MINSUR </v>
      </c>
      <c r="AD96" s="122" t="e">
        <f>VLOOKUP(Tabla1[[#This Row],[dn]],'Reporte de casos MAD'!H:W,16,0)</f>
        <v>#N/A</v>
      </c>
      <c r="AE96" s="120" t="e">
        <f>VLOOKUP(Tabla1[[#This Row],[dn]],'HOJA 3 MEDICAMENTOS'!G:Q,11,0)</f>
        <v>#N/A</v>
      </c>
      <c r="AF96" t="str">
        <f>VLOOKUP(Tabla1[[#This Row],[dn]],'base pendientes viva 1a'!C:Q,15,0)</f>
        <v>SI</v>
      </c>
      <c r="AG96" t="e">
        <v>#N/A</v>
      </c>
      <c r="AH96" t="e">
        <v>#N/A</v>
      </c>
      <c r="AI96" s="120" t="str">
        <f>VLOOKUP(Tabla1[[#This Row],[MOTIVO]],clasificador!A:C,2,0)</f>
        <v>Medicamentos</v>
      </c>
      <c r="AJ96" s="120" t="str">
        <f>VLOOKUP(Tabla1[[#This Row],[MOTIVO]],clasificador!A:C,3,0)</f>
        <v>SERVICIO</v>
      </c>
      <c r="AK96" s="329"/>
    </row>
    <row r="97" spans="1:37" ht="18.75" hidden="1" customHeight="1">
      <c r="A97" s="120">
        <f>YEAR(Tabla1[[#This Row],[FECHA DEL INCIDENTE]])*100+MONTH(Tabla1[[#This Row],[FECHA DEL INCIDENTE]])</f>
        <v>202503</v>
      </c>
      <c r="B97" s="120" t="s">
        <v>6347</v>
      </c>
      <c r="C97" s="120" t="s">
        <v>6348</v>
      </c>
      <c r="D97" s="120" t="s">
        <v>1067</v>
      </c>
      <c r="E97" s="120" t="s">
        <v>400</v>
      </c>
      <c r="F97" s="1" t="s">
        <v>2</v>
      </c>
      <c r="G97" s="232">
        <v>77742062</v>
      </c>
      <c r="H97" s="122" t="s">
        <v>58</v>
      </c>
      <c r="I97" s="119"/>
      <c r="J97" s="235">
        <v>994988665</v>
      </c>
      <c r="K97" s="69" t="s">
        <v>310</v>
      </c>
      <c r="L97" s="69"/>
      <c r="M97" s="69"/>
      <c r="N97" s="119" t="s">
        <v>6498</v>
      </c>
      <c r="O97" s="120" t="s">
        <v>299</v>
      </c>
      <c r="P97" s="125" t="s">
        <v>312</v>
      </c>
      <c r="Q97" s="6" t="s">
        <v>313</v>
      </c>
      <c r="R97" s="129" t="s">
        <v>272</v>
      </c>
      <c r="S97" s="120" t="s">
        <v>314</v>
      </c>
      <c r="T97" s="117">
        <v>45721</v>
      </c>
      <c r="U97" s="96" t="s">
        <v>6578</v>
      </c>
      <c r="V97" s="127">
        <v>45748</v>
      </c>
      <c r="W97" s="1" t="s">
        <v>141</v>
      </c>
      <c r="X97" s="120">
        <f>NETWORKDAYS(Tabla1[[#This Row],[FECHA DEL INCIDENTE]],Tabla1[[#This Row],[FECHA DE RESPUESTA]])</f>
        <v>20</v>
      </c>
      <c r="Y97" s="120" t="str">
        <f>IF(Tabla1[[#This Row],[ESTADO]]="ACTIVA","ACTIVA",IF(Tabla1[[#This Row],[ESTADO]]="CERRADA","CERRADA",IF(Tabla1[[#This Row],[ESTADO]]="TRASLADADA","CERRADA",IF(Tabla1[[#This Row],[ESTADO]]="DESMONTADA","CERRADA",IF(Tabla1[[#This Row],[ESTADO]]="SEGUIMIENTO","ACTIVA")))))</f>
        <v>CERRADA</v>
      </c>
      <c r="Z97" s="120" t="str">
        <f>+IF(Tabla1[[#This Row],[T. RESPUESTA]]&lt;=1,"24 HORAS",IF(Tabla1[[#This Row],[T. RESPUESTA]]=2,"48 HORAS",IF(Tabla1[[#This Row],[T. RESPUESTA]]=3,"72 HORAS",IF(Tabla1[[#This Row],[T. RESPUESTA]]=4,"96 HORAS",IF(Tabla1[[#This Row],[T. RESPUESTA]]=5,"120 HORAS",IF(Tabla1[[#This Row],[T. RESPUESTA]]&gt;=6,"6 DIAS O MAS","ERROR"))))))</f>
        <v>6 DIAS O MAS</v>
      </c>
      <c r="AA97" s="120" t="s">
        <v>6355</v>
      </c>
      <c r="AB97" s="120" t="str">
        <f>TEXT(Tabla1[[#This Row],[FECHA DEL INCIDENTE]],"MMM-DD")</f>
        <v>mar-05</v>
      </c>
      <c r="AC97" s="122" t="str">
        <f>VLOOKUP(G97,'Archivo data rimac reclamos'!B:C,2,0)</f>
        <v>PACIENTE DEL PROGRAMA CUIDATE /EDGAR IGNACIO DE LA TORRE RODRIGUEZ DNI :77742062</v>
      </c>
      <c r="AD97" s="122" t="e">
        <f>VLOOKUP(Tabla1[[#This Row],[dn]],'Reporte de casos MAD'!H:W,16,0)</f>
        <v>#N/A</v>
      </c>
      <c r="AE97" s="120" t="e">
        <f>VLOOKUP(Tabla1[[#This Row],[dn]],'HOJA 3 MEDICAMENTOS'!G:Q,11,0)</f>
        <v>#N/A</v>
      </c>
      <c r="AF97" t="str">
        <f>VLOOKUP(Tabla1[[#This Row],[dn]],'base pendientes viva 1a'!C:Q,15,0)</f>
        <v>SI</v>
      </c>
      <c r="AG97">
        <v>0</v>
      </c>
      <c r="AH97">
        <v>0</v>
      </c>
      <c r="AI97" s="120" t="str">
        <f>VLOOKUP(Tabla1[[#This Row],[MOTIVO]],clasificador!A:C,2,0)</f>
        <v>Acceso</v>
      </c>
      <c r="AJ97" s="120" t="str">
        <f>VLOOKUP(Tabla1[[#This Row],[MOTIVO]],clasificador!A:C,3,0)</f>
        <v>SERVICIO</v>
      </c>
      <c r="AK97" s="329"/>
    </row>
    <row r="98" spans="1:37" ht="18.75" hidden="1" customHeight="1">
      <c r="A98" s="120">
        <f>YEAR(Tabla1[[#This Row],[FECHA DEL INCIDENTE]])*100+MONTH(Tabla1[[#This Row],[FECHA DEL INCIDENTE]])</f>
        <v>202503</v>
      </c>
      <c r="B98" s="120" t="s">
        <v>6347</v>
      </c>
      <c r="C98" s="120" t="s">
        <v>6348</v>
      </c>
      <c r="D98" s="120" t="s">
        <v>1067</v>
      </c>
      <c r="E98" s="120" t="s">
        <v>400</v>
      </c>
      <c r="F98" s="120" t="s">
        <v>2</v>
      </c>
      <c r="G98" s="232">
        <v>46699558</v>
      </c>
      <c r="H98" s="122" t="s">
        <v>6579</v>
      </c>
      <c r="I98" s="119"/>
      <c r="J98" s="235">
        <v>992375194</v>
      </c>
      <c r="K98" s="69" t="s">
        <v>6580</v>
      </c>
      <c r="L98" s="69"/>
      <c r="M98" s="69"/>
      <c r="N98" s="2" t="s">
        <v>298</v>
      </c>
      <c r="O98" s="120" t="s">
        <v>299</v>
      </c>
      <c r="P98" s="125" t="s">
        <v>6581</v>
      </c>
      <c r="Q98" s="125" t="s">
        <v>6359</v>
      </c>
      <c r="R98" s="129" t="s">
        <v>272</v>
      </c>
      <c r="S98" s="120" t="s">
        <v>6582</v>
      </c>
      <c r="T98" s="117">
        <v>45721</v>
      </c>
      <c r="U98" s="123" t="s">
        <v>6583</v>
      </c>
      <c r="V98" s="127">
        <v>45754</v>
      </c>
      <c r="W98" s="120" t="s">
        <v>6584</v>
      </c>
      <c r="X98" s="120">
        <f>NETWORKDAYS(Tabla1[[#This Row],[FECHA DEL INCIDENTE]],Tabla1[[#This Row],[FECHA DE RESPUESTA]])</f>
        <v>24</v>
      </c>
      <c r="Y98" s="120" t="str">
        <f>IF(Tabla1[[#This Row],[ESTADO]]="ACTIVA","ACTIVA",IF(Tabla1[[#This Row],[ESTADO]]="CERRADA","CERRADA",IF(Tabla1[[#This Row],[ESTADO]]="TRASLADADA","CERRADA",IF(Tabla1[[#This Row],[ESTADO]]="DESMONTADA","CERRADA",IF(Tabla1[[#This Row],[ESTADO]]="SEGUIMIENTO","ACTIVA")))))</f>
        <v>CERRADA</v>
      </c>
      <c r="Z98" s="120" t="str">
        <f>+IF(Tabla1[[#This Row],[T. RESPUESTA]]&lt;=1,"24 HORAS",IF(Tabla1[[#This Row],[T. RESPUESTA]]=2,"48 HORAS",IF(Tabla1[[#This Row],[T. RESPUESTA]]=3,"72 HORAS",IF(Tabla1[[#This Row],[T. RESPUESTA]]=4,"96 HORAS",IF(Tabla1[[#This Row],[T. RESPUESTA]]=5,"120 HORAS",IF(Tabla1[[#This Row],[T. RESPUESTA]]&gt;=6,"6 DIAS O MAS","ERROR"))))))</f>
        <v>6 DIAS O MAS</v>
      </c>
      <c r="AA98" s="10" t="s">
        <v>6585</v>
      </c>
      <c r="AB98" s="120" t="str">
        <f>TEXT(Tabla1[[#This Row],[FECHA DEL INCIDENTE]],"MMM-DD")</f>
        <v>mar-05</v>
      </c>
      <c r="AC98" s="122" t="str">
        <f>VLOOKUP(G98,'Archivo data rimac reclamos'!B:C,2,0)</f>
        <v>AFILIACION PROGRAMA CUIDATE // CI LIMA // YURIKO CORTES RODRIGUEZ 992375194</v>
      </c>
      <c r="AD98" s="122" t="e">
        <f>VLOOKUP(Tabla1[[#This Row],[dn]],'Reporte de casos MAD'!H:W,16,0)</f>
        <v>#N/A</v>
      </c>
      <c r="AE98" s="120" t="e">
        <f>VLOOKUP(Tabla1[[#This Row],[dn]],'HOJA 3 MEDICAMENTOS'!G:Q,11,0)</f>
        <v>#N/A</v>
      </c>
      <c r="AF98" t="e">
        <f>VLOOKUP(Tabla1[[#This Row],[dn]],'base pendientes viva 1a'!C:Q,15,0)</f>
        <v>#N/A</v>
      </c>
      <c r="AG98" t="e">
        <v>#N/A</v>
      </c>
      <c r="AH98" t="e">
        <v>#N/A</v>
      </c>
      <c r="AI98" s="120" t="str">
        <f>VLOOKUP(Tabla1[[#This Row],[MOTIVO]],clasificador!A:C,2,0)</f>
        <v>Solicitud</v>
      </c>
      <c r="AJ98" s="120" t="str">
        <f>VLOOKUP(Tabla1[[#This Row],[MOTIVO]],clasificador!A:C,3,0)</f>
        <v>SOLICITUD</v>
      </c>
      <c r="AK98" s="329"/>
    </row>
    <row r="99" spans="1:37" ht="18.75" hidden="1" customHeight="1">
      <c r="A99" s="120">
        <f>YEAR(Tabla1[[#This Row],[FECHA DEL INCIDENTE]])*100+MONTH(Tabla1[[#This Row],[FECHA DEL INCIDENTE]])</f>
        <v>202503</v>
      </c>
      <c r="B99" s="120" t="s">
        <v>6347</v>
      </c>
      <c r="C99" s="120" t="s">
        <v>6348</v>
      </c>
      <c r="D99" s="120" t="s">
        <v>1067</v>
      </c>
      <c r="E99" s="120" t="s">
        <v>400</v>
      </c>
      <c r="F99" s="120" t="s">
        <v>2</v>
      </c>
      <c r="G99" s="232">
        <v>9994334</v>
      </c>
      <c r="H99" s="122" t="s">
        <v>402</v>
      </c>
      <c r="I99" s="119"/>
      <c r="J99" s="235">
        <v>989640563</v>
      </c>
      <c r="K99" s="69"/>
      <c r="L99" s="69"/>
      <c r="M99" s="69"/>
      <c r="N99" s="119" t="s">
        <v>6498</v>
      </c>
      <c r="O99" s="120" t="s">
        <v>299</v>
      </c>
      <c r="P99" s="121" t="s">
        <v>6586</v>
      </c>
      <c r="Q99" s="125" t="s">
        <v>6352</v>
      </c>
      <c r="R99" s="129" t="s">
        <v>338</v>
      </c>
      <c r="S99" s="120" t="s">
        <v>6353</v>
      </c>
      <c r="T99" s="117">
        <v>45721</v>
      </c>
      <c r="U99" s="124" t="s">
        <v>6587</v>
      </c>
      <c r="V99" s="127">
        <v>45735</v>
      </c>
      <c r="W99" s="120" t="s">
        <v>141</v>
      </c>
      <c r="X99" s="120">
        <f>NETWORKDAYS(Tabla1[[#This Row],[FECHA DEL INCIDENTE]],Tabla1[[#This Row],[FECHA DE RESPUESTA]])</f>
        <v>11</v>
      </c>
      <c r="Y99" s="120" t="str">
        <f>IF(Tabla1[[#This Row],[ESTADO]]="ACTIVA","ACTIVA",IF(Tabla1[[#This Row],[ESTADO]]="CERRADA","CERRADA",IF(Tabla1[[#This Row],[ESTADO]]="TRASLADADA","CERRADA",IF(Tabla1[[#This Row],[ESTADO]]="DESMONTADA","CERRADA",IF(Tabla1[[#This Row],[ESTADO]]="SEGUIMIENTO","ACTIVA")))))</f>
        <v>CERRADA</v>
      </c>
      <c r="Z99" s="120" t="str">
        <f>+IF(Tabla1[[#This Row],[T. RESPUESTA]]&lt;=1,"24 HORAS",IF(Tabla1[[#This Row],[T. RESPUESTA]]=2,"48 HORAS",IF(Tabla1[[#This Row],[T. RESPUESTA]]=3,"72 HORAS",IF(Tabla1[[#This Row],[T. RESPUESTA]]=4,"96 HORAS",IF(Tabla1[[#This Row],[T. RESPUESTA]]=5,"120 HORAS",IF(Tabla1[[#This Row],[T. RESPUESTA]]&gt;=6,"6 DIAS O MAS","ERROR"))))))</f>
        <v>6 DIAS O MAS</v>
      </c>
      <c r="AA99" s="120" t="s">
        <v>6355</v>
      </c>
      <c r="AB99" s="120" t="str">
        <f>TEXT(Tabla1[[#This Row],[FECHA DEL INCIDENTE]],"MMM-DD")</f>
        <v>mar-05</v>
      </c>
      <c r="AC99" s="122" t="str">
        <f>VLOOKUP(G99,'Archivo data rimac reclamos'!B:C,2,0)</f>
        <v>cuidate// endocrinología//CHAVEZ VARGAS, ANA GABRIELA //ADMINISTRACION FOOD REGIONAL S.A.C.</v>
      </c>
      <c r="AD99" s="122" t="e">
        <f>VLOOKUP(Tabla1[[#This Row],[dn]],'Reporte de casos MAD'!H:W,16,0)</f>
        <v>#N/A</v>
      </c>
      <c r="AE99" s="120" t="e">
        <f>VLOOKUP(Tabla1[[#This Row],[dn]],'HOJA 3 MEDICAMENTOS'!G:Q,11,0)</f>
        <v>#N/A</v>
      </c>
      <c r="AF99" t="e">
        <f>VLOOKUP(Tabla1[[#This Row],[dn]],'base pendientes viva 1a'!C:Q,15,0)</f>
        <v>#N/A</v>
      </c>
      <c r="AG99">
        <v>0</v>
      </c>
      <c r="AH99">
        <v>0</v>
      </c>
      <c r="AI99" s="120" t="str">
        <f>VLOOKUP(Tabla1[[#This Row],[MOTIVO]],clasificador!A:C,2,0)</f>
        <v>Medicamentos</v>
      </c>
      <c r="AJ99" s="120" t="str">
        <f>VLOOKUP(Tabla1[[#This Row],[MOTIVO]],clasificador!A:C,3,0)</f>
        <v>SERVICIO</v>
      </c>
      <c r="AK99" s="329"/>
    </row>
    <row r="100" spans="1:37" ht="18.75" hidden="1" customHeight="1">
      <c r="A100" s="120">
        <f>YEAR(Tabla1[[#This Row],[FECHA DEL INCIDENTE]])*100+MONTH(Tabla1[[#This Row],[FECHA DEL INCIDENTE]])</f>
        <v>202503</v>
      </c>
      <c r="B100" s="120" t="s">
        <v>6347</v>
      </c>
      <c r="C100" s="120" t="s">
        <v>6348</v>
      </c>
      <c r="D100" s="120" t="s">
        <v>1067</v>
      </c>
      <c r="E100" s="120" t="s">
        <v>400</v>
      </c>
      <c r="F100" s="120" t="s">
        <v>2</v>
      </c>
      <c r="G100" s="232">
        <v>72182950</v>
      </c>
      <c r="H100" s="122" t="s">
        <v>69</v>
      </c>
      <c r="I100" s="119"/>
      <c r="J100" s="235">
        <v>942117531</v>
      </c>
      <c r="K100" s="69" t="s">
        <v>6588</v>
      </c>
      <c r="L100" s="69"/>
      <c r="M100" s="69"/>
      <c r="N100" s="2" t="s">
        <v>298</v>
      </c>
      <c r="O100" s="120" t="s">
        <v>299</v>
      </c>
      <c r="P100" s="125" t="s">
        <v>6589</v>
      </c>
      <c r="Q100" s="125" t="s">
        <v>6359</v>
      </c>
      <c r="R100" s="129" t="s">
        <v>272</v>
      </c>
      <c r="S100" s="120" t="s">
        <v>6508</v>
      </c>
      <c r="T100" s="117">
        <v>45721</v>
      </c>
      <c r="U100" s="123" t="s">
        <v>6590</v>
      </c>
      <c r="V100" s="127">
        <v>45746</v>
      </c>
      <c r="W100" s="120" t="s">
        <v>141</v>
      </c>
      <c r="X100" s="120">
        <f>NETWORKDAYS(Tabla1[[#This Row],[FECHA DEL INCIDENTE]],Tabla1[[#This Row],[FECHA DE RESPUESTA]])</f>
        <v>18</v>
      </c>
      <c r="Y100" s="120" t="str">
        <f>IF(Tabla1[[#This Row],[ESTADO]]="ACTIVA","ACTIVA",IF(Tabla1[[#This Row],[ESTADO]]="CERRADA","CERRADA",IF(Tabla1[[#This Row],[ESTADO]]="TRASLADADA","CERRADA",IF(Tabla1[[#This Row],[ESTADO]]="DESMONTADA","CERRADA",IF(Tabla1[[#This Row],[ESTADO]]="SEGUIMIENTO","ACTIVA")))))</f>
        <v>CERRADA</v>
      </c>
      <c r="Z100" s="120" t="str">
        <f>+IF(Tabla1[[#This Row],[T. RESPUESTA]]&lt;=1,"24 HORAS",IF(Tabla1[[#This Row],[T. RESPUESTA]]=2,"48 HORAS",IF(Tabla1[[#This Row],[T. RESPUESTA]]=3,"72 HORAS",IF(Tabla1[[#This Row],[T. RESPUESTA]]=4,"96 HORAS",IF(Tabla1[[#This Row],[T. RESPUESTA]]=5,"120 HORAS",IF(Tabla1[[#This Row],[T. RESPUESTA]]&gt;=6,"6 DIAS O MAS","ERROR"))))))</f>
        <v>6 DIAS O MAS</v>
      </c>
      <c r="AA100" s="120" t="s">
        <v>6355</v>
      </c>
      <c r="AB100" s="120" t="str">
        <f>TEXT(Tabla1[[#This Row],[FECHA DEL INCIDENTE]],"MMM-DD")</f>
        <v>mar-05</v>
      </c>
      <c r="AC100" s="122" t="str">
        <f>VLOOKUP(G100,'Archivo data rimac reclamos'!B:C,2,0)</f>
        <v>XIMENA SOFIA DELGADILLO CABRERA-77742062</v>
      </c>
      <c r="AD100" s="122" t="e">
        <f>VLOOKUP(Tabla1[[#This Row],[dn]],'Reporte de casos MAD'!H:W,16,0)</f>
        <v>#N/A</v>
      </c>
      <c r="AE100" s="120" t="e">
        <f>VLOOKUP(Tabla1[[#This Row],[dn]],'HOJA 3 MEDICAMENTOS'!G:Q,11,0)</f>
        <v>#N/A</v>
      </c>
      <c r="AF100" t="str">
        <f>VLOOKUP(Tabla1[[#This Row],[dn]],'base pendientes viva 1a'!C:Q,15,0)</f>
        <v>SI</v>
      </c>
      <c r="AG100" t="e">
        <v>#N/A</v>
      </c>
      <c r="AH100" t="e">
        <v>#N/A</v>
      </c>
      <c r="AI100" s="120" t="str">
        <f>VLOOKUP(Tabla1[[#This Row],[MOTIVO]],clasificador!A:C,2,0)</f>
        <v>Solicitud</v>
      </c>
      <c r="AJ100" s="120" t="str">
        <f>VLOOKUP(Tabla1[[#This Row],[MOTIVO]],clasificador!A:C,3,0)</f>
        <v>SOLICITUD</v>
      </c>
      <c r="AK100" s="329"/>
    </row>
    <row r="101" spans="1:37" ht="18.75" customHeight="1">
      <c r="A101" s="120">
        <f>YEAR(Tabla1[[#This Row],[FECHA DEL INCIDENTE]])*100+MONTH(Tabla1[[#This Row],[FECHA DEL INCIDENTE]])</f>
        <v>202503</v>
      </c>
      <c r="B101" s="120" t="s">
        <v>6347</v>
      </c>
      <c r="C101" s="120" t="s">
        <v>6348</v>
      </c>
      <c r="D101" s="120" t="s">
        <v>1067</v>
      </c>
      <c r="E101" s="120" t="s">
        <v>400</v>
      </c>
      <c r="F101" s="120" t="s">
        <v>2</v>
      </c>
      <c r="G101" s="232">
        <v>25443941</v>
      </c>
      <c r="H101" s="122" t="s">
        <v>6591</v>
      </c>
      <c r="I101" s="119"/>
      <c r="J101" s="235"/>
      <c r="K101" s="120"/>
      <c r="L101" s="120"/>
      <c r="M101" s="120"/>
      <c r="N101" s="119" t="s">
        <v>6498</v>
      </c>
      <c r="O101" s="120" t="s">
        <v>299</v>
      </c>
      <c r="P101" s="125" t="s">
        <v>6592</v>
      </c>
      <c r="Q101" s="6" t="s">
        <v>313</v>
      </c>
      <c r="R101" s="129" t="s">
        <v>400</v>
      </c>
      <c r="S101" s="120" t="s">
        <v>331</v>
      </c>
      <c r="T101" s="117">
        <v>45721</v>
      </c>
      <c r="U101" s="123" t="s">
        <v>6593</v>
      </c>
      <c r="V101" s="117">
        <v>45727</v>
      </c>
      <c r="W101" s="120" t="s">
        <v>141</v>
      </c>
      <c r="X101" s="120">
        <f>NETWORKDAYS(Tabla1[[#This Row],[FECHA DEL INCIDENTE]],Tabla1[[#This Row],[FECHA DE RESPUESTA]])</f>
        <v>5</v>
      </c>
      <c r="Y101" s="120" t="str">
        <f>IF(Tabla1[[#This Row],[ESTADO]]="ACTIVA","ACTIVA",IF(Tabla1[[#This Row],[ESTADO]]="CERRADA","CERRADA",IF(Tabla1[[#This Row],[ESTADO]]="TRASLADADA","CERRADA",IF(Tabla1[[#This Row],[ESTADO]]="DESMONTADA","CERRADA",IF(Tabla1[[#This Row],[ESTADO]]="SEGUIMIENTO","ACTIVA")))))</f>
        <v>CERRADA</v>
      </c>
      <c r="Z101" s="120" t="str">
        <f>+IF(Tabla1[[#This Row],[T. RESPUESTA]]&lt;=1,"24 HORAS",IF(Tabla1[[#This Row],[T. RESPUESTA]]=2,"48 HORAS",IF(Tabla1[[#This Row],[T. RESPUESTA]]=3,"72 HORAS",IF(Tabla1[[#This Row],[T. RESPUESTA]]=4,"96 HORAS",IF(Tabla1[[#This Row],[T. RESPUESTA]]=5,"120 HORAS",IF(Tabla1[[#This Row],[T. RESPUESTA]]&gt;=6,"6 DIAS O MAS","ERROR"))))))</f>
        <v>120 HORAS</v>
      </c>
      <c r="AA101" s="120" t="s">
        <v>6355</v>
      </c>
      <c r="AB101" s="120" t="str">
        <f>TEXT(Tabla1[[#This Row],[FECHA DEL INCIDENTE]],"MMM-DD")</f>
        <v>mar-05</v>
      </c>
      <c r="AC101" s="122" t="str">
        <f>VLOOKUP(G101,'Archivo data rimac reclamos'!B:C,2,0)</f>
        <v>RECLAMO 25-EPS002246 // ANGEL HERMOZA SALAS</v>
      </c>
      <c r="AD101" s="122" t="e">
        <f>VLOOKUP(Tabla1[[#This Row],[dn]],'Reporte de casos MAD'!H:W,16,0)</f>
        <v>#N/A</v>
      </c>
      <c r="AE101" s="120" t="e">
        <f>VLOOKUP(Tabla1[[#This Row],[dn]],'HOJA 3 MEDICAMENTOS'!G:Q,11,0)</f>
        <v>#N/A</v>
      </c>
      <c r="AF101" t="e">
        <f>VLOOKUP(Tabla1[[#This Row],[dn]],'base pendientes viva 1a'!C:Q,15,0)</f>
        <v>#N/A</v>
      </c>
      <c r="AG101" t="e">
        <v>#N/A</v>
      </c>
      <c r="AH101" t="e">
        <v>#N/A</v>
      </c>
      <c r="AI101" s="120" t="str">
        <f>VLOOKUP(Tabla1[[#This Row],[MOTIVO]],clasificador!A:C,2,0)</f>
        <v>Acceso</v>
      </c>
      <c r="AJ101" s="120" t="str">
        <f>VLOOKUP(Tabla1[[#This Row],[MOTIVO]],clasificador!A:C,3,0)</f>
        <v>SERVICIO</v>
      </c>
      <c r="AK101" s="329"/>
    </row>
    <row r="102" spans="1:37" ht="18.75" customHeight="1">
      <c r="A102" s="120">
        <f>YEAR(Tabla1[[#This Row],[FECHA DEL INCIDENTE]])*100+MONTH(Tabla1[[#This Row],[FECHA DEL INCIDENTE]])</f>
        <v>202503</v>
      </c>
      <c r="B102" s="120" t="s">
        <v>6347</v>
      </c>
      <c r="C102" s="120" t="s">
        <v>6348</v>
      </c>
      <c r="D102" s="120" t="s">
        <v>1067</v>
      </c>
      <c r="E102" s="120" t="s">
        <v>400</v>
      </c>
      <c r="F102" s="120" t="s">
        <v>2</v>
      </c>
      <c r="G102" s="232">
        <v>8268085</v>
      </c>
      <c r="H102" s="122" t="s">
        <v>6594</v>
      </c>
      <c r="I102" s="119"/>
      <c r="J102" s="235"/>
      <c r="K102" s="120"/>
      <c r="L102" s="120"/>
      <c r="M102" s="120"/>
      <c r="N102" s="119" t="s">
        <v>6498</v>
      </c>
      <c r="O102" s="120" t="s">
        <v>299</v>
      </c>
      <c r="P102" s="125" t="s">
        <v>6595</v>
      </c>
      <c r="Q102" s="6" t="s">
        <v>313</v>
      </c>
      <c r="R102" s="129" t="s">
        <v>400</v>
      </c>
      <c r="S102" s="120" t="s">
        <v>318</v>
      </c>
      <c r="T102" s="117">
        <v>45721</v>
      </c>
      <c r="U102" s="123" t="s">
        <v>6596</v>
      </c>
      <c r="V102" s="117">
        <v>45726</v>
      </c>
      <c r="W102" s="120" t="s">
        <v>141</v>
      </c>
      <c r="X102" s="120">
        <f>NETWORKDAYS(Tabla1[[#This Row],[FECHA DEL INCIDENTE]],Tabla1[[#This Row],[FECHA DE RESPUESTA]])</f>
        <v>4</v>
      </c>
      <c r="Y102" s="120" t="str">
        <f>IF(Tabla1[[#This Row],[ESTADO]]="ACTIVA","ACTIVA",IF(Tabla1[[#This Row],[ESTADO]]="CERRADA","CERRADA",IF(Tabla1[[#This Row],[ESTADO]]="TRASLADADA","CERRADA",IF(Tabla1[[#This Row],[ESTADO]]="DESMONTADA","CERRADA",IF(Tabla1[[#This Row],[ESTADO]]="SEGUIMIENTO","ACTIVA")))))</f>
        <v>CERRADA</v>
      </c>
      <c r="Z102" s="120" t="str">
        <f>+IF(Tabla1[[#This Row],[T. RESPUESTA]]&lt;=1,"24 HORAS",IF(Tabla1[[#This Row],[T. RESPUESTA]]=2,"48 HORAS",IF(Tabla1[[#This Row],[T. RESPUESTA]]=3,"72 HORAS",IF(Tabla1[[#This Row],[T. RESPUESTA]]=4,"96 HORAS",IF(Tabla1[[#This Row],[T. RESPUESTA]]=5,"120 HORAS",IF(Tabla1[[#This Row],[T. RESPUESTA]]&gt;=6,"6 DIAS O MAS","ERROR"))))))</f>
        <v>96 HORAS</v>
      </c>
      <c r="AA102" s="120" t="s">
        <v>6355</v>
      </c>
      <c r="AB102" s="120" t="str">
        <f>TEXT(Tabla1[[#This Row],[FECHA DEL INCIDENTE]],"MMM-DD")</f>
        <v>mar-05</v>
      </c>
      <c r="AC102" s="122" t="str">
        <f>VLOOKUP(G102,'Archivo data rimac reclamos'!B:C,2,0)</f>
        <v>TALMA - EPS - ATENCION MEDICA - ASEG: GARCIA CASTILLO NORA EMMA</v>
      </c>
      <c r="AD102" s="122" t="e">
        <f>VLOOKUP(Tabla1[[#This Row],[dn]],'Reporte de casos MAD'!H:W,16,0)</f>
        <v>#N/A</v>
      </c>
      <c r="AE102" s="120" t="e">
        <f>VLOOKUP(Tabla1[[#This Row],[dn]],'HOJA 3 MEDICAMENTOS'!G:Q,11,0)</f>
        <v>#N/A</v>
      </c>
      <c r="AF102" t="str">
        <f>VLOOKUP(Tabla1[[#This Row],[dn]],'base pendientes viva 1a'!C:Q,15,0)</f>
        <v>SI</v>
      </c>
      <c r="AG102" t="e">
        <v>#N/A</v>
      </c>
      <c r="AH102" t="e">
        <v>#N/A</v>
      </c>
      <c r="AI102" s="120" t="str">
        <f>VLOOKUP(Tabla1[[#This Row],[MOTIVO]],clasificador!A:C,2,0)</f>
        <v>Acceso</v>
      </c>
      <c r="AJ102" s="120" t="str">
        <f>VLOOKUP(Tabla1[[#This Row],[MOTIVO]],clasificador!A:C,3,0)</f>
        <v>SERVICIO</v>
      </c>
      <c r="AK102" s="329"/>
    </row>
    <row r="103" spans="1:37" ht="18.75" hidden="1" customHeight="1">
      <c r="A103" s="120">
        <f>YEAR(Tabla1[[#This Row],[FECHA DEL INCIDENTE]])*100+MONTH(Tabla1[[#This Row],[FECHA DEL INCIDENTE]])</f>
        <v>202503</v>
      </c>
      <c r="B103" s="120" t="s">
        <v>6347</v>
      </c>
      <c r="C103" s="120" t="s">
        <v>6348</v>
      </c>
      <c r="D103" s="120" t="s">
        <v>1067</v>
      </c>
      <c r="E103" s="120" t="s">
        <v>400</v>
      </c>
      <c r="F103" s="120" t="s">
        <v>2</v>
      </c>
      <c r="G103" s="232">
        <v>7368311</v>
      </c>
      <c r="H103" s="122" t="s">
        <v>6597</v>
      </c>
      <c r="I103" s="119"/>
      <c r="J103" s="235">
        <v>949202327</v>
      </c>
      <c r="K103" s="69" t="s">
        <v>6598</v>
      </c>
      <c r="L103" s="69"/>
      <c r="M103" s="69"/>
      <c r="N103" s="2" t="s">
        <v>298</v>
      </c>
      <c r="O103" s="120" t="s">
        <v>299</v>
      </c>
      <c r="P103" s="121" t="s">
        <v>6599</v>
      </c>
      <c r="Q103" s="125" t="s">
        <v>6600</v>
      </c>
      <c r="R103" s="129" t="s">
        <v>299</v>
      </c>
      <c r="S103" s="120" t="s">
        <v>299</v>
      </c>
      <c r="T103" s="117">
        <v>45722</v>
      </c>
      <c r="U103" s="123" t="s">
        <v>6601</v>
      </c>
      <c r="V103" s="127">
        <v>45733</v>
      </c>
      <c r="W103" s="120" t="s">
        <v>6584</v>
      </c>
      <c r="X103" s="120">
        <f>NETWORKDAYS(Tabla1[[#This Row],[FECHA DEL INCIDENTE]],Tabla1[[#This Row],[FECHA DE RESPUESTA]])</f>
        <v>8</v>
      </c>
      <c r="Y103" s="120" t="str">
        <f>IF(Tabla1[[#This Row],[ESTADO]]="ACTIVA","ACTIVA",IF(Tabla1[[#This Row],[ESTADO]]="CERRADA","CERRADA",IF(Tabla1[[#This Row],[ESTADO]]="TRASLADADA","CERRADA",IF(Tabla1[[#This Row],[ESTADO]]="DESMONTADA","CERRADA",IF(Tabla1[[#This Row],[ESTADO]]="SEGUIMIENTO","ACTIVA")))))</f>
        <v>CERRADA</v>
      </c>
      <c r="Z103" s="120" t="str">
        <f>+IF(Tabla1[[#This Row],[T. RESPUESTA]]&lt;=1,"24 HORAS",IF(Tabla1[[#This Row],[T. RESPUESTA]]=2,"48 HORAS",IF(Tabla1[[#This Row],[T. RESPUESTA]]=3,"72 HORAS",IF(Tabla1[[#This Row],[T. RESPUESTA]]=4,"96 HORAS",IF(Tabla1[[#This Row],[T. RESPUESTA]]=5,"120 HORAS",IF(Tabla1[[#This Row],[T. RESPUESTA]]&gt;=6,"6 DIAS O MAS","ERROR"))))))</f>
        <v>6 DIAS O MAS</v>
      </c>
      <c r="AA103" s="120" t="s">
        <v>6585</v>
      </c>
      <c r="AB103" s="120" t="str">
        <f>TEXT(Tabla1[[#This Row],[FECHA DEL INCIDENTE]],"MMM-DD")</f>
        <v>mar-06</v>
      </c>
      <c r="AC103" s="122" t="str">
        <f>VLOOKUP(G103,'Archivo data rimac reclamos'!B:C,2,0)</f>
        <v>RIMAC VIP // INSCRIPCION PROGRAMA CUIDATE // C: JESSICA MILAGROS NALDOS BLANCO</v>
      </c>
      <c r="AD103" s="122" t="e">
        <f>VLOOKUP(Tabla1[[#This Row],[dn]],'Reporte de casos MAD'!H:W,16,0)</f>
        <v>#N/A</v>
      </c>
      <c r="AE103" s="120" t="e">
        <f>VLOOKUP(Tabla1[[#This Row],[dn]],'HOJA 3 MEDICAMENTOS'!G:Q,11,0)</f>
        <v>#N/A</v>
      </c>
      <c r="AF103" t="e">
        <f>VLOOKUP(Tabla1[[#This Row],[dn]],'base pendientes viva 1a'!C:Q,15,0)</f>
        <v>#N/A</v>
      </c>
      <c r="AG103" t="e">
        <v>#N/A</v>
      </c>
      <c r="AH103" t="e">
        <v>#N/A</v>
      </c>
      <c r="AI103" s="120" t="str">
        <f>VLOOKUP(Tabla1[[#This Row],[MOTIVO]],clasificador!A:C,2,0)</f>
        <v>Eps</v>
      </c>
      <c r="AJ103" s="120" t="str">
        <f>VLOOKUP(Tabla1[[#This Row],[MOTIVO]],clasificador!A:C,3,0)</f>
        <v>NO ATRIBUIBLE</v>
      </c>
      <c r="AK103" s="329"/>
    </row>
    <row r="104" spans="1:37" ht="18.75" hidden="1" customHeight="1">
      <c r="A104" s="120">
        <f>YEAR(Tabla1[[#This Row],[FECHA DEL INCIDENTE]])*100+MONTH(Tabla1[[#This Row],[FECHA DEL INCIDENTE]])</f>
        <v>202503</v>
      </c>
      <c r="B104" s="120" t="s">
        <v>6347</v>
      </c>
      <c r="C104" s="120" t="s">
        <v>6348</v>
      </c>
      <c r="D104" s="120" t="s">
        <v>1067</v>
      </c>
      <c r="E104" s="120" t="s">
        <v>400</v>
      </c>
      <c r="F104" s="120" t="s">
        <v>2</v>
      </c>
      <c r="G104" s="232">
        <v>7006744</v>
      </c>
      <c r="H104" s="122" t="s">
        <v>6602</v>
      </c>
      <c r="I104" s="119"/>
      <c r="J104" s="235">
        <v>954086780</v>
      </c>
      <c r="K104" s="120"/>
      <c r="L104" s="120"/>
      <c r="M104" s="120"/>
      <c r="N104" s="119" t="s">
        <v>6498</v>
      </c>
      <c r="O104" s="120" t="s">
        <v>299</v>
      </c>
      <c r="P104" s="125" t="s">
        <v>6603</v>
      </c>
      <c r="Q104" s="125" t="s">
        <v>6352</v>
      </c>
      <c r="R104" s="129" t="s">
        <v>338</v>
      </c>
      <c r="S104" s="120" t="s">
        <v>6353</v>
      </c>
      <c r="T104" s="117">
        <v>45722</v>
      </c>
      <c r="U104" s="123" t="s">
        <v>6604</v>
      </c>
      <c r="V104" s="127">
        <v>45733</v>
      </c>
      <c r="W104" s="120" t="s">
        <v>141</v>
      </c>
      <c r="X104" s="120">
        <f>NETWORKDAYS(Tabla1[[#This Row],[FECHA DEL INCIDENTE]],Tabla1[[#This Row],[FECHA DE RESPUESTA]])</f>
        <v>8</v>
      </c>
      <c r="Y104" s="120" t="str">
        <f>IF(Tabla1[[#This Row],[ESTADO]]="ACTIVA","ACTIVA",IF(Tabla1[[#This Row],[ESTADO]]="CERRADA","CERRADA",IF(Tabla1[[#This Row],[ESTADO]]="TRASLADADA","CERRADA",IF(Tabla1[[#This Row],[ESTADO]]="DESMONTADA","CERRADA",IF(Tabla1[[#This Row],[ESTADO]]="SEGUIMIENTO","ACTIVA")))))</f>
        <v>CERRADA</v>
      </c>
      <c r="Z104" s="120" t="str">
        <f>+IF(Tabla1[[#This Row],[T. RESPUESTA]]&lt;=1,"24 HORAS",IF(Tabla1[[#This Row],[T. RESPUESTA]]=2,"48 HORAS",IF(Tabla1[[#This Row],[T. RESPUESTA]]=3,"72 HORAS",IF(Tabla1[[#This Row],[T. RESPUESTA]]=4,"96 HORAS",IF(Tabla1[[#This Row],[T. RESPUESTA]]=5,"120 HORAS",IF(Tabla1[[#This Row],[T. RESPUESTA]]&gt;=6,"6 DIAS O MAS","ERROR"))))))</f>
        <v>6 DIAS O MAS</v>
      </c>
      <c r="AA104" s="120" t="s">
        <v>6355</v>
      </c>
      <c r="AB104" s="120" t="str">
        <f>TEXT(Tabla1[[#This Row],[FECHA DEL INCIDENTE]],"MMM-DD")</f>
        <v>mar-06</v>
      </c>
      <c r="AC104" s="122" t="str">
        <f>VLOOKUP(G104,'Archivo data rimac reclamos'!B:C,2,0)</f>
        <v>RIMAC VIP || PROGRAMA CRONICOS || MAURA ROSALINA PRADO SOTO</v>
      </c>
      <c r="AD104" s="122" t="e">
        <f>VLOOKUP(Tabla1[[#This Row],[dn]],'Reporte de casos MAD'!H:W,16,0)</f>
        <v>#N/A</v>
      </c>
      <c r="AE104" s="120" t="e">
        <f>VLOOKUP(Tabla1[[#This Row],[dn]],'HOJA 3 MEDICAMENTOS'!G:Q,11,0)</f>
        <v>#N/A</v>
      </c>
      <c r="AF104" t="e">
        <f>VLOOKUP(Tabla1[[#This Row],[dn]],'base pendientes viva 1a'!C:Q,15,0)</f>
        <v>#N/A</v>
      </c>
      <c r="AG104" t="e">
        <v>#N/A</v>
      </c>
      <c r="AH104" t="e">
        <v>#N/A</v>
      </c>
      <c r="AI104" s="120" t="str">
        <f>VLOOKUP(Tabla1[[#This Row],[MOTIVO]],clasificador!A:C,2,0)</f>
        <v>Medicamentos</v>
      </c>
      <c r="AJ104" s="120" t="str">
        <f>VLOOKUP(Tabla1[[#This Row],[MOTIVO]],clasificador!A:C,3,0)</f>
        <v>SERVICIO</v>
      </c>
      <c r="AK104" s="329"/>
    </row>
    <row r="105" spans="1:37" ht="18.75" hidden="1" customHeight="1">
      <c r="A105" s="120">
        <f>YEAR(Tabla1[[#This Row],[FECHA DEL INCIDENTE]])*100+MONTH(Tabla1[[#This Row],[FECHA DEL INCIDENTE]])</f>
        <v>202503</v>
      </c>
      <c r="B105" s="120" t="s">
        <v>6347</v>
      </c>
      <c r="C105" s="120" t="s">
        <v>6348</v>
      </c>
      <c r="D105" s="120" t="s">
        <v>1067</v>
      </c>
      <c r="E105" s="120" t="s">
        <v>400</v>
      </c>
      <c r="F105" s="120" t="s">
        <v>2</v>
      </c>
      <c r="G105" s="232">
        <v>79971601</v>
      </c>
      <c r="H105" s="122" t="s">
        <v>6605</v>
      </c>
      <c r="I105" s="119"/>
      <c r="J105" s="235">
        <v>952309456</v>
      </c>
      <c r="K105" s="92" t="s">
        <v>6606</v>
      </c>
      <c r="L105" s="92"/>
      <c r="M105" s="92"/>
      <c r="N105" s="2" t="s">
        <v>298</v>
      </c>
      <c r="O105" s="120" t="s">
        <v>299</v>
      </c>
      <c r="P105" s="121" t="s">
        <v>6607</v>
      </c>
      <c r="Q105" s="125" t="s">
        <v>6600</v>
      </c>
      <c r="R105" s="129" t="s">
        <v>299</v>
      </c>
      <c r="S105" s="120" t="s">
        <v>299</v>
      </c>
      <c r="T105" s="117">
        <v>45722</v>
      </c>
      <c r="U105" s="123" t="s">
        <v>6608</v>
      </c>
      <c r="V105" s="127">
        <v>45723</v>
      </c>
      <c r="W105" s="120" t="s">
        <v>6584</v>
      </c>
      <c r="X105" s="120">
        <f>NETWORKDAYS(Tabla1[[#This Row],[FECHA DEL INCIDENTE]],Tabla1[[#This Row],[FECHA DE RESPUESTA]])</f>
        <v>2</v>
      </c>
      <c r="Y105" s="120" t="str">
        <f>IF(Tabla1[[#This Row],[ESTADO]]="ACTIVA","ACTIVA",IF(Tabla1[[#This Row],[ESTADO]]="CERRADA","CERRADA",IF(Tabla1[[#This Row],[ESTADO]]="TRASLADADA","CERRADA",IF(Tabla1[[#This Row],[ESTADO]]="DESMONTADA","CERRADA",IF(Tabla1[[#This Row],[ESTADO]]="SEGUIMIENTO","ACTIVA")))))</f>
        <v>CERRADA</v>
      </c>
      <c r="Z105" s="120" t="str">
        <f>+IF(Tabla1[[#This Row],[T. RESPUESTA]]&lt;=1,"24 HORAS",IF(Tabla1[[#This Row],[T. RESPUESTA]]=2,"48 HORAS",IF(Tabla1[[#This Row],[T. RESPUESTA]]=3,"72 HORAS",IF(Tabla1[[#This Row],[T. RESPUESTA]]=4,"96 HORAS",IF(Tabla1[[#This Row],[T. RESPUESTA]]=5,"120 HORAS",IF(Tabla1[[#This Row],[T. RESPUESTA]]&gt;=6,"6 DIAS O MAS","ERROR"))))))</f>
        <v>48 HORAS</v>
      </c>
      <c r="AA105" s="120" t="s">
        <v>6585</v>
      </c>
      <c r="AB105" s="120" t="str">
        <f>TEXT(Tabla1[[#This Row],[FECHA DEL INCIDENTE]],"MMM-DD")</f>
        <v>mar-06</v>
      </c>
      <c r="AC105" s="122" t="str">
        <f>VLOOKUP(G105,'Archivo data rimac reclamos'!B:C,2,0)</f>
        <v xml:space="preserve">SOLICITUD DE AFILIACION A PROGRAMA CUIDATE - TITULAR: Christian Portugal Sucapuca PACIENTE: Thiago Portugal Quispe DNI 79971601 - NO CONTESTAN EL TELEFONO </v>
      </c>
      <c r="AD105" s="122" t="e">
        <f>VLOOKUP(Tabla1[[#This Row],[dn]],'Reporte de casos MAD'!H:W,16,0)</f>
        <v>#N/A</v>
      </c>
      <c r="AE105" s="120" t="e">
        <f>VLOOKUP(Tabla1[[#This Row],[dn]],'HOJA 3 MEDICAMENTOS'!G:Q,11,0)</f>
        <v>#N/A</v>
      </c>
      <c r="AF105" t="e">
        <f>VLOOKUP(Tabla1[[#This Row],[dn]],'base pendientes viva 1a'!C:Q,15,0)</f>
        <v>#N/A</v>
      </c>
      <c r="AG105" t="e">
        <v>#N/A</v>
      </c>
      <c r="AH105" t="e">
        <v>#N/A</v>
      </c>
      <c r="AI105" s="120" t="str">
        <f>VLOOKUP(Tabla1[[#This Row],[MOTIVO]],clasificador!A:C,2,0)</f>
        <v>Eps</v>
      </c>
      <c r="AJ105" s="120" t="str">
        <f>VLOOKUP(Tabla1[[#This Row],[MOTIVO]],clasificador!A:C,3,0)</f>
        <v>NO ATRIBUIBLE</v>
      </c>
      <c r="AK105" s="329"/>
    </row>
    <row r="106" spans="1:37" ht="18.75" hidden="1" customHeight="1">
      <c r="A106" s="120">
        <f>YEAR(Tabla1[[#This Row],[FECHA DEL INCIDENTE]])*100+MONTH(Tabla1[[#This Row],[FECHA DEL INCIDENTE]])</f>
        <v>202503</v>
      </c>
      <c r="B106" s="120" t="s">
        <v>6347</v>
      </c>
      <c r="C106" s="120" t="s">
        <v>6348</v>
      </c>
      <c r="D106" s="120" t="s">
        <v>1067</v>
      </c>
      <c r="E106" s="120" t="s">
        <v>400</v>
      </c>
      <c r="F106" s="120" t="s">
        <v>2</v>
      </c>
      <c r="G106" s="232">
        <v>3506981</v>
      </c>
      <c r="H106" s="122" t="s">
        <v>6609</v>
      </c>
      <c r="I106" s="119"/>
      <c r="J106" s="235">
        <v>940148591</v>
      </c>
      <c r="K106" s="92" t="s">
        <v>6610</v>
      </c>
      <c r="L106" s="92"/>
      <c r="M106" s="92"/>
      <c r="N106" s="2" t="s">
        <v>298</v>
      </c>
      <c r="O106" s="120" t="s">
        <v>299</v>
      </c>
      <c r="P106" s="125" t="s">
        <v>6611</v>
      </c>
      <c r="Q106" s="125" t="s">
        <v>6359</v>
      </c>
      <c r="R106" s="129" t="s">
        <v>272</v>
      </c>
      <c r="S106" s="120" t="s">
        <v>352</v>
      </c>
      <c r="T106" s="117">
        <v>45722</v>
      </c>
      <c r="U106" s="123" t="s">
        <v>6612</v>
      </c>
      <c r="V106" s="117">
        <v>45733</v>
      </c>
      <c r="W106" s="120" t="s">
        <v>141</v>
      </c>
      <c r="X106" s="120">
        <f>NETWORKDAYS(Tabla1[[#This Row],[FECHA DEL INCIDENTE]],Tabla1[[#This Row],[FECHA DE RESPUESTA]])</f>
        <v>8</v>
      </c>
      <c r="Y106" s="120" t="str">
        <f>IF(Tabla1[[#This Row],[ESTADO]]="ACTIVA","ACTIVA",IF(Tabla1[[#This Row],[ESTADO]]="CERRADA","CERRADA",IF(Tabla1[[#This Row],[ESTADO]]="TRASLADADA","CERRADA",IF(Tabla1[[#This Row],[ESTADO]]="DESMONTADA","CERRADA",IF(Tabla1[[#This Row],[ESTADO]]="SEGUIMIENTO","ACTIVA")))))</f>
        <v>CERRADA</v>
      </c>
      <c r="Z106" s="120" t="str">
        <f>+IF(Tabla1[[#This Row],[T. RESPUESTA]]&lt;=1,"24 HORAS",IF(Tabla1[[#This Row],[T. RESPUESTA]]=2,"48 HORAS",IF(Tabla1[[#This Row],[T. RESPUESTA]]=3,"72 HORAS",IF(Tabla1[[#This Row],[T. RESPUESTA]]=4,"96 HORAS",IF(Tabla1[[#This Row],[T. RESPUESTA]]=5,"120 HORAS",IF(Tabla1[[#This Row],[T. RESPUESTA]]&gt;=6,"6 DIAS O MAS","ERROR"))))))</f>
        <v>6 DIAS O MAS</v>
      </c>
      <c r="AA106" s="120" t="s">
        <v>6355</v>
      </c>
      <c r="AB106" s="120" t="str">
        <f>TEXT(Tabla1[[#This Row],[FECHA DEL INCIDENTE]],"MMM-DD")</f>
        <v>mar-06</v>
      </c>
      <c r="AC106" s="122" t="str">
        <f>VLOOKUP(G106,'Archivo data rimac reclamos'!B:C,2,0)</f>
        <v>DERIVACION MDC A CUIDATE Juan Manuel Rivas Castillo</v>
      </c>
      <c r="AD106" s="122" t="e">
        <f>VLOOKUP(Tabla1[[#This Row],[dn]],'Reporte de casos MAD'!H:W,16,0)</f>
        <v>#N/A</v>
      </c>
      <c r="AE106" s="120" t="e">
        <f>VLOOKUP(Tabla1[[#This Row],[dn]],'HOJA 3 MEDICAMENTOS'!G:Q,11,0)</f>
        <v>#N/A</v>
      </c>
      <c r="AF106" t="str">
        <f>VLOOKUP(Tabla1[[#This Row],[dn]],'base pendientes viva 1a'!C:Q,15,0)</f>
        <v>SI</v>
      </c>
      <c r="AG106" t="e">
        <v>#N/A</v>
      </c>
      <c r="AH106" t="e">
        <v>#N/A</v>
      </c>
      <c r="AI106" s="120" t="str">
        <f>VLOOKUP(Tabla1[[#This Row],[MOTIVO]],clasificador!A:C,2,0)</f>
        <v>Solicitud</v>
      </c>
      <c r="AJ106" s="120" t="str">
        <f>VLOOKUP(Tabla1[[#This Row],[MOTIVO]],clasificador!A:C,3,0)</f>
        <v>SOLICITUD</v>
      </c>
      <c r="AK106" s="329"/>
    </row>
    <row r="107" spans="1:37" ht="18.75" customHeight="1">
      <c r="A107" s="120">
        <f>YEAR(Tabla1[[#This Row],[FECHA DEL INCIDENTE]])*100+MONTH(Tabla1[[#This Row],[FECHA DEL INCIDENTE]])</f>
        <v>202503</v>
      </c>
      <c r="B107" s="120" t="s">
        <v>6347</v>
      </c>
      <c r="C107" s="120" t="s">
        <v>6348</v>
      </c>
      <c r="D107" s="120" t="s">
        <v>1067</v>
      </c>
      <c r="E107" s="120" t="s">
        <v>400</v>
      </c>
      <c r="F107" s="120" t="s">
        <v>2</v>
      </c>
      <c r="G107" s="232">
        <v>73339945</v>
      </c>
      <c r="H107" s="119" t="s">
        <v>6613</v>
      </c>
      <c r="I107" s="119"/>
      <c r="J107" s="235">
        <v>960400899</v>
      </c>
      <c r="K107" s="69" t="s">
        <v>6614</v>
      </c>
      <c r="L107" s="69"/>
      <c r="M107" s="69"/>
      <c r="N107" s="119" t="s">
        <v>6498</v>
      </c>
      <c r="O107" s="120" t="s">
        <v>299</v>
      </c>
      <c r="P107" s="125" t="s">
        <v>6615</v>
      </c>
      <c r="Q107" s="125" t="s">
        <v>6616</v>
      </c>
      <c r="R107" s="129" t="s">
        <v>400</v>
      </c>
      <c r="S107" s="120" t="s">
        <v>331</v>
      </c>
      <c r="T107" s="117">
        <v>45723</v>
      </c>
      <c r="U107" s="123" t="s">
        <v>6617</v>
      </c>
      <c r="V107" s="127">
        <v>45735</v>
      </c>
      <c r="W107" s="120" t="s">
        <v>141</v>
      </c>
      <c r="X107" s="120">
        <f>NETWORKDAYS(Tabla1[[#This Row],[FECHA DEL INCIDENTE]],Tabla1[[#This Row],[FECHA DE RESPUESTA]])</f>
        <v>9</v>
      </c>
      <c r="Y107" s="120" t="str">
        <f>IF(Tabla1[[#This Row],[ESTADO]]="ACTIVA","ACTIVA",IF(Tabla1[[#This Row],[ESTADO]]="CERRADA","CERRADA",IF(Tabla1[[#This Row],[ESTADO]]="TRASLADADA","CERRADA",IF(Tabla1[[#This Row],[ESTADO]]="DESMONTADA","CERRADA",IF(Tabla1[[#This Row],[ESTADO]]="SEGUIMIENTO","ACTIVA")))))</f>
        <v>CERRADA</v>
      </c>
      <c r="Z107" s="120" t="str">
        <f>+IF(Tabla1[[#This Row],[T. RESPUESTA]]&lt;=1,"24 HORAS",IF(Tabla1[[#This Row],[T. RESPUESTA]]=2,"48 HORAS",IF(Tabla1[[#This Row],[T. RESPUESTA]]=3,"72 HORAS",IF(Tabla1[[#This Row],[T. RESPUESTA]]=4,"96 HORAS",IF(Tabla1[[#This Row],[T. RESPUESTA]]=5,"120 HORAS",IF(Tabla1[[#This Row],[T. RESPUESTA]]&gt;=6,"6 DIAS O MAS","ERROR"))))))</f>
        <v>6 DIAS O MAS</v>
      </c>
      <c r="AA107" s="120" t="s">
        <v>6355</v>
      </c>
      <c r="AB107" s="120" t="str">
        <f>TEXT(Tabla1[[#This Row],[FECHA DEL INCIDENTE]],"MMM-DD")</f>
        <v>mar-07</v>
      </c>
      <c r="AC107" s="122" t="str">
        <f>VLOOKUP(G107,'Archivo data rimac reclamos'!B:C,2,0)</f>
        <v>PACIENTE DEL PROGRAMA CUIDATE / FRANCIS ANN ROJAS BISMARCK / NO RECIBIO RECETAS MEDICAS</v>
      </c>
      <c r="AD107" s="122" t="e">
        <f>VLOOKUP(Tabla1[[#This Row],[dn]],'Reporte de casos MAD'!H:W,16,0)</f>
        <v>#N/A</v>
      </c>
      <c r="AE107" s="120" t="e">
        <f>VLOOKUP(Tabla1[[#This Row],[dn]],'HOJA 3 MEDICAMENTOS'!G:Q,11,0)</f>
        <v>#N/A</v>
      </c>
      <c r="AF107" t="e">
        <f>VLOOKUP(Tabla1[[#This Row],[dn]],'base pendientes viva 1a'!C:Q,15,0)</f>
        <v>#N/A</v>
      </c>
      <c r="AG107" t="e">
        <v>#N/A</v>
      </c>
      <c r="AH107" t="e">
        <v>#N/A</v>
      </c>
      <c r="AI107" s="120" t="str">
        <f>VLOOKUP(Tabla1[[#This Row],[MOTIVO]],clasificador!A:C,2,0)</f>
        <v>Atención Asistencial</v>
      </c>
      <c r="AJ107" s="120" t="str">
        <f>VLOOKUP(Tabla1[[#This Row],[MOTIVO]],clasificador!A:C,3,0)</f>
        <v>SERVICIO</v>
      </c>
      <c r="AK107" s="329"/>
    </row>
    <row r="108" spans="1:37" ht="18.75" customHeight="1">
      <c r="A108" s="120">
        <f>YEAR(Tabla1[[#This Row],[FECHA DEL INCIDENTE]])*100+MONTH(Tabla1[[#This Row],[FECHA DEL INCIDENTE]])</f>
        <v>202503</v>
      </c>
      <c r="B108" s="120" t="s">
        <v>6347</v>
      </c>
      <c r="C108" s="120" t="s">
        <v>6348</v>
      </c>
      <c r="D108" s="120" t="s">
        <v>1067</v>
      </c>
      <c r="E108" s="120" t="s">
        <v>400</v>
      </c>
      <c r="F108" s="120" t="s">
        <v>2</v>
      </c>
      <c r="G108" s="232">
        <v>7843321</v>
      </c>
      <c r="H108" s="122" t="s">
        <v>6618</v>
      </c>
      <c r="I108" s="119"/>
      <c r="J108" s="235">
        <v>972732022</v>
      </c>
      <c r="K108" s="120"/>
      <c r="L108" s="120"/>
      <c r="M108" s="120"/>
      <c r="N108" s="122" t="s">
        <v>298</v>
      </c>
      <c r="O108" s="120" t="s">
        <v>299</v>
      </c>
      <c r="P108" s="125" t="s">
        <v>6619</v>
      </c>
      <c r="Q108" s="125" t="s">
        <v>6359</v>
      </c>
      <c r="R108" s="129" t="s">
        <v>400</v>
      </c>
      <c r="S108" s="120" t="s">
        <v>318</v>
      </c>
      <c r="T108" s="117">
        <v>45723</v>
      </c>
      <c r="U108" s="123" t="s">
        <v>6620</v>
      </c>
      <c r="V108" s="127">
        <v>45735</v>
      </c>
      <c r="W108" s="120" t="s">
        <v>141</v>
      </c>
      <c r="X108" s="120">
        <f>NETWORKDAYS(Tabla1[[#This Row],[FECHA DEL INCIDENTE]],Tabla1[[#This Row],[FECHA DE RESPUESTA]])</f>
        <v>9</v>
      </c>
      <c r="Y108" s="120" t="str">
        <f>IF(Tabla1[[#This Row],[ESTADO]]="ACTIVA","ACTIVA",IF(Tabla1[[#This Row],[ESTADO]]="CERRADA","CERRADA",IF(Tabla1[[#This Row],[ESTADO]]="TRASLADADA","CERRADA",IF(Tabla1[[#This Row],[ESTADO]]="DESMONTADA","CERRADA",IF(Tabla1[[#This Row],[ESTADO]]="SEGUIMIENTO","ACTIVA")))))</f>
        <v>CERRADA</v>
      </c>
      <c r="Z108" s="120" t="str">
        <f>+IF(Tabla1[[#This Row],[T. RESPUESTA]]&lt;=1,"24 HORAS",IF(Tabla1[[#This Row],[T. RESPUESTA]]=2,"48 HORAS",IF(Tabla1[[#This Row],[T. RESPUESTA]]=3,"72 HORAS",IF(Tabla1[[#This Row],[T. RESPUESTA]]=4,"96 HORAS",IF(Tabla1[[#This Row],[T. RESPUESTA]]=5,"120 HORAS",IF(Tabla1[[#This Row],[T. RESPUESTA]]&gt;=6,"6 DIAS O MAS","ERROR"))))))</f>
        <v>6 DIAS O MAS</v>
      </c>
      <c r="AA108" s="120" t="s">
        <v>6355</v>
      </c>
      <c r="AB108" s="120" t="str">
        <f>TEXT(Tabla1[[#This Row],[FECHA DEL INCIDENTE]],"MMM-DD")</f>
        <v>mar-07</v>
      </c>
      <c r="AC108" s="122" t="str">
        <f>VLOOKUP(G108,'Archivo data rimac reclamos'!B:C,2,0)</f>
        <v>DISLIPIDEMIA E HIPOTIROISDISMO//SANDRA MILAGROS RIVAROLA LIMONCHI</v>
      </c>
      <c r="AD108" s="122" t="e">
        <f>VLOOKUP(Tabla1[[#This Row],[dn]],'Reporte de casos MAD'!H:W,16,0)</f>
        <v>#N/A</v>
      </c>
      <c r="AE108" s="120" t="e">
        <f>VLOOKUP(Tabla1[[#This Row],[dn]],'HOJA 3 MEDICAMENTOS'!G:Q,11,0)</f>
        <v>#N/A</v>
      </c>
      <c r="AF108" t="e">
        <f>VLOOKUP(Tabla1[[#This Row],[dn]],'base pendientes viva 1a'!C:Q,15,0)</f>
        <v>#N/A</v>
      </c>
      <c r="AG108" t="e">
        <v>#N/A</v>
      </c>
      <c r="AH108" t="e">
        <v>#N/A</v>
      </c>
      <c r="AI108" s="120" t="str">
        <f>VLOOKUP(Tabla1[[#This Row],[MOTIVO]],clasificador!A:C,2,0)</f>
        <v>Solicitud</v>
      </c>
      <c r="AJ108" s="120" t="str">
        <f>VLOOKUP(Tabla1[[#This Row],[MOTIVO]],clasificador!A:C,3,0)</f>
        <v>SOLICITUD</v>
      </c>
      <c r="AK108" s="329"/>
    </row>
    <row r="109" spans="1:37" ht="18.75" customHeight="1">
      <c r="A109" s="120">
        <f>YEAR(Tabla1[[#This Row],[FECHA DEL INCIDENTE]])*100+MONTH(Tabla1[[#This Row],[FECHA DEL INCIDENTE]])</f>
        <v>202503</v>
      </c>
      <c r="B109" s="120" t="s">
        <v>6347</v>
      </c>
      <c r="C109" s="120" t="s">
        <v>6348</v>
      </c>
      <c r="D109" s="120" t="s">
        <v>1067</v>
      </c>
      <c r="E109" s="120" t="s">
        <v>400</v>
      </c>
      <c r="F109" s="120" t="s">
        <v>2</v>
      </c>
      <c r="G109" s="232">
        <v>10220773</v>
      </c>
      <c r="H109" s="122" t="s">
        <v>6621</v>
      </c>
      <c r="I109" s="119"/>
      <c r="J109" s="235">
        <v>992986082</v>
      </c>
      <c r="K109" s="120"/>
      <c r="L109" s="120"/>
      <c r="M109" s="120"/>
      <c r="N109" s="119" t="s">
        <v>6498</v>
      </c>
      <c r="O109" s="120" t="s">
        <v>299</v>
      </c>
      <c r="P109" s="125" t="s">
        <v>6622</v>
      </c>
      <c r="Q109" s="6" t="s">
        <v>313</v>
      </c>
      <c r="R109" s="129" t="s">
        <v>400</v>
      </c>
      <c r="S109" s="120" t="s">
        <v>352</v>
      </c>
      <c r="T109" s="117">
        <v>45723</v>
      </c>
      <c r="U109" s="123" t="s">
        <v>6623</v>
      </c>
      <c r="V109" s="127">
        <v>45735</v>
      </c>
      <c r="W109" s="120" t="s">
        <v>141</v>
      </c>
      <c r="X109" s="120">
        <f>NETWORKDAYS(Tabla1[[#This Row],[FECHA DEL INCIDENTE]],Tabla1[[#This Row],[FECHA DE RESPUESTA]])</f>
        <v>9</v>
      </c>
      <c r="Y109" s="120" t="str">
        <f>IF(Tabla1[[#This Row],[ESTADO]]="ACTIVA","ACTIVA",IF(Tabla1[[#This Row],[ESTADO]]="CERRADA","CERRADA",IF(Tabla1[[#This Row],[ESTADO]]="TRASLADADA","CERRADA",IF(Tabla1[[#This Row],[ESTADO]]="DESMONTADA","CERRADA",IF(Tabla1[[#This Row],[ESTADO]]="SEGUIMIENTO","ACTIVA")))))</f>
        <v>CERRADA</v>
      </c>
      <c r="Z109" s="120" t="str">
        <f>+IF(Tabla1[[#This Row],[T. RESPUESTA]]&lt;=1,"24 HORAS",IF(Tabla1[[#This Row],[T. RESPUESTA]]=2,"48 HORAS",IF(Tabla1[[#This Row],[T. RESPUESTA]]=3,"72 HORAS",IF(Tabla1[[#This Row],[T. RESPUESTA]]=4,"96 HORAS",IF(Tabla1[[#This Row],[T. RESPUESTA]]=5,"120 HORAS",IF(Tabla1[[#This Row],[T. RESPUESTA]]&gt;=6,"6 DIAS O MAS","ERROR"))))))</f>
        <v>6 DIAS O MAS</v>
      </c>
      <c r="AA109" s="120" t="s">
        <v>6355</v>
      </c>
      <c r="AB109" s="120" t="str">
        <f>TEXT(Tabla1[[#This Row],[FECHA DEL INCIDENTE]],"MMM-DD")</f>
        <v>mar-07</v>
      </c>
      <c r="AC109" s="122" t="str">
        <f>VLOOKUP(G109,'Archivo data rimac reclamos'!B:C,2,0)</f>
        <v>PROGRAMA CUIDATE // Paciente: DANIEL PEDRO MARCELO INDACOCHEA NUGENT</v>
      </c>
      <c r="AD109" s="122" t="e">
        <f>VLOOKUP(Tabla1[[#This Row],[dn]],'Reporte de casos MAD'!H:W,16,0)</f>
        <v>#N/A</v>
      </c>
      <c r="AE109" s="120" t="e">
        <f>VLOOKUP(Tabla1[[#This Row],[dn]],'HOJA 3 MEDICAMENTOS'!G:Q,11,0)</f>
        <v>#N/A</v>
      </c>
      <c r="AF109" t="e">
        <f>VLOOKUP(Tabla1[[#This Row],[dn]],'base pendientes viva 1a'!C:Q,15,0)</f>
        <v>#N/A</v>
      </c>
      <c r="AG109" t="e">
        <v>#N/A</v>
      </c>
      <c r="AH109" t="e">
        <v>#N/A</v>
      </c>
      <c r="AI109" s="120" t="str">
        <f>VLOOKUP(Tabla1[[#This Row],[MOTIVO]],clasificador!A:C,2,0)</f>
        <v>Acceso</v>
      </c>
      <c r="AJ109" s="120" t="str">
        <f>VLOOKUP(Tabla1[[#This Row],[MOTIVO]],clasificador!A:C,3,0)</f>
        <v>SERVICIO</v>
      </c>
      <c r="AK109" s="329"/>
    </row>
    <row r="110" spans="1:37" ht="18.75" hidden="1" customHeight="1">
      <c r="A110" s="120">
        <f>YEAR(Tabla1[[#This Row],[FECHA DEL INCIDENTE]])*100+MONTH(Tabla1[[#This Row],[FECHA DEL INCIDENTE]])</f>
        <v>202503</v>
      </c>
      <c r="B110" s="120" t="s">
        <v>6347</v>
      </c>
      <c r="C110" s="120" t="s">
        <v>6348</v>
      </c>
      <c r="D110" s="120" t="s">
        <v>1067</v>
      </c>
      <c r="E110" s="120" t="s">
        <v>400</v>
      </c>
      <c r="F110" s="120" t="s">
        <v>2</v>
      </c>
      <c r="G110" s="208" t="s">
        <v>6624</v>
      </c>
      <c r="H110" s="119" t="s">
        <v>79</v>
      </c>
      <c r="I110" s="119"/>
      <c r="J110" s="235">
        <v>980797569</v>
      </c>
      <c r="K110" s="69" t="s">
        <v>6625</v>
      </c>
      <c r="L110" s="69"/>
      <c r="M110" s="69"/>
      <c r="N110" s="119" t="s">
        <v>6498</v>
      </c>
      <c r="O110" s="120" t="s">
        <v>299</v>
      </c>
      <c r="P110" s="125" t="s">
        <v>6626</v>
      </c>
      <c r="Q110" s="125" t="s">
        <v>6616</v>
      </c>
      <c r="R110" s="129" t="s">
        <v>272</v>
      </c>
      <c r="S110" s="120" t="s">
        <v>331</v>
      </c>
      <c r="T110" s="117">
        <v>45723</v>
      </c>
      <c r="U110" s="96" t="s">
        <v>6627</v>
      </c>
      <c r="V110" s="117">
        <v>45723</v>
      </c>
      <c r="W110" s="120" t="s">
        <v>141</v>
      </c>
      <c r="X110" s="120">
        <f>NETWORKDAYS(Tabla1[[#This Row],[FECHA DEL INCIDENTE]],Tabla1[[#This Row],[FECHA DE RESPUESTA]])</f>
        <v>1</v>
      </c>
      <c r="Y110" s="120" t="str">
        <f>IF(Tabla1[[#This Row],[ESTADO]]="ACTIVA","ACTIVA",IF(Tabla1[[#This Row],[ESTADO]]="CERRADA","CERRADA",IF(Tabla1[[#This Row],[ESTADO]]="TRASLADADA","CERRADA",IF(Tabla1[[#This Row],[ESTADO]]="DESMONTADA","CERRADA",IF(Tabla1[[#This Row],[ESTADO]]="SEGUIMIENTO","ACTIVA")))))</f>
        <v>CERRADA</v>
      </c>
      <c r="Z110" s="120" t="str">
        <f>+IF(Tabla1[[#This Row],[T. RESPUESTA]]&lt;=1,"24 HORAS",IF(Tabla1[[#This Row],[T. RESPUESTA]]=2,"48 HORAS",IF(Tabla1[[#This Row],[T. RESPUESTA]]=3,"72 HORAS",IF(Tabla1[[#This Row],[T. RESPUESTA]]=4,"96 HORAS",IF(Tabla1[[#This Row],[T. RESPUESTA]]=5,"120 HORAS",IF(Tabla1[[#This Row],[T. RESPUESTA]]&gt;=6,"6 DIAS O MAS","ERROR"))))))</f>
        <v>24 HORAS</v>
      </c>
      <c r="AA110" s="120" t="s">
        <v>6355</v>
      </c>
      <c r="AB110" s="120" t="str">
        <f>TEXT(Tabla1[[#This Row],[FECHA DEL INCIDENTE]],"MMM-DD")</f>
        <v>mar-07</v>
      </c>
      <c r="AC110" s="122" t="e">
        <f>VLOOKUP(G110,'Archivo data rimac reclamos'!B:C,2,0)</f>
        <v>#N/A</v>
      </c>
      <c r="AD110" s="122" t="e">
        <f>VLOOKUP(Tabla1[[#This Row],[dn]],'Reporte de casos MAD'!H:W,16,0)</f>
        <v>#N/A</v>
      </c>
      <c r="AE110" s="120" t="e">
        <f>VLOOKUP(Tabla1[[#This Row],[dn]],'HOJA 3 MEDICAMENTOS'!G:Q,11,0)</f>
        <v>#N/A</v>
      </c>
      <c r="AF110" t="e">
        <f>VLOOKUP(Tabla1[[#This Row],[dn]],'base pendientes viva 1a'!C:Q,15,0)</f>
        <v>#N/A</v>
      </c>
      <c r="AG110" t="e">
        <v>#N/A</v>
      </c>
      <c r="AH110" t="e">
        <v>#N/A</v>
      </c>
      <c r="AI110" s="120" t="str">
        <f>VLOOKUP(Tabla1[[#This Row],[MOTIVO]],clasificador!A:C,2,0)</f>
        <v>Atención Asistencial</v>
      </c>
      <c r="AJ110" s="120" t="str">
        <f>VLOOKUP(Tabla1[[#This Row],[MOTIVO]],clasificador!A:C,3,0)</f>
        <v>SERVICIO</v>
      </c>
      <c r="AK110" s="329"/>
    </row>
    <row r="111" spans="1:37" ht="18.75" hidden="1" customHeight="1">
      <c r="A111" s="120">
        <f>YEAR(Tabla1[[#This Row],[FECHA DEL INCIDENTE]])*100+MONTH(Tabla1[[#This Row],[FECHA DEL INCIDENTE]])</f>
        <v>202503</v>
      </c>
      <c r="B111" s="120" t="s">
        <v>6347</v>
      </c>
      <c r="C111" s="120" t="s">
        <v>6348</v>
      </c>
      <c r="D111" s="120" t="s">
        <v>1067</v>
      </c>
      <c r="E111" s="120" t="s">
        <v>400</v>
      </c>
      <c r="F111" s="120" t="s">
        <v>2</v>
      </c>
      <c r="G111" s="232">
        <v>10091783</v>
      </c>
      <c r="H111" s="122" t="s">
        <v>6628</v>
      </c>
      <c r="I111" s="119"/>
      <c r="J111" s="235">
        <v>963898715</v>
      </c>
      <c r="K111" s="69" t="s">
        <v>6629</v>
      </c>
      <c r="L111" s="69"/>
      <c r="M111" s="69"/>
      <c r="N111" s="122" t="s">
        <v>298</v>
      </c>
      <c r="O111" s="120" t="s">
        <v>299</v>
      </c>
      <c r="P111" s="125" t="s">
        <v>6630</v>
      </c>
      <c r="Q111" s="125" t="s">
        <v>6359</v>
      </c>
      <c r="R111" s="129" t="s">
        <v>272</v>
      </c>
      <c r="S111" s="120" t="s">
        <v>331</v>
      </c>
      <c r="T111" s="117">
        <v>45723</v>
      </c>
      <c r="U111" s="123" t="s">
        <v>6631</v>
      </c>
      <c r="V111" s="117">
        <v>45723</v>
      </c>
      <c r="W111" s="120" t="s">
        <v>141</v>
      </c>
      <c r="X111" s="120">
        <f>NETWORKDAYS(Tabla1[[#This Row],[FECHA DEL INCIDENTE]],Tabla1[[#This Row],[FECHA DE RESPUESTA]])</f>
        <v>1</v>
      </c>
      <c r="Y111" s="120" t="str">
        <f>IF(Tabla1[[#This Row],[ESTADO]]="ACTIVA","ACTIVA",IF(Tabla1[[#This Row],[ESTADO]]="CERRADA","CERRADA",IF(Tabla1[[#This Row],[ESTADO]]="TRASLADADA","CERRADA",IF(Tabla1[[#This Row],[ESTADO]]="DESMONTADA","CERRADA",IF(Tabla1[[#This Row],[ESTADO]]="SEGUIMIENTO","ACTIVA")))))</f>
        <v>CERRADA</v>
      </c>
      <c r="Z111" s="120" t="str">
        <f>+IF(Tabla1[[#This Row],[T. RESPUESTA]]&lt;=1,"24 HORAS",IF(Tabla1[[#This Row],[T. RESPUESTA]]=2,"48 HORAS",IF(Tabla1[[#This Row],[T. RESPUESTA]]=3,"72 HORAS",IF(Tabla1[[#This Row],[T. RESPUESTA]]=4,"96 HORAS",IF(Tabla1[[#This Row],[T. RESPUESTA]]=5,"120 HORAS",IF(Tabla1[[#This Row],[T. RESPUESTA]]&gt;=6,"6 DIAS O MAS","ERROR"))))))</f>
        <v>24 HORAS</v>
      </c>
      <c r="AA111" s="120" t="s">
        <v>6355</v>
      </c>
      <c r="AB111" s="120" t="str">
        <f>TEXT(Tabla1[[#This Row],[FECHA DEL INCIDENTE]],"MMM-DD")</f>
        <v>mar-07</v>
      </c>
      <c r="AC111" s="122" t="str">
        <f>VLOOKUP(G111,'Archivo data rimac reclamos'!B:C,2,0)</f>
        <v>DERIVACION MDC A CUIDATEGisella Isabel Galindo Cieza</v>
      </c>
      <c r="AD111" s="122" t="e">
        <f>VLOOKUP(Tabla1[[#This Row],[dn]],'Reporte de casos MAD'!H:W,16,0)</f>
        <v>#N/A</v>
      </c>
      <c r="AE111" s="120" t="e">
        <f>VLOOKUP(Tabla1[[#This Row],[dn]],'HOJA 3 MEDICAMENTOS'!G:Q,11,0)</f>
        <v>#N/A</v>
      </c>
      <c r="AF111" t="e">
        <f>VLOOKUP(Tabla1[[#This Row],[dn]],'base pendientes viva 1a'!C:Q,15,0)</f>
        <v>#N/A</v>
      </c>
      <c r="AG111" t="e">
        <v>#N/A</v>
      </c>
      <c r="AH111" t="e">
        <v>#N/A</v>
      </c>
      <c r="AI111" s="120" t="str">
        <f>VLOOKUP(Tabla1[[#This Row],[MOTIVO]],clasificador!A:C,2,0)</f>
        <v>Solicitud</v>
      </c>
      <c r="AJ111" s="120" t="str">
        <f>VLOOKUP(Tabla1[[#This Row],[MOTIVO]],clasificador!A:C,3,0)</f>
        <v>SOLICITUD</v>
      </c>
      <c r="AK111" s="329"/>
    </row>
    <row r="112" spans="1:37" ht="18.75" customHeight="1">
      <c r="A112" s="120">
        <f>YEAR(Tabla1[[#This Row],[FECHA DEL INCIDENTE]])*100+MONTH(Tabla1[[#This Row],[FECHA DEL INCIDENTE]])</f>
        <v>202503</v>
      </c>
      <c r="B112" s="120" t="s">
        <v>6347</v>
      </c>
      <c r="C112" s="120" t="s">
        <v>6348</v>
      </c>
      <c r="D112" s="120" t="s">
        <v>1067</v>
      </c>
      <c r="E112" s="120" t="s">
        <v>400</v>
      </c>
      <c r="F112" s="120" t="s">
        <v>2</v>
      </c>
      <c r="G112" s="232">
        <v>7819040</v>
      </c>
      <c r="H112" s="37" t="s">
        <v>6632</v>
      </c>
      <c r="I112" s="119"/>
      <c r="J112" s="248">
        <v>999708564</v>
      </c>
      <c r="K112" s="120"/>
      <c r="L112" s="120"/>
      <c r="M112" s="120"/>
      <c r="N112" s="2" t="s">
        <v>298</v>
      </c>
      <c r="O112" s="120" t="s">
        <v>299</v>
      </c>
      <c r="P112" s="125" t="s">
        <v>6633</v>
      </c>
      <c r="Q112" s="125" t="s">
        <v>301</v>
      </c>
      <c r="R112" s="129" t="s">
        <v>400</v>
      </c>
      <c r="S112" s="120" t="s">
        <v>6416</v>
      </c>
      <c r="T112" s="117">
        <v>45723</v>
      </c>
      <c r="U112" s="123" t="s">
        <v>6634</v>
      </c>
      <c r="V112" s="127">
        <v>45726</v>
      </c>
      <c r="W112" s="120" t="s">
        <v>141</v>
      </c>
      <c r="X112" s="120">
        <f>NETWORKDAYS(Tabla1[[#This Row],[FECHA DEL INCIDENTE]],Tabla1[[#This Row],[FECHA DE RESPUESTA]])</f>
        <v>2</v>
      </c>
      <c r="Y112" s="120" t="str">
        <f>IF(Tabla1[[#This Row],[ESTADO]]="ACTIVA","ACTIVA",IF(Tabla1[[#This Row],[ESTADO]]="CERRADA","CERRADA",IF(Tabla1[[#This Row],[ESTADO]]="TRASLADADA","CERRADA",IF(Tabla1[[#This Row],[ESTADO]]="DESMONTADA","CERRADA",IF(Tabla1[[#This Row],[ESTADO]]="SEGUIMIENTO","ACTIVA")))))</f>
        <v>CERRADA</v>
      </c>
      <c r="Z112" s="120" t="str">
        <f>+IF(Tabla1[[#This Row],[T. RESPUESTA]]&lt;=1,"24 HORAS",IF(Tabla1[[#This Row],[T. RESPUESTA]]=2,"48 HORAS",IF(Tabla1[[#This Row],[T. RESPUESTA]]=3,"72 HORAS",IF(Tabla1[[#This Row],[T. RESPUESTA]]=4,"96 HORAS",IF(Tabla1[[#This Row],[T. RESPUESTA]]=5,"120 HORAS",IF(Tabla1[[#This Row],[T. RESPUESTA]]&gt;=6,"6 DIAS O MAS","ERROR"))))))</f>
        <v>48 HORAS</v>
      </c>
      <c r="AA112" s="120" t="s">
        <v>6355</v>
      </c>
      <c r="AB112" s="120" t="str">
        <f>TEXT(Tabla1[[#This Row],[FECHA DEL INCIDENTE]],"MMM-DD")</f>
        <v>mar-07</v>
      </c>
      <c r="AC112" s="122" t="str">
        <f>VLOOKUP(G112,'Archivo data rimac reclamos'!B:C,2,0)</f>
        <v xml:space="preserve">Asegurada Yolanda Patricia Tejeda Moscoso - Programa de Artritis Rematoidea // Contratante Obras de Ingenieria - Poliza E0003156// Rimac Seguros </v>
      </c>
      <c r="AD112" s="122" t="e">
        <f>VLOOKUP(Tabla1[[#This Row],[dn]],'Reporte de casos MAD'!H:W,16,0)</f>
        <v>#N/A</v>
      </c>
      <c r="AE112" s="120" t="e">
        <f>VLOOKUP(Tabla1[[#This Row],[dn]],'HOJA 3 MEDICAMENTOS'!G:Q,11,0)</f>
        <v>#N/A</v>
      </c>
      <c r="AF112" t="e">
        <f>VLOOKUP(Tabla1[[#This Row],[dn]],'base pendientes viva 1a'!C:Q,15,0)</f>
        <v>#N/A</v>
      </c>
      <c r="AG112" t="e">
        <v>#N/A</v>
      </c>
      <c r="AH112" t="e">
        <v>#N/A</v>
      </c>
      <c r="AI112" s="120" t="str">
        <f>VLOOKUP(Tabla1[[#This Row],[MOTIVO]],clasificador!A:C,2,0)</f>
        <v>Solicitud</v>
      </c>
      <c r="AJ112" s="120" t="str">
        <f>VLOOKUP(Tabla1[[#This Row],[MOTIVO]],clasificador!A:C,3,0)</f>
        <v>SOLICITUD</v>
      </c>
      <c r="AK112" s="329"/>
    </row>
    <row r="113" spans="1:37" ht="18.75" hidden="1" customHeight="1">
      <c r="A113" s="120">
        <f>YEAR(Tabla1[[#This Row],[FECHA DEL INCIDENTE]])*100+MONTH(Tabla1[[#This Row],[FECHA DEL INCIDENTE]])</f>
        <v>202503</v>
      </c>
      <c r="B113" s="120" t="s">
        <v>6347</v>
      </c>
      <c r="C113" s="120" t="s">
        <v>6348</v>
      </c>
      <c r="D113" s="120" t="s">
        <v>1067</v>
      </c>
      <c r="E113" s="120" t="s">
        <v>400</v>
      </c>
      <c r="F113" s="120" t="s">
        <v>2</v>
      </c>
      <c r="G113" s="232">
        <v>8804113</v>
      </c>
      <c r="H113" s="122" t="s">
        <v>6635</v>
      </c>
      <c r="I113" s="119"/>
      <c r="J113" s="235"/>
      <c r="K113" s="120"/>
      <c r="L113" s="120"/>
      <c r="M113" s="120"/>
      <c r="N113" s="119" t="s">
        <v>6498</v>
      </c>
      <c r="O113" s="120" t="s">
        <v>299</v>
      </c>
      <c r="P113" s="125" t="s">
        <v>6636</v>
      </c>
      <c r="Q113" s="6" t="s">
        <v>313</v>
      </c>
      <c r="R113" s="129" t="s">
        <v>6529</v>
      </c>
      <c r="S113" s="120" t="s">
        <v>303</v>
      </c>
      <c r="T113" s="117">
        <v>45723</v>
      </c>
      <c r="U113" s="123" t="s">
        <v>6637</v>
      </c>
      <c r="V113" s="117">
        <v>45723</v>
      </c>
      <c r="W113" s="120" t="s">
        <v>141</v>
      </c>
      <c r="X113" s="120">
        <f>NETWORKDAYS(Tabla1[[#This Row],[FECHA DEL INCIDENTE]],Tabla1[[#This Row],[FECHA DE RESPUESTA]])</f>
        <v>1</v>
      </c>
      <c r="Y113" s="120" t="str">
        <f>IF(Tabla1[[#This Row],[ESTADO]]="ACTIVA","ACTIVA",IF(Tabla1[[#This Row],[ESTADO]]="CERRADA","CERRADA",IF(Tabla1[[#This Row],[ESTADO]]="TRASLADADA","CERRADA",IF(Tabla1[[#This Row],[ESTADO]]="DESMONTADA","CERRADA",IF(Tabla1[[#This Row],[ESTADO]]="SEGUIMIENTO","ACTIVA")))))</f>
        <v>CERRADA</v>
      </c>
      <c r="Z113" s="120" t="str">
        <f>+IF(Tabla1[[#This Row],[T. RESPUESTA]]&lt;=1,"24 HORAS",IF(Tabla1[[#This Row],[T. RESPUESTA]]=2,"48 HORAS",IF(Tabla1[[#This Row],[T. RESPUESTA]]=3,"72 HORAS",IF(Tabla1[[#This Row],[T. RESPUESTA]]=4,"96 HORAS",IF(Tabla1[[#This Row],[T. RESPUESTA]]=5,"120 HORAS",IF(Tabla1[[#This Row],[T. RESPUESTA]]&gt;=6,"6 DIAS O MAS","ERROR"))))))</f>
        <v>24 HORAS</v>
      </c>
      <c r="AA113" s="120" t="s">
        <v>6355</v>
      </c>
      <c r="AB113" s="120" t="str">
        <f>TEXT(Tabla1[[#This Row],[FECHA DEL INCIDENTE]],"MMM-DD")</f>
        <v>mar-07</v>
      </c>
      <c r="AC113" s="122" t="str">
        <f>VLOOKUP(G113,'Archivo data rimac reclamos'!B:C,2,0)</f>
        <v>PACIENTE: BERTHA TALLEDO EYZAGUIRRE DE ECHEGARAY (92)</v>
      </c>
      <c r="AD113" s="122" t="e">
        <f>VLOOKUP(Tabla1[[#This Row],[dn]],'Reporte de casos MAD'!H:W,16,0)</f>
        <v>#N/A</v>
      </c>
      <c r="AE113" s="120" t="e">
        <f>VLOOKUP(Tabla1[[#This Row],[dn]],'HOJA 3 MEDICAMENTOS'!G:Q,11,0)</f>
        <v>#N/A</v>
      </c>
      <c r="AF113" t="e">
        <f>VLOOKUP(Tabla1[[#This Row],[dn]],'base pendientes viva 1a'!C:Q,15,0)</f>
        <v>#N/A</v>
      </c>
      <c r="AG113" t="e">
        <v>#N/A</v>
      </c>
      <c r="AH113" t="e">
        <v>#N/A</v>
      </c>
      <c r="AI113" s="120" t="str">
        <f>VLOOKUP(Tabla1[[#This Row],[MOTIVO]],clasificador!A:C,2,0)</f>
        <v>Acceso</v>
      </c>
      <c r="AJ113" s="120" t="str">
        <f>VLOOKUP(Tabla1[[#This Row],[MOTIVO]],clasificador!A:C,3,0)</f>
        <v>SERVICIO</v>
      </c>
      <c r="AK113" s="329"/>
    </row>
    <row r="114" spans="1:37" ht="18.75" hidden="1" customHeight="1">
      <c r="A114" s="120">
        <f>YEAR(Tabla1[[#This Row],[FECHA DEL INCIDENTE]])*100+MONTH(Tabla1[[#This Row],[FECHA DEL INCIDENTE]])</f>
        <v>202503</v>
      </c>
      <c r="B114" s="120" t="s">
        <v>6347</v>
      </c>
      <c r="C114" s="120" t="s">
        <v>6348</v>
      </c>
      <c r="D114" s="120" t="s">
        <v>1067</v>
      </c>
      <c r="E114" s="120" t="s">
        <v>400</v>
      </c>
      <c r="F114" s="120" t="s">
        <v>2</v>
      </c>
      <c r="G114" s="232">
        <v>29599302</v>
      </c>
      <c r="H114" s="122" t="s">
        <v>6638</v>
      </c>
      <c r="I114" s="119"/>
      <c r="J114" s="235">
        <v>945049300</v>
      </c>
      <c r="K114" s="120"/>
      <c r="L114" s="120"/>
      <c r="M114" s="120"/>
      <c r="N114" s="119" t="s">
        <v>6498</v>
      </c>
      <c r="O114" s="120" t="s">
        <v>299</v>
      </c>
      <c r="P114" s="125" t="s">
        <v>6639</v>
      </c>
      <c r="Q114" s="125" t="s">
        <v>6352</v>
      </c>
      <c r="R114" s="129" t="s">
        <v>338</v>
      </c>
      <c r="S114" s="120" t="s">
        <v>6353</v>
      </c>
      <c r="T114" s="117">
        <v>45723</v>
      </c>
      <c r="U114" s="123" t="s">
        <v>6640</v>
      </c>
      <c r="V114" s="117">
        <v>45771</v>
      </c>
      <c r="W114" s="120" t="s">
        <v>141</v>
      </c>
      <c r="X114" s="120">
        <f>NETWORKDAYS(Tabla1[[#This Row],[FECHA DEL INCIDENTE]],Tabla1[[#This Row],[FECHA DE RESPUESTA]])</f>
        <v>35</v>
      </c>
      <c r="Y114" s="120" t="str">
        <f>IF(Tabla1[[#This Row],[ESTADO]]="ACTIVA","ACTIVA",IF(Tabla1[[#This Row],[ESTADO]]="CERRADA","CERRADA",IF(Tabla1[[#This Row],[ESTADO]]="TRASLADADA","CERRADA",IF(Tabla1[[#This Row],[ESTADO]]="DESMONTADA","CERRADA",IF(Tabla1[[#This Row],[ESTADO]]="SEGUIMIENTO","ACTIVA")))))</f>
        <v>CERRADA</v>
      </c>
      <c r="Z114" s="120" t="str">
        <f>+IF(Tabla1[[#This Row],[T. RESPUESTA]]&lt;=1,"24 HORAS",IF(Tabla1[[#This Row],[T. RESPUESTA]]=2,"48 HORAS",IF(Tabla1[[#This Row],[T. RESPUESTA]]=3,"72 HORAS",IF(Tabla1[[#This Row],[T. RESPUESTA]]=4,"96 HORAS",IF(Tabla1[[#This Row],[T. RESPUESTA]]=5,"120 HORAS",IF(Tabla1[[#This Row],[T. RESPUESTA]]&gt;=6,"6 DIAS O MAS","ERROR"))))))</f>
        <v>6 DIAS O MAS</v>
      </c>
      <c r="AA114" s="120" t="s">
        <v>6355</v>
      </c>
      <c r="AB114" s="120" t="str">
        <f>TEXT(Tabla1[[#This Row],[FECHA DEL INCIDENTE]],"MMM-DD")</f>
        <v>mar-07</v>
      </c>
      <c r="AC114" s="122" t="str">
        <f>VLOOKUP(G114,'Archivo data rimac reclamos'!B:C,2,0)</f>
        <v>CASO VILLAVICENCIO DE PALZA BETTY LILIAN- CORPORACION ACEROS AREQUIPA SA- POLIZA EPS</v>
      </c>
      <c r="AD114" s="122" t="e">
        <f>VLOOKUP(Tabla1[[#This Row],[dn]],'Reporte de casos MAD'!H:W,16,0)</f>
        <v>#N/A</v>
      </c>
      <c r="AE114" s="120" t="e">
        <f>VLOOKUP(Tabla1[[#This Row],[dn]],'HOJA 3 MEDICAMENTOS'!G:Q,11,0)</f>
        <v>#N/A</v>
      </c>
      <c r="AF114" t="e">
        <f>VLOOKUP(Tabla1[[#This Row],[dn]],'base pendientes viva 1a'!C:Q,15,0)</f>
        <v>#N/A</v>
      </c>
      <c r="AG114" t="e">
        <v>#N/A</v>
      </c>
      <c r="AH114" t="e">
        <v>#N/A</v>
      </c>
      <c r="AI114" s="120" t="str">
        <f>VLOOKUP(Tabla1[[#This Row],[MOTIVO]],clasificador!A:C,2,0)</f>
        <v>Medicamentos</v>
      </c>
      <c r="AJ114" s="120" t="str">
        <f>VLOOKUP(Tabla1[[#This Row],[MOTIVO]],clasificador!A:C,3,0)</f>
        <v>SERVICIO</v>
      </c>
      <c r="AK114" s="329"/>
    </row>
    <row r="115" spans="1:37" ht="18.75" customHeight="1">
      <c r="A115" s="120">
        <f>YEAR(Tabla1[[#This Row],[FECHA DEL INCIDENTE]])*100+MONTH(Tabla1[[#This Row],[FECHA DEL INCIDENTE]])</f>
        <v>202503</v>
      </c>
      <c r="B115" s="120" t="s">
        <v>6347</v>
      </c>
      <c r="C115" s="120" t="s">
        <v>6348</v>
      </c>
      <c r="D115" s="120" t="s">
        <v>1067</v>
      </c>
      <c r="E115" s="120" t="s">
        <v>400</v>
      </c>
      <c r="F115" s="120" t="s">
        <v>2</v>
      </c>
      <c r="G115" s="232">
        <v>8248299</v>
      </c>
      <c r="H115" s="122" t="s">
        <v>6641</v>
      </c>
      <c r="I115" s="119"/>
      <c r="J115" s="235"/>
      <c r="K115" s="69" t="s">
        <v>6642</v>
      </c>
      <c r="L115" s="69"/>
      <c r="M115" s="69"/>
      <c r="N115" s="119" t="s">
        <v>6498</v>
      </c>
      <c r="O115" s="120" t="s">
        <v>299</v>
      </c>
      <c r="P115" s="125" t="s">
        <v>6643</v>
      </c>
      <c r="Q115" s="6" t="s">
        <v>313</v>
      </c>
      <c r="R115" s="129" t="s">
        <v>400</v>
      </c>
      <c r="S115" s="120" t="s">
        <v>352</v>
      </c>
      <c r="T115" s="117">
        <v>45726</v>
      </c>
      <c r="U115" s="123" t="s">
        <v>6644</v>
      </c>
      <c r="V115" s="127">
        <v>45744</v>
      </c>
      <c r="W115" s="120" t="s">
        <v>141</v>
      </c>
      <c r="X115" s="120">
        <f>NETWORKDAYS(Tabla1[[#This Row],[FECHA DEL INCIDENTE]],Tabla1[[#This Row],[FECHA DE RESPUESTA]])</f>
        <v>15</v>
      </c>
      <c r="Y115" s="120" t="str">
        <f>IF(Tabla1[[#This Row],[ESTADO]]="ACTIVA","ACTIVA",IF(Tabla1[[#This Row],[ESTADO]]="CERRADA","CERRADA",IF(Tabla1[[#This Row],[ESTADO]]="TRASLADADA","CERRADA",IF(Tabla1[[#This Row],[ESTADO]]="DESMONTADA","CERRADA",IF(Tabla1[[#This Row],[ESTADO]]="SEGUIMIENTO","ACTIVA")))))</f>
        <v>CERRADA</v>
      </c>
      <c r="Z115" s="120" t="str">
        <f>+IF(Tabla1[[#This Row],[T. RESPUESTA]]&lt;=1,"24 HORAS",IF(Tabla1[[#This Row],[T. RESPUESTA]]=2,"48 HORAS",IF(Tabla1[[#This Row],[T. RESPUESTA]]=3,"72 HORAS",IF(Tabla1[[#This Row],[T. RESPUESTA]]=4,"96 HORAS",IF(Tabla1[[#This Row],[T. RESPUESTA]]=5,"120 HORAS",IF(Tabla1[[#This Row],[T. RESPUESTA]]&gt;=6,"6 DIAS O MAS","ERROR"))))))</f>
        <v>6 DIAS O MAS</v>
      </c>
      <c r="AA115" s="120" t="s">
        <v>6355</v>
      </c>
      <c r="AB115" s="120" t="str">
        <f>TEXT(Tabla1[[#This Row],[FECHA DEL INCIDENTE]],"MMM-DD")</f>
        <v>mar-10</v>
      </c>
      <c r="AC115" s="122" t="e">
        <f>VLOOKUP(G115,'Archivo data rimac reclamos'!B:C,2,0)</f>
        <v>#N/A</v>
      </c>
      <c r="AD115" s="122" t="e">
        <f>VLOOKUP(Tabla1[[#This Row],[dn]],'Reporte de casos MAD'!H:W,16,0)</f>
        <v>#N/A</v>
      </c>
      <c r="AE115" s="120" t="e">
        <f>VLOOKUP(Tabla1[[#This Row],[dn]],'HOJA 3 MEDICAMENTOS'!G:Q,11,0)</f>
        <v>#N/A</v>
      </c>
      <c r="AF115" t="str">
        <f>VLOOKUP(Tabla1[[#This Row],[dn]],'base pendientes viva 1a'!C:Q,15,0)</f>
        <v>SI</v>
      </c>
      <c r="AG115" t="e">
        <v>#N/A</v>
      </c>
      <c r="AH115" t="e">
        <v>#N/A</v>
      </c>
      <c r="AI115" s="120" t="str">
        <f>VLOOKUP(Tabla1[[#This Row],[MOTIVO]],clasificador!A:C,2,0)</f>
        <v>Acceso</v>
      </c>
      <c r="AJ115" s="120" t="str">
        <f>VLOOKUP(Tabla1[[#This Row],[MOTIVO]],clasificador!A:C,3,0)</f>
        <v>SERVICIO</v>
      </c>
      <c r="AK115" s="329"/>
    </row>
    <row r="116" spans="1:37" ht="18.75" customHeight="1">
      <c r="A116" s="120">
        <f>YEAR(Tabla1[[#This Row],[FECHA DEL INCIDENTE]])*100+MONTH(Tabla1[[#This Row],[FECHA DEL INCIDENTE]])</f>
        <v>202503</v>
      </c>
      <c r="B116" s="120" t="s">
        <v>6347</v>
      </c>
      <c r="C116" s="120" t="s">
        <v>6348</v>
      </c>
      <c r="D116" s="120" t="s">
        <v>1067</v>
      </c>
      <c r="E116" s="120" t="s">
        <v>400</v>
      </c>
      <c r="F116" s="120" t="s">
        <v>2</v>
      </c>
      <c r="G116" s="232">
        <v>7731756</v>
      </c>
      <c r="H116" s="122" t="s">
        <v>315</v>
      </c>
      <c r="I116" s="119"/>
      <c r="J116" s="235"/>
      <c r="K116" s="120"/>
      <c r="L116" s="120"/>
      <c r="M116" s="120"/>
      <c r="N116" s="119" t="s">
        <v>6498</v>
      </c>
      <c r="O116" s="120" t="s">
        <v>299</v>
      </c>
      <c r="P116" s="6" t="s">
        <v>6645</v>
      </c>
      <c r="Q116" s="6" t="s">
        <v>313</v>
      </c>
      <c r="R116" s="129" t="s">
        <v>400</v>
      </c>
      <c r="S116" s="120" t="s">
        <v>318</v>
      </c>
      <c r="T116" s="117">
        <v>45726</v>
      </c>
      <c r="U116" s="123" t="s">
        <v>6646</v>
      </c>
      <c r="V116" s="127">
        <v>45749</v>
      </c>
      <c r="W116" s="120" t="s">
        <v>141</v>
      </c>
      <c r="X116" s="120">
        <f>NETWORKDAYS(Tabla1[[#This Row],[FECHA DEL INCIDENTE]],Tabla1[[#This Row],[FECHA DE RESPUESTA]])</f>
        <v>18</v>
      </c>
      <c r="Y116" s="120" t="str">
        <f>IF(Tabla1[[#This Row],[ESTADO]]="ACTIVA","ACTIVA",IF(Tabla1[[#This Row],[ESTADO]]="CERRADA","CERRADA",IF(Tabla1[[#This Row],[ESTADO]]="TRASLADADA","CERRADA",IF(Tabla1[[#This Row],[ESTADO]]="DESMONTADA","CERRADA",IF(Tabla1[[#This Row],[ESTADO]]="SEGUIMIENTO","ACTIVA")))))</f>
        <v>CERRADA</v>
      </c>
      <c r="Z116" s="120" t="str">
        <f>+IF(Tabla1[[#This Row],[T. RESPUESTA]]&lt;=1,"24 HORAS",IF(Tabla1[[#This Row],[T. RESPUESTA]]=2,"48 HORAS",IF(Tabla1[[#This Row],[T. RESPUESTA]]=3,"72 HORAS",IF(Tabla1[[#This Row],[T. RESPUESTA]]=4,"96 HORAS",IF(Tabla1[[#This Row],[T. RESPUESTA]]=5,"120 HORAS",IF(Tabla1[[#This Row],[T. RESPUESTA]]&gt;=6,"6 DIAS O MAS","ERROR"))))))</f>
        <v>6 DIAS O MAS</v>
      </c>
      <c r="AA116" s="120" t="s">
        <v>6355</v>
      </c>
      <c r="AB116" s="120" t="str">
        <f>TEXT(Tabla1[[#This Row],[FECHA DEL INCIDENTE]],"MMM-DD")</f>
        <v>mar-10</v>
      </c>
      <c r="AC116" s="122" t="e">
        <f>VLOOKUP(G116,'Archivo data rimac reclamos'!B:C,2,0)</f>
        <v>#N/A</v>
      </c>
      <c r="AD116" s="122" t="e">
        <f>VLOOKUP(Tabla1[[#This Row],[dn]],'Reporte de casos MAD'!H:W,16,0)</f>
        <v>#N/A</v>
      </c>
      <c r="AE116" s="120" t="e">
        <f>VLOOKUP(Tabla1[[#This Row],[dn]],'HOJA 3 MEDICAMENTOS'!G:Q,11,0)</f>
        <v>#N/A</v>
      </c>
      <c r="AF116" t="str">
        <f>VLOOKUP(Tabla1[[#This Row],[dn]],'base pendientes viva 1a'!C:Q,15,0)</f>
        <v>SI</v>
      </c>
      <c r="AG116">
        <v>0</v>
      </c>
      <c r="AH116">
        <v>0</v>
      </c>
      <c r="AI116" s="120" t="str">
        <f>VLOOKUP(Tabla1[[#This Row],[MOTIVO]],clasificador!A:C,2,0)</f>
        <v>Acceso</v>
      </c>
      <c r="AJ116" s="120" t="str">
        <f>VLOOKUP(Tabla1[[#This Row],[MOTIVO]],clasificador!A:C,3,0)</f>
        <v>SERVICIO</v>
      </c>
      <c r="AK116" s="329"/>
    </row>
    <row r="117" spans="1:37" ht="18.75" hidden="1" customHeight="1">
      <c r="A117" s="120">
        <f>YEAR(Tabla1[[#This Row],[FECHA DEL INCIDENTE]])*100+MONTH(Tabla1[[#This Row],[FECHA DEL INCIDENTE]])</f>
        <v>202503</v>
      </c>
      <c r="B117" s="120" t="s">
        <v>6347</v>
      </c>
      <c r="C117" s="120" t="s">
        <v>6348</v>
      </c>
      <c r="D117" s="120" t="s">
        <v>1067</v>
      </c>
      <c r="E117" s="120" t="s">
        <v>400</v>
      </c>
      <c r="F117" s="120" t="s">
        <v>2</v>
      </c>
      <c r="G117" s="232">
        <v>6927900</v>
      </c>
      <c r="H117" s="122" t="s">
        <v>6510</v>
      </c>
      <c r="I117" s="119"/>
      <c r="J117" s="235"/>
      <c r="K117" s="120"/>
      <c r="L117" s="120" t="s">
        <v>6647</v>
      </c>
      <c r="M117" s="120"/>
      <c r="N117" s="119" t="s">
        <v>26</v>
      </c>
      <c r="O117" s="1" t="s">
        <v>358</v>
      </c>
      <c r="P117" s="6" t="s">
        <v>6648</v>
      </c>
      <c r="Q117" s="6" t="s">
        <v>313</v>
      </c>
      <c r="R117" s="129" t="s">
        <v>408</v>
      </c>
      <c r="S117" s="120" t="s">
        <v>6649</v>
      </c>
      <c r="T117" s="117">
        <v>45726</v>
      </c>
      <c r="U117" s="96" t="s">
        <v>6650</v>
      </c>
      <c r="V117" s="4">
        <v>45762</v>
      </c>
      <c r="W117" s="120" t="s">
        <v>141</v>
      </c>
      <c r="X117" s="120">
        <f>NETWORKDAYS(Tabla1[[#This Row],[FECHA DEL INCIDENTE]],Tabla1[[#This Row],[FECHA DE RESPUESTA]])</f>
        <v>27</v>
      </c>
      <c r="Y117" s="120" t="str">
        <f>IF(Tabla1[[#This Row],[ESTADO]]="ACTIVA","ACTIVA",IF(Tabla1[[#This Row],[ESTADO]]="CERRADA","CERRADA",IF(Tabla1[[#This Row],[ESTADO]]="TRASLADADA","CERRADA",IF(Tabla1[[#This Row],[ESTADO]]="DESMONTADA","CERRADA",IF(Tabla1[[#This Row],[ESTADO]]="SEGUIMIENTO","ACTIVA")))))</f>
        <v>CERRADA</v>
      </c>
      <c r="Z117" s="120" t="str">
        <f>+IF(Tabla1[[#This Row],[T. RESPUESTA]]&lt;=1,"24 HORAS",IF(Tabla1[[#This Row],[T. RESPUESTA]]=2,"48 HORAS",IF(Tabla1[[#This Row],[T. RESPUESTA]]=3,"72 HORAS",IF(Tabla1[[#This Row],[T. RESPUESTA]]=4,"96 HORAS",IF(Tabla1[[#This Row],[T. RESPUESTA]]=5,"120 HORAS",IF(Tabla1[[#This Row],[T. RESPUESTA]]&gt;=6,"6 DIAS O MAS","ERROR"))))))</f>
        <v>6 DIAS O MAS</v>
      </c>
      <c r="AA117" s="120" t="s">
        <v>6355</v>
      </c>
      <c r="AB117" s="120" t="str">
        <f>TEXT(Tabla1[[#This Row],[FECHA DEL INCIDENTE]],"MMM-DD")</f>
        <v>mar-10</v>
      </c>
      <c r="AC117" s="122" t="e">
        <f>VLOOKUP(G117,'Archivo data rimac reclamos'!B:C,2,0)</f>
        <v>#N/A</v>
      </c>
      <c r="AD117" s="122" t="e">
        <f>VLOOKUP(Tabla1[[#This Row],[dn]],'Reporte de casos MAD'!H:W,16,0)</f>
        <v>#N/A</v>
      </c>
      <c r="AE117" s="120" t="e">
        <f>VLOOKUP(Tabla1[[#This Row],[dn]],'HOJA 3 MEDICAMENTOS'!G:Q,11,0)</f>
        <v>#N/A</v>
      </c>
      <c r="AF117" t="str">
        <f>VLOOKUP(Tabla1[[#This Row],[dn]],'base pendientes viva 1a'!C:Q,15,0)</f>
        <v>SI</v>
      </c>
      <c r="AG117" t="e">
        <v>#N/A</v>
      </c>
      <c r="AH117" t="e">
        <v>#N/A</v>
      </c>
      <c r="AI117" s="120" t="str">
        <f>VLOOKUP(Tabla1[[#This Row],[MOTIVO]],clasificador!A:C,2,0)</f>
        <v>Acceso</v>
      </c>
      <c r="AJ117" s="120" t="str">
        <f>VLOOKUP(Tabla1[[#This Row],[MOTIVO]],clasificador!A:C,3,0)</f>
        <v>SERVICIO</v>
      </c>
      <c r="AK117" s="329"/>
    </row>
    <row r="118" spans="1:37" ht="18.75" customHeight="1">
      <c r="A118" s="120">
        <f>YEAR(Tabla1[[#This Row],[FECHA DEL INCIDENTE]])*100+MONTH(Tabla1[[#This Row],[FECHA DEL INCIDENTE]])</f>
        <v>202503</v>
      </c>
      <c r="B118" s="120" t="s">
        <v>6347</v>
      </c>
      <c r="C118" s="120" t="s">
        <v>6348</v>
      </c>
      <c r="D118" s="120" t="s">
        <v>1067</v>
      </c>
      <c r="E118" s="120" t="s">
        <v>400</v>
      </c>
      <c r="F118" s="120" t="s">
        <v>2</v>
      </c>
      <c r="G118" s="232">
        <v>41128671</v>
      </c>
      <c r="H118" s="122" t="s">
        <v>6651</v>
      </c>
      <c r="I118" s="119"/>
      <c r="J118" s="235"/>
      <c r="K118" s="120"/>
      <c r="L118" s="120"/>
      <c r="M118" s="120"/>
      <c r="N118" s="2" t="s">
        <v>298</v>
      </c>
      <c r="O118" s="120" t="s">
        <v>299</v>
      </c>
      <c r="P118" s="125" t="s">
        <v>6652</v>
      </c>
      <c r="Q118" s="125" t="s">
        <v>6359</v>
      </c>
      <c r="R118" s="129" t="s">
        <v>400</v>
      </c>
      <c r="S118" s="120" t="s">
        <v>320</v>
      </c>
      <c r="T118" s="117">
        <v>45726</v>
      </c>
      <c r="U118" s="123" t="s">
        <v>6653</v>
      </c>
      <c r="V118" s="127">
        <v>45737</v>
      </c>
      <c r="W118" s="120" t="s">
        <v>141</v>
      </c>
      <c r="X118" s="120">
        <f>NETWORKDAYS(Tabla1[[#This Row],[FECHA DEL INCIDENTE]],Tabla1[[#This Row],[FECHA DE RESPUESTA]])</f>
        <v>10</v>
      </c>
      <c r="Y118" s="120" t="str">
        <f>IF(Tabla1[[#This Row],[ESTADO]]="ACTIVA","ACTIVA",IF(Tabla1[[#This Row],[ESTADO]]="CERRADA","CERRADA",IF(Tabla1[[#This Row],[ESTADO]]="TRASLADADA","CERRADA",IF(Tabla1[[#This Row],[ESTADO]]="DESMONTADA","CERRADA",IF(Tabla1[[#This Row],[ESTADO]]="SEGUIMIENTO","ACTIVA")))))</f>
        <v>CERRADA</v>
      </c>
      <c r="Z118" s="120" t="str">
        <f>+IF(Tabla1[[#This Row],[T. RESPUESTA]]&lt;=1,"24 HORAS",IF(Tabla1[[#This Row],[T. RESPUESTA]]=2,"48 HORAS",IF(Tabla1[[#This Row],[T. RESPUESTA]]=3,"72 HORAS",IF(Tabla1[[#This Row],[T. RESPUESTA]]=4,"96 HORAS",IF(Tabla1[[#This Row],[T. RESPUESTA]]=5,"120 HORAS",IF(Tabla1[[#This Row],[T. RESPUESTA]]&gt;=6,"6 DIAS O MAS","ERROR"))))))</f>
        <v>6 DIAS O MAS</v>
      </c>
      <c r="AA118" s="120" t="s">
        <v>6355</v>
      </c>
      <c r="AB118" s="120" t="str">
        <f>TEXT(Tabla1[[#This Row],[FECHA DEL INCIDENTE]],"MMM-DD")</f>
        <v>mar-10</v>
      </c>
      <c r="AC118" s="122" t="e">
        <f>VLOOKUP(G118,'Archivo data rimac reclamos'!B:C,2,0)</f>
        <v>#N/A</v>
      </c>
      <c r="AD118" s="122" t="e">
        <f>VLOOKUP(Tabla1[[#This Row],[dn]],'Reporte de casos MAD'!H:W,16,0)</f>
        <v>#N/A</v>
      </c>
      <c r="AE118" s="120" t="e">
        <f>VLOOKUP(Tabla1[[#This Row],[dn]],'HOJA 3 MEDICAMENTOS'!G:Q,11,0)</f>
        <v>#N/A</v>
      </c>
      <c r="AF118" t="e">
        <f>VLOOKUP(Tabla1[[#This Row],[dn]],'base pendientes viva 1a'!C:Q,15,0)</f>
        <v>#N/A</v>
      </c>
      <c r="AG118" t="e">
        <v>#N/A</v>
      </c>
      <c r="AH118" t="e">
        <v>#N/A</v>
      </c>
      <c r="AI118" s="120" t="str">
        <f>VLOOKUP(Tabla1[[#This Row],[MOTIVO]],clasificador!A:C,2,0)</f>
        <v>Solicitud</v>
      </c>
      <c r="AJ118" s="120" t="str">
        <f>VLOOKUP(Tabla1[[#This Row],[MOTIVO]],clasificador!A:C,3,0)</f>
        <v>SOLICITUD</v>
      </c>
      <c r="AK118" s="329"/>
    </row>
    <row r="119" spans="1:37" ht="18.75" hidden="1" customHeight="1">
      <c r="A119" s="120">
        <f>YEAR(Tabla1[[#This Row],[FECHA DEL INCIDENTE]])*100+MONTH(Tabla1[[#This Row],[FECHA DEL INCIDENTE]])</f>
        <v>202503</v>
      </c>
      <c r="B119" s="120" t="s">
        <v>6347</v>
      </c>
      <c r="C119" s="120" t="s">
        <v>6348</v>
      </c>
      <c r="D119" s="120" t="s">
        <v>1067</v>
      </c>
      <c r="E119" s="120" t="s">
        <v>400</v>
      </c>
      <c r="F119" s="120" t="s">
        <v>2</v>
      </c>
      <c r="G119" s="232">
        <v>7135754</v>
      </c>
      <c r="H119" s="122" t="s">
        <v>6560</v>
      </c>
      <c r="I119" s="119"/>
      <c r="J119" s="235"/>
      <c r="K119" s="120"/>
      <c r="L119" s="120"/>
      <c r="M119" s="120"/>
      <c r="N119" s="119" t="s">
        <v>6498</v>
      </c>
      <c r="O119" s="120" t="s">
        <v>299</v>
      </c>
      <c r="P119" s="125" t="s">
        <v>6654</v>
      </c>
      <c r="Q119" s="6" t="s">
        <v>313</v>
      </c>
      <c r="R119" s="129" t="s">
        <v>338</v>
      </c>
      <c r="S119" s="120" t="s">
        <v>339</v>
      </c>
      <c r="T119" s="117">
        <v>45726</v>
      </c>
      <c r="U119" s="123" t="s">
        <v>6655</v>
      </c>
      <c r="V119" s="127">
        <v>45735</v>
      </c>
      <c r="W119" s="120" t="s">
        <v>141</v>
      </c>
      <c r="X119" s="120">
        <f>NETWORKDAYS(Tabla1[[#This Row],[FECHA DEL INCIDENTE]],Tabla1[[#This Row],[FECHA DE RESPUESTA]])</f>
        <v>8</v>
      </c>
      <c r="Y119" s="120" t="str">
        <f>IF(Tabla1[[#This Row],[ESTADO]]="ACTIVA","ACTIVA",IF(Tabla1[[#This Row],[ESTADO]]="CERRADA","CERRADA",IF(Tabla1[[#This Row],[ESTADO]]="TRASLADADA","CERRADA",IF(Tabla1[[#This Row],[ESTADO]]="DESMONTADA","CERRADA",IF(Tabla1[[#This Row],[ESTADO]]="SEGUIMIENTO","ACTIVA")))))</f>
        <v>CERRADA</v>
      </c>
      <c r="Z119" s="120" t="str">
        <f>+IF(Tabla1[[#This Row],[T. RESPUESTA]]&lt;=1,"24 HORAS",IF(Tabla1[[#This Row],[T. RESPUESTA]]=2,"48 HORAS",IF(Tabla1[[#This Row],[T. RESPUESTA]]=3,"72 HORAS",IF(Tabla1[[#This Row],[T. RESPUESTA]]=4,"96 HORAS",IF(Tabla1[[#This Row],[T. RESPUESTA]]=5,"120 HORAS",IF(Tabla1[[#This Row],[T. RESPUESTA]]&gt;=6,"6 DIAS O MAS","ERROR"))))))</f>
        <v>6 DIAS O MAS</v>
      </c>
      <c r="AA119" s="120" t="s">
        <v>6355</v>
      </c>
      <c r="AB119" s="120" t="str">
        <f>TEXT(Tabla1[[#This Row],[FECHA DEL INCIDENTE]],"MMM-DD")</f>
        <v>mar-10</v>
      </c>
      <c r="AC119" s="122" t="str">
        <f>VLOOKUP(G119,'Archivo data rimac reclamos'!B:C,2,0)</f>
        <v>RIMAC VIP // CONSULTA EXAMEN DE LABORATORIO // LUIS CARDENAS LUCERO</v>
      </c>
      <c r="AD119" s="122" t="e">
        <f>VLOOKUP(Tabla1[[#This Row],[dn]],'Reporte de casos MAD'!H:W,16,0)</f>
        <v>#N/A</v>
      </c>
      <c r="AE119" s="120" t="e">
        <f>VLOOKUP(Tabla1[[#This Row],[dn]],'HOJA 3 MEDICAMENTOS'!G:Q,11,0)</f>
        <v>#N/A</v>
      </c>
      <c r="AF119" t="e">
        <f>VLOOKUP(Tabla1[[#This Row],[dn]],'base pendientes viva 1a'!C:Q,15,0)</f>
        <v>#N/A</v>
      </c>
      <c r="AG119" t="e">
        <v>#N/A</v>
      </c>
      <c r="AH119" t="e">
        <v>#N/A</v>
      </c>
      <c r="AI119" s="120" t="str">
        <f>VLOOKUP(Tabla1[[#This Row],[MOTIVO]],clasificador!A:C,2,0)</f>
        <v>Acceso</v>
      </c>
      <c r="AJ119" s="120" t="str">
        <f>VLOOKUP(Tabla1[[#This Row],[MOTIVO]],clasificador!A:C,3,0)</f>
        <v>SERVICIO</v>
      </c>
      <c r="AK119" s="329"/>
    </row>
    <row r="120" spans="1:37" ht="18.75" hidden="1" customHeight="1">
      <c r="A120" s="120">
        <f>YEAR(Tabla1[[#This Row],[FECHA DEL INCIDENTE]])*100+MONTH(Tabla1[[#This Row],[FECHA DEL INCIDENTE]])</f>
        <v>202503</v>
      </c>
      <c r="B120" s="120" t="s">
        <v>6347</v>
      </c>
      <c r="C120" s="120" t="s">
        <v>6348</v>
      </c>
      <c r="D120" s="120" t="s">
        <v>1067</v>
      </c>
      <c r="E120" s="120" t="s">
        <v>400</v>
      </c>
      <c r="F120" s="120" t="s">
        <v>2</v>
      </c>
      <c r="G120" s="232">
        <v>25639731</v>
      </c>
      <c r="H120" s="122" t="s">
        <v>6656</v>
      </c>
      <c r="I120" s="119"/>
      <c r="J120" s="235">
        <v>989150018</v>
      </c>
      <c r="K120" s="120"/>
      <c r="L120" s="120"/>
      <c r="M120" s="120"/>
      <c r="N120" s="119" t="s">
        <v>6498</v>
      </c>
      <c r="O120" s="120" t="s">
        <v>299</v>
      </c>
      <c r="P120" s="125" t="s">
        <v>6657</v>
      </c>
      <c r="Q120" s="6" t="s">
        <v>313</v>
      </c>
      <c r="R120" s="129" t="s">
        <v>338</v>
      </c>
      <c r="S120" s="120" t="s">
        <v>339</v>
      </c>
      <c r="T120" s="117">
        <v>45726</v>
      </c>
      <c r="U120" s="123" t="s">
        <v>6658</v>
      </c>
      <c r="V120" s="127">
        <v>45747</v>
      </c>
      <c r="W120" s="120" t="s">
        <v>141</v>
      </c>
      <c r="X120" s="120">
        <f>NETWORKDAYS(Tabla1[[#This Row],[FECHA DEL INCIDENTE]],Tabla1[[#This Row],[FECHA DE RESPUESTA]])</f>
        <v>16</v>
      </c>
      <c r="Y120" s="120" t="str">
        <f>IF(Tabla1[[#This Row],[ESTADO]]="ACTIVA","ACTIVA",IF(Tabla1[[#This Row],[ESTADO]]="CERRADA","CERRADA",IF(Tabla1[[#This Row],[ESTADO]]="TRASLADADA","CERRADA",IF(Tabla1[[#This Row],[ESTADO]]="DESMONTADA","CERRADA",IF(Tabla1[[#This Row],[ESTADO]]="SEGUIMIENTO","ACTIVA")))))</f>
        <v>CERRADA</v>
      </c>
      <c r="Z120" s="120" t="str">
        <f>+IF(Tabla1[[#This Row],[T. RESPUESTA]]&lt;=1,"24 HORAS",IF(Tabla1[[#This Row],[T. RESPUESTA]]=2,"48 HORAS",IF(Tabla1[[#This Row],[T. RESPUESTA]]=3,"72 HORAS",IF(Tabla1[[#This Row],[T. RESPUESTA]]=4,"96 HORAS",IF(Tabla1[[#This Row],[T. RESPUESTA]]=5,"120 HORAS",IF(Tabla1[[#This Row],[T. RESPUESTA]]&gt;=6,"6 DIAS O MAS","ERROR"))))))</f>
        <v>6 DIAS O MAS</v>
      </c>
      <c r="AA120" s="120" t="s">
        <v>6355</v>
      </c>
      <c r="AB120" s="120" t="str">
        <f>TEXT(Tabla1[[#This Row],[FECHA DEL INCIDENTE]],"MMM-DD")</f>
        <v>mar-10</v>
      </c>
      <c r="AC120" s="122" t="e">
        <f>VLOOKUP(G120,'Archivo data rimac reclamos'!B:C,2,0)</f>
        <v>#N/A</v>
      </c>
      <c r="AD120" s="122" t="e">
        <f>VLOOKUP(Tabla1[[#This Row],[dn]],'Reporte de casos MAD'!H:W,16,0)</f>
        <v>#N/A</v>
      </c>
      <c r="AE120" s="120" t="e">
        <f>VLOOKUP(Tabla1[[#This Row],[dn]],'HOJA 3 MEDICAMENTOS'!G:Q,11,0)</f>
        <v>#N/A</v>
      </c>
      <c r="AF120" t="str">
        <f>VLOOKUP(Tabla1[[#This Row],[dn]],'base pendientes viva 1a'!C:Q,15,0)</f>
        <v>SI</v>
      </c>
      <c r="AG120" t="e">
        <v>#N/A</v>
      </c>
      <c r="AH120" t="e">
        <v>#N/A</v>
      </c>
      <c r="AI120" s="120" t="str">
        <f>VLOOKUP(Tabla1[[#This Row],[MOTIVO]],clasificador!A:C,2,0)</f>
        <v>Acceso</v>
      </c>
      <c r="AJ120" s="120" t="str">
        <f>VLOOKUP(Tabla1[[#This Row],[MOTIVO]],clasificador!A:C,3,0)</f>
        <v>SERVICIO</v>
      </c>
      <c r="AK120" s="329"/>
    </row>
    <row r="121" spans="1:37" ht="18.75" customHeight="1">
      <c r="A121" s="120">
        <f>YEAR(Tabla1[[#This Row],[FECHA DEL INCIDENTE]])*100+MONTH(Tabla1[[#This Row],[FECHA DEL INCIDENTE]])</f>
        <v>202503</v>
      </c>
      <c r="B121" s="120" t="s">
        <v>6347</v>
      </c>
      <c r="C121" s="120" t="s">
        <v>6348</v>
      </c>
      <c r="D121" s="120" t="s">
        <v>1067</v>
      </c>
      <c r="E121" s="120" t="s">
        <v>400</v>
      </c>
      <c r="F121" s="120" t="s">
        <v>2</v>
      </c>
      <c r="G121" s="232">
        <v>7718946</v>
      </c>
      <c r="H121" s="122" t="s">
        <v>6659</v>
      </c>
      <c r="I121" s="119"/>
      <c r="J121" s="235"/>
      <c r="K121" s="120"/>
      <c r="L121" s="120"/>
      <c r="M121" s="120"/>
      <c r="N121" s="2" t="s">
        <v>298</v>
      </c>
      <c r="O121" s="120" t="s">
        <v>299</v>
      </c>
      <c r="P121" s="125" t="s">
        <v>6660</v>
      </c>
      <c r="Q121" s="125" t="s">
        <v>301</v>
      </c>
      <c r="R121" s="129" t="s">
        <v>400</v>
      </c>
      <c r="S121" s="120" t="s">
        <v>331</v>
      </c>
      <c r="T121" s="117">
        <v>45726</v>
      </c>
      <c r="U121" s="123" t="s">
        <v>6661</v>
      </c>
      <c r="V121" s="117">
        <v>45733</v>
      </c>
      <c r="W121" s="120" t="s">
        <v>141</v>
      </c>
      <c r="X121" s="120">
        <f>NETWORKDAYS(Tabla1[[#This Row],[FECHA DEL INCIDENTE]],Tabla1[[#This Row],[FECHA DE RESPUESTA]])</f>
        <v>6</v>
      </c>
      <c r="Y121" s="120" t="str">
        <f>IF(Tabla1[[#This Row],[ESTADO]]="ACTIVA","ACTIVA",IF(Tabla1[[#This Row],[ESTADO]]="CERRADA","CERRADA",IF(Tabla1[[#This Row],[ESTADO]]="TRASLADADA","CERRADA",IF(Tabla1[[#This Row],[ESTADO]]="DESMONTADA","CERRADA",IF(Tabla1[[#This Row],[ESTADO]]="SEGUIMIENTO","ACTIVA")))))</f>
        <v>CERRADA</v>
      </c>
      <c r="Z121" s="120" t="str">
        <f>+IF(Tabla1[[#This Row],[T. RESPUESTA]]&lt;=1,"24 HORAS",IF(Tabla1[[#This Row],[T. RESPUESTA]]=2,"48 HORAS",IF(Tabla1[[#This Row],[T. RESPUESTA]]=3,"72 HORAS",IF(Tabla1[[#This Row],[T. RESPUESTA]]=4,"96 HORAS",IF(Tabla1[[#This Row],[T. RESPUESTA]]=5,"120 HORAS",IF(Tabla1[[#This Row],[T. RESPUESTA]]&gt;=6,"6 DIAS O MAS","ERROR"))))))</f>
        <v>6 DIAS O MAS</v>
      </c>
      <c r="AA121" s="120" t="s">
        <v>6355</v>
      </c>
      <c r="AB121" s="120" t="str">
        <f>TEXT(Tabla1[[#This Row],[FECHA DEL INCIDENTE]],"MMM-DD")</f>
        <v>mar-10</v>
      </c>
      <c r="AC121" s="122" t="e">
        <f>VLOOKUP(G121,'Archivo data rimac reclamos'!B:C,2,0)</f>
        <v>#N/A</v>
      </c>
      <c r="AD121" s="122" t="e">
        <f>VLOOKUP(Tabla1[[#This Row],[dn]],'Reporte de casos MAD'!H:W,16,0)</f>
        <v>#N/A</v>
      </c>
      <c r="AE121" s="120" t="e">
        <f>VLOOKUP(Tabla1[[#This Row],[dn]],'HOJA 3 MEDICAMENTOS'!G:Q,11,0)</f>
        <v>#N/A</v>
      </c>
      <c r="AF121" t="e">
        <f>VLOOKUP(Tabla1[[#This Row],[dn]],'base pendientes viva 1a'!C:Q,15,0)</f>
        <v>#N/A</v>
      </c>
      <c r="AG121" t="e">
        <v>#N/A</v>
      </c>
      <c r="AH121" t="e">
        <v>#N/A</v>
      </c>
      <c r="AI121" s="120" t="str">
        <f>VLOOKUP(Tabla1[[#This Row],[MOTIVO]],clasificador!A:C,2,0)</f>
        <v>Solicitud</v>
      </c>
      <c r="AJ121" s="120" t="str">
        <f>VLOOKUP(Tabla1[[#This Row],[MOTIVO]],clasificador!A:C,3,0)</f>
        <v>SOLICITUD</v>
      </c>
      <c r="AK121" s="329"/>
    </row>
    <row r="122" spans="1:37" ht="18.75" customHeight="1">
      <c r="A122" s="87">
        <f>YEAR(Tabla1[[#This Row],[FECHA DEL INCIDENTE]])*100+MONTH(Tabla1[[#This Row],[FECHA DEL INCIDENTE]])</f>
        <v>202503</v>
      </c>
      <c r="B122" s="87" t="s">
        <v>6347</v>
      </c>
      <c r="C122" s="87" t="s">
        <v>6348</v>
      </c>
      <c r="D122" s="87" t="s">
        <v>1067</v>
      </c>
      <c r="E122" s="120" t="s">
        <v>400</v>
      </c>
      <c r="F122" s="87" t="s">
        <v>2</v>
      </c>
      <c r="G122" s="233">
        <v>90662499</v>
      </c>
      <c r="H122" s="145" t="s">
        <v>6662</v>
      </c>
      <c r="I122" s="140" t="s">
        <v>6663</v>
      </c>
      <c r="J122" s="236">
        <v>997589698</v>
      </c>
      <c r="K122" s="139"/>
      <c r="L122" s="139"/>
      <c r="M122" s="139"/>
      <c r="N122" s="88" t="s">
        <v>298</v>
      </c>
      <c r="O122" s="87" t="s">
        <v>299</v>
      </c>
      <c r="P122" s="99" t="s">
        <v>6664</v>
      </c>
      <c r="Q122" s="100" t="s">
        <v>6359</v>
      </c>
      <c r="R122" s="101" t="s">
        <v>400</v>
      </c>
      <c r="S122" s="87" t="s">
        <v>314</v>
      </c>
      <c r="T122" s="142">
        <v>45726</v>
      </c>
      <c r="U122" s="150" t="s">
        <v>6665</v>
      </c>
      <c r="V122" s="90">
        <v>45751</v>
      </c>
      <c r="W122" s="87" t="s">
        <v>6584</v>
      </c>
      <c r="X122" s="139">
        <f>NETWORKDAYS(Tabla1[[#This Row],[FECHA DEL INCIDENTE]],Tabla1[[#This Row],[FECHA DE RESPUESTA]])</f>
        <v>20</v>
      </c>
      <c r="Y122" s="120" t="str">
        <f>IF(Tabla1[[#This Row],[ESTADO]]="ACTIVA","ACTIVA",IF(Tabla1[[#This Row],[ESTADO]]="CERRADA","CERRADA",IF(Tabla1[[#This Row],[ESTADO]]="TRASLADADA","CERRADA",IF(Tabla1[[#This Row],[ESTADO]]="DESMONTADA","CERRADA",IF(Tabla1[[#This Row],[ESTADO]]="SEGUIMIENTO","ACTIVA")))))</f>
        <v>CERRADA</v>
      </c>
      <c r="Z122" s="139" t="str">
        <f>+IF(Tabla1[[#This Row],[T. RESPUESTA]]&lt;=1,"24 HORAS",IF(Tabla1[[#This Row],[T. RESPUESTA]]=2,"48 HORAS",IF(Tabla1[[#This Row],[T. RESPUESTA]]=3,"72 HORAS",IF(Tabla1[[#This Row],[T. RESPUESTA]]=4,"96 HORAS",IF(Tabla1[[#This Row],[T. RESPUESTA]]=5,"120 HORAS",IF(Tabla1[[#This Row],[T. RESPUESTA]]&gt;=6,"6 DIAS O MAS","ERROR"))))))</f>
        <v>6 DIAS O MAS</v>
      </c>
      <c r="AA122" s="101" t="s">
        <v>6585</v>
      </c>
      <c r="AB122" s="120" t="str">
        <f>TEXT(Tabla1[[#This Row],[FECHA DEL INCIDENTE]],"MMM-DD")</f>
        <v>mar-10</v>
      </c>
      <c r="AC122" s="145" t="e">
        <f>VLOOKUP(G122,'Archivo data rimac reclamos'!B:C,2,0)</f>
        <v>#N/A</v>
      </c>
      <c r="AD122" s="145" t="e">
        <f>VLOOKUP(Tabla1[[#This Row],[dn]],'Reporte de casos MAD'!H:W,16,0)</f>
        <v>#N/A</v>
      </c>
      <c r="AE122" s="139" t="e">
        <f>VLOOKUP(Tabla1[[#This Row],[dn]],'HOJA 3 MEDICAMENTOS'!G:Q,11,0)</f>
        <v>#N/A</v>
      </c>
      <c r="AF122" s="140" t="e">
        <f>VLOOKUP(Tabla1[[#This Row],[dn]],'base pendientes viva 1a'!C:Q,15,0)</f>
        <v>#N/A</v>
      </c>
      <c r="AG122" s="140"/>
      <c r="AH122" s="140"/>
      <c r="AI122" s="139" t="str">
        <f>VLOOKUP(Tabla1[[#This Row],[MOTIVO]],clasificador!A:C,2,0)</f>
        <v>Solicitud</v>
      </c>
      <c r="AJ122" s="139" t="str">
        <f>VLOOKUP(Tabla1[[#This Row],[MOTIVO]],clasificador!A:C,3,0)</f>
        <v>SOLICITUD</v>
      </c>
      <c r="AK122" s="329"/>
    </row>
    <row r="123" spans="1:37" ht="18.75" customHeight="1">
      <c r="A123" s="87">
        <f>YEAR(Tabla1[[#This Row],[FECHA DEL INCIDENTE]])*100+MONTH(Tabla1[[#This Row],[FECHA DEL INCIDENTE]])</f>
        <v>202503</v>
      </c>
      <c r="B123" s="87" t="s">
        <v>6347</v>
      </c>
      <c r="C123" s="87" t="s">
        <v>6348</v>
      </c>
      <c r="D123" s="87" t="s">
        <v>1067</v>
      </c>
      <c r="E123" s="120" t="s">
        <v>400</v>
      </c>
      <c r="F123" s="87" t="s">
        <v>2</v>
      </c>
      <c r="G123" s="233" t="s">
        <v>6666</v>
      </c>
      <c r="H123" s="145" t="s">
        <v>6667</v>
      </c>
      <c r="I123" s="140" t="s">
        <v>6668</v>
      </c>
      <c r="J123" s="236">
        <v>970030979</v>
      </c>
      <c r="K123" s="139" t="s">
        <v>6669</v>
      </c>
      <c r="L123" s="139"/>
      <c r="M123" s="139"/>
      <c r="N123" s="88" t="s">
        <v>298</v>
      </c>
      <c r="O123" s="87" t="s">
        <v>299</v>
      </c>
      <c r="P123" s="99" t="s">
        <v>6664</v>
      </c>
      <c r="Q123" s="100" t="s">
        <v>6359</v>
      </c>
      <c r="R123" s="101" t="s">
        <v>400</v>
      </c>
      <c r="S123" s="139" t="s">
        <v>352</v>
      </c>
      <c r="T123" s="142">
        <v>45726</v>
      </c>
      <c r="U123" s="103" t="s">
        <v>6670</v>
      </c>
      <c r="V123" s="90">
        <v>45759</v>
      </c>
      <c r="W123" s="87" t="s">
        <v>141</v>
      </c>
      <c r="X123" s="139">
        <f>NETWORKDAYS(Tabla1[[#This Row],[FECHA DEL INCIDENTE]],Tabla1[[#This Row],[FECHA DE RESPUESTA]])</f>
        <v>25</v>
      </c>
      <c r="Y123" s="120" t="str">
        <f>IF(Tabla1[[#This Row],[ESTADO]]="ACTIVA","ACTIVA",IF(Tabla1[[#This Row],[ESTADO]]="CERRADA","CERRADA",IF(Tabla1[[#This Row],[ESTADO]]="TRASLADADA","CERRADA",IF(Tabla1[[#This Row],[ESTADO]]="DESMONTADA","CERRADA",IF(Tabla1[[#This Row],[ESTADO]]="SEGUIMIENTO","ACTIVA")))))</f>
        <v>CERRADA</v>
      </c>
      <c r="Z123" s="139" t="str">
        <f>+IF(Tabla1[[#This Row],[T. RESPUESTA]]&lt;=1,"24 HORAS",IF(Tabla1[[#This Row],[T. RESPUESTA]]=2,"48 HORAS",IF(Tabla1[[#This Row],[T. RESPUESTA]]=3,"72 HORAS",IF(Tabla1[[#This Row],[T. RESPUESTA]]=4,"96 HORAS",IF(Tabla1[[#This Row],[T. RESPUESTA]]=5,"120 HORAS",IF(Tabla1[[#This Row],[T. RESPUESTA]]&gt;=6,"6 DIAS O MAS","ERROR"))))))</f>
        <v>6 DIAS O MAS</v>
      </c>
      <c r="AA123" s="87" t="s">
        <v>6355</v>
      </c>
      <c r="AB123" s="120" t="str">
        <f>TEXT(Tabla1[[#This Row],[FECHA DEL INCIDENTE]],"MMM-DD")</f>
        <v>mar-10</v>
      </c>
      <c r="AC123" s="145" t="e">
        <f>VLOOKUP(G123,'Archivo data rimac reclamos'!B:C,2,0)</f>
        <v>#N/A</v>
      </c>
      <c r="AD123" s="145" t="e">
        <f>VLOOKUP(Tabla1[[#This Row],[dn]],'Reporte de casos MAD'!H:W,16,0)</f>
        <v>#N/A</v>
      </c>
      <c r="AE123" s="139" t="e">
        <f>VLOOKUP(Tabla1[[#This Row],[dn]],'HOJA 3 MEDICAMENTOS'!G:Q,11,0)</f>
        <v>#N/A</v>
      </c>
      <c r="AF123" s="140" t="e">
        <f>VLOOKUP(Tabla1[[#This Row],[dn]],'base pendientes viva 1a'!C:Q,15,0)</f>
        <v>#N/A</v>
      </c>
      <c r="AG123" s="140"/>
      <c r="AH123" s="140"/>
      <c r="AI123" s="139" t="str">
        <f>VLOOKUP(Tabla1[[#This Row],[MOTIVO]],clasificador!A:C,2,0)</f>
        <v>Solicitud</v>
      </c>
      <c r="AJ123" s="139" t="str">
        <f>VLOOKUP(Tabla1[[#This Row],[MOTIVO]],clasificador!A:C,3,0)</f>
        <v>SOLICITUD</v>
      </c>
      <c r="AK123" s="329"/>
    </row>
    <row r="124" spans="1:37" ht="18.75" customHeight="1">
      <c r="A124" s="87">
        <f>YEAR(Tabla1[[#This Row],[FECHA DEL INCIDENTE]])*100+MONTH(Tabla1[[#This Row],[FECHA DEL INCIDENTE]])</f>
        <v>202503</v>
      </c>
      <c r="B124" s="87" t="s">
        <v>6347</v>
      </c>
      <c r="C124" s="87" t="s">
        <v>6348</v>
      </c>
      <c r="D124" s="87" t="s">
        <v>1067</v>
      </c>
      <c r="E124" s="120" t="s">
        <v>400</v>
      </c>
      <c r="F124" s="87" t="s">
        <v>2</v>
      </c>
      <c r="G124" s="233">
        <v>10386627</v>
      </c>
      <c r="H124" s="145" t="s">
        <v>6671</v>
      </c>
      <c r="I124" s="140" t="s">
        <v>6672</v>
      </c>
      <c r="J124" s="236">
        <v>990557844</v>
      </c>
      <c r="K124" s="139" t="s">
        <v>6673</v>
      </c>
      <c r="L124" s="139"/>
      <c r="M124" s="139"/>
      <c r="N124" s="88" t="s">
        <v>298</v>
      </c>
      <c r="O124" s="87" t="s">
        <v>299</v>
      </c>
      <c r="P124" s="99" t="s">
        <v>6664</v>
      </c>
      <c r="Q124" s="100" t="s">
        <v>6359</v>
      </c>
      <c r="R124" s="101" t="s">
        <v>400</v>
      </c>
      <c r="S124" s="87" t="s">
        <v>6370</v>
      </c>
      <c r="T124" s="142">
        <v>45726</v>
      </c>
      <c r="U124" s="143" t="s">
        <v>6372</v>
      </c>
      <c r="V124" s="4">
        <v>45768</v>
      </c>
      <c r="W124" s="87" t="s">
        <v>141</v>
      </c>
      <c r="X124" s="139">
        <f>NETWORKDAYS(Tabla1[[#This Row],[FECHA DEL INCIDENTE]],Tabla1[[#This Row],[FECHA DE RESPUESTA]])</f>
        <v>31</v>
      </c>
      <c r="Y124" s="120" t="str">
        <f>IF(Tabla1[[#This Row],[ESTADO]]="ACTIVA","ACTIVA",IF(Tabla1[[#This Row],[ESTADO]]="CERRADA","CERRADA",IF(Tabla1[[#This Row],[ESTADO]]="TRASLADADA","CERRADA",IF(Tabla1[[#This Row],[ESTADO]]="DESMONTADA","CERRADA",IF(Tabla1[[#This Row],[ESTADO]]="SEGUIMIENTO","ACTIVA")))))</f>
        <v>CERRADA</v>
      </c>
      <c r="Z124" s="139" t="str">
        <f>+IF(Tabla1[[#This Row],[T. RESPUESTA]]&lt;=1,"24 HORAS",IF(Tabla1[[#This Row],[T. RESPUESTA]]=2,"48 HORAS",IF(Tabla1[[#This Row],[T. RESPUESTA]]=3,"72 HORAS",IF(Tabla1[[#This Row],[T. RESPUESTA]]=4,"96 HORAS",IF(Tabla1[[#This Row],[T. RESPUESTA]]=5,"120 HORAS",IF(Tabla1[[#This Row],[T. RESPUESTA]]&gt;=6,"6 DIAS O MAS","ERROR"))))))</f>
        <v>6 DIAS O MAS</v>
      </c>
      <c r="AA124" s="87" t="s">
        <v>6355</v>
      </c>
      <c r="AB124" s="120" t="str">
        <f>TEXT(Tabla1[[#This Row],[FECHA DEL INCIDENTE]],"MMM-DD")</f>
        <v>mar-10</v>
      </c>
      <c r="AC124" s="145" t="e">
        <f>VLOOKUP(G124,'Archivo data rimac reclamos'!B:C,2,0)</f>
        <v>#N/A</v>
      </c>
      <c r="AD124" s="145" t="e">
        <f>VLOOKUP(Tabla1[[#This Row],[dn]],'Reporte de casos MAD'!H:W,16,0)</f>
        <v>#N/A</v>
      </c>
      <c r="AE124" s="139" t="e">
        <f>VLOOKUP(Tabla1[[#This Row],[dn]],'HOJA 3 MEDICAMENTOS'!G:Q,11,0)</f>
        <v>#N/A</v>
      </c>
      <c r="AF124" s="140" t="e">
        <f>VLOOKUP(Tabla1[[#This Row],[dn]],'base pendientes viva 1a'!C:Q,15,0)</f>
        <v>#N/A</v>
      </c>
      <c r="AG124" s="140"/>
      <c r="AH124" s="140"/>
      <c r="AI124" s="139" t="str">
        <f>VLOOKUP(Tabla1[[#This Row],[MOTIVO]],clasificador!A:C,2,0)</f>
        <v>Solicitud</v>
      </c>
      <c r="AJ124" s="139" t="str">
        <f>VLOOKUP(Tabla1[[#This Row],[MOTIVO]],clasificador!A:C,3,0)</f>
        <v>SOLICITUD</v>
      </c>
      <c r="AK124" s="329"/>
    </row>
    <row r="125" spans="1:37" ht="18.75" customHeight="1">
      <c r="A125" s="87">
        <f>YEAR(Tabla1[[#This Row],[FECHA DEL INCIDENTE]])*100+MONTH(Tabla1[[#This Row],[FECHA DEL INCIDENTE]])</f>
        <v>202503</v>
      </c>
      <c r="B125" s="87" t="s">
        <v>6347</v>
      </c>
      <c r="C125" s="87" t="s">
        <v>6348</v>
      </c>
      <c r="D125" s="87" t="s">
        <v>1067</v>
      </c>
      <c r="E125" s="120" t="s">
        <v>400</v>
      </c>
      <c r="F125" s="87" t="s">
        <v>2</v>
      </c>
      <c r="G125" s="233">
        <v>41002143</v>
      </c>
      <c r="H125" s="145" t="s">
        <v>6674</v>
      </c>
      <c r="I125" s="140" t="s">
        <v>6675</v>
      </c>
      <c r="J125" s="236">
        <v>994645147</v>
      </c>
      <c r="K125" s="139" t="s">
        <v>6676</v>
      </c>
      <c r="L125" s="139"/>
      <c r="M125" s="139"/>
      <c r="N125" s="88" t="s">
        <v>298</v>
      </c>
      <c r="O125" s="87" t="s">
        <v>299</v>
      </c>
      <c r="P125" s="99" t="s">
        <v>6664</v>
      </c>
      <c r="Q125" s="100" t="s">
        <v>6359</v>
      </c>
      <c r="R125" s="101" t="s">
        <v>400</v>
      </c>
      <c r="S125" s="87" t="s">
        <v>314</v>
      </c>
      <c r="T125" s="142">
        <v>45726</v>
      </c>
      <c r="U125" s="143" t="s">
        <v>6372</v>
      </c>
      <c r="V125" s="4">
        <v>45768</v>
      </c>
      <c r="W125" s="87" t="s">
        <v>141</v>
      </c>
      <c r="X125" s="139">
        <f>NETWORKDAYS(Tabla1[[#This Row],[FECHA DEL INCIDENTE]],Tabla1[[#This Row],[FECHA DE RESPUESTA]])</f>
        <v>31</v>
      </c>
      <c r="Y125" s="120" t="str">
        <f>IF(Tabla1[[#This Row],[ESTADO]]="ACTIVA","ACTIVA",IF(Tabla1[[#This Row],[ESTADO]]="CERRADA","CERRADA",IF(Tabla1[[#This Row],[ESTADO]]="TRASLADADA","CERRADA",IF(Tabla1[[#This Row],[ESTADO]]="DESMONTADA","CERRADA",IF(Tabla1[[#This Row],[ESTADO]]="SEGUIMIENTO","ACTIVA")))))</f>
        <v>CERRADA</v>
      </c>
      <c r="Z125" s="139" t="str">
        <f>+IF(Tabla1[[#This Row],[T. RESPUESTA]]&lt;=1,"24 HORAS",IF(Tabla1[[#This Row],[T. RESPUESTA]]=2,"48 HORAS",IF(Tabla1[[#This Row],[T. RESPUESTA]]=3,"72 HORAS",IF(Tabla1[[#This Row],[T. RESPUESTA]]=4,"96 HORAS",IF(Tabla1[[#This Row],[T. RESPUESTA]]=5,"120 HORAS",IF(Tabla1[[#This Row],[T. RESPUESTA]]&gt;=6,"6 DIAS O MAS","ERROR"))))))</f>
        <v>6 DIAS O MAS</v>
      </c>
      <c r="AA125" s="87" t="s">
        <v>6355</v>
      </c>
      <c r="AB125" s="120" t="str">
        <f>TEXT(Tabla1[[#This Row],[FECHA DEL INCIDENTE]],"MMM-DD")</f>
        <v>mar-10</v>
      </c>
      <c r="AC125" s="145" t="e">
        <f>VLOOKUP(G125,'Archivo data rimac reclamos'!B:C,2,0)</f>
        <v>#N/A</v>
      </c>
      <c r="AD125" s="145" t="e">
        <f>VLOOKUP(Tabla1[[#This Row],[dn]],'Reporte de casos MAD'!H:W,16,0)</f>
        <v>#N/A</v>
      </c>
      <c r="AE125" s="139" t="e">
        <f>VLOOKUP(Tabla1[[#This Row],[dn]],'HOJA 3 MEDICAMENTOS'!G:Q,11,0)</f>
        <v>#N/A</v>
      </c>
      <c r="AF125" s="140" t="e">
        <f>VLOOKUP(Tabla1[[#This Row],[dn]],'base pendientes viva 1a'!C:Q,15,0)</f>
        <v>#N/A</v>
      </c>
      <c r="AG125" s="140"/>
      <c r="AH125" s="140"/>
      <c r="AI125" s="139" t="str">
        <f>VLOOKUP(Tabla1[[#This Row],[MOTIVO]],clasificador!A:C,2,0)</f>
        <v>Solicitud</v>
      </c>
      <c r="AJ125" s="139" t="str">
        <f>VLOOKUP(Tabla1[[#This Row],[MOTIVO]],clasificador!A:C,3,0)</f>
        <v>SOLICITUD</v>
      </c>
      <c r="AK125" s="329"/>
    </row>
    <row r="126" spans="1:37" ht="18.75" customHeight="1">
      <c r="A126" s="87">
        <f>YEAR(Tabla1[[#This Row],[FECHA DEL INCIDENTE]])*100+MONTH(Tabla1[[#This Row],[FECHA DEL INCIDENTE]])</f>
        <v>202503</v>
      </c>
      <c r="B126" s="87" t="s">
        <v>6347</v>
      </c>
      <c r="C126" s="87" t="s">
        <v>6348</v>
      </c>
      <c r="D126" s="87" t="s">
        <v>1067</v>
      </c>
      <c r="E126" s="120" t="s">
        <v>400</v>
      </c>
      <c r="F126" s="87" t="s">
        <v>2</v>
      </c>
      <c r="G126" s="233">
        <v>40654722</v>
      </c>
      <c r="H126" s="145" t="s">
        <v>6677</v>
      </c>
      <c r="I126" s="140" t="s">
        <v>6678</v>
      </c>
      <c r="J126" s="236">
        <v>923874174</v>
      </c>
      <c r="K126" s="139"/>
      <c r="L126" s="139"/>
      <c r="M126" s="139"/>
      <c r="N126" s="88" t="s">
        <v>298</v>
      </c>
      <c r="O126" s="87" t="s">
        <v>299</v>
      </c>
      <c r="P126" s="99" t="s">
        <v>6664</v>
      </c>
      <c r="Q126" s="100" t="s">
        <v>6359</v>
      </c>
      <c r="R126" s="101" t="s">
        <v>400</v>
      </c>
      <c r="S126" s="87" t="s">
        <v>6370</v>
      </c>
      <c r="T126" s="142">
        <v>45726</v>
      </c>
      <c r="U126" s="150" t="s">
        <v>6372</v>
      </c>
      <c r="V126" s="4">
        <v>45768</v>
      </c>
      <c r="W126" s="87" t="s">
        <v>141</v>
      </c>
      <c r="X126" s="139">
        <f>NETWORKDAYS(Tabla1[[#This Row],[FECHA DEL INCIDENTE]],Tabla1[[#This Row],[FECHA DE RESPUESTA]])</f>
        <v>31</v>
      </c>
      <c r="Y126" s="120" t="str">
        <f>IF(Tabla1[[#This Row],[ESTADO]]="ACTIVA","ACTIVA",IF(Tabla1[[#This Row],[ESTADO]]="CERRADA","CERRADA",IF(Tabla1[[#This Row],[ESTADO]]="TRASLADADA","CERRADA",IF(Tabla1[[#This Row],[ESTADO]]="DESMONTADA","CERRADA",IF(Tabla1[[#This Row],[ESTADO]]="SEGUIMIENTO","ACTIVA")))))</f>
        <v>CERRADA</v>
      </c>
      <c r="Z126" s="139" t="str">
        <f>+IF(Tabla1[[#This Row],[T. RESPUESTA]]&lt;=1,"24 HORAS",IF(Tabla1[[#This Row],[T. RESPUESTA]]=2,"48 HORAS",IF(Tabla1[[#This Row],[T. RESPUESTA]]=3,"72 HORAS",IF(Tabla1[[#This Row],[T. RESPUESTA]]=4,"96 HORAS",IF(Tabla1[[#This Row],[T. RESPUESTA]]=5,"120 HORAS",IF(Tabla1[[#This Row],[T. RESPUESTA]]&gt;=6,"6 DIAS O MAS","ERROR"))))))</f>
        <v>6 DIAS O MAS</v>
      </c>
      <c r="AA126" s="87" t="s">
        <v>6355</v>
      </c>
      <c r="AB126" s="120" t="str">
        <f>TEXT(Tabla1[[#This Row],[FECHA DEL INCIDENTE]],"MMM-DD")</f>
        <v>mar-10</v>
      </c>
      <c r="AC126" s="145" t="e">
        <f>VLOOKUP(G126,'Archivo data rimac reclamos'!B:C,2,0)</f>
        <v>#N/A</v>
      </c>
      <c r="AD126" s="145" t="e">
        <f>VLOOKUP(Tabla1[[#This Row],[dn]],'Reporte de casos MAD'!H:W,16,0)</f>
        <v>#N/A</v>
      </c>
      <c r="AE126" s="139" t="e">
        <f>VLOOKUP(Tabla1[[#This Row],[dn]],'HOJA 3 MEDICAMENTOS'!G:Q,11,0)</f>
        <v>#N/A</v>
      </c>
      <c r="AF126" s="140" t="e">
        <f>VLOOKUP(Tabla1[[#This Row],[dn]],'base pendientes viva 1a'!C:Q,15,0)</f>
        <v>#N/A</v>
      </c>
      <c r="AG126" s="140"/>
      <c r="AH126" s="140"/>
      <c r="AI126" s="139" t="str">
        <f>VLOOKUP(Tabla1[[#This Row],[MOTIVO]],clasificador!A:C,2,0)</f>
        <v>Solicitud</v>
      </c>
      <c r="AJ126" s="139" t="str">
        <f>VLOOKUP(Tabla1[[#This Row],[MOTIVO]],clasificador!A:C,3,0)</f>
        <v>SOLICITUD</v>
      </c>
      <c r="AK126" s="329"/>
    </row>
    <row r="127" spans="1:37" ht="18.75" customHeight="1">
      <c r="A127" s="87">
        <f>YEAR(Tabla1[[#This Row],[FECHA DEL INCIDENTE]])*100+MONTH(Tabla1[[#This Row],[FECHA DEL INCIDENTE]])</f>
        <v>202503</v>
      </c>
      <c r="B127" s="87" t="s">
        <v>6347</v>
      </c>
      <c r="C127" s="87" t="s">
        <v>6348</v>
      </c>
      <c r="D127" s="87" t="s">
        <v>1067</v>
      </c>
      <c r="E127" s="120" t="s">
        <v>400</v>
      </c>
      <c r="F127" s="87" t="s">
        <v>2</v>
      </c>
      <c r="G127" s="233">
        <v>80392942</v>
      </c>
      <c r="H127" s="145" t="s">
        <v>6679</v>
      </c>
      <c r="I127" s="140" t="s">
        <v>6680</v>
      </c>
      <c r="J127" s="236">
        <v>972796262</v>
      </c>
      <c r="K127" s="139" t="s">
        <v>6681</v>
      </c>
      <c r="L127" s="139"/>
      <c r="M127" s="139"/>
      <c r="N127" s="88" t="s">
        <v>298</v>
      </c>
      <c r="O127" s="87" t="s">
        <v>299</v>
      </c>
      <c r="P127" s="99" t="s">
        <v>6664</v>
      </c>
      <c r="Q127" s="100" t="s">
        <v>6359</v>
      </c>
      <c r="R127" s="101" t="s">
        <v>400</v>
      </c>
      <c r="S127" s="87" t="s">
        <v>6370</v>
      </c>
      <c r="T127" s="142">
        <v>45726</v>
      </c>
      <c r="U127" s="143" t="s">
        <v>6372</v>
      </c>
      <c r="V127" s="4">
        <v>45768</v>
      </c>
      <c r="W127" s="87" t="s">
        <v>141</v>
      </c>
      <c r="X127" s="139">
        <f>NETWORKDAYS(Tabla1[[#This Row],[FECHA DEL INCIDENTE]],Tabla1[[#This Row],[FECHA DE RESPUESTA]])</f>
        <v>31</v>
      </c>
      <c r="Y127" s="120" t="str">
        <f>IF(Tabla1[[#This Row],[ESTADO]]="ACTIVA","ACTIVA",IF(Tabla1[[#This Row],[ESTADO]]="CERRADA","CERRADA",IF(Tabla1[[#This Row],[ESTADO]]="TRASLADADA","CERRADA",IF(Tabla1[[#This Row],[ESTADO]]="DESMONTADA","CERRADA",IF(Tabla1[[#This Row],[ESTADO]]="SEGUIMIENTO","ACTIVA")))))</f>
        <v>CERRADA</v>
      </c>
      <c r="Z127" s="139" t="str">
        <f>+IF(Tabla1[[#This Row],[T. RESPUESTA]]&lt;=1,"24 HORAS",IF(Tabla1[[#This Row],[T. RESPUESTA]]=2,"48 HORAS",IF(Tabla1[[#This Row],[T. RESPUESTA]]=3,"72 HORAS",IF(Tabla1[[#This Row],[T. RESPUESTA]]=4,"96 HORAS",IF(Tabla1[[#This Row],[T. RESPUESTA]]=5,"120 HORAS",IF(Tabla1[[#This Row],[T. RESPUESTA]]&gt;=6,"6 DIAS O MAS","ERROR"))))))</f>
        <v>6 DIAS O MAS</v>
      </c>
      <c r="AA127" s="87" t="s">
        <v>6355</v>
      </c>
      <c r="AB127" s="120" t="str">
        <f>TEXT(Tabla1[[#This Row],[FECHA DEL INCIDENTE]],"MMM-DD")</f>
        <v>mar-10</v>
      </c>
      <c r="AC127" s="145" t="e">
        <f>VLOOKUP(G127,'Archivo data rimac reclamos'!B:C,2,0)</f>
        <v>#N/A</v>
      </c>
      <c r="AD127" s="145" t="e">
        <f>VLOOKUP(Tabla1[[#This Row],[dn]],'Reporte de casos MAD'!H:W,16,0)</f>
        <v>#N/A</v>
      </c>
      <c r="AE127" s="139" t="e">
        <f>VLOOKUP(Tabla1[[#This Row],[dn]],'HOJA 3 MEDICAMENTOS'!G:Q,11,0)</f>
        <v>#N/A</v>
      </c>
      <c r="AF127" s="140" t="e">
        <f>VLOOKUP(Tabla1[[#This Row],[dn]],'base pendientes viva 1a'!C:Q,15,0)</f>
        <v>#N/A</v>
      </c>
      <c r="AG127" s="140"/>
      <c r="AH127" s="140"/>
      <c r="AI127" s="139" t="str">
        <f>VLOOKUP(Tabla1[[#This Row],[MOTIVO]],clasificador!A:C,2,0)</f>
        <v>Solicitud</v>
      </c>
      <c r="AJ127" s="139" t="str">
        <f>VLOOKUP(Tabla1[[#This Row],[MOTIVO]],clasificador!A:C,3,0)</f>
        <v>SOLICITUD</v>
      </c>
      <c r="AK127" s="329"/>
    </row>
    <row r="128" spans="1:37" ht="18.75" customHeight="1">
      <c r="A128" s="87">
        <f>YEAR(Tabla1[[#This Row],[FECHA DEL INCIDENTE]])*100+MONTH(Tabla1[[#This Row],[FECHA DEL INCIDENTE]])</f>
        <v>202503</v>
      </c>
      <c r="B128" s="87" t="s">
        <v>6347</v>
      </c>
      <c r="C128" s="87" t="s">
        <v>6348</v>
      </c>
      <c r="D128" s="87" t="s">
        <v>1067</v>
      </c>
      <c r="E128" s="120" t="s">
        <v>400</v>
      </c>
      <c r="F128" s="87" t="s">
        <v>2</v>
      </c>
      <c r="G128" s="233">
        <v>25789059</v>
      </c>
      <c r="H128" s="145" t="s">
        <v>6682</v>
      </c>
      <c r="I128" s="140" t="s">
        <v>6683</v>
      </c>
      <c r="J128" s="236">
        <v>997141005</v>
      </c>
      <c r="K128" s="139" t="s">
        <v>6684</v>
      </c>
      <c r="L128" s="139"/>
      <c r="M128" s="139"/>
      <c r="N128" s="88" t="s">
        <v>298</v>
      </c>
      <c r="O128" s="87" t="s">
        <v>299</v>
      </c>
      <c r="P128" s="99" t="s">
        <v>6664</v>
      </c>
      <c r="Q128" s="100" t="s">
        <v>6359</v>
      </c>
      <c r="R128" s="101" t="s">
        <v>400</v>
      </c>
      <c r="S128" s="139" t="s">
        <v>352</v>
      </c>
      <c r="T128" s="142">
        <v>45726</v>
      </c>
      <c r="U128" s="143" t="s">
        <v>6372</v>
      </c>
      <c r="V128" s="4">
        <v>45768</v>
      </c>
      <c r="W128" s="87" t="s">
        <v>141</v>
      </c>
      <c r="X128" s="139">
        <f>NETWORKDAYS(Tabla1[[#This Row],[FECHA DEL INCIDENTE]],Tabla1[[#This Row],[FECHA DE RESPUESTA]])</f>
        <v>31</v>
      </c>
      <c r="Y128" s="120" t="str">
        <f>IF(Tabla1[[#This Row],[ESTADO]]="ACTIVA","ACTIVA",IF(Tabla1[[#This Row],[ESTADO]]="CERRADA","CERRADA",IF(Tabla1[[#This Row],[ESTADO]]="TRASLADADA","CERRADA",IF(Tabla1[[#This Row],[ESTADO]]="DESMONTADA","CERRADA",IF(Tabla1[[#This Row],[ESTADO]]="SEGUIMIENTO","ACTIVA")))))</f>
        <v>CERRADA</v>
      </c>
      <c r="Z128" s="139" t="str">
        <f>+IF(Tabla1[[#This Row],[T. RESPUESTA]]&lt;=1,"24 HORAS",IF(Tabla1[[#This Row],[T. RESPUESTA]]=2,"48 HORAS",IF(Tabla1[[#This Row],[T. RESPUESTA]]=3,"72 HORAS",IF(Tabla1[[#This Row],[T. RESPUESTA]]=4,"96 HORAS",IF(Tabla1[[#This Row],[T. RESPUESTA]]=5,"120 HORAS",IF(Tabla1[[#This Row],[T. RESPUESTA]]&gt;=6,"6 DIAS O MAS","ERROR"))))))</f>
        <v>6 DIAS O MAS</v>
      </c>
      <c r="AA128" s="87" t="s">
        <v>6355</v>
      </c>
      <c r="AB128" s="120" t="str">
        <f>TEXT(Tabla1[[#This Row],[FECHA DEL INCIDENTE]],"MMM-DD")</f>
        <v>mar-10</v>
      </c>
      <c r="AC128" s="145" t="e">
        <f>VLOOKUP(G128,'Archivo data rimac reclamos'!B:C,2,0)</f>
        <v>#N/A</v>
      </c>
      <c r="AD128" s="145" t="e">
        <f>VLOOKUP(Tabla1[[#This Row],[dn]],'Reporte de casos MAD'!H:W,16,0)</f>
        <v>#N/A</v>
      </c>
      <c r="AE128" s="139" t="e">
        <f>VLOOKUP(Tabla1[[#This Row],[dn]],'HOJA 3 MEDICAMENTOS'!G:Q,11,0)</f>
        <v>#N/A</v>
      </c>
      <c r="AF128" s="140" t="e">
        <f>VLOOKUP(Tabla1[[#This Row],[dn]],'base pendientes viva 1a'!C:Q,15,0)</f>
        <v>#N/A</v>
      </c>
      <c r="AG128" s="140"/>
      <c r="AH128" s="140"/>
      <c r="AI128" s="139" t="str">
        <f>VLOOKUP(Tabla1[[#This Row],[MOTIVO]],clasificador!A:C,2,0)</f>
        <v>Solicitud</v>
      </c>
      <c r="AJ128" s="139" t="str">
        <f>VLOOKUP(Tabla1[[#This Row],[MOTIVO]],clasificador!A:C,3,0)</f>
        <v>SOLICITUD</v>
      </c>
      <c r="AK128" s="329"/>
    </row>
    <row r="129" spans="1:37" ht="18.75" customHeight="1">
      <c r="A129" s="87">
        <f>YEAR(Tabla1[[#This Row],[FECHA DEL INCIDENTE]])*100+MONTH(Tabla1[[#This Row],[FECHA DEL INCIDENTE]])</f>
        <v>202503</v>
      </c>
      <c r="B129" s="87" t="s">
        <v>6347</v>
      </c>
      <c r="C129" s="87" t="s">
        <v>6348</v>
      </c>
      <c r="D129" s="87" t="s">
        <v>1067</v>
      </c>
      <c r="E129" s="120" t="s">
        <v>400</v>
      </c>
      <c r="F129" s="87" t="s">
        <v>2</v>
      </c>
      <c r="G129" s="233">
        <v>25439064</v>
      </c>
      <c r="H129" s="145" t="s">
        <v>6685</v>
      </c>
      <c r="I129" s="140" t="s">
        <v>6686</v>
      </c>
      <c r="J129" s="236">
        <v>930701651</v>
      </c>
      <c r="K129" s="139" t="s">
        <v>6687</v>
      </c>
      <c r="L129" s="139"/>
      <c r="M129" s="139"/>
      <c r="N129" s="88" t="s">
        <v>298</v>
      </c>
      <c r="O129" s="87" t="s">
        <v>299</v>
      </c>
      <c r="P129" s="99" t="s">
        <v>6664</v>
      </c>
      <c r="Q129" s="100" t="s">
        <v>6359</v>
      </c>
      <c r="R129" s="101" t="s">
        <v>400</v>
      </c>
      <c r="S129" s="139" t="s">
        <v>352</v>
      </c>
      <c r="T129" s="142">
        <v>45726</v>
      </c>
      <c r="U129" s="143" t="s">
        <v>6372</v>
      </c>
      <c r="V129" s="4">
        <v>45768</v>
      </c>
      <c r="W129" s="87" t="s">
        <v>141</v>
      </c>
      <c r="X129" s="139">
        <f>NETWORKDAYS(Tabla1[[#This Row],[FECHA DEL INCIDENTE]],Tabla1[[#This Row],[FECHA DE RESPUESTA]])</f>
        <v>31</v>
      </c>
      <c r="Y129" s="120" t="str">
        <f>IF(Tabla1[[#This Row],[ESTADO]]="ACTIVA","ACTIVA",IF(Tabla1[[#This Row],[ESTADO]]="CERRADA","CERRADA",IF(Tabla1[[#This Row],[ESTADO]]="TRASLADADA","CERRADA",IF(Tabla1[[#This Row],[ESTADO]]="DESMONTADA","CERRADA",IF(Tabla1[[#This Row],[ESTADO]]="SEGUIMIENTO","ACTIVA")))))</f>
        <v>CERRADA</v>
      </c>
      <c r="Z129" s="139" t="str">
        <f>+IF(Tabla1[[#This Row],[T. RESPUESTA]]&lt;=1,"24 HORAS",IF(Tabla1[[#This Row],[T. RESPUESTA]]=2,"48 HORAS",IF(Tabla1[[#This Row],[T. RESPUESTA]]=3,"72 HORAS",IF(Tabla1[[#This Row],[T. RESPUESTA]]=4,"96 HORAS",IF(Tabla1[[#This Row],[T. RESPUESTA]]=5,"120 HORAS",IF(Tabla1[[#This Row],[T. RESPUESTA]]&gt;=6,"6 DIAS O MAS","ERROR"))))))</f>
        <v>6 DIAS O MAS</v>
      </c>
      <c r="AA129" s="87" t="s">
        <v>6355</v>
      </c>
      <c r="AB129" s="120" t="str">
        <f>TEXT(Tabla1[[#This Row],[FECHA DEL INCIDENTE]],"MMM-DD")</f>
        <v>mar-10</v>
      </c>
      <c r="AC129" s="145" t="e">
        <f>VLOOKUP(G129,'Archivo data rimac reclamos'!B:C,2,0)</f>
        <v>#N/A</v>
      </c>
      <c r="AD129" s="145" t="e">
        <f>VLOOKUP(Tabla1[[#This Row],[dn]],'Reporte de casos MAD'!H:W,16,0)</f>
        <v>#N/A</v>
      </c>
      <c r="AE129" s="139" t="e">
        <f>VLOOKUP(Tabla1[[#This Row],[dn]],'HOJA 3 MEDICAMENTOS'!G:Q,11,0)</f>
        <v>#N/A</v>
      </c>
      <c r="AF129" s="140" t="e">
        <f>VLOOKUP(Tabla1[[#This Row],[dn]],'base pendientes viva 1a'!C:Q,15,0)</f>
        <v>#N/A</v>
      </c>
      <c r="AG129" s="140"/>
      <c r="AH129" s="140"/>
      <c r="AI129" s="139" t="str">
        <f>VLOOKUP(Tabla1[[#This Row],[MOTIVO]],clasificador!A:C,2,0)</f>
        <v>Solicitud</v>
      </c>
      <c r="AJ129" s="139" t="str">
        <f>VLOOKUP(Tabla1[[#This Row],[MOTIVO]],clasificador!A:C,3,0)</f>
        <v>SOLICITUD</v>
      </c>
      <c r="AK129" s="329"/>
    </row>
    <row r="130" spans="1:37" ht="18.75" customHeight="1">
      <c r="A130" s="87">
        <f>YEAR(Tabla1[[#This Row],[FECHA DEL INCIDENTE]])*100+MONTH(Tabla1[[#This Row],[FECHA DEL INCIDENTE]])</f>
        <v>202503</v>
      </c>
      <c r="B130" s="87" t="s">
        <v>6347</v>
      </c>
      <c r="C130" s="87" t="s">
        <v>6348</v>
      </c>
      <c r="D130" s="87" t="s">
        <v>1067</v>
      </c>
      <c r="E130" s="120" t="s">
        <v>400</v>
      </c>
      <c r="F130" s="87" t="s">
        <v>2</v>
      </c>
      <c r="G130" s="233">
        <v>40682130</v>
      </c>
      <c r="H130" s="145" t="s">
        <v>6688</v>
      </c>
      <c r="I130" s="140" t="s">
        <v>6689</v>
      </c>
      <c r="J130" s="236">
        <v>994660388</v>
      </c>
      <c r="K130" s="139" t="s">
        <v>6690</v>
      </c>
      <c r="L130" s="139"/>
      <c r="M130" s="139"/>
      <c r="N130" s="88" t="s">
        <v>298</v>
      </c>
      <c r="O130" s="87" t="s">
        <v>299</v>
      </c>
      <c r="P130" s="99" t="s">
        <v>6664</v>
      </c>
      <c r="Q130" s="100" t="s">
        <v>6359</v>
      </c>
      <c r="R130" s="101" t="s">
        <v>400</v>
      </c>
      <c r="S130" s="87" t="s">
        <v>6370</v>
      </c>
      <c r="T130" s="142">
        <v>45726</v>
      </c>
      <c r="U130" s="143" t="s">
        <v>6372</v>
      </c>
      <c r="V130" s="4">
        <v>45768</v>
      </c>
      <c r="W130" s="87" t="s">
        <v>141</v>
      </c>
      <c r="X130" s="139">
        <f>NETWORKDAYS(Tabla1[[#This Row],[FECHA DEL INCIDENTE]],Tabla1[[#This Row],[FECHA DE RESPUESTA]])</f>
        <v>31</v>
      </c>
      <c r="Y130" s="120" t="str">
        <f>IF(Tabla1[[#This Row],[ESTADO]]="ACTIVA","ACTIVA",IF(Tabla1[[#This Row],[ESTADO]]="CERRADA","CERRADA",IF(Tabla1[[#This Row],[ESTADO]]="TRASLADADA","CERRADA",IF(Tabla1[[#This Row],[ESTADO]]="DESMONTADA","CERRADA",IF(Tabla1[[#This Row],[ESTADO]]="SEGUIMIENTO","ACTIVA")))))</f>
        <v>CERRADA</v>
      </c>
      <c r="Z130" s="139" t="str">
        <f>+IF(Tabla1[[#This Row],[T. RESPUESTA]]&lt;=1,"24 HORAS",IF(Tabla1[[#This Row],[T. RESPUESTA]]=2,"48 HORAS",IF(Tabla1[[#This Row],[T. RESPUESTA]]=3,"72 HORAS",IF(Tabla1[[#This Row],[T. RESPUESTA]]=4,"96 HORAS",IF(Tabla1[[#This Row],[T. RESPUESTA]]=5,"120 HORAS",IF(Tabla1[[#This Row],[T. RESPUESTA]]&gt;=6,"6 DIAS O MAS","ERROR"))))))</f>
        <v>6 DIAS O MAS</v>
      </c>
      <c r="AA130" s="87" t="s">
        <v>6355</v>
      </c>
      <c r="AB130" s="120" t="str">
        <f>TEXT(Tabla1[[#This Row],[FECHA DEL INCIDENTE]],"MMM-DD")</f>
        <v>mar-10</v>
      </c>
      <c r="AC130" s="145" t="e">
        <f>VLOOKUP(G130,'Archivo data rimac reclamos'!B:C,2,0)</f>
        <v>#N/A</v>
      </c>
      <c r="AD130" s="145" t="e">
        <f>VLOOKUP(Tabla1[[#This Row],[dn]],'Reporte de casos MAD'!H:W,16,0)</f>
        <v>#N/A</v>
      </c>
      <c r="AE130" s="139" t="e">
        <f>VLOOKUP(Tabla1[[#This Row],[dn]],'HOJA 3 MEDICAMENTOS'!G:Q,11,0)</f>
        <v>#N/A</v>
      </c>
      <c r="AF130" s="140" t="e">
        <f>VLOOKUP(Tabla1[[#This Row],[dn]],'base pendientes viva 1a'!C:Q,15,0)</f>
        <v>#N/A</v>
      </c>
      <c r="AG130" s="140"/>
      <c r="AH130" s="140"/>
      <c r="AI130" s="139" t="str">
        <f>VLOOKUP(Tabla1[[#This Row],[MOTIVO]],clasificador!A:C,2,0)</f>
        <v>Solicitud</v>
      </c>
      <c r="AJ130" s="139" t="str">
        <f>VLOOKUP(Tabla1[[#This Row],[MOTIVO]],clasificador!A:C,3,0)</f>
        <v>SOLICITUD</v>
      </c>
      <c r="AK130" s="329"/>
    </row>
    <row r="131" spans="1:37" ht="18.75" customHeight="1">
      <c r="A131" s="87">
        <f>YEAR(Tabla1[[#This Row],[FECHA DEL INCIDENTE]])*100+MONTH(Tabla1[[#This Row],[FECHA DEL INCIDENTE]])</f>
        <v>202503</v>
      </c>
      <c r="B131" s="87" t="s">
        <v>6347</v>
      </c>
      <c r="C131" s="87" t="s">
        <v>6348</v>
      </c>
      <c r="D131" s="87" t="s">
        <v>1067</v>
      </c>
      <c r="E131" s="120" t="s">
        <v>400</v>
      </c>
      <c r="F131" s="87" t="s">
        <v>2</v>
      </c>
      <c r="G131" s="233" t="s">
        <v>6691</v>
      </c>
      <c r="H131" s="145" t="s">
        <v>6692</v>
      </c>
      <c r="I131" s="140" t="s">
        <v>6693</v>
      </c>
      <c r="J131" s="236">
        <v>946506448</v>
      </c>
      <c r="K131" s="139" t="s">
        <v>6694</v>
      </c>
      <c r="L131" s="139"/>
      <c r="M131" s="139"/>
      <c r="N131" s="88" t="s">
        <v>298</v>
      </c>
      <c r="O131" s="87" t="s">
        <v>299</v>
      </c>
      <c r="P131" s="99" t="s">
        <v>6664</v>
      </c>
      <c r="Q131" s="100" t="s">
        <v>6359</v>
      </c>
      <c r="R131" s="101" t="s">
        <v>400</v>
      </c>
      <c r="S131" s="139" t="s">
        <v>352</v>
      </c>
      <c r="T131" s="142">
        <v>45726</v>
      </c>
      <c r="U131" s="143" t="s">
        <v>6372</v>
      </c>
      <c r="V131" s="4">
        <v>45768</v>
      </c>
      <c r="W131" s="87" t="s">
        <v>141</v>
      </c>
      <c r="X131" s="139">
        <f>NETWORKDAYS(Tabla1[[#This Row],[FECHA DEL INCIDENTE]],Tabla1[[#This Row],[FECHA DE RESPUESTA]])</f>
        <v>31</v>
      </c>
      <c r="Y131" s="120" t="str">
        <f>IF(Tabla1[[#This Row],[ESTADO]]="ACTIVA","ACTIVA",IF(Tabla1[[#This Row],[ESTADO]]="CERRADA","CERRADA",IF(Tabla1[[#This Row],[ESTADO]]="TRASLADADA","CERRADA",IF(Tabla1[[#This Row],[ESTADO]]="DESMONTADA","CERRADA",IF(Tabla1[[#This Row],[ESTADO]]="SEGUIMIENTO","ACTIVA")))))</f>
        <v>CERRADA</v>
      </c>
      <c r="Z131" s="139" t="str">
        <f>+IF(Tabla1[[#This Row],[T. RESPUESTA]]&lt;=1,"24 HORAS",IF(Tabla1[[#This Row],[T. RESPUESTA]]=2,"48 HORAS",IF(Tabla1[[#This Row],[T. RESPUESTA]]=3,"72 HORAS",IF(Tabla1[[#This Row],[T. RESPUESTA]]=4,"96 HORAS",IF(Tabla1[[#This Row],[T. RESPUESTA]]=5,"120 HORAS",IF(Tabla1[[#This Row],[T. RESPUESTA]]&gt;=6,"6 DIAS O MAS","ERROR"))))))</f>
        <v>6 DIAS O MAS</v>
      </c>
      <c r="AA131" s="87" t="s">
        <v>6355</v>
      </c>
      <c r="AB131" s="120" t="str">
        <f>TEXT(Tabla1[[#This Row],[FECHA DEL INCIDENTE]],"MMM-DD")</f>
        <v>mar-10</v>
      </c>
      <c r="AC131" s="145" t="e">
        <f>VLOOKUP(G131,'Archivo data rimac reclamos'!B:C,2,0)</f>
        <v>#N/A</v>
      </c>
      <c r="AD131" s="145" t="e">
        <f>VLOOKUP(Tabla1[[#This Row],[dn]],'Reporte de casos MAD'!H:W,16,0)</f>
        <v>#N/A</v>
      </c>
      <c r="AE131" s="139" t="e">
        <f>VLOOKUP(Tabla1[[#This Row],[dn]],'HOJA 3 MEDICAMENTOS'!G:Q,11,0)</f>
        <v>#N/A</v>
      </c>
      <c r="AF131" s="140" t="e">
        <f>VLOOKUP(Tabla1[[#This Row],[dn]],'base pendientes viva 1a'!C:Q,15,0)</f>
        <v>#N/A</v>
      </c>
      <c r="AG131" s="140"/>
      <c r="AH131" s="140"/>
      <c r="AI131" s="139" t="str">
        <f>VLOOKUP(Tabla1[[#This Row],[MOTIVO]],clasificador!A:C,2,0)</f>
        <v>Solicitud</v>
      </c>
      <c r="AJ131" s="139" t="str">
        <f>VLOOKUP(Tabla1[[#This Row],[MOTIVO]],clasificador!A:C,3,0)</f>
        <v>SOLICITUD</v>
      </c>
      <c r="AK131" s="329"/>
    </row>
    <row r="132" spans="1:37" ht="18.75" hidden="1" customHeight="1">
      <c r="A132" s="120">
        <f>YEAR(Tabla1[[#This Row],[FECHA DEL INCIDENTE]])*100+MONTH(Tabla1[[#This Row],[FECHA DEL INCIDENTE]])</f>
        <v>202503</v>
      </c>
      <c r="B132" s="120" t="s">
        <v>6347</v>
      </c>
      <c r="C132" s="120" t="s">
        <v>6348</v>
      </c>
      <c r="D132" s="120" t="s">
        <v>1067</v>
      </c>
      <c r="E132" s="120" t="s">
        <v>400</v>
      </c>
      <c r="F132" s="120" t="s">
        <v>2</v>
      </c>
      <c r="G132" s="232">
        <v>73383026</v>
      </c>
      <c r="H132" s="122" t="s">
        <v>6695</v>
      </c>
      <c r="I132" s="119"/>
      <c r="J132" s="235">
        <v>925107865</v>
      </c>
      <c r="K132" s="120"/>
      <c r="L132" s="120"/>
      <c r="M132" s="120"/>
      <c r="N132" s="119" t="s">
        <v>6498</v>
      </c>
      <c r="O132" s="120" t="s">
        <v>299</v>
      </c>
      <c r="P132" s="125" t="s">
        <v>6696</v>
      </c>
      <c r="Q132" s="6" t="s">
        <v>313</v>
      </c>
      <c r="R132" s="10" t="s">
        <v>383</v>
      </c>
      <c r="S132" s="120" t="s">
        <v>6508</v>
      </c>
      <c r="T132" s="117">
        <v>45727</v>
      </c>
      <c r="U132" s="123" t="s">
        <v>6697</v>
      </c>
      <c r="V132" s="127">
        <v>45736</v>
      </c>
      <c r="W132" s="120" t="s">
        <v>141</v>
      </c>
      <c r="X132" s="120">
        <f>NETWORKDAYS(Tabla1[[#This Row],[FECHA DEL INCIDENTE]],Tabla1[[#This Row],[FECHA DE RESPUESTA]])</f>
        <v>8</v>
      </c>
      <c r="Y132" s="120" t="str">
        <f>IF(Tabla1[[#This Row],[ESTADO]]="ACTIVA","ACTIVA",IF(Tabla1[[#This Row],[ESTADO]]="CERRADA","CERRADA",IF(Tabla1[[#This Row],[ESTADO]]="TRASLADADA","CERRADA",IF(Tabla1[[#This Row],[ESTADO]]="DESMONTADA","CERRADA",IF(Tabla1[[#This Row],[ESTADO]]="SEGUIMIENTO","ACTIVA")))))</f>
        <v>CERRADA</v>
      </c>
      <c r="Z132" s="120" t="str">
        <f>+IF(Tabla1[[#This Row],[T. RESPUESTA]]&lt;=1,"24 HORAS",IF(Tabla1[[#This Row],[T. RESPUESTA]]=2,"48 HORAS",IF(Tabla1[[#This Row],[T. RESPUESTA]]=3,"72 HORAS",IF(Tabla1[[#This Row],[T. RESPUESTA]]=4,"96 HORAS",IF(Tabla1[[#This Row],[T. RESPUESTA]]=5,"120 HORAS",IF(Tabla1[[#This Row],[T. RESPUESTA]]&gt;=6,"6 DIAS O MAS","ERROR"))))))</f>
        <v>6 DIAS O MAS</v>
      </c>
      <c r="AA132" s="120" t="s">
        <v>6355</v>
      </c>
      <c r="AB132" s="120" t="str">
        <f>TEXT(Tabla1[[#This Row],[FECHA DEL INCIDENTE]],"MMM-DD")</f>
        <v>mar-11</v>
      </c>
      <c r="AC132" s="122" t="e">
        <f>VLOOKUP(G132,'Archivo data rimac reclamos'!B:C,2,0)</f>
        <v>#N/A</v>
      </c>
      <c r="AD132" s="122" t="e">
        <f>VLOOKUP(Tabla1[[#This Row],[dn]],'Reporte de casos MAD'!H:W,16,0)</f>
        <v>#N/A</v>
      </c>
      <c r="AE132" s="120" t="e">
        <f>VLOOKUP(Tabla1[[#This Row],[dn]],'HOJA 3 MEDICAMENTOS'!G:Q,11,0)</f>
        <v>#N/A</v>
      </c>
      <c r="AF132" t="e">
        <f>VLOOKUP(Tabla1[[#This Row],[dn]],'base pendientes viva 1a'!C:Q,15,0)</f>
        <v>#N/A</v>
      </c>
      <c r="AG132" t="e">
        <v>#N/A</v>
      </c>
      <c r="AH132" t="e">
        <v>#N/A</v>
      </c>
      <c r="AI132" s="120" t="str">
        <f>VLOOKUP(Tabla1[[#This Row],[MOTIVO]],clasificador!A:C,2,0)</f>
        <v>Acceso</v>
      </c>
      <c r="AJ132" s="120" t="str">
        <f>VLOOKUP(Tabla1[[#This Row],[MOTIVO]],clasificador!A:C,3,0)</f>
        <v>SERVICIO</v>
      </c>
      <c r="AK132" s="329"/>
    </row>
    <row r="133" spans="1:37" customFormat="1" ht="18.75" hidden="1" customHeight="1">
      <c r="A133" s="120">
        <f>YEAR(Tabla1[[#This Row],[FECHA DEL INCIDENTE]])*100+MONTH(Tabla1[[#This Row],[FECHA DEL INCIDENTE]])</f>
        <v>202503</v>
      </c>
      <c r="B133" s="120" t="s">
        <v>6347</v>
      </c>
      <c r="C133" s="120" t="s">
        <v>6348</v>
      </c>
      <c r="D133" s="120" t="s">
        <v>1067</v>
      </c>
      <c r="E133" s="120" t="s">
        <v>400</v>
      </c>
      <c r="F133" s="120" t="s">
        <v>2</v>
      </c>
      <c r="G133" s="232">
        <v>7874161</v>
      </c>
      <c r="H133" s="122" t="s">
        <v>6698</v>
      </c>
      <c r="I133" s="119"/>
      <c r="J133" s="235">
        <v>998140288</v>
      </c>
      <c r="K133" s="120"/>
      <c r="L133" s="120"/>
      <c r="M133" s="120"/>
      <c r="N133" s="119" t="s">
        <v>6498</v>
      </c>
      <c r="O133" s="120" t="s">
        <v>299</v>
      </c>
      <c r="P133" s="125" t="s">
        <v>6699</v>
      </c>
      <c r="Q133" s="125" t="s">
        <v>6700</v>
      </c>
      <c r="R133" s="129" t="s">
        <v>272</v>
      </c>
      <c r="S133" s="120" t="s">
        <v>422</v>
      </c>
      <c r="T133" s="117">
        <v>45727</v>
      </c>
      <c r="U133" s="123" t="s">
        <v>6701</v>
      </c>
      <c r="V133" s="127">
        <v>45736</v>
      </c>
      <c r="W133" s="120" t="s">
        <v>141</v>
      </c>
      <c r="X133" s="120">
        <f>NETWORKDAYS(Tabla1[[#This Row],[FECHA DEL INCIDENTE]],Tabla1[[#This Row],[FECHA DE RESPUESTA]])</f>
        <v>8</v>
      </c>
      <c r="Y133" s="120" t="str">
        <f>IF(Tabla1[[#This Row],[ESTADO]]="ACTIVA","ACTIVA",IF(Tabla1[[#This Row],[ESTADO]]="CERRADA","CERRADA",IF(Tabla1[[#This Row],[ESTADO]]="TRASLADADA","CERRADA",IF(Tabla1[[#This Row],[ESTADO]]="DESMONTADA","CERRADA",IF(Tabla1[[#This Row],[ESTADO]]="SEGUIMIENTO","ACTIVA")))))</f>
        <v>CERRADA</v>
      </c>
      <c r="Z133" s="120" t="str">
        <f>+IF(Tabla1[[#This Row],[T. RESPUESTA]]&lt;=1,"24 HORAS",IF(Tabla1[[#This Row],[T. RESPUESTA]]=2,"48 HORAS",IF(Tabla1[[#This Row],[T. RESPUESTA]]=3,"72 HORAS",IF(Tabla1[[#This Row],[T. RESPUESTA]]=4,"96 HORAS",IF(Tabla1[[#This Row],[T. RESPUESTA]]=5,"120 HORAS",IF(Tabla1[[#This Row],[T. RESPUESTA]]&gt;=6,"6 DIAS O MAS","ERROR"))))))</f>
        <v>6 DIAS O MAS</v>
      </c>
      <c r="AA133" s="120" t="s">
        <v>6355</v>
      </c>
      <c r="AB133" s="120" t="str">
        <f>TEXT(Tabla1[[#This Row],[FECHA DEL INCIDENTE]],"MMM-DD")</f>
        <v>mar-11</v>
      </c>
      <c r="AC133" s="122" t="e">
        <f>VLOOKUP(G133,'Archivo data rimac reclamos'!B:C,2,0)</f>
        <v>#N/A</v>
      </c>
      <c r="AD133" s="122" t="e">
        <f>VLOOKUP(Tabla1[[#This Row],[dn]],'Reporte de casos MAD'!H:W,16,0)</f>
        <v>#N/A</v>
      </c>
      <c r="AE133" s="120" t="e">
        <f>VLOOKUP(Tabla1[[#This Row],[dn]],'HOJA 3 MEDICAMENTOS'!G:Q,11,0)</f>
        <v>#N/A</v>
      </c>
      <c r="AF133" t="e">
        <f>VLOOKUP(Tabla1[[#This Row],[dn]],'base pendientes viva 1a'!C:Q,15,0)</f>
        <v>#N/A</v>
      </c>
      <c r="AG133" t="e">
        <v>#N/A</v>
      </c>
      <c r="AH133" t="e">
        <v>#N/A</v>
      </c>
      <c r="AI133" s="120" t="str">
        <f>VLOOKUP(Tabla1[[#This Row],[MOTIVO]],clasificador!A:C,2,0)</f>
        <v>Acceso</v>
      </c>
      <c r="AJ133" s="120" t="str">
        <f>VLOOKUP(Tabla1[[#This Row],[MOTIVO]],clasificador!A:C,3,0)</f>
        <v>SERVICIO</v>
      </c>
      <c r="AK133" s="329"/>
    </row>
    <row r="134" spans="1:37" ht="18.75" hidden="1" customHeight="1">
      <c r="A134" s="120">
        <f>YEAR(Tabla1[[#This Row],[FECHA DEL INCIDENTE]])*100+MONTH(Tabla1[[#This Row],[FECHA DEL INCIDENTE]])</f>
        <v>202503</v>
      </c>
      <c r="B134" s="120" t="s">
        <v>6347</v>
      </c>
      <c r="C134" s="120" t="s">
        <v>6348</v>
      </c>
      <c r="D134" s="120" t="s">
        <v>1067</v>
      </c>
      <c r="E134" s="120" t="s">
        <v>400</v>
      </c>
      <c r="F134" s="120" t="s">
        <v>2</v>
      </c>
      <c r="G134" s="232">
        <v>60189563</v>
      </c>
      <c r="H134" s="119" t="s">
        <v>6702</v>
      </c>
      <c r="I134" s="119"/>
      <c r="J134" s="235">
        <v>947558495</v>
      </c>
      <c r="K134" s="120"/>
      <c r="L134" s="120"/>
      <c r="M134" s="120"/>
      <c r="N134" s="2" t="s">
        <v>298</v>
      </c>
      <c r="O134" s="120" t="s">
        <v>299</v>
      </c>
      <c r="P134" s="125" t="s">
        <v>6703</v>
      </c>
      <c r="Q134" s="125" t="s">
        <v>6359</v>
      </c>
      <c r="R134" s="129" t="s">
        <v>272</v>
      </c>
      <c r="S134" s="120" t="s">
        <v>6370</v>
      </c>
      <c r="T134" s="117">
        <v>45727</v>
      </c>
      <c r="U134" s="123" t="s">
        <v>6704</v>
      </c>
      <c r="V134" s="127">
        <v>45735</v>
      </c>
      <c r="W134" s="120" t="s">
        <v>141</v>
      </c>
      <c r="X134" s="120">
        <f>NETWORKDAYS(Tabla1[[#This Row],[FECHA DEL INCIDENTE]],Tabla1[[#This Row],[FECHA DE RESPUESTA]])</f>
        <v>7</v>
      </c>
      <c r="Y134" s="120" t="str">
        <f>IF(Tabla1[[#This Row],[ESTADO]]="ACTIVA","ACTIVA",IF(Tabla1[[#This Row],[ESTADO]]="CERRADA","CERRADA",IF(Tabla1[[#This Row],[ESTADO]]="TRASLADADA","CERRADA",IF(Tabla1[[#This Row],[ESTADO]]="DESMONTADA","CERRADA",IF(Tabla1[[#This Row],[ESTADO]]="SEGUIMIENTO","ACTIVA")))))</f>
        <v>CERRADA</v>
      </c>
      <c r="Z134" s="120" t="str">
        <f>+IF(Tabla1[[#This Row],[T. RESPUESTA]]&lt;=1,"24 HORAS",IF(Tabla1[[#This Row],[T. RESPUESTA]]=2,"48 HORAS",IF(Tabla1[[#This Row],[T. RESPUESTA]]=3,"72 HORAS",IF(Tabla1[[#This Row],[T. RESPUESTA]]=4,"96 HORAS",IF(Tabla1[[#This Row],[T. RESPUESTA]]=5,"120 HORAS",IF(Tabla1[[#This Row],[T. RESPUESTA]]&gt;=6,"6 DIAS O MAS","ERROR"))))))</f>
        <v>6 DIAS O MAS</v>
      </c>
      <c r="AA134" s="120" t="s">
        <v>6355</v>
      </c>
      <c r="AB134" s="120" t="str">
        <f>TEXT(Tabla1[[#This Row],[FECHA DEL INCIDENTE]],"MMM-DD")</f>
        <v>mar-11</v>
      </c>
      <c r="AC134" s="122" t="e">
        <f>VLOOKUP(G134,'Archivo data rimac reclamos'!B:C,2,0)</f>
        <v>#N/A</v>
      </c>
      <c r="AD134" s="122" t="e">
        <f>VLOOKUP(Tabla1[[#This Row],[dn]],'Reporte de casos MAD'!H:W,16,0)</f>
        <v>#N/A</v>
      </c>
      <c r="AE134" s="120" t="e">
        <f>VLOOKUP(Tabla1[[#This Row],[dn]],'HOJA 3 MEDICAMENTOS'!G:Q,11,0)</f>
        <v>#N/A</v>
      </c>
      <c r="AF134" t="e">
        <f>VLOOKUP(Tabla1[[#This Row],[dn]],'base pendientes viva 1a'!C:Q,15,0)</f>
        <v>#N/A</v>
      </c>
      <c r="AG134" t="e">
        <v>#N/A</v>
      </c>
      <c r="AH134" t="e">
        <v>#N/A</v>
      </c>
      <c r="AI134" s="120" t="str">
        <f>VLOOKUP(Tabla1[[#This Row],[MOTIVO]],clasificador!A:C,2,0)</f>
        <v>Solicitud</v>
      </c>
      <c r="AJ134" s="120" t="str">
        <f>VLOOKUP(Tabla1[[#This Row],[MOTIVO]],clasificador!A:C,3,0)</f>
        <v>SOLICITUD</v>
      </c>
      <c r="AK134" s="329"/>
    </row>
    <row r="135" spans="1:37" ht="18.75" customHeight="1">
      <c r="A135" s="120">
        <f>YEAR(Tabla1[[#This Row],[FECHA DEL INCIDENTE]])*100+MONTH(Tabla1[[#This Row],[FECHA DEL INCIDENTE]])</f>
        <v>202503</v>
      </c>
      <c r="B135" s="120" t="s">
        <v>6347</v>
      </c>
      <c r="C135" s="120" t="s">
        <v>6348</v>
      </c>
      <c r="D135" s="120" t="s">
        <v>1067</v>
      </c>
      <c r="E135" s="120" t="s">
        <v>400</v>
      </c>
      <c r="F135" s="1" t="s">
        <v>2</v>
      </c>
      <c r="G135" s="232">
        <v>8185495</v>
      </c>
      <c r="H135" s="122" t="s">
        <v>125</v>
      </c>
      <c r="I135" s="119"/>
      <c r="J135" s="235">
        <v>969608702</v>
      </c>
      <c r="K135" s="120"/>
      <c r="L135" s="120"/>
      <c r="M135" s="120"/>
      <c r="N135" s="119" t="s">
        <v>6498</v>
      </c>
      <c r="O135" s="120" t="s">
        <v>299</v>
      </c>
      <c r="P135" s="125" t="s">
        <v>319</v>
      </c>
      <c r="Q135" s="6" t="s">
        <v>313</v>
      </c>
      <c r="R135" s="129" t="s">
        <v>400</v>
      </c>
      <c r="S135" s="120" t="s">
        <v>320</v>
      </c>
      <c r="T135" s="117">
        <v>45727</v>
      </c>
      <c r="U135" s="96" t="s">
        <v>6705</v>
      </c>
      <c r="V135" s="127">
        <v>45749</v>
      </c>
      <c r="W135" s="1" t="s">
        <v>141</v>
      </c>
      <c r="X135" s="120">
        <f>NETWORKDAYS(Tabla1[[#This Row],[FECHA DEL INCIDENTE]],Tabla1[[#This Row],[FECHA DE RESPUESTA]])</f>
        <v>17</v>
      </c>
      <c r="Y135" s="120" t="str">
        <f>IF(Tabla1[[#This Row],[ESTADO]]="ACTIVA","ACTIVA",IF(Tabla1[[#This Row],[ESTADO]]="CERRADA","CERRADA",IF(Tabla1[[#This Row],[ESTADO]]="TRASLADADA","CERRADA",IF(Tabla1[[#This Row],[ESTADO]]="DESMONTADA","CERRADA",IF(Tabla1[[#This Row],[ESTADO]]="SEGUIMIENTO","ACTIVA")))))</f>
        <v>CERRADA</v>
      </c>
      <c r="Z135" s="120" t="str">
        <f>+IF(Tabla1[[#This Row],[T. RESPUESTA]]&lt;=1,"24 HORAS",IF(Tabla1[[#This Row],[T. RESPUESTA]]=2,"48 HORAS",IF(Tabla1[[#This Row],[T. RESPUESTA]]=3,"72 HORAS",IF(Tabla1[[#This Row],[T. RESPUESTA]]=4,"96 HORAS",IF(Tabla1[[#This Row],[T. RESPUESTA]]=5,"120 HORAS",IF(Tabla1[[#This Row],[T. RESPUESTA]]&gt;=6,"6 DIAS O MAS","ERROR"))))))</f>
        <v>6 DIAS O MAS</v>
      </c>
      <c r="AA135" s="120" t="s">
        <v>6355</v>
      </c>
      <c r="AB135" s="120" t="str">
        <f>TEXT(Tabla1[[#This Row],[FECHA DEL INCIDENTE]],"MMM-DD")</f>
        <v>mar-11</v>
      </c>
      <c r="AC135" s="122" t="e">
        <f>VLOOKUP(G135,'Archivo data rimac reclamos'!B:C,2,0)</f>
        <v>#N/A</v>
      </c>
      <c r="AD135" s="122" t="e">
        <f>VLOOKUP(Tabla1[[#This Row],[dn]],'Reporte de casos MAD'!H:W,16,0)</f>
        <v>#N/A</v>
      </c>
      <c r="AE135" s="120" t="e">
        <f>VLOOKUP(Tabla1[[#This Row],[dn]],'HOJA 3 MEDICAMENTOS'!G:Q,11,0)</f>
        <v>#N/A</v>
      </c>
      <c r="AF135" t="str">
        <f>VLOOKUP(Tabla1[[#This Row],[dn]],'base pendientes viva 1a'!C:Q,15,0)</f>
        <v>SI</v>
      </c>
      <c r="AG135">
        <v>0</v>
      </c>
      <c r="AH135">
        <v>0</v>
      </c>
      <c r="AI135" s="120" t="str">
        <f>VLOOKUP(Tabla1[[#This Row],[MOTIVO]],clasificador!A:C,2,0)</f>
        <v>Acceso</v>
      </c>
      <c r="AJ135" s="120" t="str">
        <f>VLOOKUP(Tabla1[[#This Row],[MOTIVO]],clasificador!A:C,3,0)</f>
        <v>SERVICIO</v>
      </c>
      <c r="AK135" s="329"/>
    </row>
    <row r="136" spans="1:37" ht="18.75" hidden="1" customHeight="1">
      <c r="A136" s="120">
        <f>YEAR(Tabla1[[#This Row],[FECHA DEL INCIDENTE]])*100+MONTH(Tabla1[[#This Row],[FECHA DEL INCIDENTE]])</f>
        <v>202503</v>
      </c>
      <c r="B136" s="120" t="s">
        <v>6347</v>
      </c>
      <c r="C136" s="120" t="s">
        <v>6348</v>
      </c>
      <c r="D136" s="120" t="s">
        <v>1067</v>
      </c>
      <c r="E136" s="120" t="s">
        <v>400</v>
      </c>
      <c r="F136" s="120" t="s">
        <v>2</v>
      </c>
      <c r="G136" s="232">
        <v>9338292</v>
      </c>
      <c r="H136" s="119" t="s">
        <v>6706</v>
      </c>
      <c r="I136" s="119"/>
      <c r="J136" s="235">
        <v>964101985</v>
      </c>
      <c r="K136" s="120"/>
      <c r="L136" s="120"/>
      <c r="M136" s="120"/>
      <c r="N136" s="2" t="s">
        <v>298</v>
      </c>
      <c r="O136" s="120" t="s">
        <v>299</v>
      </c>
      <c r="P136" s="125" t="s">
        <v>6707</v>
      </c>
      <c r="Q136" s="125" t="s">
        <v>6359</v>
      </c>
      <c r="R136" s="129" t="s">
        <v>272</v>
      </c>
      <c r="S136" s="120" t="s">
        <v>352</v>
      </c>
      <c r="T136" s="117">
        <v>45727</v>
      </c>
      <c r="U136" s="123" t="s">
        <v>6708</v>
      </c>
      <c r="V136" s="117">
        <v>45731</v>
      </c>
      <c r="W136" s="120" t="s">
        <v>141</v>
      </c>
      <c r="X136" s="120">
        <f>NETWORKDAYS(Tabla1[[#This Row],[FECHA DEL INCIDENTE]],Tabla1[[#This Row],[FECHA DE RESPUESTA]])</f>
        <v>4</v>
      </c>
      <c r="Y136" s="120" t="str">
        <f>IF(Tabla1[[#This Row],[ESTADO]]="ACTIVA","ACTIVA",IF(Tabla1[[#This Row],[ESTADO]]="CERRADA","CERRADA",IF(Tabla1[[#This Row],[ESTADO]]="TRASLADADA","CERRADA",IF(Tabla1[[#This Row],[ESTADO]]="DESMONTADA","CERRADA",IF(Tabla1[[#This Row],[ESTADO]]="SEGUIMIENTO","ACTIVA")))))</f>
        <v>CERRADA</v>
      </c>
      <c r="Z136" s="120" t="str">
        <f>+IF(Tabla1[[#This Row],[T. RESPUESTA]]&lt;=1,"24 HORAS",IF(Tabla1[[#This Row],[T. RESPUESTA]]=2,"48 HORAS",IF(Tabla1[[#This Row],[T. RESPUESTA]]=3,"72 HORAS",IF(Tabla1[[#This Row],[T. RESPUESTA]]=4,"96 HORAS",IF(Tabla1[[#This Row],[T. RESPUESTA]]=5,"120 HORAS",IF(Tabla1[[#This Row],[T. RESPUESTA]]&gt;=6,"6 DIAS O MAS","ERROR"))))))</f>
        <v>96 HORAS</v>
      </c>
      <c r="AA136" s="120" t="s">
        <v>6355</v>
      </c>
      <c r="AB136" s="120" t="str">
        <f>TEXT(Tabla1[[#This Row],[FECHA DEL INCIDENTE]],"MMM-DD")</f>
        <v>mar-11</v>
      </c>
      <c r="AC136" s="122" t="e">
        <f>VLOOKUP(G136,'Archivo data rimac reclamos'!B:C,2,0)</f>
        <v>#N/A</v>
      </c>
      <c r="AD136" s="122" t="e">
        <f>VLOOKUP(Tabla1[[#This Row],[dn]],'Reporte de casos MAD'!H:W,16,0)</f>
        <v>#N/A</v>
      </c>
      <c r="AE136" s="120" t="e">
        <f>VLOOKUP(Tabla1[[#This Row],[dn]],'HOJA 3 MEDICAMENTOS'!G:Q,11,0)</f>
        <v>#N/A</v>
      </c>
      <c r="AF136" t="e">
        <f>VLOOKUP(Tabla1[[#This Row],[dn]],'base pendientes viva 1a'!C:Q,15,0)</f>
        <v>#N/A</v>
      </c>
      <c r="AG136" t="e">
        <v>#N/A</v>
      </c>
      <c r="AH136" t="e">
        <v>#N/A</v>
      </c>
      <c r="AI136" s="120" t="str">
        <f>VLOOKUP(Tabla1[[#This Row],[MOTIVO]],clasificador!A:C,2,0)</f>
        <v>Solicitud</v>
      </c>
      <c r="AJ136" s="120" t="str">
        <f>VLOOKUP(Tabla1[[#This Row],[MOTIVO]],clasificador!A:C,3,0)</f>
        <v>SOLICITUD</v>
      </c>
      <c r="AK136" s="329"/>
    </row>
    <row r="137" spans="1:37" ht="18.75" hidden="1" customHeight="1">
      <c r="A137" s="120">
        <f>YEAR(Tabla1[[#This Row],[FECHA DEL INCIDENTE]])*100+MONTH(Tabla1[[#This Row],[FECHA DEL INCIDENTE]])</f>
        <v>202503</v>
      </c>
      <c r="B137" s="120" t="s">
        <v>6347</v>
      </c>
      <c r="C137" s="120" t="s">
        <v>6348</v>
      </c>
      <c r="D137" s="120" t="s">
        <v>1067</v>
      </c>
      <c r="E137" s="120" t="s">
        <v>400</v>
      </c>
      <c r="F137" s="120"/>
      <c r="G137" s="232"/>
      <c r="H137" s="122" t="s">
        <v>6709</v>
      </c>
      <c r="I137" s="119"/>
      <c r="J137" s="235"/>
      <c r="K137" s="120"/>
      <c r="L137" s="120"/>
      <c r="M137" s="120"/>
      <c r="N137" s="119" t="s">
        <v>6498</v>
      </c>
      <c r="O137" s="120" t="s">
        <v>299</v>
      </c>
      <c r="P137" s="125" t="s">
        <v>6710</v>
      </c>
      <c r="Q137" s="125" t="s">
        <v>6352</v>
      </c>
      <c r="R137" s="129" t="s">
        <v>338</v>
      </c>
      <c r="S137" s="120" t="s">
        <v>6353</v>
      </c>
      <c r="T137" s="117">
        <v>45727</v>
      </c>
      <c r="U137" s="123" t="s">
        <v>6711</v>
      </c>
      <c r="V137" s="117">
        <v>45733</v>
      </c>
      <c r="W137" s="120" t="s">
        <v>141</v>
      </c>
      <c r="X137" s="120">
        <f>NETWORKDAYS(Tabla1[[#This Row],[FECHA DEL INCIDENTE]],Tabla1[[#This Row],[FECHA DE RESPUESTA]])</f>
        <v>5</v>
      </c>
      <c r="Y137" s="120" t="str">
        <f>IF(Tabla1[[#This Row],[ESTADO]]="ACTIVA","ACTIVA",IF(Tabla1[[#This Row],[ESTADO]]="CERRADA","CERRADA",IF(Tabla1[[#This Row],[ESTADO]]="TRASLADADA","CERRADA",IF(Tabla1[[#This Row],[ESTADO]]="DESMONTADA","CERRADA",IF(Tabla1[[#This Row],[ESTADO]]="SEGUIMIENTO","ACTIVA")))))</f>
        <v>CERRADA</v>
      </c>
      <c r="Z137" s="120" t="str">
        <f>+IF(Tabla1[[#This Row],[T. RESPUESTA]]&lt;=1,"24 HORAS",IF(Tabla1[[#This Row],[T. RESPUESTA]]=2,"48 HORAS",IF(Tabla1[[#This Row],[T. RESPUESTA]]=3,"72 HORAS",IF(Tabla1[[#This Row],[T. RESPUESTA]]=4,"96 HORAS",IF(Tabla1[[#This Row],[T. RESPUESTA]]=5,"120 HORAS",IF(Tabla1[[#This Row],[T. RESPUESTA]]&gt;=6,"6 DIAS O MAS","ERROR"))))))</f>
        <v>120 HORAS</v>
      </c>
      <c r="AA137" s="120" t="s">
        <v>6355</v>
      </c>
      <c r="AB137" s="120" t="str">
        <f>TEXT(Tabla1[[#This Row],[FECHA DEL INCIDENTE]],"MMM-DD")</f>
        <v>mar-11</v>
      </c>
      <c r="AC137" s="122" t="e">
        <f>VLOOKUP(G137,'Archivo data rimac reclamos'!B:C,2,0)</f>
        <v>#N/A</v>
      </c>
      <c r="AD137" s="122" t="e">
        <f>VLOOKUP(Tabla1[[#This Row],[dn]],'Reporte de casos MAD'!H:W,16,0)</f>
        <v>#N/A</v>
      </c>
      <c r="AE137" s="120" t="e">
        <f>VLOOKUP(Tabla1[[#This Row],[dn]],'HOJA 3 MEDICAMENTOS'!G:Q,11,0)</f>
        <v>#N/A</v>
      </c>
      <c r="AF137" t="e">
        <f>VLOOKUP(Tabla1[[#This Row],[dn]],'base pendientes viva 1a'!C:Q,15,0)</f>
        <v>#N/A</v>
      </c>
      <c r="AG137" t="e">
        <v>#N/A</v>
      </c>
      <c r="AH137" t="e">
        <v>#N/A</v>
      </c>
      <c r="AI137" s="120" t="str">
        <f>VLOOKUP(Tabla1[[#This Row],[MOTIVO]],clasificador!A:C,2,0)</f>
        <v>Medicamentos</v>
      </c>
      <c r="AJ137" s="120" t="str">
        <f>VLOOKUP(Tabla1[[#This Row],[MOTIVO]],clasificador!A:C,3,0)</f>
        <v>SERVICIO</v>
      </c>
      <c r="AK137" s="329"/>
    </row>
    <row r="138" spans="1:37" ht="18.75" hidden="1" customHeight="1">
      <c r="A138" s="120">
        <f>YEAR(Tabla1[[#This Row],[FECHA DEL INCIDENTE]])*100+MONTH(Tabla1[[#This Row],[FECHA DEL INCIDENTE]])</f>
        <v>202503</v>
      </c>
      <c r="B138" s="120" t="s">
        <v>6347</v>
      </c>
      <c r="C138" s="120" t="s">
        <v>6348</v>
      </c>
      <c r="D138" s="120" t="s">
        <v>1067</v>
      </c>
      <c r="E138" s="120" t="s">
        <v>400</v>
      </c>
      <c r="F138" s="120" t="s">
        <v>2</v>
      </c>
      <c r="G138" s="232">
        <v>72844745</v>
      </c>
      <c r="H138" s="122" t="s">
        <v>350</v>
      </c>
      <c r="I138" s="119"/>
      <c r="J138" s="235"/>
      <c r="K138" s="120"/>
      <c r="L138" s="120"/>
      <c r="M138" s="120"/>
      <c r="N138" s="119" t="s">
        <v>6498</v>
      </c>
      <c r="O138" s="120" t="s">
        <v>299</v>
      </c>
      <c r="P138" s="6" t="s">
        <v>6712</v>
      </c>
      <c r="Q138" s="125" t="s">
        <v>6352</v>
      </c>
      <c r="R138" s="129" t="s">
        <v>338</v>
      </c>
      <c r="S138" s="120" t="s">
        <v>6353</v>
      </c>
      <c r="T138" s="117">
        <v>45727</v>
      </c>
      <c r="U138" s="123" t="s">
        <v>6713</v>
      </c>
      <c r="V138" s="117">
        <v>45747</v>
      </c>
      <c r="W138" s="120" t="s">
        <v>141</v>
      </c>
      <c r="X138" s="120">
        <f>NETWORKDAYS(Tabla1[[#This Row],[FECHA DEL INCIDENTE]],Tabla1[[#This Row],[FECHA DE RESPUESTA]])</f>
        <v>15</v>
      </c>
      <c r="Y138" s="120" t="str">
        <f>IF(Tabla1[[#This Row],[ESTADO]]="ACTIVA","ACTIVA",IF(Tabla1[[#This Row],[ESTADO]]="CERRADA","CERRADA",IF(Tabla1[[#This Row],[ESTADO]]="TRASLADADA","CERRADA",IF(Tabla1[[#This Row],[ESTADO]]="DESMONTADA","CERRADA",IF(Tabla1[[#This Row],[ESTADO]]="SEGUIMIENTO","ACTIVA")))))</f>
        <v>CERRADA</v>
      </c>
      <c r="Z138" s="120" t="str">
        <f>+IF(Tabla1[[#This Row],[T. RESPUESTA]]&lt;=1,"24 HORAS",IF(Tabla1[[#This Row],[T. RESPUESTA]]=2,"48 HORAS",IF(Tabla1[[#This Row],[T. RESPUESTA]]=3,"72 HORAS",IF(Tabla1[[#This Row],[T. RESPUESTA]]=4,"96 HORAS",IF(Tabla1[[#This Row],[T. RESPUESTA]]=5,"120 HORAS",IF(Tabla1[[#This Row],[T. RESPUESTA]]&gt;=6,"6 DIAS O MAS","ERROR"))))))</f>
        <v>6 DIAS O MAS</v>
      </c>
      <c r="AA138" s="120" t="s">
        <v>6355</v>
      </c>
      <c r="AB138" s="120" t="str">
        <f>TEXT(Tabla1[[#This Row],[FECHA DEL INCIDENTE]],"MMM-DD")</f>
        <v>mar-11</v>
      </c>
      <c r="AC138" s="122" t="e">
        <f>VLOOKUP(G138,'Archivo data rimac reclamos'!B:C,2,0)</f>
        <v>#N/A</v>
      </c>
      <c r="AD138" s="122" t="e">
        <f>VLOOKUP(Tabla1[[#This Row],[dn]],'Reporte de casos MAD'!H:W,16,0)</f>
        <v>#N/A</v>
      </c>
      <c r="AE138" s="120" t="e">
        <f>VLOOKUP(Tabla1[[#This Row],[dn]],'HOJA 3 MEDICAMENTOS'!G:Q,11,0)</f>
        <v>#N/A</v>
      </c>
      <c r="AF138" t="str">
        <f>VLOOKUP(Tabla1[[#This Row],[dn]],'base pendientes viva 1a'!C:Q,15,0)</f>
        <v>SI</v>
      </c>
      <c r="AG138" t="s">
        <v>6714</v>
      </c>
      <c r="AH138" t="s">
        <v>353</v>
      </c>
      <c r="AI138" s="120" t="str">
        <f>VLOOKUP(Tabla1[[#This Row],[MOTIVO]],clasificador!A:C,2,0)</f>
        <v>Medicamentos</v>
      </c>
      <c r="AJ138" s="120" t="str">
        <f>VLOOKUP(Tabla1[[#This Row],[MOTIVO]],clasificador!A:C,3,0)</f>
        <v>SERVICIO</v>
      </c>
      <c r="AK138" s="329"/>
    </row>
    <row r="139" spans="1:37" ht="18.75" hidden="1" customHeight="1">
      <c r="A139" s="120">
        <f>YEAR(Tabla1[[#This Row],[FECHA DEL INCIDENTE]])*100+MONTH(Tabla1[[#This Row],[FECHA DEL INCIDENTE]])</f>
        <v>202503</v>
      </c>
      <c r="B139" s="120" t="s">
        <v>6347</v>
      </c>
      <c r="C139" s="120" t="s">
        <v>6348</v>
      </c>
      <c r="D139" s="120" t="s">
        <v>1067</v>
      </c>
      <c r="E139" s="120" t="s">
        <v>400</v>
      </c>
      <c r="F139" s="120" t="s">
        <v>2</v>
      </c>
      <c r="G139" s="232">
        <v>25616130</v>
      </c>
      <c r="H139" s="122" t="s">
        <v>120</v>
      </c>
      <c r="I139" s="119"/>
      <c r="J139" s="235"/>
      <c r="K139" s="120"/>
      <c r="L139" s="128" t="s">
        <v>6715</v>
      </c>
      <c r="M139" s="1">
        <v>24723177</v>
      </c>
      <c r="N139" s="119" t="s">
        <v>26</v>
      </c>
      <c r="O139" s="1" t="s">
        <v>358</v>
      </c>
      <c r="P139" s="6" t="s">
        <v>6716</v>
      </c>
      <c r="Q139" s="125" t="s">
        <v>6717</v>
      </c>
      <c r="R139" s="129" t="s">
        <v>408</v>
      </c>
      <c r="S139" s="120" t="s">
        <v>6718</v>
      </c>
      <c r="T139" s="117">
        <v>45727.480613425927</v>
      </c>
      <c r="U139" s="96" t="s">
        <v>6719</v>
      </c>
      <c r="V139" s="127">
        <v>45748</v>
      </c>
      <c r="W139" s="120" t="s">
        <v>141</v>
      </c>
      <c r="X139" s="118">
        <f>NETWORKDAYS(Tabla1[[#This Row],[FECHA DEL INCIDENTE]],Tabla1[[#This Row],[FECHA DE RESPUESTA]])</f>
        <v>16</v>
      </c>
      <c r="Y139" s="120" t="str">
        <f>IF(Tabla1[[#This Row],[ESTADO]]="ACTIVA","ACTIVA",IF(Tabla1[[#This Row],[ESTADO]]="CERRADA","CERRADA",IF(Tabla1[[#This Row],[ESTADO]]="TRASLADADA","CERRADA",IF(Tabla1[[#This Row],[ESTADO]]="DESMONTADA","CERRADA",IF(Tabla1[[#This Row],[ESTADO]]="SEGUIMIENTO","ACTIVA")))))</f>
        <v>CERRADA</v>
      </c>
      <c r="Z139" s="120" t="str">
        <f>+IF(Tabla1[[#This Row],[T. RESPUESTA]]&lt;=1,"24 HORAS",IF(Tabla1[[#This Row],[T. RESPUESTA]]=2,"48 HORAS",IF(Tabla1[[#This Row],[T. RESPUESTA]]=3,"72 HORAS",IF(Tabla1[[#This Row],[T. RESPUESTA]]=4,"96 HORAS",IF(Tabla1[[#This Row],[T. RESPUESTA]]=5,"120 HORAS",IF(Tabla1[[#This Row],[T. RESPUESTA]]&gt;=6,"6 DIAS O MAS","ERROR"))))))</f>
        <v>6 DIAS O MAS</v>
      </c>
      <c r="AA139" s="120" t="s">
        <v>6355</v>
      </c>
      <c r="AB139" s="120" t="str">
        <f>TEXT(Tabla1[[#This Row],[FECHA DEL INCIDENTE]],"MMM-DD")</f>
        <v>mar-11</v>
      </c>
      <c r="AC139" s="122" t="e">
        <f>VLOOKUP(G139,'Archivo data rimac reclamos'!B:C,2,0)</f>
        <v>#N/A</v>
      </c>
      <c r="AD139" s="122" t="e">
        <f>VLOOKUP(Tabla1[[#This Row],[dn]],'Reporte de casos MAD'!H:W,16,0)</f>
        <v>#N/A</v>
      </c>
      <c r="AE139" s="120" t="e">
        <f>VLOOKUP(Tabla1[[#This Row],[dn]],'HOJA 3 MEDICAMENTOS'!G:Q,11,0)</f>
        <v>#N/A</v>
      </c>
      <c r="AF139" t="str">
        <f>VLOOKUP(Tabla1[[#This Row],[dn]],'base pendientes viva 1a'!C:Q,15,0)</f>
        <v>NO</v>
      </c>
      <c r="AG139" t="e">
        <v>#N/A</v>
      </c>
      <c r="AH139" t="e">
        <v>#N/A</v>
      </c>
      <c r="AI139" s="120" t="str">
        <f>VLOOKUP(Tabla1[[#This Row],[MOTIVO]],clasificador!A:C,2,0)</f>
        <v>Demora en atencion</v>
      </c>
      <c r="AJ139" s="120" t="str">
        <f>VLOOKUP(Tabla1[[#This Row],[MOTIVO]],clasificador!A:C,3,0)</f>
        <v>SERVICIO</v>
      </c>
      <c r="AK139" s="329"/>
    </row>
    <row r="140" spans="1:37" ht="18.75" customHeight="1">
      <c r="A140" s="120">
        <f>YEAR(Tabla1[[#This Row],[FECHA DEL INCIDENTE]])*100+MONTH(Tabla1[[#This Row],[FECHA DEL INCIDENTE]])</f>
        <v>202503</v>
      </c>
      <c r="B140" s="120" t="s">
        <v>6347</v>
      </c>
      <c r="C140" s="120" t="s">
        <v>6348</v>
      </c>
      <c r="D140" s="120" t="s">
        <v>1067</v>
      </c>
      <c r="E140" s="120" t="s">
        <v>400</v>
      </c>
      <c r="F140" s="120" t="s">
        <v>2</v>
      </c>
      <c r="G140" s="208" t="s">
        <v>6720</v>
      </c>
      <c r="H140" s="119" t="s">
        <v>149</v>
      </c>
      <c r="I140" s="119"/>
      <c r="J140" s="235">
        <v>991888565</v>
      </c>
      <c r="K140" s="120"/>
      <c r="L140" s="120"/>
      <c r="M140" s="120"/>
      <c r="N140" s="119" t="s">
        <v>6498</v>
      </c>
      <c r="O140" s="120" t="s">
        <v>299</v>
      </c>
      <c r="P140" s="125" t="s">
        <v>6721</v>
      </c>
      <c r="Q140" s="125" t="s">
        <v>6616</v>
      </c>
      <c r="R140" s="129" t="s">
        <v>400</v>
      </c>
      <c r="S140" s="120" t="s">
        <v>349</v>
      </c>
      <c r="T140" s="117">
        <v>45728</v>
      </c>
      <c r="U140" s="123" t="s">
        <v>6722</v>
      </c>
      <c r="V140" s="127">
        <v>45734</v>
      </c>
      <c r="W140" s="120" t="s">
        <v>141</v>
      </c>
      <c r="X140" s="120">
        <f>NETWORKDAYS(Tabla1[[#This Row],[FECHA DEL INCIDENTE]],Tabla1[[#This Row],[FECHA DE RESPUESTA]])</f>
        <v>5</v>
      </c>
      <c r="Y140" s="120" t="str">
        <f>IF(Tabla1[[#This Row],[ESTADO]]="ACTIVA","ACTIVA",IF(Tabla1[[#This Row],[ESTADO]]="CERRADA","CERRADA",IF(Tabla1[[#This Row],[ESTADO]]="TRASLADADA","CERRADA",IF(Tabla1[[#This Row],[ESTADO]]="DESMONTADA","CERRADA",IF(Tabla1[[#This Row],[ESTADO]]="SEGUIMIENTO","ACTIVA")))))</f>
        <v>CERRADA</v>
      </c>
      <c r="Z140" s="120" t="str">
        <f>+IF(Tabla1[[#This Row],[T. RESPUESTA]]&lt;=1,"24 HORAS",IF(Tabla1[[#This Row],[T. RESPUESTA]]=2,"48 HORAS",IF(Tabla1[[#This Row],[T. RESPUESTA]]=3,"72 HORAS",IF(Tabla1[[#This Row],[T. RESPUESTA]]=4,"96 HORAS",IF(Tabla1[[#This Row],[T. RESPUESTA]]=5,"120 HORAS",IF(Tabla1[[#This Row],[T. RESPUESTA]]&gt;=6,"6 DIAS O MAS","ERROR"))))))</f>
        <v>120 HORAS</v>
      </c>
      <c r="AA140" s="120" t="s">
        <v>6355</v>
      </c>
      <c r="AB140" s="120" t="str">
        <f>TEXT(Tabla1[[#This Row],[FECHA DEL INCIDENTE]],"MMM-DD")</f>
        <v>mar-12</v>
      </c>
      <c r="AC140" s="122" t="e">
        <f>VLOOKUP(G140,'Archivo data rimac reclamos'!B:C,2,0)</f>
        <v>#N/A</v>
      </c>
      <c r="AD140" s="122" t="e">
        <f>VLOOKUP(Tabla1[[#This Row],[dn]],'Reporte de casos MAD'!H:W,16,0)</f>
        <v>#N/A</v>
      </c>
      <c r="AE140" s="120" t="e">
        <f>VLOOKUP(Tabla1[[#This Row],[dn]],'HOJA 3 MEDICAMENTOS'!G:Q,11,0)</f>
        <v>#N/A</v>
      </c>
      <c r="AF140" t="e">
        <f>VLOOKUP(Tabla1[[#This Row],[dn]],'base pendientes viva 1a'!C:Q,15,0)</f>
        <v>#N/A</v>
      </c>
      <c r="AG140" t="s">
        <v>6723</v>
      </c>
      <c r="AH140" t="s">
        <v>346</v>
      </c>
      <c r="AI140" s="120" t="str">
        <f>VLOOKUP(Tabla1[[#This Row],[MOTIVO]],clasificador!A:C,2,0)</f>
        <v>Atención Asistencial</v>
      </c>
      <c r="AJ140" s="120" t="str">
        <f>VLOOKUP(Tabla1[[#This Row],[MOTIVO]],clasificador!A:C,3,0)</f>
        <v>SERVICIO</v>
      </c>
      <c r="AK140" s="329"/>
    </row>
    <row r="141" spans="1:37" ht="18.75" hidden="1" customHeight="1">
      <c r="A141" s="120">
        <f>YEAR(Tabla1[[#This Row],[FECHA DEL INCIDENTE]])*100+MONTH(Tabla1[[#This Row],[FECHA DEL INCIDENTE]])</f>
        <v>202503</v>
      </c>
      <c r="B141" s="120" t="s">
        <v>6347</v>
      </c>
      <c r="C141" s="120" t="s">
        <v>6348</v>
      </c>
      <c r="D141" s="120" t="s">
        <v>1067</v>
      </c>
      <c r="E141" s="120" t="s">
        <v>400</v>
      </c>
      <c r="F141" s="120" t="s">
        <v>2</v>
      </c>
      <c r="G141" s="232">
        <v>10060304</v>
      </c>
      <c r="H141" s="122" t="s">
        <v>6724</v>
      </c>
      <c r="I141" s="119"/>
      <c r="J141" s="235"/>
      <c r="K141" s="120"/>
      <c r="L141" s="120"/>
      <c r="M141" s="120"/>
      <c r="N141" s="2" t="s">
        <v>298</v>
      </c>
      <c r="O141" s="120" t="s">
        <v>299</v>
      </c>
      <c r="P141" s="125" t="s">
        <v>6725</v>
      </c>
      <c r="Q141" s="125" t="s">
        <v>6359</v>
      </c>
      <c r="R141" s="129" t="s">
        <v>272</v>
      </c>
      <c r="S141" s="120" t="s">
        <v>318</v>
      </c>
      <c r="T141" s="117">
        <v>45728</v>
      </c>
      <c r="U141" s="123" t="s">
        <v>6726</v>
      </c>
      <c r="V141" s="127">
        <v>45751</v>
      </c>
      <c r="W141" s="120" t="s">
        <v>141</v>
      </c>
      <c r="X141" s="120">
        <f>NETWORKDAYS(Tabla1[[#This Row],[FECHA DEL INCIDENTE]],Tabla1[[#This Row],[FECHA DE RESPUESTA]])</f>
        <v>18</v>
      </c>
      <c r="Y141" s="120" t="str">
        <f>IF(Tabla1[[#This Row],[ESTADO]]="ACTIVA","ACTIVA",IF(Tabla1[[#This Row],[ESTADO]]="CERRADA","CERRADA",IF(Tabla1[[#This Row],[ESTADO]]="TRASLADADA","CERRADA",IF(Tabla1[[#This Row],[ESTADO]]="DESMONTADA","CERRADA",IF(Tabla1[[#This Row],[ESTADO]]="SEGUIMIENTO","ACTIVA")))))</f>
        <v>CERRADA</v>
      </c>
      <c r="Z141" s="120" t="str">
        <f>+IF(Tabla1[[#This Row],[T. RESPUESTA]]&lt;=1,"24 HORAS",IF(Tabla1[[#This Row],[T. RESPUESTA]]=2,"48 HORAS",IF(Tabla1[[#This Row],[T. RESPUESTA]]=3,"72 HORAS",IF(Tabla1[[#This Row],[T. RESPUESTA]]=4,"96 HORAS",IF(Tabla1[[#This Row],[T. RESPUESTA]]=5,"120 HORAS",IF(Tabla1[[#This Row],[T. RESPUESTA]]&gt;=6,"6 DIAS O MAS","ERROR"))))))</f>
        <v>6 DIAS O MAS</v>
      </c>
      <c r="AA141" s="120" t="s">
        <v>6355</v>
      </c>
      <c r="AB141" s="120" t="str">
        <f>TEXT(Tabla1[[#This Row],[FECHA DEL INCIDENTE]],"MMM-DD")</f>
        <v>mar-12</v>
      </c>
      <c r="AC141" s="122" t="e">
        <f>VLOOKUP(G141,'Archivo data rimac reclamos'!B:C,2,0)</f>
        <v>#N/A</v>
      </c>
      <c r="AD141" s="122" t="e">
        <f>VLOOKUP(Tabla1[[#This Row],[dn]],'Reporte de casos MAD'!H:W,16,0)</f>
        <v>#N/A</v>
      </c>
      <c r="AE141" s="120" t="e">
        <f>VLOOKUP(Tabla1[[#This Row],[dn]],'HOJA 3 MEDICAMENTOS'!G:Q,11,0)</f>
        <v>#N/A</v>
      </c>
      <c r="AF141" t="str">
        <f>VLOOKUP(Tabla1[[#This Row],[dn]],'base pendientes viva 1a'!C:Q,15,0)</f>
        <v>SI</v>
      </c>
      <c r="AG141" t="e">
        <v>#N/A</v>
      </c>
      <c r="AH141" t="e">
        <v>#N/A</v>
      </c>
      <c r="AI141" s="120" t="str">
        <f>VLOOKUP(Tabla1[[#This Row],[MOTIVO]],clasificador!A:C,2,0)</f>
        <v>Solicitud</v>
      </c>
      <c r="AJ141" s="120" t="str">
        <f>VLOOKUP(Tabla1[[#This Row],[MOTIVO]],clasificador!A:C,3,0)</f>
        <v>SOLICITUD</v>
      </c>
      <c r="AK141" s="329"/>
    </row>
    <row r="142" spans="1:37" ht="18.75" customHeight="1">
      <c r="A142" s="120">
        <f>YEAR(Tabla1[[#This Row],[FECHA DEL INCIDENTE]])*100+MONTH(Tabla1[[#This Row],[FECHA DEL INCIDENTE]])</f>
        <v>202503</v>
      </c>
      <c r="B142" s="120" t="s">
        <v>6347</v>
      </c>
      <c r="C142" s="120" t="s">
        <v>6348</v>
      </c>
      <c r="D142" s="120" t="s">
        <v>1067</v>
      </c>
      <c r="E142" s="120" t="s">
        <v>400</v>
      </c>
      <c r="F142" s="120" t="s">
        <v>2</v>
      </c>
      <c r="G142" s="232">
        <v>46674191</v>
      </c>
      <c r="H142" s="119" t="s">
        <v>321</v>
      </c>
      <c r="I142" s="119"/>
      <c r="J142" s="235">
        <v>959354515</v>
      </c>
      <c r="K142" s="120"/>
      <c r="L142" s="120"/>
      <c r="M142" s="120"/>
      <c r="N142" s="119" t="s">
        <v>6498</v>
      </c>
      <c r="O142" s="120" t="s">
        <v>299</v>
      </c>
      <c r="P142" s="125" t="s">
        <v>322</v>
      </c>
      <c r="Q142" s="6" t="s">
        <v>313</v>
      </c>
      <c r="R142" s="129" t="s">
        <v>400</v>
      </c>
      <c r="S142" s="120" t="s">
        <v>320</v>
      </c>
      <c r="T142" s="117">
        <v>45728</v>
      </c>
      <c r="U142" s="96" t="s">
        <v>6727</v>
      </c>
      <c r="V142" s="127">
        <v>45749</v>
      </c>
      <c r="W142" s="1" t="s">
        <v>141</v>
      </c>
      <c r="X142" s="120">
        <f>NETWORKDAYS(Tabla1[[#This Row],[FECHA DEL INCIDENTE]],Tabla1[[#This Row],[FECHA DE RESPUESTA]])</f>
        <v>16</v>
      </c>
      <c r="Y142" s="120" t="str">
        <f>IF(Tabla1[[#This Row],[ESTADO]]="ACTIVA","ACTIVA",IF(Tabla1[[#This Row],[ESTADO]]="CERRADA","CERRADA",IF(Tabla1[[#This Row],[ESTADO]]="TRASLADADA","CERRADA",IF(Tabla1[[#This Row],[ESTADO]]="DESMONTADA","CERRADA",IF(Tabla1[[#This Row],[ESTADO]]="SEGUIMIENTO","ACTIVA")))))</f>
        <v>CERRADA</v>
      </c>
      <c r="Z142" s="120" t="str">
        <f>+IF(Tabla1[[#This Row],[T. RESPUESTA]]&lt;=1,"24 HORAS",IF(Tabla1[[#This Row],[T. RESPUESTA]]=2,"48 HORAS",IF(Tabla1[[#This Row],[T. RESPUESTA]]=3,"72 HORAS",IF(Tabla1[[#This Row],[T. RESPUESTA]]=4,"96 HORAS",IF(Tabla1[[#This Row],[T. RESPUESTA]]=5,"120 HORAS",IF(Tabla1[[#This Row],[T. RESPUESTA]]&gt;=6,"6 DIAS O MAS","ERROR"))))))</f>
        <v>6 DIAS O MAS</v>
      </c>
      <c r="AA142" s="120" t="s">
        <v>6355</v>
      </c>
      <c r="AB142" s="120" t="str">
        <f>TEXT(Tabla1[[#This Row],[FECHA DEL INCIDENTE]],"MMM-DD")</f>
        <v>mar-12</v>
      </c>
      <c r="AC142" s="122" t="e">
        <f>VLOOKUP(G142,'Archivo data rimac reclamos'!B:C,2,0)</f>
        <v>#N/A</v>
      </c>
      <c r="AD142" s="122" t="e">
        <f>VLOOKUP(Tabla1[[#This Row],[dn]],'Reporte de casos MAD'!H:W,16,0)</f>
        <v>#N/A</v>
      </c>
      <c r="AE142" s="120" t="e">
        <f>VLOOKUP(Tabla1[[#This Row],[dn]],'HOJA 3 MEDICAMENTOS'!G:Q,11,0)</f>
        <v>#N/A</v>
      </c>
      <c r="AF142" t="str">
        <f>VLOOKUP(Tabla1[[#This Row],[dn]],'base pendientes viva 1a'!C:Q,15,0)</f>
        <v>SI</v>
      </c>
      <c r="AG142" t="s">
        <v>6728</v>
      </c>
      <c r="AH142" t="s">
        <v>324</v>
      </c>
      <c r="AI142" s="120" t="str">
        <f>VLOOKUP(Tabla1[[#This Row],[MOTIVO]],clasificador!A:C,2,0)</f>
        <v>Acceso</v>
      </c>
      <c r="AJ142" s="120" t="str">
        <f>VLOOKUP(Tabla1[[#This Row],[MOTIVO]],clasificador!A:C,3,0)</f>
        <v>SERVICIO</v>
      </c>
      <c r="AK142" s="329"/>
    </row>
    <row r="143" spans="1:37" ht="18.75" customHeight="1">
      <c r="A143" s="120">
        <f>YEAR(Tabla1[[#This Row],[FECHA DEL INCIDENTE]])*100+MONTH(Tabla1[[#This Row],[FECHA DEL INCIDENTE]])</f>
        <v>202503</v>
      </c>
      <c r="B143" s="120" t="s">
        <v>6347</v>
      </c>
      <c r="C143" s="120" t="s">
        <v>6348</v>
      </c>
      <c r="D143" s="120" t="s">
        <v>1067</v>
      </c>
      <c r="E143" s="120" t="s">
        <v>400</v>
      </c>
      <c r="F143" s="120" t="s">
        <v>2</v>
      </c>
      <c r="G143" s="232">
        <v>6040784</v>
      </c>
      <c r="H143" s="122" t="s">
        <v>115</v>
      </c>
      <c r="I143" s="119"/>
      <c r="J143" s="235">
        <v>997500213</v>
      </c>
      <c r="K143" s="69" t="s">
        <v>325</v>
      </c>
      <c r="L143" s="69"/>
      <c r="M143" s="69"/>
      <c r="N143" s="119" t="s">
        <v>6498</v>
      </c>
      <c r="O143" s="120" t="s">
        <v>299</v>
      </c>
      <c r="P143" s="125" t="s">
        <v>326</v>
      </c>
      <c r="Q143" s="6" t="s">
        <v>313</v>
      </c>
      <c r="R143" s="129" t="s">
        <v>400</v>
      </c>
      <c r="S143" s="120" t="s">
        <v>318</v>
      </c>
      <c r="T143" s="117">
        <v>45728</v>
      </c>
      <c r="U143" s="96" t="s">
        <v>6729</v>
      </c>
      <c r="V143" s="127">
        <v>45749</v>
      </c>
      <c r="W143" s="1" t="s">
        <v>141</v>
      </c>
      <c r="X143" s="120">
        <f>NETWORKDAYS(Tabla1[[#This Row],[FECHA DEL INCIDENTE]],Tabla1[[#This Row],[FECHA DE RESPUESTA]])</f>
        <v>16</v>
      </c>
      <c r="Y143" s="120" t="str">
        <f>IF(Tabla1[[#This Row],[ESTADO]]="ACTIVA","ACTIVA",IF(Tabla1[[#This Row],[ESTADO]]="CERRADA","CERRADA",IF(Tabla1[[#This Row],[ESTADO]]="TRASLADADA","CERRADA",IF(Tabla1[[#This Row],[ESTADO]]="DESMONTADA","CERRADA",IF(Tabla1[[#This Row],[ESTADO]]="SEGUIMIENTO","ACTIVA")))))</f>
        <v>CERRADA</v>
      </c>
      <c r="Z143" s="120" t="str">
        <f>+IF(Tabla1[[#This Row],[T. RESPUESTA]]&lt;=1,"24 HORAS",IF(Tabla1[[#This Row],[T. RESPUESTA]]=2,"48 HORAS",IF(Tabla1[[#This Row],[T. RESPUESTA]]=3,"72 HORAS",IF(Tabla1[[#This Row],[T. RESPUESTA]]=4,"96 HORAS",IF(Tabla1[[#This Row],[T. RESPUESTA]]=5,"120 HORAS",IF(Tabla1[[#This Row],[T. RESPUESTA]]&gt;=6,"6 DIAS O MAS","ERROR"))))))</f>
        <v>6 DIAS O MAS</v>
      </c>
      <c r="AA143" s="120" t="s">
        <v>6355</v>
      </c>
      <c r="AB143" s="120" t="str">
        <f>TEXT(Tabla1[[#This Row],[FECHA DEL INCIDENTE]],"MMM-DD")</f>
        <v>mar-12</v>
      </c>
      <c r="AC143" s="122" t="e">
        <f>VLOOKUP(G143,'Archivo data rimac reclamos'!B:C,2,0)</f>
        <v>#N/A</v>
      </c>
      <c r="AD143" s="122" t="e">
        <f>VLOOKUP(Tabla1[[#This Row],[dn]],'Reporte de casos MAD'!H:W,16,0)</f>
        <v>#N/A</v>
      </c>
      <c r="AE143" s="120" t="e">
        <f>VLOOKUP(Tabla1[[#This Row],[dn]],'HOJA 3 MEDICAMENTOS'!G:Q,11,0)</f>
        <v>#N/A</v>
      </c>
      <c r="AF143" t="str">
        <f>VLOOKUP(Tabla1[[#This Row],[dn]],'base pendientes viva 1a'!C:Q,15,0)</f>
        <v>SI</v>
      </c>
      <c r="AG143" t="s">
        <v>6730</v>
      </c>
      <c r="AH143" t="s">
        <v>327</v>
      </c>
      <c r="AI143" s="120" t="str">
        <f>VLOOKUP(Tabla1[[#This Row],[MOTIVO]],clasificador!A:C,2,0)</f>
        <v>Acceso</v>
      </c>
      <c r="AJ143" s="120" t="str">
        <f>VLOOKUP(Tabla1[[#This Row],[MOTIVO]],clasificador!A:C,3,0)</f>
        <v>SERVICIO</v>
      </c>
      <c r="AK143" s="329"/>
    </row>
    <row r="144" spans="1:37" ht="18.75" customHeight="1">
      <c r="A144" s="120">
        <f>YEAR(Tabla1[[#This Row],[FECHA DEL INCIDENTE]])*100+MONTH(Tabla1[[#This Row],[FECHA DEL INCIDENTE]])</f>
        <v>202503</v>
      </c>
      <c r="B144" s="120" t="s">
        <v>6347</v>
      </c>
      <c r="C144" s="120" t="s">
        <v>6348</v>
      </c>
      <c r="D144" s="120" t="s">
        <v>1067</v>
      </c>
      <c r="E144" s="120" t="s">
        <v>400</v>
      </c>
      <c r="F144" s="120" t="s">
        <v>2</v>
      </c>
      <c r="G144" s="232">
        <v>8275667</v>
      </c>
      <c r="H144" s="122" t="s">
        <v>328</v>
      </c>
      <c r="I144" s="119"/>
      <c r="J144" s="235">
        <v>997500213</v>
      </c>
      <c r="K144" s="69" t="s">
        <v>325</v>
      </c>
      <c r="L144" s="69"/>
      <c r="M144" s="69"/>
      <c r="N144" s="119" t="s">
        <v>6498</v>
      </c>
      <c r="O144" s="120" t="s">
        <v>299</v>
      </c>
      <c r="P144" s="125" t="s">
        <v>326</v>
      </c>
      <c r="Q144" s="6" t="s">
        <v>313</v>
      </c>
      <c r="R144" s="129" t="s">
        <v>400</v>
      </c>
      <c r="S144" s="120" t="s">
        <v>320</v>
      </c>
      <c r="T144" s="117">
        <v>45728</v>
      </c>
      <c r="U144" s="96" t="s">
        <v>6729</v>
      </c>
      <c r="V144" s="127">
        <v>45749</v>
      </c>
      <c r="W144" s="1" t="s">
        <v>141</v>
      </c>
      <c r="X144" s="120">
        <f>NETWORKDAYS(Tabla1[[#This Row],[FECHA DEL INCIDENTE]],Tabla1[[#This Row],[FECHA DE RESPUESTA]])</f>
        <v>16</v>
      </c>
      <c r="Y144" s="120" t="str">
        <f>IF(Tabla1[[#This Row],[ESTADO]]="ACTIVA","ACTIVA",IF(Tabla1[[#This Row],[ESTADO]]="CERRADA","CERRADA",IF(Tabla1[[#This Row],[ESTADO]]="TRASLADADA","CERRADA",IF(Tabla1[[#This Row],[ESTADO]]="DESMONTADA","CERRADA",IF(Tabla1[[#This Row],[ESTADO]]="SEGUIMIENTO","ACTIVA")))))</f>
        <v>CERRADA</v>
      </c>
      <c r="Z144" s="120" t="str">
        <f>+IF(Tabla1[[#This Row],[T. RESPUESTA]]&lt;=1,"24 HORAS",IF(Tabla1[[#This Row],[T. RESPUESTA]]=2,"48 HORAS",IF(Tabla1[[#This Row],[T. RESPUESTA]]=3,"72 HORAS",IF(Tabla1[[#This Row],[T. RESPUESTA]]=4,"96 HORAS",IF(Tabla1[[#This Row],[T. RESPUESTA]]=5,"120 HORAS",IF(Tabla1[[#This Row],[T. RESPUESTA]]&gt;=6,"6 DIAS O MAS","ERROR"))))))</f>
        <v>6 DIAS O MAS</v>
      </c>
      <c r="AA144" s="120" t="s">
        <v>6355</v>
      </c>
      <c r="AB144" s="120" t="str">
        <f>TEXT(Tabla1[[#This Row],[FECHA DEL INCIDENTE]],"MMM-DD")</f>
        <v>mar-12</v>
      </c>
      <c r="AC144" s="122" t="e">
        <f>VLOOKUP(G144,'Archivo data rimac reclamos'!B:C,2,0)</f>
        <v>#N/A</v>
      </c>
      <c r="AD144" s="122" t="e">
        <f>VLOOKUP(Tabla1[[#This Row],[dn]],'Reporte de casos MAD'!H:W,16,0)</f>
        <v>#N/A</v>
      </c>
      <c r="AE144" s="120" t="e">
        <f>VLOOKUP(Tabla1[[#This Row],[dn]],'HOJA 3 MEDICAMENTOS'!G:Q,11,0)</f>
        <v>#N/A</v>
      </c>
      <c r="AF144" t="e">
        <f>VLOOKUP(Tabla1[[#This Row],[dn]],'base pendientes viva 1a'!C:Q,15,0)</f>
        <v>#N/A</v>
      </c>
      <c r="AG144" t="s">
        <v>329</v>
      </c>
      <c r="AH144" t="s">
        <v>329</v>
      </c>
      <c r="AI144" s="120" t="str">
        <f>VLOOKUP(Tabla1[[#This Row],[MOTIVO]],clasificador!A:C,2,0)</f>
        <v>Acceso</v>
      </c>
      <c r="AJ144" s="120" t="str">
        <f>VLOOKUP(Tabla1[[#This Row],[MOTIVO]],clasificador!A:C,3,0)</f>
        <v>SERVICIO</v>
      </c>
      <c r="AK144" s="329"/>
    </row>
    <row r="145" spans="1:37" ht="18.75" hidden="1" customHeight="1">
      <c r="A145" s="129">
        <f>YEAR(Tabla1[[#This Row],[FECHA DEL INCIDENTE]])*100+MONTH(Tabla1[[#This Row],[FECHA DEL INCIDENTE]])</f>
        <v>202503</v>
      </c>
      <c r="B145" s="129" t="s">
        <v>6347</v>
      </c>
      <c r="C145" s="129" t="s">
        <v>6348</v>
      </c>
      <c r="D145" s="129" t="s">
        <v>1067</v>
      </c>
      <c r="E145" s="120" t="s">
        <v>400</v>
      </c>
      <c r="F145" s="129" t="s">
        <v>2</v>
      </c>
      <c r="G145" s="234">
        <v>2009433</v>
      </c>
      <c r="H145" s="130" t="s">
        <v>79</v>
      </c>
      <c r="I145" s="130"/>
      <c r="J145" s="249"/>
      <c r="K145" s="129"/>
      <c r="L145" s="129"/>
      <c r="M145" s="129"/>
      <c r="N145" s="119" t="s">
        <v>6498</v>
      </c>
      <c r="O145" s="129" t="s">
        <v>299</v>
      </c>
      <c r="P145" s="86" t="s">
        <v>6731</v>
      </c>
      <c r="Q145" s="131" t="s">
        <v>6352</v>
      </c>
      <c r="R145" s="129" t="s">
        <v>338</v>
      </c>
      <c r="S145" s="129" t="s">
        <v>6353</v>
      </c>
      <c r="T145" s="117">
        <v>45728</v>
      </c>
      <c r="U145" s="123" t="s">
        <v>6732</v>
      </c>
      <c r="V145" s="117">
        <v>45750</v>
      </c>
      <c r="W145" s="1" t="s">
        <v>141</v>
      </c>
      <c r="X145" s="129">
        <f>NETWORKDAYS(Tabla1[[#This Row],[FECHA DEL INCIDENTE]],Tabla1[[#This Row],[FECHA DE RESPUESTA]])</f>
        <v>17</v>
      </c>
      <c r="Y145" s="120" t="str">
        <f>IF(Tabla1[[#This Row],[ESTADO]]="ACTIVA","ACTIVA",IF(Tabla1[[#This Row],[ESTADO]]="CERRADA","CERRADA",IF(Tabla1[[#This Row],[ESTADO]]="TRASLADADA","CERRADA",IF(Tabla1[[#This Row],[ESTADO]]="DESMONTADA","CERRADA",IF(Tabla1[[#This Row],[ESTADO]]="SEGUIMIENTO","ACTIVA")))))</f>
        <v>CERRADA</v>
      </c>
      <c r="Z145" s="129" t="str">
        <f>+IF(Tabla1[[#This Row],[T. RESPUESTA]]&lt;=1,"24 HORAS",IF(Tabla1[[#This Row],[T. RESPUESTA]]=2,"48 HORAS",IF(Tabla1[[#This Row],[T. RESPUESTA]]=3,"72 HORAS",IF(Tabla1[[#This Row],[T. RESPUESTA]]=4,"96 HORAS",IF(Tabla1[[#This Row],[T. RESPUESTA]]=5,"120 HORAS",IF(Tabla1[[#This Row],[T. RESPUESTA]]&gt;=6,"6 DIAS O MAS","ERROR"))))))</f>
        <v>6 DIAS O MAS</v>
      </c>
      <c r="AA145" s="129" t="s">
        <v>6355</v>
      </c>
      <c r="AB145" s="120" t="str">
        <f>TEXT(Tabla1[[#This Row],[FECHA DEL INCIDENTE]],"MMM-DD")</f>
        <v>mar-12</v>
      </c>
      <c r="AC145" s="131" t="e">
        <f>VLOOKUP(G145,'Archivo data rimac reclamos'!B:C,2,0)</f>
        <v>#N/A</v>
      </c>
      <c r="AD145" s="131" t="e">
        <f>VLOOKUP(Tabla1[[#This Row],[dn]],'Reporte de casos MAD'!H:W,16,0)</f>
        <v>#N/A</v>
      </c>
      <c r="AE145" s="129" t="e">
        <f>VLOOKUP(Tabla1[[#This Row],[dn]],'HOJA 3 MEDICAMENTOS'!G:Q,11,0)</f>
        <v>#N/A</v>
      </c>
      <c r="AF145" s="73" t="str">
        <f>VLOOKUP(Tabla1[[#This Row],[dn]],'base pendientes viva 1a'!C:Q,15,0)</f>
        <v>SI</v>
      </c>
      <c r="AG145" s="73" t="e">
        <v>#N/A</v>
      </c>
      <c r="AH145" s="73" t="e">
        <v>#N/A</v>
      </c>
      <c r="AI145" s="129" t="str">
        <f>VLOOKUP(Tabla1[[#This Row],[MOTIVO]],clasificador!A:C,2,0)</f>
        <v>Medicamentos</v>
      </c>
      <c r="AJ145" s="129" t="str">
        <f>VLOOKUP(Tabla1[[#This Row],[MOTIVO]],clasificador!A:C,3,0)</f>
        <v>SERVICIO</v>
      </c>
      <c r="AK145" s="329"/>
    </row>
    <row r="146" spans="1:37" ht="18.75" customHeight="1">
      <c r="A146" s="120">
        <f>YEAR(Tabla1[[#This Row],[FECHA DEL INCIDENTE]])*100+MONTH(Tabla1[[#This Row],[FECHA DEL INCIDENTE]])</f>
        <v>202503</v>
      </c>
      <c r="B146" s="120" t="s">
        <v>6347</v>
      </c>
      <c r="C146" s="120" t="s">
        <v>6348</v>
      </c>
      <c r="D146" s="120" t="s">
        <v>1067</v>
      </c>
      <c r="E146" s="120" t="s">
        <v>400</v>
      </c>
      <c r="F146" s="120" t="s">
        <v>2</v>
      </c>
      <c r="G146" s="232">
        <v>8515037</v>
      </c>
      <c r="H146" s="122" t="s">
        <v>6733</v>
      </c>
      <c r="I146" s="119"/>
      <c r="J146" s="235">
        <v>949317479</v>
      </c>
      <c r="K146" s="120"/>
      <c r="L146" s="120"/>
      <c r="M146" s="120"/>
      <c r="N146" s="119" t="s">
        <v>6498</v>
      </c>
      <c r="O146" s="120" t="s">
        <v>299</v>
      </c>
      <c r="P146" s="125" t="s">
        <v>6734</v>
      </c>
      <c r="Q146" s="6" t="s">
        <v>313</v>
      </c>
      <c r="R146" s="129" t="s">
        <v>400</v>
      </c>
      <c r="S146" s="120" t="s">
        <v>331</v>
      </c>
      <c r="T146" s="117">
        <v>45728</v>
      </c>
      <c r="U146" s="123" t="s">
        <v>6735</v>
      </c>
      <c r="V146" s="127">
        <v>45729</v>
      </c>
      <c r="W146" s="120" t="s">
        <v>141</v>
      </c>
      <c r="X146" s="120">
        <f>NETWORKDAYS(Tabla1[[#This Row],[FECHA DEL INCIDENTE]],Tabla1[[#This Row],[FECHA DE RESPUESTA]])</f>
        <v>2</v>
      </c>
      <c r="Y146" s="120" t="str">
        <f>IF(Tabla1[[#This Row],[ESTADO]]="ACTIVA","ACTIVA",IF(Tabla1[[#This Row],[ESTADO]]="CERRADA","CERRADA",IF(Tabla1[[#This Row],[ESTADO]]="TRASLADADA","CERRADA",IF(Tabla1[[#This Row],[ESTADO]]="DESMONTADA","CERRADA",IF(Tabla1[[#This Row],[ESTADO]]="SEGUIMIENTO","ACTIVA")))))</f>
        <v>CERRADA</v>
      </c>
      <c r="Z146" s="120" t="str">
        <f>+IF(Tabla1[[#This Row],[T. RESPUESTA]]&lt;=1,"24 HORAS",IF(Tabla1[[#This Row],[T. RESPUESTA]]=2,"48 HORAS",IF(Tabla1[[#This Row],[T. RESPUESTA]]=3,"72 HORAS",IF(Tabla1[[#This Row],[T. RESPUESTA]]=4,"96 HORAS",IF(Tabla1[[#This Row],[T. RESPUESTA]]=5,"120 HORAS",IF(Tabla1[[#This Row],[T. RESPUESTA]]&gt;=6,"6 DIAS O MAS","ERROR"))))))</f>
        <v>48 HORAS</v>
      </c>
      <c r="AA146" s="120" t="s">
        <v>6355</v>
      </c>
      <c r="AB146" s="120" t="str">
        <f>TEXT(Tabla1[[#This Row],[FECHA DEL INCIDENTE]],"MMM-DD")</f>
        <v>mar-12</v>
      </c>
      <c r="AC146" s="122" t="e">
        <f>VLOOKUP(G146,'Archivo data rimac reclamos'!B:C,2,0)</f>
        <v>#N/A</v>
      </c>
      <c r="AD146" s="122" t="e">
        <f>VLOOKUP(Tabla1[[#This Row],[dn]],'Reporte de casos MAD'!H:W,16,0)</f>
        <v>#N/A</v>
      </c>
      <c r="AE146" s="120" t="e">
        <f>VLOOKUP(Tabla1[[#This Row],[dn]],'HOJA 3 MEDICAMENTOS'!G:Q,11,0)</f>
        <v>#N/A</v>
      </c>
      <c r="AF146" t="e">
        <f>VLOOKUP(Tabla1[[#This Row],[dn]],'base pendientes viva 1a'!C:Q,15,0)</f>
        <v>#N/A</v>
      </c>
      <c r="AG146" t="e">
        <v>#N/A</v>
      </c>
      <c r="AH146" t="e">
        <v>#N/A</v>
      </c>
      <c r="AI146" s="120" t="str">
        <f>VLOOKUP(Tabla1[[#This Row],[MOTIVO]],clasificador!A:C,2,0)</f>
        <v>Acceso</v>
      </c>
      <c r="AJ146" s="120" t="str">
        <f>VLOOKUP(Tabla1[[#This Row],[MOTIVO]],clasificador!A:C,3,0)</f>
        <v>SERVICIO</v>
      </c>
      <c r="AK146" s="329"/>
    </row>
    <row r="147" spans="1:37" ht="18.75" customHeight="1">
      <c r="A147" s="120">
        <f>YEAR(Tabla1[[#This Row],[FECHA DEL INCIDENTE]])*100+MONTH(Tabla1[[#This Row],[FECHA DEL INCIDENTE]])</f>
        <v>202503</v>
      </c>
      <c r="B147" s="120" t="s">
        <v>6347</v>
      </c>
      <c r="C147" s="120" t="s">
        <v>6348</v>
      </c>
      <c r="D147" s="120" t="s">
        <v>1067</v>
      </c>
      <c r="E147" s="120" t="s">
        <v>400</v>
      </c>
      <c r="F147" s="120" t="s">
        <v>2</v>
      </c>
      <c r="G147" s="232">
        <v>8610196</v>
      </c>
      <c r="H147" s="122" t="s">
        <v>6736</v>
      </c>
      <c r="I147" s="119"/>
      <c r="J147" s="235">
        <v>939392604</v>
      </c>
      <c r="K147" s="120"/>
      <c r="L147" s="120"/>
      <c r="M147" s="120"/>
      <c r="N147" s="119" t="s">
        <v>6498</v>
      </c>
      <c r="O147" s="120" t="s">
        <v>299</v>
      </c>
      <c r="P147" s="125" t="s">
        <v>6734</v>
      </c>
      <c r="Q147" s="6" t="s">
        <v>313</v>
      </c>
      <c r="R147" s="129" t="s">
        <v>400</v>
      </c>
      <c r="S147" s="120" t="s">
        <v>331</v>
      </c>
      <c r="T147" s="117">
        <v>45728</v>
      </c>
      <c r="U147" s="123" t="s">
        <v>6735</v>
      </c>
      <c r="V147" s="127">
        <v>45729</v>
      </c>
      <c r="W147" s="120" t="s">
        <v>141</v>
      </c>
      <c r="X147" s="120">
        <f>NETWORKDAYS(Tabla1[[#This Row],[FECHA DEL INCIDENTE]],Tabla1[[#This Row],[FECHA DE RESPUESTA]])</f>
        <v>2</v>
      </c>
      <c r="Y147" s="120" t="str">
        <f>IF(Tabla1[[#This Row],[ESTADO]]="ACTIVA","ACTIVA",IF(Tabla1[[#This Row],[ESTADO]]="CERRADA","CERRADA",IF(Tabla1[[#This Row],[ESTADO]]="TRASLADADA","CERRADA",IF(Tabla1[[#This Row],[ESTADO]]="DESMONTADA","CERRADA",IF(Tabla1[[#This Row],[ESTADO]]="SEGUIMIENTO","ACTIVA")))))</f>
        <v>CERRADA</v>
      </c>
      <c r="Z147" s="120" t="str">
        <f>+IF(Tabla1[[#This Row],[T. RESPUESTA]]&lt;=1,"24 HORAS",IF(Tabla1[[#This Row],[T. RESPUESTA]]=2,"48 HORAS",IF(Tabla1[[#This Row],[T. RESPUESTA]]=3,"72 HORAS",IF(Tabla1[[#This Row],[T. RESPUESTA]]=4,"96 HORAS",IF(Tabla1[[#This Row],[T. RESPUESTA]]=5,"120 HORAS",IF(Tabla1[[#This Row],[T. RESPUESTA]]&gt;=6,"6 DIAS O MAS","ERROR"))))))</f>
        <v>48 HORAS</v>
      </c>
      <c r="AA147" s="120" t="s">
        <v>6355</v>
      </c>
      <c r="AB147" s="120" t="str">
        <f>TEXT(Tabla1[[#This Row],[FECHA DEL INCIDENTE]],"MMM-DD")</f>
        <v>mar-12</v>
      </c>
      <c r="AC147" s="122" t="e">
        <f>VLOOKUP(G147,'Archivo data rimac reclamos'!B:C,2,0)</f>
        <v>#N/A</v>
      </c>
      <c r="AD147" s="122" t="e">
        <f>VLOOKUP(Tabla1[[#This Row],[dn]],'Reporte de casos MAD'!H:W,16,0)</f>
        <v>#N/A</v>
      </c>
      <c r="AE147" s="120" t="e">
        <f>VLOOKUP(Tabla1[[#This Row],[dn]],'HOJA 3 MEDICAMENTOS'!G:Q,11,0)</f>
        <v>#N/A</v>
      </c>
      <c r="AF147" t="e">
        <f>VLOOKUP(Tabla1[[#This Row],[dn]],'base pendientes viva 1a'!C:Q,15,0)</f>
        <v>#N/A</v>
      </c>
      <c r="AG147" t="e">
        <v>#N/A</v>
      </c>
      <c r="AH147" t="e">
        <v>#N/A</v>
      </c>
      <c r="AI147" s="120" t="str">
        <f>VLOOKUP(Tabla1[[#This Row],[MOTIVO]],clasificador!A:C,2,0)</f>
        <v>Acceso</v>
      </c>
      <c r="AJ147" s="120" t="str">
        <f>VLOOKUP(Tabla1[[#This Row],[MOTIVO]],clasificador!A:C,3,0)</f>
        <v>SERVICIO</v>
      </c>
      <c r="AK147" s="329"/>
    </row>
    <row r="148" spans="1:37" ht="18.75" hidden="1" customHeight="1">
      <c r="A148" s="120">
        <f>YEAR(Tabla1[[#This Row],[FECHA DEL INCIDENTE]])*100+MONTH(Tabla1[[#This Row],[FECHA DEL INCIDENTE]])</f>
        <v>202503</v>
      </c>
      <c r="B148" s="120" t="s">
        <v>6347</v>
      </c>
      <c r="C148" s="120" t="s">
        <v>6348</v>
      </c>
      <c r="D148" s="120" t="s">
        <v>1067</v>
      </c>
      <c r="E148" s="120" t="s">
        <v>400</v>
      </c>
      <c r="F148" s="120" t="s">
        <v>2</v>
      </c>
      <c r="G148" s="232">
        <v>6976007</v>
      </c>
      <c r="H148" s="122" t="s">
        <v>6737</v>
      </c>
      <c r="I148" s="119"/>
      <c r="J148" s="235"/>
      <c r="K148" s="120"/>
      <c r="L148" s="120"/>
      <c r="M148" s="120"/>
      <c r="N148" s="119" t="s">
        <v>6498</v>
      </c>
      <c r="O148" s="120" t="s">
        <v>299</v>
      </c>
      <c r="P148" s="125" t="s">
        <v>6738</v>
      </c>
      <c r="Q148" s="125" t="s">
        <v>6352</v>
      </c>
      <c r="R148" s="129" t="s">
        <v>338</v>
      </c>
      <c r="S148" s="120" t="s">
        <v>6353</v>
      </c>
      <c r="T148" s="117">
        <v>45728</v>
      </c>
      <c r="U148" s="123" t="s">
        <v>6739</v>
      </c>
      <c r="V148" s="117">
        <v>45731</v>
      </c>
      <c r="W148" s="120" t="s">
        <v>141</v>
      </c>
      <c r="X148" s="120">
        <f>NETWORKDAYS(Tabla1[[#This Row],[FECHA DEL INCIDENTE]],Tabla1[[#This Row],[FECHA DE RESPUESTA]])</f>
        <v>3</v>
      </c>
      <c r="Y148" s="120" t="str">
        <f>IF(Tabla1[[#This Row],[ESTADO]]="ACTIVA","ACTIVA",IF(Tabla1[[#This Row],[ESTADO]]="CERRADA","CERRADA",IF(Tabla1[[#This Row],[ESTADO]]="TRASLADADA","CERRADA",IF(Tabla1[[#This Row],[ESTADO]]="DESMONTADA","CERRADA",IF(Tabla1[[#This Row],[ESTADO]]="SEGUIMIENTO","ACTIVA")))))</f>
        <v>CERRADA</v>
      </c>
      <c r="Z148" s="120" t="str">
        <f>+IF(Tabla1[[#This Row],[T. RESPUESTA]]&lt;=1,"24 HORAS",IF(Tabla1[[#This Row],[T. RESPUESTA]]=2,"48 HORAS",IF(Tabla1[[#This Row],[T. RESPUESTA]]=3,"72 HORAS",IF(Tabla1[[#This Row],[T. RESPUESTA]]=4,"96 HORAS",IF(Tabla1[[#This Row],[T. RESPUESTA]]=5,"120 HORAS",IF(Tabla1[[#This Row],[T. RESPUESTA]]&gt;=6,"6 DIAS O MAS","ERROR"))))))</f>
        <v>72 HORAS</v>
      </c>
      <c r="AA148" s="120" t="s">
        <v>6355</v>
      </c>
      <c r="AB148" s="120" t="str">
        <f>TEXT(Tabla1[[#This Row],[FECHA DEL INCIDENTE]],"MMM-DD")</f>
        <v>mar-12</v>
      </c>
      <c r="AC148" s="122" t="e">
        <f>VLOOKUP(G148,'Archivo data rimac reclamos'!B:C,2,0)</f>
        <v>#N/A</v>
      </c>
      <c r="AD148" s="122" t="e">
        <f>VLOOKUP(Tabla1[[#This Row],[dn]],'Reporte de casos MAD'!H:W,16,0)</f>
        <v>#N/A</v>
      </c>
      <c r="AE148" s="120" t="e">
        <f>VLOOKUP(Tabla1[[#This Row],[dn]],'HOJA 3 MEDICAMENTOS'!G:Q,11,0)</f>
        <v>#N/A</v>
      </c>
      <c r="AF148" t="e">
        <f>VLOOKUP(Tabla1[[#This Row],[dn]],'base pendientes viva 1a'!C:Q,15,0)</f>
        <v>#N/A</v>
      </c>
      <c r="AG148" t="e">
        <v>#N/A</v>
      </c>
      <c r="AH148" t="e">
        <v>#N/A</v>
      </c>
      <c r="AI148" s="120" t="str">
        <f>VLOOKUP(Tabla1[[#This Row],[MOTIVO]],clasificador!A:C,2,0)</f>
        <v>Medicamentos</v>
      </c>
      <c r="AJ148" s="120" t="str">
        <f>VLOOKUP(Tabla1[[#This Row],[MOTIVO]],clasificador!A:C,3,0)</f>
        <v>SERVICIO</v>
      </c>
      <c r="AK148" s="329"/>
    </row>
    <row r="149" spans="1:37" ht="18.75" customHeight="1">
      <c r="A149" s="120">
        <f>YEAR(Tabla1[[#This Row],[FECHA DEL INCIDENTE]])*100+MONTH(Tabla1[[#This Row],[FECHA DEL INCIDENTE]])</f>
        <v>202503</v>
      </c>
      <c r="B149" s="120" t="s">
        <v>6347</v>
      </c>
      <c r="C149" s="120" t="s">
        <v>6348</v>
      </c>
      <c r="D149" s="120" t="s">
        <v>1067</v>
      </c>
      <c r="E149" s="120" t="s">
        <v>400</v>
      </c>
      <c r="F149" s="120" t="s">
        <v>2</v>
      </c>
      <c r="G149" s="232">
        <v>3855774</v>
      </c>
      <c r="H149" s="122" t="s">
        <v>6740</v>
      </c>
      <c r="I149" s="119"/>
      <c r="J149" s="235"/>
      <c r="K149" s="120"/>
      <c r="L149" s="120"/>
      <c r="M149" s="120"/>
      <c r="N149" s="119" t="s">
        <v>6498</v>
      </c>
      <c r="O149" s="120" t="s">
        <v>299</v>
      </c>
      <c r="P149" s="125" t="s">
        <v>6741</v>
      </c>
      <c r="Q149" s="6" t="s">
        <v>313</v>
      </c>
      <c r="R149" s="129" t="s">
        <v>400</v>
      </c>
      <c r="S149" s="120" t="s">
        <v>318</v>
      </c>
      <c r="T149" s="117">
        <v>45728</v>
      </c>
      <c r="U149" s="123" t="s">
        <v>6742</v>
      </c>
      <c r="V149" s="127">
        <v>45729</v>
      </c>
      <c r="W149" s="120" t="s">
        <v>141</v>
      </c>
      <c r="X149" s="120">
        <f>NETWORKDAYS(Tabla1[[#This Row],[FECHA DEL INCIDENTE]],Tabla1[[#This Row],[FECHA DE RESPUESTA]])</f>
        <v>2</v>
      </c>
      <c r="Y149" s="120" t="str">
        <f>IF(Tabla1[[#This Row],[ESTADO]]="ACTIVA","ACTIVA",IF(Tabla1[[#This Row],[ESTADO]]="CERRADA","CERRADA",IF(Tabla1[[#This Row],[ESTADO]]="TRASLADADA","CERRADA",IF(Tabla1[[#This Row],[ESTADO]]="DESMONTADA","CERRADA",IF(Tabla1[[#This Row],[ESTADO]]="SEGUIMIENTO","ACTIVA")))))</f>
        <v>CERRADA</v>
      </c>
      <c r="Z149" s="120" t="str">
        <f>+IF(Tabla1[[#This Row],[T. RESPUESTA]]&lt;=1,"24 HORAS",IF(Tabla1[[#This Row],[T. RESPUESTA]]=2,"48 HORAS",IF(Tabla1[[#This Row],[T. RESPUESTA]]=3,"72 HORAS",IF(Tabla1[[#This Row],[T. RESPUESTA]]=4,"96 HORAS",IF(Tabla1[[#This Row],[T. RESPUESTA]]=5,"120 HORAS",IF(Tabla1[[#This Row],[T. RESPUESTA]]&gt;=6,"6 DIAS O MAS","ERROR"))))))</f>
        <v>48 HORAS</v>
      </c>
      <c r="AA149" s="120" t="s">
        <v>6355</v>
      </c>
      <c r="AB149" s="120" t="str">
        <f>TEXT(Tabla1[[#This Row],[FECHA DEL INCIDENTE]],"MMM-DD")</f>
        <v>mar-12</v>
      </c>
      <c r="AC149" s="122" t="e">
        <f>VLOOKUP(G149,'Archivo data rimac reclamos'!B:C,2,0)</f>
        <v>#N/A</v>
      </c>
      <c r="AD149" s="122" t="e">
        <f>VLOOKUP(Tabla1[[#This Row],[dn]],'Reporte de casos MAD'!H:W,16,0)</f>
        <v>#N/A</v>
      </c>
      <c r="AE149" s="120" t="e">
        <f>VLOOKUP(Tabla1[[#This Row],[dn]],'HOJA 3 MEDICAMENTOS'!G:Q,11,0)</f>
        <v>#N/A</v>
      </c>
      <c r="AF149" t="e">
        <f>VLOOKUP(Tabla1[[#This Row],[dn]],'base pendientes viva 1a'!C:Q,15,0)</f>
        <v>#N/A</v>
      </c>
      <c r="AG149" t="e">
        <v>#N/A</v>
      </c>
      <c r="AH149" t="e">
        <v>#N/A</v>
      </c>
      <c r="AI149" s="120" t="str">
        <f>VLOOKUP(Tabla1[[#This Row],[MOTIVO]],clasificador!A:C,2,0)</f>
        <v>Acceso</v>
      </c>
      <c r="AJ149" s="120" t="str">
        <f>VLOOKUP(Tabla1[[#This Row],[MOTIVO]],clasificador!A:C,3,0)</f>
        <v>SERVICIO</v>
      </c>
      <c r="AK149" s="329"/>
    </row>
    <row r="150" spans="1:37" ht="18.75" hidden="1" customHeight="1">
      <c r="A150" s="120">
        <f>YEAR(Tabla1[[#This Row],[FECHA DEL INCIDENTE]])*100+MONTH(Tabla1[[#This Row],[FECHA DEL INCIDENTE]])</f>
        <v>202503</v>
      </c>
      <c r="B150" s="120" t="s">
        <v>6347</v>
      </c>
      <c r="C150" s="120" t="s">
        <v>6348</v>
      </c>
      <c r="D150" s="120" t="s">
        <v>1067</v>
      </c>
      <c r="E150" s="120" t="s">
        <v>400</v>
      </c>
      <c r="F150" s="120" t="s">
        <v>2</v>
      </c>
      <c r="G150" s="232">
        <v>42413293</v>
      </c>
      <c r="H150" s="122" t="s">
        <v>117</v>
      </c>
      <c r="I150" s="119"/>
      <c r="J150" s="235"/>
      <c r="K150" s="120"/>
      <c r="L150" s="120"/>
      <c r="M150" s="120"/>
      <c r="N150" s="2" t="s">
        <v>298</v>
      </c>
      <c r="O150" s="120" t="s">
        <v>299</v>
      </c>
      <c r="P150" s="121" t="s">
        <v>6743</v>
      </c>
      <c r="Q150" s="125" t="s">
        <v>301</v>
      </c>
      <c r="R150" s="129" t="s">
        <v>272</v>
      </c>
      <c r="S150" s="120" t="s">
        <v>352</v>
      </c>
      <c r="T150" s="117">
        <v>45728</v>
      </c>
      <c r="U150" s="124" t="s">
        <v>6744</v>
      </c>
      <c r="V150" s="127">
        <v>45751</v>
      </c>
      <c r="W150" s="120" t="s">
        <v>141</v>
      </c>
      <c r="X150" s="120">
        <f>NETWORKDAYS(Tabla1[[#This Row],[FECHA DEL INCIDENTE]],Tabla1[[#This Row],[FECHA DE RESPUESTA]])</f>
        <v>18</v>
      </c>
      <c r="Y150" s="120" t="str">
        <f>IF(Tabla1[[#This Row],[ESTADO]]="ACTIVA","ACTIVA",IF(Tabla1[[#This Row],[ESTADO]]="CERRADA","CERRADA",IF(Tabla1[[#This Row],[ESTADO]]="TRASLADADA","CERRADA",IF(Tabla1[[#This Row],[ESTADO]]="DESMONTADA","CERRADA",IF(Tabla1[[#This Row],[ESTADO]]="SEGUIMIENTO","ACTIVA")))))</f>
        <v>CERRADA</v>
      </c>
      <c r="Z150" s="120" t="str">
        <f>+IF(Tabla1[[#This Row],[T. RESPUESTA]]&lt;=1,"24 HORAS",IF(Tabla1[[#This Row],[T. RESPUESTA]]=2,"48 HORAS",IF(Tabla1[[#This Row],[T. RESPUESTA]]=3,"72 HORAS",IF(Tabla1[[#This Row],[T. RESPUESTA]]=4,"96 HORAS",IF(Tabla1[[#This Row],[T. RESPUESTA]]=5,"120 HORAS",IF(Tabla1[[#This Row],[T. RESPUESTA]]&gt;=6,"6 DIAS O MAS","ERROR"))))))</f>
        <v>6 DIAS O MAS</v>
      </c>
      <c r="AA150" s="120" t="s">
        <v>6355</v>
      </c>
      <c r="AB150" s="120" t="str">
        <f>TEXT(Tabla1[[#This Row],[FECHA DEL INCIDENTE]],"MMM-DD")</f>
        <v>mar-12</v>
      </c>
      <c r="AC150" s="122" t="e">
        <f>VLOOKUP(G150,'Archivo data rimac reclamos'!B:C,2,0)</f>
        <v>#N/A</v>
      </c>
      <c r="AD150" s="122" t="e">
        <f>VLOOKUP(Tabla1[[#This Row],[dn]],'Reporte de casos MAD'!H:W,16,0)</f>
        <v>#N/A</v>
      </c>
      <c r="AE150" s="120" t="e">
        <f>VLOOKUP(Tabla1[[#This Row],[dn]],'HOJA 3 MEDICAMENTOS'!G:Q,11,0)</f>
        <v>#N/A</v>
      </c>
      <c r="AF150" t="str">
        <f>VLOOKUP(Tabla1[[#This Row],[dn]],'base pendientes viva 1a'!C:Q,15,0)</f>
        <v>SI</v>
      </c>
      <c r="AG150" t="s">
        <v>406</v>
      </c>
      <c r="AH150">
        <v>0</v>
      </c>
      <c r="AI150" s="120" t="str">
        <f>VLOOKUP(Tabla1[[#This Row],[MOTIVO]],clasificador!A:C,2,0)</f>
        <v>Solicitud</v>
      </c>
      <c r="AJ150" s="120" t="str">
        <f>VLOOKUP(Tabla1[[#This Row],[MOTIVO]],clasificador!A:C,3,0)</f>
        <v>SOLICITUD</v>
      </c>
      <c r="AK150" s="329"/>
    </row>
    <row r="151" spans="1:37" ht="18.75" hidden="1" customHeight="1">
      <c r="A151" s="120">
        <f>YEAR(Tabla1[[#This Row],[FECHA DEL INCIDENTE]])*100+MONTH(Tabla1[[#This Row],[FECHA DEL INCIDENTE]])</f>
        <v>202503</v>
      </c>
      <c r="B151" s="120" t="s">
        <v>6347</v>
      </c>
      <c r="C151" s="120" t="s">
        <v>6348</v>
      </c>
      <c r="D151" s="120" t="s">
        <v>1067</v>
      </c>
      <c r="E151" s="120" t="s">
        <v>400</v>
      </c>
      <c r="F151" s="120" t="s">
        <v>2</v>
      </c>
      <c r="G151" s="208" t="s">
        <v>6720</v>
      </c>
      <c r="H151" s="119" t="s">
        <v>149</v>
      </c>
      <c r="I151" s="119"/>
      <c r="J151" s="235">
        <v>991888565</v>
      </c>
      <c r="K151" s="120"/>
      <c r="L151" s="120"/>
      <c r="M151" s="120"/>
      <c r="N151" s="119" t="s">
        <v>6498</v>
      </c>
      <c r="O151" s="120" t="s">
        <v>299</v>
      </c>
      <c r="P151" s="125" t="s">
        <v>6745</v>
      </c>
      <c r="Q151" s="6" t="s">
        <v>313</v>
      </c>
      <c r="R151" s="129" t="s">
        <v>338</v>
      </c>
      <c r="S151" s="120" t="s">
        <v>339</v>
      </c>
      <c r="T151" s="117">
        <v>45729</v>
      </c>
      <c r="U151" s="123" t="s">
        <v>6746</v>
      </c>
      <c r="V151" s="127">
        <v>45735</v>
      </c>
      <c r="W151" s="120" t="s">
        <v>141</v>
      </c>
      <c r="X151" s="120">
        <f>NETWORKDAYS(Tabla1[[#This Row],[FECHA DEL INCIDENTE]],Tabla1[[#This Row],[FECHA DE RESPUESTA]])</f>
        <v>5</v>
      </c>
      <c r="Y151" s="120" t="str">
        <f>IF(Tabla1[[#This Row],[ESTADO]]="ACTIVA","ACTIVA",IF(Tabla1[[#This Row],[ESTADO]]="CERRADA","CERRADA",IF(Tabla1[[#This Row],[ESTADO]]="TRASLADADA","CERRADA",IF(Tabla1[[#This Row],[ESTADO]]="DESMONTADA","CERRADA",IF(Tabla1[[#This Row],[ESTADO]]="SEGUIMIENTO","ACTIVA")))))</f>
        <v>CERRADA</v>
      </c>
      <c r="Z151" s="120" t="str">
        <f>+IF(Tabla1[[#This Row],[T. RESPUESTA]]&lt;=1,"24 HORAS",IF(Tabla1[[#This Row],[T. RESPUESTA]]=2,"48 HORAS",IF(Tabla1[[#This Row],[T. RESPUESTA]]=3,"72 HORAS",IF(Tabla1[[#This Row],[T. RESPUESTA]]=4,"96 HORAS",IF(Tabla1[[#This Row],[T. RESPUESTA]]=5,"120 HORAS",IF(Tabla1[[#This Row],[T. RESPUESTA]]&gt;=6,"6 DIAS O MAS","ERROR"))))))</f>
        <v>120 HORAS</v>
      </c>
      <c r="AA151" s="120" t="s">
        <v>6355</v>
      </c>
      <c r="AB151" s="120" t="str">
        <f>TEXT(Tabla1[[#This Row],[FECHA DEL INCIDENTE]],"MMM-DD")</f>
        <v>mar-13</v>
      </c>
      <c r="AC151" s="122" t="e">
        <f>VLOOKUP(G151,'Archivo data rimac reclamos'!B:C,2,0)</f>
        <v>#N/A</v>
      </c>
      <c r="AD151" s="122" t="e">
        <f>VLOOKUP(Tabla1[[#This Row],[dn]],'Reporte de casos MAD'!H:W,16,0)</f>
        <v>#N/A</v>
      </c>
      <c r="AE151" s="120" t="e">
        <f>VLOOKUP(Tabla1[[#This Row],[dn]],'HOJA 3 MEDICAMENTOS'!G:Q,11,0)</f>
        <v>#N/A</v>
      </c>
      <c r="AF151" t="e">
        <f>VLOOKUP(Tabla1[[#This Row],[dn]],'base pendientes viva 1a'!C:Q,15,0)</f>
        <v>#N/A</v>
      </c>
      <c r="AG151" t="s">
        <v>6723</v>
      </c>
      <c r="AH151" t="s">
        <v>346</v>
      </c>
      <c r="AI151" s="120" t="str">
        <f>VLOOKUP(Tabla1[[#This Row],[MOTIVO]],clasificador!A:C,2,0)</f>
        <v>Acceso</v>
      </c>
      <c r="AJ151" s="120" t="str">
        <f>VLOOKUP(Tabla1[[#This Row],[MOTIVO]],clasificador!A:C,3,0)</f>
        <v>SERVICIO</v>
      </c>
      <c r="AK151" s="329"/>
    </row>
    <row r="152" spans="1:37" ht="18.75" hidden="1" customHeight="1">
      <c r="A152" s="120">
        <f>YEAR(Tabla1[[#This Row],[FECHA DEL INCIDENTE]])*100+MONTH(Tabla1[[#This Row],[FECHA DEL INCIDENTE]])</f>
        <v>202503</v>
      </c>
      <c r="B152" s="120" t="s">
        <v>6347</v>
      </c>
      <c r="C152" s="120" t="s">
        <v>6348</v>
      </c>
      <c r="D152" s="120" t="s">
        <v>1067</v>
      </c>
      <c r="E152" s="120" t="s">
        <v>400</v>
      </c>
      <c r="F152" s="120" t="s">
        <v>2</v>
      </c>
      <c r="G152" s="232">
        <v>6698348</v>
      </c>
      <c r="H152" s="122" t="s">
        <v>106</v>
      </c>
      <c r="I152" s="119"/>
      <c r="J152" s="235">
        <v>992731147</v>
      </c>
      <c r="K152" s="69" t="s">
        <v>6747</v>
      </c>
      <c r="L152" s="69"/>
      <c r="M152" s="69"/>
      <c r="N152" s="2" t="s">
        <v>298</v>
      </c>
      <c r="O152" s="120" t="s">
        <v>299</v>
      </c>
      <c r="P152" s="125" t="s">
        <v>6748</v>
      </c>
      <c r="Q152" s="125" t="s">
        <v>6359</v>
      </c>
      <c r="R152" s="129" t="s">
        <v>272</v>
      </c>
      <c r="S152" s="120" t="s">
        <v>352</v>
      </c>
      <c r="T152" s="117">
        <v>45729</v>
      </c>
      <c r="U152" s="123" t="s">
        <v>6749</v>
      </c>
      <c r="V152" s="127">
        <v>45741</v>
      </c>
      <c r="W152" s="120" t="s">
        <v>6584</v>
      </c>
      <c r="X152" s="120">
        <f>NETWORKDAYS(Tabla1[[#This Row],[FECHA DEL INCIDENTE]],Tabla1[[#This Row],[FECHA DE RESPUESTA]])</f>
        <v>9</v>
      </c>
      <c r="Y152" s="120" t="str">
        <f>IF(Tabla1[[#This Row],[ESTADO]]="ACTIVA","ACTIVA",IF(Tabla1[[#This Row],[ESTADO]]="CERRADA","CERRADA",IF(Tabla1[[#This Row],[ESTADO]]="TRASLADADA","CERRADA",IF(Tabla1[[#This Row],[ESTADO]]="DESMONTADA","CERRADA",IF(Tabla1[[#This Row],[ESTADO]]="SEGUIMIENTO","ACTIVA")))))</f>
        <v>CERRADA</v>
      </c>
      <c r="Z152" s="120" t="str">
        <f>+IF(Tabla1[[#This Row],[T. RESPUESTA]]&lt;=1,"24 HORAS",IF(Tabla1[[#This Row],[T. RESPUESTA]]=2,"48 HORAS",IF(Tabla1[[#This Row],[T. RESPUESTA]]=3,"72 HORAS",IF(Tabla1[[#This Row],[T. RESPUESTA]]=4,"96 HORAS",IF(Tabla1[[#This Row],[T. RESPUESTA]]=5,"120 HORAS",IF(Tabla1[[#This Row],[T. RESPUESTA]]&gt;=6,"6 DIAS O MAS","ERROR"))))))</f>
        <v>6 DIAS O MAS</v>
      </c>
      <c r="AA152" s="120" t="s">
        <v>6585</v>
      </c>
      <c r="AB152" s="120" t="str">
        <f>TEXT(Tabla1[[#This Row],[FECHA DEL INCIDENTE]],"MMM-DD")</f>
        <v>mar-13</v>
      </c>
      <c r="AC152" s="122" t="e">
        <f>VLOOKUP(G152,'Archivo data rimac reclamos'!B:C,2,0)</f>
        <v>#N/A</v>
      </c>
      <c r="AD152" s="122" t="e">
        <f>VLOOKUP(Tabla1[[#This Row],[dn]],'Reporte de casos MAD'!H:W,16,0)</f>
        <v>#N/A</v>
      </c>
      <c r="AE152" s="120" t="e">
        <f>VLOOKUP(Tabla1[[#This Row],[dn]],'HOJA 3 MEDICAMENTOS'!G:Q,11,0)</f>
        <v>#N/A</v>
      </c>
      <c r="AF152" t="str">
        <f>VLOOKUP(Tabla1[[#This Row],[dn]],'base pendientes viva 1a'!C:Q,15,0)</f>
        <v>SI</v>
      </c>
      <c r="AG152" t="e">
        <v>#N/A</v>
      </c>
      <c r="AH152" t="e">
        <v>#N/A</v>
      </c>
      <c r="AI152" s="120" t="str">
        <f>VLOOKUP(Tabla1[[#This Row],[MOTIVO]],clasificador!A:C,2,0)</f>
        <v>Solicitud</v>
      </c>
      <c r="AJ152" s="120" t="str">
        <f>VLOOKUP(Tabla1[[#This Row],[MOTIVO]],clasificador!A:C,3,0)</f>
        <v>SOLICITUD</v>
      </c>
      <c r="AK152" s="329"/>
    </row>
    <row r="153" spans="1:37" ht="18.75" hidden="1" customHeight="1">
      <c r="A153" s="120">
        <f>YEAR(Tabla1[[#This Row],[FECHA DEL INCIDENTE]])*100+MONTH(Tabla1[[#This Row],[FECHA DEL INCIDENTE]])</f>
        <v>202503</v>
      </c>
      <c r="B153" s="120" t="s">
        <v>6347</v>
      </c>
      <c r="C153" s="120" t="s">
        <v>6348</v>
      </c>
      <c r="D153" s="120" t="s">
        <v>1067</v>
      </c>
      <c r="E153" s="120" t="s">
        <v>400</v>
      </c>
      <c r="F153" s="120" t="s">
        <v>2</v>
      </c>
      <c r="G153" s="232">
        <v>44852752</v>
      </c>
      <c r="H153" s="122" t="s">
        <v>110</v>
      </c>
      <c r="I153" s="119"/>
      <c r="J153" s="235"/>
      <c r="K153" s="120"/>
      <c r="L153" s="120"/>
      <c r="M153" s="120"/>
      <c r="N153" s="2" t="s">
        <v>298</v>
      </c>
      <c r="O153" s="120" t="s">
        <v>299</v>
      </c>
      <c r="P153" s="121" t="s">
        <v>111</v>
      </c>
      <c r="Q153" s="125" t="s">
        <v>6359</v>
      </c>
      <c r="R153" s="129" t="s">
        <v>272</v>
      </c>
      <c r="S153" s="120" t="s">
        <v>314</v>
      </c>
      <c r="T153" s="117">
        <v>45729</v>
      </c>
      <c r="U153" s="124" t="s">
        <v>6750</v>
      </c>
      <c r="V153" s="127">
        <v>45751</v>
      </c>
      <c r="W153" s="120" t="s">
        <v>141</v>
      </c>
      <c r="X153" s="120">
        <f>NETWORKDAYS(Tabla1[[#This Row],[FECHA DEL INCIDENTE]],Tabla1[[#This Row],[FECHA DE RESPUESTA]])</f>
        <v>17</v>
      </c>
      <c r="Y153" s="120" t="str">
        <f>IF(Tabla1[[#This Row],[ESTADO]]="ACTIVA","ACTIVA",IF(Tabla1[[#This Row],[ESTADO]]="CERRADA","CERRADA",IF(Tabla1[[#This Row],[ESTADO]]="TRASLADADA","CERRADA",IF(Tabla1[[#This Row],[ESTADO]]="DESMONTADA","CERRADA",IF(Tabla1[[#This Row],[ESTADO]]="SEGUIMIENTO","ACTIVA")))))</f>
        <v>CERRADA</v>
      </c>
      <c r="Z153" s="120" t="str">
        <f>+IF(Tabla1[[#This Row],[T. RESPUESTA]]&lt;=1,"24 HORAS",IF(Tabla1[[#This Row],[T. RESPUESTA]]=2,"48 HORAS",IF(Tabla1[[#This Row],[T. RESPUESTA]]=3,"72 HORAS",IF(Tabla1[[#This Row],[T. RESPUESTA]]=4,"96 HORAS",IF(Tabla1[[#This Row],[T. RESPUESTA]]=5,"120 HORAS",IF(Tabla1[[#This Row],[T. RESPUESTA]]&gt;=6,"6 DIAS O MAS","ERROR"))))))</f>
        <v>6 DIAS O MAS</v>
      </c>
      <c r="AA153" s="120" t="s">
        <v>6355</v>
      </c>
      <c r="AB153" s="120" t="str">
        <f>TEXT(Tabla1[[#This Row],[FECHA DEL INCIDENTE]],"MMM-DD")</f>
        <v>mar-13</v>
      </c>
      <c r="AC153" s="122" t="e">
        <f>VLOOKUP(G153,'Archivo data rimac reclamos'!B:C,2,0)</f>
        <v>#N/A</v>
      </c>
      <c r="AD153" s="122" t="e">
        <f>VLOOKUP(Tabla1[[#This Row],[dn]],'Reporte de casos MAD'!H:W,16,0)</f>
        <v>#N/A</v>
      </c>
      <c r="AE153" s="120" t="e">
        <f>VLOOKUP(Tabla1[[#This Row],[dn]],'HOJA 3 MEDICAMENTOS'!G:Q,11,0)</f>
        <v>#N/A</v>
      </c>
      <c r="AF153" t="str">
        <f>VLOOKUP(Tabla1[[#This Row],[dn]],'base pendientes viva 1a'!C:Q,15,0)</f>
        <v>SI</v>
      </c>
      <c r="AG153" t="e">
        <v>#N/A</v>
      </c>
      <c r="AH153" t="e">
        <v>#N/A</v>
      </c>
      <c r="AI153" s="120" t="str">
        <f>VLOOKUP(Tabla1[[#This Row],[MOTIVO]],clasificador!A:C,2,0)</f>
        <v>Solicitud</v>
      </c>
      <c r="AJ153" s="120" t="str">
        <f>VLOOKUP(Tabla1[[#This Row],[MOTIVO]],clasificador!A:C,3,0)</f>
        <v>SOLICITUD</v>
      </c>
      <c r="AK153" s="329"/>
    </row>
    <row r="154" spans="1:37" ht="18.75" customHeight="1">
      <c r="A154" s="120">
        <f>YEAR(Tabla1[[#This Row],[FECHA DEL INCIDENTE]])*100+MONTH(Tabla1[[#This Row],[FECHA DEL INCIDENTE]])</f>
        <v>202503</v>
      </c>
      <c r="B154" s="120" t="s">
        <v>6347</v>
      </c>
      <c r="C154" s="120" t="s">
        <v>6348</v>
      </c>
      <c r="D154" s="120" t="s">
        <v>1067</v>
      </c>
      <c r="E154" s="120" t="s">
        <v>400</v>
      </c>
      <c r="F154" s="120"/>
      <c r="G154" s="232"/>
      <c r="H154" s="122" t="s">
        <v>139</v>
      </c>
      <c r="I154" s="119"/>
      <c r="J154" s="235"/>
      <c r="K154" s="120"/>
      <c r="L154" s="120"/>
      <c r="M154" s="120"/>
      <c r="N154" s="119" t="s">
        <v>6498</v>
      </c>
      <c r="O154" s="120" t="s">
        <v>299</v>
      </c>
      <c r="P154" s="121" t="s">
        <v>140</v>
      </c>
      <c r="Q154" s="6" t="s">
        <v>313</v>
      </c>
      <c r="R154" s="129" t="s">
        <v>400</v>
      </c>
      <c r="S154" s="1" t="s">
        <v>6751</v>
      </c>
      <c r="T154" s="117">
        <v>45729</v>
      </c>
      <c r="U154" s="67" t="s">
        <v>6752</v>
      </c>
      <c r="V154" s="4">
        <v>45754</v>
      </c>
      <c r="W154" s="1" t="s">
        <v>141</v>
      </c>
      <c r="X154" s="120">
        <f>NETWORKDAYS(Tabla1[[#This Row],[FECHA DEL INCIDENTE]],Tabla1[[#This Row],[FECHA DE RESPUESTA]])</f>
        <v>18</v>
      </c>
      <c r="Y154" s="120" t="str">
        <f>IF(Tabla1[[#This Row],[ESTADO]]="ACTIVA","ACTIVA",IF(Tabla1[[#This Row],[ESTADO]]="CERRADA","CERRADA",IF(Tabla1[[#This Row],[ESTADO]]="TRASLADADA","CERRADA",IF(Tabla1[[#This Row],[ESTADO]]="DESMONTADA","CERRADA",IF(Tabla1[[#This Row],[ESTADO]]="SEGUIMIENTO","ACTIVA")))))</f>
        <v>CERRADA</v>
      </c>
      <c r="Z154" s="120" t="str">
        <f>+IF(Tabla1[[#This Row],[T. RESPUESTA]]&lt;=1,"24 HORAS",IF(Tabla1[[#This Row],[T. RESPUESTA]]=2,"48 HORAS",IF(Tabla1[[#This Row],[T. RESPUESTA]]=3,"72 HORAS",IF(Tabla1[[#This Row],[T. RESPUESTA]]=4,"96 HORAS",IF(Tabla1[[#This Row],[T. RESPUESTA]]=5,"120 HORAS",IF(Tabla1[[#This Row],[T. RESPUESTA]]&gt;=6,"6 DIAS O MAS","ERROR"))))))</f>
        <v>6 DIAS O MAS</v>
      </c>
      <c r="AA154" s="120" t="s">
        <v>6355</v>
      </c>
      <c r="AB154" s="120" t="str">
        <f>TEXT(Tabla1[[#This Row],[FECHA DEL INCIDENTE]],"MMM-DD")</f>
        <v>mar-13</v>
      </c>
      <c r="AC154" s="122" t="e">
        <f>VLOOKUP(G154,'Archivo data rimac reclamos'!B:C,2,0)</f>
        <v>#N/A</v>
      </c>
      <c r="AD154" s="122" t="e">
        <f>VLOOKUP(Tabla1[[#This Row],[dn]],'Reporte de casos MAD'!H:W,16,0)</f>
        <v>#N/A</v>
      </c>
      <c r="AE154" s="120" t="e">
        <f>VLOOKUP(Tabla1[[#This Row],[dn]],'HOJA 3 MEDICAMENTOS'!G:Q,11,0)</f>
        <v>#N/A</v>
      </c>
      <c r="AF154" t="e">
        <f>VLOOKUP(Tabla1[[#This Row],[dn]],'base pendientes viva 1a'!C:Q,15,0)</f>
        <v>#N/A</v>
      </c>
      <c r="AG154">
        <v>0</v>
      </c>
      <c r="AH154">
        <v>0</v>
      </c>
      <c r="AI154" s="120" t="str">
        <f>VLOOKUP(Tabla1[[#This Row],[MOTIVO]],clasificador!A:C,2,0)</f>
        <v>Acceso</v>
      </c>
      <c r="AJ154" s="120" t="str">
        <f>VLOOKUP(Tabla1[[#This Row],[MOTIVO]],clasificador!A:C,3,0)</f>
        <v>SERVICIO</v>
      </c>
      <c r="AK154" s="329"/>
    </row>
    <row r="155" spans="1:37" ht="18.75" hidden="1" customHeight="1">
      <c r="A155" s="120">
        <f>YEAR(Tabla1[[#This Row],[FECHA DEL INCIDENTE]])*100+MONTH(Tabla1[[#This Row],[FECHA DEL INCIDENTE]])</f>
        <v>202503</v>
      </c>
      <c r="B155" s="120" t="s">
        <v>6347</v>
      </c>
      <c r="C155" s="120" t="s">
        <v>6348</v>
      </c>
      <c r="D155" s="120" t="s">
        <v>1067</v>
      </c>
      <c r="E155" s="120" t="s">
        <v>400</v>
      </c>
      <c r="F155" s="120" t="s">
        <v>2</v>
      </c>
      <c r="G155" s="232">
        <v>7805048</v>
      </c>
      <c r="H155" s="122" t="s">
        <v>108</v>
      </c>
      <c r="I155" s="119"/>
      <c r="J155" s="235"/>
      <c r="K155" s="120"/>
      <c r="L155" s="120"/>
      <c r="M155" s="120"/>
      <c r="N155" s="2" t="s">
        <v>298</v>
      </c>
      <c r="O155" s="120" t="s">
        <v>299</v>
      </c>
      <c r="P155" s="125" t="s">
        <v>6753</v>
      </c>
      <c r="Q155" s="125" t="s">
        <v>6359</v>
      </c>
      <c r="R155" s="129" t="s">
        <v>272</v>
      </c>
      <c r="S155" s="120" t="s">
        <v>352</v>
      </c>
      <c r="T155" s="117">
        <v>45730</v>
      </c>
      <c r="U155" s="123" t="s">
        <v>6754</v>
      </c>
      <c r="V155" s="127">
        <v>45748</v>
      </c>
      <c r="W155" s="120" t="s">
        <v>141</v>
      </c>
      <c r="X155" s="120">
        <f>NETWORKDAYS(Tabla1[[#This Row],[FECHA DEL INCIDENTE]],Tabla1[[#This Row],[FECHA DE RESPUESTA]])</f>
        <v>13</v>
      </c>
      <c r="Y155" s="120" t="str">
        <f>IF(Tabla1[[#This Row],[ESTADO]]="ACTIVA","ACTIVA",IF(Tabla1[[#This Row],[ESTADO]]="CERRADA","CERRADA",IF(Tabla1[[#This Row],[ESTADO]]="TRASLADADA","CERRADA",IF(Tabla1[[#This Row],[ESTADO]]="DESMONTADA","CERRADA",IF(Tabla1[[#This Row],[ESTADO]]="SEGUIMIENTO","ACTIVA")))))</f>
        <v>CERRADA</v>
      </c>
      <c r="Z155" s="120" t="str">
        <f>+IF(Tabla1[[#This Row],[T. RESPUESTA]]&lt;=1,"24 HORAS",IF(Tabla1[[#This Row],[T. RESPUESTA]]=2,"48 HORAS",IF(Tabla1[[#This Row],[T. RESPUESTA]]=3,"72 HORAS",IF(Tabla1[[#This Row],[T. RESPUESTA]]=4,"96 HORAS",IF(Tabla1[[#This Row],[T. RESPUESTA]]=5,"120 HORAS",IF(Tabla1[[#This Row],[T. RESPUESTA]]&gt;=6,"6 DIAS O MAS","ERROR"))))))</f>
        <v>6 DIAS O MAS</v>
      </c>
      <c r="AA155" s="120" t="s">
        <v>6355</v>
      </c>
      <c r="AB155" s="120" t="str">
        <f>TEXT(Tabla1[[#This Row],[FECHA DEL INCIDENTE]],"MMM-DD")</f>
        <v>mar-14</v>
      </c>
      <c r="AC155" s="122" t="e">
        <f>VLOOKUP(G155,'Archivo data rimac reclamos'!B:C,2,0)</f>
        <v>#N/A</v>
      </c>
      <c r="AD155" s="122" t="e">
        <f>VLOOKUP(Tabla1[[#This Row],[dn]],'Reporte de casos MAD'!H:W,16,0)</f>
        <v>#N/A</v>
      </c>
      <c r="AE155" s="120" t="e">
        <f>VLOOKUP(Tabla1[[#This Row],[dn]],'HOJA 3 MEDICAMENTOS'!G:Q,11,0)</f>
        <v>#N/A</v>
      </c>
      <c r="AF155" t="str">
        <f>VLOOKUP(Tabla1[[#This Row],[dn]],'base pendientes viva 1a'!C:Q,15,0)</f>
        <v>SI</v>
      </c>
      <c r="AG155" t="e">
        <v>#N/A</v>
      </c>
      <c r="AH155" t="e">
        <v>#N/A</v>
      </c>
      <c r="AI155" s="120" t="str">
        <f>VLOOKUP(Tabla1[[#This Row],[MOTIVO]],clasificador!A:C,2,0)</f>
        <v>Solicitud</v>
      </c>
      <c r="AJ155" s="120" t="str">
        <f>VLOOKUP(Tabla1[[#This Row],[MOTIVO]],clasificador!A:C,3,0)</f>
        <v>SOLICITUD</v>
      </c>
      <c r="AK155" s="329"/>
    </row>
    <row r="156" spans="1:37" ht="18.75" customHeight="1">
      <c r="A156" s="120">
        <f>YEAR(Tabla1[[#This Row],[FECHA DEL INCIDENTE]])*100+MONTH(Tabla1[[#This Row],[FECHA DEL INCIDENTE]])</f>
        <v>202503</v>
      </c>
      <c r="B156" s="120" t="s">
        <v>6347</v>
      </c>
      <c r="C156" s="120" t="s">
        <v>6348</v>
      </c>
      <c r="D156" s="120" t="s">
        <v>1067</v>
      </c>
      <c r="E156" s="120" t="s">
        <v>400</v>
      </c>
      <c r="F156" s="120" t="s">
        <v>2</v>
      </c>
      <c r="G156" s="232">
        <v>74244021</v>
      </c>
      <c r="H156" s="122" t="s">
        <v>6755</v>
      </c>
      <c r="I156" s="119"/>
      <c r="J156" s="235">
        <v>946549712</v>
      </c>
      <c r="K156" s="120"/>
      <c r="L156" s="120"/>
      <c r="M156" s="120"/>
      <c r="N156" s="119" t="s">
        <v>6498</v>
      </c>
      <c r="O156" s="120" t="s">
        <v>299</v>
      </c>
      <c r="P156" s="125" t="s">
        <v>6756</v>
      </c>
      <c r="Q156" s="125" t="s">
        <v>6700</v>
      </c>
      <c r="R156" s="129" t="s">
        <v>400</v>
      </c>
      <c r="S156" s="120" t="s">
        <v>352</v>
      </c>
      <c r="T156" s="117">
        <v>45730</v>
      </c>
      <c r="U156" s="123" t="s">
        <v>6757</v>
      </c>
      <c r="V156" s="117">
        <v>45733</v>
      </c>
      <c r="W156" s="120" t="s">
        <v>141</v>
      </c>
      <c r="X156" s="120">
        <f>NETWORKDAYS(Tabla1[[#This Row],[FECHA DEL INCIDENTE]],Tabla1[[#This Row],[FECHA DE RESPUESTA]])</f>
        <v>2</v>
      </c>
      <c r="Y156" s="120" t="str">
        <f>IF(Tabla1[[#This Row],[ESTADO]]="ACTIVA","ACTIVA",IF(Tabla1[[#This Row],[ESTADO]]="CERRADA","CERRADA",IF(Tabla1[[#This Row],[ESTADO]]="TRASLADADA","CERRADA",IF(Tabla1[[#This Row],[ESTADO]]="DESMONTADA","CERRADA",IF(Tabla1[[#This Row],[ESTADO]]="SEGUIMIENTO","ACTIVA")))))</f>
        <v>CERRADA</v>
      </c>
      <c r="Z156" s="120" t="str">
        <f>+IF(Tabla1[[#This Row],[T. RESPUESTA]]&lt;=1,"24 HORAS",IF(Tabla1[[#This Row],[T. RESPUESTA]]=2,"48 HORAS",IF(Tabla1[[#This Row],[T. RESPUESTA]]=3,"72 HORAS",IF(Tabla1[[#This Row],[T. RESPUESTA]]=4,"96 HORAS",IF(Tabla1[[#This Row],[T. RESPUESTA]]=5,"120 HORAS",IF(Tabla1[[#This Row],[T. RESPUESTA]]&gt;=6,"6 DIAS O MAS","ERROR"))))))</f>
        <v>48 HORAS</v>
      </c>
      <c r="AA156" s="120" t="s">
        <v>6355</v>
      </c>
      <c r="AB156" s="120" t="str">
        <f>TEXT(Tabla1[[#This Row],[FECHA DEL INCIDENTE]],"MMM-DD")</f>
        <v>mar-14</v>
      </c>
      <c r="AC156" s="122" t="e">
        <f>VLOOKUP(G156,'Archivo data rimac reclamos'!B:C,2,0)</f>
        <v>#N/A</v>
      </c>
      <c r="AD156" s="122" t="e">
        <f>VLOOKUP(Tabla1[[#This Row],[dn]],'Reporte de casos MAD'!H:W,16,0)</f>
        <v>#N/A</v>
      </c>
      <c r="AE156" s="120" t="e">
        <f>VLOOKUP(Tabla1[[#This Row],[dn]],'HOJA 3 MEDICAMENTOS'!G:Q,11,0)</f>
        <v>#N/A</v>
      </c>
      <c r="AF156" t="e">
        <f>VLOOKUP(Tabla1[[#This Row],[dn]],'base pendientes viva 1a'!C:Q,15,0)</f>
        <v>#N/A</v>
      </c>
      <c r="AG156" t="e">
        <v>#N/A</v>
      </c>
      <c r="AH156" t="e">
        <v>#N/A</v>
      </c>
      <c r="AI156" s="120" t="str">
        <f>VLOOKUP(Tabla1[[#This Row],[MOTIVO]],clasificador!A:C,2,0)</f>
        <v>Acceso</v>
      </c>
      <c r="AJ156" s="120" t="str">
        <f>VLOOKUP(Tabla1[[#This Row],[MOTIVO]],clasificador!A:C,3,0)</f>
        <v>SERVICIO</v>
      </c>
      <c r="AK156" s="329"/>
    </row>
    <row r="157" spans="1:37" ht="18.75" hidden="1" customHeight="1">
      <c r="A157" s="120">
        <f>YEAR(Tabla1[[#This Row],[FECHA DEL INCIDENTE]])*100+MONTH(Tabla1[[#This Row],[FECHA DEL INCIDENTE]])</f>
        <v>202503</v>
      </c>
      <c r="B157" s="120" t="s">
        <v>6347</v>
      </c>
      <c r="C157" s="120" t="s">
        <v>6348</v>
      </c>
      <c r="D157" s="120" t="s">
        <v>1067</v>
      </c>
      <c r="E157" s="120" t="s">
        <v>400</v>
      </c>
      <c r="F157" s="120" t="s">
        <v>2</v>
      </c>
      <c r="G157" s="232">
        <v>72845505</v>
      </c>
      <c r="H157" s="122" t="s">
        <v>410</v>
      </c>
      <c r="I157" s="119"/>
      <c r="J157" s="235"/>
      <c r="K157" s="120"/>
      <c r="L157" s="120"/>
      <c r="M157" s="120"/>
      <c r="N157" s="119" t="s">
        <v>6498</v>
      </c>
      <c r="O157" s="120" t="s">
        <v>299</v>
      </c>
      <c r="P157" s="121" t="s">
        <v>6758</v>
      </c>
      <c r="Q157" s="6" t="s">
        <v>313</v>
      </c>
      <c r="R157" s="129" t="s">
        <v>6529</v>
      </c>
      <c r="S157" s="120" t="s">
        <v>6759</v>
      </c>
      <c r="T157" s="117">
        <v>45730</v>
      </c>
      <c r="U157" s="124" t="s">
        <v>6760</v>
      </c>
      <c r="V157" s="127">
        <v>45751</v>
      </c>
      <c r="W157" s="120" t="s">
        <v>141</v>
      </c>
      <c r="X157" s="120">
        <f>NETWORKDAYS(Tabla1[[#This Row],[FECHA DEL INCIDENTE]],Tabla1[[#This Row],[FECHA DE RESPUESTA]])</f>
        <v>16</v>
      </c>
      <c r="Y157" s="120" t="str">
        <f>IF(Tabla1[[#This Row],[ESTADO]]="ACTIVA","ACTIVA",IF(Tabla1[[#This Row],[ESTADO]]="CERRADA","CERRADA",IF(Tabla1[[#This Row],[ESTADO]]="TRASLADADA","CERRADA",IF(Tabla1[[#This Row],[ESTADO]]="DESMONTADA","CERRADA",IF(Tabla1[[#This Row],[ESTADO]]="SEGUIMIENTO","ACTIVA")))))</f>
        <v>CERRADA</v>
      </c>
      <c r="Z157" s="120" t="str">
        <f>+IF(Tabla1[[#This Row],[T. RESPUESTA]]&lt;=1,"24 HORAS",IF(Tabla1[[#This Row],[T. RESPUESTA]]=2,"48 HORAS",IF(Tabla1[[#This Row],[T. RESPUESTA]]=3,"72 HORAS",IF(Tabla1[[#This Row],[T. RESPUESTA]]=4,"96 HORAS",IF(Tabla1[[#This Row],[T. RESPUESTA]]=5,"120 HORAS",IF(Tabla1[[#This Row],[T. RESPUESTA]]&gt;=6,"6 DIAS O MAS","ERROR"))))))</f>
        <v>6 DIAS O MAS</v>
      </c>
      <c r="AA157" s="120" t="s">
        <v>6355</v>
      </c>
      <c r="AB157" s="120" t="str">
        <f>TEXT(Tabla1[[#This Row],[FECHA DEL INCIDENTE]],"MMM-DD")</f>
        <v>mar-14</v>
      </c>
      <c r="AC157" s="122" t="e">
        <f>VLOOKUP(G157,'Archivo data rimac reclamos'!B:C,2,0)</f>
        <v>#N/A</v>
      </c>
      <c r="AD157" s="122" t="e">
        <f>VLOOKUP(Tabla1[[#This Row],[dn]],'Reporte de casos MAD'!H:W,16,0)</f>
        <v>#N/A</v>
      </c>
      <c r="AE157" s="120" t="e">
        <f>VLOOKUP(Tabla1[[#This Row],[dn]],'HOJA 3 MEDICAMENTOS'!G:Q,11,0)</f>
        <v>#N/A</v>
      </c>
      <c r="AF157" t="str">
        <f>VLOOKUP(Tabla1[[#This Row],[dn]],'base pendientes viva 1a'!C:Q,15,0)</f>
        <v>SI</v>
      </c>
      <c r="AG157" t="s">
        <v>406</v>
      </c>
      <c r="AH157">
        <v>0</v>
      </c>
      <c r="AI157" s="120" t="str">
        <f>VLOOKUP(Tabla1[[#This Row],[MOTIVO]],clasificador!A:C,2,0)</f>
        <v>Acceso</v>
      </c>
      <c r="AJ157" s="120" t="str">
        <f>VLOOKUP(Tabla1[[#This Row],[MOTIVO]],clasificador!A:C,3,0)</f>
        <v>SERVICIO</v>
      </c>
      <c r="AK157" s="329"/>
    </row>
    <row r="158" spans="1:37" ht="18.75" hidden="1" customHeight="1">
      <c r="A158" s="120">
        <f>YEAR(Tabla1[[#This Row],[FECHA DEL INCIDENTE]])*100+MONTH(Tabla1[[#This Row],[FECHA DEL INCIDENTE]])</f>
        <v>202503</v>
      </c>
      <c r="B158" s="120" t="s">
        <v>6347</v>
      </c>
      <c r="C158" s="120" t="s">
        <v>6348</v>
      </c>
      <c r="D158" s="120" t="s">
        <v>1067</v>
      </c>
      <c r="E158" s="120" t="s">
        <v>400</v>
      </c>
      <c r="F158" s="120" t="s">
        <v>2</v>
      </c>
      <c r="G158" s="232">
        <v>46921366</v>
      </c>
      <c r="H158" s="122" t="s">
        <v>6761</v>
      </c>
      <c r="I158" s="119"/>
      <c r="J158" s="235">
        <v>979172658</v>
      </c>
      <c r="K158" s="120"/>
      <c r="L158" s="120"/>
      <c r="M158" s="120"/>
      <c r="N158" s="2" t="s">
        <v>298</v>
      </c>
      <c r="O158" s="120" t="s">
        <v>299</v>
      </c>
      <c r="P158" s="125" t="s">
        <v>6762</v>
      </c>
      <c r="Q158" s="125" t="s">
        <v>6359</v>
      </c>
      <c r="R158" s="129" t="s">
        <v>272</v>
      </c>
      <c r="S158" s="120" t="s">
        <v>6370</v>
      </c>
      <c r="T158" s="117">
        <v>45733</v>
      </c>
      <c r="U158" s="123" t="s">
        <v>6763</v>
      </c>
      <c r="V158" s="117">
        <v>45733</v>
      </c>
      <c r="W158" s="120" t="s">
        <v>141</v>
      </c>
      <c r="X158" s="120">
        <f>NETWORKDAYS(Tabla1[[#This Row],[FECHA DEL INCIDENTE]],Tabla1[[#This Row],[FECHA DE RESPUESTA]])</f>
        <v>1</v>
      </c>
      <c r="Y158" s="120" t="str">
        <f>IF(Tabla1[[#This Row],[ESTADO]]="ACTIVA","ACTIVA",IF(Tabla1[[#This Row],[ESTADO]]="CERRADA","CERRADA",IF(Tabla1[[#This Row],[ESTADO]]="TRASLADADA","CERRADA",IF(Tabla1[[#This Row],[ESTADO]]="DESMONTADA","CERRADA",IF(Tabla1[[#This Row],[ESTADO]]="SEGUIMIENTO","ACTIVA")))))</f>
        <v>CERRADA</v>
      </c>
      <c r="Z158" s="120" t="str">
        <f>+IF(Tabla1[[#This Row],[T. RESPUESTA]]&lt;=1,"24 HORAS",IF(Tabla1[[#This Row],[T. RESPUESTA]]=2,"48 HORAS",IF(Tabla1[[#This Row],[T. RESPUESTA]]=3,"72 HORAS",IF(Tabla1[[#This Row],[T. RESPUESTA]]=4,"96 HORAS",IF(Tabla1[[#This Row],[T. RESPUESTA]]=5,"120 HORAS",IF(Tabla1[[#This Row],[T. RESPUESTA]]&gt;=6,"6 DIAS O MAS","ERROR"))))))</f>
        <v>24 HORAS</v>
      </c>
      <c r="AA158" s="120" t="s">
        <v>6355</v>
      </c>
      <c r="AB158" s="120" t="str">
        <f>TEXT(Tabla1[[#This Row],[FECHA DEL INCIDENTE]],"MMM-DD")</f>
        <v>mar-17</v>
      </c>
      <c r="AC158" s="122" t="e">
        <f>VLOOKUP(G158,'Archivo data rimac reclamos'!B:C,2,0)</f>
        <v>#N/A</v>
      </c>
      <c r="AD158" s="122" t="e">
        <f>VLOOKUP(Tabla1[[#This Row],[dn]],'Reporte de casos MAD'!H:W,16,0)</f>
        <v>#N/A</v>
      </c>
      <c r="AE158" s="120" t="e">
        <f>VLOOKUP(Tabla1[[#This Row],[dn]],'HOJA 3 MEDICAMENTOS'!G:Q,11,0)</f>
        <v>#N/A</v>
      </c>
      <c r="AF158" t="e">
        <f>VLOOKUP(Tabla1[[#This Row],[dn]],'base pendientes viva 1a'!C:Q,15,0)</f>
        <v>#N/A</v>
      </c>
      <c r="AG158" t="e">
        <v>#N/A</v>
      </c>
      <c r="AH158" t="e">
        <v>#N/A</v>
      </c>
      <c r="AI158" s="120" t="str">
        <f>VLOOKUP(Tabla1[[#This Row],[MOTIVO]],clasificador!A:C,2,0)</f>
        <v>Solicitud</v>
      </c>
      <c r="AJ158" s="120" t="str">
        <f>VLOOKUP(Tabla1[[#This Row],[MOTIVO]],clasificador!A:C,3,0)</f>
        <v>SOLICITUD</v>
      </c>
      <c r="AK158" s="329"/>
    </row>
    <row r="159" spans="1:37" ht="18.75" customHeight="1">
      <c r="A159" s="120">
        <f>YEAR(Tabla1[[#This Row],[FECHA DEL INCIDENTE]])*100+MONTH(Tabla1[[#This Row],[FECHA DEL INCIDENTE]])</f>
        <v>202503</v>
      </c>
      <c r="B159" s="120" t="s">
        <v>6347</v>
      </c>
      <c r="C159" s="120" t="s">
        <v>6348</v>
      </c>
      <c r="D159" s="120" t="s">
        <v>1067</v>
      </c>
      <c r="E159" s="120" t="s">
        <v>400</v>
      </c>
      <c r="F159" s="120" t="s">
        <v>2</v>
      </c>
      <c r="G159" s="232">
        <v>43989642</v>
      </c>
      <c r="H159" s="122" t="s">
        <v>6764</v>
      </c>
      <c r="I159" s="119"/>
      <c r="J159" s="235">
        <v>949202327</v>
      </c>
      <c r="K159" s="69" t="s">
        <v>6765</v>
      </c>
      <c r="L159" s="69"/>
      <c r="M159" s="69"/>
      <c r="N159" s="119" t="s">
        <v>6498</v>
      </c>
      <c r="O159" s="120" t="s">
        <v>299</v>
      </c>
      <c r="P159" s="125" t="s">
        <v>6766</v>
      </c>
      <c r="Q159" s="6" t="s">
        <v>313</v>
      </c>
      <c r="R159" s="129" t="s">
        <v>400</v>
      </c>
      <c r="S159" s="120" t="s">
        <v>320</v>
      </c>
      <c r="T159" s="117">
        <v>45733</v>
      </c>
      <c r="U159" s="123" t="s">
        <v>6767</v>
      </c>
      <c r="V159" s="117">
        <v>45754</v>
      </c>
      <c r="W159" s="120" t="s">
        <v>141</v>
      </c>
      <c r="X159" s="120">
        <f>NETWORKDAYS(Tabla1[[#This Row],[FECHA DEL INCIDENTE]],Tabla1[[#This Row],[FECHA DE RESPUESTA]])</f>
        <v>16</v>
      </c>
      <c r="Y159" s="120" t="str">
        <f>IF(Tabla1[[#This Row],[ESTADO]]="ACTIVA","ACTIVA",IF(Tabla1[[#This Row],[ESTADO]]="CERRADA","CERRADA",IF(Tabla1[[#This Row],[ESTADO]]="TRASLADADA","CERRADA",IF(Tabla1[[#This Row],[ESTADO]]="DESMONTADA","CERRADA",IF(Tabla1[[#This Row],[ESTADO]]="SEGUIMIENTO","ACTIVA")))))</f>
        <v>CERRADA</v>
      </c>
      <c r="Z159" s="120" t="str">
        <f>+IF(Tabla1[[#This Row],[T. RESPUESTA]]&lt;=1,"24 HORAS",IF(Tabla1[[#This Row],[T. RESPUESTA]]=2,"48 HORAS",IF(Tabla1[[#This Row],[T. RESPUESTA]]=3,"72 HORAS",IF(Tabla1[[#This Row],[T. RESPUESTA]]=4,"96 HORAS",IF(Tabla1[[#This Row],[T. RESPUESTA]]=5,"120 HORAS",IF(Tabla1[[#This Row],[T. RESPUESTA]]&gt;=6,"6 DIAS O MAS","ERROR"))))))</f>
        <v>6 DIAS O MAS</v>
      </c>
      <c r="AA159" s="120" t="s">
        <v>6355</v>
      </c>
      <c r="AB159" s="120" t="str">
        <f>TEXT(Tabla1[[#This Row],[FECHA DEL INCIDENTE]],"MMM-DD")</f>
        <v>mar-17</v>
      </c>
      <c r="AC159" s="122" t="e">
        <f>VLOOKUP(G159,'Archivo data rimac reclamos'!B:C,2,0)</f>
        <v>#N/A</v>
      </c>
      <c r="AD159" s="122" t="e">
        <f>VLOOKUP(Tabla1[[#This Row],[dn]],'Reporte de casos MAD'!H:W,16,0)</f>
        <v>#N/A</v>
      </c>
      <c r="AE159" s="120" t="e">
        <f>VLOOKUP(Tabla1[[#This Row],[dn]],'HOJA 3 MEDICAMENTOS'!G:Q,11,0)</f>
        <v>#N/A</v>
      </c>
      <c r="AF159" t="e">
        <f>VLOOKUP(Tabla1[[#This Row],[dn]],'base pendientes viva 1a'!C:Q,15,0)</f>
        <v>#N/A</v>
      </c>
      <c r="AG159" t="e">
        <v>#N/A</v>
      </c>
      <c r="AH159" t="e">
        <v>#N/A</v>
      </c>
      <c r="AI159" s="120" t="str">
        <f>VLOOKUP(Tabla1[[#This Row],[MOTIVO]],clasificador!A:C,2,0)</f>
        <v>Acceso</v>
      </c>
      <c r="AJ159" s="120" t="str">
        <f>VLOOKUP(Tabla1[[#This Row],[MOTIVO]],clasificador!A:C,3,0)</f>
        <v>SERVICIO</v>
      </c>
      <c r="AK159" s="329"/>
    </row>
    <row r="160" spans="1:37" ht="18.75" hidden="1" customHeight="1">
      <c r="A160" s="120">
        <f>YEAR(Tabla1[[#This Row],[FECHA DEL INCIDENTE]])*100+MONTH(Tabla1[[#This Row],[FECHA DEL INCIDENTE]])</f>
        <v>202503</v>
      </c>
      <c r="B160" s="120" t="s">
        <v>6347</v>
      </c>
      <c r="C160" s="120" t="s">
        <v>6348</v>
      </c>
      <c r="D160" s="120" t="s">
        <v>1067</v>
      </c>
      <c r="E160" s="120" t="s">
        <v>400</v>
      </c>
      <c r="F160" s="120" t="s">
        <v>2</v>
      </c>
      <c r="G160" s="232">
        <v>10796964</v>
      </c>
      <c r="H160" s="122" t="s">
        <v>6768</v>
      </c>
      <c r="I160" s="119"/>
      <c r="J160" s="235">
        <v>992757135</v>
      </c>
      <c r="K160" s="120"/>
      <c r="L160" s="120"/>
      <c r="M160" s="120"/>
      <c r="N160" s="2" t="s">
        <v>298</v>
      </c>
      <c r="O160" s="120" t="s">
        <v>299</v>
      </c>
      <c r="P160" s="125" t="s">
        <v>6769</v>
      </c>
      <c r="Q160" s="125" t="s">
        <v>6359</v>
      </c>
      <c r="R160" s="129" t="s">
        <v>272</v>
      </c>
      <c r="S160" s="120" t="s">
        <v>318</v>
      </c>
      <c r="T160" s="117">
        <v>45733</v>
      </c>
      <c r="U160" s="123" t="s">
        <v>6770</v>
      </c>
      <c r="V160" s="127">
        <v>45747</v>
      </c>
      <c r="W160" s="120" t="s">
        <v>141</v>
      </c>
      <c r="X160" s="120">
        <f>NETWORKDAYS(Tabla1[[#This Row],[FECHA DEL INCIDENTE]],Tabla1[[#This Row],[FECHA DE RESPUESTA]])</f>
        <v>11</v>
      </c>
      <c r="Y160" s="120" t="str">
        <f>IF(Tabla1[[#This Row],[ESTADO]]="ACTIVA","ACTIVA",IF(Tabla1[[#This Row],[ESTADO]]="CERRADA","CERRADA",IF(Tabla1[[#This Row],[ESTADO]]="TRASLADADA","CERRADA",IF(Tabla1[[#This Row],[ESTADO]]="DESMONTADA","CERRADA",IF(Tabla1[[#This Row],[ESTADO]]="SEGUIMIENTO","ACTIVA")))))</f>
        <v>CERRADA</v>
      </c>
      <c r="Z160" s="120" t="str">
        <f>+IF(Tabla1[[#This Row],[T. RESPUESTA]]&lt;=1,"24 HORAS",IF(Tabla1[[#This Row],[T. RESPUESTA]]=2,"48 HORAS",IF(Tabla1[[#This Row],[T. RESPUESTA]]=3,"72 HORAS",IF(Tabla1[[#This Row],[T. RESPUESTA]]=4,"96 HORAS",IF(Tabla1[[#This Row],[T. RESPUESTA]]=5,"120 HORAS",IF(Tabla1[[#This Row],[T. RESPUESTA]]&gt;=6,"6 DIAS O MAS","ERROR"))))))</f>
        <v>6 DIAS O MAS</v>
      </c>
      <c r="AA160" s="120" t="s">
        <v>6355</v>
      </c>
      <c r="AB160" s="120" t="str">
        <f>TEXT(Tabla1[[#This Row],[FECHA DEL INCIDENTE]],"MMM-DD")</f>
        <v>mar-17</v>
      </c>
      <c r="AC160" s="122" t="e">
        <f>VLOOKUP(G160,'Archivo data rimac reclamos'!B:C,2,0)</f>
        <v>#N/A</v>
      </c>
      <c r="AD160" s="122" t="e">
        <f>VLOOKUP(Tabla1[[#This Row],[dn]],'Reporte de casos MAD'!H:W,16,0)</f>
        <v>#N/A</v>
      </c>
      <c r="AE160" s="120" t="e">
        <f>VLOOKUP(Tabla1[[#This Row],[dn]],'HOJA 3 MEDICAMENTOS'!G:Q,11,0)</f>
        <v>#N/A</v>
      </c>
      <c r="AF160" t="str">
        <f>VLOOKUP(Tabla1[[#This Row],[dn]],'base pendientes viva 1a'!C:Q,15,0)</f>
        <v>SI</v>
      </c>
      <c r="AG160" t="e">
        <v>#N/A</v>
      </c>
      <c r="AH160" t="e">
        <v>#N/A</v>
      </c>
      <c r="AI160" s="120" t="str">
        <f>VLOOKUP(Tabla1[[#This Row],[MOTIVO]],clasificador!A:C,2,0)</f>
        <v>Solicitud</v>
      </c>
      <c r="AJ160" s="120" t="str">
        <f>VLOOKUP(Tabla1[[#This Row],[MOTIVO]],clasificador!A:C,3,0)</f>
        <v>SOLICITUD</v>
      </c>
      <c r="AK160" s="329"/>
    </row>
    <row r="161" spans="1:37" ht="18.75" hidden="1" customHeight="1">
      <c r="A161" s="120">
        <f>YEAR(Tabla1[[#This Row],[FECHA DEL INCIDENTE]])*100+MONTH(Tabla1[[#This Row],[FECHA DEL INCIDENTE]])</f>
        <v>202503</v>
      </c>
      <c r="B161" s="120" t="s">
        <v>6347</v>
      </c>
      <c r="C161" s="120" t="s">
        <v>6348</v>
      </c>
      <c r="D161" s="120" t="s">
        <v>1067</v>
      </c>
      <c r="E161" s="120" t="s">
        <v>400</v>
      </c>
      <c r="F161" s="120" t="s">
        <v>2</v>
      </c>
      <c r="G161" s="232">
        <v>72154157</v>
      </c>
      <c r="H161" s="122" t="s">
        <v>91</v>
      </c>
      <c r="I161" s="119"/>
      <c r="J161" s="235"/>
      <c r="K161" s="120"/>
      <c r="L161" s="120"/>
      <c r="M161" s="120"/>
      <c r="N161" s="119" t="s">
        <v>6498</v>
      </c>
      <c r="O161" s="120" t="s">
        <v>299</v>
      </c>
      <c r="P161" s="121" t="s">
        <v>6771</v>
      </c>
      <c r="Q161" s="6" t="s">
        <v>313</v>
      </c>
      <c r="R161" s="162" t="s">
        <v>383</v>
      </c>
      <c r="S161" s="120" t="s">
        <v>6508</v>
      </c>
      <c r="T161" s="117">
        <v>45733</v>
      </c>
      <c r="U161" s="123" t="s">
        <v>6772</v>
      </c>
      <c r="V161" s="127">
        <v>45751</v>
      </c>
      <c r="W161" s="120" t="s">
        <v>141</v>
      </c>
      <c r="X161" s="120">
        <f>NETWORKDAYS(Tabla1[[#This Row],[FECHA DEL INCIDENTE]],Tabla1[[#This Row],[FECHA DE RESPUESTA]])</f>
        <v>15</v>
      </c>
      <c r="Y161" s="120" t="str">
        <f>IF(Tabla1[[#This Row],[ESTADO]]="ACTIVA","ACTIVA",IF(Tabla1[[#This Row],[ESTADO]]="CERRADA","CERRADA",IF(Tabla1[[#This Row],[ESTADO]]="TRASLADADA","CERRADA",IF(Tabla1[[#This Row],[ESTADO]]="DESMONTADA","CERRADA",IF(Tabla1[[#This Row],[ESTADO]]="SEGUIMIENTO","ACTIVA")))))</f>
        <v>CERRADA</v>
      </c>
      <c r="Z161" s="120" t="str">
        <f>+IF(Tabla1[[#This Row],[T. RESPUESTA]]&lt;=1,"24 HORAS",IF(Tabla1[[#This Row],[T. RESPUESTA]]=2,"48 HORAS",IF(Tabla1[[#This Row],[T. RESPUESTA]]=3,"72 HORAS",IF(Tabla1[[#This Row],[T. RESPUESTA]]=4,"96 HORAS",IF(Tabla1[[#This Row],[T. RESPUESTA]]=5,"120 HORAS",IF(Tabla1[[#This Row],[T. RESPUESTA]]&gt;=6,"6 DIAS O MAS","ERROR"))))))</f>
        <v>6 DIAS O MAS</v>
      </c>
      <c r="AA161" s="120" t="s">
        <v>6355</v>
      </c>
      <c r="AB161" s="120" t="str">
        <f>TEXT(Tabla1[[#This Row],[FECHA DEL INCIDENTE]],"MMM-DD")</f>
        <v>mar-17</v>
      </c>
      <c r="AC161" s="122" t="e">
        <f>VLOOKUP(G161,'Archivo data rimac reclamos'!B:C,2,0)</f>
        <v>#N/A</v>
      </c>
      <c r="AD161" s="122" t="e">
        <f>VLOOKUP(Tabla1[[#This Row],[dn]],'Reporte de casos MAD'!H:W,16,0)</f>
        <v>#N/A</v>
      </c>
      <c r="AE161" s="120" t="e">
        <f>VLOOKUP(Tabla1[[#This Row],[dn]],'HOJA 3 MEDICAMENTOS'!G:Q,11,0)</f>
        <v>#N/A</v>
      </c>
      <c r="AF161" t="str">
        <f>VLOOKUP(Tabla1[[#This Row],[dn]],'base pendientes viva 1a'!C:Q,15,0)</f>
        <v>SI</v>
      </c>
      <c r="AG161" t="s">
        <v>406</v>
      </c>
      <c r="AH161">
        <v>0</v>
      </c>
      <c r="AI161" s="120" t="str">
        <f>VLOOKUP(Tabla1[[#This Row],[MOTIVO]],clasificador!A:C,2,0)</f>
        <v>Acceso</v>
      </c>
      <c r="AJ161" s="120" t="str">
        <f>VLOOKUP(Tabla1[[#This Row],[MOTIVO]],clasificador!A:C,3,0)</f>
        <v>SERVICIO</v>
      </c>
      <c r="AK161" s="329"/>
    </row>
    <row r="162" spans="1:37" ht="18.75" hidden="1" customHeight="1">
      <c r="A162" s="120">
        <f>YEAR(Tabla1[[#This Row],[FECHA DEL INCIDENTE]])*100+MONTH(Tabla1[[#This Row],[FECHA DEL INCIDENTE]])</f>
        <v>202503</v>
      </c>
      <c r="B162" s="120" t="s">
        <v>6347</v>
      </c>
      <c r="C162" s="120" t="s">
        <v>6348</v>
      </c>
      <c r="D162" s="120" t="s">
        <v>1067</v>
      </c>
      <c r="E162" s="120" t="s">
        <v>400</v>
      </c>
      <c r="F162" s="120" t="s">
        <v>2</v>
      </c>
      <c r="G162" s="232">
        <v>8714637</v>
      </c>
      <c r="H162" s="122" t="s">
        <v>6773</v>
      </c>
      <c r="I162" s="119"/>
      <c r="J162" s="235"/>
      <c r="K162" s="120"/>
      <c r="L162" s="120"/>
      <c r="M162" s="120"/>
      <c r="N162" s="119" t="s">
        <v>6498</v>
      </c>
      <c r="O162" s="120" t="s">
        <v>299</v>
      </c>
      <c r="P162" s="121" t="s">
        <v>6774</v>
      </c>
      <c r="Q162" s="125" t="s">
        <v>6538</v>
      </c>
      <c r="R162" s="129" t="s">
        <v>6539</v>
      </c>
      <c r="S162" s="120" t="s">
        <v>6539</v>
      </c>
      <c r="T162" s="117">
        <v>45734</v>
      </c>
      <c r="U162" s="124" t="s">
        <v>6775</v>
      </c>
      <c r="V162" s="117">
        <v>45734</v>
      </c>
      <c r="W162" s="120" t="s">
        <v>141</v>
      </c>
      <c r="X162" s="120">
        <f>NETWORKDAYS(Tabla1[[#This Row],[FECHA DEL INCIDENTE]],Tabla1[[#This Row],[FECHA DE RESPUESTA]])</f>
        <v>1</v>
      </c>
      <c r="Y162" s="120" t="str">
        <f>IF(Tabla1[[#This Row],[ESTADO]]="ACTIVA","ACTIVA",IF(Tabla1[[#This Row],[ESTADO]]="CERRADA","CERRADA",IF(Tabla1[[#This Row],[ESTADO]]="TRASLADADA","CERRADA",IF(Tabla1[[#This Row],[ESTADO]]="DESMONTADA","CERRADA",IF(Tabla1[[#This Row],[ESTADO]]="SEGUIMIENTO","ACTIVA")))))</f>
        <v>CERRADA</v>
      </c>
      <c r="Z162" s="120" t="str">
        <f>+IF(Tabla1[[#This Row],[T. RESPUESTA]]&lt;=1,"24 HORAS",IF(Tabla1[[#This Row],[T. RESPUESTA]]=2,"48 HORAS",IF(Tabla1[[#This Row],[T. RESPUESTA]]=3,"72 HORAS",IF(Tabla1[[#This Row],[T. RESPUESTA]]=4,"96 HORAS",IF(Tabla1[[#This Row],[T. RESPUESTA]]=5,"120 HORAS",IF(Tabla1[[#This Row],[T. RESPUESTA]]&gt;=6,"6 DIAS O MAS","ERROR"))))))</f>
        <v>24 HORAS</v>
      </c>
      <c r="AA162" s="120" t="s">
        <v>6355</v>
      </c>
      <c r="AB162" s="120" t="str">
        <f>TEXT(Tabla1[[#This Row],[FECHA DEL INCIDENTE]],"MMM-DD")</f>
        <v>mar-18</v>
      </c>
      <c r="AC162" s="122" t="str">
        <f>VLOOKUP(G162,'Archivo data rimac reclamos'!B:C,2,0)</f>
        <v xml:space="preserve">PACIENTE DE PROGRAMA CUIDATE- URGENTE **PACIENTE CATTER COSSIO CLAUDIA NATALIA 04-85620 </v>
      </c>
      <c r="AD162" s="122" t="e">
        <f>VLOOKUP(Tabla1[[#This Row],[dn]],'Reporte de casos MAD'!H:W,16,0)</f>
        <v>#N/A</v>
      </c>
      <c r="AE162" s="120" t="e">
        <f>VLOOKUP(Tabla1[[#This Row],[dn]],'HOJA 3 MEDICAMENTOS'!G:Q,11,0)</f>
        <v>#N/A</v>
      </c>
      <c r="AF162" t="e">
        <f>VLOOKUP(Tabla1[[#This Row],[dn]],'base pendientes viva 1a'!C:Q,15,0)</f>
        <v>#N/A</v>
      </c>
      <c r="AG162" t="e">
        <v>#N/A</v>
      </c>
      <c r="AH162" t="e">
        <v>#N/A</v>
      </c>
      <c r="AI162" s="120" t="str">
        <f>VLOOKUP(Tabla1[[#This Row],[MOTIVO]],clasificador!A:C,2,0)</f>
        <v>Fallas TICS</v>
      </c>
      <c r="AJ162" s="120" t="str">
        <f>VLOOKUP(Tabla1[[#This Row],[MOTIVO]],clasificador!A:C,3,0)</f>
        <v>CALIDAD</v>
      </c>
      <c r="AK162" s="329"/>
    </row>
    <row r="163" spans="1:37" ht="18.75" customHeight="1">
      <c r="A163" s="120">
        <f>YEAR(Tabla1[[#This Row],[FECHA DEL INCIDENTE]])*100+MONTH(Tabla1[[#This Row],[FECHA DEL INCIDENTE]])</f>
        <v>202503</v>
      </c>
      <c r="B163" s="120" t="s">
        <v>6347</v>
      </c>
      <c r="C163" s="120" t="s">
        <v>6348</v>
      </c>
      <c r="D163" s="120" t="s">
        <v>1067</v>
      </c>
      <c r="E163" s="120" t="s">
        <v>400</v>
      </c>
      <c r="F163" s="120" t="s">
        <v>2</v>
      </c>
      <c r="G163" s="232">
        <v>10001118</v>
      </c>
      <c r="H163" s="122" t="s">
        <v>6776</v>
      </c>
      <c r="I163" s="119"/>
      <c r="J163" s="235"/>
      <c r="K163" s="120"/>
      <c r="L163" s="120"/>
      <c r="M163" s="120"/>
      <c r="N163" s="2" t="s">
        <v>298</v>
      </c>
      <c r="O163" s="120" t="s">
        <v>299</v>
      </c>
      <c r="P163" s="125" t="s">
        <v>6777</v>
      </c>
      <c r="Q163" s="125" t="s">
        <v>301</v>
      </c>
      <c r="R163" s="129" t="s">
        <v>400</v>
      </c>
      <c r="S163" s="120" t="s">
        <v>331</v>
      </c>
      <c r="T163" s="117">
        <v>45734</v>
      </c>
      <c r="U163" s="123" t="s">
        <v>6778</v>
      </c>
      <c r="V163" s="117">
        <v>45734</v>
      </c>
      <c r="W163" s="120" t="s">
        <v>141</v>
      </c>
      <c r="X163" s="120">
        <f>NETWORKDAYS(Tabla1[[#This Row],[FECHA DEL INCIDENTE]],Tabla1[[#This Row],[FECHA DE RESPUESTA]])</f>
        <v>1</v>
      </c>
      <c r="Y163" s="120" t="str">
        <f>IF(Tabla1[[#This Row],[ESTADO]]="ACTIVA","ACTIVA",IF(Tabla1[[#This Row],[ESTADO]]="CERRADA","CERRADA",IF(Tabla1[[#This Row],[ESTADO]]="TRASLADADA","CERRADA",IF(Tabla1[[#This Row],[ESTADO]]="DESMONTADA","CERRADA",IF(Tabla1[[#This Row],[ESTADO]]="SEGUIMIENTO","ACTIVA")))))</f>
        <v>CERRADA</v>
      </c>
      <c r="Z163" s="120" t="str">
        <f>+IF(Tabla1[[#This Row],[T. RESPUESTA]]&lt;=1,"24 HORAS",IF(Tabla1[[#This Row],[T. RESPUESTA]]=2,"48 HORAS",IF(Tabla1[[#This Row],[T. RESPUESTA]]=3,"72 HORAS",IF(Tabla1[[#This Row],[T. RESPUESTA]]=4,"96 HORAS",IF(Tabla1[[#This Row],[T. RESPUESTA]]=5,"120 HORAS",IF(Tabla1[[#This Row],[T. RESPUESTA]]&gt;=6,"6 DIAS O MAS","ERROR"))))))</f>
        <v>24 HORAS</v>
      </c>
      <c r="AA163" s="120" t="s">
        <v>6355</v>
      </c>
      <c r="AB163" s="120" t="str">
        <f>TEXT(Tabla1[[#This Row],[FECHA DEL INCIDENTE]],"MMM-DD")</f>
        <v>mar-18</v>
      </c>
      <c r="AC163" s="122" t="e">
        <f>VLOOKUP(G163,'Archivo data rimac reclamos'!B:C,2,0)</f>
        <v>#N/A</v>
      </c>
      <c r="AD163" s="122" t="e">
        <f>VLOOKUP(Tabla1[[#This Row],[dn]],'Reporte de casos MAD'!H:W,16,0)</f>
        <v>#N/A</v>
      </c>
      <c r="AE163" s="120" t="e">
        <f>VLOOKUP(Tabla1[[#This Row],[dn]],'HOJA 3 MEDICAMENTOS'!G:Q,11,0)</f>
        <v>#N/A</v>
      </c>
      <c r="AF163" t="e">
        <f>VLOOKUP(Tabla1[[#This Row],[dn]],'base pendientes viva 1a'!C:Q,15,0)</f>
        <v>#N/A</v>
      </c>
      <c r="AG163" t="e">
        <v>#N/A</v>
      </c>
      <c r="AH163" t="e">
        <v>#N/A</v>
      </c>
      <c r="AI163" s="120" t="str">
        <f>VLOOKUP(Tabla1[[#This Row],[MOTIVO]],clasificador!A:C,2,0)</f>
        <v>Solicitud</v>
      </c>
      <c r="AJ163" s="120" t="str">
        <f>VLOOKUP(Tabla1[[#This Row],[MOTIVO]],clasificador!A:C,3,0)</f>
        <v>SOLICITUD</v>
      </c>
      <c r="AK163" s="329"/>
    </row>
    <row r="164" spans="1:37" ht="18.75" hidden="1" customHeight="1">
      <c r="A164" s="120">
        <f>YEAR(Tabla1[[#This Row],[FECHA DEL INCIDENTE]])*100+MONTH(Tabla1[[#This Row],[FECHA DEL INCIDENTE]])</f>
        <v>202503</v>
      </c>
      <c r="B164" s="120" t="s">
        <v>6347</v>
      </c>
      <c r="C164" s="120" t="s">
        <v>6348</v>
      </c>
      <c r="D164" s="120" t="s">
        <v>1067</v>
      </c>
      <c r="E164" s="120" t="s">
        <v>400</v>
      </c>
      <c r="F164" s="120" t="s">
        <v>2</v>
      </c>
      <c r="G164" s="232">
        <v>9273082</v>
      </c>
      <c r="H164" s="122" t="s">
        <v>6779</v>
      </c>
      <c r="I164" s="119"/>
      <c r="J164" s="235"/>
      <c r="K164" s="120"/>
      <c r="L164" s="120"/>
      <c r="M164" s="120"/>
      <c r="N164" s="119" t="s">
        <v>6498</v>
      </c>
      <c r="O164" s="120" t="s">
        <v>299</v>
      </c>
      <c r="P164" s="125" t="s">
        <v>6780</v>
      </c>
      <c r="Q164" s="125" t="s">
        <v>6781</v>
      </c>
      <c r="R164" s="129" t="s">
        <v>338</v>
      </c>
      <c r="S164" s="120" t="s">
        <v>339</v>
      </c>
      <c r="T164" s="117">
        <v>45734</v>
      </c>
      <c r="U164" s="123" t="s">
        <v>6782</v>
      </c>
      <c r="V164" s="117">
        <v>45734</v>
      </c>
      <c r="W164" s="120" t="s">
        <v>141</v>
      </c>
      <c r="X164" s="120">
        <f>NETWORKDAYS(Tabla1[[#This Row],[FECHA DEL INCIDENTE]],Tabla1[[#This Row],[FECHA DE RESPUESTA]])</f>
        <v>1</v>
      </c>
      <c r="Y164" s="120" t="str">
        <f>IF(Tabla1[[#This Row],[ESTADO]]="ACTIVA","ACTIVA",IF(Tabla1[[#This Row],[ESTADO]]="CERRADA","CERRADA",IF(Tabla1[[#This Row],[ESTADO]]="TRASLADADA","CERRADA",IF(Tabla1[[#This Row],[ESTADO]]="DESMONTADA","CERRADA",IF(Tabla1[[#This Row],[ESTADO]]="SEGUIMIENTO","ACTIVA")))))</f>
        <v>CERRADA</v>
      </c>
      <c r="Z164" s="120" t="str">
        <f>+IF(Tabla1[[#This Row],[T. RESPUESTA]]&lt;=1,"24 HORAS",IF(Tabla1[[#This Row],[T. RESPUESTA]]=2,"48 HORAS",IF(Tabla1[[#This Row],[T. RESPUESTA]]=3,"72 HORAS",IF(Tabla1[[#This Row],[T. RESPUESTA]]=4,"96 HORAS",IF(Tabla1[[#This Row],[T. RESPUESTA]]=5,"120 HORAS",IF(Tabla1[[#This Row],[T. RESPUESTA]]&gt;=6,"6 DIAS O MAS","ERROR"))))))</f>
        <v>24 HORAS</v>
      </c>
      <c r="AA164" s="120" t="s">
        <v>6355</v>
      </c>
      <c r="AB164" s="120" t="str">
        <f>TEXT(Tabla1[[#This Row],[FECHA DEL INCIDENTE]],"MMM-DD")</f>
        <v>mar-18</v>
      </c>
      <c r="AC164" s="122" t="e">
        <f>VLOOKUP(G164,'Archivo data rimac reclamos'!B:C,2,0)</f>
        <v>#N/A</v>
      </c>
      <c r="AD164" s="122" t="e">
        <f>VLOOKUP(Tabla1[[#This Row],[dn]],'Reporte de casos MAD'!H:W,16,0)</f>
        <v>#N/A</v>
      </c>
      <c r="AE164" s="120" t="e">
        <f>VLOOKUP(Tabla1[[#This Row],[dn]],'HOJA 3 MEDICAMENTOS'!G:Q,11,0)</f>
        <v>#N/A</v>
      </c>
      <c r="AF164" t="e">
        <f>VLOOKUP(Tabla1[[#This Row],[dn]],'base pendientes viva 1a'!C:Q,15,0)</f>
        <v>#N/A</v>
      </c>
      <c r="AG164" t="e">
        <v>#N/A</v>
      </c>
      <c r="AH164" t="e">
        <v>#N/A</v>
      </c>
      <c r="AI164" s="120" t="str">
        <f>VLOOKUP(Tabla1[[#This Row],[MOTIVO]],clasificador!A:C,2,0)</f>
        <v>Demora en atencion</v>
      </c>
      <c r="AJ164" s="120" t="str">
        <f>VLOOKUP(Tabla1[[#This Row],[MOTIVO]],clasificador!A:C,3,0)</f>
        <v>CALIDAD</v>
      </c>
      <c r="AK164" s="329"/>
    </row>
    <row r="165" spans="1:37" ht="18.75" hidden="1" customHeight="1">
      <c r="A165" s="129">
        <f>YEAR(Tabla1[[#This Row],[FECHA DEL INCIDENTE]])*100+MONTH(Tabla1[[#This Row],[FECHA DEL INCIDENTE]])</f>
        <v>202503</v>
      </c>
      <c r="B165" s="129" t="s">
        <v>6347</v>
      </c>
      <c r="C165" s="129" t="s">
        <v>6348</v>
      </c>
      <c r="D165" s="129" t="s">
        <v>1067</v>
      </c>
      <c r="E165" s="120" t="s">
        <v>400</v>
      </c>
      <c r="F165" s="129" t="s">
        <v>2</v>
      </c>
      <c r="G165" s="234">
        <v>40874229</v>
      </c>
      <c r="H165" s="131" t="s">
        <v>6783</v>
      </c>
      <c r="I165" s="130"/>
      <c r="J165" s="249"/>
      <c r="K165" s="129"/>
      <c r="L165" s="129"/>
      <c r="M165" s="129"/>
      <c r="N165" s="2" t="s">
        <v>298</v>
      </c>
      <c r="O165" s="120" t="s">
        <v>299</v>
      </c>
      <c r="P165" s="125" t="s">
        <v>6784</v>
      </c>
      <c r="Q165" s="6" t="s">
        <v>6521</v>
      </c>
      <c r="R165" s="129" t="s">
        <v>6522</v>
      </c>
      <c r="S165" s="129" t="s">
        <v>331</v>
      </c>
      <c r="T165" s="117">
        <v>45734</v>
      </c>
      <c r="U165" s="123" t="s">
        <v>6785</v>
      </c>
      <c r="V165" s="117">
        <v>45734</v>
      </c>
      <c r="W165" s="129" t="s">
        <v>6584</v>
      </c>
      <c r="X165" s="129">
        <f>NETWORKDAYS(Tabla1[[#This Row],[FECHA DEL INCIDENTE]],Tabla1[[#This Row],[FECHA DE RESPUESTA]])</f>
        <v>1</v>
      </c>
      <c r="Y165" s="120" t="str">
        <f>IF(Tabla1[[#This Row],[ESTADO]]="ACTIVA","ACTIVA",IF(Tabla1[[#This Row],[ESTADO]]="CERRADA","CERRADA",IF(Tabla1[[#This Row],[ESTADO]]="TRASLADADA","CERRADA",IF(Tabla1[[#This Row],[ESTADO]]="DESMONTADA","CERRADA",IF(Tabla1[[#This Row],[ESTADO]]="SEGUIMIENTO","ACTIVA")))))</f>
        <v>CERRADA</v>
      </c>
      <c r="Z165" s="129" t="str">
        <f>+IF(Tabla1[[#This Row],[T. RESPUESTA]]&lt;=1,"24 HORAS",IF(Tabla1[[#This Row],[T. RESPUESTA]]=2,"48 HORAS",IF(Tabla1[[#This Row],[T. RESPUESTA]]=3,"72 HORAS",IF(Tabla1[[#This Row],[T. RESPUESTA]]=4,"96 HORAS",IF(Tabla1[[#This Row],[T. RESPUESTA]]=5,"120 HORAS",IF(Tabla1[[#This Row],[T. RESPUESTA]]&gt;=6,"6 DIAS O MAS","ERROR"))))))</f>
        <v>24 HORAS</v>
      </c>
      <c r="AA165" s="129" t="s">
        <v>6585</v>
      </c>
      <c r="AB165" s="120" t="str">
        <f>TEXT(Tabla1[[#This Row],[FECHA DEL INCIDENTE]],"MMM-DD")</f>
        <v>mar-18</v>
      </c>
      <c r="AC165" s="131" t="e">
        <f>VLOOKUP(G165,'Archivo data rimac reclamos'!B:C,2,0)</f>
        <v>#N/A</v>
      </c>
      <c r="AD165" s="131" t="e">
        <f>VLOOKUP(Tabla1[[#This Row],[dn]],'Reporte de casos MAD'!H:W,16,0)</f>
        <v>#N/A</v>
      </c>
      <c r="AE165" s="120" t="e">
        <f>VLOOKUP(Tabla1[[#This Row],[dn]],'HOJA 3 MEDICAMENTOS'!G:Q,11,0)</f>
        <v>#N/A</v>
      </c>
      <c r="AF165" s="73" t="e">
        <f>VLOOKUP(Tabla1[[#This Row],[dn]],'base pendientes viva 1a'!C:Q,15,0)</f>
        <v>#N/A</v>
      </c>
      <c r="AG165" s="73" t="e">
        <v>#N/A</v>
      </c>
      <c r="AH165" s="73" t="e">
        <v>#N/A</v>
      </c>
      <c r="AI165" s="129" t="str">
        <f>VLOOKUP(Tabla1[[#This Row],[MOTIVO]],clasificador!A:C,2,0)</f>
        <v>Eps</v>
      </c>
      <c r="AJ165" s="129" t="str">
        <f>VLOOKUP(Tabla1[[#This Row],[MOTIVO]],clasificador!A:C,3,0)</f>
        <v>NO ATRIBUIBLE</v>
      </c>
      <c r="AK165" s="329"/>
    </row>
    <row r="166" spans="1:37" ht="18.75" hidden="1" customHeight="1">
      <c r="A166" s="120">
        <f>YEAR(Tabla1[[#This Row],[FECHA DEL INCIDENTE]])*100+MONTH(Tabla1[[#This Row],[FECHA DEL INCIDENTE]])</f>
        <v>202503</v>
      </c>
      <c r="B166" s="120" t="s">
        <v>6347</v>
      </c>
      <c r="C166" s="120" t="s">
        <v>6348</v>
      </c>
      <c r="D166" s="120" t="s">
        <v>1067</v>
      </c>
      <c r="E166" s="120" t="s">
        <v>400</v>
      </c>
      <c r="F166" s="120" t="s">
        <v>2</v>
      </c>
      <c r="G166" s="232">
        <v>29222292</v>
      </c>
      <c r="H166" s="122" t="s">
        <v>6786</v>
      </c>
      <c r="I166" s="119"/>
      <c r="J166" s="235"/>
      <c r="K166" s="120"/>
      <c r="L166" s="120"/>
      <c r="M166" s="120"/>
      <c r="N166" s="119" t="s">
        <v>6498</v>
      </c>
      <c r="O166" s="120" t="s">
        <v>299</v>
      </c>
      <c r="P166" s="125" t="s">
        <v>6787</v>
      </c>
      <c r="Q166" s="125" t="s">
        <v>6352</v>
      </c>
      <c r="R166" s="129" t="s">
        <v>338</v>
      </c>
      <c r="S166" s="120" t="s">
        <v>6353</v>
      </c>
      <c r="T166" s="117">
        <v>45734</v>
      </c>
      <c r="U166" s="96" t="s">
        <v>6788</v>
      </c>
      <c r="V166" s="127">
        <v>45750</v>
      </c>
      <c r="W166" s="1" t="s">
        <v>141</v>
      </c>
      <c r="X166" s="120">
        <f>NETWORKDAYS(Tabla1[[#This Row],[FECHA DEL INCIDENTE]],Tabla1[[#This Row],[FECHA DE RESPUESTA]])</f>
        <v>13</v>
      </c>
      <c r="Y166" s="120" t="str">
        <f>IF(Tabla1[[#This Row],[ESTADO]]="ACTIVA","ACTIVA",IF(Tabla1[[#This Row],[ESTADO]]="CERRADA","CERRADA",IF(Tabla1[[#This Row],[ESTADO]]="TRASLADADA","CERRADA",IF(Tabla1[[#This Row],[ESTADO]]="DESMONTADA","CERRADA",IF(Tabla1[[#This Row],[ESTADO]]="SEGUIMIENTO","ACTIVA")))))</f>
        <v>CERRADA</v>
      </c>
      <c r="Z166" s="120" t="str">
        <f>+IF(Tabla1[[#This Row],[T. RESPUESTA]]&lt;=1,"24 HORAS",IF(Tabla1[[#This Row],[T. RESPUESTA]]=2,"48 HORAS",IF(Tabla1[[#This Row],[T. RESPUESTA]]=3,"72 HORAS",IF(Tabla1[[#This Row],[T. RESPUESTA]]=4,"96 HORAS",IF(Tabla1[[#This Row],[T. RESPUESTA]]=5,"120 HORAS",IF(Tabla1[[#This Row],[T. RESPUESTA]]&gt;=6,"6 DIAS O MAS","ERROR"))))))</f>
        <v>6 DIAS O MAS</v>
      </c>
      <c r="AA166" s="120" t="s">
        <v>6355</v>
      </c>
      <c r="AB166" s="120" t="str">
        <f>TEXT(Tabla1[[#This Row],[FECHA DEL INCIDENTE]],"MMM-DD")</f>
        <v>mar-18</v>
      </c>
      <c r="AC166" s="122" t="e">
        <f>VLOOKUP(G166,'Archivo data rimac reclamos'!B:C,2,0)</f>
        <v>#N/A</v>
      </c>
      <c r="AD166" s="122" t="e">
        <f>VLOOKUP(Tabla1[[#This Row],[dn]],'Reporte de casos MAD'!H:W,16,0)</f>
        <v>#N/A</v>
      </c>
      <c r="AE166" s="120" t="e">
        <f>VLOOKUP(Tabla1[[#This Row],[dn]],'HOJA 3 MEDICAMENTOS'!G:Q,11,0)</f>
        <v>#N/A</v>
      </c>
      <c r="AF166" t="str">
        <f>VLOOKUP(Tabla1[[#This Row],[dn]],'base pendientes viva 1a'!C:Q,15,0)</f>
        <v>SI</v>
      </c>
      <c r="AG166" t="e">
        <v>#N/A</v>
      </c>
      <c r="AH166" t="e">
        <v>#N/A</v>
      </c>
      <c r="AI166" s="120" t="str">
        <f>VLOOKUP(Tabla1[[#This Row],[MOTIVO]],clasificador!A:C,2,0)</f>
        <v>Medicamentos</v>
      </c>
      <c r="AJ166" s="120" t="str">
        <f>VLOOKUP(Tabla1[[#This Row],[MOTIVO]],clasificador!A:C,3,0)</f>
        <v>SERVICIO</v>
      </c>
      <c r="AK166" s="329"/>
    </row>
    <row r="167" spans="1:37" ht="18.75" customHeight="1">
      <c r="A167" s="120">
        <f>YEAR(Tabla1[[#This Row],[FECHA DEL INCIDENTE]])*100+MONTH(Tabla1[[#This Row],[FECHA DEL INCIDENTE]])</f>
        <v>202503</v>
      </c>
      <c r="B167" s="120" t="s">
        <v>6347</v>
      </c>
      <c r="C167" s="120" t="s">
        <v>6348</v>
      </c>
      <c r="D167" s="120" t="s">
        <v>1067</v>
      </c>
      <c r="E167" s="120" t="s">
        <v>400</v>
      </c>
      <c r="F167" s="120" t="s">
        <v>2</v>
      </c>
      <c r="G167" s="232">
        <v>7573012</v>
      </c>
      <c r="H167" s="122" t="s">
        <v>6789</v>
      </c>
      <c r="I167" s="119"/>
      <c r="J167" s="235"/>
      <c r="K167" s="120"/>
      <c r="L167" s="120"/>
      <c r="M167" s="120"/>
      <c r="N167" s="2" t="s">
        <v>298</v>
      </c>
      <c r="O167" s="120" t="s">
        <v>299</v>
      </c>
      <c r="P167" s="121" t="s">
        <v>6790</v>
      </c>
      <c r="Q167" s="125" t="s">
        <v>6359</v>
      </c>
      <c r="R167" s="129" t="s">
        <v>400</v>
      </c>
      <c r="S167" s="120" t="s">
        <v>6751</v>
      </c>
      <c r="T167" s="117">
        <v>45734</v>
      </c>
      <c r="U167" s="124" t="s">
        <v>6791</v>
      </c>
      <c r="V167" s="4">
        <v>45768</v>
      </c>
      <c r="W167" s="120" t="s">
        <v>141</v>
      </c>
      <c r="X167" s="120">
        <f>NETWORKDAYS(Tabla1[[#This Row],[FECHA DEL INCIDENTE]],Tabla1[[#This Row],[FECHA DE RESPUESTA]])</f>
        <v>25</v>
      </c>
      <c r="Y167" s="120" t="str">
        <f>IF(Tabla1[[#This Row],[ESTADO]]="ACTIVA","ACTIVA",IF(Tabla1[[#This Row],[ESTADO]]="CERRADA","CERRADA",IF(Tabla1[[#This Row],[ESTADO]]="TRASLADADA","CERRADA",IF(Tabla1[[#This Row],[ESTADO]]="DESMONTADA","CERRADA",IF(Tabla1[[#This Row],[ESTADO]]="SEGUIMIENTO","ACTIVA")))))</f>
        <v>CERRADA</v>
      </c>
      <c r="Z167" s="120" t="str">
        <f>+IF(Tabla1[[#This Row],[T. RESPUESTA]]&lt;=1,"24 HORAS",IF(Tabla1[[#This Row],[T. RESPUESTA]]=2,"48 HORAS",IF(Tabla1[[#This Row],[T. RESPUESTA]]=3,"72 HORAS",IF(Tabla1[[#This Row],[T. RESPUESTA]]=4,"96 HORAS",IF(Tabla1[[#This Row],[T. RESPUESTA]]=5,"120 HORAS",IF(Tabla1[[#This Row],[T. RESPUESTA]]&gt;=6,"6 DIAS O MAS","ERROR"))))))</f>
        <v>6 DIAS O MAS</v>
      </c>
      <c r="AA167" s="120" t="s">
        <v>6355</v>
      </c>
      <c r="AB167" s="120" t="str">
        <f>TEXT(Tabla1[[#This Row],[FECHA DEL INCIDENTE]],"MMM-DD")</f>
        <v>mar-18</v>
      </c>
      <c r="AC167" s="122" t="e">
        <f>VLOOKUP(G167,'Archivo data rimac reclamos'!B:C,2,0)</f>
        <v>#N/A</v>
      </c>
      <c r="AD167" s="122" t="e">
        <f>VLOOKUP(Tabla1[[#This Row],[dn]],'Reporte de casos MAD'!H:W,16,0)</f>
        <v>#N/A</v>
      </c>
      <c r="AE167" s="120" t="e">
        <f>VLOOKUP(Tabla1[[#This Row],[dn]],'HOJA 3 MEDICAMENTOS'!G:Q,11,0)</f>
        <v>#N/A</v>
      </c>
      <c r="AF167" t="e">
        <f>VLOOKUP(Tabla1[[#This Row],[dn]],'base pendientes viva 1a'!C:Q,15,0)</f>
        <v>#N/A</v>
      </c>
      <c r="AG167" t="e">
        <v>#N/A</v>
      </c>
      <c r="AH167" t="e">
        <v>#N/A</v>
      </c>
      <c r="AI167" s="120" t="str">
        <f>VLOOKUP(Tabla1[[#This Row],[MOTIVO]],clasificador!A:C,2,0)</f>
        <v>Solicitud</v>
      </c>
      <c r="AJ167" s="120" t="str">
        <f>VLOOKUP(Tabla1[[#This Row],[MOTIVO]],clasificador!A:C,3,0)</f>
        <v>SOLICITUD</v>
      </c>
      <c r="AK167" s="329"/>
    </row>
    <row r="168" spans="1:37" ht="18.75" hidden="1" customHeight="1">
      <c r="A168" s="120">
        <f>YEAR(Tabla1[[#This Row],[FECHA DEL INCIDENTE]])*100+MONTH(Tabla1[[#This Row],[FECHA DEL INCIDENTE]])</f>
        <v>202503</v>
      </c>
      <c r="B168" s="120" t="s">
        <v>6347</v>
      </c>
      <c r="C168" s="120" t="s">
        <v>6348</v>
      </c>
      <c r="D168" s="120" t="s">
        <v>1067</v>
      </c>
      <c r="E168" s="120" t="s">
        <v>400</v>
      </c>
      <c r="F168" s="120" t="s">
        <v>2</v>
      </c>
      <c r="G168" s="235">
        <v>41612470</v>
      </c>
      <c r="H168" s="122" t="s">
        <v>6792</v>
      </c>
      <c r="I168" s="119"/>
      <c r="J168" s="235"/>
      <c r="K168" s="120"/>
      <c r="L168" s="120"/>
      <c r="M168" s="120"/>
      <c r="N168" s="119" t="s">
        <v>6498</v>
      </c>
      <c r="O168" s="120" t="s">
        <v>299</v>
      </c>
      <c r="P168" s="125" t="s">
        <v>6793</v>
      </c>
      <c r="Q168" s="125" t="s">
        <v>6352</v>
      </c>
      <c r="R168" s="129" t="s">
        <v>338</v>
      </c>
      <c r="S168" s="120" t="s">
        <v>6353</v>
      </c>
      <c r="T168" s="117">
        <v>45735</v>
      </c>
      <c r="U168" s="123" t="s">
        <v>6794</v>
      </c>
      <c r="V168" s="117">
        <v>45735</v>
      </c>
      <c r="W168" s="120" t="s">
        <v>141</v>
      </c>
      <c r="X168" s="120">
        <f>NETWORKDAYS(Tabla1[[#This Row],[FECHA DEL INCIDENTE]],Tabla1[[#This Row],[FECHA DE RESPUESTA]])</f>
        <v>1</v>
      </c>
      <c r="Y168" s="120" t="str">
        <f>IF(Tabla1[[#This Row],[ESTADO]]="ACTIVA","ACTIVA",IF(Tabla1[[#This Row],[ESTADO]]="CERRADA","CERRADA",IF(Tabla1[[#This Row],[ESTADO]]="TRASLADADA","CERRADA",IF(Tabla1[[#This Row],[ESTADO]]="DESMONTADA","CERRADA",IF(Tabla1[[#This Row],[ESTADO]]="SEGUIMIENTO","ACTIVA")))))</f>
        <v>CERRADA</v>
      </c>
      <c r="Z168" s="120" t="str">
        <f>+IF(Tabla1[[#This Row],[T. RESPUESTA]]&lt;=1,"24 HORAS",IF(Tabla1[[#This Row],[T. RESPUESTA]]=2,"48 HORAS",IF(Tabla1[[#This Row],[T. RESPUESTA]]=3,"72 HORAS",IF(Tabla1[[#This Row],[T. RESPUESTA]]=4,"96 HORAS",IF(Tabla1[[#This Row],[T. RESPUESTA]]=5,"120 HORAS",IF(Tabla1[[#This Row],[T. RESPUESTA]]&gt;=6,"6 DIAS O MAS","ERROR"))))))</f>
        <v>24 HORAS</v>
      </c>
      <c r="AA168" s="120" t="s">
        <v>6355</v>
      </c>
      <c r="AB168" s="120" t="str">
        <f>TEXT(Tabla1[[#This Row],[FECHA DEL INCIDENTE]],"MMM-DD")</f>
        <v>mar-19</v>
      </c>
      <c r="AC168" s="122" t="e">
        <f>VLOOKUP(G168,'Archivo data rimac reclamos'!B:C,2,0)</f>
        <v>#N/A</v>
      </c>
      <c r="AD168" s="122" t="e">
        <f>VLOOKUP(Tabla1[[#This Row],[dn]],'Reporte de casos MAD'!H:W,16,0)</f>
        <v>#N/A</v>
      </c>
      <c r="AE168" s="120" t="e">
        <f>VLOOKUP(Tabla1[[#This Row],[dn]],'HOJA 3 MEDICAMENTOS'!G:Q,11,0)</f>
        <v>#N/A</v>
      </c>
      <c r="AF168" t="e">
        <f>VLOOKUP(Tabla1[[#This Row],[dn]],'base pendientes viva 1a'!C:Q,15,0)</f>
        <v>#N/A</v>
      </c>
      <c r="AG168" t="e">
        <v>#N/A</v>
      </c>
      <c r="AH168" t="e">
        <v>#N/A</v>
      </c>
      <c r="AI168" s="120" t="str">
        <f>VLOOKUP(Tabla1[[#This Row],[MOTIVO]],clasificador!A:C,2,0)</f>
        <v>Medicamentos</v>
      </c>
      <c r="AJ168" s="120" t="str">
        <f>VLOOKUP(Tabla1[[#This Row],[MOTIVO]],clasificador!A:C,3,0)</f>
        <v>SERVICIO</v>
      </c>
      <c r="AK168" s="329"/>
    </row>
    <row r="169" spans="1:37" ht="18.75" hidden="1" customHeight="1">
      <c r="A169" s="120">
        <f>YEAR(Tabla1[[#This Row],[FECHA DEL INCIDENTE]])*100+MONTH(Tabla1[[#This Row],[FECHA DEL INCIDENTE]])</f>
        <v>202503</v>
      </c>
      <c r="B169" s="120" t="s">
        <v>6347</v>
      </c>
      <c r="C169" s="120" t="s">
        <v>6348</v>
      </c>
      <c r="D169" s="120" t="s">
        <v>1067</v>
      </c>
      <c r="E169" s="120" t="s">
        <v>400</v>
      </c>
      <c r="F169" s="120" t="s">
        <v>2</v>
      </c>
      <c r="G169" s="232">
        <v>44841514</v>
      </c>
      <c r="H169" s="122" t="s">
        <v>96</v>
      </c>
      <c r="I169" s="119"/>
      <c r="J169" s="235"/>
      <c r="K169" s="120"/>
      <c r="L169" s="120"/>
      <c r="M169" s="120"/>
      <c r="N169" s="119" t="s">
        <v>6498</v>
      </c>
      <c r="O169" s="120" t="s">
        <v>299</v>
      </c>
      <c r="P169" s="125" t="s">
        <v>330</v>
      </c>
      <c r="Q169" s="6" t="s">
        <v>313</v>
      </c>
      <c r="R169" s="129" t="s">
        <v>272</v>
      </c>
      <c r="S169" s="120" t="s">
        <v>331</v>
      </c>
      <c r="T169" s="117">
        <v>45735</v>
      </c>
      <c r="U169" s="96" t="s">
        <v>6795</v>
      </c>
      <c r="V169" s="127">
        <v>45748</v>
      </c>
      <c r="W169" s="1" t="s">
        <v>141</v>
      </c>
      <c r="X169" s="120">
        <f>NETWORKDAYS(Tabla1[[#This Row],[FECHA DEL INCIDENTE]],Tabla1[[#This Row],[FECHA DE RESPUESTA]])</f>
        <v>10</v>
      </c>
      <c r="Y169" s="120" t="str">
        <f>IF(Tabla1[[#This Row],[ESTADO]]="ACTIVA","ACTIVA",IF(Tabla1[[#This Row],[ESTADO]]="CERRADA","CERRADA",IF(Tabla1[[#This Row],[ESTADO]]="TRASLADADA","CERRADA",IF(Tabla1[[#This Row],[ESTADO]]="DESMONTADA","CERRADA",IF(Tabla1[[#This Row],[ESTADO]]="SEGUIMIENTO","ACTIVA")))))</f>
        <v>CERRADA</v>
      </c>
      <c r="Z169" s="120" t="str">
        <f>+IF(Tabla1[[#This Row],[T. RESPUESTA]]&lt;=1,"24 HORAS",IF(Tabla1[[#This Row],[T. RESPUESTA]]=2,"48 HORAS",IF(Tabla1[[#This Row],[T. RESPUESTA]]=3,"72 HORAS",IF(Tabla1[[#This Row],[T. RESPUESTA]]=4,"96 HORAS",IF(Tabla1[[#This Row],[T. RESPUESTA]]=5,"120 HORAS",IF(Tabla1[[#This Row],[T. RESPUESTA]]&gt;=6,"6 DIAS O MAS","ERROR"))))))</f>
        <v>6 DIAS O MAS</v>
      </c>
      <c r="AA169" s="120" t="s">
        <v>6355</v>
      </c>
      <c r="AB169" s="120" t="str">
        <f>TEXT(Tabla1[[#This Row],[FECHA DEL INCIDENTE]],"MMM-DD")</f>
        <v>mar-19</v>
      </c>
      <c r="AC169" s="122" t="e">
        <f>VLOOKUP(G169,'Archivo data rimac reclamos'!B:C,2,0)</f>
        <v>#N/A</v>
      </c>
      <c r="AD169" s="122" t="e">
        <f>VLOOKUP(Tabla1[[#This Row],[dn]],'Reporte de casos MAD'!H:W,16,0)</f>
        <v>#N/A</v>
      </c>
      <c r="AE169" s="120" t="e">
        <f>VLOOKUP(Tabla1[[#This Row],[dn]],'HOJA 3 MEDICAMENTOS'!G:Q,11,0)</f>
        <v>#N/A</v>
      </c>
      <c r="AF169" t="str">
        <f>VLOOKUP(Tabla1[[#This Row],[dn]],'base pendientes viva 1a'!C:Q,15,0)</f>
        <v>SI</v>
      </c>
      <c r="AG169" t="s">
        <v>323</v>
      </c>
      <c r="AH169" t="s">
        <v>332</v>
      </c>
      <c r="AI169" s="120" t="str">
        <f>VLOOKUP(Tabla1[[#This Row],[MOTIVO]],clasificador!A:C,2,0)</f>
        <v>Acceso</v>
      </c>
      <c r="AJ169" s="120" t="str">
        <f>VLOOKUP(Tabla1[[#This Row],[MOTIVO]],clasificador!A:C,3,0)</f>
        <v>SERVICIO</v>
      </c>
      <c r="AK169" s="329"/>
    </row>
    <row r="170" spans="1:37" ht="18.75" hidden="1" customHeight="1">
      <c r="A170" s="120">
        <f>YEAR(Tabla1[[#This Row],[FECHA DEL INCIDENTE]])*100+MONTH(Tabla1[[#This Row],[FECHA DEL INCIDENTE]])</f>
        <v>202503</v>
      </c>
      <c r="B170" s="120" t="s">
        <v>6347</v>
      </c>
      <c r="C170" s="120" t="s">
        <v>6348</v>
      </c>
      <c r="D170" s="120" t="s">
        <v>1067</v>
      </c>
      <c r="E170" s="120" t="s">
        <v>400</v>
      </c>
      <c r="F170" s="120" t="s">
        <v>2</v>
      </c>
      <c r="G170" s="232">
        <v>10808635</v>
      </c>
      <c r="H170" s="122" t="s">
        <v>165</v>
      </c>
      <c r="I170" s="119"/>
      <c r="J170" s="235">
        <v>945277012</v>
      </c>
      <c r="K170" s="120"/>
      <c r="L170" s="120"/>
      <c r="M170" s="120"/>
      <c r="N170" s="119" t="s">
        <v>6498</v>
      </c>
      <c r="O170" s="120" t="s">
        <v>299</v>
      </c>
      <c r="P170" s="121" t="s">
        <v>6796</v>
      </c>
      <c r="Q170" s="125" t="s">
        <v>6352</v>
      </c>
      <c r="R170" s="129" t="s">
        <v>338</v>
      </c>
      <c r="S170" s="120" t="s">
        <v>6353</v>
      </c>
      <c r="T170" s="117">
        <v>45736</v>
      </c>
      <c r="U170" s="124" t="s">
        <v>6797</v>
      </c>
      <c r="V170" s="127">
        <v>45748</v>
      </c>
      <c r="W170" s="120" t="s">
        <v>141</v>
      </c>
      <c r="X170" s="120">
        <f>NETWORKDAYS(Tabla1[[#This Row],[FECHA DEL INCIDENTE]],Tabla1[[#This Row],[FECHA DE RESPUESTA]])</f>
        <v>9</v>
      </c>
      <c r="Y170" s="120" t="str">
        <f>IF(Tabla1[[#This Row],[ESTADO]]="ACTIVA","ACTIVA",IF(Tabla1[[#This Row],[ESTADO]]="CERRADA","CERRADA",IF(Tabla1[[#This Row],[ESTADO]]="TRASLADADA","CERRADA",IF(Tabla1[[#This Row],[ESTADO]]="DESMONTADA","CERRADA",IF(Tabla1[[#This Row],[ESTADO]]="SEGUIMIENTO","ACTIVA")))))</f>
        <v>CERRADA</v>
      </c>
      <c r="Z170" s="120" t="str">
        <f>+IF(Tabla1[[#This Row],[T. RESPUESTA]]&lt;=1,"24 HORAS",IF(Tabla1[[#This Row],[T. RESPUESTA]]=2,"48 HORAS",IF(Tabla1[[#This Row],[T. RESPUESTA]]=3,"72 HORAS",IF(Tabla1[[#This Row],[T. RESPUESTA]]=4,"96 HORAS",IF(Tabla1[[#This Row],[T. RESPUESTA]]=5,"120 HORAS",IF(Tabla1[[#This Row],[T. RESPUESTA]]&gt;=6,"6 DIAS O MAS","ERROR"))))))</f>
        <v>6 DIAS O MAS</v>
      </c>
      <c r="AA170" s="120" t="s">
        <v>6355</v>
      </c>
      <c r="AB170" s="120" t="str">
        <f>TEXT(Tabla1[[#This Row],[FECHA DEL INCIDENTE]],"MMM-DD")</f>
        <v>mar-20</v>
      </c>
      <c r="AC170" s="122" t="e">
        <f>VLOOKUP(G170,'Archivo data rimac reclamos'!B:C,2,0)</f>
        <v>#N/A</v>
      </c>
      <c r="AD170" s="122" t="e">
        <f>VLOOKUP(Tabla1[[#This Row],[dn]],'Reporte de casos MAD'!H:W,16,0)</f>
        <v>#N/A</v>
      </c>
      <c r="AE170" s="120" t="e">
        <f>VLOOKUP(Tabla1[[#This Row],[dn]],'HOJA 3 MEDICAMENTOS'!G:Q,11,0)</f>
        <v>#N/A</v>
      </c>
      <c r="AF170" t="str">
        <f>VLOOKUP(Tabla1[[#This Row],[dn]],'base pendientes viva 1a'!C:Q,15,0)</f>
        <v>SI</v>
      </c>
      <c r="AG170" t="e">
        <v>#N/A</v>
      </c>
      <c r="AH170" t="e">
        <v>#N/A</v>
      </c>
      <c r="AI170" s="120" t="str">
        <f>VLOOKUP(Tabla1[[#This Row],[MOTIVO]],clasificador!A:C,2,0)</f>
        <v>Medicamentos</v>
      </c>
      <c r="AJ170" s="120" t="str">
        <f>VLOOKUP(Tabla1[[#This Row],[MOTIVO]],clasificador!A:C,3,0)</f>
        <v>SERVICIO</v>
      </c>
      <c r="AK170" s="329"/>
    </row>
    <row r="171" spans="1:37" s="102" customFormat="1" ht="18.75" customHeight="1">
      <c r="A171" s="120">
        <f>YEAR(Tabla1[[#This Row],[FECHA DEL INCIDENTE]])*100+MONTH(Tabla1[[#This Row],[FECHA DEL INCIDENTE]])</f>
        <v>202503</v>
      </c>
      <c r="B171" s="120" t="s">
        <v>6347</v>
      </c>
      <c r="C171" s="120" t="s">
        <v>6348</v>
      </c>
      <c r="D171" s="120" t="s">
        <v>1067</v>
      </c>
      <c r="E171" s="120" t="s">
        <v>400</v>
      </c>
      <c r="F171" s="120"/>
      <c r="G171" s="232"/>
      <c r="H171" s="122" t="s">
        <v>6798</v>
      </c>
      <c r="I171" s="119"/>
      <c r="J171" s="235"/>
      <c r="K171" s="120"/>
      <c r="L171" s="120"/>
      <c r="M171" s="120"/>
      <c r="N171" s="2" t="s">
        <v>298</v>
      </c>
      <c r="O171" s="120" t="s">
        <v>299</v>
      </c>
      <c r="P171" s="121" t="s">
        <v>6799</v>
      </c>
      <c r="Q171" s="125" t="s">
        <v>6359</v>
      </c>
      <c r="R171" s="129" t="s">
        <v>400</v>
      </c>
      <c r="S171" s="120" t="s">
        <v>320</v>
      </c>
      <c r="T171" s="117">
        <v>45736</v>
      </c>
      <c r="U171" s="124" t="s">
        <v>6800</v>
      </c>
      <c r="V171" s="117">
        <v>45736</v>
      </c>
      <c r="W171" s="120" t="s">
        <v>141</v>
      </c>
      <c r="X171" s="120">
        <f>NETWORKDAYS(Tabla1[[#This Row],[FECHA DEL INCIDENTE]],Tabla1[[#This Row],[FECHA DE RESPUESTA]])</f>
        <v>1</v>
      </c>
      <c r="Y171" s="120" t="str">
        <f>IF(Tabla1[[#This Row],[ESTADO]]="ACTIVA","ACTIVA",IF(Tabla1[[#This Row],[ESTADO]]="CERRADA","CERRADA",IF(Tabla1[[#This Row],[ESTADO]]="TRASLADADA","CERRADA",IF(Tabla1[[#This Row],[ESTADO]]="DESMONTADA","CERRADA",IF(Tabla1[[#This Row],[ESTADO]]="SEGUIMIENTO","ACTIVA")))))</f>
        <v>CERRADA</v>
      </c>
      <c r="Z171" s="120" t="str">
        <f>+IF(Tabla1[[#This Row],[T. RESPUESTA]]&lt;=1,"24 HORAS",IF(Tabla1[[#This Row],[T. RESPUESTA]]=2,"48 HORAS",IF(Tabla1[[#This Row],[T. RESPUESTA]]=3,"72 HORAS",IF(Tabla1[[#This Row],[T. RESPUESTA]]=4,"96 HORAS",IF(Tabla1[[#This Row],[T. RESPUESTA]]=5,"120 HORAS",IF(Tabla1[[#This Row],[T. RESPUESTA]]&gt;=6,"6 DIAS O MAS","ERROR"))))))</f>
        <v>24 HORAS</v>
      </c>
      <c r="AA171" s="120" t="s">
        <v>6355</v>
      </c>
      <c r="AB171" s="120" t="str">
        <f>TEXT(Tabla1[[#This Row],[FECHA DEL INCIDENTE]],"MMM-DD")</f>
        <v>mar-20</v>
      </c>
      <c r="AC171" s="122" t="e">
        <f>VLOOKUP(G171,'Archivo data rimac reclamos'!B:C,2,0)</f>
        <v>#N/A</v>
      </c>
      <c r="AD171" s="122" t="e">
        <f>VLOOKUP(Tabla1[[#This Row],[dn]],'Reporte de casos MAD'!H:W,16,0)</f>
        <v>#N/A</v>
      </c>
      <c r="AE171" s="120" t="e">
        <f>VLOOKUP(Tabla1[[#This Row],[dn]],'HOJA 3 MEDICAMENTOS'!G:Q,11,0)</f>
        <v>#N/A</v>
      </c>
      <c r="AF171" t="e">
        <f>VLOOKUP(Tabla1[[#This Row],[dn]],'base pendientes viva 1a'!C:Q,15,0)</f>
        <v>#N/A</v>
      </c>
      <c r="AG171" t="e">
        <v>#N/A</v>
      </c>
      <c r="AH171" t="e">
        <v>#N/A</v>
      </c>
      <c r="AI171" s="120" t="str">
        <f>VLOOKUP(Tabla1[[#This Row],[MOTIVO]],clasificador!A:C,2,0)</f>
        <v>Solicitud</v>
      </c>
      <c r="AJ171" s="120" t="str">
        <f>VLOOKUP(Tabla1[[#This Row],[MOTIVO]],clasificador!A:C,3,0)</f>
        <v>SOLICITUD</v>
      </c>
      <c r="AK171" s="331"/>
    </row>
    <row r="172" spans="1:37" s="102" customFormat="1" ht="18.75" customHeight="1">
      <c r="A172" s="120">
        <f>YEAR(Tabla1[[#This Row],[FECHA DEL INCIDENTE]])*100+MONTH(Tabla1[[#This Row],[FECHA DEL INCIDENTE]])</f>
        <v>202503</v>
      </c>
      <c r="B172" s="120" t="s">
        <v>6347</v>
      </c>
      <c r="C172" s="120" t="s">
        <v>6348</v>
      </c>
      <c r="D172" s="120" t="s">
        <v>1067</v>
      </c>
      <c r="E172" s="120" t="s">
        <v>400</v>
      </c>
      <c r="F172" s="120" t="s">
        <v>2</v>
      </c>
      <c r="G172" s="208" t="s">
        <v>6801</v>
      </c>
      <c r="H172" s="122" t="s">
        <v>423</v>
      </c>
      <c r="I172" s="119"/>
      <c r="J172" s="235">
        <v>999203060</v>
      </c>
      <c r="K172" s="120"/>
      <c r="L172" s="120"/>
      <c r="M172" s="120"/>
      <c r="N172" s="2" t="s">
        <v>298</v>
      </c>
      <c r="O172" s="120" t="s">
        <v>299</v>
      </c>
      <c r="P172" s="125" t="s">
        <v>6802</v>
      </c>
      <c r="Q172" s="121" t="s">
        <v>6359</v>
      </c>
      <c r="R172" s="129" t="s">
        <v>6803</v>
      </c>
      <c r="S172" s="120" t="s">
        <v>331</v>
      </c>
      <c r="T172" s="117">
        <v>45736</v>
      </c>
      <c r="U172" s="124" t="s">
        <v>6804</v>
      </c>
      <c r="V172" s="127">
        <v>45741</v>
      </c>
      <c r="W172" s="120" t="s">
        <v>141</v>
      </c>
      <c r="X172" s="120">
        <f>NETWORKDAYS(Tabla1[[#This Row],[FECHA DEL INCIDENTE]],Tabla1[[#This Row],[FECHA DE RESPUESTA]])</f>
        <v>4</v>
      </c>
      <c r="Y172" s="120" t="str">
        <f>IF(Tabla1[[#This Row],[ESTADO]]="ACTIVA","ACTIVA",IF(Tabla1[[#This Row],[ESTADO]]="CERRADA","CERRADA",IF(Tabla1[[#This Row],[ESTADO]]="TRASLADADA","CERRADA",IF(Tabla1[[#This Row],[ESTADO]]="DESMONTADA","CERRADA",IF(Tabla1[[#This Row],[ESTADO]]="SEGUIMIENTO","ACTIVA")))))</f>
        <v>CERRADA</v>
      </c>
      <c r="Z172" s="120" t="str">
        <f>+IF(Tabla1[[#This Row],[T. RESPUESTA]]&lt;=1,"24 HORAS",IF(Tabla1[[#This Row],[T. RESPUESTA]]=2,"48 HORAS",IF(Tabla1[[#This Row],[T. RESPUESTA]]=3,"72 HORAS",IF(Tabla1[[#This Row],[T. RESPUESTA]]=4,"96 HORAS",IF(Tabla1[[#This Row],[T. RESPUESTA]]=5,"120 HORAS",IF(Tabla1[[#This Row],[T. RESPUESTA]]&gt;=6,"6 DIAS O MAS","ERROR"))))))</f>
        <v>96 HORAS</v>
      </c>
      <c r="AA172" s="120" t="s">
        <v>6355</v>
      </c>
      <c r="AB172" s="120" t="str">
        <f>TEXT(Tabla1[[#This Row],[FECHA DEL INCIDENTE]],"MMM-DD")</f>
        <v>mar-20</v>
      </c>
      <c r="AC172" s="122" t="e">
        <f>VLOOKUP(G172,'Archivo data rimac reclamos'!B:C,2,0)</f>
        <v>#N/A</v>
      </c>
      <c r="AD172" s="122" t="e">
        <f>VLOOKUP(Tabla1[[#This Row],[dn]],'Reporte de casos MAD'!H:W,16,0)</f>
        <v>#N/A</v>
      </c>
      <c r="AE172" s="120" t="e">
        <f>VLOOKUP(Tabla1[[#This Row],[dn]],'HOJA 3 MEDICAMENTOS'!G:Q,11,0)</f>
        <v>#N/A</v>
      </c>
      <c r="AF172" t="e">
        <f>VLOOKUP(Tabla1[[#This Row],[dn]],'base pendientes viva 1a'!C:Q,15,0)</f>
        <v>#N/A</v>
      </c>
      <c r="AG172" t="s">
        <v>406</v>
      </c>
      <c r="AH172">
        <v>0</v>
      </c>
      <c r="AI172" s="120" t="str">
        <f>VLOOKUP(Tabla1[[#This Row],[MOTIVO]],clasificador!A:C,2,0)</f>
        <v>Solicitud</v>
      </c>
      <c r="AJ172" s="120" t="str">
        <f>VLOOKUP(Tabla1[[#This Row],[MOTIVO]],clasificador!A:C,3,0)</f>
        <v>SOLICITUD</v>
      </c>
      <c r="AK172" s="331"/>
    </row>
    <row r="173" spans="1:37" s="102" customFormat="1" ht="18.75" customHeight="1">
      <c r="A173" s="120">
        <f>YEAR(Tabla1[[#This Row],[FECHA DEL INCIDENTE]])*100+MONTH(Tabla1[[#This Row],[FECHA DEL INCIDENTE]])</f>
        <v>202503</v>
      </c>
      <c r="B173" s="120" t="s">
        <v>6347</v>
      </c>
      <c r="C173" s="120" t="s">
        <v>6348</v>
      </c>
      <c r="D173" s="120" t="s">
        <v>1067</v>
      </c>
      <c r="E173" s="120" t="s">
        <v>400</v>
      </c>
      <c r="F173" s="1" t="s">
        <v>2</v>
      </c>
      <c r="G173" s="232">
        <v>7806297</v>
      </c>
      <c r="H173" s="2" t="s">
        <v>6805</v>
      </c>
      <c r="I173" s="119"/>
      <c r="J173" s="235"/>
      <c r="K173" s="120"/>
      <c r="L173" s="120"/>
      <c r="M173" s="120"/>
      <c r="N173" s="119" t="s">
        <v>6498</v>
      </c>
      <c r="O173" s="120" t="s">
        <v>299</v>
      </c>
      <c r="P173" s="121" t="s">
        <v>334</v>
      </c>
      <c r="Q173" s="6" t="s">
        <v>313</v>
      </c>
      <c r="R173" s="129" t="s">
        <v>400</v>
      </c>
      <c r="S173" s="120" t="s">
        <v>331</v>
      </c>
      <c r="T173" s="117">
        <v>45736</v>
      </c>
      <c r="U173" s="67" t="s">
        <v>6806</v>
      </c>
      <c r="V173" s="127">
        <v>45749</v>
      </c>
      <c r="W173" s="1" t="s">
        <v>141</v>
      </c>
      <c r="X173" s="120">
        <f>NETWORKDAYS(Tabla1[[#This Row],[FECHA DEL INCIDENTE]],Tabla1[[#This Row],[FECHA DE RESPUESTA]])</f>
        <v>10</v>
      </c>
      <c r="Y173" s="120" t="str">
        <f>IF(Tabla1[[#This Row],[ESTADO]]="ACTIVA","ACTIVA",IF(Tabla1[[#This Row],[ESTADO]]="CERRADA","CERRADA",IF(Tabla1[[#This Row],[ESTADO]]="TRASLADADA","CERRADA",IF(Tabla1[[#This Row],[ESTADO]]="DESMONTADA","CERRADA",IF(Tabla1[[#This Row],[ESTADO]]="SEGUIMIENTO","ACTIVA")))))</f>
        <v>CERRADA</v>
      </c>
      <c r="Z173" s="120" t="str">
        <f>+IF(Tabla1[[#This Row],[T. RESPUESTA]]&lt;=1,"24 HORAS",IF(Tabla1[[#This Row],[T. RESPUESTA]]=2,"48 HORAS",IF(Tabla1[[#This Row],[T. RESPUESTA]]=3,"72 HORAS",IF(Tabla1[[#This Row],[T. RESPUESTA]]=4,"96 HORAS",IF(Tabla1[[#This Row],[T. RESPUESTA]]=5,"120 HORAS",IF(Tabla1[[#This Row],[T. RESPUESTA]]&gt;=6,"6 DIAS O MAS","ERROR"))))))</f>
        <v>6 DIAS O MAS</v>
      </c>
      <c r="AA173" s="120" t="s">
        <v>6355</v>
      </c>
      <c r="AB173" s="120" t="str">
        <f>TEXT(Tabla1[[#This Row],[FECHA DEL INCIDENTE]],"MMM-DD")</f>
        <v>mar-20</v>
      </c>
      <c r="AC173" s="122" t="e">
        <f>VLOOKUP(G173,'Archivo data rimac reclamos'!B:C,2,0)</f>
        <v>#N/A</v>
      </c>
      <c r="AD173" s="122" t="e">
        <f>VLOOKUP(Tabla1[[#This Row],[dn]],'Reporte de casos MAD'!H:W,16,0)</f>
        <v>#N/A</v>
      </c>
      <c r="AE173" s="120" t="e">
        <f>VLOOKUP(Tabla1[[#This Row],[dn]],'HOJA 3 MEDICAMENTOS'!G:Q,11,0)</f>
        <v>#N/A</v>
      </c>
      <c r="AF173" t="str">
        <f>VLOOKUP(Tabla1[[#This Row],[dn]],'base pendientes viva 1a'!C:Q,15,0)</f>
        <v>SI</v>
      </c>
      <c r="AG173">
        <v>0</v>
      </c>
      <c r="AH173">
        <v>0</v>
      </c>
      <c r="AI173" s="120" t="str">
        <f>VLOOKUP(Tabla1[[#This Row],[MOTIVO]],clasificador!A:C,2,0)</f>
        <v>Acceso</v>
      </c>
      <c r="AJ173" s="120" t="str">
        <f>VLOOKUP(Tabla1[[#This Row],[MOTIVO]],clasificador!A:C,3,0)</f>
        <v>SERVICIO</v>
      </c>
      <c r="AK173" s="331"/>
    </row>
    <row r="174" spans="1:37" s="102" customFormat="1" ht="18.75" hidden="1" customHeight="1">
      <c r="A174" s="120">
        <f>YEAR(Tabla1[[#This Row],[FECHA DEL INCIDENTE]])*100+MONTH(Tabla1[[#This Row],[FECHA DEL INCIDENTE]])</f>
        <v>202503</v>
      </c>
      <c r="B174" s="120" t="s">
        <v>6347</v>
      </c>
      <c r="C174" s="120" t="s">
        <v>6348</v>
      </c>
      <c r="D174" s="120" t="s">
        <v>1067</v>
      </c>
      <c r="E174" s="120" t="s">
        <v>400</v>
      </c>
      <c r="F174" s="120" t="s">
        <v>2</v>
      </c>
      <c r="G174" s="232">
        <v>9449815</v>
      </c>
      <c r="H174" s="122" t="s">
        <v>6807</v>
      </c>
      <c r="I174" s="119"/>
      <c r="J174" s="235"/>
      <c r="K174" s="120"/>
      <c r="L174" s="120"/>
      <c r="M174" s="120"/>
      <c r="N174" s="119" t="s">
        <v>6498</v>
      </c>
      <c r="O174" s="120" t="s">
        <v>299</v>
      </c>
      <c r="P174" s="121" t="s">
        <v>6808</v>
      </c>
      <c r="Q174" s="6" t="s">
        <v>313</v>
      </c>
      <c r="R174" s="129" t="s">
        <v>338</v>
      </c>
      <c r="S174" s="120" t="s">
        <v>339</v>
      </c>
      <c r="T174" s="117">
        <v>45737</v>
      </c>
      <c r="U174" s="124" t="s">
        <v>6809</v>
      </c>
      <c r="V174" s="127">
        <v>45738</v>
      </c>
      <c r="W174" s="120" t="s">
        <v>141</v>
      </c>
      <c r="X174" s="120">
        <f>NETWORKDAYS(Tabla1[[#This Row],[FECHA DEL INCIDENTE]],Tabla1[[#This Row],[FECHA DE RESPUESTA]])</f>
        <v>1</v>
      </c>
      <c r="Y174" s="120" t="str">
        <f>IF(Tabla1[[#This Row],[ESTADO]]="ACTIVA","ACTIVA",IF(Tabla1[[#This Row],[ESTADO]]="CERRADA","CERRADA",IF(Tabla1[[#This Row],[ESTADO]]="TRASLADADA","CERRADA",IF(Tabla1[[#This Row],[ESTADO]]="DESMONTADA","CERRADA",IF(Tabla1[[#This Row],[ESTADO]]="SEGUIMIENTO","ACTIVA")))))</f>
        <v>CERRADA</v>
      </c>
      <c r="Z174" s="120" t="str">
        <f>+IF(Tabla1[[#This Row],[T. RESPUESTA]]&lt;=1,"24 HORAS",IF(Tabla1[[#This Row],[T. RESPUESTA]]=2,"48 HORAS",IF(Tabla1[[#This Row],[T. RESPUESTA]]=3,"72 HORAS",IF(Tabla1[[#This Row],[T. RESPUESTA]]=4,"96 HORAS",IF(Tabla1[[#This Row],[T. RESPUESTA]]=5,"120 HORAS",IF(Tabla1[[#This Row],[T. RESPUESTA]]&gt;=6,"6 DIAS O MAS","ERROR"))))))</f>
        <v>24 HORAS</v>
      </c>
      <c r="AA174" s="120" t="s">
        <v>6355</v>
      </c>
      <c r="AB174" s="120" t="str">
        <f>TEXT(Tabla1[[#This Row],[FECHA DEL INCIDENTE]],"MMM-DD")</f>
        <v>mar-21</v>
      </c>
      <c r="AC174" s="122" t="e">
        <f>VLOOKUP(G174,'Archivo data rimac reclamos'!B:C,2,0)</f>
        <v>#N/A</v>
      </c>
      <c r="AD174" s="122" t="e">
        <f>VLOOKUP(Tabla1[[#This Row],[dn]],'Reporte de casos MAD'!H:W,16,0)</f>
        <v>#N/A</v>
      </c>
      <c r="AE174" s="120" t="e">
        <f>VLOOKUP(Tabla1[[#This Row],[dn]],'HOJA 3 MEDICAMENTOS'!G:Q,11,0)</f>
        <v>#N/A</v>
      </c>
      <c r="AF174" t="e">
        <f>VLOOKUP(Tabla1[[#This Row],[dn]],'base pendientes viva 1a'!C:Q,15,0)</f>
        <v>#N/A</v>
      </c>
      <c r="AG174" t="e">
        <v>#N/A</v>
      </c>
      <c r="AH174" t="e">
        <v>#N/A</v>
      </c>
      <c r="AI174" s="120" t="str">
        <f>VLOOKUP(Tabla1[[#This Row],[MOTIVO]],clasificador!A:C,2,0)</f>
        <v>Acceso</v>
      </c>
      <c r="AJ174" s="120" t="str">
        <f>VLOOKUP(Tabla1[[#This Row],[MOTIVO]],clasificador!A:C,3,0)</f>
        <v>SERVICIO</v>
      </c>
      <c r="AK174" s="331"/>
    </row>
    <row r="175" spans="1:37" s="102" customFormat="1" ht="18.75" customHeight="1">
      <c r="A175" s="120">
        <f>YEAR(Tabla1[[#This Row],[FECHA DEL INCIDENTE]])*100+MONTH(Tabla1[[#This Row],[FECHA DEL INCIDENTE]])</f>
        <v>202503</v>
      </c>
      <c r="B175" s="120" t="s">
        <v>6347</v>
      </c>
      <c r="C175" s="120" t="s">
        <v>6348</v>
      </c>
      <c r="D175" s="120" t="s">
        <v>1067</v>
      </c>
      <c r="E175" s="120" t="s">
        <v>400</v>
      </c>
      <c r="F175" s="120" t="s">
        <v>2</v>
      </c>
      <c r="G175" s="232">
        <v>9875344</v>
      </c>
      <c r="H175" s="122" t="s">
        <v>6810</v>
      </c>
      <c r="I175" s="119"/>
      <c r="J175" s="235">
        <v>943511757</v>
      </c>
      <c r="K175" s="120"/>
      <c r="L175" s="120"/>
      <c r="M175" s="120"/>
      <c r="N175" s="2" t="s">
        <v>298</v>
      </c>
      <c r="O175" s="120" t="s">
        <v>299</v>
      </c>
      <c r="P175" s="121" t="s">
        <v>6811</v>
      </c>
      <c r="Q175" s="125" t="s">
        <v>6359</v>
      </c>
      <c r="R175" s="129" t="s">
        <v>400</v>
      </c>
      <c r="S175" s="120" t="s">
        <v>318</v>
      </c>
      <c r="T175" s="117">
        <v>45737</v>
      </c>
      <c r="U175" s="124" t="s">
        <v>6812</v>
      </c>
      <c r="V175" s="117">
        <v>45737</v>
      </c>
      <c r="W175" s="120" t="s">
        <v>141</v>
      </c>
      <c r="X175" s="120">
        <f>NETWORKDAYS(Tabla1[[#This Row],[FECHA DEL INCIDENTE]],Tabla1[[#This Row],[FECHA DE RESPUESTA]])</f>
        <v>1</v>
      </c>
      <c r="Y175" s="120" t="str">
        <f>IF(Tabla1[[#This Row],[ESTADO]]="ACTIVA","ACTIVA",IF(Tabla1[[#This Row],[ESTADO]]="CERRADA","CERRADA",IF(Tabla1[[#This Row],[ESTADO]]="TRASLADADA","CERRADA",IF(Tabla1[[#This Row],[ESTADO]]="DESMONTADA","CERRADA",IF(Tabla1[[#This Row],[ESTADO]]="SEGUIMIENTO","ACTIVA")))))</f>
        <v>CERRADA</v>
      </c>
      <c r="Z175" s="120" t="str">
        <f>+IF(Tabla1[[#This Row],[T. RESPUESTA]]&lt;=1,"24 HORAS",IF(Tabla1[[#This Row],[T. RESPUESTA]]=2,"48 HORAS",IF(Tabla1[[#This Row],[T. RESPUESTA]]=3,"72 HORAS",IF(Tabla1[[#This Row],[T. RESPUESTA]]=4,"96 HORAS",IF(Tabla1[[#This Row],[T. RESPUESTA]]=5,"120 HORAS",IF(Tabla1[[#This Row],[T. RESPUESTA]]&gt;=6,"6 DIAS O MAS","ERROR"))))))</f>
        <v>24 HORAS</v>
      </c>
      <c r="AA175" s="120" t="s">
        <v>6355</v>
      </c>
      <c r="AB175" s="120" t="str">
        <f>TEXT(Tabla1[[#This Row],[FECHA DEL INCIDENTE]],"MMM-DD")</f>
        <v>mar-21</v>
      </c>
      <c r="AC175" s="122" t="e">
        <f>VLOOKUP(G175,'Archivo data rimac reclamos'!B:C,2,0)</f>
        <v>#N/A</v>
      </c>
      <c r="AD175" s="122" t="e">
        <f>VLOOKUP(Tabla1[[#This Row],[dn]],'Reporte de casos MAD'!H:W,16,0)</f>
        <v>#N/A</v>
      </c>
      <c r="AE175" s="120" t="e">
        <f>VLOOKUP(Tabla1[[#This Row],[dn]],'HOJA 3 MEDICAMENTOS'!G:Q,11,0)</f>
        <v>#N/A</v>
      </c>
      <c r="AF175" t="e">
        <f>VLOOKUP(Tabla1[[#This Row],[dn]],'base pendientes viva 1a'!C:Q,15,0)</f>
        <v>#N/A</v>
      </c>
      <c r="AG175" t="e">
        <v>#N/A</v>
      </c>
      <c r="AH175" t="e">
        <v>#N/A</v>
      </c>
      <c r="AI175" s="120" t="str">
        <f>VLOOKUP(Tabla1[[#This Row],[MOTIVO]],clasificador!A:C,2,0)</f>
        <v>Solicitud</v>
      </c>
      <c r="AJ175" s="120" t="str">
        <f>VLOOKUP(Tabla1[[#This Row],[MOTIVO]],clasificador!A:C,3,0)</f>
        <v>SOLICITUD</v>
      </c>
      <c r="AK175" s="331"/>
    </row>
    <row r="176" spans="1:37" s="102" customFormat="1" ht="18.75" hidden="1" customHeight="1">
      <c r="A176" s="120">
        <f>YEAR(Tabla1[[#This Row],[FECHA DEL INCIDENTE]])*100+MONTH(Tabla1[[#This Row],[FECHA DEL INCIDENTE]])</f>
        <v>202503</v>
      </c>
      <c r="B176" s="120" t="s">
        <v>6347</v>
      </c>
      <c r="C176" s="120" t="s">
        <v>6348</v>
      </c>
      <c r="D176" s="120" t="s">
        <v>1067</v>
      </c>
      <c r="E176" s="120" t="s">
        <v>400</v>
      </c>
      <c r="F176" s="120" t="s">
        <v>2</v>
      </c>
      <c r="G176" s="232">
        <v>71625444</v>
      </c>
      <c r="H176" s="122" t="s">
        <v>6813</v>
      </c>
      <c r="I176" s="119"/>
      <c r="J176" s="235">
        <v>937548572</v>
      </c>
      <c r="K176" s="120"/>
      <c r="L176" s="120"/>
      <c r="M176" s="120"/>
      <c r="N176" s="2" t="s">
        <v>298</v>
      </c>
      <c r="O176" s="120" t="s">
        <v>299</v>
      </c>
      <c r="P176" s="121" t="s">
        <v>6814</v>
      </c>
      <c r="Q176" s="125" t="s">
        <v>6359</v>
      </c>
      <c r="R176" s="129" t="s">
        <v>272</v>
      </c>
      <c r="S176" s="120" t="s">
        <v>314</v>
      </c>
      <c r="T176" s="117">
        <v>45737</v>
      </c>
      <c r="U176" s="124" t="s">
        <v>6815</v>
      </c>
      <c r="V176" s="117">
        <v>45737</v>
      </c>
      <c r="W176" s="120" t="s">
        <v>141</v>
      </c>
      <c r="X176" s="120">
        <f>NETWORKDAYS(Tabla1[[#This Row],[FECHA DEL INCIDENTE]],Tabla1[[#This Row],[FECHA DE RESPUESTA]])</f>
        <v>1</v>
      </c>
      <c r="Y176" s="120" t="str">
        <f>IF(Tabla1[[#This Row],[ESTADO]]="ACTIVA","ACTIVA",IF(Tabla1[[#This Row],[ESTADO]]="CERRADA","CERRADA",IF(Tabla1[[#This Row],[ESTADO]]="TRASLADADA","CERRADA",IF(Tabla1[[#This Row],[ESTADO]]="DESMONTADA","CERRADA",IF(Tabla1[[#This Row],[ESTADO]]="SEGUIMIENTO","ACTIVA")))))</f>
        <v>CERRADA</v>
      </c>
      <c r="Z176" s="120" t="str">
        <f>+IF(Tabla1[[#This Row],[T. RESPUESTA]]&lt;=1,"24 HORAS",IF(Tabla1[[#This Row],[T. RESPUESTA]]=2,"48 HORAS",IF(Tabla1[[#This Row],[T. RESPUESTA]]=3,"72 HORAS",IF(Tabla1[[#This Row],[T. RESPUESTA]]=4,"96 HORAS",IF(Tabla1[[#This Row],[T. RESPUESTA]]=5,"120 HORAS",IF(Tabla1[[#This Row],[T. RESPUESTA]]&gt;=6,"6 DIAS O MAS","ERROR"))))))</f>
        <v>24 HORAS</v>
      </c>
      <c r="AA176" s="120" t="s">
        <v>6355</v>
      </c>
      <c r="AB176" s="120" t="str">
        <f>TEXT(Tabla1[[#This Row],[FECHA DEL INCIDENTE]],"MMM-DD")</f>
        <v>mar-21</v>
      </c>
      <c r="AC176" s="122" t="e">
        <f>VLOOKUP(G176,'Archivo data rimac reclamos'!B:C,2,0)</f>
        <v>#N/A</v>
      </c>
      <c r="AD176" s="122" t="e">
        <f>VLOOKUP(Tabla1[[#This Row],[dn]],'Reporte de casos MAD'!H:W,16,0)</f>
        <v>#N/A</v>
      </c>
      <c r="AE176" s="120" t="e">
        <f>VLOOKUP(Tabla1[[#This Row],[dn]],'HOJA 3 MEDICAMENTOS'!G:Q,11,0)</f>
        <v>#N/A</v>
      </c>
      <c r="AF176" t="e">
        <f>VLOOKUP(Tabla1[[#This Row],[dn]],'base pendientes viva 1a'!C:Q,15,0)</f>
        <v>#N/A</v>
      </c>
      <c r="AG176" t="e">
        <v>#N/A</v>
      </c>
      <c r="AH176" t="e">
        <v>#N/A</v>
      </c>
      <c r="AI176" s="120" t="str">
        <f>VLOOKUP(Tabla1[[#This Row],[MOTIVO]],clasificador!A:C,2,0)</f>
        <v>Solicitud</v>
      </c>
      <c r="AJ176" s="120" t="str">
        <f>VLOOKUP(Tabla1[[#This Row],[MOTIVO]],clasificador!A:C,3,0)</f>
        <v>SOLICITUD</v>
      </c>
      <c r="AK176" s="331"/>
    </row>
    <row r="177" spans="1:37" s="102" customFormat="1" ht="18.75" hidden="1" customHeight="1">
      <c r="A177" s="120">
        <f>YEAR(Tabla1[[#This Row],[FECHA DEL INCIDENTE]])*100+MONTH(Tabla1[[#This Row],[FECHA DEL INCIDENTE]])</f>
        <v>202503</v>
      </c>
      <c r="B177" s="120" t="s">
        <v>6347</v>
      </c>
      <c r="C177" s="120" t="s">
        <v>6348</v>
      </c>
      <c r="D177" s="120" t="s">
        <v>1067</v>
      </c>
      <c r="E177" s="120" t="s">
        <v>400</v>
      </c>
      <c r="F177" s="120"/>
      <c r="G177" s="176">
        <v>6686347</v>
      </c>
      <c r="H177" s="122" t="s">
        <v>174</v>
      </c>
      <c r="I177" s="119"/>
      <c r="J177" s="235">
        <v>996591237</v>
      </c>
      <c r="K177" s="92" t="s">
        <v>6816</v>
      </c>
      <c r="L177" s="92"/>
      <c r="M177" s="92"/>
      <c r="N177" s="2" t="s">
        <v>298</v>
      </c>
      <c r="O177" s="120" t="s">
        <v>299</v>
      </c>
      <c r="P177" s="121" t="s">
        <v>6817</v>
      </c>
      <c r="Q177" s="125" t="s">
        <v>6359</v>
      </c>
      <c r="R177" s="129" t="s">
        <v>272</v>
      </c>
      <c r="S177" s="120" t="s">
        <v>6370</v>
      </c>
      <c r="T177" s="117">
        <v>45737</v>
      </c>
      <c r="U177" s="124" t="s">
        <v>6818</v>
      </c>
      <c r="V177" s="127">
        <v>45745</v>
      </c>
      <c r="W177" s="120" t="s">
        <v>141</v>
      </c>
      <c r="X177" s="120">
        <f>NETWORKDAYS(Tabla1[[#This Row],[FECHA DEL INCIDENTE]],Tabla1[[#This Row],[FECHA DE RESPUESTA]])</f>
        <v>6</v>
      </c>
      <c r="Y177" s="120" t="str">
        <f>IF(Tabla1[[#This Row],[ESTADO]]="ACTIVA","ACTIVA",IF(Tabla1[[#This Row],[ESTADO]]="CERRADA","CERRADA",IF(Tabla1[[#This Row],[ESTADO]]="TRASLADADA","CERRADA",IF(Tabla1[[#This Row],[ESTADO]]="DESMONTADA","CERRADA",IF(Tabla1[[#This Row],[ESTADO]]="SEGUIMIENTO","ACTIVA")))))</f>
        <v>CERRADA</v>
      </c>
      <c r="Z177" s="120" t="str">
        <f>+IF(Tabla1[[#This Row],[T. RESPUESTA]]&lt;=1,"24 HORAS",IF(Tabla1[[#This Row],[T. RESPUESTA]]=2,"48 HORAS",IF(Tabla1[[#This Row],[T. RESPUESTA]]=3,"72 HORAS",IF(Tabla1[[#This Row],[T. RESPUESTA]]=4,"96 HORAS",IF(Tabla1[[#This Row],[T. RESPUESTA]]=5,"120 HORAS",IF(Tabla1[[#This Row],[T. RESPUESTA]]&gt;=6,"6 DIAS O MAS","ERROR"))))))</f>
        <v>6 DIAS O MAS</v>
      </c>
      <c r="AA177" s="120" t="s">
        <v>6355</v>
      </c>
      <c r="AB177" s="120" t="str">
        <f>TEXT(Tabla1[[#This Row],[FECHA DEL INCIDENTE]],"MMM-DD")</f>
        <v>mar-21</v>
      </c>
      <c r="AC177" s="122" t="e">
        <f>VLOOKUP(G177,'Archivo data rimac reclamos'!B:C,2,0)</f>
        <v>#N/A</v>
      </c>
      <c r="AD177" s="122" t="e">
        <f>VLOOKUP(Tabla1[[#This Row],[dn]],'Reporte de casos MAD'!H:W,16,0)</f>
        <v>#N/A</v>
      </c>
      <c r="AE177" s="120" t="e">
        <f>VLOOKUP(Tabla1[[#This Row],[dn]],'HOJA 3 MEDICAMENTOS'!G:Q,11,0)</f>
        <v>#N/A</v>
      </c>
      <c r="AF177" t="str">
        <f>VLOOKUP(Tabla1[[#This Row],[dn]],'base pendientes viva 1a'!C:Q,15,0)</f>
        <v>SI</v>
      </c>
      <c r="AG177" t="e">
        <v>#N/A</v>
      </c>
      <c r="AH177" t="e">
        <v>#N/A</v>
      </c>
      <c r="AI177" s="120" t="str">
        <f>VLOOKUP(Tabla1[[#This Row],[MOTIVO]],clasificador!A:C,2,0)</f>
        <v>Solicitud</v>
      </c>
      <c r="AJ177" s="120" t="str">
        <f>VLOOKUP(Tabla1[[#This Row],[MOTIVO]],clasificador!A:C,3,0)</f>
        <v>SOLICITUD</v>
      </c>
      <c r="AK177" s="331"/>
    </row>
    <row r="178" spans="1:37" s="102" customFormat="1" ht="18.75" hidden="1" customHeight="1">
      <c r="A178" s="120">
        <f>YEAR(Tabla1[[#This Row],[FECHA DEL INCIDENTE]])*100+MONTH(Tabla1[[#This Row],[FECHA DEL INCIDENTE]])</f>
        <v>202503</v>
      </c>
      <c r="B178" s="120" t="s">
        <v>6347</v>
      </c>
      <c r="C178" s="120" t="s">
        <v>6348</v>
      </c>
      <c r="D178" s="120" t="s">
        <v>1067</v>
      </c>
      <c r="E178" s="120" t="s">
        <v>6819</v>
      </c>
      <c r="F178" s="120" t="s">
        <v>2</v>
      </c>
      <c r="G178" s="176">
        <v>71528818</v>
      </c>
      <c r="H178" s="122" t="s">
        <v>356</v>
      </c>
      <c r="I178" s="119"/>
      <c r="J178" s="235"/>
      <c r="K178" s="120"/>
      <c r="L178" s="70" t="s">
        <v>6820</v>
      </c>
      <c r="M178" s="1">
        <v>24808085</v>
      </c>
      <c r="N178" s="119" t="s">
        <v>26</v>
      </c>
      <c r="O178" s="1" t="s">
        <v>358</v>
      </c>
      <c r="P178" s="121" t="s">
        <v>359</v>
      </c>
      <c r="Q178" s="6" t="s">
        <v>313</v>
      </c>
      <c r="R178" s="129" t="s">
        <v>6819</v>
      </c>
      <c r="S178" s="120" t="s">
        <v>303</v>
      </c>
      <c r="T178" s="117">
        <v>45737</v>
      </c>
      <c r="U178" s="124" t="s">
        <v>6821</v>
      </c>
      <c r="V178" s="117">
        <v>45770</v>
      </c>
      <c r="W178" s="120" t="s">
        <v>141</v>
      </c>
      <c r="X178" s="120">
        <f>NETWORKDAYS(Tabla1[[#This Row],[FECHA DEL INCIDENTE]],Tabla1[[#This Row],[FECHA DE RESPUESTA]])</f>
        <v>24</v>
      </c>
      <c r="Y178" s="120" t="str">
        <f>IF(Tabla1[[#This Row],[ESTADO]]="ACTIVA","ACTIVA",IF(Tabla1[[#This Row],[ESTADO]]="CERRADA","CERRADA",IF(Tabla1[[#This Row],[ESTADO]]="TRASLADADA","CERRADA",IF(Tabla1[[#This Row],[ESTADO]]="DESMONTADA","CERRADA",IF(Tabla1[[#This Row],[ESTADO]]="SEGUIMIENTO","ACTIVA")))))</f>
        <v>CERRADA</v>
      </c>
      <c r="Z178" s="120" t="str">
        <f>+IF(Tabla1[[#This Row],[T. RESPUESTA]]&lt;=1,"24 HORAS",IF(Tabla1[[#This Row],[T. RESPUESTA]]=2,"48 HORAS",IF(Tabla1[[#This Row],[T. RESPUESTA]]=3,"72 HORAS",IF(Tabla1[[#This Row],[T. RESPUESTA]]=4,"96 HORAS",IF(Tabla1[[#This Row],[T. RESPUESTA]]=5,"120 HORAS",IF(Tabla1[[#This Row],[T. RESPUESTA]]&gt;=6,"6 DIAS O MAS","ERROR"))))))</f>
        <v>6 DIAS O MAS</v>
      </c>
      <c r="AA178" s="120" t="s">
        <v>6355</v>
      </c>
      <c r="AB178" s="120" t="str">
        <f>TEXT(Tabla1[[#This Row],[FECHA DEL INCIDENTE]],"MMM-DD")</f>
        <v>mar-21</v>
      </c>
      <c r="AC178" s="122" t="e">
        <f>VLOOKUP(L178,'Archivo data rimac reclamos'!B:C,2,0)</f>
        <v>#N/A</v>
      </c>
      <c r="AD178" s="122" t="str">
        <f>VLOOKUP(Tabla1[[#This Row],[dn]],'Reporte de casos MAD'!H:W,16,0)</f>
        <v>SIN INFORMACION</v>
      </c>
      <c r="AE178" s="120" t="e">
        <f>VLOOKUP(Tabla1[[#This Row],[dn]],'HOJA 3 MEDICAMENTOS'!G:Q,11,0)</f>
        <v>#N/A</v>
      </c>
      <c r="AF178" t="e">
        <f>VLOOKUP(Tabla1[[#This Row],[dn]],'base pendientes viva 1a'!C:Q,15,0)</f>
        <v>#N/A</v>
      </c>
      <c r="AG178">
        <v>0</v>
      </c>
      <c r="AH178">
        <v>0</v>
      </c>
      <c r="AI178" s="120" t="str">
        <f>VLOOKUP(Tabla1[[#This Row],[MOTIVO]],clasificador!A:C,2,0)</f>
        <v>Acceso</v>
      </c>
      <c r="AJ178" s="120" t="str">
        <f>VLOOKUP(Tabla1[[#This Row],[MOTIVO]],clasificador!A:C,3,0)</f>
        <v>SERVICIO</v>
      </c>
      <c r="AK178" s="331"/>
    </row>
    <row r="179" spans="1:37" s="102" customFormat="1" ht="18.75" hidden="1" customHeight="1">
      <c r="A179" s="120">
        <f>YEAR(Tabla1[[#This Row],[FECHA DEL INCIDENTE]])*100+MONTH(Tabla1[[#This Row],[FECHA DEL INCIDENTE]])</f>
        <v>202503</v>
      </c>
      <c r="B179" s="120" t="s">
        <v>6347</v>
      </c>
      <c r="C179" s="120" t="s">
        <v>6348</v>
      </c>
      <c r="D179" s="120" t="s">
        <v>1067</v>
      </c>
      <c r="E179" s="120" t="s">
        <v>400</v>
      </c>
      <c r="F179" s="1" t="s">
        <v>2</v>
      </c>
      <c r="G179" s="232">
        <v>6204981</v>
      </c>
      <c r="H179" t="s">
        <v>6822</v>
      </c>
      <c r="I179" s="119"/>
      <c r="J179" s="235"/>
      <c r="K179" s="120"/>
      <c r="L179" s="120"/>
      <c r="M179" s="120"/>
      <c r="N179" s="119" t="s">
        <v>6498</v>
      </c>
      <c r="O179" s="120" t="s">
        <v>299</v>
      </c>
      <c r="P179" s="125" t="s">
        <v>6823</v>
      </c>
      <c r="Q179" s="125" t="s">
        <v>6352</v>
      </c>
      <c r="R179" s="129" t="s">
        <v>338</v>
      </c>
      <c r="S179" s="120" t="s">
        <v>6353</v>
      </c>
      <c r="T179" s="117">
        <v>45737</v>
      </c>
      <c r="U179" s="123" t="s">
        <v>6824</v>
      </c>
      <c r="V179" s="127">
        <v>45745</v>
      </c>
      <c r="W179" s="120" t="s">
        <v>141</v>
      </c>
      <c r="X179" s="120">
        <f>NETWORKDAYS(Tabla1[[#This Row],[FECHA DEL INCIDENTE]],Tabla1[[#This Row],[FECHA DE RESPUESTA]])</f>
        <v>6</v>
      </c>
      <c r="Y179" s="120" t="str">
        <f>IF(Tabla1[[#This Row],[ESTADO]]="ACTIVA","ACTIVA",IF(Tabla1[[#This Row],[ESTADO]]="CERRADA","CERRADA",IF(Tabla1[[#This Row],[ESTADO]]="TRASLADADA","CERRADA",IF(Tabla1[[#This Row],[ESTADO]]="DESMONTADA","CERRADA",IF(Tabla1[[#This Row],[ESTADO]]="SEGUIMIENTO","ACTIVA")))))</f>
        <v>CERRADA</v>
      </c>
      <c r="Z179" s="120" t="str">
        <f>+IF(Tabla1[[#This Row],[T. RESPUESTA]]&lt;=1,"24 HORAS",IF(Tabla1[[#This Row],[T. RESPUESTA]]=2,"48 HORAS",IF(Tabla1[[#This Row],[T. RESPUESTA]]=3,"72 HORAS",IF(Tabla1[[#This Row],[T. RESPUESTA]]=4,"96 HORAS",IF(Tabla1[[#This Row],[T. RESPUESTA]]=5,"120 HORAS",IF(Tabla1[[#This Row],[T. RESPUESTA]]&gt;=6,"6 DIAS O MAS","ERROR"))))))</f>
        <v>6 DIAS O MAS</v>
      </c>
      <c r="AA179" s="120" t="s">
        <v>6355</v>
      </c>
      <c r="AB179" s="120" t="str">
        <f>TEXT(Tabla1[[#This Row],[FECHA DEL INCIDENTE]],"MMM-DD")</f>
        <v>mar-21</v>
      </c>
      <c r="AC179" s="122" t="e">
        <f>VLOOKUP(G179,'Archivo data rimac reclamos'!B:C,2,0)</f>
        <v>#N/A</v>
      </c>
      <c r="AD179" s="122" t="e">
        <f>VLOOKUP(Tabla1[[#This Row],[dn]],'Reporte de casos MAD'!H:W,16,0)</f>
        <v>#N/A</v>
      </c>
      <c r="AE179" s="120" t="e">
        <f>VLOOKUP(Tabla1[[#This Row],[dn]],'HOJA 3 MEDICAMENTOS'!G:Q,11,0)</f>
        <v>#N/A</v>
      </c>
      <c r="AF179" t="str">
        <f>VLOOKUP(Tabla1[[#This Row],[dn]],'base pendientes viva 1a'!C:Q,15,0)</f>
        <v>SI</v>
      </c>
      <c r="AG179" t="e">
        <v>#N/A</v>
      </c>
      <c r="AH179" t="e">
        <v>#N/A</v>
      </c>
      <c r="AI179" s="120" t="str">
        <f>VLOOKUP(Tabla1[[#This Row],[MOTIVO]],clasificador!A:C,2,0)</f>
        <v>Medicamentos</v>
      </c>
      <c r="AJ179" s="120" t="str">
        <f>VLOOKUP(Tabla1[[#This Row],[MOTIVO]],clasificador!A:C,3,0)</f>
        <v>SERVICIO</v>
      </c>
      <c r="AK179" s="331"/>
    </row>
    <row r="180" spans="1:37" ht="18.75" hidden="1" customHeight="1">
      <c r="A180" s="139">
        <f>YEAR(Tabla1[[#This Row],[FECHA DEL INCIDENTE]])*100+MONTH(Tabla1[[#This Row],[FECHA DEL INCIDENTE]])</f>
        <v>202503</v>
      </c>
      <c r="B180" s="139" t="s">
        <v>6347</v>
      </c>
      <c r="C180" s="139" t="s">
        <v>6348</v>
      </c>
      <c r="D180" s="139" t="s">
        <v>1067</v>
      </c>
      <c r="E180" s="120" t="s">
        <v>400</v>
      </c>
      <c r="F180" s="87" t="s">
        <v>2</v>
      </c>
      <c r="G180" s="236" t="s">
        <v>6825</v>
      </c>
      <c r="H180" s="88" t="s">
        <v>6826</v>
      </c>
      <c r="I180" s="140"/>
      <c r="J180" s="236"/>
      <c r="K180" s="139"/>
      <c r="L180" s="139"/>
      <c r="M180" s="139"/>
      <c r="N180" s="91" t="s">
        <v>298</v>
      </c>
      <c r="O180" s="139" t="s">
        <v>299</v>
      </c>
      <c r="P180" s="141" t="s">
        <v>6827</v>
      </c>
      <c r="Q180" s="6" t="s">
        <v>313</v>
      </c>
      <c r="R180" s="163" t="s">
        <v>338</v>
      </c>
      <c r="S180" s="139" t="s">
        <v>339</v>
      </c>
      <c r="T180" s="142">
        <v>45737</v>
      </c>
      <c r="U180" s="143" t="s">
        <v>6828</v>
      </c>
      <c r="V180" s="144">
        <v>45751</v>
      </c>
      <c r="W180" s="139" t="s">
        <v>141</v>
      </c>
      <c r="X180" s="139">
        <f>NETWORKDAYS(Tabla1[[#This Row],[FECHA DEL INCIDENTE]],Tabla1[[#This Row],[FECHA DE RESPUESTA]])</f>
        <v>11</v>
      </c>
      <c r="Y180" s="120" t="str">
        <f>IF(Tabla1[[#This Row],[ESTADO]]="ACTIVA","ACTIVA",IF(Tabla1[[#This Row],[ESTADO]]="CERRADA","CERRADA",IF(Tabla1[[#This Row],[ESTADO]]="TRASLADADA","CERRADA",IF(Tabla1[[#This Row],[ESTADO]]="DESMONTADA","CERRADA",IF(Tabla1[[#This Row],[ESTADO]]="SEGUIMIENTO","ACTIVA")))))</f>
        <v>CERRADA</v>
      </c>
      <c r="Z180" s="139" t="str">
        <f>+IF(Tabla1[[#This Row],[T. RESPUESTA]]&lt;=1,"24 HORAS",IF(Tabla1[[#This Row],[T. RESPUESTA]]=2,"48 HORAS",IF(Tabla1[[#This Row],[T. RESPUESTA]]=3,"72 HORAS",IF(Tabla1[[#This Row],[T. RESPUESTA]]=4,"96 HORAS",IF(Tabla1[[#This Row],[T. RESPUESTA]]=5,"120 HORAS",IF(Tabla1[[#This Row],[T. RESPUESTA]]&gt;=6,"6 DIAS O MAS","ERROR"))))))</f>
        <v>6 DIAS O MAS</v>
      </c>
      <c r="AA180" s="87" t="s">
        <v>6355</v>
      </c>
      <c r="AB180" s="120" t="str">
        <f>TEXT(Tabla1[[#This Row],[FECHA DEL INCIDENTE]],"MMM-DD")</f>
        <v>mar-21</v>
      </c>
      <c r="AC180" s="145" t="e">
        <f>VLOOKUP(G180,'Archivo data rimac reclamos'!B:C,2,0)</f>
        <v>#N/A</v>
      </c>
      <c r="AD180" s="145" t="e">
        <f>VLOOKUP(Tabla1[[#This Row],[dn]],'Reporte de casos MAD'!H:W,16,0)</f>
        <v>#N/A</v>
      </c>
      <c r="AE180" s="139" t="e">
        <f>VLOOKUP(Tabla1[[#This Row],[dn]],'HOJA 3 MEDICAMENTOS'!G:Q,11,0)</f>
        <v>#N/A</v>
      </c>
      <c r="AF180" s="88" t="e">
        <f>VLOOKUP(Tabla1[[#This Row],[dn]],'base pendientes viva 1a'!C:Q,15,0)</f>
        <v>#N/A</v>
      </c>
      <c r="AG180" s="88"/>
      <c r="AH180" s="88"/>
      <c r="AI180" s="139" t="str">
        <f>VLOOKUP(Tabla1[[#This Row],[MOTIVO]],clasificador!A:C,2,0)</f>
        <v>Acceso</v>
      </c>
      <c r="AJ180" s="139" t="str">
        <f>VLOOKUP(Tabla1[[#This Row],[MOTIVO]],clasificador!A:C,3,0)</f>
        <v>SERVICIO</v>
      </c>
      <c r="AK180" s="329"/>
    </row>
    <row r="181" spans="1:37" ht="18.75" hidden="1" customHeight="1">
      <c r="A181" s="139">
        <f>YEAR(Tabla1[[#This Row],[FECHA DEL INCIDENTE]])*100+MONTH(Tabla1[[#This Row],[FECHA DEL INCIDENTE]])</f>
        <v>202503</v>
      </c>
      <c r="B181" s="139" t="s">
        <v>6347</v>
      </c>
      <c r="C181" s="139" t="s">
        <v>6348</v>
      </c>
      <c r="D181" s="139" t="s">
        <v>1067</v>
      </c>
      <c r="E181" s="120" t="s">
        <v>400</v>
      </c>
      <c r="F181" s="87" t="s">
        <v>2</v>
      </c>
      <c r="G181" s="236">
        <v>3889684</v>
      </c>
      <c r="H181" s="88" t="s">
        <v>6829</v>
      </c>
      <c r="I181" s="140"/>
      <c r="J181" s="236"/>
      <c r="K181" s="139"/>
      <c r="L181" s="139"/>
      <c r="M181" s="139"/>
      <c r="N181" s="91" t="s">
        <v>298</v>
      </c>
      <c r="O181" s="139" t="s">
        <v>299</v>
      </c>
      <c r="P181" s="141" t="s">
        <v>6827</v>
      </c>
      <c r="Q181" s="6" t="s">
        <v>313</v>
      </c>
      <c r="R181" s="163" t="s">
        <v>338</v>
      </c>
      <c r="S181" s="139" t="s">
        <v>339</v>
      </c>
      <c r="T181" s="142">
        <v>45737</v>
      </c>
      <c r="U181" s="143" t="s">
        <v>6830</v>
      </c>
      <c r="V181" s="144">
        <v>45751</v>
      </c>
      <c r="W181" s="139" t="s">
        <v>141</v>
      </c>
      <c r="X181" s="139">
        <f>NETWORKDAYS(Tabla1[[#This Row],[FECHA DEL INCIDENTE]],Tabla1[[#This Row],[FECHA DE RESPUESTA]])</f>
        <v>11</v>
      </c>
      <c r="Y181" s="120" t="str">
        <f>IF(Tabla1[[#This Row],[ESTADO]]="ACTIVA","ACTIVA",IF(Tabla1[[#This Row],[ESTADO]]="CERRADA","CERRADA",IF(Tabla1[[#This Row],[ESTADO]]="TRASLADADA","CERRADA",IF(Tabla1[[#This Row],[ESTADO]]="DESMONTADA","CERRADA",IF(Tabla1[[#This Row],[ESTADO]]="SEGUIMIENTO","ACTIVA")))))</f>
        <v>CERRADA</v>
      </c>
      <c r="Z181" s="139" t="str">
        <f>+IF(Tabla1[[#This Row],[T. RESPUESTA]]&lt;=1,"24 HORAS",IF(Tabla1[[#This Row],[T. RESPUESTA]]=2,"48 HORAS",IF(Tabla1[[#This Row],[T. RESPUESTA]]=3,"72 HORAS",IF(Tabla1[[#This Row],[T. RESPUESTA]]=4,"96 HORAS",IF(Tabla1[[#This Row],[T. RESPUESTA]]=5,"120 HORAS",IF(Tabla1[[#This Row],[T. RESPUESTA]]&gt;=6,"6 DIAS O MAS","ERROR"))))))</f>
        <v>6 DIAS O MAS</v>
      </c>
      <c r="AA181" s="87" t="s">
        <v>6355</v>
      </c>
      <c r="AB181" s="120" t="str">
        <f>TEXT(Tabla1[[#This Row],[FECHA DEL INCIDENTE]],"MMM-DD")</f>
        <v>mar-21</v>
      </c>
      <c r="AC181" s="145" t="e">
        <f>VLOOKUP(G181,'Archivo data rimac reclamos'!B:C,2,0)</f>
        <v>#N/A</v>
      </c>
      <c r="AD181" s="145" t="e">
        <f>VLOOKUP(Tabla1[[#This Row],[dn]],'Reporte de casos MAD'!H:W,16,0)</f>
        <v>#N/A</v>
      </c>
      <c r="AE181" s="139" t="e">
        <f>VLOOKUP(Tabla1[[#This Row],[dn]],'HOJA 3 MEDICAMENTOS'!G:Q,11,0)</f>
        <v>#N/A</v>
      </c>
      <c r="AF181" s="88" t="e">
        <f>VLOOKUP(Tabla1[[#This Row],[dn]],'base pendientes viva 1a'!C:Q,15,0)</f>
        <v>#N/A</v>
      </c>
      <c r="AG181" s="88"/>
      <c r="AH181" s="88"/>
      <c r="AI181" s="139" t="str">
        <f>VLOOKUP(Tabla1[[#This Row],[MOTIVO]],clasificador!A:C,2,0)</f>
        <v>Acceso</v>
      </c>
      <c r="AJ181" s="139" t="str">
        <f>VLOOKUP(Tabla1[[#This Row],[MOTIVO]],clasificador!A:C,3,0)</f>
        <v>SERVICIO</v>
      </c>
      <c r="AK181" s="329"/>
    </row>
    <row r="182" spans="1:37" ht="18.75" hidden="1" customHeight="1">
      <c r="A182" s="139">
        <f>YEAR(Tabla1[[#This Row],[FECHA DEL INCIDENTE]])*100+MONTH(Tabla1[[#This Row],[FECHA DEL INCIDENTE]])</f>
        <v>202503</v>
      </c>
      <c r="B182" s="139" t="s">
        <v>6347</v>
      </c>
      <c r="C182" s="139" t="s">
        <v>6348</v>
      </c>
      <c r="D182" s="139" t="s">
        <v>1067</v>
      </c>
      <c r="E182" s="120" t="s">
        <v>400</v>
      </c>
      <c r="F182" s="170" t="s">
        <v>2</v>
      </c>
      <c r="G182" s="236" t="s">
        <v>6831</v>
      </c>
      <c r="H182" s="88" t="s">
        <v>6832</v>
      </c>
      <c r="I182" s="140"/>
      <c r="J182" s="236"/>
      <c r="K182" s="139"/>
      <c r="L182" s="139"/>
      <c r="M182" s="139"/>
      <c r="N182" s="91" t="s">
        <v>298</v>
      </c>
      <c r="O182" s="139" t="s">
        <v>299</v>
      </c>
      <c r="P182" s="141" t="s">
        <v>6827</v>
      </c>
      <c r="Q182" s="6" t="s">
        <v>313</v>
      </c>
      <c r="R182" s="163" t="s">
        <v>338</v>
      </c>
      <c r="S182" s="139" t="s">
        <v>339</v>
      </c>
      <c r="T182" s="142">
        <v>45737</v>
      </c>
      <c r="U182" s="143" t="s">
        <v>6833</v>
      </c>
      <c r="V182" s="144">
        <v>45751</v>
      </c>
      <c r="W182" s="139" t="s">
        <v>141</v>
      </c>
      <c r="X182" s="139">
        <f>NETWORKDAYS(Tabla1[[#This Row],[FECHA DEL INCIDENTE]],Tabla1[[#This Row],[FECHA DE RESPUESTA]])</f>
        <v>11</v>
      </c>
      <c r="Y182" s="120" t="str">
        <f>IF(Tabla1[[#This Row],[ESTADO]]="ACTIVA","ACTIVA",IF(Tabla1[[#This Row],[ESTADO]]="CERRADA","CERRADA",IF(Tabla1[[#This Row],[ESTADO]]="TRASLADADA","CERRADA",IF(Tabla1[[#This Row],[ESTADO]]="DESMONTADA","CERRADA",IF(Tabla1[[#This Row],[ESTADO]]="SEGUIMIENTO","ACTIVA")))))</f>
        <v>CERRADA</v>
      </c>
      <c r="Z182" s="139" t="str">
        <f>+IF(Tabla1[[#This Row],[T. RESPUESTA]]&lt;=1,"24 HORAS",IF(Tabla1[[#This Row],[T. RESPUESTA]]=2,"48 HORAS",IF(Tabla1[[#This Row],[T. RESPUESTA]]=3,"72 HORAS",IF(Tabla1[[#This Row],[T. RESPUESTA]]=4,"96 HORAS",IF(Tabla1[[#This Row],[T. RESPUESTA]]=5,"120 HORAS",IF(Tabla1[[#This Row],[T. RESPUESTA]]&gt;=6,"6 DIAS O MAS","ERROR"))))))</f>
        <v>6 DIAS O MAS</v>
      </c>
      <c r="AA182" s="87" t="s">
        <v>6355</v>
      </c>
      <c r="AB182" s="120" t="str">
        <f>TEXT(Tabla1[[#This Row],[FECHA DEL INCIDENTE]],"MMM-DD")</f>
        <v>mar-21</v>
      </c>
      <c r="AC182" s="145" t="e">
        <f>VLOOKUP(G182,'Archivo data rimac reclamos'!B:C,2,0)</f>
        <v>#N/A</v>
      </c>
      <c r="AD182" s="145" t="e">
        <f>VLOOKUP(Tabla1[[#This Row],[dn]],'Reporte de casos MAD'!H:W,16,0)</f>
        <v>#N/A</v>
      </c>
      <c r="AE182" s="139" t="e">
        <f>VLOOKUP(Tabla1[[#This Row],[dn]],'HOJA 3 MEDICAMENTOS'!G:Q,11,0)</f>
        <v>#N/A</v>
      </c>
      <c r="AF182" s="88" t="e">
        <f>VLOOKUP(Tabla1[[#This Row],[dn]],'base pendientes viva 1a'!C:Q,15,0)</f>
        <v>#N/A</v>
      </c>
      <c r="AG182" s="88"/>
      <c r="AH182" s="88"/>
      <c r="AI182" s="139" t="str">
        <f>VLOOKUP(Tabla1[[#This Row],[MOTIVO]],clasificador!A:C,2,0)</f>
        <v>Acceso</v>
      </c>
      <c r="AJ182" s="139" t="str">
        <f>VLOOKUP(Tabla1[[#This Row],[MOTIVO]],clasificador!A:C,3,0)</f>
        <v>SERVICIO</v>
      </c>
      <c r="AK182" s="329"/>
    </row>
    <row r="183" spans="1:37" ht="18.75" hidden="1" customHeight="1">
      <c r="A183" s="139">
        <f>YEAR(Tabla1[[#This Row],[FECHA DEL INCIDENTE]])*100+MONTH(Tabla1[[#This Row],[FECHA DEL INCIDENTE]])</f>
        <v>202503</v>
      </c>
      <c r="B183" s="139" t="s">
        <v>6347</v>
      </c>
      <c r="C183" s="139" t="s">
        <v>6348</v>
      </c>
      <c r="D183" s="139" t="s">
        <v>1067</v>
      </c>
      <c r="E183" s="120" t="s">
        <v>400</v>
      </c>
      <c r="F183" s="87" t="s">
        <v>2</v>
      </c>
      <c r="G183" s="236" t="s">
        <v>6834</v>
      </c>
      <c r="H183" s="88" t="s">
        <v>6835</v>
      </c>
      <c r="I183" s="140"/>
      <c r="J183" s="236"/>
      <c r="K183" s="139"/>
      <c r="L183" s="139"/>
      <c r="M183" s="139"/>
      <c r="N183" s="91" t="s">
        <v>298</v>
      </c>
      <c r="O183" s="139" t="s">
        <v>299</v>
      </c>
      <c r="P183" s="141" t="s">
        <v>6827</v>
      </c>
      <c r="Q183" s="6" t="s">
        <v>313</v>
      </c>
      <c r="R183" s="163" t="s">
        <v>338</v>
      </c>
      <c r="S183" s="139" t="s">
        <v>339</v>
      </c>
      <c r="T183" s="142">
        <v>45737</v>
      </c>
      <c r="U183" s="143" t="s">
        <v>6836</v>
      </c>
      <c r="V183" s="144">
        <v>45751</v>
      </c>
      <c r="W183" s="139" t="s">
        <v>141</v>
      </c>
      <c r="X183" s="139">
        <f>NETWORKDAYS(Tabla1[[#This Row],[FECHA DEL INCIDENTE]],Tabla1[[#This Row],[FECHA DE RESPUESTA]])</f>
        <v>11</v>
      </c>
      <c r="Y183" s="120" t="str">
        <f>IF(Tabla1[[#This Row],[ESTADO]]="ACTIVA","ACTIVA",IF(Tabla1[[#This Row],[ESTADO]]="CERRADA","CERRADA",IF(Tabla1[[#This Row],[ESTADO]]="TRASLADADA","CERRADA",IF(Tabla1[[#This Row],[ESTADO]]="DESMONTADA","CERRADA",IF(Tabla1[[#This Row],[ESTADO]]="SEGUIMIENTO","ACTIVA")))))</f>
        <v>CERRADA</v>
      </c>
      <c r="Z183" s="139" t="str">
        <f>+IF(Tabla1[[#This Row],[T. RESPUESTA]]&lt;=1,"24 HORAS",IF(Tabla1[[#This Row],[T. RESPUESTA]]=2,"48 HORAS",IF(Tabla1[[#This Row],[T. RESPUESTA]]=3,"72 HORAS",IF(Tabla1[[#This Row],[T. RESPUESTA]]=4,"96 HORAS",IF(Tabla1[[#This Row],[T. RESPUESTA]]=5,"120 HORAS",IF(Tabla1[[#This Row],[T. RESPUESTA]]&gt;=6,"6 DIAS O MAS","ERROR"))))))</f>
        <v>6 DIAS O MAS</v>
      </c>
      <c r="AA183" s="87" t="s">
        <v>6355</v>
      </c>
      <c r="AB183" s="120" t="str">
        <f>TEXT(Tabla1[[#This Row],[FECHA DEL INCIDENTE]],"MMM-DD")</f>
        <v>mar-21</v>
      </c>
      <c r="AC183" s="145" t="e">
        <f>VLOOKUP(G183,'Archivo data rimac reclamos'!B:C,2,0)</f>
        <v>#N/A</v>
      </c>
      <c r="AD183" s="145" t="e">
        <f>VLOOKUP(Tabla1[[#This Row],[dn]],'Reporte de casos MAD'!H:W,16,0)</f>
        <v>#N/A</v>
      </c>
      <c r="AE183" s="139" t="e">
        <f>VLOOKUP(Tabla1[[#This Row],[dn]],'HOJA 3 MEDICAMENTOS'!G:Q,11,0)</f>
        <v>#N/A</v>
      </c>
      <c r="AF183" s="88" t="e">
        <f>VLOOKUP(Tabla1[[#This Row],[dn]],'base pendientes viva 1a'!C:Q,15,0)</f>
        <v>#N/A</v>
      </c>
      <c r="AG183" s="88"/>
      <c r="AH183" s="88"/>
      <c r="AI183" s="139" t="str">
        <f>VLOOKUP(Tabla1[[#This Row],[MOTIVO]],clasificador!A:C,2,0)</f>
        <v>Acceso</v>
      </c>
      <c r="AJ183" s="139" t="str">
        <f>VLOOKUP(Tabla1[[#This Row],[MOTIVO]],clasificador!A:C,3,0)</f>
        <v>SERVICIO</v>
      </c>
      <c r="AK183" s="329"/>
    </row>
    <row r="184" spans="1:37" ht="18.75" hidden="1" customHeight="1">
      <c r="A184" s="139">
        <f>YEAR(Tabla1[[#This Row],[FECHA DEL INCIDENTE]])*100+MONTH(Tabla1[[#This Row],[FECHA DEL INCIDENTE]])</f>
        <v>202503</v>
      </c>
      <c r="B184" s="139" t="s">
        <v>6347</v>
      </c>
      <c r="C184" s="139" t="s">
        <v>6348</v>
      </c>
      <c r="D184" s="139" t="s">
        <v>1067</v>
      </c>
      <c r="E184" s="120" t="s">
        <v>400</v>
      </c>
      <c r="F184" s="87" t="s">
        <v>2</v>
      </c>
      <c r="G184" s="236" t="s">
        <v>6837</v>
      </c>
      <c r="H184" s="88" t="s">
        <v>6838</v>
      </c>
      <c r="I184" s="140"/>
      <c r="J184" s="236"/>
      <c r="K184" s="139"/>
      <c r="L184" s="139"/>
      <c r="M184" s="139"/>
      <c r="N184" s="91" t="s">
        <v>298</v>
      </c>
      <c r="O184" s="139" t="s">
        <v>299</v>
      </c>
      <c r="P184" s="141" t="s">
        <v>6827</v>
      </c>
      <c r="Q184" s="6" t="s">
        <v>313</v>
      </c>
      <c r="R184" s="163" t="s">
        <v>338</v>
      </c>
      <c r="S184" s="139" t="s">
        <v>339</v>
      </c>
      <c r="T184" s="142">
        <v>45737</v>
      </c>
      <c r="U184" s="143" t="s">
        <v>6839</v>
      </c>
      <c r="V184" s="144">
        <v>45751</v>
      </c>
      <c r="W184" s="139" t="s">
        <v>141</v>
      </c>
      <c r="X184" s="139">
        <f>NETWORKDAYS(Tabla1[[#This Row],[FECHA DEL INCIDENTE]],Tabla1[[#This Row],[FECHA DE RESPUESTA]])</f>
        <v>11</v>
      </c>
      <c r="Y184" s="120" t="str">
        <f>IF(Tabla1[[#This Row],[ESTADO]]="ACTIVA","ACTIVA",IF(Tabla1[[#This Row],[ESTADO]]="CERRADA","CERRADA",IF(Tabla1[[#This Row],[ESTADO]]="TRASLADADA","CERRADA",IF(Tabla1[[#This Row],[ESTADO]]="DESMONTADA","CERRADA",IF(Tabla1[[#This Row],[ESTADO]]="SEGUIMIENTO","ACTIVA")))))</f>
        <v>CERRADA</v>
      </c>
      <c r="Z184" s="139" t="str">
        <f>+IF(Tabla1[[#This Row],[T. RESPUESTA]]&lt;=1,"24 HORAS",IF(Tabla1[[#This Row],[T. RESPUESTA]]=2,"48 HORAS",IF(Tabla1[[#This Row],[T. RESPUESTA]]=3,"72 HORAS",IF(Tabla1[[#This Row],[T. RESPUESTA]]=4,"96 HORAS",IF(Tabla1[[#This Row],[T. RESPUESTA]]=5,"120 HORAS",IF(Tabla1[[#This Row],[T. RESPUESTA]]&gt;=6,"6 DIAS O MAS","ERROR"))))))</f>
        <v>6 DIAS O MAS</v>
      </c>
      <c r="AA184" s="87" t="s">
        <v>6355</v>
      </c>
      <c r="AB184" s="120" t="str">
        <f>TEXT(Tabla1[[#This Row],[FECHA DEL INCIDENTE]],"MMM-DD")</f>
        <v>mar-21</v>
      </c>
      <c r="AC184" s="145" t="e">
        <f>VLOOKUP(G184,'Archivo data rimac reclamos'!B:C,2,0)</f>
        <v>#N/A</v>
      </c>
      <c r="AD184" s="145" t="e">
        <f>VLOOKUP(Tabla1[[#This Row],[dn]],'Reporte de casos MAD'!H:W,16,0)</f>
        <v>#N/A</v>
      </c>
      <c r="AE184" s="139" t="e">
        <f>VLOOKUP(Tabla1[[#This Row],[dn]],'HOJA 3 MEDICAMENTOS'!G:Q,11,0)</f>
        <v>#N/A</v>
      </c>
      <c r="AF184" s="88" t="e">
        <f>VLOOKUP(Tabla1[[#This Row],[dn]],'base pendientes viva 1a'!C:Q,15,0)</f>
        <v>#N/A</v>
      </c>
      <c r="AG184" s="88"/>
      <c r="AH184" s="88"/>
      <c r="AI184" s="139" t="str">
        <f>VLOOKUP(Tabla1[[#This Row],[MOTIVO]],clasificador!A:C,2,0)</f>
        <v>Acceso</v>
      </c>
      <c r="AJ184" s="139" t="str">
        <f>VLOOKUP(Tabla1[[#This Row],[MOTIVO]],clasificador!A:C,3,0)</f>
        <v>SERVICIO</v>
      </c>
      <c r="AK184" s="329"/>
    </row>
    <row r="185" spans="1:37" ht="18.75" hidden="1" customHeight="1">
      <c r="A185" s="139">
        <f>YEAR(Tabla1[[#This Row],[FECHA DEL INCIDENTE]])*100+MONTH(Tabla1[[#This Row],[FECHA DEL INCIDENTE]])</f>
        <v>202503</v>
      </c>
      <c r="B185" s="139" t="s">
        <v>6347</v>
      </c>
      <c r="C185" s="139" t="s">
        <v>6348</v>
      </c>
      <c r="D185" s="139" t="s">
        <v>1067</v>
      </c>
      <c r="E185" s="120" t="s">
        <v>400</v>
      </c>
      <c r="F185" s="87" t="s">
        <v>2</v>
      </c>
      <c r="G185" s="236">
        <v>2869403</v>
      </c>
      <c r="H185" s="88" t="s">
        <v>6840</v>
      </c>
      <c r="I185" s="140"/>
      <c r="J185" s="236"/>
      <c r="K185" s="139"/>
      <c r="L185" s="139"/>
      <c r="M185" s="139"/>
      <c r="N185" s="91" t="s">
        <v>298</v>
      </c>
      <c r="O185" s="139" t="s">
        <v>299</v>
      </c>
      <c r="P185" s="141" t="s">
        <v>6827</v>
      </c>
      <c r="Q185" s="6" t="s">
        <v>313</v>
      </c>
      <c r="R185" s="163" t="s">
        <v>338</v>
      </c>
      <c r="S185" s="139" t="s">
        <v>339</v>
      </c>
      <c r="T185" s="142">
        <v>45737</v>
      </c>
      <c r="U185" s="143" t="s">
        <v>6841</v>
      </c>
      <c r="V185" s="90">
        <v>45768</v>
      </c>
      <c r="W185" s="139" t="s">
        <v>141</v>
      </c>
      <c r="X185" s="139">
        <f>NETWORKDAYS(Tabla1[[#This Row],[FECHA DEL INCIDENTE]],Tabla1[[#This Row],[FECHA DE RESPUESTA]])</f>
        <v>22</v>
      </c>
      <c r="Y185" s="120" t="str">
        <f>IF(Tabla1[[#This Row],[ESTADO]]="ACTIVA","ACTIVA",IF(Tabla1[[#This Row],[ESTADO]]="CERRADA","CERRADA",IF(Tabla1[[#This Row],[ESTADO]]="TRASLADADA","CERRADA",IF(Tabla1[[#This Row],[ESTADO]]="DESMONTADA","CERRADA",IF(Tabla1[[#This Row],[ESTADO]]="SEGUIMIENTO","ACTIVA")))))</f>
        <v>CERRADA</v>
      </c>
      <c r="Z185" s="139" t="str">
        <f>+IF(Tabla1[[#This Row],[T. RESPUESTA]]&lt;=1,"24 HORAS",IF(Tabla1[[#This Row],[T. RESPUESTA]]=2,"48 HORAS",IF(Tabla1[[#This Row],[T. RESPUESTA]]=3,"72 HORAS",IF(Tabla1[[#This Row],[T. RESPUESTA]]=4,"96 HORAS",IF(Tabla1[[#This Row],[T. RESPUESTA]]=5,"120 HORAS",IF(Tabla1[[#This Row],[T. RESPUESTA]]&gt;=6,"6 DIAS O MAS","ERROR"))))))</f>
        <v>6 DIAS O MAS</v>
      </c>
      <c r="AA185" s="87" t="s">
        <v>6355</v>
      </c>
      <c r="AB185" s="120" t="str">
        <f>TEXT(Tabla1[[#This Row],[FECHA DEL INCIDENTE]],"MMM-DD")</f>
        <v>mar-21</v>
      </c>
      <c r="AC185" s="145" t="e">
        <f>VLOOKUP(G185,'Archivo data rimac reclamos'!B:C,2,0)</f>
        <v>#N/A</v>
      </c>
      <c r="AD185" s="145" t="e">
        <f>VLOOKUP(Tabla1[[#This Row],[dn]],'Reporte de casos MAD'!H:W,16,0)</f>
        <v>#N/A</v>
      </c>
      <c r="AE185" s="139" t="e">
        <f>VLOOKUP(Tabla1[[#This Row],[dn]],'HOJA 3 MEDICAMENTOS'!G:Q,11,0)</f>
        <v>#N/A</v>
      </c>
      <c r="AF185" s="88" t="e">
        <f>VLOOKUP(Tabla1[[#This Row],[dn]],'base pendientes viva 1a'!C:Q,15,0)</f>
        <v>#N/A</v>
      </c>
      <c r="AG185" s="88"/>
      <c r="AH185" s="88"/>
      <c r="AI185" s="139" t="str">
        <f>VLOOKUP(Tabla1[[#This Row],[MOTIVO]],clasificador!A:C,2,0)</f>
        <v>Acceso</v>
      </c>
      <c r="AJ185" s="139" t="str">
        <f>VLOOKUP(Tabla1[[#This Row],[MOTIVO]],clasificador!A:C,3,0)</f>
        <v>SERVICIO</v>
      </c>
      <c r="AK185" s="329"/>
    </row>
    <row r="186" spans="1:37" ht="18.75" hidden="1" customHeight="1">
      <c r="A186" s="139">
        <f>YEAR(Tabla1[[#This Row],[FECHA DEL INCIDENTE]])*100+MONTH(Tabla1[[#This Row],[FECHA DEL INCIDENTE]])</f>
        <v>202503</v>
      </c>
      <c r="B186" s="139" t="s">
        <v>6347</v>
      </c>
      <c r="C186" s="139" t="s">
        <v>6348</v>
      </c>
      <c r="D186" s="139" t="s">
        <v>1067</v>
      </c>
      <c r="E186" s="120" t="s">
        <v>400</v>
      </c>
      <c r="F186" s="87" t="s">
        <v>2</v>
      </c>
      <c r="G186" s="236" t="s">
        <v>6842</v>
      </c>
      <c r="H186" s="88" t="s">
        <v>6843</v>
      </c>
      <c r="I186" s="140"/>
      <c r="J186" s="236"/>
      <c r="K186" s="139"/>
      <c r="L186" s="139"/>
      <c r="M186" s="139"/>
      <c r="N186" s="91" t="s">
        <v>298</v>
      </c>
      <c r="O186" s="139" t="s">
        <v>299</v>
      </c>
      <c r="P186" s="141" t="s">
        <v>6827</v>
      </c>
      <c r="Q186" s="6" t="s">
        <v>313</v>
      </c>
      <c r="R186" s="163" t="s">
        <v>338</v>
      </c>
      <c r="S186" s="139" t="s">
        <v>339</v>
      </c>
      <c r="T186" s="142">
        <v>45737</v>
      </c>
      <c r="U186" s="143" t="s">
        <v>6844</v>
      </c>
      <c r="V186" s="144">
        <v>45751</v>
      </c>
      <c r="W186" s="139" t="s">
        <v>141</v>
      </c>
      <c r="X186" s="139">
        <f>NETWORKDAYS(Tabla1[[#This Row],[FECHA DEL INCIDENTE]],Tabla1[[#This Row],[FECHA DE RESPUESTA]])</f>
        <v>11</v>
      </c>
      <c r="Y186" s="120" t="str">
        <f>IF(Tabla1[[#This Row],[ESTADO]]="ACTIVA","ACTIVA",IF(Tabla1[[#This Row],[ESTADO]]="CERRADA","CERRADA",IF(Tabla1[[#This Row],[ESTADO]]="TRASLADADA","CERRADA",IF(Tabla1[[#This Row],[ESTADO]]="DESMONTADA","CERRADA",IF(Tabla1[[#This Row],[ESTADO]]="SEGUIMIENTO","ACTIVA")))))</f>
        <v>CERRADA</v>
      </c>
      <c r="Z186" s="139" t="str">
        <f>+IF(Tabla1[[#This Row],[T. RESPUESTA]]&lt;=1,"24 HORAS",IF(Tabla1[[#This Row],[T. RESPUESTA]]=2,"48 HORAS",IF(Tabla1[[#This Row],[T. RESPUESTA]]=3,"72 HORAS",IF(Tabla1[[#This Row],[T. RESPUESTA]]=4,"96 HORAS",IF(Tabla1[[#This Row],[T. RESPUESTA]]=5,"120 HORAS",IF(Tabla1[[#This Row],[T. RESPUESTA]]&gt;=6,"6 DIAS O MAS","ERROR"))))))</f>
        <v>6 DIAS O MAS</v>
      </c>
      <c r="AA186" s="87" t="s">
        <v>6355</v>
      </c>
      <c r="AB186" s="120" t="str">
        <f>TEXT(Tabla1[[#This Row],[FECHA DEL INCIDENTE]],"MMM-DD")</f>
        <v>mar-21</v>
      </c>
      <c r="AC186" s="145" t="e">
        <f>VLOOKUP(G186,'Archivo data rimac reclamos'!B:C,2,0)</f>
        <v>#N/A</v>
      </c>
      <c r="AD186" s="145" t="e">
        <f>VLOOKUP(Tabla1[[#This Row],[dn]],'Reporte de casos MAD'!H:W,16,0)</f>
        <v>#N/A</v>
      </c>
      <c r="AE186" s="139" t="e">
        <f>VLOOKUP(Tabla1[[#This Row],[dn]],'HOJA 3 MEDICAMENTOS'!G:Q,11,0)</f>
        <v>#N/A</v>
      </c>
      <c r="AF186" s="88" t="e">
        <f>VLOOKUP(Tabla1[[#This Row],[dn]],'base pendientes viva 1a'!C:Q,15,0)</f>
        <v>#N/A</v>
      </c>
      <c r="AG186" s="88"/>
      <c r="AH186" s="88"/>
      <c r="AI186" s="139" t="str">
        <f>VLOOKUP(Tabla1[[#This Row],[MOTIVO]],clasificador!A:C,2,0)</f>
        <v>Acceso</v>
      </c>
      <c r="AJ186" s="139" t="str">
        <f>VLOOKUP(Tabla1[[#This Row],[MOTIVO]],clasificador!A:C,3,0)</f>
        <v>SERVICIO</v>
      </c>
      <c r="AK186" s="329"/>
    </row>
    <row r="187" spans="1:37" s="102" customFormat="1" ht="18.75" hidden="1" customHeight="1">
      <c r="A187" s="139">
        <f>YEAR(Tabla1[[#This Row],[FECHA DEL INCIDENTE]])*100+MONTH(Tabla1[[#This Row],[FECHA DEL INCIDENTE]])</f>
        <v>202503</v>
      </c>
      <c r="B187" s="139" t="s">
        <v>6347</v>
      </c>
      <c r="C187" s="139" t="s">
        <v>6348</v>
      </c>
      <c r="D187" s="139" t="s">
        <v>1067</v>
      </c>
      <c r="E187" s="120" t="s">
        <v>400</v>
      </c>
      <c r="F187" s="87" t="s">
        <v>2</v>
      </c>
      <c r="G187" s="236" t="s">
        <v>6845</v>
      </c>
      <c r="H187" s="88" t="s">
        <v>6846</v>
      </c>
      <c r="I187" s="140"/>
      <c r="J187" s="236"/>
      <c r="K187" s="139"/>
      <c r="L187" s="139"/>
      <c r="M187" s="139"/>
      <c r="N187" s="91" t="s">
        <v>298</v>
      </c>
      <c r="O187" s="139" t="s">
        <v>299</v>
      </c>
      <c r="P187" s="141" t="s">
        <v>6827</v>
      </c>
      <c r="Q187" s="6" t="s">
        <v>313</v>
      </c>
      <c r="R187" s="163" t="s">
        <v>338</v>
      </c>
      <c r="S187" s="139" t="s">
        <v>339</v>
      </c>
      <c r="T187" s="142">
        <v>45737</v>
      </c>
      <c r="U187" s="143" t="s">
        <v>6847</v>
      </c>
      <c r="V187" s="142">
        <v>45769</v>
      </c>
      <c r="W187" s="139" t="s">
        <v>141</v>
      </c>
      <c r="X187" s="139">
        <f>NETWORKDAYS(Tabla1[[#This Row],[FECHA DEL INCIDENTE]],Tabla1[[#This Row],[FECHA DE RESPUESTA]])</f>
        <v>23</v>
      </c>
      <c r="Y187" s="120" t="str">
        <f>IF(Tabla1[[#This Row],[ESTADO]]="ACTIVA","ACTIVA",IF(Tabla1[[#This Row],[ESTADO]]="CERRADA","CERRADA",IF(Tabla1[[#This Row],[ESTADO]]="TRASLADADA","CERRADA",IF(Tabla1[[#This Row],[ESTADO]]="DESMONTADA","CERRADA",IF(Tabla1[[#This Row],[ESTADO]]="SEGUIMIENTO","ACTIVA")))))</f>
        <v>CERRADA</v>
      </c>
      <c r="Z187" s="139" t="str">
        <f>+IF(Tabla1[[#This Row],[T. RESPUESTA]]&lt;=1,"24 HORAS",IF(Tabla1[[#This Row],[T. RESPUESTA]]=2,"48 HORAS",IF(Tabla1[[#This Row],[T. RESPUESTA]]=3,"72 HORAS",IF(Tabla1[[#This Row],[T. RESPUESTA]]=4,"96 HORAS",IF(Tabla1[[#This Row],[T. RESPUESTA]]=5,"120 HORAS",IF(Tabla1[[#This Row],[T. RESPUESTA]]&gt;=6,"6 DIAS O MAS","ERROR"))))))</f>
        <v>6 DIAS O MAS</v>
      </c>
      <c r="AA187" s="87" t="s">
        <v>6355</v>
      </c>
      <c r="AB187" s="120" t="str">
        <f>TEXT(Tabla1[[#This Row],[FECHA DEL INCIDENTE]],"MMM-DD")</f>
        <v>mar-21</v>
      </c>
      <c r="AC187" s="145" t="e">
        <f>VLOOKUP(G187,'Archivo data rimac reclamos'!B:C,2,0)</f>
        <v>#N/A</v>
      </c>
      <c r="AD187" s="145" t="e">
        <f>VLOOKUP(Tabla1[[#This Row],[dn]],'Reporte de casos MAD'!H:W,16,0)</f>
        <v>#N/A</v>
      </c>
      <c r="AE187" s="139" t="e">
        <f>VLOOKUP(Tabla1[[#This Row],[dn]],'HOJA 3 MEDICAMENTOS'!G:Q,11,0)</f>
        <v>#N/A</v>
      </c>
      <c r="AF187" s="88" t="e">
        <f>VLOOKUP(Tabla1[[#This Row],[dn]],'base pendientes viva 1a'!C:Q,15,0)</f>
        <v>#N/A</v>
      </c>
      <c r="AG187" s="88"/>
      <c r="AH187" s="88"/>
      <c r="AI187" s="139" t="str">
        <f>VLOOKUP(Tabla1[[#This Row],[MOTIVO]],clasificador!A:C,2,0)</f>
        <v>Acceso</v>
      </c>
      <c r="AJ187" s="139" t="str">
        <f>VLOOKUP(Tabla1[[#This Row],[MOTIVO]],clasificador!A:C,3,0)</f>
        <v>SERVICIO</v>
      </c>
      <c r="AK187" s="331"/>
    </row>
    <row r="188" spans="1:37" s="102" customFormat="1" ht="18.75" hidden="1" customHeight="1">
      <c r="A188" s="139">
        <f>YEAR(Tabla1[[#This Row],[FECHA DEL INCIDENTE]])*100+MONTH(Tabla1[[#This Row],[FECHA DEL INCIDENTE]])</f>
        <v>202503</v>
      </c>
      <c r="B188" s="139" t="s">
        <v>6347</v>
      </c>
      <c r="C188" s="139" t="s">
        <v>6348</v>
      </c>
      <c r="D188" s="139" t="s">
        <v>1067</v>
      </c>
      <c r="E188" s="120" t="s">
        <v>400</v>
      </c>
      <c r="F188" s="87" t="s">
        <v>2</v>
      </c>
      <c r="G188" s="236" t="s">
        <v>6848</v>
      </c>
      <c r="H188" s="88" t="s">
        <v>6849</v>
      </c>
      <c r="I188" s="140"/>
      <c r="J188" s="236"/>
      <c r="K188" s="139"/>
      <c r="L188" s="139"/>
      <c r="M188" s="139"/>
      <c r="N188" s="119" t="s">
        <v>6498</v>
      </c>
      <c r="O188" s="139" t="s">
        <v>299</v>
      </c>
      <c r="P188" s="141" t="s">
        <v>6827</v>
      </c>
      <c r="Q188" s="6" t="s">
        <v>313</v>
      </c>
      <c r="R188" s="163" t="s">
        <v>338</v>
      </c>
      <c r="S188" s="139" t="s">
        <v>339</v>
      </c>
      <c r="T188" s="142">
        <v>45737</v>
      </c>
      <c r="U188" s="143" t="s">
        <v>6847</v>
      </c>
      <c r="V188" s="142">
        <v>45769</v>
      </c>
      <c r="W188" s="139" t="s">
        <v>141</v>
      </c>
      <c r="X188" s="139">
        <f>NETWORKDAYS(Tabla1[[#This Row],[FECHA DEL INCIDENTE]],Tabla1[[#This Row],[FECHA DE RESPUESTA]])</f>
        <v>23</v>
      </c>
      <c r="Y188" s="120" t="str">
        <f>IF(Tabla1[[#This Row],[ESTADO]]="ACTIVA","ACTIVA",IF(Tabla1[[#This Row],[ESTADO]]="CERRADA","CERRADA",IF(Tabla1[[#This Row],[ESTADO]]="TRASLADADA","CERRADA",IF(Tabla1[[#This Row],[ESTADO]]="DESMONTADA","CERRADA",IF(Tabla1[[#This Row],[ESTADO]]="SEGUIMIENTO","ACTIVA")))))</f>
        <v>CERRADA</v>
      </c>
      <c r="Z188" s="139" t="str">
        <f>+IF(Tabla1[[#This Row],[T. RESPUESTA]]&lt;=1,"24 HORAS",IF(Tabla1[[#This Row],[T. RESPUESTA]]=2,"48 HORAS",IF(Tabla1[[#This Row],[T. RESPUESTA]]=3,"72 HORAS",IF(Tabla1[[#This Row],[T. RESPUESTA]]=4,"96 HORAS",IF(Tabla1[[#This Row],[T. RESPUESTA]]=5,"120 HORAS",IF(Tabla1[[#This Row],[T. RESPUESTA]]&gt;=6,"6 DIAS O MAS","ERROR"))))))</f>
        <v>6 DIAS O MAS</v>
      </c>
      <c r="AA188" s="87" t="s">
        <v>6355</v>
      </c>
      <c r="AB188" s="120" t="str">
        <f>TEXT(Tabla1[[#This Row],[FECHA DEL INCIDENTE]],"MMM-DD")</f>
        <v>mar-21</v>
      </c>
      <c r="AC188" s="145" t="e">
        <f>VLOOKUP(G188,'Archivo data rimac reclamos'!B:C,2,0)</f>
        <v>#N/A</v>
      </c>
      <c r="AD188" s="145" t="e">
        <f>VLOOKUP(Tabla1[[#This Row],[dn]],'Reporte de casos MAD'!H:W,16,0)</f>
        <v>#N/A</v>
      </c>
      <c r="AE188" s="139" t="e">
        <f>VLOOKUP(Tabla1[[#This Row],[dn]],'HOJA 3 MEDICAMENTOS'!G:Q,11,0)</f>
        <v>#N/A</v>
      </c>
      <c r="AF188" s="88" t="e">
        <f>VLOOKUP(Tabla1[[#This Row],[dn]],'base pendientes viva 1a'!C:Q,15,0)</f>
        <v>#N/A</v>
      </c>
      <c r="AG188" s="88"/>
      <c r="AH188" s="88"/>
      <c r="AI188" s="139" t="str">
        <f>VLOOKUP(Tabla1[[#This Row],[MOTIVO]],clasificador!A:C,2,0)</f>
        <v>Acceso</v>
      </c>
      <c r="AJ188" s="139" t="str">
        <f>VLOOKUP(Tabla1[[#This Row],[MOTIVO]],clasificador!A:C,3,0)</f>
        <v>SERVICIO</v>
      </c>
      <c r="AK188" s="331"/>
    </row>
    <row r="189" spans="1:37" s="102" customFormat="1" ht="18.75" hidden="1" customHeight="1">
      <c r="A189" s="120">
        <f>YEAR(Tabla1[[#This Row],[FECHA DEL INCIDENTE]])*100+MONTH(Tabla1[[#This Row],[FECHA DEL INCIDENTE]])</f>
        <v>202503</v>
      </c>
      <c r="B189" s="120" t="s">
        <v>6347</v>
      </c>
      <c r="C189" s="120" t="s">
        <v>6348</v>
      </c>
      <c r="D189" s="120" t="s">
        <v>1067</v>
      </c>
      <c r="E189" s="120" t="s">
        <v>400</v>
      </c>
      <c r="F189" s="120" t="s">
        <v>2</v>
      </c>
      <c r="G189" s="232">
        <v>8743921</v>
      </c>
      <c r="H189" s="122" t="s">
        <v>161</v>
      </c>
      <c r="I189" s="119"/>
      <c r="J189" s="235">
        <v>993353690</v>
      </c>
      <c r="K189" s="120"/>
      <c r="L189" s="120"/>
      <c r="M189" s="120"/>
      <c r="N189" s="119" t="s">
        <v>6498</v>
      </c>
      <c r="O189" s="120" t="s">
        <v>299</v>
      </c>
      <c r="P189" s="66" t="s">
        <v>6850</v>
      </c>
      <c r="Q189" s="125" t="s">
        <v>6352</v>
      </c>
      <c r="R189" s="129" t="s">
        <v>338</v>
      </c>
      <c r="S189" s="120" t="s">
        <v>6353</v>
      </c>
      <c r="T189" s="117">
        <v>45738</v>
      </c>
      <c r="U189" s="124" t="s">
        <v>6851</v>
      </c>
      <c r="V189" s="4">
        <v>45758</v>
      </c>
      <c r="W189" s="1" t="s">
        <v>141</v>
      </c>
      <c r="X189" s="120">
        <f>NETWORKDAYS(Tabla1[[#This Row],[FECHA DEL INCIDENTE]],Tabla1[[#This Row],[FECHA DE RESPUESTA]])</f>
        <v>15</v>
      </c>
      <c r="Y189" s="120" t="str">
        <f>IF(Tabla1[[#This Row],[ESTADO]]="ACTIVA","ACTIVA",IF(Tabla1[[#This Row],[ESTADO]]="CERRADA","CERRADA",IF(Tabla1[[#This Row],[ESTADO]]="TRASLADADA","CERRADA",IF(Tabla1[[#This Row],[ESTADO]]="DESMONTADA","CERRADA",IF(Tabla1[[#This Row],[ESTADO]]="SEGUIMIENTO","ACTIVA")))))</f>
        <v>CERRADA</v>
      </c>
      <c r="Z189" s="120" t="str">
        <f>+IF(Tabla1[[#This Row],[T. RESPUESTA]]&lt;=1,"24 HORAS",IF(Tabla1[[#This Row],[T. RESPUESTA]]=2,"48 HORAS",IF(Tabla1[[#This Row],[T. RESPUESTA]]=3,"72 HORAS",IF(Tabla1[[#This Row],[T. RESPUESTA]]=4,"96 HORAS",IF(Tabla1[[#This Row],[T. RESPUESTA]]=5,"120 HORAS",IF(Tabla1[[#This Row],[T. RESPUESTA]]&gt;=6,"6 DIAS O MAS","ERROR"))))))</f>
        <v>6 DIAS O MAS</v>
      </c>
      <c r="AA189" s="120" t="s">
        <v>6355</v>
      </c>
      <c r="AB189" s="120" t="str">
        <f>TEXT(Tabla1[[#This Row],[FECHA DEL INCIDENTE]],"MMM-DD")</f>
        <v>mar-22</v>
      </c>
      <c r="AC189" s="122" t="e">
        <f>VLOOKUP(G189,'Archivo data rimac reclamos'!B:C,2,0)</f>
        <v>#N/A</v>
      </c>
      <c r="AD189" s="122" t="e">
        <f>VLOOKUP(Tabla1[[#This Row],[dn]],'Reporte de casos MAD'!H:W,16,0)</f>
        <v>#N/A</v>
      </c>
      <c r="AE189" s="120" t="e">
        <f>VLOOKUP(Tabla1[[#This Row],[dn]],'HOJA 3 MEDICAMENTOS'!G:Q,11,0)</f>
        <v>#N/A</v>
      </c>
      <c r="AF189" t="str">
        <f>VLOOKUP(Tabla1[[#This Row],[dn]],'base pendientes viva 1a'!C:Q,15,0)</f>
        <v>SI</v>
      </c>
      <c r="AG189" t="e">
        <v>#N/A</v>
      </c>
      <c r="AH189" t="e">
        <v>#N/A</v>
      </c>
      <c r="AI189" s="120" t="str">
        <f>VLOOKUP(Tabla1[[#This Row],[MOTIVO]],clasificador!A:C,2,0)</f>
        <v>Medicamentos</v>
      </c>
      <c r="AJ189" s="120" t="str">
        <f>VLOOKUP(Tabla1[[#This Row],[MOTIVO]],clasificador!A:C,3,0)</f>
        <v>SERVICIO</v>
      </c>
      <c r="AK189" s="331"/>
    </row>
    <row r="190" spans="1:37" s="102" customFormat="1" ht="18.75" hidden="1" customHeight="1">
      <c r="A190" s="120">
        <f>YEAR(Tabla1[[#This Row],[FECHA DEL INCIDENTE]])*100+MONTH(Tabla1[[#This Row],[FECHA DEL INCIDENTE]])</f>
        <v>202503</v>
      </c>
      <c r="B190" s="120" t="s">
        <v>6347</v>
      </c>
      <c r="C190" s="120" t="s">
        <v>6348</v>
      </c>
      <c r="D190" s="120" t="s">
        <v>1067</v>
      </c>
      <c r="E190" s="120" t="s">
        <v>400</v>
      </c>
      <c r="F190" s="120" t="s">
        <v>2</v>
      </c>
      <c r="G190" s="176">
        <v>78776891</v>
      </c>
      <c r="H190" s="122" t="s">
        <v>6852</v>
      </c>
      <c r="I190" s="119"/>
      <c r="J190" s="235"/>
      <c r="K190" s="120"/>
      <c r="L190" s="98" t="s">
        <v>6853</v>
      </c>
      <c r="M190" s="1" t="s">
        <v>6854</v>
      </c>
      <c r="N190" s="119" t="s">
        <v>26</v>
      </c>
      <c r="O190" s="120" t="s">
        <v>358</v>
      </c>
      <c r="P190" s="121" t="s">
        <v>6855</v>
      </c>
      <c r="Q190" s="125" t="s">
        <v>6352</v>
      </c>
      <c r="R190" s="129" t="s">
        <v>338</v>
      </c>
      <c r="S190" s="120" t="s">
        <v>6353</v>
      </c>
      <c r="T190" s="117">
        <v>45738</v>
      </c>
      <c r="U190" s="124" t="s">
        <v>6856</v>
      </c>
      <c r="V190" s="117">
        <v>45758</v>
      </c>
      <c r="W190" s="120" t="s">
        <v>141</v>
      </c>
      <c r="X190" s="120">
        <f>NETWORKDAYS(Tabla1[[#This Row],[FECHA DEL INCIDENTE]],Tabla1[[#This Row],[FECHA DE RESPUESTA]])</f>
        <v>15</v>
      </c>
      <c r="Y190" s="120" t="str">
        <f>IF(Tabla1[[#This Row],[ESTADO]]="ACTIVA","ACTIVA",IF(Tabla1[[#This Row],[ESTADO]]="CERRADA","CERRADA",IF(Tabla1[[#This Row],[ESTADO]]="TRASLADADA","CERRADA",IF(Tabla1[[#This Row],[ESTADO]]="DESMONTADA","CERRADA",IF(Tabla1[[#This Row],[ESTADO]]="SEGUIMIENTO","ACTIVA")))))</f>
        <v>CERRADA</v>
      </c>
      <c r="Z190" s="120" t="str">
        <f>+IF(Tabla1[[#This Row],[T. RESPUESTA]]&lt;=1,"24 HORAS",IF(Tabla1[[#This Row],[T. RESPUESTA]]=2,"48 HORAS",IF(Tabla1[[#This Row],[T. RESPUESTA]]=3,"72 HORAS",IF(Tabla1[[#This Row],[T. RESPUESTA]]=4,"96 HORAS",IF(Tabla1[[#This Row],[T. RESPUESTA]]=5,"120 HORAS",IF(Tabla1[[#This Row],[T. RESPUESTA]]&gt;=6,"6 DIAS O MAS","ERROR"))))))</f>
        <v>6 DIAS O MAS</v>
      </c>
      <c r="AA190" s="120" t="s">
        <v>6355</v>
      </c>
      <c r="AB190" s="120" t="str">
        <f>TEXT(Tabla1[[#This Row],[FECHA DEL INCIDENTE]],"MMM-DD")</f>
        <v>mar-22</v>
      </c>
      <c r="AC190" s="122" t="e">
        <f>VLOOKUP(G190,'Archivo data rimac reclamos'!B:C,2,0)</f>
        <v>#N/A</v>
      </c>
      <c r="AD190" s="122" t="str">
        <f>VLOOKUP(Tabla1[[#This Row],[dn]],'Reporte de casos MAD'!H:W,16,0)</f>
        <v>SIN INFORMACION</v>
      </c>
      <c r="AE190" s="120" t="e">
        <f>VLOOKUP(Tabla1[[#This Row],[dn]],'HOJA 3 MEDICAMENTOS'!G:Q,11,0)</f>
        <v>#N/A</v>
      </c>
      <c r="AF190" t="e">
        <f>VLOOKUP(Tabla1[[#This Row],[dn]],'base pendientes viva 1a'!C:Q,15,0)</f>
        <v>#N/A</v>
      </c>
      <c r="AG190" t="e">
        <v>#N/A</v>
      </c>
      <c r="AH190" t="e">
        <v>#N/A</v>
      </c>
      <c r="AI190" s="120" t="str">
        <f>VLOOKUP(Tabla1[[#This Row],[MOTIVO]],clasificador!A:C,2,0)</f>
        <v>Medicamentos</v>
      </c>
      <c r="AJ190" s="120" t="str">
        <f>VLOOKUP(Tabla1[[#This Row],[MOTIVO]],clasificador!A:C,3,0)</f>
        <v>SERVICIO</v>
      </c>
      <c r="AK190" s="331"/>
    </row>
    <row r="191" spans="1:37" s="102" customFormat="1" ht="18.75" hidden="1" customHeight="1">
      <c r="A191" s="120">
        <f>YEAR(Tabla1[[#This Row],[FECHA DEL INCIDENTE]])*100+MONTH(Tabla1[[#This Row],[FECHA DEL INCIDENTE]])</f>
        <v>202503</v>
      </c>
      <c r="B191" s="120" t="s">
        <v>6347</v>
      </c>
      <c r="C191" s="120" t="s">
        <v>6348</v>
      </c>
      <c r="D191" s="120" t="s">
        <v>1067</v>
      </c>
      <c r="E191" s="120" t="s">
        <v>400</v>
      </c>
      <c r="F191" s="120" t="s">
        <v>2</v>
      </c>
      <c r="G191" s="176">
        <v>48523992</v>
      </c>
      <c r="H191" s="2" t="s">
        <v>6857</v>
      </c>
      <c r="I191"/>
      <c r="J191" s="176"/>
      <c r="K191" s="1"/>
      <c r="L191" s="98" t="s">
        <v>6858</v>
      </c>
      <c r="M191" s="1" t="s">
        <v>6859</v>
      </c>
      <c r="N191" s="119" t="s">
        <v>26</v>
      </c>
      <c r="O191" s="1" t="s">
        <v>358</v>
      </c>
      <c r="P191" s="6" t="s">
        <v>6860</v>
      </c>
      <c r="Q191" s="6" t="s">
        <v>6352</v>
      </c>
      <c r="R191" s="129" t="s">
        <v>338</v>
      </c>
      <c r="S191" s="1" t="s">
        <v>6353</v>
      </c>
      <c r="T191" s="117">
        <v>45738.817037037035</v>
      </c>
      <c r="U191" s="67" t="s">
        <v>6861</v>
      </c>
      <c r="V191" s="9">
        <v>45758</v>
      </c>
      <c r="W191" s="120" t="s">
        <v>141</v>
      </c>
      <c r="X191" s="118">
        <f>NETWORKDAYS(Tabla1[[#This Row],[FECHA DEL INCIDENTE]],Tabla1[[#This Row],[FECHA DE RESPUESTA]])</f>
        <v>15</v>
      </c>
      <c r="Y191" s="120" t="str">
        <f>IF(Tabla1[[#This Row],[ESTADO]]="ACTIVA","ACTIVA",IF(Tabla1[[#This Row],[ESTADO]]="CERRADA","CERRADA",IF(Tabla1[[#This Row],[ESTADO]]="TRASLADADA","CERRADA",IF(Tabla1[[#This Row],[ESTADO]]="DESMONTADA","CERRADA",IF(Tabla1[[#This Row],[ESTADO]]="SEGUIMIENTO","ACTIVA")))))</f>
        <v>CERRADA</v>
      </c>
      <c r="Z191" s="1" t="s">
        <v>276</v>
      </c>
      <c r="AA191" s="120" t="s">
        <v>6355</v>
      </c>
      <c r="AB191" s="120" t="str">
        <f>TEXT(Tabla1[[#This Row],[FECHA DEL INCIDENTE]],"MMM-DD")</f>
        <v>mar-22</v>
      </c>
      <c r="AC191" s="2" t="e">
        <f>VLOOKUP(G191,'Archivo data rimac reclamos'!B:C,2,0)</f>
        <v>#N/A</v>
      </c>
      <c r="AD191" s="2" t="str">
        <f>VLOOKUP(Tabla1[[#This Row],[dn]],'Reporte de casos MAD'!H:W,16,0)</f>
        <v>ENTREGADO</v>
      </c>
      <c r="AE191" s="1" t="e">
        <f>VLOOKUP(Tabla1[[#This Row],[dn]],'HOJA 3 MEDICAMENTOS'!G:Q,11,0)</f>
        <v>#N/A</v>
      </c>
      <c r="AF191" t="e">
        <f>VLOOKUP(Tabla1[[#This Row],[dn]],'base pendientes viva 1a'!C:Q,15,0)</f>
        <v>#N/A</v>
      </c>
      <c r="AG191" t="e">
        <v>#N/A</v>
      </c>
      <c r="AH191" t="e">
        <v>#N/A</v>
      </c>
      <c r="AI191" s="120" t="str">
        <f>VLOOKUP(Tabla1[[#This Row],[MOTIVO]],clasificador!A:C,2,0)</f>
        <v>Medicamentos</v>
      </c>
      <c r="AJ191" s="120" t="str">
        <f>VLOOKUP(Tabla1[[#This Row],[MOTIVO]],clasificador!A:C,3,0)</f>
        <v>SERVICIO</v>
      </c>
      <c r="AK191" s="331"/>
    </row>
    <row r="192" spans="1:37" s="102" customFormat="1" ht="18.75" hidden="1" customHeight="1">
      <c r="A192" s="120">
        <f>YEAR(Tabla1[[#This Row],[FECHA DEL INCIDENTE]])*100+MONTH(Tabla1[[#This Row],[FECHA DEL INCIDENTE]])</f>
        <v>202503</v>
      </c>
      <c r="B192" s="120" t="s">
        <v>6347</v>
      </c>
      <c r="C192" s="120" t="s">
        <v>6348</v>
      </c>
      <c r="D192" s="120" t="s">
        <v>1067</v>
      </c>
      <c r="E192" s="120" t="s">
        <v>400</v>
      </c>
      <c r="F192" s="120" t="s">
        <v>2</v>
      </c>
      <c r="G192" s="232">
        <v>79306316</v>
      </c>
      <c r="H192" s="122" t="s">
        <v>6862</v>
      </c>
      <c r="I192" s="119" t="s">
        <v>1790</v>
      </c>
      <c r="J192" s="235"/>
      <c r="K192" s="120">
        <v>948431046</v>
      </c>
      <c r="L192" s="1" t="s">
        <v>6863</v>
      </c>
      <c r="M192" s="1" t="s">
        <v>6864</v>
      </c>
      <c r="N192" s="119" t="s">
        <v>26</v>
      </c>
      <c r="O192" s="1" t="s">
        <v>358</v>
      </c>
      <c r="P192" s="121" t="s">
        <v>6865</v>
      </c>
      <c r="Q192" s="125" t="s">
        <v>6352</v>
      </c>
      <c r="R192" s="129" t="s">
        <v>338</v>
      </c>
      <c r="S192" s="120" t="s">
        <v>6353</v>
      </c>
      <c r="T192" s="117">
        <v>45739</v>
      </c>
      <c r="U192" s="96" t="s">
        <v>6866</v>
      </c>
      <c r="V192" s="127">
        <v>45741</v>
      </c>
      <c r="W192" s="120" t="s">
        <v>141</v>
      </c>
      <c r="X192" s="120">
        <f>NETWORKDAYS(Tabla1[[#This Row],[FECHA DEL INCIDENTE]],Tabla1[[#This Row],[FECHA DE RESPUESTA]])</f>
        <v>2</v>
      </c>
      <c r="Y192" s="120" t="str">
        <f>IF(Tabla1[[#This Row],[ESTADO]]="ACTIVA","ACTIVA",IF(Tabla1[[#This Row],[ESTADO]]="CERRADA","CERRADA",IF(Tabla1[[#This Row],[ESTADO]]="TRASLADADA","CERRADA",IF(Tabla1[[#This Row],[ESTADO]]="DESMONTADA","CERRADA",IF(Tabla1[[#This Row],[ESTADO]]="SEGUIMIENTO","ACTIVA")))))</f>
        <v>CERRADA</v>
      </c>
      <c r="Z192" s="120" t="str">
        <f>+IF(Tabla1[[#This Row],[T. RESPUESTA]]&lt;=1,"24 HORAS",IF(Tabla1[[#This Row],[T. RESPUESTA]]=2,"48 HORAS",IF(Tabla1[[#This Row],[T. RESPUESTA]]=3,"72 HORAS",IF(Tabla1[[#This Row],[T. RESPUESTA]]=4,"96 HORAS",IF(Tabla1[[#This Row],[T. RESPUESTA]]=5,"120 HORAS",IF(Tabla1[[#This Row],[T. RESPUESTA]]&gt;=6,"6 DIAS O MAS","ERROR"))))))</f>
        <v>48 HORAS</v>
      </c>
      <c r="AA192" s="120" t="s">
        <v>6355</v>
      </c>
      <c r="AB192" s="120" t="str">
        <f>TEXT(Tabla1[[#This Row],[FECHA DEL INCIDENTE]],"MMM-DD")</f>
        <v>mar-23</v>
      </c>
      <c r="AC192" s="122" t="e">
        <f>VLOOKUP(G192,'Archivo data rimac reclamos'!B:C,2,0)</f>
        <v>#N/A</v>
      </c>
      <c r="AD192" s="122" t="str">
        <f>VLOOKUP(Tabla1[[#This Row],[dn]],'Reporte de casos MAD'!H:W,16,0)</f>
        <v>ENTREGADO</v>
      </c>
      <c r="AE192" s="120" t="e">
        <f>VLOOKUP(Tabla1[[#This Row],[dn]],'HOJA 3 MEDICAMENTOS'!G:Q,11,0)</f>
        <v>#N/A</v>
      </c>
      <c r="AF192" t="e">
        <f>VLOOKUP(Tabla1[[#This Row],[dn]],'base pendientes viva 1a'!C:Q,15,0)</f>
        <v>#N/A</v>
      </c>
      <c r="AG192" t="e">
        <v>#N/A</v>
      </c>
      <c r="AH192" t="e">
        <v>#N/A</v>
      </c>
      <c r="AI192" s="120" t="str">
        <f>VLOOKUP(Tabla1[[#This Row],[MOTIVO]],clasificador!A:C,2,0)</f>
        <v>Medicamentos</v>
      </c>
      <c r="AJ192" s="120" t="str">
        <f>VLOOKUP(Tabla1[[#This Row],[MOTIVO]],clasificador!A:C,3,0)</f>
        <v>SERVICIO</v>
      </c>
      <c r="AK192" s="331"/>
    </row>
    <row r="193" spans="1:37" ht="18.75" customHeight="1">
      <c r="A193" s="120">
        <f>YEAR(Tabla1[[#This Row],[FECHA DEL INCIDENTE]])*100+MONTH(Tabla1[[#This Row],[FECHA DEL INCIDENTE]])</f>
        <v>202503</v>
      </c>
      <c r="B193" s="120" t="s">
        <v>6347</v>
      </c>
      <c r="C193" s="120" t="s">
        <v>6348</v>
      </c>
      <c r="D193" s="120" t="s">
        <v>1067</v>
      </c>
      <c r="E193" s="120" t="s">
        <v>400</v>
      </c>
      <c r="F193" s="120" t="s">
        <v>2</v>
      </c>
      <c r="G193" s="232">
        <v>23993607</v>
      </c>
      <c r="H193" s="122" t="s">
        <v>6867</v>
      </c>
      <c r="I193" s="119"/>
      <c r="J193" s="235"/>
      <c r="K193" s="120"/>
      <c r="L193" s="120"/>
      <c r="M193" s="120"/>
      <c r="N193" s="2" t="s">
        <v>298</v>
      </c>
      <c r="O193" s="120" t="s">
        <v>299</v>
      </c>
      <c r="P193" s="121" t="s">
        <v>6868</v>
      </c>
      <c r="Q193" s="125" t="s">
        <v>6359</v>
      </c>
      <c r="R193" s="129" t="s">
        <v>400</v>
      </c>
      <c r="S193" s="120" t="s">
        <v>320</v>
      </c>
      <c r="T193" s="117">
        <v>45740</v>
      </c>
      <c r="U193" s="67" t="s">
        <v>6869</v>
      </c>
      <c r="V193" s="127">
        <v>45747</v>
      </c>
      <c r="W193" s="120" t="s">
        <v>141</v>
      </c>
      <c r="X193" s="120">
        <f>NETWORKDAYS(Tabla1[[#This Row],[FECHA DEL INCIDENTE]],Tabla1[[#This Row],[FECHA DE RESPUESTA]])</f>
        <v>6</v>
      </c>
      <c r="Y193" s="120" t="str">
        <f>IF(Tabla1[[#This Row],[ESTADO]]="ACTIVA","ACTIVA",IF(Tabla1[[#This Row],[ESTADO]]="CERRADA","CERRADA",IF(Tabla1[[#This Row],[ESTADO]]="TRASLADADA","CERRADA",IF(Tabla1[[#This Row],[ESTADO]]="DESMONTADA","CERRADA",IF(Tabla1[[#This Row],[ESTADO]]="SEGUIMIENTO","ACTIVA")))))</f>
        <v>CERRADA</v>
      </c>
      <c r="Z193" s="120" t="str">
        <f>+IF(Tabla1[[#This Row],[T. RESPUESTA]]&lt;=1,"24 HORAS",IF(Tabla1[[#This Row],[T. RESPUESTA]]=2,"48 HORAS",IF(Tabla1[[#This Row],[T. RESPUESTA]]=3,"72 HORAS",IF(Tabla1[[#This Row],[T. RESPUESTA]]=4,"96 HORAS",IF(Tabla1[[#This Row],[T. RESPUESTA]]=5,"120 HORAS",IF(Tabla1[[#This Row],[T. RESPUESTA]]&gt;=6,"6 DIAS O MAS","ERROR"))))))</f>
        <v>6 DIAS O MAS</v>
      </c>
      <c r="AA193" s="120" t="s">
        <v>6355</v>
      </c>
      <c r="AB193" s="120" t="str">
        <f>TEXT(Tabla1[[#This Row],[FECHA DEL INCIDENTE]],"MMM-DD")</f>
        <v>mar-24</v>
      </c>
      <c r="AC193" s="122" t="e">
        <f>VLOOKUP(G193,'Archivo data rimac reclamos'!B:C,2,0)</f>
        <v>#N/A</v>
      </c>
      <c r="AD193" s="122" t="e">
        <f>VLOOKUP(Tabla1[[#This Row],[dn]],'Reporte de casos MAD'!H:W,16,0)</f>
        <v>#N/A</v>
      </c>
      <c r="AE193" s="120" t="e">
        <f>VLOOKUP(Tabla1[[#This Row],[dn]],'HOJA 3 MEDICAMENTOS'!G:Q,11,0)</f>
        <v>#N/A</v>
      </c>
      <c r="AF193" t="e">
        <f>VLOOKUP(Tabla1[[#This Row],[dn]],'base pendientes viva 1a'!C:Q,15,0)</f>
        <v>#N/A</v>
      </c>
      <c r="AG193" t="e">
        <v>#N/A</v>
      </c>
      <c r="AH193" t="e">
        <v>#N/A</v>
      </c>
      <c r="AI193" s="120" t="str">
        <f>VLOOKUP(Tabla1[[#This Row],[MOTIVO]],clasificador!A:C,2,0)</f>
        <v>Solicitud</v>
      </c>
      <c r="AJ193" s="120" t="str">
        <f>VLOOKUP(Tabla1[[#This Row],[MOTIVO]],clasificador!A:C,3,0)</f>
        <v>SOLICITUD</v>
      </c>
      <c r="AK193" s="329"/>
    </row>
    <row r="194" spans="1:37" ht="18.75" hidden="1" customHeight="1">
      <c r="A194" s="120">
        <f>YEAR(Tabla1[[#This Row],[FECHA DEL INCIDENTE]])*100+MONTH(Tabla1[[#This Row],[FECHA DEL INCIDENTE]])</f>
        <v>202503</v>
      </c>
      <c r="B194" s="120" t="s">
        <v>6347</v>
      </c>
      <c r="C194" s="120" t="s">
        <v>6348</v>
      </c>
      <c r="D194" s="120" t="s">
        <v>1067</v>
      </c>
      <c r="E194" s="120" t="s">
        <v>400</v>
      </c>
      <c r="F194" s="120" t="s">
        <v>2</v>
      </c>
      <c r="G194" s="232">
        <v>42764761</v>
      </c>
      <c r="H194" s="122" t="s">
        <v>335</v>
      </c>
      <c r="I194" s="119"/>
      <c r="J194" s="235"/>
      <c r="K194" s="120"/>
      <c r="L194" s="1"/>
      <c r="M194" s="128"/>
      <c r="N194" s="119" t="s">
        <v>6498</v>
      </c>
      <c r="O194" s="120" t="s">
        <v>299</v>
      </c>
      <c r="P194" s="121" t="s">
        <v>337</v>
      </c>
      <c r="Q194" s="6" t="s">
        <v>313</v>
      </c>
      <c r="R194" s="129" t="s">
        <v>338</v>
      </c>
      <c r="S194" s="120" t="s">
        <v>339</v>
      </c>
      <c r="T194" s="117">
        <v>45740</v>
      </c>
      <c r="U194" s="67" t="s">
        <v>6870</v>
      </c>
      <c r="V194" s="127">
        <v>45749</v>
      </c>
      <c r="W194" s="1" t="s">
        <v>141</v>
      </c>
      <c r="X194" s="120">
        <f>NETWORKDAYS(Tabla1[[#This Row],[FECHA DEL INCIDENTE]],Tabla1[[#This Row],[FECHA DE RESPUESTA]])</f>
        <v>8</v>
      </c>
      <c r="Y194" s="120" t="str">
        <f>IF(Tabla1[[#This Row],[ESTADO]]="ACTIVA","ACTIVA",IF(Tabla1[[#This Row],[ESTADO]]="CERRADA","CERRADA",IF(Tabla1[[#This Row],[ESTADO]]="TRASLADADA","CERRADA",IF(Tabla1[[#This Row],[ESTADO]]="DESMONTADA","CERRADA",IF(Tabla1[[#This Row],[ESTADO]]="SEGUIMIENTO","ACTIVA")))))</f>
        <v>CERRADA</v>
      </c>
      <c r="Z194" s="120" t="str">
        <f>+IF(Tabla1[[#This Row],[T. RESPUESTA]]&lt;=1,"24 HORAS",IF(Tabla1[[#This Row],[T. RESPUESTA]]=2,"48 HORAS",IF(Tabla1[[#This Row],[T. RESPUESTA]]=3,"72 HORAS",IF(Tabla1[[#This Row],[T. RESPUESTA]]=4,"96 HORAS",IF(Tabla1[[#This Row],[T. RESPUESTA]]=5,"120 HORAS",IF(Tabla1[[#This Row],[T. RESPUESTA]]&gt;=6,"6 DIAS O MAS","ERROR"))))))</f>
        <v>6 DIAS O MAS</v>
      </c>
      <c r="AA194" s="120" t="s">
        <v>6355</v>
      </c>
      <c r="AB194" s="120" t="str">
        <f>TEXT(Tabla1[[#This Row],[FECHA DEL INCIDENTE]],"MMM-DD")</f>
        <v>mar-24</v>
      </c>
      <c r="AC194" s="122" t="e">
        <f>VLOOKUP(G194,'Archivo data rimac reclamos'!B:C,2,0)</f>
        <v>#N/A</v>
      </c>
      <c r="AD194" s="122" t="e">
        <f>VLOOKUP(Tabla1[[#This Row],[dn]],'Reporte de casos MAD'!H:W,16,0)</f>
        <v>#N/A</v>
      </c>
      <c r="AE194" s="120" t="e">
        <f>VLOOKUP(Tabla1[[#This Row],[dn]],'HOJA 3 MEDICAMENTOS'!G:Q,11,0)</f>
        <v>#N/A</v>
      </c>
      <c r="AF194" t="e">
        <f>VLOOKUP(Tabla1[[#This Row],[dn]],'base pendientes viva 1a'!C:Q,15,0)</f>
        <v>#N/A</v>
      </c>
      <c r="AG194">
        <v>0</v>
      </c>
      <c r="AH194" t="s">
        <v>340</v>
      </c>
      <c r="AI194" s="120" t="str">
        <f>VLOOKUP(Tabla1[[#This Row],[MOTIVO]],clasificador!A:C,2,0)</f>
        <v>Acceso</v>
      </c>
      <c r="AJ194" s="120" t="str">
        <f>VLOOKUP(Tabla1[[#This Row],[MOTIVO]],clasificador!A:C,3,0)</f>
        <v>SERVICIO</v>
      </c>
      <c r="AK194" s="329"/>
    </row>
    <row r="195" spans="1:37" ht="18.75" customHeight="1">
      <c r="A195" s="120">
        <f>YEAR(Tabla1[[#This Row],[FECHA DEL INCIDENTE]])*100+MONTH(Tabla1[[#This Row],[FECHA DEL INCIDENTE]])</f>
        <v>202503</v>
      </c>
      <c r="B195" s="120" t="s">
        <v>6347</v>
      </c>
      <c r="C195" s="120" t="s">
        <v>6348</v>
      </c>
      <c r="D195" s="120" t="s">
        <v>1067</v>
      </c>
      <c r="E195" s="120" t="s">
        <v>400</v>
      </c>
      <c r="F195" s="120" t="s">
        <v>2</v>
      </c>
      <c r="G195" s="232">
        <v>16174582</v>
      </c>
      <c r="H195" s="122" t="s">
        <v>6871</v>
      </c>
      <c r="I195" s="119"/>
      <c r="J195" s="235"/>
      <c r="K195" s="120"/>
      <c r="L195" s="120"/>
      <c r="M195" s="120"/>
      <c r="N195" s="2" t="s">
        <v>298</v>
      </c>
      <c r="O195" s="120" t="s">
        <v>299</v>
      </c>
      <c r="P195" s="121" t="s">
        <v>6872</v>
      </c>
      <c r="Q195" s="125" t="s">
        <v>6359</v>
      </c>
      <c r="R195" s="129" t="s">
        <v>400</v>
      </c>
      <c r="S195" s="120" t="s">
        <v>331</v>
      </c>
      <c r="T195" s="117">
        <v>45740</v>
      </c>
      <c r="U195" s="67" t="s">
        <v>6873</v>
      </c>
      <c r="V195" s="127">
        <v>45749</v>
      </c>
      <c r="W195" s="1" t="s">
        <v>141</v>
      </c>
      <c r="X195" s="120">
        <f>NETWORKDAYS(Tabla1[[#This Row],[FECHA DEL INCIDENTE]],Tabla1[[#This Row],[FECHA DE RESPUESTA]])</f>
        <v>8</v>
      </c>
      <c r="Y195" s="120" t="str">
        <f>IF(Tabla1[[#This Row],[ESTADO]]="ACTIVA","ACTIVA",IF(Tabla1[[#This Row],[ESTADO]]="CERRADA","CERRADA",IF(Tabla1[[#This Row],[ESTADO]]="TRASLADADA","CERRADA",IF(Tabla1[[#This Row],[ESTADO]]="DESMONTADA","CERRADA",IF(Tabla1[[#This Row],[ESTADO]]="SEGUIMIENTO","ACTIVA")))))</f>
        <v>CERRADA</v>
      </c>
      <c r="Z195" s="120" t="str">
        <f>+IF(Tabla1[[#This Row],[T. RESPUESTA]]&lt;=1,"24 HORAS",IF(Tabla1[[#This Row],[T. RESPUESTA]]=2,"48 HORAS",IF(Tabla1[[#This Row],[T. RESPUESTA]]=3,"72 HORAS",IF(Tabla1[[#This Row],[T. RESPUESTA]]=4,"96 HORAS",IF(Tabla1[[#This Row],[T. RESPUESTA]]=5,"120 HORAS",IF(Tabla1[[#This Row],[T. RESPUESTA]]&gt;=6,"6 DIAS O MAS","ERROR"))))))</f>
        <v>6 DIAS O MAS</v>
      </c>
      <c r="AA195" s="120" t="s">
        <v>6355</v>
      </c>
      <c r="AB195" s="120" t="str">
        <f>TEXT(Tabla1[[#This Row],[FECHA DEL INCIDENTE]],"MMM-DD")</f>
        <v>mar-24</v>
      </c>
      <c r="AC195" s="122" t="e">
        <f>VLOOKUP(G195,'Archivo data rimac reclamos'!B:C,2,0)</f>
        <v>#N/A</v>
      </c>
      <c r="AD195" s="122" t="e">
        <f>VLOOKUP(Tabla1[[#This Row],[dn]],'Reporte de casos MAD'!H:W,16,0)</f>
        <v>#N/A</v>
      </c>
      <c r="AE195" s="120" t="e">
        <f>VLOOKUP(Tabla1[[#This Row],[dn]],'HOJA 3 MEDICAMENTOS'!G:Q,11,0)</f>
        <v>#N/A</v>
      </c>
      <c r="AF195" t="e">
        <f>VLOOKUP(Tabla1[[#This Row],[dn]],'base pendientes viva 1a'!C:Q,15,0)</f>
        <v>#N/A</v>
      </c>
      <c r="AG195" t="e">
        <v>#N/A</v>
      </c>
      <c r="AH195" t="e">
        <v>#N/A</v>
      </c>
      <c r="AI195" s="120" t="str">
        <f>VLOOKUP(Tabla1[[#This Row],[MOTIVO]],clasificador!A:C,2,0)</f>
        <v>Solicitud</v>
      </c>
      <c r="AJ195" s="120" t="str">
        <f>VLOOKUP(Tabla1[[#This Row],[MOTIVO]],clasificador!A:C,3,0)</f>
        <v>SOLICITUD</v>
      </c>
      <c r="AK195" s="329"/>
    </row>
    <row r="196" spans="1:37" ht="18.75" customHeight="1">
      <c r="A196" s="120">
        <f>YEAR(Tabla1[[#This Row],[FECHA DEL INCIDENTE]])*100+MONTH(Tabla1[[#This Row],[FECHA DEL INCIDENTE]])</f>
        <v>202503</v>
      </c>
      <c r="B196" s="120" t="s">
        <v>6347</v>
      </c>
      <c r="C196" s="120" t="s">
        <v>6348</v>
      </c>
      <c r="D196" s="120" t="s">
        <v>1067</v>
      </c>
      <c r="E196" s="120" t="s">
        <v>400</v>
      </c>
      <c r="F196" s="120" t="s">
        <v>2</v>
      </c>
      <c r="G196" s="232">
        <v>15735597</v>
      </c>
      <c r="H196" s="122" t="s">
        <v>6874</v>
      </c>
      <c r="I196" s="119"/>
      <c r="J196" s="235"/>
      <c r="K196" s="120"/>
      <c r="L196" s="120"/>
      <c r="M196" s="120"/>
      <c r="N196" s="2" t="s">
        <v>298</v>
      </c>
      <c r="O196" s="120" t="s">
        <v>299</v>
      </c>
      <c r="P196" s="121" t="s">
        <v>6872</v>
      </c>
      <c r="Q196" s="125" t="s">
        <v>6359</v>
      </c>
      <c r="R196" s="129" t="s">
        <v>400</v>
      </c>
      <c r="S196" s="120" t="s">
        <v>331</v>
      </c>
      <c r="T196" s="117">
        <v>45740</v>
      </c>
      <c r="U196" s="124" t="s">
        <v>6875</v>
      </c>
      <c r="V196" s="117">
        <v>45770</v>
      </c>
      <c r="W196" s="1" t="s">
        <v>141</v>
      </c>
      <c r="X196" s="120">
        <f>NETWORKDAYS(Tabla1[[#This Row],[FECHA DEL INCIDENTE]],Tabla1[[#This Row],[FECHA DE RESPUESTA]])</f>
        <v>23</v>
      </c>
      <c r="Y196" s="120" t="str">
        <f>IF(Tabla1[[#This Row],[ESTADO]]="ACTIVA","ACTIVA",IF(Tabla1[[#This Row],[ESTADO]]="CERRADA","CERRADA",IF(Tabla1[[#This Row],[ESTADO]]="TRASLADADA","CERRADA",IF(Tabla1[[#This Row],[ESTADO]]="DESMONTADA","CERRADA",IF(Tabla1[[#This Row],[ESTADO]]="SEGUIMIENTO","ACTIVA")))))</f>
        <v>CERRADA</v>
      </c>
      <c r="Z196" s="120" t="str">
        <f>+IF(Tabla1[[#This Row],[T. RESPUESTA]]&lt;=1,"24 HORAS",IF(Tabla1[[#This Row],[T. RESPUESTA]]=2,"48 HORAS",IF(Tabla1[[#This Row],[T. RESPUESTA]]=3,"72 HORAS",IF(Tabla1[[#This Row],[T. RESPUESTA]]=4,"96 HORAS",IF(Tabla1[[#This Row],[T. RESPUESTA]]=5,"120 HORAS",IF(Tabla1[[#This Row],[T. RESPUESTA]]&gt;=6,"6 DIAS O MAS","ERROR"))))))</f>
        <v>6 DIAS O MAS</v>
      </c>
      <c r="AA196" s="120" t="s">
        <v>6355</v>
      </c>
      <c r="AB196" s="120" t="str">
        <f>TEXT(Tabla1[[#This Row],[FECHA DEL INCIDENTE]],"MMM-DD")</f>
        <v>mar-24</v>
      </c>
      <c r="AC196" s="122" t="e">
        <f>VLOOKUP(G196,'Archivo data rimac reclamos'!B:C,2,0)</f>
        <v>#N/A</v>
      </c>
      <c r="AD196" s="122" t="e">
        <f>VLOOKUP(Tabla1[[#This Row],[dn]],'Reporte de casos MAD'!H:W,16,0)</f>
        <v>#N/A</v>
      </c>
      <c r="AE196" s="120" t="e">
        <f>VLOOKUP(Tabla1[[#This Row],[dn]],'HOJA 3 MEDICAMENTOS'!G:Q,11,0)</f>
        <v>#N/A</v>
      </c>
      <c r="AF196" t="e">
        <f>VLOOKUP(Tabla1[[#This Row],[dn]],'base pendientes viva 1a'!C:Q,15,0)</f>
        <v>#N/A</v>
      </c>
      <c r="AG196" t="e">
        <v>#N/A</v>
      </c>
      <c r="AH196" t="e">
        <v>#N/A</v>
      </c>
      <c r="AI196" s="120" t="str">
        <f>VLOOKUP(Tabla1[[#This Row],[MOTIVO]],clasificador!A:C,2,0)</f>
        <v>Solicitud</v>
      </c>
      <c r="AJ196" s="120" t="str">
        <f>VLOOKUP(Tabla1[[#This Row],[MOTIVO]],clasificador!A:C,3,0)</f>
        <v>SOLICITUD</v>
      </c>
      <c r="AK196" s="329"/>
    </row>
    <row r="197" spans="1:37" ht="18.75" customHeight="1">
      <c r="A197" s="120">
        <f>YEAR(Tabla1[[#This Row],[FECHA DEL INCIDENTE]])*100+MONTH(Tabla1[[#This Row],[FECHA DEL INCIDENTE]])</f>
        <v>202503</v>
      </c>
      <c r="B197" s="120" t="s">
        <v>6347</v>
      </c>
      <c r="C197" s="120" t="s">
        <v>6348</v>
      </c>
      <c r="D197" s="120" t="s">
        <v>1067</v>
      </c>
      <c r="E197" s="120" t="s">
        <v>400</v>
      </c>
      <c r="F197" s="120" t="s">
        <v>2</v>
      </c>
      <c r="G197" s="232">
        <v>73167013</v>
      </c>
      <c r="H197" s="122" t="s">
        <v>6876</v>
      </c>
      <c r="I197" s="119"/>
      <c r="J197" s="235"/>
      <c r="K197" s="120"/>
      <c r="L197" s="120"/>
      <c r="M197" s="120"/>
      <c r="N197" s="2" t="s">
        <v>298</v>
      </c>
      <c r="O197" s="120" t="s">
        <v>299</v>
      </c>
      <c r="P197" s="121" t="s">
        <v>6872</v>
      </c>
      <c r="Q197" s="125" t="s">
        <v>6359</v>
      </c>
      <c r="R197" s="129" t="s">
        <v>400</v>
      </c>
      <c r="S197" s="120" t="s">
        <v>331</v>
      </c>
      <c r="T197" s="117">
        <v>45740</v>
      </c>
      <c r="U197" s="124" t="s">
        <v>6875</v>
      </c>
      <c r="V197" s="117">
        <v>45770</v>
      </c>
      <c r="W197" s="1" t="s">
        <v>141</v>
      </c>
      <c r="X197" s="120">
        <f>NETWORKDAYS(Tabla1[[#This Row],[FECHA DEL INCIDENTE]],Tabla1[[#This Row],[FECHA DE RESPUESTA]])</f>
        <v>23</v>
      </c>
      <c r="Y197" s="120" t="str">
        <f>IF(Tabla1[[#This Row],[ESTADO]]="ACTIVA","ACTIVA",IF(Tabla1[[#This Row],[ESTADO]]="CERRADA","CERRADA",IF(Tabla1[[#This Row],[ESTADO]]="TRASLADADA","CERRADA",IF(Tabla1[[#This Row],[ESTADO]]="DESMONTADA","CERRADA",IF(Tabla1[[#This Row],[ESTADO]]="SEGUIMIENTO","ACTIVA")))))</f>
        <v>CERRADA</v>
      </c>
      <c r="Z197" s="120" t="str">
        <f>+IF(Tabla1[[#This Row],[T. RESPUESTA]]&lt;=1,"24 HORAS",IF(Tabla1[[#This Row],[T. RESPUESTA]]=2,"48 HORAS",IF(Tabla1[[#This Row],[T. RESPUESTA]]=3,"72 HORAS",IF(Tabla1[[#This Row],[T. RESPUESTA]]=4,"96 HORAS",IF(Tabla1[[#This Row],[T. RESPUESTA]]=5,"120 HORAS",IF(Tabla1[[#This Row],[T. RESPUESTA]]&gt;=6,"6 DIAS O MAS","ERROR"))))))</f>
        <v>6 DIAS O MAS</v>
      </c>
      <c r="AA197" s="120" t="s">
        <v>6355</v>
      </c>
      <c r="AB197" s="120" t="str">
        <f>TEXT(Tabla1[[#This Row],[FECHA DEL INCIDENTE]],"MMM-DD")</f>
        <v>mar-24</v>
      </c>
      <c r="AC197" s="122" t="e">
        <f>VLOOKUP(G197,'Archivo data rimac reclamos'!B:C,2,0)</f>
        <v>#N/A</v>
      </c>
      <c r="AD197" s="122" t="e">
        <f>VLOOKUP(Tabla1[[#This Row],[dn]],'Reporte de casos MAD'!H:W,16,0)</f>
        <v>#N/A</v>
      </c>
      <c r="AE197" s="120" t="e">
        <f>VLOOKUP(Tabla1[[#This Row],[dn]],'HOJA 3 MEDICAMENTOS'!G:Q,11,0)</f>
        <v>#N/A</v>
      </c>
      <c r="AF197" t="e">
        <f>VLOOKUP(Tabla1[[#This Row],[dn]],'base pendientes viva 1a'!C:Q,15,0)</f>
        <v>#N/A</v>
      </c>
      <c r="AG197" t="e">
        <v>#N/A</v>
      </c>
      <c r="AH197" t="e">
        <v>#N/A</v>
      </c>
      <c r="AI197" s="120" t="str">
        <f>VLOOKUP(Tabla1[[#This Row],[MOTIVO]],clasificador!A:C,2,0)</f>
        <v>Solicitud</v>
      </c>
      <c r="AJ197" s="120" t="str">
        <f>VLOOKUP(Tabla1[[#This Row],[MOTIVO]],clasificador!A:C,3,0)</f>
        <v>SOLICITUD</v>
      </c>
      <c r="AK197" s="329"/>
    </row>
    <row r="198" spans="1:37" ht="18.75" customHeight="1">
      <c r="A198" s="120">
        <f>YEAR(Tabla1[[#This Row],[FECHA DEL INCIDENTE]])*100+MONTH(Tabla1[[#This Row],[FECHA DEL INCIDENTE]])</f>
        <v>202503</v>
      </c>
      <c r="B198" s="120" t="s">
        <v>6347</v>
      </c>
      <c r="C198" s="120" t="s">
        <v>6348</v>
      </c>
      <c r="D198" s="120" t="s">
        <v>1067</v>
      </c>
      <c r="E198" s="120" t="s">
        <v>400</v>
      </c>
      <c r="F198" s="120" t="s">
        <v>2</v>
      </c>
      <c r="G198" s="232">
        <v>73327752</v>
      </c>
      <c r="H198" s="122" t="s">
        <v>6877</v>
      </c>
      <c r="I198" s="119"/>
      <c r="J198" s="235"/>
      <c r="K198" s="120"/>
      <c r="L198" s="120"/>
      <c r="M198" s="120"/>
      <c r="N198" s="2" t="s">
        <v>298</v>
      </c>
      <c r="O198" s="120" t="s">
        <v>299</v>
      </c>
      <c r="P198" s="121" t="s">
        <v>6872</v>
      </c>
      <c r="Q198" s="125" t="s">
        <v>6359</v>
      </c>
      <c r="R198" s="129" t="s">
        <v>400</v>
      </c>
      <c r="S198" s="120" t="s">
        <v>331</v>
      </c>
      <c r="T198" s="117">
        <v>45740</v>
      </c>
      <c r="U198" s="124" t="s">
        <v>6875</v>
      </c>
      <c r="V198" s="117">
        <v>45770</v>
      </c>
      <c r="W198" s="1" t="s">
        <v>141</v>
      </c>
      <c r="X198" s="120">
        <f>NETWORKDAYS(Tabla1[[#This Row],[FECHA DEL INCIDENTE]],Tabla1[[#This Row],[FECHA DE RESPUESTA]])</f>
        <v>23</v>
      </c>
      <c r="Y198" s="120" t="str">
        <f>IF(Tabla1[[#This Row],[ESTADO]]="ACTIVA","ACTIVA",IF(Tabla1[[#This Row],[ESTADO]]="CERRADA","CERRADA",IF(Tabla1[[#This Row],[ESTADO]]="TRASLADADA","CERRADA",IF(Tabla1[[#This Row],[ESTADO]]="DESMONTADA","CERRADA",IF(Tabla1[[#This Row],[ESTADO]]="SEGUIMIENTO","ACTIVA")))))</f>
        <v>CERRADA</v>
      </c>
      <c r="Z198" s="120" t="str">
        <f>+IF(Tabla1[[#This Row],[T. RESPUESTA]]&lt;=1,"24 HORAS",IF(Tabla1[[#This Row],[T. RESPUESTA]]=2,"48 HORAS",IF(Tabla1[[#This Row],[T. RESPUESTA]]=3,"72 HORAS",IF(Tabla1[[#This Row],[T. RESPUESTA]]=4,"96 HORAS",IF(Tabla1[[#This Row],[T. RESPUESTA]]=5,"120 HORAS",IF(Tabla1[[#This Row],[T. RESPUESTA]]&gt;=6,"6 DIAS O MAS","ERROR"))))))</f>
        <v>6 DIAS O MAS</v>
      </c>
      <c r="AA198" s="120" t="s">
        <v>6355</v>
      </c>
      <c r="AB198" s="120" t="str">
        <f>TEXT(Tabla1[[#This Row],[FECHA DEL INCIDENTE]],"MMM-DD")</f>
        <v>mar-24</v>
      </c>
      <c r="AC198" s="122" t="e">
        <f>VLOOKUP(G198,'Archivo data rimac reclamos'!B:C,2,0)</f>
        <v>#N/A</v>
      </c>
      <c r="AD198" s="122" t="e">
        <f>VLOOKUP(Tabla1[[#This Row],[dn]],'Reporte de casos MAD'!H:W,16,0)</f>
        <v>#N/A</v>
      </c>
      <c r="AE198" s="120" t="e">
        <f>VLOOKUP(Tabla1[[#This Row],[dn]],'HOJA 3 MEDICAMENTOS'!G:Q,11,0)</f>
        <v>#N/A</v>
      </c>
      <c r="AF198" t="e">
        <f>VLOOKUP(Tabla1[[#This Row],[dn]],'base pendientes viva 1a'!C:Q,15,0)</f>
        <v>#N/A</v>
      </c>
      <c r="AG198" t="e">
        <v>#N/A</v>
      </c>
      <c r="AH198" t="e">
        <v>#N/A</v>
      </c>
      <c r="AI198" s="120" t="str">
        <f>VLOOKUP(Tabla1[[#This Row],[MOTIVO]],clasificador!A:C,2,0)</f>
        <v>Solicitud</v>
      </c>
      <c r="AJ198" s="120" t="str">
        <f>VLOOKUP(Tabla1[[#This Row],[MOTIVO]],clasificador!A:C,3,0)</f>
        <v>SOLICITUD</v>
      </c>
      <c r="AK198" s="329"/>
    </row>
    <row r="199" spans="1:37" ht="18.75" customHeight="1">
      <c r="A199" s="120">
        <f>YEAR(Tabla1[[#This Row],[FECHA DEL INCIDENTE]])*100+MONTH(Tabla1[[#This Row],[FECHA DEL INCIDENTE]])</f>
        <v>202503</v>
      </c>
      <c r="B199" s="120" t="s">
        <v>6347</v>
      </c>
      <c r="C199" s="120" t="s">
        <v>6348</v>
      </c>
      <c r="D199" s="120" t="s">
        <v>1067</v>
      </c>
      <c r="E199" s="120" t="s">
        <v>400</v>
      </c>
      <c r="F199" s="120" t="s">
        <v>2</v>
      </c>
      <c r="G199" s="232">
        <v>1157636</v>
      </c>
      <c r="H199" s="122" t="s">
        <v>6878</v>
      </c>
      <c r="I199" s="119"/>
      <c r="J199" s="235"/>
      <c r="K199" s="120"/>
      <c r="L199" s="120"/>
      <c r="M199" s="120"/>
      <c r="N199" s="2" t="s">
        <v>298</v>
      </c>
      <c r="O199" s="120" t="s">
        <v>299</v>
      </c>
      <c r="P199" s="121" t="s">
        <v>6872</v>
      </c>
      <c r="Q199" s="125" t="s">
        <v>6359</v>
      </c>
      <c r="R199" s="129" t="s">
        <v>400</v>
      </c>
      <c r="S199" s="120" t="s">
        <v>331</v>
      </c>
      <c r="T199" s="117">
        <v>45740</v>
      </c>
      <c r="U199" s="67" t="s">
        <v>6873</v>
      </c>
      <c r="V199" s="127">
        <v>45749</v>
      </c>
      <c r="W199" s="1" t="s">
        <v>141</v>
      </c>
      <c r="X199" s="120">
        <f>NETWORKDAYS(Tabla1[[#This Row],[FECHA DEL INCIDENTE]],Tabla1[[#This Row],[FECHA DE RESPUESTA]])</f>
        <v>8</v>
      </c>
      <c r="Y199" s="120" t="str">
        <f>IF(Tabla1[[#This Row],[ESTADO]]="ACTIVA","ACTIVA",IF(Tabla1[[#This Row],[ESTADO]]="CERRADA","CERRADA",IF(Tabla1[[#This Row],[ESTADO]]="TRASLADADA","CERRADA",IF(Tabla1[[#This Row],[ESTADO]]="DESMONTADA","CERRADA",IF(Tabla1[[#This Row],[ESTADO]]="SEGUIMIENTO","ACTIVA")))))</f>
        <v>CERRADA</v>
      </c>
      <c r="Z199" s="120" t="str">
        <f>+IF(Tabla1[[#This Row],[T. RESPUESTA]]&lt;=1,"24 HORAS",IF(Tabla1[[#This Row],[T. RESPUESTA]]=2,"48 HORAS",IF(Tabla1[[#This Row],[T. RESPUESTA]]=3,"72 HORAS",IF(Tabla1[[#This Row],[T. RESPUESTA]]=4,"96 HORAS",IF(Tabla1[[#This Row],[T. RESPUESTA]]=5,"120 HORAS",IF(Tabla1[[#This Row],[T. RESPUESTA]]&gt;=6,"6 DIAS O MAS","ERROR"))))))</f>
        <v>6 DIAS O MAS</v>
      </c>
      <c r="AA199" s="120" t="s">
        <v>6355</v>
      </c>
      <c r="AB199" s="120" t="str">
        <f>TEXT(Tabla1[[#This Row],[FECHA DEL INCIDENTE]],"MMM-DD")</f>
        <v>mar-24</v>
      </c>
      <c r="AC199" s="122" t="e">
        <f>VLOOKUP(G199,'Archivo data rimac reclamos'!B:C,2,0)</f>
        <v>#N/A</v>
      </c>
      <c r="AD199" s="122" t="e">
        <f>VLOOKUP(Tabla1[[#This Row],[dn]],'Reporte de casos MAD'!H:W,16,0)</f>
        <v>#N/A</v>
      </c>
      <c r="AE199" s="120" t="e">
        <f>VLOOKUP(Tabla1[[#This Row],[dn]],'HOJA 3 MEDICAMENTOS'!G:Q,11,0)</f>
        <v>#N/A</v>
      </c>
      <c r="AF199" t="e">
        <f>VLOOKUP(Tabla1[[#This Row],[dn]],'base pendientes viva 1a'!C:Q,15,0)</f>
        <v>#N/A</v>
      </c>
      <c r="AG199" t="e">
        <v>#N/A</v>
      </c>
      <c r="AH199" t="e">
        <v>#N/A</v>
      </c>
      <c r="AI199" s="120" t="str">
        <f>VLOOKUP(Tabla1[[#This Row],[MOTIVO]],clasificador!A:C,2,0)</f>
        <v>Solicitud</v>
      </c>
      <c r="AJ199" s="120" t="str">
        <f>VLOOKUP(Tabla1[[#This Row],[MOTIVO]],clasificador!A:C,3,0)</f>
        <v>SOLICITUD</v>
      </c>
      <c r="AK199" s="329"/>
    </row>
    <row r="200" spans="1:37" ht="18.75" customHeight="1">
      <c r="A200" s="120">
        <f>YEAR(Tabla1[[#This Row],[FECHA DEL INCIDENTE]])*100+MONTH(Tabla1[[#This Row],[FECHA DEL INCIDENTE]])</f>
        <v>202503</v>
      </c>
      <c r="B200" s="120" t="s">
        <v>6347</v>
      </c>
      <c r="C200" s="120" t="s">
        <v>6348</v>
      </c>
      <c r="D200" s="120" t="s">
        <v>1067</v>
      </c>
      <c r="E200" s="120" t="s">
        <v>400</v>
      </c>
      <c r="F200" s="120" t="s">
        <v>2</v>
      </c>
      <c r="G200" s="232">
        <v>1157635</v>
      </c>
      <c r="H200" s="122" t="s">
        <v>6879</v>
      </c>
      <c r="I200" s="119"/>
      <c r="J200" s="235"/>
      <c r="K200" s="120"/>
      <c r="L200" s="120"/>
      <c r="M200" s="120"/>
      <c r="N200" s="2" t="s">
        <v>298</v>
      </c>
      <c r="O200" s="120" t="s">
        <v>299</v>
      </c>
      <c r="P200" s="121" t="s">
        <v>6872</v>
      </c>
      <c r="Q200" s="125" t="s">
        <v>6359</v>
      </c>
      <c r="R200" s="129" t="s">
        <v>400</v>
      </c>
      <c r="S200" s="120" t="s">
        <v>331</v>
      </c>
      <c r="T200" s="117">
        <v>45740</v>
      </c>
      <c r="U200" s="67" t="s">
        <v>6873</v>
      </c>
      <c r="V200" s="127">
        <v>45749</v>
      </c>
      <c r="W200" s="1" t="s">
        <v>141</v>
      </c>
      <c r="X200" s="120">
        <f>NETWORKDAYS(Tabla1[[#This Row],[FECHA DEL INCIDENTE]],Tabla1[[#This Row],[FECHA DE RESPUESTA]])</f>
        <v>8</v>
      </c>
      <c r="Y200" s="120" t="str">
        <f>IF(Tabla1[[#This Row],[ESTADO]]="ACTIVA","ACTIVA",IF(Tabla1[[#This Row],[ESTADO]]="CERRADA","CERRADA",IF(Tabla1[[#This Row],[ESTADO]]="TRASLADADA","CERRADA",IF(Tabla1[[#This Row],[ESTADO]]="DESMONTADA","CERRADA",IF(Tabla1[[#This Row],[ESTADO]]="SEGUIMIENTO","ACTIVA")))))</f>
        <v>CERRADA</v>
      </c>
      <c r="Z200" s="120" t="str">
        <f>+IF(Tabla1[[#This Row],[T. RESPUESTA]]&lt;=1,"24 HORAS",IF(Tabla1[[#This Row],[T. RESPUESTA]]=2,"48 HORAS",IF(Tabla1[[#This Row],[T. RESPUESTA]]=3,"72 HORAS",IF(Tabla1[[#This Row],[T. RESPUESTA]]=4,"96 HORAS",IF(Tabla1[[#This Row],[T. RESPUESTA]]=5,"120 HORAS",IF(Tabla1[[#This Row],[T. RESPUESTA]]&gt;=6,"6 DIAS O MAS","ERROR"))))))</f>
        <v>6 DIAS O MAS</v>
      </c>
      <c r="AA200" s="120" t="s">
        <v>6355</v>
      </c>
      <c r="AB200" s="120" t="str">
        <f>TEXT(Tabla1[[#This Row],[FECHA DEL INCIDENTE]],"MMM-DD")</f>
        <v>mar-24</v>
      </c>
      <c r="AC200" s="122" t="e">
        <f>VLOOKUP(G200,'Archivo data rimac reclamos'!B:C,2,0)</f>
        <v>#N/A</v>
      </c>
      <c r="AD200" s="122" t="e">
        <f>VLOOKUP(Tabla1[[#This Row],[dn]],'Reporte de casos MAD'!H:W,16,0)</f>
        <v>#N/A</v>
      </c>
      <c r="AE200" s="120" t="e">
        <f>VLOOKUP(Tabla1[[#This Row],[dn]],'HOJA 3 MEDICAMENTOS'!G:Q,11,0)</f>
        <v>#N/A</v>
      </c>
      <c r="AF200" t="e">
        <f>VLOOKUP(Tabla1[[#This Row],[dn]],'base pendientes viva 1a'!C:Q,15,0)</f>
        <v>#N/A</v>
      </c>
      <c r="AG200" t="e">
        <v>#N/A</v>
      </c>
      <c r="AH200" t="e">
        <v>#N/A</v>
      </c>
      <c r="AI200" s="120" t="str">
        <f>VLOOKUP(Tabla1[[#This Row],[MOTIVO]],clasificador!A:C,2,0)</f>
        <v>Solicitud</v>
      </c>
      <c r="AJ200" s="120" t="str">
        <f>VLOOKUP(Tabla1[[#This Row],[MOTIVO]],clasificador!A:C,3,0)</f>
        <v>SOLICITUD</v>
      </c>
      <c r="AK200" s="329"/>
    </row>
    <row r="201" spans="1:37" ht="18.75" customHeight="1">
      <c r="A201" s="120">
        <f>YEAR(Tabla1[[#This Row],[FECHA DEL INCIDENTE]])*100+MONTH(Tabla1[[#This Row],[FECHA DEL INCIDENTE]])</f>
        <v>202503</v>
      </c>
      <c r="B201" s="120" t="s">
        <v>6347</v>
      </c>
      <c r="C201" s="120" t="s">
        <v>6348</v>
      </c>
      <c r="D201" s="120" t="s">
        <v>1067</v>
      </c>
      <c r="E201" s="120" t="s">
        <v>400</v>
      </c>
      <c r="F201" s="120" t="s">
        <v>2</v>
      </c>
      <c r="G201" s="232">
        <v>74913321</v>
      </c>
      <c r="H201" s="122" t="s">
        <v>6880</v>
      </c>
      <c r="I201" s="119"/>
      <c r="J201" s="235"/>
      <c r="K201" s="120"/>
      <c r="L201" s="120"/>
      <c r="M201" s="120"/>
      <c r="N201" s="2" t="s">
        <v>298</v>
      </c>
      <c r="O201" s="120" t="s">
        <v>299</v>
      </c>
      <c r="P201" s="121" t="s">
        <v>6872</v>
      </c>
      <c r="Q201" s="125" t="s">
        <v>6359</v>
      </c>
      <c r="R201" s="129" t="s">
        <v>400</v>
      </c>
      <c r="S201" s="120" t="s">
        <v>331</v>
      </c>
      <c r="T201" s="117">
        <v>45740</v>
      </c>
      <c r="U201" s="67" t="s">
        <v>6873</v>
      </c>
      <c r="V201" s="127">
        <v>45749</v>
      </c>
      <c r="W201" s="1" t="s">
        <v>141</v>
      </c>
      <c r="X201" s="120">
        <f>NETWORKDAYS(Tabla1[[#This Row],[FECHA DEL INCIDENTE]],Tabla1[[#This Row],[FECHA DE RESPUESTA]])</f>
        <v>8</v>
      </c>
      <c r="Y201" s="120" t="str">
        <f>IF(Tabla1[[#This Row],[ESTADO]]="ACTIVA","ACTIVA",IF(Tabla1[[#This Row],[ESTADO]]="CERRADA","CERRADA",IF(Tabla1[[#This Row],[ESTADO]]="TRASLADADA","CERRADA",IF(Tabla1[[#This Row],[ESTADO]]="DESMONTADA","CERRADA",IF(Tabla1[[#This Row],[ESTADO]]="SEGUIMIENTO","ACTIVA")))))</f>
        <v>CERRADA</v>
      </c>
      <c r="Z201" s="120" t="str">
        <f>+IF(Tabla1[[#This Row],[T. RESPUESTA]]&lt;=1,"24 HORAS",IF(Tabla1[[#This Row],[T. RESPUESTA]]=2,"48 HORAS",IF(Tabla1[[#This Row],[T. RESPUESTA]]=3,"72 HORAS",IF(Tabla1[[#This Row],[T. RESPUESTA]]=4,"96 HORAS",IF(Tabla1[[#This Row],[T. RESPUESTA]]=5,"120 HORAS",IF(Tabla1[[#This Row],[T. RESPUESTA]]&gt;=6,"6 DIAS O MAS","ERROR"))))))</f>
        <v>6 DIAS O MAS</v>
      </c>
      <c r="AA201" s="120" t="s">
        <v>6355</v>
      </c>
      <c r="AB201" s="120" t="str">
        <f>TEXT(Tabla1[[#This Row],[FECHA DEL INCIDENTE]],"MMM-DD")</f>
        <v>mar-24</v>
      </c>
      <c r="AC201" s="122" t="e">
        <f>VLOOKUP(G201,'Archivo data rimac reclamos'!B:C,2,0)</f>
        <v>#N/A</v>
      </c>
      <c r="AD201" s="122" t="e">
        <f>VLOOKUP(Tabla1[[#This Row],[dn]],'Reporte de casos MAD'!H:W,16,0)</f>
        <v>#N/A</v>
      </c>
      <c r="AE201" s="120" t="e">
        <f>VLOOKUP(Tabla1[[#This Row],[dn]],'HOJA 3 MEDICAMENTOS'!G:Q,11,0)</f>
        <v>#N/A</v>
      </c>
      <c r="AF201" t="e">
        <f>VLOOKUP(Tabla1[[#This Row],[dn]],'base pendientes viva 1a'!C:Q,15,0)</f>
        <v>#N/A</v>
      </c>
      <c r="AG201" t="e">
        <v>#N/A</v>
      </c>
      <c r="AH201" t="e">
        <v>#N/A</v>
      </c>
      <c r="AI201" s="120" t="str">
        <f>VLOOKUP(Tabla1[[#This Row],[MOTIVO]],clasificador!A:C,2,0)</f>
        <v>Solicitud</v>
      </c>
      <c r="AJ201" s="120" t="str">
        <f>VLOOKUP(Tabla1[[#This Row],[MOTIVO]],clasificador!A:C,3,0)</f>
        <v>SOLICITUD</v>
      </c>
      <c r="AK201" s="329"/>
    </row>
    <row r="202" spans="1:37" ht="18.75" customHeight="1">
      <c r="A202" s="120">
        <f>YEAR(Tabla1[[#This Row],[FECHA DEL INCIDENTE]])*100+MONTH(Tabla1[[#This Row],[FECHA DEL INCIDENTE]])</f>
        <v>202503</v>
      </c>
      <c r="B202" s="120" t="s">
        <v>6347</v>
      </c>
      <c r="C202" s="120" t="s">
        <v>6348</v>
      </c>
      <c r="D202" s="120" t="s">
        <v>1067</v>
      </c>
      <c r="E202" s="120" t="s">
        <v>400</v>
      </c>
      <c r="F202" s="120" t="s">
        <v>2</v>
      </c>
      <c r="G202" s="232">
        <v>72479331</v>
      </c>
      <c r="H202" s="122" t="s">
        <v>6881</v>
      </c>
      <c r="I202" s="119"/>
      <c r="J202" s="235"/>
      <c r="K202" s="120"/>
      <c r="L202" s="120"/>
      <c r="M202" s="120"/>
      <c r="N202" s="2" t="s">
        <v>298</v>
      </c>
      <c r="O202" s="120" t="s">
        <v>299</v>
      </c>
      <c r="P202" s="121" t="s">
        <v>6872</v>
      </c>
      <c r="Q202" s="125" t="s">
        <v>6359</v>
      </c>
      <c r="R202" s="129" t="s">
        <v>400</v>
      </c>
      <c r="S202" s="120" t="s">
        <v>331</v>
      </c>
      <c r="T202" s="117">
        <v>45740</v>
      </c>
      <c r="U202" s="67" t="s">
        <v>6873</v>
      </c>
      <c r="V202" s="127">
        <v>45749</v>
      </c>
      <c r="W202" s="1" t="s">
        <v>141</v>
      </c>
      <c r="X202" s="120">
        <f>NETWORKDAYS(Tabla1[[#This Row],[FECHA DEL INCIDENTE]],Tabla1[[#This Row],[FECHA DE RESPUESTA]])</f>
        <v>8</v>
      </c>
      <c r="Y202" s="120" t="str">
        <f>IF(Tabla1[[#This Row],[ESTADO]]="ACTIVA","ACTIVA",IF(Tabla1[[#This Row],[ESTADO]]="CERRADA","CERRADA",IF(Tabla1[[#This Row],[ESTADO]]="TRASLADADA","CERRADA",IF(Tabla1[[#This Row],[ESTADO]]="DESMONTADA","CERRADA",IF(Tabla1[[#This Row],[ESTADO]]="SEGUIMIENTO","ACTIVA")))))</f>
        <v>CERRADA</v>
      </c>
      <c r="Z202" s="120" t="str">
        <f>+IF(Tabla1[[#This Row],[T. RESPUESTA]]&lt;=1,"24 HORAS",IF(Tabla1[[#This Row],[T. RESPUESTA]]=2,"48 HORAS",IF(Tabla1[[#This Row],[T. RESPUESTA]]=3,"72 HORAS",IF(Tabla1[[#This Row],[T. RESPUESTA]]=4,"96 HORAS",IF(Tabla1[[#This Row],[T. RESPUESTA]]=5,"120 HORAS",IF(Tabla1[[#This Row],[T. RESPUESTA]]&gt;=6,"6 DIAS O MAS","ERROR"))))))</f>
        <v>6 DIAS O MAS</v>
      </c>
      <c r="AA202" s="120" t="s">
        <v>6355</v>
      </c>
      <c r="AB202" s="120" t="str">
        <f>TEXT(Tabla1[[#This Row],[FECHA DEL INCIDENTE]],"MMM-DD")</f>
        <v>mar-24</v>
      </c>
      <c r="AC202" s="122" t="e">
        <f>VLOOKUP(G202,'Archivo data rimac reclamos'!B:C,2,0)</f>
        <v>#N/A</v>
      </c>
      <c r="AD202" s="122" t="e">
        <f>VLOOKUP(Tabla1[[#This Row],[dn]],'Reporte de casos MAD'!H:W,16,0)</f>
        <v>#N/A</v>
      </c>
      <c r="AE202" s="120" t="e">
        <f>VLOOKUP(Tabla1[[#This Row],[dn]],'HOJA 3 MEDICAMENTOS'!G:Q,11,0)</f>
        <v>#N/A</v>
      </c>
      <c r="AF202" t="e">
        <f>VLOOKUP(Tabla1[[#This Row],[dn]],'base pendientes viva 1a'!C:Q,15,0)</f>
        <v>#N/A</v>
      </c>
      <c r="AG202" t="e">
        <v>#N/A</v>
      </c>
      <c r="AH202" t="e">
        <v>#N/A</v>
      </c>
      <c r="AI202" s="120" t="str">
        <f>VLOOKUP(Tabla1[[#This Row],[MOTIVO]],clasificador!A:C,2,0)</f>
        <v>Solicitud</v>
      </c>
      <c r="AJ202" s="120" t="str">
        <f>VLOOKUP(Tabla1[[#This Row],[MOTIVO]],clasificador!A:C,3,0)</f>
        <v>SOLICITUD</v>
      </c>
      <c r="AK202" s="329"/>
    </row>
    <row r="203" spans="1:37" ht="18.75" hidden="1" customHeight="1">
      <c r="A203" s="120">
        <f>YEAR(Tabla1[[#This Row],[FECHA DEL INCIDENTE]])*100+MONTH(Tabla1[[#This Row],[FECHA DEL INCIDENTE]])</f>
        <v>202503</v>
      </c>
      <c r="B203" s="120" t="s">
        <v>6347</v>
      </c>
      <c r="C203" s="120" t="s">
        <v>6348</v>
      </c>
      <c r="D203" s="120" t="s">
        <v>1067</v>
      </c>
      <c r="E203" s="120" t="s">
        <v>400</v>
      </c>
      <c r="F203" s="120" t="s">
        <v>2</v>
      </c>
      <c r="G203" s="235">
        <v>7274259</v>
      </c>
      <c r="H203" s="132" t="s">
        <v>6882</v>
      </c>
      <c r="I203" s="119"/>
      <c r="J203" s="235"/>
      <c r="K203" s="120"/>
      <c r="L203" s="120"/>
      <c r="M203" s="120"/>
      <c r="N203" s="2" t="s">
        <v>298</v>
      </c>
      <c r="O203" s="120" t="s">
        <v>299</v>
      </c>
      <c r="P203" s="121" t="s">
        <v>6883</v>
      </c>
      <c r="Q203" s="125" t="s">
        <v>6359</v>
      </c>
      <c r="R203" s="129" t="s">
        <v>272</v>
      </c>
      <c r="S203" s="120" t="s">
        <v>318</v>
      </c>
      <c r="T203" s="117">
        <v>45740</v>
      </c>
      <c r="U203" s="124" t="s">
        <v>6884</v>
      </c>
      <c r="V203" s="127">
        <v>45750</v>
      </c>
      <c r="W203" s="1" t="s">
        <v>141</v>
      </c>
      <c r="X203" s="120">
        <f>NETWORKDAYS(Tabla1[[#This Row],[FECHA DEL INCIDENTE]],Tabla1[[#This Row],[FECHA DE RESPUESTA]])</f>
        <v>9</v>
      </c>
      <c r="Y203" s="120" t="str">
        <f>IF(Tabla1[[#This Row],[ESTADO]]="ACTIVA","ACTIVA",IF(Tabla1[[#This Row],[ESTADO]]="CERRADA","CERRADA",IF(Tabla1[[#This Row],[ESTADO]]="TRASLADADA","CERRADA",IF(Tabla1[[#This Row],[ESTADO]]="DESMONTADA","CERRADA",IF(Tabla1[[#This Row],[ESTADO]]="SEGUIMIENTO","ACTIVA")))))</f>
        <v>CERRADA</v>
      </c>
      <c r="Z203" s="120" t="str">
        <f>+IF(Tabla1[[#This Row],[T. RESPUESTA]]&lt;=1,"24 HORAS",IF(Tabla1[[#This Row],[T. RESPUESTA]]=2,"48 HORAS",IF(Tabla1[[#This Row],[T. RESPUESTA]]=3,"72 HORAS",IF(Tabla1[[#This Row],[T. RESPUESTA]]=4,"96 HORAS",IF(Tabla1[[#This Row],[T. RESPUESTA]]=5,"120 HORAS",IF(Tabla1[[#This Row],[T. RESPUESTA]]&gt;=6,"6 DIAS O MAS","ERROR"))))))</f>
        <v>6 DIAS O MAS</v>
      </c>
      <c r="AA203" s="120" t="s">
        <v>6355</v>
      </c>
      <c r="AB203" s="120" t="str">
        <f>TEXT(Tabla1[[#This Row],[FECHA DEL INCIDENTE]],"MMM-DD")</f>
        <v>mar-24</v>
      </c>
      <c r="AC203" s="122" t="e">
        <f>VLOOKUP(G203,'Archivo data rimac reclamos'!B:C,2,0)</f>
        <v>#N/A</v>
      </c>
      <c r="AD203" s="122" t="e">
        <f>VLOOKUP(Tabla1[[#This Row],[dn]],'Reporte de casos MAD'!H:W,16,0)</f>
        <v>#N/A</v>
      </c>
      <c r="AE203" s="120" t="e">
        <f>VLOOKUP(Tabla1[[#This Row],[dn]],'HOJA 3 MEDICAMENTOS'!G:Q,11,0)</f>
        <v>#N/A</v>
      </c>
      <c r="AF203" t="e">
        <f>VLOOKUP(Tabla1[[#This Row],[dn]],'base pendientes viva 1a'!C:Q,15,0)</f>
        <v>#N/A</v>
      </c>
      <c r="AG203" t="e">
        <v>#N/A</v>
      </c>
      <c r="AH203" t="e">
        <v>#N/A</v>
      </c>
      <c r="AI203" s="120" t="str">
        <f>VLOOKUP(Tabla1[[#This Row],[MOTIVO]],clasificador!A:C,2,0)</f>
        <v>Solicitud</v>
      </c>
      <c r="AJ203" s="120" t="str">
        <f>VLOOKUP(Tabla1[[#This Row],[MOTIVO]],clasificador!A:C,3,0)</f>
        <v>SOLICITUD</v>
      </c>
      <c r="AK203" s="329"/>
    </row>
    <row r="204" spans="1:37" ht="18.75" hidden="1" customHeight="1">
      <c r="A204" s="120">
        <f>YEAR(Tabla1[[#This Row],[FECHA DEL INCIDENTE]])*100+MONTH(Tabla1[[#This Row],[FECHA DEL INCIDENTE]])</f>
        <v>202503</v>
      </c>
      <c r="B204" s="120" t="s">
        <v>6347</v>
      </c>
      <c r="C204" s="120" t="s">
        <v>6348</v>
      </c>
      <c r="D204" s="120" t="s">
        <v>1067</v>
      </c>
      <c r="E204" s="120" t="s">
        <v>400</v>
      </c>
      <c r="F204" s="120" t="s">
        <v>2</v>
      </c>
      <c r="G204" s="235">
        <v>25789059</v>
      </c>
      <c r="H204" s="132" t="s">
        <v>6885</v>
      </c>
      <c r="I204" s="119"/>
      <c r="J204" s="235"/>
      <c r="K204" s="120"/>
      <c r="L204" s="120"/>
      <c r="M204" s="120"/>
      <c r="N204" s="2" t="s">
        <v>298</v>
      </c>
      <c r="O204" s="120" t="s">
        <v>299</v>
      </c>
      <c r="P204" s="121" t="s">
        <v>6883</v>
      </c>
      <c r="Q204" s="125" t="s">
        <v>6359</v>
      </c>
      <c r="R204" s="129" t="s">
        <v>272</v>
      </c>
      <c r="S204" s="120" t="s">
        <v>318</v>
      </c>
      <c r="T204" s="117">
        <v>45740</v>
      </c>
      <c r="U204" s="124" t="s">
        <v>6884</v>
      </c>
      <c r="V204" s="127">
        <v>45750</v>
      </c>
      <c r="W204" s="1" t="s">
        <v>141</v>
      </c>
      <c r="X204" s="120">
        <f>NETWORKDAYS(Tabla1[[#This Row],[FECHA DEL INCIDENTE]],Tabla1[[#This Row],[FECHA DE RESPUESTA]])</f>
        <v>9</v>
      </c>
      <c r="Y204" s="120" t="str">
        <f>IF(Tabla1[[#This Row],[ESTADO]]="ACTIVA","ACTIVA",IF(Tabla1[[#This Row],[ESTADO]]="CERRADA","CERRADA",IF(Tabla1[[#This Row],[ESTADO]]="TRASLADADA","CERRADA",IF(Tabla1[[#This Row],[ESTADO]]="DESMONTADA","CERRADA",IF(Tabla1[[#This Row],[ESTADO]]="SEGUIMIENTO","ACTIVA")))))</f>
        <v>CERRADA</v>
      </c>
      <c r="Z204" s="120" t="str">
        <f>+IF(Tabla1[[#This Row],[T. RESPUESTA]]&lt;=1,"24 HORAS",IF(Tabla1[[#This Row],[T. RESPUESTA]]=2,"48 HORAS",IF(Tabla1[[#This Row],[T. RESPUESTA]]=3,"72 HORAS",IF(Tabla1[[#This Row],[T. RESPUESTA]]=4,"96 HORAS",IF(Tabla1[[#This Row],[T. RESPUESTA]]=5,"120 HORAS",IF(Tabla1[[#This Row],[T. RESPUESTA]]&gt;=6,"6 DIAS O MAS","ERROR"))))))</f>
        <v>6 DIAS O MAS</v>
      </c>
      <c r="AA204" s="120" t="s">
        <v>6355</v>
      </c>
      <c r="AB204" s="120" t="str">
        <f>TEXT(Tabla1[[#This Row],[FECHA DEL INCIDENTE]],"MMM-DD")</f>
        <v>mar-24</v>
      </c>
      <c r="AC204" s="122" t="e">
        <f>VLOOKUP(G204,'Archivo data rimac reclamos'!B:C,2,0)</f>
        <v>#N/A</v>
      </c>
      <c r="AD204" s="122" t="e">
        <f>VLOOKUP(Tabla1[[#This Row],[dn]],'Reporte de casos MAD'!H:W,16,0)</f>
        <v>#N/A</v>
      </c>
      <c r="AE204" s="120" t="e">
        <f>VLOOKUP(Tabla1[[#This Row],[dn]],'HOJA 3 MEDICAMENTOS'!G:Q,11,0)</f>
        <v>#N/A</v>
      </c>
      <c r="AF204" t="e">
        <f>VLOOKUP(Tabla1[[#This Row],[dn]],'base pendientes viva 1a'!C:Q,15,0)</f>
        <v>#N/A</v>
      </c>
      <c r="AG204" t="e">
        <v>#N/A</v>
      </c>
      <c r="AH204" t="e">
        <v>#N/A</v>
      </c>
      <c r="AI204" s="120" t="str">
        <f>VLOOKUP(Tabla1[[#This Row],[MOTIVO]],clasificador!A:C,2,0)</f>
        <v>Solicitud</v>
      </c>
      <c r="AJ204" s="120" t="str">
        <f>VLOOKUP(Tabla1[[#This Row],[MOTIVO]],clasificador!A:C,3,0)</f>
        <v>SOLICITUD</v>
      </c>
      <c r="AK204" s="329"/>
    </row>
    <row r="205" spans="1:37" ht="18.75" hidden="1" customHeight="1">
      <c r="A205" s="120">
        <f>YEAR(Tabla1[[#This Row],[FECHA DEL INCIDENTE]])*100+MONTH(Tabla1[[#This Row],[FECHA DEL INCIDENTE]])</f>
        <v>202503</v>
      </c>
      <c r="B205" s="120" t="s">
        <v>6347</v>
      </c>
      <c r="C205" s="120" t="s">
        <v>6348</v>
      </c>
      <c r="D205" s="120" t="s">
        <v>1067</v>
      </c>
      <c r="E205" s="120" t="s">
        <v>400</v>
      </c>
      <c r="F205" s="120" t="s">
        <v>2</v>
      </c>
      <c r="G205" s="235">
        <v>45372699</v>
      </c>
      <c r="H205" s="132" t="s">
        <v>6886</v>
      </c>
      <c r="I205" s="119"/>
      <c r="J205" s="235"/>
      <c r="K205" s="120"/>
      <c r="L205" s="120"/>
      <c r="M205" s="120"/>
      <c r="N205" s="2" t="s">
        <v>298</v>
      </c>
      <c r="O205" s="120" t="s">
        <v>299</v>
      </c>
      <c r="P205" s="121" t="s">
        <v>6883</v>
      </c>
      <c r="Q205" s="125" t="s">
        <v>6359</v>
      </c>
      <c r="R205" s="129" t="s">
        <v>272</v>
      </c>
      <c r="S205" s="120" t="s">
        <v>320</v>
      </c>
      <c r="T205" s="117">
        <v>45740</v>
      </c>
      <c r="U205" s="124" t="s">
        <v>6884</v>
      </c>
      <c r="V205" s="127">
        <v>45750</v>
      </c>
      <c r="W205" s="1" t="s">
        <v>141</v>
      </c>
      <c r="X205" s="120">
        <f>NETWORKDAYS(Tabla1[[#This Row],[FECHA DEL INCIDENTE]],Tabla1[[#This Row],[FECHA DE RESPUESTA]])</f>
        <v>9</v>
      </c>
      <c r="Y205" s="120" t="str">
        <f>IF(Tabla1[[#This Row],[ESTADO]]="ACTIVA","ACTIVA",IF(Tabla1[[#This Row],[ESTADO]]="CERRADA","CERRADA",IF(Tabla1[[#This Row],[ESTADO]]="TRASLADADA","CERRADA",IF(Tabla1[[#This Row],[ESTADO]]="DESMONTADA","CERRADA",IF(Tabla1[[#This Row],[ESTADO]]="SEGUIMIENTO","ACTIVA")))))</f>
        <v>CERRADA</v>
      </c>
      <c r="Z205" s="120" t="str">
        <f>+IF(Tabla1[[#This Row],[T. RESPUESTA]]&lt;=1,"24 HORAS",IF(Tabla1[[#This Row],[T. RESPUESTA]]=2,"48 HORAS",IF(Tabla1[[#This Row],[T. RESPUESTA]]=3,"72 HORAS",IF(Tabla1[[#This Row],[T. RESPUESTA]]=4,"96 HORAS",IF(Tabla1[[#This Row],[T. RESPUESTA]]=5,"120 HORAS",IF(Tabla1[[#This Row],[T. RESPUESTA]]&gt;=6,"6 DIAS O MAS","ERROR"))))))</f>
        <v>6 DIAS O MAS</v>
      </c>
      <c r="AA205" s="120" t="s">
        <v>6355</v>
      </c>
      <c r="AB205" s="120" t="str">
        <f>TEXT(Tabla1[[#This Row],[FECHA DEL INCIDENTE]],"MMM-DD")</f>
        <v>mar-24</v>
      </c>
      <c r="AC205" s="122" t="e">
        <f>VLOOKUP(G205,'Archivo data rimac reclamos'!B:C,2,0)</f>
        <v>#N/A</v>
      </c>
      <c r="AD205" s="122" t="e">
        <f>VLOOKUP(Tabla1[[#This Row],[dn]],'Reporte de casos MAD'!H:W,16,0)</f>
        <v>#N/A</v>
      </c>
      <c r="AE205" s="120" t="e">
        <f>VLOOKUP(Tabla1[[#This Row],[dn]],'HOJA 3 MEDICAMENTOS'!G:Q,11,0)</f>
        <v>#N/A</v>
      </c>
      <c r="AF205" t="e">
        <f>VLOOKUP(Tabla1[[#This Row],[dn]],'base pendientes viva 1a'!C:Q,15,0)</f>
        <v>#N/A</v>
      </c>
      <c r="AG205" t="e">
        <v>#N/A</v>
      </c>
      <c r="AH205" t="e">
        <v>#N/A</v>
      </c>
      <c r="AI205" s="120" t="str">
        <f>VLOOKUP(Tabla1[[#This Row],[MOTIVO]],clasificador!A:C,2,0)</f>
        <v>Solicitud</v>
      </c>
      <c r="AJ205" s="120" t="str">
        <f>VLOOKUP(Tabla1[[#This Row],[MOTIVO]],clasificador!A:C,3,0)</f>
        <v>SOLICITUD</v>
      </c>
      <c r="AK205" s="329"/>
    </row>
    <row r="206" spans="1:37" ht="18.75" hidden="1" customHeight="1">
      <c r="A206" s="120">
        <f>YEAR(Tabla1[[#This Row],[FECHA DEL INCIDENTE]])*100+MONTH(Tabla1[[#This Row],[FECHA DEL INCIDENTE]])</f>
        <v>202503</v>
      </c>
      <c r="B206" s="120" t="s">
        <v>6347</v>
      </c>
      <c r="C206" s="120" t="s">
        <v>6348</v>
      </c>
      <c r="D206" s="120" t="s">
        <v>1067</v>
      </c>
      <c r="E206" s="120" t="s">
        <v>400</v>
      </c>
      <c r="F206" s="120" t="s">
        <v>2</v>
      </c>
      <c r="G206" s="176">
        <v>81652973</v>
      </c>
      <c r="H206" s="122" t="s">
        <v>6887</v>
      </c>
      <c r="I206" s="119"/>
      <c r="J206" s="235"/>
      <c r="K206" s="120"/>
      <c r="L206" s="134" t="s">
        <v>6888</v>
      </c>
      <c r="M206" s="1" t="s">
        <v>6889</v>
      </c>
      <c r="N206" s="119" t="s">
        <v>26</v>
      </c>
      <c r="O206" s="1" t="s">
        <v>358</v>
      </c>
      <c r="P206" s="121" t="s">
        <v>6890</v>
      </c>
      <c r="Q206" s="125" t="s">
        <v>6352</v>
      </c>
      <c r="R206" s="129" t="s">
        <v>338</v>
      </c>
      <c r="S206" s="120" t="s">
        <v>6353</v>
      </c>
      <c r="T206" s="117">
        <v>45740</v>
      </c>
      <c r="U206" s="124" t="s">
        <v>6891</v>
      </c>
      <c r="V206" s="127">
        <v>45758</v>
      </c>
      <c r="W206" s="120" t="s">
        <v>141</v>
      </c>
      <c r="X206" s="120">
        <f>NETWORKDAYS(Tabla1[[#This Row],[FECHA DEL INCIDENTE]],Tabla1[[#This Row],[FECHA DE RESPUESTA]])</f>
        <v>15</v>
      </c>
      <c r="Y206" s="120" t="str">
        <f>IF(Tabla1[[#This Row],[ESTADO]]="ACTIVA","ACTIVA",IF(Tabla1[[#This Row],[ESTADO]]="CERRADA","CERRADA",IF(Tabla1[[#This Row],[ESTADO]]="TRASLADADA","CERRADA",IF(Tabla1[[#This Row],[ESTADO]]="DESMONTADA","CERRADA",IF(Tabla1[[#This Row],[ESTADO]]="SEGUIMIENTO","ACTIVA")))))</f>
        <v>CERRADA</v>
      </c>
      <c r="Z206" s="120" t="str">
        <f>+IF(Tabla1[[#This Row],[T. RESPUESTA]]&lt;=1,"24 HORAS",IF(Tabla1[[#This Row],[T. RESPUESTA]]=2,"48 HORAS",IF(Tabla1[[#This Row],[T. RESPUESTA]]=3,"72 HORAS",IF(Tabla1[[#This Row],[T. RESPUESTA]]=4,"96 HORAS",IF(Tabla1[[#This Row],[T. RESPUESTA]]=5,"120 HORAS",IF(Tabla1[[#This Row],[T. RESPUESTA]]&gt;=6,"6 DIAS O MAS","ERROR"))))))</f>
        <v>6 DIAS O MAS</v>
      </c>
      <c r="AA206" s="120" t="s">
        <v>6355</v>
      </c>
      <c r="AB206" s="120" t="str">
        <f>TEXT(Tabla1[[#This Row],[FECHA DEL INCIDENTE]],"MMM-DD")</f>
        <v>mar-24</v>
      </c>
      <c r="AC206" s="122" t="e">
        <f>VLOOKUP(G206,'Archivo data rimac reclamos'!B:C,2,0)</f>
        <v>#N/A</v>
      </c>
      <c r="AD206" s="122" t="str">
        <f>VLOOKUP(Tabla1[[#This Row],[dn]],'Reporte de casos MAD'!H:W,16,0)</f>
        <v>CANCELADO POR PACIENTE</v>
      </c>
      <c r="AE206" s="120" t="e">
        <f>VLOOKUP(Tabla1[[#This Row],[dn]],'HOJA 3 MEDICAMENTOS'!G:Q,11,0)</f>
        <v>#N/A</v>
      </c>
      <c r="AF206" t="e">
        <f>VLOOKUP(Tabla1[[#This Row],[dn]],'base pendientes viva 1a'!C:Q,15,0)</f>
        <v>#N/A</v>
      </c>
      <c r="AG206" t="e">
        <v>#N/A</v>
      </c>
      <c r="AH206" t="e">
        <v>#N/A</v>
      </c>
      <c r="AI206" s="120" t="str">
        <f>VLOOKUP(Tabla1[[#This Row],[MOTIVO]],clasificador!A:C,2,0)</f>
        <v>Medicamentos</v>
      </c>
      <c r="AJ206" s="120" t="str">
        <f>VLOOKUP(Tabla1[[#This Row],[MOTIVO]],clasificador!A:C,3,0)</f>
        <v>SERVICIO</v>
      </c>
      <c r="AK206" s="329"/>
    </row>
    <row r="207" spans="1:37" ht="18.75" hidden="1" customHeight="1">
      <c r="A207" s="120">
        <f>YEAR(Tabla1[[#This Row],[FECHA DEL INCIDENTE]])*100+MONTH(Tabla1[[#This Row],[FECHA DEL INCIDENTE]])</f>
        <v>202503</v>
      </c>
      <c r="B207" s="120" t="s">
        <v>6347</v>
      </c>
      <c r="C207" s="120" t="s">
        <v>6348</v>
      </c>
      <c r="D207" s="120" t="s">
        <v>1067</v>
      </c>
      <c r="E207" s="120" t="s">
        <v>6819</v>
      </c>
      <c r="F207" s="120" t="s">
        <v>2</v>
      </c>
      <c r="G207" s="176">
        <v>90396572</v>
      </c>
      <c r="H207" s="122" t="s">
        <v>6892</v>
      </c>
      <c r="I207" s="119"/>
      <c r="J207" s="235"/>
      <c r="K207" s="120"/>
      <c r="L207" s="133" t="s">
        <v>6893</v>
      </c>
      <c r="M207" s="1" t="s">
        <v>6894</v>
      </c>
      <c r="N207" s="119" t="s">
        <v>26</v>
      </c>
      <c r="O207" s="1" t="s">
        <v>358</v>
      </c>
      <c r="P207" s="85" t="s">
        <v>6895</v>
      </c>
      <c r="Q207" s="125" t="s">
        <v>6352</v>
      </c>
      <c r="R207" s="129" t="s">
        <v>338</v>
      </c>
      <c r="S207" s="120" t="s">
        <v>6353</v>
      </c>
      <c r="T207" s="117">
        <v>45740</v>
      </c>
      <c r="U207" s="124" t="s">
        <v>6896</v>
      </c>
      <c r="V207" s="127">
        <v>45758</v>
      </c>
      <c r="W207" s="120" t="s">
        <v>141</v>
      </c>
      <c r="X207" s="120">
        <f>NETWORKDAYS(Tabla1[[#This Row],[FECHA DEL INCIDENTE]],Tabla1[[#This Row],[FECHA DE RESPUESTA]])</f>
        <v>15</v>
      </c>
      <c r="Y207" s="120" t="str">
        <f>IF(Tabla1[[#This Row],[ESTADO]]="ACTIVA","ACTIVA",IF(Tabla1[[#This Row],[ESTADO]]="CERRADA","CERRADA",IF(Tabla1[[#This Row],[ESTADO]]="TRASLADADA","CERRADA",IF(Tabla1[[#This Row],[ESTADO]]="DESMONTADA","CERRADA",IF(Tabla1[[#This Row],[ESTADO]]="SEGUIMIENTO","ACTIVA")))))</f>
        <v>CERRADA</v>
      </c>
      <c r="Z207" s="120" t="str">
        <f>+IF(Tabla1[[#This Row],[T. RESPUESTA]]&lt;=1,"24 HORAS",IF(Tabla1[[#This Row],[T. RESPUESTA]]=2,"48 HORAS",IF(Tabla1[[#This Row],[T. RESPUESTA]]=3,"72 HORAS",IF(Tabla1[[#This Row],[T. RESPUESTA]]=4,"96 HORAS",IF(Tabla1[[#This Row],[T. RESPUESTA]]=5,"120 HORAS",IF(Tabla1[[#This Row],[T. RESPUESTA]]&gt;=6,"6 DIAS O MAS","ERROR"))))))</f>
        <v>6 DIAS O MAS</v>
      </c>
      <c r="AA207" s="120" t="s">
        <v>6355</v>
      </c>
      <c r="AB207" s="120" t="str">
        <f>TEXT(Tabla1[[#This Row],[FECHA DEL INCIDENTE]],"MMM-DD")</f>
        <v>mar-24</v>
      </c>
      <c r="AC207" s="122" t="e">
        <f>VLOOKUP(G207,'Archivo data rimac reclamos'!B:C,2,0)</f>
        <v>#N/A</v>
      </c>
      <c r="AD207" s="122" t="str">
        <f>VLOOKUP(Tabla1[[#This Row],[dn]],'Reporte de casos MAD'!H:W,16,0)</f>
        <v>ENTREGADO</v>
      </c>
      <c r="AE207" s="120" t="e">
        <f>VLOOKUP(Tabla1[[#This Row],[dn]],'HOJA 3 MEDICAMENTOS'!G:Q,11,0)</f>
        <v>#N/A</v>
      </c>
      <c r="AF207" t="e">
        <f>VLOOKUP(Tabla1[[#This Row],[dn]],'base pendientes viva 1a'!C:Q,15,0)</f>
        <v>#N/A</v>
      </c>
      <c r="AG207" t="e">
        <v>#N/A</v>
      </c>
      <c r="AH207" t="e">
        <v>#N/A</v>
      </c>
      <c r="AI207" s="120" t="str">
        <f>VLOOKUP(Tabla1[[#This Row],[MOTIVO]],clasificador!A:C,2,0)</f>
        <v>Medicamentos</v>
      </c>
      <c r="AJ207" s="120" t="str">
        <f>VLOOKUP(Tabla1[[#This Row],[MOTIVO]],clasificador!A:C,3,0)</f>
        <v>SERVICIO</v>
      </c>
      <c r="AK207" s="329"/>
    </row>
    <row r="208" spans="1:37" ht="18.75" hidden="1" customHeight="1">
      <c r="A208" s="120">
        <f>YEAR(Tabla1[[#This Row],[FECHA DEL INCIDENTE]])*100+MONTH(Tabla1[[#This Row],[FECHA DEL INCIDENTE]])</f>
        <v>202503</v>
      </c>
      <c r="B208" s="120" t="s">
        <v>6347</v>
      </c>
      <c r="C208" s="120" t="s">
        <v>6348</v>
      </c>
      <c r="D208" s="120" t="s">
        <v>1067</v>
      </c>
      <c r="E208" s="120" t="s">
        <v>6819</v>
      </c>
      <c r="F208" s="120" t="s">
        <v>2</v>
      </c>
      <c r="G208" s="176">
        <v>41942502</v>
      </c>
      <c r="H208" s="122" t="s">
        <v>6897</v>
      </c>
      <c r="I208" s="119"/>
      <c r="J208" s="235"/>
      <c r="K208" s="120"/>
      <c r="L208" s="70" t="s">
        <v>6898</v>
      </c>
      <c r="M208" s="1" t="s">
        <v>6899</v>
      </c>
      <c r="N208" s="119" t="s">
        <v>26</v>
      </c>
      <c r="O208" s="120" t="s">
        <v>358</v>
      </c>
      <c r="P208" s="121" t="s">
        <v>6900</v>
      </c>
      <c r="Q208" s="125" t="s">
        <v>6901</v>
      </c>
      <c r="R208" s="129" t="s">
        <v>6819</v>
      </c>
      <c r="S208" s="120" t="s">
        <v>303</v>
      </c>
      <c r="T208" s="117">
        <v>45740</v>
      </c>
      <c r="U208" s="124" t="s">
        <v>6902</v>
      </c>
      <c r="V208" s="117">
        <v>45742</v>
      </c>
      <c r="W208" s="120" t="s">
        <v>141</v>
      </c>
      <c r="X208" s="120">
        <f>NETWORKDAYS(Tabla1[[#This Row],[FECHA DEL INCIDENTE]],Tabla1[[#This Row],[FECHA DE RESPUESTA]])</f>
        <v>3</v>
      </c>
      <c r="Y208" s="120" t="str">
        <f>IF(Tabla1[[#This Row],[ESTADO]]="ACTIVA","ACTIVA",IF(Tabla1[[#This Row],[ESTADO]]="CERRADA","CERRADA",IF(Tabla1[[#This Row],[ESTADO]]="TRASLADADA","CERRADA",IF(Tabla1[[#This Row],[ESTADO]]="DESMONTADA","CERRADA",IF(Tabla1[[#This Row],[ESTADO]]="SEGUIMIENTO","ACTIVA")))))</f>
        <v>CERRADA</v>
      </c>
      <c r="Z208" s="120" t="str">
        <f>+IF(Tabla1[[#This Row],[T. RESPUESTA]]&lt;=1,"24 HORAS",IF(Tabla1[[#This Row],[T. RESPUESTA]]=2,"48 HORAS",IF(Tabla1[[#This Row],[T. RESPUESTA]]=3,"72 HORAS",IF(Tabla1[[#This Row],[T. RESPUESTA]]=4,"96 HORAS",IF(Tabla1[[#This Row],[T. RESPUESTA]]=5,"120 HORAS",IF(Tabla1[[#This Row],[T. RESPUESTA]]&gt;=6,"6 DIAS O MAS","ERROR"))))))</f>
        <v>72 HORAS</v>
      </c>
      <c r="AA208" s="120" t="s">
        <v>6355</v>
      </c>
      <c r="AB208" s="120" t="str">
        <f>TEXT(Tabla1[[#This Row],[FECHA DEL INCIDENTE]],"MMM-DD")</f>
        <v>mar-24</v>
      </c>
      <c r="AC208" s="122" t="e">
        <f>VLOOKUP(G208,'Archivo data rimac reclamos'!B:C,2,0)</f>
        <v>#N/A</v>
      </c>
      <c r="AD208" s="122" t="str">
        <f>VLOOKUP(Tabla1[[#This Row],[dn]],'Reporte de casos MAD'!H:W,16,0)</f>
        <v>SIN INFORMACION</v>
      </c>
      <c r="AE208" s="120" t="e">
        <f>VLOOKUP(Tabla1[[#This Row],[dn]],'HOJA 3 MEDICAMENTOS'!G:Q,11,0)</f>
        <v>#N/A</v>
      </c>
      <c r="AF208" t="e">
        <f>VLOOKUP(Tabla1[[#This Row],[dn]],'base pendientes viva 1a'!C:Q,15,0)</f>
        <v>#N/A</v>
      </c>
      <c r="AG208" t="e">
        <v>#N/A</v>
      </c>
      <c r="AH208" t="e">
        <v>#N/A</v>
      </c>
      <c r="AI208" s="120" t="str">
        <f>VLOOKUP(Tabla1[[#This Row],[MOTIVO]],clasificador!A:C,2,0)</f>
        <v>Atencion Asistencial</v>
      </c>
      <c r="AJ208" s="120" t="str">
        <f>VLOOKUP(Tabla1[[#This Row],[MOTIVO]],clasificador!A:C,3,0)</f>
        <v>SERVICIO</v>
      </c>
      <c r="AK208" s="329"/>
    </row>
    <row r="209" spans="1:37" ht="18.75" hidden="1" customHeight="1">
      <c r="A209" s="120">
        <f>YEAR(Tabla1[[#This Row],[FECHA DEL INCIDENTE]])*100+MONTH(Tabla1[[#This Row],[FECHA DEL INCIDENTE]])</f>
        <v>202503</v>
      </c>
      <c r="B209" s="120" t="s">
        <v>6347</v>
      </c>
      <c r="C209" s="120" t="s">
        <v>6348</v>
      </c>
      <c r="D209" s="120" t="s">
        <v>1067</v>
      </c>
      <c r="E209" s="120" t="s">
        <v>6819</v>
      </c>
      <c r="F209" s="120" t="s">
        <v>2</v>
      </c>
      <c r="G209" s="232">
        <v>43672701</v>
      </c>
      <c r="H209" s="122" t="s">
        <v>6903</v>
      </c>
      <c r="I209" s="119"/>
      <c r="J209" s="235"/>
      <c r="K209" s="120"/>
      <c r="L209" s="133" t="s">
        <v>6904</v>
      </c>
      <c r="M209" s="1" t="s">
        <v>6905</v>
      </c>
      <c r="N209" s="119" t="s">
        <v>26</v>
      </c>
      <c r="O209" s="1" t="s">
        <v>358</v>
      </c>
      <c r="P209" s="136" t="s">
        <v>6906</v>
      </c>
      <c r="Q209" s="125" t="s">
        <v>6352</v>
      </c>
      <c r="R209" s="129" t="s">
        <v>338</v>
      </c>
      <c r="S209" s="120" t="s">
        <v>6353</v>
      </c>
      <c r="T209" s="117">
        <v>45740</v>
      </c>
      <c r="U209" s="124" t="s">
        <v>6907</v>
      </c>
      <c r="V209" s="127">
        <v>45759</v>
      </c>
      <c r="W209" s="120" t="s">
        <v>141</v>
      </c>
      <c r="X209" s="120">
        <f>NETWORKDAYS(Tabla1[[#This Row],[FECHA DEL INCIDENTE]],Tabla1[[#This Row],[FECHA DE RESPUESTA]])</f>
        <v>15</v>
      </c>
      <c r="Y209" s="120" t="str">
        <f>IF(Tabla1[[#This Row],[ESTADO]]="ACTIVA","ACTIVA",IF(Tabla1[[#This Row],[ESTADO]]="CERRADA","CERRADA",IF(Tabla1[[#This Row],[ESTADO]]="TRASLADADA","CERRADA",IF(Tabla1[[#This Row],[ESTADO]]="DESMONTADA","CERRADA",IF(Tabla1[[#This Row],[ESTADO]]="SEGUIMIENTO","ACTIVA")))))</f>
        <v>CERRADA</v>
      </c>
      <c r="Z209" s="120" t="str">
        <f>+IF(Tabla1[[#This Row],[T. RESPUESTA]]&lt;=1,"24 HORAS",IF(Tabla1[[#This Row],[T. RESPUESTA]]=2,"48 HORAS",IF(Tabla1[[#This Row],[T. RESPUESTA]]=3,"72 HORAS",IF(Tabla1[[#This Row],[T. RESPUESTA]]=4,"96 HORAS",IF(Tabla1[[#This Row],[T. RESPUESTA]]=5,"120 HORAS",IF(Tabla1[[#This Row],[T. RESPUESTA]]&gt;=6,"6 DIAS O MAS","ERROR"))))))</f>
        <v>6 DIAS O MAS</v>
      </c>
      <c r="AA209" s="120" t="s">
        <v>6355</v>
      </c>
      <c r="AB209" s="120" t="str">
        <f>TEXT(Tabla1[[#This Row],[FECHA DEL INCIDENTE]],"MMM-DD")</f>
        <v>mar-24</v>
      </c>
      <c r="AC209" s="122" t="e">
        <f>VLOOKUP(G209,'Archivo data rimac reclamos'!B:C,2,0)</f>
        <v>#N/A</v>
      </c>
      <c r="AD209" s="122" t="str">
        <f>VLOOKUP(Tabla1[[#This Row],[dn]],'Reporte de casos MAD'!H:W,16,0)</f>
        <v>ENTREGADO</v>
      </c>
      <c r="AE209" s="120" t="e">
        <f>VLOOKUP(Tabla1[[#This Row],[dn]],'HOJA 3 MEDICAMENTOS'!G:Q,11,0)</f>
        <v>#N/A</v>
      </c>
      <c r="AF209" t="e">
        <f>VLOOKUP(Tabla1[[#This Row],[dn]],'base pendientes viva 1a'!C:Q,15,0)</f>
        <v>#N/A</v>
      </c>
      <c r="AG209" t="e">
        <v>#N/A</v>
      </c>
      <c r="AH209" t="e">
        <v>#N/A</v>
      </c>
      <c r="AI209" s="120" t="str">
        <f>VLOOKUP(Tabla1[[#This Row],[MOTIVO]],clasificador!A:C,2,0)</f>
        <v>Medicamentos</v>
      </c>
      <c r="AJ209" s="120" t="str">
        <f>VLOOKUP(Tabla1[[#This Row],[MOTIVO]],clasificador!A:C,3,0)</f>
        <v>SERVICIO</v>
      </c>
      <c r="AK209" s="329"/>
    </row>
    <row r="210" spans="1:37" s="102" customFormat="1" ht="18.75" hidden="1" customHeight="1">
      <c r="A210" s="120">
        <f>YEAR(Tabla1[[#This Row],[FECHA DEL INCIDENTE]])*100+MONTH(Tabla1[[#This Row],[FECHA DEL INCIDENTE]])</f>
        <v>202503</v>
      </c>
      <c r="B210" s="120" t="s">
        <v>6347</v>
      </c>
      <c r="C210" s="120" t="s">
        <v>6348</v>
      </c>
      <c r="D210" s="120" t="s">
        <v>1067</v>
      </c>
      <c r="E210" s="120" t="s">
        <v>400</v>
      </c>
      <c r="F210" s="120" t="s">
        <v>2</v>
      </c>
      <c r="G210" s="232">
        <v>7811038</v>
      </c>
      <c r="H210" s="122" t="s">
        <v>6908</v>
      </c>
      <c r="I210" s="119"/>
      <c r="J210" s="235"/>
      <c r="K210" s="120"/>
      <c r="L210" s="120"/>
      <c r="M210" s="120"/>
      <c r="N210" s="119" t="s">
        <v>6498</v>
      </c>
      <c r="O210" s="120" t="s">
        <v>299</v>
      </c>
      <c r="P210" s="121" t="s">
        <v>6909</v>
      </c>
      <c r="Q210" s="125" t="s">
        <v>6352</v>
      </c>
      <c r="R210" s="129" t="s">
        <v>338</v>
      </c>
      <c r="S210" s="120" t="s">
        <v>6353</v>
      </c>
      <c r="T210" s="117">
        <v>45740</v>
      </c>
      <c r="U210" s="124" t="s">
        <v>6910</v>
      </c>
      <c r="V210" s="117">
        <v>45771</v>
      </c>
      <c r="W210" s="120" t="s">
        <v>141</v>
      </c>
      <c r="X210" s="120">
        <f>NETWORKDAYS(Tabla1[[#This Row],[FECHA DEL INCIDENTE]],Tabla1[[#This Row],[FECHA DE RESPUESTA]])</f>
        <v>24</v>
      </c>
      <c r="Y210" s="120" t="str">
        <f>IF(Tabla1[[#This Row],[ESTADO]]="ACTIVA","ACTIVA",IF(Tabla1[[#This Row],[ESTADO]]="CERRADA","CERRADA",IF(Tabla1[[#This Row],[ESTADO]]="TRASLADADA","CERRADA",IF(Tabla1[[#This Row],[ESTADO]]="DESMONTADA","CERRADA",IF(Tabla1[[#This Row],[ESTADO]]="SEGUIMIENTO","ACTIVA")))))</f>
        <v>CERRADA</v>
      </c>
      <c r="Z210" s="120" t="str">
        <f>+IF(Tabla1[[#This Row],[T. RESPUESTA]]&lt;=1,"24 HORAS",IF(Tabla1[[#This Row],[T. RESPUESTA]]=2,"48 HORAS",IF(Tabla1[[#This Row],[T. RESPUESTA]]=3,"72 HORAS",IF(Tabla1[[#This Row],[T. RESPUESTA]]=4,"96 HORAS",IF(Tabla1[[#This Row],[T. RESPUESTA]]=5,"120 HORAS",IF(Tabla1[[#This Row],[T. RESPUESTA]]&gt;=6,"6 DIAS O MAS","ERROR"))))))</f>
        <v>6 DIAS O MAS</v>
      </c>
      <c r="AA210" s="120" t="s">
        <v>6355</v>
      </c>
      <c r="AB210" s="120" t="str">
        <f>TEXT(Tabla1[[#This Row],[FECHA DEL INCIDENTE]],"MMM-DD")</f>
        <v>mar-24</v>
      </c>
      <c r="AC210" s="122" t="e">
        <f>VLOOKUP(G210,'Archivo data rimac reclamos'!B:C,2,0)</f>
        <v>#N/A</v>
      </c>
      <c r="AD210" s="122" t="str">
        <f>VLOOKUP(Tabla1[[#This Row],[dn]],'Reporte de casos MAD'!H:W,16,0)</f>
        <v>SIN INFORMACION</v>
      </c>
      <c r="AE210" s="120" t="e">
        <f>VLOOKUP(Tabla1[[#This Row],[dn]],'HOJA 3 MEDICAMENTOS'!G:Q,11,0)</f>
        <v>#N/A</v>
      </c>
      <c r="AF210" t="e">
        <f>VLOOKUP(Tabla1[[#This Row],[dn]],'base pendientes viva 1a'!C:Q,15,0)</f>
        <v>#N/A</v>
      </c>
      <c r="AG210" t="e">
        <v>#N/A</v>
      </c>
      <c r="AH210" t="e">
        <v>#N/A</v>
      </c>
      <c r="AI210" s="120" t="str">
        <f>VLOOKUP(Tabla1[[#This Row],[MOTIVO]],clasificador!A:C,2,0)</f>
        <v>Medicamentos</v>
      </c>
      <c r="AJ210" s="120" t="str">
        <f>VLOOKUP(Tabla1[[#This Row],[MOTIVO]],clasificador!A:C,3,0)</f>
        <v>SERVICIO</v>
      </c>
      <c r="AK210" s="331"/>
    </row>
    <row r="211" spans="1:37" s="102" customFormat="1" ht="18.75" hidden="1" customHeight="1">
      <c r="A211" s="120">
        <f>YEAR(Tabla1[[#This Row],[FECHA DEL INCIDENTE]])*100+MONTH(Tabla1[[#This Row],[FECHA DEL INCIDENTE]])</f>
        <v>202503</v>
      </c>
      <c r="B211" s="120" t="s">
        <v>6347</v>
      </c>
      <c r="C211" s="120" t="s">
        <v>6348</v>
      </c>
      <c r="D211" s="120" t="s">
        <v>1067</v>
      </c>
      <c r="E211" s="120" t="s">
        <v>400</v>
      </c>
      <c r="F211" s="120" t="s">
        <v>2</v>
      </c>
      <c r="G211" s="232">
        <v>10004424</v>
      </c>
      <c r="H211" s="2" t="s">
        <v>6911</v>
      </c>
      <c r="I211" s="119"/>
      <c r="J211" s="235"/>
      <c r="K211" s="120"/>
      <c r="L211" s="120"/>
      <c r="M211" s="120"/>
      <c r="N211" s="2" t="s">
        <v>298</v>
      </c>
      <c r="O211" s="1" t="s">
        <v>299</v>
      </c>
      <c r="P211" s="66" t="s">
        <v>6912</v>
      </c>
      <c r="Q211" s="6" t="s">
        <v>301</v>
      </c>
      <c r="R211" s="10" t="s">
        <v>408</v>
      </c>
      <c r="S211" s="1" t="s">
        <v>6718</v>
      </c>
      <c r="T211" s="117">
        <v>45740</v>
      </c>
      <c r="U211" s="123" t="s">
        <v>6913</v>
      </c>
      <c r="V211" s="4">
        <v>45751</v>
      </c>
      <c r="W211" s="1" t="s">
        <v>141</v>
      </c>
      <c r="X211" s="120">
        <f>NETWORKDAYS(Tabla1[[#This Row],[FECHA DEL INCIDENTE]],Tabla1[[#This Row],[FECHA DE RESPUESTA]])</f>
        <v>10</v>
      </c>
      <c r="Y211" s="120" t="str">
        <f>IF(Tabla1[[#This Row],[ESTADO]]="ACTIVA","ACTIVA",IF(Tabla1[[#This Row],[ESTADO]]="CERRADA","CERRADA",IF(Tabla1[[#This Row],[ESTADO]]="TRASLADADA","CERRADA",IF(Tabla1[[#This Row],[ESTADO]]="DESMONTADA","CERRADA",IF(Tabla1[[#This Row],[ESTADO]]="SEGUIMIENTO","ACTIVA")))))</f>
        <v>CERRADA</v>
      </c>
      <c r="Z211" s="120" t="str">
        <f>+IF(Tabla1[[#This Row],[T. RESPUESTA]]&lt;=1,"24 HORAS",IF(Tabla1[[#This Row],[T. RESPUESTA]]=2,"48 HORAS",IF(Tabla1[[#This Row],[T. RESPUESTA]]=3,"72 HORAS",IF(Tabla1[[#This Row],[T. RESPUESTA]]=4,"96 HORAS",IF(Tabla1[[#This Row],[T. RESPUESTA]]=5,"120 HORAS",IF(Tabla1[[#This Row],[T. RESPUESTA]]&gt;=6,"6 DIAS O MAS","ERROR"))))))</f>
        <v>6 DIAS O MAS</v>
      </c>
      <c r="AA211" s="1" t="s">
        <v>6355</v>
      </c>
      <c r="AB211" s="120" t="str">
        <f>TEXT(Tabla1[[#This Row],[FECHA DEL INCIDENTE]],"MMM-DD")</f>
        <v>mar-24</v>
      </c>
      <c r="AC211" s="122" t="e">
        <f>VLOOKUP(G211,'Archivo data rimac reclamos'!B:C,2,0)</f>
        <v>#N/A</v>
      </c>
      <c r="AD211" s="122" t="e">
        <f>VLOOKUP(Tabla1[[#This Row],[dn]],'Reporte de casos MAD'!H:W,16,0)</f>
        <v>#N/A</v>
      </c>
      <c r="AE211" s="120" t="e">
        <f>VLOOKUP(Tabla1[[#This Row],[dn]],'HOJA 3 MEDICAMENTOS'!G:Q,11,0)</f>
        <v>#N/A</v>
      </c>
      <c r="AF211" s="119" t="e">
        <f>VLOOKUP(Tabla1[[#This Row],[dn]],'base pendientes viva 1a'!C:Q,15,0)</f>
        <v>#N/A</v>
      </c>
      <c r="AG211" s="119"/>
      <c r="AH211" s="119"/>
      <c r="AI211" s="120" t="str">
        <f>VLOOKUP(Tabla1[[#This Row],[MOTIVO]],clasificador!A:C,2,0)</f>
        <v>Solicitud</v>
      </c>
      <c r="AJ211" s="120" t="str">
        <f>VLOOKUP(Tabla1[[#This Row],[MOTIVO]],clasificador!A:C,3,0)</f>
        <v>SOLICITUD</v>
      </c>
      <c r="AK211" s="331"/>
    </row>
    <row r="212" spans="1:37" s="102" customFormat="1" ht="18.75" hidden="1" customHeight="1">
      <c r="A212" s="120">
        <f>YEAR(Tabla1[[#This Row],[FECHA DEL INCIDENTE]])*100+MONTH(Tabla1[[#This Row],[FECHA DEL INCIDENTE]])</f>
        <v>202503</v>
      </c>
      <c r="B212" s="120" t="s">
        <v>6347</v>
      </c>
      <c r="C212" s="120" t="s">
        <v>6348</v>
      </c>
      <c r="D212" s="120" t="s">
        <v>1067</v>
      </c>
      <c r="E212" s="120" t="s">
        <v>400</v>
      </c>
      <c r="F212" s="120" t="s">
        <v>2</v>
      </c>
      <c r="G212" s="232">
        <v>2520695</v>
      </c>
      <c r="H212" s="122" t="s">
        <v>6914</v>
      </c>
      <c r="I212" s="119"/>
      <c r="J212" s="235"/>
      <c r="K212" s="120"/>
      <c r="L212" s="120"/>
      <c r="M212" s="120"/>
      <c r="N212" s="2" t="s">
        <v>298</v>
      </c>
      <c r="O212" s="1" t="s">
        <v>299</v>
      </c>
      <c r="P212" s="66" t="s">
        <v>6912</v>
      </c>
      <c r="Q212" s="6" t="s">
        <v>301</v>
      </c>
      <c r="R212" s="10" t="s">
        <v>408</v>
      </c>
      <c r="S212" s="1" t="s">
        <v>6718</v>
      </c>
      <c r="T212" s="117">
        <v>45740</v>
      </c>
      <c r="U212" s="124" t="s">
        <v>6915</v>
      </c>
      <c r="V212" s="117">
        <v>45769</v>
      </c>
      <c r="W212" s="1" t="s">
        <v>141</v>
      </c>
      <c r="X212" s="120">
        <f>NETWORKDAYS(Tabla1[[#This Row],[FECHA DEL INCIDENTE]],Tabla1[[#This Row],[FECHA DE RESPUESTA]])</f>
        <v>22</v>
      </c>
      <c r="Y212" s="120" t="str">
        <f>IF(Tabla1[[#This Row],[ESTADO]]="ACTIVA","ACTIVA",IF(Tabla1[[#This Row],[ESTADO]]="CERRADA","CERRADA",IF(Tabla1[[#This Row],[ESTADO]]="TRASLADADA","CERRADA",IF(Tabla1[[#This Row],[ESTADO]]="DESMONTADA","CERRADA",IF(Tabla1[[#This Row],[ESTADO]]="SEGUIMIENTO","ACTIVA")))))</f>
        <v>CERRADA</v>
      </c>
      <c r="Z212" s="120" t="str">
        <f>+IF(Tabla1[[#This Row],[T. RESPUESTA]]&lt;=1,"24 HORAS",IF(Tabla1[[#This Row],[T. RESPUESTA]]=2,"48 HORAS",IF(Tabla1[[#This Row],[T. RESPUESTA]]=3,"72 HORAS",IF(Tabla1[[#This Row],[T. RESPUESTA]]=4,"96 HORAS",IF(Tabla1[[#This Row],[T. RESPUESTA]]=5,"120 HORAS",IF(Tabla1[[#This Row],[T. RESPUESTA]]&gt;=6,"6 DIAS O MAS","ERROR"))))))</f>
        <v>6 DIAS O MAS</v>
      </c>
      <c r="AA212" s="1" t="s">
        <v>6355</v>
      </c>
      <c r="AB212" s="120" t="str">
        <f>TEXT(Tabla1[[#This Row],[FECHA DEL INCIDENTE]],"MMM-DD")</f>
        <v>mar-24</v>
      </c>
      <c r="AC212" s="122" t="e">
        <f>VLOOKUP(G212,'Archivo data rimac reclamos'!B:C,2,0)</f>
        <v>#N/A</v>
      </c>
      <c r="AD212" s="122" t="e">
        <f>VLOOKUP(Tabla1[[#This Row],[dn]],'Reporte de casos MAD'!H:W,16,0)</f>
        <v>#N/A</v>
      </c>
      <c r="AE212" s="120" t="e">
        <f>VLOOKUP(Tabla1[[#This Row],[dn]],'HOJA 3 MEDICAMENTOS'!G:Q,11,0)</f>
        <v>#N/A</v>
      </c>
      <c r="AF212" s="119" t="e">
        <f>VLOOKUP(Tabla1[[#This Row],[dn]],'base pendientes viva 1a'!C:Q,15,0)</f>
        <v>#N/A</v>
      </c>
      <c r="AG212" s="119"/>
      <c r="AH212" s="119"/>
      <c r="AI212" s="120" t="str">
        <f>VLOOKUP(Tabla1[[#This Row],[MOTIVO]],clasificador!A:C,2,0)</f>
        <v>Solicitud</v>
      </c>
      <c r="AJ212" s="120" t="str">
        <f>VLOOKUP(Tabla1[[#This Row],[MOTIVO]],clasificador!A:C,3,0)</f>
        <v>SOLICITUD</v>
      </c>
      <c r="AK212" s="331"/>
    </row>
    <row r="213" spans="1:37" s="102" customFormat="1" ht="18.75" hidden="1" customHeight="1">
      <c r="A213" s="120">
        <f>YEAR(Tabla1[[#This Row],[FECHA DEL INCIDENTE]])*100+MONTH(Tabla1[[#This Row],[FECHA DEL INCIDENTE]])</f>
        <v>202503</v>
      </c>
      <c r="B213" s="120" t="s">
        <v>6347</v>
      </c>
      <c r="C213" s="120" t="s">
        <v>6348</v>
      </c>
      <c r="D213" s="120" t="s">
        <v>1067</v>
      </c>
      <c r="E213" s="120" t="s">
        <v>400</v>
      </c>
      <c r="F213" s="120" t="s">
        <v>2</v>
      </c>
      <c r="G213" s="232">
        <v>8804113</v>
      </c>
      <c r="H213" s="122" t="s">
        <v>6635</v>
      </c>
      <c r="I213" s="119"/>
      <c r="J213" s="235"/>
      <c r="K213" s="120"/>
      <c r="L213" s="120"/>
      <c r="M213" s="120"/>
      <c r="N213" s="2" t="s">
        <v>298</v>
      </c>
      <c r="O213" s="1" t="s">
        <v>299</v>
      </c>
      <c r="P213" s="66" t="s">
        <v>6912</v>
      </c>
      <c r="Q213" s="6" t="s">
        <v>301</v>
      </c>
      <c r="R213" s="10" t="s">
        <v>408</v>
      </c>
      <c r="S213" s="1" t="s">
        <v>6718</v>
      </c>
      <c r="T213" s="117">
        <v>45740</v>
      </c>
      <c r="U213" s="124" t="s">
        <v>6916</v>
      </c>
      <c r="V213" s="4">
        <v>45755</v>
      </c>
      <c r="W213" s="84" t="s">
        <v>141</v>
      </c>
      <c r="X213" s="120">
        <f>NETWORKDAYS(Tabla1[[#This Row],[FECHA DEL INCIDENTE]],Tabla1[[#This Row],[FECHA DE RESPUESTA]])</f>
        <v>12</v>
      </c>
      <c r="Y213" s="120" t="str">
        <f>IF(Tabla1[[#This Row],[ESTADO]]="ACTIVA","ACTIVA",IF(Tabla1[[#This Row],[ESTADO]]="CERRADA","CERRADA",IF(Tabla1[[#This Row],[ESTADO]]="TRASLADADA","CERRADA",IF(Tabla1[[#This Row],[ESTADO]]="DESMONTADA","CERRADA",IF(Tabla1[[#This Row],[ESTADO]]="SEGUIMIENTO","ACTIVA")))))</f>
        <v>CERRADA</v>
      </c>
      <c r="Z213" s="120" t="str">
        <f>+IF(Tabla1[[#This Row],[T. RESPUESTA]]&lt;=1,"24 HORAS",IF(Tabla1[[#This Row],[T. RESPUESTA]]=2,"48 HORAS",IF(Tabla1[[#This Row],[T. RESPUESTA]]=3,"72 HORAS",IF(Tabla1[[#This Row],[T. RESPUESTA]]=4,"96 HORAS",IF(Tabla1[[#This Row],[T. RESPUESTA]]=5,"120 HORAS",IF(Tabla1[[#This Row],[T. RESPUESTA]]&gt;=6,"6 DIAS O MAS","ERROR"))))))</f>
        <v>6 DIAS O MAS</v>
      </c>
      <c r="AA213" s="1" t="s">
        <v>6355</v>
      </c>
      <c r="AB213" s="120" t="str">
        <f>TEXT(Tabla1[[#This Row],[FECHA DEL INCIDENTE]],"MMM-DD")</f>
        <v>mar-24</v>
      </c>
      <c r="AC213" s="122" t="str">
        <f>VLOOKUP(G213,'Archivo data rimac reclamos'!B:C,2,0)</f>
        <v>PACIENTE: BERTHA TALLEDO EYZAGUIRRE DE ECHEGARAY (92)</v>
      </c>
      <c r="AD213" s="122" t="e">
        <f>VLOOKUP(Tabla1[[#This Row],[dn]],'Reporte de casos MAD'!H:W,16,0)</f>
        <v>#N/A</v>
      </c>
      <c r="AE213" s="120" t="e">
        <f>VLOOKUP(Tabla1[[#This Row],[dn]],'HOJA 3 MEDICAMENTOS'!G:Q,11,0)</f>
        <v>#N/A</v>
      </c>
      <c r="AF213" s="119" t="e">
        <f>VLOOKUP(Tabla1[[#This Row],[dn]],'base pendientes viva 1a'!C:Q,15,0)</f>
        <v>#N/A</v>
      </c>
      <c r="AG213" s="119"/>
      <c r="AH213" s="119"/>
      <c r="AI213" s="120" t="str">
        <f>VLOOKUP(Tabla1[[#This Row],[MOTIVO]],clasificador!A:C,2,0)</f>
        <v>Solicitud</v>
      </c>
      <c r="AJ213" s="120" t="str">
        <f>VLOOKUP(Tabla1[[#This Row],[MOTIVO]],clasificador!A:C,3,0)</f>
        <v>SOLICITUD</v>
      </c>
      <c r="AK213" s="331"/>
    </row>
    <row r="214" spans="1:37" s="102" customFormat="1" ht="18.75" hidden="1" customHeight="1">
      <c r="A214" s="120">
        <f>YEAR(Tabla1[[#This Row],[FECHA DEL INCIDENTE]])*100+MONTH(Tabla1[[#This Row],[FECHA DEL INCIDENTE]])</f>
        <v>202503</v>
      </c>
      <c r="B214" s="120" t="s">
        <v>6347</v>
      </c>
      <c r="C214" s="120" t="s">
        <v>6348</v>
      </c>
      <c r="D214" s="120" t="s">
        <v>1067</v>
      </c>
      <c r="E214" s="120" t="s">
        <v>400</v>
      </c>
      <c r="F214" s="120" t="s">
        <v>2</v>
      </c>
      <c r="G214" s="208">
        <v>8743921</v>
      </c>
      <c r="H214" s="122" t="s">
        <v>161</v>
      </c>
      <c r="I214" s="119"/>
      <c r="J214" s="235"/>
      <c r="K214" s="120"/>
      <c r="L214" s="120"/>
      <c r="M214" s="120"/>
      <c r="N214" s="2" t="s">
        <v>298</v>
      </c>
      <c r="O214" s="1" t="s">
        <v>299</v>
      </c>
      <c r="P214" s="66" t="s">
        <v>6912</v>
      </c>
      <c r="Q214" s="6" t="s">
        <v>301</v>
      </c>
      <c r="R214" s="10" t="s">
        <v>408</v>
      </c>
      <c r="S214" s="1" t="s">
        <v>6718</v>
      </c>
      <c r="T214" s="117">
        <v>45740</v>
      </c>
      <c r="U214" s="124" t="s">
        <v>6917</v>
      </c>
      <c r="V214" s="4">
        <v>45758</v>
      </c>
      <c r="W214" s="84" t="s">
        <v>141</v>
      </c>
      <c r="X214" s="120">
        <f>NETWORKDAYS(Tabla1[[#This Row],[FECHA DEL INCIDENTE]],Tabla1[[#This Row],[FECHA DE RESPUESTA]])</f>
        <v>15</v>
      </c>
      <c r="Y214" s="120" t="str">
        <f>IF(Tabla1[[#This Row],[ESTADO]]="ACTIVA","ACTIVA",IF(Tabla1[[#This Row],[ESTADO]]="CERRADA","CERRADA",IF(Tabla1[[#This Row],[ESTADO]]="TRASLADADA","CERRADA",IF(Tabla1[[#This Row],[ESTADO]]="DESMONTADA","CERRADA",IF(Tabla1[[#This Row],[ESTADO]]="SEGUIMIENTO","ACTIVA")))))</f>
        <v>CERRADA</v>
      </c>
      <c r="Z214" s="120" t="str">
        <f>+IF(Tabla1[[#This Row],[T. RESPUESTA]]&lt;=1,"24 HORAS",IF(Tabla1[[#This Row],[T. RESPUESTA]]=2,"48 HORAS",IF(Tabla1[[#This Row],[T. RESPUESTA]]=3,"72 HORAS",IF(Tabla1[[#This Row],[T. RESPUESTA]]=4,"96 HORAS",IF(Tabla1[[#This Row],[T. RESPUESTA]]=5,"120 HORAS",IF(Tabla1[[#This Row],[T. RESPUESTA]]&gt;=6,"6 DIAS O MAS","ERROR"))))))</f>
        <v>6 DIAS O MAS</v>
      </c>
      <c r="AA214" s="1" t="s">
        <v>6355</v>
      </c>
      <c r="AB214" s="120" t="str">
        <f>TEXT(Tabla1[[#This Row],[FECHA DEL INCIDENTE]],"MMM-DD")</f>
        <v>mar-24</v>
      </c>
      <c r="AC214" s="122" t="e">
        <f>VLOOKUP(G214,'Archivo data rimac reclamos'!B:C,2,0)</f>
        <v>#N/A</v>
      </c>
      <c r="AD214" s="122" t="e">
        <f>VLOOKUP(Tabla1[[#This Row],[dn]],'Reporte de casos MAD'!H:W,16,0)</f>
        <v>#N/A</v>
      </c>
      <c r="AE214" s="120" t="e">
        <f>VLOOKUP(Tabla1[[#This Row],[dn]],'HOJA 3 MEDICAMENTOS'!G:Q,11,0)</f>
        <v>#N/A</v>
      </c>
      <c r="AF214" s="119" t="str">
        <f>VLOOKUP(Tabla1[[#This Row],[dn]],'base pendientes viva 1a'!C:Q,15,0)</f>
        <v>SI</v>
      </c>
      <c r="AG214" s="119"/>
      <c r="AH214" s="119"/>
      <c r="AI214" s="120" t="str">
        <f>VLOOKUP(Tabla1[[#This Row],[MOTIVO]],clasificador!A:C,2,0)</f>
        <v>Solicitud</v>
      </c>
      <c r="AJ214" s="120" t="str">
        <f>VLOOKUP(Tabla1[[#This Row],[MOTIVO]],clasificador!A:C,3,0)</f>
        <v>SOLICITUD</v>
      </c>
      <c r="AK214" s="331"/>
    </row>
    <row r="215" spans="1:37" s="102" customFormat="1" ht="18.75" hidden="1" customHeight="1">
      <c r="A215" s="120">
        <f>YEAR(Tabla1[[#This Row],[FECHA DEL INCIDENTE]])*100+MONTH(Tabla1[[#This Row],[FECHA DEL INCIDENTE]])</f>
        <v>202503</v>
      </c>
      <c r="B215" s="120" t="s">
        <v>6347</v>
      </c>
      <c r="C215" s="120" t="s">
        <v>6348</v>
      </c>
      <c r="D215" s="120" t="s">
        <v>1067</v>
      </c>
      <c r="E215" s="120" t="s">
        <v>400</v>
      </c>
      <c r="F215" s="120" t="s">
        <v>2</v>
      </c>
      <c r="G215" s="232">
        <v>8170776</v>
      </c>
      <c r="H215" s="122" t="s">
        <v>85</v>
      </c>
      <c r="I215" s="119"/>
      <c r="J215" s="235"/>
      <c r="K215" s="120"/>
      <c r="L215" s="120"/>
      <c r="M215" s="120"/>
      <c r="N215" s="2" t="s">
        <v>298</v>
      </c>
      <c r="O215" s="1" t="s">
        <v>299</v>
      </c>
      <c r="P215" s="66" t="s">
        <v>6912</v>
      </c>
      <c r="Q215" s="6" t="s">
        <v>301</v>
      </c>
      <c r="R215" s="10" t="s">
        <v>408</v>
      </c>
      <c r="S215" s="1" t="s">
        <v>6718</v>
      </c>
      <c r="T215" s="117">
        <v>45740</v>
      </c>
      <c r="U215" s="67" t="s">
        <v>6918</v>
      </c>
      <c r="V215" s="4">
        <v>45751</v>
      </c>
      <c r="W215" s="1" t="s">
        <v>141</v>
      </c>
      <c r="X215" s="120">
        <f>NETWORKDAYS(Tabla1[[#This Row],[FECHA DEL INCIDENTE]],Tabla1[[#This Row],[FECHA DE RESPUESTA]])</f>
        <v>10</v>
      </c>
      <c r="Y215" s="120" t="str">
        <f>IF(Tabla1[[#This Row],[ESTADO]]="ACTIVA","ACTIVA",IF(Tabla1[[#This Row],[ESTADO]]="CERRADA","CERRADA",IF(Tabla1[[#This Row],[ESTADO]]="TRASLADADA","CERRADA",IF(Tabla1[[#This Row],[ESTADO]]="DESMONTADA","CERRADA",IF(Tabla1[[#This Row],[ESTADO]]="SEGUIMIENTO","ACTIVA")))))</f>
        <v>CERRADA</v>
      </c>
      <c r="Z215" s="120" t="str">
        <f>+IF(Tabla1[[#This Row],[T. RESPUESTA]]&lt;=1,"24 HORAS",IF(Tabla1[[#This Row],[T. RESPUESTA]]=2,"48 HORAS",IF(Tabla1[[#This Row],[T. RESPUESTA]]=3,"72 HORAS",IF(Tabla1[[#This Row],[T. RESPUESTA]]=4,"96 HORAS",IF(Tabla1[[#This Row],[T. RESPUESTA]]=5,"120 HORAS",IF(Tabla1[[#This Row],[T. RESPUESTA]]&gt;=6,"6 DIAS O MAS","ERROR"))))))</f>
        <v>6 DIAS O MAS</v>
      </c>
      <c r="AA215" s="1" t="s">
        <v>6355</v>
      </c>
      <c r="AB215" s="120" t="str">
        <f>TEXT(Tabla1[[#This Row],[FECHA DEL INCIDENTE]],"MMM-DD")</f>
        <v>mar-24</v>
      </c>
      <c r="AC215" s="122" t="e">
        <f>VLOOKUP(G215,'Archivo data rimac reclamos'!B:C,2,0)</f>
        <v>#N/A</v>
      </c>
      <c r="AD215" s="122" t="e">
        <f>VLOOKUP(Tabla1[[#This Row],[dn]],'Reporte de casos MAD'!H:W,16,0)</f>
        <v>#N/A</v>
      </c>
      <c r="AE215" s="120" t="e">
        <f>VLOOKUP(Tabla1[[#This Row],[dn]],'HOJA 3 MEDICAMENTOS'!G:Q,11,0)</f>
        <v>#N/A</v>
      </c>
      <c r="AF215" s="119" t="str">
        <f>VLOOKUP(Tabla1[[#This Row],[dn]],'base pendientes viva 1a'!C:Q,15,0)</f>
        <v>SI</v>
      </c>
      <c r="AG215" s="119"/>
      <c r="AH215" s="119"/>
      <c r="AI215" s="120" t="str">
        <f>VLOOKUP(Tabla1[[#This Row],[MOTIVO]],clasificador!A:C,2,0)</f>
        <v>Solicitud</v>
      </c>
      <c r="AJ215" s="120" t="str">
        <f>VLOOKUP(Tabla1[[#This Row],[MOTIVO]],clasificador!A:C,3,0)</f>
        <v>SOLICITUD</v>
      </c>
      <c r="AK215" s="331"/>
    </row>
    <row r="216" spans="1:37" s="102" customFormat="1" ht="18.75" hidden="1" customHeight="1">
      <c r="A216" s="120">
        <f>YEAR(Tabla1[[#This Row],[FECHA DEL INCIDENTE]])*100+MONTH(Tabla1[[#This Row],[FECHA DEL INCIDENTE]])</f>
        <v>202503</v>
      </c>
      <c r="B216" s="120" t="s">
        <v>6347</v>
      </c>
      <c r="C216" s="120" t="s">
        <v>6348</v>
      </c>
      <c r="D216" s="120" t="s">
        <v>1067</v>
      </c>
      <c r="E216" s="120" t="s">
        <v>400</v>
      </c>
      <c r="F216" s="120" t="s">
        <v>2</v>
      </c>
      <c r="G216" s="232">
        <v>6783935</v>
      </c>
      <c r="H216" s="2" t="s">
        <v>6919</v>
      </c>
      <c r="I216" s="119"/>
      <c r="J216" s="235"/>
      <c r="K216" s="120"/>
      <c r="L216" s="120"/>
      <c r="M216" s="120"/>
      <c r="N216" s="2" t="s">
        <v>298</v>
      </c>
      <c r="O216" s="1" t="s">
        <v>299</v>
      </c>
      <c r="P216" s="66" t="s">
        <v>6912</v>
      </c>
      <c r="Q216" s="6" t="s">
        <v>301</v>
      </c>
      <c r="R216" s="10" t="s">
        <v>408</v>
      </c>
      <c r="S216" s="1" t="s">
        <v>6718</v>
      </c>
      <c r="T216" s="117">
        <v>45740</v>
      </c>
      <c r="U216" s="123" t="s">
        <v>6920</v>
      </c>
      <c r="V216" s="4">
        <v>45751</v>
      </c>
      <c r="W216" s="1" t="s">
        <v>141</v>
      </c>
      <c r="X216" s="120">
        <f>NETWORKDAYS(Tabla1[[#This Row],[FECHA DEL INCIDENTE]],Tabla1[[#This Row],[FECHA DE RESPUESTA]])</f>
        <v>10</v>
      </c>
      <c r="Y216" s="120" t="str">
        <f>IF(Tabla1[[#This Row],[ESTADO]]="ACTIVA","ACTIVA",IF(Tabla1[[#This Row],[ESTADO]]="CERRADA","CERRADA",IF(Tabla1[[#This Row],[ESTADO]]="TRASLADADA","CERRADA",IF(Tabla1[[#This Row],[ESTADO]]="DESMONTADA","CERRADA",IF(Tabla1[[#This Row],[ESTADO]]="SEGUIMIENTO","ACTIVA")))))</f>
        <v>CERRADA</v>
      </c>
      <c r="Z216" s="120" t="str">
        <f>+IF(Tabla1[[#This Row],[T. RESPUESTA]]&lt;=1,"24 HORAS",IF(Tabla1[[#This Row],[T. RESPUESTA]]=2,"48 HORAS",IF(Tabla1[[#This Row],[T. RESPUESTA]]=3,"72 HORAS",IF(Tabla1[[#This Row],[T. RESPUESTA]]=4,"96 HORAS",IF(Tabla1[[#This Row],[T. RESPUESTA]]=5,"120 HORAS",IF(Tabla1[[#This Row],[T. RESPUESTA]]&gt;=6,"6 DIAS O MAS","ERROR"))))))</f>
        <v>6 DIAS O MAS</v>
      </c>
      <c r="AA216" s="1" t="s">
        <v>6355</v>
      </c>
      <c r="AB216" s="120" t="str">
        <f>TEXT(Tabla1[[#This Row],[FECHA DEL INCIDENTE]],"MMM-DD")</f>
        <v>mar-24</v>
      </c>
      <c r="AC216" s="122" t="e">
        <f>VLOOKUP(G216,'Archivo data rimac reclamos'!B:C,2,0)</f>
        <v>#N/A</v>
      </c>
      <c r="AD216" s="122" t="e">
        <f>VLOOKUP(Tabla1[[#This Row],[dn]],'Reporte de casos MAD'!H:W,16,0)</f>
        <v>#N/A</v>
      </c>
      <c r="AE216" s="120" t="e">
        <f>VLOOKUP(Tabla1[[#This Row],[dn]],'HOJA 3 MEDICAMENTOS'!G:Q,11,0)</f>
        <v>#N/A</v>
      </c>
      <c r="AF216" s="119" t="e">
        <f>VLOOKUP(Tabla1[[#This Row],[dn]],'base pendientes viva 1a'!C:Q,15,0)</f>
        <v>#N/A</v>
      </c>
      <c r="AG216" s="119"/>
      <c r="AH216" s="119"/>
      <c r="AI216" s="120" t="str">
        <f>VLOOKUP(Tabla1[[#This Row],[MOTIVO]],clasificador!A:C,2,0)</f>
        <v>Solicitud</v>
      </c>
      <c r="AJ216" s="120" t="str">
        <f>VLOOKUP(Tabla1[[#This Row],[MOTIVO]],clasificador!A:C,3,0)</f>
        <v>SOLICITUD</v>
      </c>
      <c r="AK216" s="331"/>
    </row>
    <row r="217" spans="1:37" s="102" customFormat="1" ht="18.75" hidden="1" customHeight="1">
      <c r="A217" s="120">
        <f>YEAR(Tabla1[[#This Row],[FECHA DEL INCIDENTE]])*100+MONTH(Tabla1[[#This Row],[FECHA DEL INCIDENTE]])</f>
        <v>202503</v>
      </c>
      <c r="B217" s="120" t="s">
        <v>6347</v>
      </c>
      <c r="C217" s="120" t="s">
        <v>6348</v>
      </c>
      <c r="D217" s="120" t="s">
        <v>1067</v>
      </c>
      <c r="E217" s="120" t="s">
        <v>6819</v>
      </c>
      <c r="F217" s="120" t="s">
        <v>2</v>
      </c>
      <c r="G217" s="176">
        <v>45543595</v>
      </c>
      <c r="H217" s="2" t="s">
        <v>6921</v>
      </c>
      <c r="I217"/>
      <c r="J217" s="176"/>
      <c r="K217" s="1"/>
      <c r="L217" s="1" t="s">
        <v>336</v>
      </c>
      <c r="M217" s="1">
        <v>24821366</v>
      </c>
      <c r="N217" s="119" t="s">
        <v>26</v>
      </c>
      <c r="O217" s="1" t="s">
        <v>358</v>
      </c>
      <c r="P217" s="85" t="s">
        <v>6922</v>
      </c>
      <c r="Q217" s="6" t="s">
        <v>6352</v>
      </c>
      <c r="R217" s="129" t="s">
        <v>338</v>
      </c>
      <c r="S217" s="1" t="s">
        <v>6353</v>
      </c>
      <c r="T217" s="117">
        <v>45740.644062500003</v>
      </c>
      <c r="U217" s="96" t="s">
        <v>6866</v>
      </c>
      <c r="V217" s="9">
        <v>45742</v>
      </c>
      <c r="W217" s="120" t="s">
        <v>141</v>
      </c>
      <c r="X217" s="118">
        <f>NETWORKDAYS(Tabla1[[#This Row],[FECHA DEL INCIDENTE]],Tabla1[[#This Row],[FECHA DE RESPUESTA]])</f>
        <v>3</v>
      </c>
      <c r="Y217" s="120" t="str">
        <f>IF(Tabla1[[#This Row],[ESTADO]]="ACTIVA","ACTIVA",IF(Tabla1[[#This Row],[ESTADO]]="CERRADA","CERRADA",IF(Tabla1[[#This Row],[ESTADO]]="TRASLADADA","CERRADA",IF(Tabla1[[#This Row],[ESTADO]]="DESMONTADA","CERRADA",IF(Tabla1[[#This Row],[ESTADO]]="SEGUIMIENTO","ACTIVA")))))</f>
        <v>CERRADA</v>
      </c>
      <c r="Z217" s="1" t="s">
        <v>273</v>
      </c>
      <c r="AA217" s="120" t="s">
        <v>6355</v>
      </c>
      <c r="AB217" s="120" t="str">
        <f>TEXT(Tabla1[[#This Row],[FECHA DEL INCIDENTE]],"MMM-DD")</f>
        <v>mar-24</v>
      </c>
      <c r="AC217" s="2" t="e">
        <f>VLOOKUP(G217,'Archivo data rimac reclamos'!B:C,2,0)</f>
        <v>#N/A</v>
      </c>
      <c r="AD217" s="2" t="str">
        <f>VLOOKUP(Tabla1[[#This Row],[dn]],'Reporte de casos MAD'!H:W,16,0)</f>
        <v>ENTREGADO</v>
      </c>
      <c r="AE217" s="1" t="e">
        <f>VLOOKUP(Tabla1[[#This Row],[dn]],'HOJA 3 MEDICAMENTOS'!G:Q,11,0)</f>
        <v>#N/A</v>
      </c>
      <c r="AF217" t="e">
        <f>VLOOKUP(Tabla1[[#This Row],[dn]],'base pendientes viva 1a'!C:Q,15,0)</f>
        <v>#N/A</v>
      </c>
      <c r="AG217" t="e">
        <v>#N/A</v>
      </c>
      <c r="AH217" t="e">
        <v>#N/A</v>
      </c>
      <c r="AI217" s="120" t="str">
        <f>VLOOKUP(Tabla1[[#This Row],[MOTIVO]],clasificador!A:C,2,0)</f>
        <v>Medicamentos</v>
      </c>
      <c r="AJ217" s="120" t="str">
        <f>VLOOKUP(Tabla1[[#This Row],[MOTIVO]],clasificador!A:C,3,0)</f>
        <v>SERVICIO</v>
      </c>
      <c r="AK217" s="331"/>
    </row>
    <row r="218" spans="1:37" s="102" customFormat="1" ht="18.75" hidden="1" customHeight="1">
      <c r="A218" s="120">
        <f>YEAR(Tabla1[[#This Row],[FECHA DEL INCIDENTE]])*100+MONTH(Tabla1[[#This Row],[FECHA DEL INCIDENTE]])</f>
        <v>202503</v>
      </c>
      <c r="B218" s="120" t="s">
        <v>6347</v>
      </c>
      <c r="C218" s="120" t="s">
        <v>6348</v>
      </c>
      <c r="D218" s="120" t="s">
        <v>1067</v>
      </c>
      <c r="E218" s="120" t="s">
        <v>400</v>
      </c>
      <c r="F218" s="120" t="s">
        <v>2</v>
      </c>
      <c r="G218" s="232">
        <v>48523992</v>
      </c>
      <c r="H218" s="122" t="s">
        <v>6857</v>
      </c>
      <c r="I218" s="119"/>
      <c r="J218" s="235"/>
      <c r="K218" s="120"/>
      <c r="L218" s="120"/>
      <c r="M218" s="120"/>
      <c r="N218" s="119" t="s">
        <v>6498</v>
      </c>
      <c r="O218" s="120" t="s">
        <v>299</v>
      </c>
      <c r="P218" s="125" t="s">
        <v>6923</v>
      </c>
      <c r="Q218" s="125" t="s">
        <v>6352</v>
      </c>
      <c r="R218" s="129" t="s">
        <v>338</v>
      </c>
      <c r="S218" s="120" t="s">
        <v>6353</v>
      </c>
      <c r="T218" s="117">
        <v>45741</v>
      </c>
      <c r="U218" s="124" t="s">
        <v>6924</v>
      </c>
      <c r="V218" s="127">
        <v>45741</v>
      </c>
      <c r="W218" s="120" t="s">
        <v>141</v>
      </c>
      <c r="X218" s="120">
        <f>NETWORKDAYS(Tabla1[[#This Row],[FECHA DEL INCIDENTE]],Tabla1[[#This Row],[FECHA DE RESPUESTA]])</f>
        <v>1</v>
      </c>
      <c r="Y218" s="120" t="str">
        <f>IF(Tabla1[[#This Row],[ESTADO]]="ACTIVA","ACTIVA",IF(Tabla1[[#This Row],[ESTADO]]="CERRADA","CERRADA",IF(Tabla1[[#This Row],[ESTADO]]="TRASLADADA","CERRADA",IF(Tabla1[[#This Row],[ESTADO]]="DESMONTADA","CERRADA",IF(Tabla1[[#This Row],[ESTADO]]="SEGUIMIENTO","ACTIVA")))))</f>
        <v>CERRADA</v>
      </c>
      <c r="Z218" s="120" t="str">
        <f>+IF(Tabla1[[#This Row],[T. RESPUESTA]]&lt;=1,"24 HORAS",IF(Tabla1[[#This Row],[T. RESPUESTA]]=2,"48 HORAS",IF(Tabla1[[#This Row],[T. RESPUESTA]]=3,"72 HORAS",IF(Tabla1[[#This Row],[T. RESPUESTA]]=4,"96 HORAS",IF(Tabla1[[#This Row],[T. RESPUESTA]]=5,"120 HORAS",IF(Tabla1[[#This Row],[T. RESPUESTA]]&gt;=6,"6 DIAS O MAS","ERROR"))))))</f>
        <v>24 HORAS</v>
      </c>
      <c r="AA218" s="120" t="s">
        <v>6355</v>
      </c>
      <c r="AB218" s="120" t="str">
        <f>TEXT(Tabla1[[#This Row],[FECHA DEL INCIDENTE]],"MMM-DD")</f>
        <v>mar-25</v>
      </c>
      <c r="AC218" s="122" t="e">
        <f>VLOOKUP(G218,'Archivo data rimac reclamos'!B:C,2,0)</f>
        <v>#N/A</v>
      </c>
      <c r="AD218" s="122" t="str">
        <f>VLOOKUP(Tabla1[[#This Row],[dn]],'Reporte de casos MAD'!H:W,16,0)</f>
        <v>ENTREGADO</v>
      </c>
      <c r="AE218" s="120" t="e">
        <f>VLOOKUP(Tabla1[[#This Row],[dn]],'HOJA 3 MEDICAMENTOS'!G:Q,11,0)</f>
        <v>#N/A</v>
      </c>
      <c r="AF218" t="e">
        <f>VLOOKUP(Tabla1[[#This Row],[dn]],'base pendientes viva 1a'!C:Q,15,0)</f>
        <v>#N/A</v>
      </c>
      <c r="AG218" t="e">
        <v>#N/A</v>
      </c>
      <c r="AH218" t="e">
        <v>#N/A</v>
      </c>
      <c r="AI218" s="120" t="str">
        <f>VLOOKUP(Tabla1[[#This Row],[MOTIVO]],clasificador!A:C,2,0)</f>
        <v>Medicamentos</v>
      </c>
      <c r="AJ218" s="120" t="str">
        <f>VLOOKUP(Tabla1[[#This Row],[MOTIVO]],clasificador!A:C,3,0)</f>
        <v>SERVICIO</v>
      </c>
      <c r="AK218" s="331"/>
    </row>
    <row r="219" spans="1:37" s="102" customFormat="1" ht="18.75" hidden="1" customHeight="1">
      <c r="A219" s="120">
        <f>YEAR(Tabla1[[#This Row],[FECHA DEL INCIDENTE]])*100+MONTH(Tabla1[[#This Row],[FECHA DEL INCIDENTE]])</f>
        <v>202503</v>
      </c>
      <c r="B219" s="120" t="s">
        <v>6347</v>
      </c>
      <c r="C219" s="120" t="s">
        <v>6348</v>
      </c>
      <c r="D219" s="120" t="s">
        <v>1067</v>
      </c>
      <c r="E219" s="120" t="s">
        <v>400</v>
      </c>
      <c r="F219" s="120" t="s">
        <v>2</v>
      </c>
      <c r="G219" s="237">
        <v>9764276</v>
      </c>
      <c r="H219" s="122" t="s">
        <v>6925</v>
      </c>
      <c r="I219" s="119"/>
      <c r="J219" s="250" t="s">
        <v>6926</v>
      </c>
      <c r="K219" s="120"/>
      <c r="L219" s="133" t="s">
        <v>6927</v>
      </c>
      <c r="M219" s="1" t="s">
        <v>6928</v>
      </c>
      <c r="N219" s="119" t="s">
        <v>26</v>
      </c>
      <c r="O219" s="1" t="s">
        <v>358</v>
      </c>
      <c r="P219" s="121" t="s">
        <v>6929</v>
      </c>
      <c r="Q219" s="125" t="s">
        <v>6352</v>
      </c>
      <c r="R219" s="129" t="s">
        <v>338</v>
      </c>
      <c r="S219" s="120" t="s">
        <v>6353</v>
      </c>
      <c r="T219" s="117">
        <v>45741</v>
      </c>
      <c r="U219" s="124" t="s">
        <v>6930</v>
      </c>
      <c r="V219" s="9">
        <v>45758</v>
      </c>
      <c r="W219" s="120" t="s">
        <v>141</v>
      </c>
      <c r="X219" s="120">
        <f>NETWORKDAYS(Tabla1[[#This Row],[FECHA DEL INCIDENTE]],Tabla1[[#This Row],[FECHA DE RESPUESTA]])</f>
        <v>14</v>
      </c>
      <c r="Y219" s="120" t="str">
        <f>IF(Tabla1[[#This Row],[ESTADO]]="ACTIVA","ACTIVA",IF(Tabla1[[#This Row],[ESTADO]]="CERRADA","CERRADA",IF(Tabla1[[#This Row],[ESTADO]]="TRASLADADA","CERRADA",IF(Tabla1[[#This Row],[ESTADO]]="DESMONTADA","CERRADA",IF(Tabla1[[#This Row],[ESTADO]]="SEGUIMIENTO","ACTIVA")))))</f>
        <v>CERRADA</v>
      </c>
      <c r="Z219" s="120" t="str">
        <f>+IF(Tabla1[[#This Row],[T. RESPUESTA]]&lt;=1,"24 HORAS",IF(Tabla1[[#This Row],[T. RESPUESTA]]=2,"48 HORAS",IF(Tabla1[[#This Row],[T. RESPUESTA]]=3,"72 HORAS",IF(Tabla1[[#This Row],[T. RESPUESTA]]=4,"96 HORAS",IF(Tabla1[[#This Row],[T. RESPUESTA]]=5,"120 HORAS",IF(Tabla1[[#This Row],[T. RESPUESTA]]&gt;=6,"6 DIAS O MAS","ERROR"))))))</f>
        <v>6 DIAS O MAS</v>
      </c>
      <c r="AA219" s="120" t="s">
        <v>6355</v>
      </c>
      <c r="AB219" s="120" t="str">
        <f>TEXT(Tabla1[[#This Row],[FECHA DEL INCIDENTE]],"MMM-DD")</f>
        <v>mar-25</v>
      </c>
      <c r="AC219" s="122" t="e">
        <f>VLOOKUP(G219,'Archivo data rimac reclamos'!B:C,2,0)</f>
        <v>#N/A</v>
      </c>
      <c r="AD219" s="122" t="str">
        <f>VLOOKUP(Tabla1[[#This Row],[dn]],'Reporte de casos MAD'!H:W,16,0)</f>
        <v>ENTREGADO</v>
      </c>
      <c r="AE219" s="120" t="str">
        <f>VLOOKUP(Tabla1[[#This Row],[dn]],'HOJA 3 MEDICAMENTOS'!G:Q,11,0)</f>
        <v>3/25/2025 11:37:13 PM</v>
      </c>
      <c r="AF219" t="e">
        <f>VLOOKUP(Tabla1[[#This Row],[dn]],'base pendientes viva 1a'!C:Q,15,0)</f>
        <v>#N/A</v>
      </c>
      <c r="AG219" t="e">
        <v>#N/A</v>
      </c>
      <c r="AH219" t="e">
        <v>#N/A</v>
      </c>
      <c r="AI219" s="120" t="str">
        <f>VLOOKUP(Tabla1[[#This Row],[MOTIVO]],clasificador!A:C,2,0)</f>
        <v>Medicamentos</v>
      </c>
      <c r="AJ219" s="120" t="str">
        <f>VLOOKUP(Tabla1[[#This Row],[MOTIVO]],clasificador!A:C,3,0)</f>
        <v>SERVICIO</v>
      </c>
      <c r="AK219" s="331"/>
    </row>
    <row r="220" spans="1:37" s="102" customFormat="1" ht="18.75" hidden="1" customHeight="1">
      <c r="A220" s="120">
        <f>YEAR(Tabla1[[#This Row],[FECHA DEL INCIDENTE]])*100+MONTH(Tabla1[[#This Row],[FECHA DEL INCIDENTE]])</f>
        <v>202503</v>
      </c>
      <c r="B220" s="120" t="s">
        <v>6347</v>
      </c>
      <c r="C220" s="120" t="s">
        <v>6348</v>
      </c>
      <c r="D220" s="120" t="s">
        <v>1067</v>
      </c>
      <c r="E220" s="120" t="s">
        <v>6819</v>
      </c>
      <c r="F220" s="120" t="s">
        <v>2</v>
      </c>
      <c r="G220" s="176">
        <v>79412498</v>
      </c>
      <c r="H220" s="122" t="s">
        <v>6931</v>
      </c>
      <c r="I220" s="119"/>
      <c r="J220" s="235"/>
      <c r="K220" s="120"/>
      <c r="L220" s="128" t="s">
        <v>6932</v>
      </c>
      <c r="M220" s="1" t="s">
        <v>6933</v>
      </c>
      <c r="N220" s="119" t="s">
        <v>26</v>
      </c>
      <c r="O220" s="1" t="s">
        <v>358</v>
      </c>
      <c r="P220" s="85" t="s">
        <v>6934</v>
      </c>
      <c r="Q220" s="125" t="s">
        <v>6352</v>
      </c>
      <c r="R220" s="129" t="s">
        <v>338</v>
      </c>
      <c r="S220" s="120" t="s">
        <v>6353</v>
      </c>
      <c r="T220" s="117">
        <v>45741</v>
      </c>
      <c r="U220" s="67" t="s">
        <v>6924</v>
      </c>
      <c r="V220" s="127">
        <v>45741</v>
      </c>
      <c r="W220" s="120" t="s">
        <v>141</v>
      </c>
      <c r="X220" s="120">
        <f>NETWORKDAYS(Tabla1[[#This Row],[FECHA DEL INCIDENTE]],Tabla1[[#This Row],[FECHA DE RESPUESTA]])</f>
        <v>1</v>
      </c>
      <c r="Y220" s="120" t="str">
        <f>IF(Tabla1[[#This Row],[ESTADO]]="ACTIVA","ACTIVA",IF(Tabla1[[#This Row],[ESTADO]]="CERRADA","CERRADA",IF(Tabla1[[#This Row],[ESTADO]]="TRASLADADA","CERRADA",IF(Tabla1[[#This Row],[ESTADO]]="DESMONTADA","CERRADA",IF(Tabla1[[#This Row],[ESTADO]]="SEGUIMIENTO","ACTIVA")))))</f>
        <v>CERRADA</v>
      </c>
      <c r="Z220" s="120" t="str">
        <f>+IF(Tabla1[[#This Row],[T. RESPUESTA]]&lt;=1,"24 HORAS",IF(Tabla1[[#This Row],[T. RESPUESTA]]=2,"48 HORAS",IF(Tabla1[[#This Row],[T. RESPUESTA]]=3,"72 HORAS",IF(Tabla1[[#This Row],[T. RESPUESTA]]=4,"96 HORAS",IF(Tabla1[[#This Row],[T. RESPUESTA]]=5,"120 HORAS",IF(Tabla1[[#This Row],[T. RESPUESTA]]&gt;=6,"6 DIAS O MAS","ERROR"))))))</f>
        <v>24 HORAS</v>
      </c>
      <c r="AA220" s="120" t="s">
        <v>6355</v>
      </c>
      <c r="AB220" s="120" t="str">
        <f>TEXT(Tabla1[[#This Row],[FECHA DEL INCIDENTE]],"MMM-DD")</f>
        <v>mar-25</v>
      </c>
      <c r="AC220" s="122" t="e">
        <f>VLOOKUP(G220,'Archivo data rimac reclamos'!B:C,2,0)</f>
        <v>#N/A</v>
      </c>
      <c r="AD220" s="122" t="str">
        <f>VLOOKUP(Tabla1[[#This Row],[dn]],'Reporte de casos MAD'!H:W,16,0)</f>
        <v>ENTREGADO</v>
      </c>
      <c r="AE220" s="120" t="e">
        <f>VLOOKUP(Tabla1[[#This Row],[dn]],'HOJA 3 MEDICAMENTOS'!G:Q,11,0)</f>
        <v>#N/A</v>
      </c>
      <c r="AF220" t="e">
        <f>VLOOKUP(Tabla1[[#This Row],[dn]],'base pendientes viva 1a'!C:Q,15,0)</f>
        <v>#N/A</v>
      </c>
      <c r="AG220" t="e">
        <v>#N/A</v>
      </c>
      <c r="AH220" t="e">
        <v>#N/A</v>
      </c>
      <c r="AI220" s="120" t="str">
        <f>VLOOKUP(Tabla1[[#This Row],[MOTIVO]],clasificador!A:C,2,0)</f>
        <v>Medicamentos</v>
      </c>
      <c r="AJ220" s="120" t="str">
        <f>VLOOKUP(Tabla1[[#This Row],[MOTIVO]],clasificador!A:C,3,0)</f>
        <v>SERVICIO</v>
      </c>
      <c r="AK220" s="331"/>
    </row>
    <row r="221" spans="1:37" s="102" customFormat="1" ht="18.75" hidden="1" customHeight="1">
      <c r="A221" s="120">
        <f>YEAR(Tabla1[[#This Row],[FECHA DEL INCIDENTE]])*100+MONTH(Tabla1[[#This Row],[FECHA DEL INCIDENTE]])</f>
        <v>202503</v>
      </c>
      <c r="B221" s="120" t="s">
        <v>6347</v>
      </c>
      <c r="C221" s="120" t="s">
        <v>6348</v>
      </c>
      <c r="D221" s="120" t="s">
        <v>1067</v>
      </c>
      <c r="E221" s="120" t="s">
        <v>400</v>
      </c>
      <c r="F221" s="120" t="s">
        <v>2</v>
      </c>
      <c r="G221" s="176">
        <v>40742999</v>
      </c>
      <c r="H221" s="122" t="s">
        <v>6935</v>
      </c>
      <c r="I221" s="119"/>
      <c r="J221" s="235"/>
      <c r="K221" s="120"/>
      <c r="L221" s="120" t="s">
        <v>6936</v>
      </c>
      <c r="M221" s="1" t="s">
        <v>6937</v>
      </c>
      <c r="N221" s="119" t="s">
        <v>26</v>
      </c>
      <c r="O221" s="1" t="s">
        <v>358</v>
      </c>
      <c r="P221" s="6" t="s">
        <v>6938</v>
      </c>
      <c r="Q221" s="125" t="s">
        <v>6352</v>
      </c>
      <c r="R221" s="129" t="s">
        <v>338</v>
      </c>
      <c r="S221" s="120" t="s">
        <v>6353</v>
      </c>
      <c r="T221" s="117">
        <v>45741</v>
      </c>
      <c r="U221" s="135" t="s">
        <v>6924</v>
      </c>
      <c r="V221" s="127">
        <v>45743</v>
      </c>
      <c r="W221" s="120" t="s">
        <v>141</v>
      </c>
      <c r="X221" s="120">
        <f>NETWORKDAYS(Tabla1[[#This Row],[FECHA DEL INCIDENTE]],Tabla1[[#This Row],[FECHA DE RESPUESTA]])</f>
        <v>3</v>
      </c>
      <c r="Y221" s="120" t="str">
        <f>IF(Tabla1[[#This Row],[ESTADO]]="ACTIVA","ACTIVA",IF(Tabla1[[#This Row],[ESTADO]]="CERRADA","CERRADA",IF(Tabla1[[#This Row],[ESTADO]]="TRASLADADA","CERRADA",IF(Tabla1[[#This Row],[ESTADO]]="DESMONTADA","CERRADA",IF(Tabla1[[#This Row],[ESTADO]]="SEGUIMIENTO","ACTIVA")))))</f>
        <v>CERRADA</v>
      </c>
      <c r="Z221" s="120" t="str">
        <f>+IF(Tabla1[[#This Row],[T. RESPUESTA]]&lt;=1,"24 HORAS",IF(Tabla1[[#This Row],[T. RESPUESTA]]=2,"48 HORAS",IF(Tabla1[[#This Row],[T. RESPUESTA]]=3,"72 HORAS",IF(Tabla1[[#This Row],[T. RESPUESTA]]=4,"96 HORAS",IF(Tabla1[[#This Row],[T. RESPUESTA]]=5,"120 HORAS",IF(Tabla1[[#This Row],[T. RESPUESTA]]&gt;=6,"6 DIAS O MAS","ERROR"))))))</f>
        <v>72 HORAS</v>
      </c>
      <c r="AA221" s="120" t="s">
        <v>6355</v>
      </c>
      <c r="AB221" s="120" t="str">
        <f>TEXT(Tabla1[[#This Row],[FECHA DEL INCIDENTE]],"MMM-DD")</f>
        <v>mar-25</v>
      </c>
      <c r="AC221" s="122" t="e">
        <f>VLOOKUP(G221,'Archivo data rimac reclamos'!B:C,2,0)</f>
        <v>#N/A</v>
      </c>
      <c r="AD221" s="122" t="str">
        <f>VLOOKUP(Tabla1[[#This Row],[dn]],'Reporte de casos MAD'!H:W,16,0)</f>
        <v>ENTREGADO</v>
      </c>
      <c r="AE221" s="120" t="e">
        <f>VLOOKUP(Tabla1[[#This Row],[dn]],'HOJA 3 MEDICAMENTOS'!G:Q,11,0)</f>
        <v>#N/A</v>
      </c>
      <c r="AF221" t="e">
        <f>VLOOKUP(Tabla1[[#This Row],[dn]],'base pendientes viva 1a'!C:Q,15,0)</f>
        <v>#N/A</v>
      </c>
      <c r="AG221" t="e">
        <v>#N/A</v>
      </c>
      <c r="AH221" t="e">
        <v>#N/A</v>
      </c>
      <c r="AI221" s="120" t="str">
        <f>VLOOKUP(Tabla1[[#This Row],[MOTIVO]],clasificador!A:C,2,0)</f>
        <v>Medicamentos</v>
      </c>
      <c r="AJ221" s="120" t="str">
        <f>VLOOKUP(Tabla1[[#This Row],[MOTIVO]],clasificador!A:C,3,0)</f>
        <v>SERVICIO</v>
      </c>
      <c r="AK221" s="331"/>
    </row>
    <row r="222" spans="1:37" s="102" customFormat="1" ht="18.75" hidden="1" customHeight="1">
      <c r="A222" s="120">
        <f>YEAR(Tabla1[[#This Row],[FECHA DEL INCIDENTE]])*100+MONTH(Tabla1[[#This Row],[FECHA DEL INCIDENTE]])</f>
        <v>202503</v>
      </c>
      <c r="B222" s="120" t="s">
        <v>6347</v>
      </c>
      <c r="C222" s="120" t="s">
        <v>6348</v>
      </c>
      <c r="D222" s="120" t="s">
        <v>1067</v>
      </c>
      <c r="E222" s="120" t="s">
        <v>400</v>
      </c>
      <c r="F222" s="120" t="s">
        <v>2</v>
      </c>
      <c r="G222" s="232">
        <v>10492096</v>
      </c>
      <c r="H222" s="122" t="s">
        <v>6939</v>
      </c>
      <c r="I222" s="119"/>
      <c r="J222" s="235">
        <v>998716661</v>
      </c>
      <c r="K222" s="120"/>
      <c r="L222" s="120"/>
      <c r="M222" s="120"/>
      <c r="N222" s="2" t="s">
        <v>298</v>
      </c>
      <c r="O222" s="120" t="s">
        <v>299</v>
      </c>
      <c r="P222" s="121" t="s">
        <v>6940</v>
      </c>
      <c r="Q222" s="125" t="s">
        <v>6359</v>
      </c>
      <c r="R222" s="129" t="s">
        <v>272</v>
      </c>
      <c r="S222" s="120" t="s">
        <v>6941</v>
      </c>
      <c r="T222" s="117">
        <v>45741</v>
      </c>
      <c r="U222" s="124" t="s">
        <v>6942</v>
      </c>
      <c r="V222" s="127">
        <v>45752</v>
      </c>
      <c r="W222" s="120" t="s">
        <v>141</v>
      </c>
      <c r="X222" s="120">
        <f>NETWORKDAYS(Tabla1[[#This Row],[FECHA DEL INCIDENTE]],Tabla1[[#This Row],[FECHA DE RESPUESTA]])</f>
        <v>9</v>
      </c>
      <c r="Y222" s="120" t="str">
        <f>IF(Tabla1[[#This Row],[ESTADO]]="ACTIVA","ACTIVA",IF(Tabla1[[#This Row],[ESTADO]]="CERRADA","CERRADA",IF(Tabla1[[#This Row],[ESTADO]]="TRASLADADA","CERRADA",IF(Tabla1[[#This Row],[ESTADO]]="DESMONTADA","CERRADA",IF(Tabla1[[#This Row],[ESTADO]]="SEGUIMIENTO","ACTIVA")))))</f>
        <v>CERRADA</v>
      </c>
      <c r="Z222" s="120" t="str">
        <f>+IF(Tabla1[[#This Row],[T. RESPUESTA]]&lt;=1,"24 HORAS",IF(Tabla1[[#This Row],[T. RESPUESTA]]=2,"48 HORAS",IF(Tabla1[[#This Row],[T. RESPUESTA]]=3,"72 HORAS",IF(Tabla1[[#This Row],[T. RESPUESTA]]=4,"96 HORAS",IF(Tabla1[[#This Row],[T. RESPUESTA]]=5,"120 HORAS",IF(Tabla1[[#This Row],[T. RESPUESTA]]&gt;=6,"6 DIAS O MAS","ERROR"))))))</f>
        <v>6 DIAS O MAS</v>
      </c>
      <c r="AA222" s="120" t="s">
        <v>6355</v>
      </c>
      <c r="AB222" s="120" t="str">
        <f>TEXT(Tabla1[[#This Row],[FECHA DEL INCIDENTE]],"MMM-DD")</f>
        <v>mar-25</v>
      </c>
      <c r="AC222" s="122" t="e">
        <f>VLOOKUP(G222,'Archivo data rimac reclamos'!B:C,2,0)</f>
        <v>#N/A</v>
      </c>
      <c r="AD222" s="122" t="e">
        <f>VLOOKUP(Tabla1[[#This Row],[dn]],'Reporte de casos MAD'!H:W,16,0)</f>
        <v>#N/A</v>
      </c>
      <c r="AE222" s="120" t="e">
        <f>VLOOKUP(Tabla1[[#This Row],[dn]],'HOJA 3 MEDICAMENTOS'!G:Q,11,0)</f>
        <v>#N/A</v>
      </c>
      <c r="AF222" t="e">
        <f>VLOOKUP(Tabla1[[#This Row],[dn]],'base pendientes viva 1a'!C:Q,15,0)</f>
        <v>#N/A</v>
      </c>
      <c r="AG222" t="e">
        <v>#N/A</v>
      </c>
      <c r="AH222" t="e">
        <v>#N/A</v>
      </c>
      <c r="AI222" s="120" t="str">
        <f>VLOOKUP(Tabla1[[#This Row],[MOTIVO]],clasificador!A:C,2,0)</f>
        <v>Solicitud</v>
      </c>
      <c r="AJ222" s="120" t="str">
        <f>VLOOKUP(Tabla1[[#This Row],[MOTIVO]],clasificador!A:C,3,0)</f>
        <v>SOLICITUD</v>
      </c>
      <c r="AK222" s="331"/>
    </row>
    <row r="223" spans="1:37" s="102" customFormat="1" ht="18.75" customHeight="1">
      <c r="A223" s="120">
        <f>YEAR(Tabla1[[#This Row],[FECHA DEL INCIDENTE]])*100+MONTH(Tabla1[[#This Row],[FECHA DEL INCIDENTE]])</f>
        <v>202503</v>
      </c>
      <c r="B223" s="120" t="s">
        <v>6347</v>
      </c>
      <c r="C223" s="120" t="s">
        <v>6348</v>
      </c>
      <c r="D223" s="120" t="s">
        <v>1067</v>
      </c>
      <c r="E223" s="120" t="s">
        <v>400</v>
      </c>
      <c r="F223" s="120" t="s">
        <v>2</v>
      </c>
      <c r="G223" s="232">
        <v>7823787</v>
      </c>
      <c r="H223" s="122" t="s">
        <v>341</v>
      </c>
      <c r="I223" s="119"/>
      <c r="J223" s="235"/>
      <c r="K223" s="120"/>
      <c r="L223" s="120"/>
      <c r="M223" s="120"/>
      <c r="N223" s="119" t="s">
        <v>6498</v>
      </c>
      <c r="O223" s="120" t="s">
        <v>299</v>
      </c>
      <c r="P223" s="121" t="s">
        <v>342</v>
      </c>
      <c r="Q223" s="6" t="s">
        <v>313</v>
      </c>
      <c r="R223" s="129" t="s">
        <v>400</v>
      </c>
      <c r="S223" s="120" t="s">
        <v>6943</v>
      </c>
      <c r="T223" s="117">
        <v>45741</v>
      </c>
      <c r="U223" s="124" t="s">
        <v>6944</v>
      </c>
      <c r="V223" s="127">
        <v>45751</v>
      </c>
      <c r="W223" s="120" t="s">
        <v>141</v>
      </c>
      <c r="X223" s="120">
        <f>NETWORKDAYS(Tabla1[[#This Row],[FECHA DEL INCIDENTE]],Tabla1[[#This Row],[FECHA DE RESPUESTA]])</f>
        <v>9</v>
      </c>
      <c r="Y223" s="120" t="str">
        <f>IF(Tabla1[[#This Row],[ESTADO]]="ACTIVA","ACTIVA",IF(Tabla1[[#This Row],[ESTADO]]="CERRADA","CERRADA",IF(Tabla1[[#This Row],[ESTADO]]="TRASLADADA","CERRADA",IF(Tabla1[[#This Row],[ESTADO]]="DESMONTADA","CERRADA",IF(Tabla1[[#This Row],[ESTADO]]="SEGUIMIENTO","ACTIVA")))))</f>
        <v>CERRADA</v>
      </c>
      <c r="Z223" s="120" t="str">
        <f>+IF(Tabla1[[#This Row],[T. RESPUESTA]]&lt;=1,"24 HORAS",IF(Tabla1[[#This Row],[T. RESPUESTA]]=2,"48 HORAS",IF(Tabla1[[#This Row],[T. RESPUESTA]]=3,"72 HORAS",IF(Tabla1[[#This Row],[T. RESPUESTA]]=4,"96 HORAS",IF(Tabla1[[#This Row],[T. RESPUESTA]]=5,"120 HORAS",IF(Tabla1[[#This Row],[T. RESPUESTA]]&gt;=6,"6 DIAS O MAS","ERROR"))))))</f>
        <v>6 DIAS O MAS</v>
      </c>
      <c r="AA223" s="120" t="s">
        <v>6355</v>
      </c>
      <c r="AB223" s="120" t="str">
        <f>TEXT(Tabla1[[#This Row],[FECHA DEL INCIDENTE]],"MMM-DD")</f>
        <v>mar-25</v>
      </c>
      <c r="AC223" s="122" t="e">
        <f>VLOOKUP(G223,'Archivo data rimac reclamos'!B:C,2,0)</f>
        <v>#N/A</v>
      </c>
      <c r="AD223" s="122" t="e">
        <f>VLOOKUP(Tabla1[[#This Row],[dn]],'Reporte de casos MAD'!H:W,16,0)</f>
        <v>#N/A</v>
      </c>
      <c r="AE223" s="120" t="e">
        <f>VLOOKUP(Tabla1[[#This Row],[dn]],'HOJA 3 MEDICAMENTOS'!G:Q,11,0)</f>
        <v>#N/A</v>
      </c>
      <c r="AF223" t="e">
        <f>VLOOKUP(Tabla1[[#This Row],[dn]],'base pendientes viva 1a'!C:Q,15,0)</f>
        <v>#N/A</v>
      </c>
      <c r="AG223" t="s">
        <v>6945</v>
      </c>
      <c r="AH223" t="s">
        <v>343</v>
      </c>
      <c r="AI223" s="120" t="str">
        <f>VLOOKUP(Tabla1[[#This Row],[MOTIVO]],clasificador!A:C,2,0)</f>
        <v>Acceso</v>
      </c>
      <c r="AJ223" s="120" t="str">
        <f>VLOOKUP(Tabla1[[#This Row],[MOTIVO]],clasificador!A:C,3,0)</f>
        <v>SERVICIO</v>
      </c>
      <c r="AK223" s="331"/>
    </row>
    <row r="224" spans="1:37" s="102" customFormat="1" ht="18.75" hidden="1" customHeight="1">
      <c r="A224" s="120">
        <f>YEAR(Tabla1[[#This Row],[FECHA DEL INCIDENTE]])*100+MONTH(Tabla1[[#This Row],[FECHA DEL INCIDENTE]])</f>
        <v>202503</v>
      </c>
      <c r="B224" s="120" t="s">
        <v>6347</v>
      </c>
      <c r="C224" s="120" t="s">
        <v>6348</v>
      </c>
      <c r="D224" s="120" t="s">
        <v>1067</v>
      </c>
      <c r="E224" s="120" t="s">
        <v>400</v>
      </c>
      <c r="F224" s="1" t="s">
        <v>2</v>
      </c>
      <c r="G224" s="232">
        <v>74839971</v>
      </c>
      <c r="H224" s="122" t="s">
        <v>97</v>
      </c>
      <c r="I224" s="119"/>
      <c r="J224" s="235"/>
      <c r="K224" s="120"/>
      <c r="L224" s="120"/>
      <c r="M224" s="120"/>
      <c r="N224" s="2" t="s">
        <v>298</v>
      </c>
      <c r="O224" s="120" t="s">
        <v>299</v>
      </c>
      <c r="P224" s="121" t="s">
        <v>6946</v>
      </c>
      <c r="Q224" s="125" t="s">
        <v>6359</v>
      </c>
      <c r="R224" s="129" t="s">
        <v>272</v>
      </c>
      <c r="S224" s="120" t="s">
        <v>314</v>
      </c>
      <c r="T224" s="117">
        <v>45741</v>
      </c>
      <c r="U224" s="67" t="s">
        <v>6947</v>
      </c>
      <c r="V224" s="127">
        <v>45748</v>
      </c>
      <c r="W224" s="1" t="s">
        <v>141</v>
      </c>
      <c r="X224" s="120">
        <f>NETWORKDAYS(Tabla1[[#This Row],[FECHA DEL INCIDENTE]],Tabla1[[#This Row],[FECHA DE RESPUESTA]])</f>
        <v>6</v>
      </c>
      <c r="Y224" s="120" t="str">
        <f>IF(Tabla1[[#This Row],[ESTADO]]="ACTIVA","ACTIVA",IF(Tabla1[[#This Row],[ESTADO]]="CERRADA","CERRADA",IF(Tabla1[[#This Row],[ESTADO]]="TRASLADADA","CERRADA",IF(Tabla1[[#This Row],[ESTADO]]="DESMONTADA","CERRADA",IF(Tabla1[[#This Row],[ESTADO]]="SEGUIMIENTO","ACTIVA")))))</f>
        <v>CERRADA</v>
      </c>
      <c r="Z224" s="120" t="str">
        <f>+IF(Tabla1[[#This Row],[T. RESPUESTA]]&lt;=1,"24 HORAS",IF(Tabla1[[#This Row],[T. RESPUESTA]]=2,"48 HORAS",IF(Tabla1[[#This Row],[T. RESPUESTA]]=3,"72 HORAS",IF(Tabla1[[#This Row],[T. RESPUESTA]]=4,"96 HORAS",IF(Tabla1[[#This Row],[T. RESPUESTA]]=5,"120 HORAS",IF(Tabla1[[#This Row],[T. RESPUESTA]]&gt;=6,"6 DIAS O MAS","ERROR"))))))</f>
        <v>6 DIAS O MAS</v>
      </c>
      <c r="AA224" s="120" t="s">
        <v>6355</v>
      </c>
      <c r="AB224" s="120" t="str">
        <f>TEXT(Tabla1[[#This Row],[FECHA DEL INCIDENTE]],"MMM-DD")</f>
        <v>mar-25</v>
      </c>
      <c r="AC224" s="122" t="e">
        <f>VLOOKUP(G224,'Archivo data rimac reclamos'!B:C,2,0)</f>
        <v>#N/A</v>
      </c>
      <c r="AD224" s="122" t="e">
        <f>VLOOKUP(Tabla1[[#This Row],[dn]],'Reporte de casos MAD'!H:W,16,0)</f>
        <v>#N/A</v>
      </c>
      <c r="AE224" s="120" t="e">
        <f>VLOOKUP(Tabla1[[#This Row],[dn]],'HOJA 3 MEDICAMENTOS'!G:Q,11,0)</f>
        <v>#N/A</v>
      </c>
      <c r="AF224" t="str">
        <f>VLOOKUP(Tabla1[[#This Row],[dn]],'base pendientes viva 1a'!C:Q,15,0)</f>
        <v>SI</v>
      </c>
      <c r="AG224" t="e">
        <v>#N/A</v>
      </c>
      <c r="AH224" t="e">
        <v>#N/A</v>
      </c>
      <c r="AI224" s="120" t="str">
        <f>VLOOKUP(Tabla1[[#This Row],[MOTIVO]],clasificador!A:C,2,0)</f>
        <v>Solicitud</v>
      </c>
      <c r="AJ224" s="120" t="str">
        <f>VLOOKUP(Tabla1[[#This Row],[MOTIVO]],clasificador!A:C,3,0)</f>
        <v>SOLICITUD</v>
      </c>
      <c r="AK224" s="331"/>
    </row>
    <row r="225" spans="1:37" s="102" customFormat="1" ht="18.75" hidden="1" customHeight="1">
      <c r="A225" s="120">
        <f>YEAR(Tabla1[[#This Row],[FECHA DEL INCIDENTE]])*100+MONTH(Tabla1[[#This Row],[FECHA DEL INCIDENTE]])</f>
        <v>202503</v>
      </c>
      <c r="B225" s="120" t="s">
        <v>6347</v>
      </c>
      <c r="C225" s="120" t="s">
        <v>6348</v>
      </c>
      <c r="D225" s="120" t="s">
        <v>1067</v>
      </c>
      <c r="E225" s="120" t="s">
        <v>400</v>
      </c>
      <c r="F225" s="120" t="s">
        <v>2</v>
      </c>
      <c r="G225" s="232">
        <v>25677282</v>
      </c>
      <c r="H225" s="119" t="s">
        <v>149</v>
      </c>
      <c r="I225" s="119"/>
      <c r="J225" s="235">
        <v>991888565</v>
      </c>
      <c r="K225" s="120"/>
      <c r="L225" s="120"/>
      <c r="M225" s="120"/>
      <c r="N225" s="119" t="s">
        <v>6498</v>
      </c>
      <c r="O225" s="120" t="s">
        <v>299</v>
      </c>
      <c r="P225" s="125" t="s">
        <v>344</v>
      </c>
      <c r="Q225" s="6" t="s">
        <v>313</v>
      </c>
      <c r="R225" s="129" t="s">
        <v>338</v>
      </c>
      <c r="S225" s="120" t="s">
        <v>339</v>
      </c>
      <c r="T225" s="117">
        <v>45741</v>
      </c>
      <c r="U225" s="67" t="s">
        <v>6948</v>
      </c>
      <c r="V225" s="127">
        <v>45749</v>
      </c>
      <c r="W225" s="1" t="s">
        <v>141</v>
      </c>
      <c r="X225" s="120">
        <f>NETWORKDAYS(Tabla1[[#This Row],[FECHA DEL INCIDENTE]],Tabla1[[#This Row],[FECHA DE RESPUESTA]])</f>
        <v>7</v>
      </c>
      <c r="Y225" s="120" t="str">
        <f>IF(Tabla1[[#This Row],[ESTADO]]="ACTIVA","ACTIVA",IF(Tabla1[[#This Row],[ESTADO]]="CERRADA","CERRADA",IF(Tabla1[[#This Row],[ESTADO]]="TRASLADADA","CERRADA",IF(Tabla1[[#This Row],[ESTADO]]="DESMONTADA","CERRADA",IF(Tabla1[[#This Row],[ESTADO]]="SEGUIMIENTO","ACTIVA")))))</f>
        <v>CERRADA</v>
      </c>
      <c r="Z225" s="120" t="str">
        <f>+IF(Tabla1[[#This Row],[T. RESPUESTA]]&lt;=1,"24 HORAS",IF(Tabla1[[#This Row],[T. RESPUESTA]]=2,"48 HORAS",IF(Tabla1[[#This Row],[T. RESPUESTA]]=3,"72 HORAS",IF(Tabla1[[#This Row],[T. RESPUESTA]]=4,"96 HORAS",IF(Tabla1[[#This Row],[T. RESPUESTA]]=5,"120 HORAS",IF(Tabla1[[#This Row],[T. RESPUESTA]]&gt;=6,"6 DIAS O MAS","ERROR"))))))</f>
        <v>6 DIAS O MAS</v>
      </c>
      <c r="AA225" s="120" t="s">
        <v>6355</v>
      </c>
      <c r="AB225" s="120" t="str">
        <f>TEXT(Tabla1[[#This Row],[FECHA DEL INCIDENTE]],"MMM-DD")</f>
        <v>mar-25</v>
      </c>
      <c r="AC225" s="122" t="e">
        <f>VLOOKUP(G225,'Archivo data rimac reclamos'!B:C,2,0)</f>
        <v>#N/A</v>
      </c>
      <c r="AD225" s="122" t="e">
        <f>VLOOKUP(Tabla1[[#This Row],[dn]],'Reporte de casos MAD'!H:W,16,0)</f>
        <v>#N/A</v>
      </c>
      <c r="AE225" s="120" t="e">
        <f>VLOOKUP(Tabla1[[#This Row],[dn]],'HOJA 3 MEDICAMENTOS'!G:Q,11,0)</f>
        <v>#N/A</v>
      </c>
      <c r="AF225" t="str">
        <f>VLOOKUP(Tabla1[[#This Row],[dn]],'base pendientes viva 1a'!C:Q,15,0)</f>
        <v>SI</v>
      </c>
      <c r="AG225" t="s">
        <v>345</v>
      </c>
      <c r="AH225" t="s">
        <v>346</v>
      </c>
      <c r="AI225" s="120" t="str">
        <f>VLOOKUP(Tabla1[[#This Row],[MOTIVO]],clasificador!A:C,2,0)</f>
        <v>Acceso</v>
      </c>
      <c r="AJ225" s="120" t="str">
        <f>VLOOKUP(Tabla1[[#This Row],[MOTIVO]],clasificador!A:C,3,0)</f>
        <v>SERVICIO</v>
      </c>
      <c r="AK225" s="331"/>
    </row>
    <row r="226" spans="1:37" s="102" customFormat="1" ht="18.75" hidden="1" customHeight="1">
      <c r="A226" s="120">
        <f>YEAR(Tabla1[[#This Row],[FECHA DEL INCIDENTE]])*100+MONTH(Tabla1[[#This Row],[FECHA DEL INCIDENTE]])</f>
        <v>202503</v>
      </c>
      <c r="B226" s="120" t="s">
        <v>6347</v>
      </c>
      <c r="C226" s="120" t="s">
        <v>6348</v>
      </c>
      <c r="D226" s="120" t="s">
        <v>1067</v>
      </c>
      <c r="E226" s="120" t="s">
        <v>400</v>
      </c>
      <c r="F226" s="120" t="s">
        <v>2</v>
      </c>
      <c r="G226" s="232">
        <v>29561921</v>
      </c>
      <c r="H226" s="122" t="s">
        <v>6575</v>
      </c>
      <c r="I226" s="119"/>
      <c r="J226" s="235"/>
      <c r="K226" s="120"/>
      <c r="L226" s="120"/>
      <c r="M226" s="120"/>
      <c r="N226" s="119" t="s">
        <v>6498</v>
      </c>
      <c r="O226" s="120" t="s">
        <v>299</v>
      </c>
      <c r="P226" s="121" t="s">
        <v>6949</v>
      </c>
      <c r="Q226" s="125" t="s">
        <v>6352</v>
      </c>
      <c r="R226" s="129" t="s">
        <v>338</v>
      </c>
      <c r="S226" s="120" t="s">
        <v>6353</v>
      </c>
      <c r="T226" s="117">
        <v>45741</v>
      </c>
      <c r="U226" s="123" t="s">
        <v>6577</v>
      </c>
      <c r="V226" s="127">
        <v>45749</v>
      </c>
      <c r="W226" s="120" t="s">
        <v>141</v>
      </c>
      <c r="X226" s="120">
        <f>NETWORKDAYS(Tabla1[[#This Row],[FECHA DEL INCIDENTE]],Tabla1[[#This Row],[FECHA DE RESPUESTA]])</f>
        <v>7</v>
      </c>
      <c r="Y226" s="120" t="str">
        <f>IF(Tabla1[[#This Row],[ESTADO]]="ACTIVA","ACTIVA",IF(Tabla1[[#This Row],[ESTADO]]="CERRADA","CERRADA",IF(Tabla1[[#This Row],[ESTADO]]="TRASLADADA","CERRADA",IF(Tabla1[[#This Row],[ESTADO]]="DESMONTADA","CERRADA",IF(Tabla1[[#This Row],[ESTADO]]="SEGUIMIENTO","ACTIVA")))))</f>
        <v>CERRADA</v>
      </c>
      <c r="Z226" s="120" t="str">
        <f>+IF(Tabla1[[#This Row],[T. RESPUESTA]]&lt;=1,"24 HORAS",IF(Tabla1[[#This Row],[T. RESPUESTA]]=2,"48 HORAS",IF(Tabla1[[#This Row],[T. RESPUESTA]]=3,"72 HORAS",IF(Tabla1[[#This Row],[T. RESPUESTA]]=4,"96 HORAS",IF(Tabla1[[#This Row],[T. RESPUESTA]]=5,"120 HORAS",IF(Tabla1[[#This Row],[T. RESPUESTA]]&gt;=6,"6 DIAS O MAS","ERROR"))))))</f>
        <v>6 DIAS O MAS</v>
      </c>
      <c r="AA226" s="120" t="s">
        <v>6355</v>
      </c>
      <c r="AB226" s="120" t="str">
        <f>TEXT(Tabla1[[#This Row],[FECHA DEL INCIDENTE]],"MMM-DD")</f>
        <v>mar-25</v>
      </c>
      <c r="AC226" s="122" t="str">
        <f>VLOOKUP(G226,'Archivo data rimac reclamos'!B:C,2,0)</f>
        <v xml:space="preserve">REVISION ASEGURADO : ALVAREZ MONGE LELIA DNI : 29561921 - MINSUR </v>
      </c>
      <c r="AD226" s="122" t="e">
        <f>VLOOKUP(Tabla1[[#This Row],[dn]],'Reporte de casos MAD'!H:W,16,0)</f>
        <v>#N/A</v>
      </c>
      <c r="AE226" s="120" t="e">
        <f>VLOOKUP(Tabla1[[#This Row],[dn]],'HOJA 3 MEDICAMENTOS'!G:Q,11,0)</f>
        <v>#N/A</v>
      </c>
      <c r="AF226" t="str">
        <f>VLOOKUP(Tabla1[[#This Row],[dn]],'base pendientes viva 1a'!C:Q,15,0)</f>
        <v>SI</v>
      </c>
      <c r="AG226" t="e">
        <v>#N/A</v>
      </c>
      <c r="AH226" t="e">
        <v>#N/A</v>
      </c>
      <c r="AI226" s="120" t="str">
        <f>VLOOKUP(Tabla1[[#This Row],[MOTIVO]],clasificador!A:C,2,0)</f>
        <v>Medicamentos</v>
      </c>
      <c r="AJ226" s="120" t="str">
        <f>VLOOKUP(Tabla1[[#This Row],[MOTIVO]],clasificador!A:C,3,0)</f>
        <v>SERVICIO</v>
      </c>
      <c r="AK226" s="331"/>
    </row>
    <row r="227" spans="1:37" s="102" customFormat="1" ht="18.75" hidden="1" customHeight="1">
      <c r="A227" s="120">
        <f>YEAR(Tabla1[[#This Row],[FECHA DEL INCIDENTE]])*100+MONTH(Tabla1[[#This Row],[FECHA DEL INCIDENTE]])</f>
        <v>202503</v>
      </c>
      <c r="B227" s="120" t="s">
        <v>6347</v>
      </c>
      <c r="C227" s="120" t="s">
        <v>6348</v>
      </c>
      <c r="D227" s="120" t="s">
        <v>1067</v>
      </c>
      <c r="E227" s="120" t="s">
        <v>400</v>
      </c>
      <c r="F227" s="120" t="s">
        <v>2</v>
      </c>
      <c r="G227" s="232">
        <v>6769599</v>
      </c>
      <c r="H227" s="122" t="s">
        <v>6950</v>
      </c>
      <c r="I227" s="119"/>
      <c r="J227" s="235"/>
      <c r="K227" s="120"/>
      <c r="L227" s="120"/>
      <c r="M227" s="120"/>
      <c r="N227" s="119" t="s">
        <v>6498</v>
      </c>
      <c r="O227" s="120" t="s">
        <v>299</v>
      </c>
      <c r="P227" s="125" t="s">
        <v>6951</v>
      </c>
      <c r="Q227" s="125" t="s">
        <v>6352</v>
      </c>
      <c r="R227" s="129" t="s">
        <v>338</v>
      </c>
      <c r="S227" s="120" t="s">
        <v>6353</v>
      </c>
      <c r="T227" s="117">
        <v>45741</v>
      </c>
      <c r="U227" s="124" t="s">
        <v>6952</v>
      </c>
      <c r="V227" s="4">
        <v>45754</v>
      </c>
      <c r="W227" s="120" t="s">
        <v>141</v>
      </c>
      <c r="X227" s="120">
        <f>NETWORKDAYS(Tabla1[[#This Row],[FECHA DEL INCIDENTE]],Tabla1[[#This Row],[FECHA DE RESPUESTA]])</f>
        <v>10</v>
      </c>
      <c r="Y227" s="120" t="str">
        <f>IF(Tabla1[[#This Row],[ESTADO]]="ACTIVA","ACTIVA",IF(Tabla1[[#This Row],[ESTADO]]="CERRADA","CERRADA",IF(Tabla1[[#This Row],[ESTADO]]="TRASLADADA","CERRADA",IF(Tabla1[[#This Row],[ESTADO]]="DESMONTADA","CERRADA",IF(Tabla1[[#This Row],[ESTADO]]="SEGUIMIENTO","ACTIVA")))))</f>
        <v>CERRADA</v>
      </c>
      <c r="Z227" s="120" t="str">
        <f>+IF(Tabla1[[#This Row],[T. RESPUESTA]]&lt;=1,"24 HORAS",IF(Tabla1[[#This Row],[T. RESPUESTA]]=2,"48 HORAS",IF(Tabla1[[#This Row],[T. RESPUESTA]]=3,"72 HORAS",IF(Tabla1[[#This Row],[T. RESPUESTA]]=4,"96 HORAS",IF(Tabla1[[#This Row],[T. RESPUESTA]]=5,"120 HORAS",IF(Tabla1[[#This Row],[T. RESPUESTA]]&gt;=6,"6 DIAS O MAS","ERROR"))))))</f>
        <v>6 DIAS O MAS</v>
      </c>
      <c r="AA227" s="120" t="s">
        <v>6355</v>
      </c>
      <c r="AB227" s="120" t="str">
        <f>TEXT(Tabla1[[#This Row],[FECHA DEL INCIDENTE]],"MMM-DD")</f>
        <v>mar-25</v>
      </c>
      <c r="AC227" s="122" t="e">
        <f>VLOOKUP(G227,'Archivo data rimac reclamos'!B:C,2,0)</f>
        <v>#N/A</v>
      </c>
      <c r="AD227" s="122" t="e">
        <f>VLOOKUP(Tabla1[[#This Row],[dn]],'Reporte de casos MAD'!H:W,16,0)</f>
        <v>#N/A</v>
      </c>
      <c r="AE227" s="120" t="e">
        <f>VLOOKUP(Tabla1[[#This Row],[dn]],'HOJA 3 MEDICAMENTOS'!G:Q,11,0)</f>
        <v>#N/A</v>
      </c>
      <c r="AF227" t="e">
        <f>VLOOKUP(Tabla1[[#This Row],[dn]],'base pendientes viva 1a'!C:Q,15,0)</f>
        <v>#N/A</v>
      </c>
      <c r="AG227" t="e">
        <v>#N/A</v>
      </c>
      <c r="AH227" t="e">
        <v>#N/A</v>
      </c>
      <c r="AI227" s="120" t="str">
        <f>VLOOKUP(Tabla1[[#This Row],[MOTIVO]],clasificador!A:C,2,0)</f>
        <v>Medicamentos</v>
      </c>
      <c r="AJ227" s="120" t="str">
        <f>VLOOKUP(Tabla1[[#This Row],[MOTIVO]],clasificador!A:C,3,0)</f>
        <v>SERVICIO</v>
      </c>
      <c r="AK227" s="331"/>
    </row>
    <row r="228" spans="1:37" s="102" customFormat="1" ht="18.75" hidden="1" customHeight="1">
      <c r="A228" s="120">
        <f>YEAR(Tabla1[[#This Row],[FECHA DEL INCIDENTE]])*100+MONTH(Tabla1[[#This Row],[FECHA DEL INCIDENTE]])</f>
        <v>202503</v>
      </c>
      <c r="B228" s="120" t="s">
        <v>6347</v>
      </c>
      <c r="C228" s="120" t="s">
        <v>6348</v>
      </c>
      <c r="D228" s="120" t="s">
        <v>1067</v>
      </c>
      <c r="E228" s="120" t="s">
        <v>400</v>
      </c>
      <c r="F228" s="120" t="s">
        <v>2</v>
      </c>
      <c r="G228" s="232">
        <v>6750936</v>
      </c>
      <c r="H228" s="122" t="s">
        <v>6953</v>
      </c>
      <c r="I228" s="119"/>
      <c r="J228" s="235"/>
      <c r="K228" s="120"/>
      <c r="L228" s="120"/>
      <c r="M228" s="120"/>
      <c r="N228" s="119" t="s">
        <v>6498</v>
      </c>
      <c r="O228" s="120" t="s">
        <v>299</v>
      </c>
      <c r="P228" s="125" t="s">
        <v>6951</v>
      </c>
      <c r="Q228" s="125" t="s">
        <v>6352</v>
      </c>
      <c r="R228" s="129" t="s">
        <v>338</v>
      </c>
      <c r="S228" s="120" t="s">
        <v>6353</v>
      </c>
      <c r="T228" s="117">
        <v>45741</v>
      </c>
      <c r="U228" s="124" t="s">
        <v>6954</v>
      </c>
      <c r="V228" s="127">
        <v>45754</v>
      </c>
      <c r="W228" s="120" t="s">
        <v>141</v>
      </c>
      <c r="X228" s="120">
        <f>NETWORKDAYS(Tabla1[[#This Row],[FECHA DEL INCIDENTE]],Tabla1[[#This Row],[FECHA DE RESPUESTA]])</f>
        <v>10</v>
      </c>
      <c r="Y228" s="120" t="str">
        <f>IF(Tabla1[[#This Row],[ESTADO]]="ACTIVA","ACTIVA",IF(Tabla1[[#This Row],[ESTADO]]="CERRADA","CERRADA",IF(Tabla1[[#This Row],[ESTADO]]="TRASLADADA","CERRADA",IF(Tabla1[[#This Row],[ESTADO]]="DESMONTADA","CERRADA",IF(Tabla1[[#This Row],[ESTADO]]="SEGUIMIENTO","ACTIVA")))))</f>
        <v>CERRADA</v>
      </c>
      <c r="Z228" s="120" t="str">
        <f>+IF(Tabla1[[#This Row],[T. RESPUESTA]]&lt;=1,"24 HORAS",IF(Tabla1[[#This Row],[T. RESPUESTA]]=2,"48 HORAS",IF(Tabla1[[#This Row],[T. RESPUESTA]]=3,"72 HORAS",IF(Tabla1[[#This Row],[T. RESPUESTA]]=4,"96 HORAS",IF(Tabla1[[#This Row],[T. RESPUESTA]]=5,"120 HORAS",IF(Tabla1[[#This Row],[T. RESPUESTA]]&gt;=6,"6 DIAS O MAS","ERROR"))))))</f>
        <v>6 DIAS O MAS</v>
      </c>
      <c r="AA228" s="120" t="s">
        <v>6355</v>
      </c>
      <c r="AB228" s="120" t="str">
        <f>TEXT(Tabla1[[#This Row],[FECHA DEL INCIDENTE]],"MMM-DD")</f>
        <v>mar-25</v>
      </c>
      <c r="AC228" s="122" t="e">
        <f>VLOOKUP(G228,'Archivo data rimac reclamos'!B:C,2,0)</f>
        <v>#N/A</v>
      </c>
      <c r="AD228" s="122" t="e">
        <f>VLOOKUP(Tabla1[[#This Row],[dn]],'Reporte de casos MAD'!H:W,16,0)</f>
        <v>#N/A</v>
      </c>
      <c r="AE228" s="120" t="e">
        <f>VLOOKUP(Tabla1[[#This Row],[dn]],'HOJA 3 MEDICAMENTOS'!G:Q,11,0)</f>
        <v>#N/A</v>
      </c>
      <c r="AF228" t="e">
        <f>VLOOKUP(Tabla1[[#This Row],[dn]],'base pendientes viva 1a'!C:Q,15,0)</f>
        <v>#N/A</v>
      </c>
      <c r="AG228" t="e">
        <v>#N/A</v>
      </c>
      <c r="AH228" t="e">
        <v>#N/A</v>
      </c>
      <c r="AI228" s="120" t="str">
        <f>VLOOKUP(Tabla1[[#This Row],[MOTIVO]],clasificador!A:C,2,0)</f>
        <v>Medicamentos</v>
      </c>
      <c r="AJ228" s="120" t="str">
        <f>VLOOKUP(Tabla1[[#This Row],[MOTIVO]],clasificador!A:C,3,0)</f>
        <v>SERVICIO</v>
      </c>
      <c r="AK228" s="331"/>
    </row>
    <row r="229" spans="1:37" s="102" customFormat="1" ht="18.75" hidden="1" customHeight="1">
      <c r="A229" s="120">
        <f>YEAR(Tabla1[[#This Row],[FECHA DEL INCIDENTE]])*100+MONTH(Tabla1[[#This Row],[FECHA DEL INCIDENTE]])</f>
        <v>202503</v>
      </c>
      <c r="B229" s="120" t="s">
        <v>6347</v>
      </c>
      <c r="C229" s="120" t="s">
        <v>6348</v>
      </c>
      <c r="D229" s="120" t="s">
        <v>1067</v>
      </c>
      <c r="E229" s="120" t="s">
        <v>400</v>
      </c>
      <c r="F229" s="120" t="s">
        <v>2</v>
      </c>
      <c r="G229" s="232">
        <v>6134812</v>
      </c>
      <c r="H229" s="122" t="s">
        <v>6955</v>
      </c>
      <c r="I229" s="119"/>
      <c r="J229" s="235"/>
      <c r="K229" s="120"/>
      <c r="L229" s="120"/>
      <c r="M229" s="120"/>
      <c r="N229" s="2" t="s">
        <v>298</v>
      </c>
      <c r="O229" s="120" t="s">
        <v>299</v>
      </c>
      <c r="P229" s="121" t="s">
        <v>6956</v>
      </c>
      <c r="Q229" s="125" t="s">
        <v>6359</v>
      </c>
      <c r="R229" s="129" t="s">
        <v>272</v>
      </c>
      <c r="S229" s="120" t="s">
        <v>6370</v>
      </c>
      <c r="T229" s="117">
        <v>45741</v>
      </c>
      <c r="U229" s="124" t="s">
        <v>6957</v>
      </c>
      <c r="V229" s="4">
        <v>45762</v>
      </c>
      <c r="W229" s="120" t="s">
        <v>141</v>
      </c>
      <c r="X229" s="120">
        <f>NETWORKDAYS(Tabla1[[#This Row],[FECHA DEL INCIDENTE]],Tabla1[[#This Row],[FECHA DE RESPUESTA]])</f>
        <v>16</v>
      </c>
      <c r="Y229" s="120" t="str">
        <f>IF(Tabla1[[#This Row],[ESTADO]]="ACTIVA","ACTIVA",IF(Tabla1[[#This Row],[ESTADO]]="CERRADA","CERRADA",IF(Tabla1[[#This Row],[ESTADO]]="TRASLADADA","CERRADA",IF(Tabla1[[#This Row],[ESTADO]]="DESMONTADA","CERRADA",IF(Tabla1[[#This Row],[ESTADO]]="SEGUIMIENTO","ACTIVA")))))</f>
        <v>CERRADA</v>
      </c>
      <c r="Z229" s="120" t="str">
        <f>+IF(Tabla1[[#This Row],[T. RESPUESTA]]&lt;=1,"24 HORAS",IF(Tabla1[[#This Row],[T. RESPUESTA]]=2,"48 HORAS",IF(Tabla1[[#This Row],[T. RESPUESTA]]=3,"72 HORAS",IF(Tabla1[[#This Row],[T. RESPUESTA]]=4,"96 HORAS",IF(Tabla1[[#This Row],[T. RESPUESTA]]=5,"120 HORAS",IF(Tabla1[[#This Row],[T. RESPUESTA]]&gt;=6,"6 DIAS O MAS","ERROR"))))))</f>
        <v>6 DIAS O MAS</v>
      </c>
      <c r="AA229" s="120" t="s">
        <v>6355</v>
      </c>
      <c r="AB229" s="120" t="str">
        <f>TEXT(Tabla1[[#This Row],[FECHA DEL INCIDENTE]],"MMM-DD")</f>
        <v>mar-25</v>
      </c>
      <c r="AC229" s="122" t="e">
        <f>VLOOKUP(G229,'Archivo data rimac reclamos'!B:C,2,0)</f>
        <v>#N/A</v>
      </c>
      <c r="AD229" s="122" t="e">
        <f>VLOOKUP(Tabla1[[#This Row],[dn]],'Reporte de casos MAD'!H:W,16,0)</f>
        <v>#N/A</v>
      </c>
      <c r="AE229" s="120" t="e">
        <f>VLOOKUP(Tabla1[[#This Row],[dn]],'HOJA 3 MEDICAMENTOS'!G:Q,11,0)</f>
        <v>#N/A</v>
      </c>
      <c r="AF229" t="e">
        <f>VLOOKUP(Tabla1[[#This Row],[dn]],'base pendientes viva 1a'!C:Q,15,0)</f>
        <v>#N/A</v>
      </c>
      <c r="AG229" t="e">
        <v>#N/A</v>
      </c>
      <c r="AH229" t="e">
        <v>#N/A</v>
      </c>
      <c r="AI229" s="120" t="str">
        <f>VLOOKUP(Tabla1[[#This Row],[MOTIVO]],clasificador!A:C,2,0)</f>
        <v>Solicitud</v>
      </c>
      <c r="AJ229" s="120" t="str">
        <f>VLOOKUP(Tabla1[[#This Row],[MOTIVO]],clasificador!A:C,3,0)</f>
        <v>SOLICITUD</v>
      </c>
      <c r="AK229" s="331"/>
    </row>
    <row r="230" spans="1:37" s="102" customFormat="1" ht="18.75" customHeight="1">
      <c r="A230" s="120">
        <f>YEAR(Tabla1[[#This Row],[FECHA DEL INCIDENTE]])*100+MONTH(Tabla1[[#This Row],[FECHA DEL INCIDENTE]])</f>
        <v>202503</v>
      </c>
      <c r="B230" s="120" t="s">
        <v>6347</v>
      </c>
      <c r="C230" s="120" t="s">
        <v>6348</v>
      </c>
      <c r="D230" s="120" t="s">
        <v>1067</v>
      </c>
      <c r="E230" s="120" t="s">
        <v>400</v>
      </c>
      <c r="F230" s="120" t="s">
        <v>2</v>
      </c>
      <c r="G230" s="235">
        <v>8801044</v>
      </c>
      <c r="H230" s="122" t="s">
        <v>347</v>
      </c>
      <c r="I230" s="119"/>
      <c r="J230" s="235"/>
      <c r="K230" s="120"/>
      <c r="L230" s="120"/>
      <c r="M230" s="120"/>
      <c r="N230" s="119" t="s">
        <v>6498</v>
      </c>
      <c r="O230" s="120" t="s">
        <v>299</v>
      </c>
      <c r="P230" s="121" t="s">
        <v>348</v>
      </c>
      <c r="Q230" s="6" t="s">
        <v>313</v>
      </c>
      <c r="R230" s="129" t="s">
        <v>400</v>
      </c>
      <c r="S230" s="120" t="s">
        <v>349</v>
      </c>
      <c r="T230" s="117">
        <v>45741</v>
      </c>
      <c r="U230" s="124" t="s">
        <v>6958</v>
      </c>
      <c r="V230" s="4">
        <v>45768</v>
      </c>
      <c r="W230" s="120" t="s">
        <v>141</v>
      </c>
      <c r="X230" s="120">
        <f>NETWORKDAYS(Tabla1[[#This Row],[FECHA DEL INCIDENTE]],Tabla1[[#This Row],[FECHA DE RESPUESTA]])</f>
        <v>20</v>
      </c>
      <c r="Y230" s="120" t="str">
        <f>IF(Tabla1[[#This Row],[ESTADO]]="ACTIVA","ACTIVA",IF(Tabla1[[#This Row],[ESTADO]]="CERRADA","CERRADA",IF(Tabla1[[#This Row],[ESTADO]]="TRASLADADA","CERRADA",IF(Tabla1[[#This Row],[ESTADO]]="DESMONTADA","CERRADA",IF(Tabla1[[#This Row],[ESTADO]]="SEGUIMIENTO","ACTIVA")))))</f>
        <v>CERRADA</v>
      </c>
      <c r="Z230" s="120" t="str">
        <f>+IF(Tabla1[[#This Row],[T. RESPUESTA]]&lt;=1,"24 HORAS",IF(Tabla1[[#This Row],[T. RESPUESTA]]=2,"48 HORAS",IF(Tabla1[[#This Row],[T. RESPUESTA]]=3,"72 HORAS",IF(Tabla1[[#This Row],[T. RESPUESTA]]=4,"96 HORAS",IF(Tabla1[[#This Row],[T. RESPUESTA]]=5,"120 HORAS",IF(Tabla1[[#This Row],[T. RESPUESTA]]&gt;=6,"6 DIAS O MAS","ERROR"))))))</f>
        <v>6 DIAS O MAS</v>
      </c>
      <c r="AA230" s="120" t="s">
        <v>6355</v>
      </c>
      <c r="AB230" s="120" t="str">
        <f>TEXT(Tabla1[[#This Row],[FECHA DEL INCIDENTE]],"MMM-DD")</f>
        <v>mar-25</v>
      </c>
      <c r="AC230" s="122" t="e">
        <f>VLOOKUP(G230,'Archivo data rimac reclamos'!B:C,2,0)</f>
        <v>#N/A</v>
      </c>
      <c r="AD230" s="122" t="e">
        <f>VLOOKUP(Tabla1[[#This Row],[dn]],'Reporte de casos MAD'!H:W,16,0)</f>
        <v>#N/A</v>
      </c>
      <c r="AE230" s="120" t="e">
        <f>VLOOKUP(Tabla1[[#This Row],[dn]],'HOJA 3 MEDICAMENTOS'!G:Q,11,0)</f>
        <v>#N/A</v>
      </c>
      <c r="AF230" t="e">
        <f>VLOOKUP(Tabla1[[#This Row],[dn]],'base pendientes viva 1a'!C:Q,15,0)</f>
        <v>#N/A</v>
      </c>
      <c r="AG230">
        <v>0</v>
      </c>
      <c r="AH230">
        <v>0</v>
      </c>
      <c r="AI230" s="120" t="str">
        <f>VLOOKUP(Tabla1[[#This Row],[MOTIVO]],clasificador!A:C,2,0)</f>
        <v>Acceso</v>
      </c>
      <c r="AJ230" s="120" t="str">
        <f>VLOOKUP(Tabla1[[#This Row],[MOTIVO]],clasificador!A:C,3,0)</f>
        <v>SERVICIO</v>
      </c>
      <c r="AK230" s="331"/>
    </row>
    <row r="231" spans="1:37" s="102" customFormat="1" ht="18.75" hidden="1" customHeight="1">
      <c r="A231" s="120">
        <f>YEAR(Tabla1[[#This Row],[FECHA DEL INCIDENTE]])*100+MONTH(Tabla1[[#This Row],[FECHA DEL INCIDENTE]])</f>
        <v>202503</v>
      </c>
      <c r="B231" s="120" t="s">
        <v>6347</v>
      </c>
      <c r="C231" s="120" t="s">
        <v>6348</v>
      </c>
      <c r="D231" s="120" t="s">
        <v>1067</v>
      </c>
      <c r="E231" s="120" t="s">
        <v>400</v>
      </c>
      <c r="F231" s="120" t="s">
        <v>2</v>
      </c>
      <c r="G231" s="176">
        <v>76276026</v>
      </c>
      <c r="H231" s="122" t="s">
        <v>6959</v>
      </c>
      <c r="I231" s="119"/>
      <c r="J231" s="235"/>
      <c r="K231" s="120"/>
      <c r="L231" s="1" t="s">
        <v>6960</v>
      </c>
      <c r="M231" s="1" t="s">
        <v>6961</v>
      </c>
      <c r="N231" s="119" t="s">
        <v>26</v>
      </c>
      <c r="O231" s="120" t="s">
        <v>358</v>
      </c>
      <c r="P231" s="121" t="s">
        <v>6962</v>
      </c>
      <c r="Q231" s="125" t="s">
        <v>6352</v>
      </c>
      <c r="R231" s="129" t="s">
        <v>338</v>
      </c>
      <c r="S231" s="120" t="s">
        <v>6353</v>
      </c>
      <c r="T231" s="117">
        <v>45741</v>
      </c>
      <c r="U231" s="124" t="s">
        <v>6924</v>
      </c>
      <c r="V231" s="127">
        <v>45741</v>
      </c>
      <c r="W231" s="120" t="s">
        <v>141</v>
      </c>
      <c r="X231" s="120">
        <f>NETWORKDAYS(Tabla1[[#This Row],[FECHA DEL INCIDENTE]],Tabla1[[#This Row],[FECHA DE RESPUESTA]])</f>
        <v>1</v>
      </c>
      <c r="Y231" s="120" t="str">
        <f>IF(Tabla1[[#This Row],[ESTADO]]="ACTIVA","ACTIVA",IF(Tabla1[[#This Row],[ESTADO]]="CERRADA","CERRADA",IF(Tabla1[[#This Row],[ESTADO]]="TRASLADADA","CERRADA",IF(Tabla1[[#This Row],[ESTADO]]="DESMONTADA","CERRADA",IF(Tabla1[[#This Row],[ESTADO]]="SEGUIMIENTO","ACTIVA")))))</f>
        <v>CERRADA</v>
      </c>
      <c r="Z231" s="120" t="str">
        <f>+IF(Tabla1[[#This Row],[T. RESPUESTA]]&lt;=1,"24 HORAS",IF(Tabla1[[#This Row],[T. RESPUESTA]]=2,"48 HORAS",IF(Tabla1[[#This Row],[T. RESPUESTA]]=3,"72 HORAS",IF(Tabla1[[#This Row],[T. RESPUESTA]]=4,"96 HORAS",IF(Tabla1[[#This Row],[T. RESPUESTA]]=5,"120 HORAS",IF(Tabla1[[#This Row],[T. RESPUESTA]]&gt;=6,"6 DIAS O MAS","ERROR"))))))</f>
        <v>24 HORAS</v>
      </c>
      <c r="AA231" s="120" t="s">
        <v>6355</v>
      </c>
      <c r="AB231" s="120" t="str">
        <f>TEXT(Tabla1[[#This Row],[FECHA DEL INCIDENTE]],"MMM-DD")</f>
        <v>mar-25</v>
      </c>
      <c r="AC231" s="122" t="e">
        <f>VLOOKUP(G231,'Archivo data rimac reclamos'!B:C,2,0)</f>
        <v>#N/A</v>
      </c>
      <c r="AD231" s="122" t="str">
        <f>VLOOKUP(Tabla1[[#This Row],[dn]],'Reporte de casos MAD'!H:W,16,0)</f>
        <v>ENTREGADO</v>
      </c>
      <c r="AE231" s="120" t="e">
        <f>VLOOKUP(Tabla1[[#This Row],[dn]],'HOJA 3 MEDICAMENTOS'!G:Q,11,0)</f>
        <v>#N/A</v>
      </c>
      <c r="AF231" t="e">
        <f>VLOOKUP(Tabla1[[#This Row],[dn]],'base pendientes viva 1a'!C:Q,15,0)</f>
        <v>#N/A</v>
      </c>
      <c r="AG231" t="e">
        <v>#N/A</v>
      </c>
      <c r="AH231" t="e">
        <v>#N/A</v>
      </c>
      <c r="AI231" s="120" t="str">
        <f>VLOOKUP(Tabla1[[#This Row],[MOTIVO]],clasificador!A:C,2,0)</f>
        <v>Medicamentos</v>
      </c>
      <c r="AJ231" s="120" t="str">
        <f>VLOOKUP(Tabla1[[#This Row],[MOTIVO]],clasificador!A:C,3,0)</f>
        <v>SERVICIO</v>
      </c>
      <c r="AK231" s="331"/>
    </row>
    <row r="232" spans="1:37" s="102" customFormat="1" ht="18.75" hidden="1" customHeight="1">
      <c r="A232" s="120">
        <f>YEAR(Tabla1[[#This Row],[FECHA DEL INCIDENTE]])*100+MONTH(Tabla1[[#This Row],[FECHA DEL INCIDENTE]])</f>
        <v>202503</v>
      </c>
      <c r="B232" s="120" t="s">
        <v>6347</v>
      </c>
      <c r="C232" s="120" t="s">
        <v>6348</v>
      </c>
      <c r="D232" s="120" t="s">
        <v>1067</v>
      </c>
      <c r="E232" s="120" t="s">
        <v>6819</v>
      </c>
      <c r="F232" s="120" t="s">
        <v>2</v>
      </c>
      <c r="G232" s="176">
        <v>79185534</v>
      </c>
      <c r="H232" s="122" t="s">
        <v>6963</v>
      </c>
      <c r="I232" s="119"/>
      <c r="J232" s="235"/>
      <c r="K232" s="120"/>
      <c r="L232" s="98" t="s">
        <v>6964</v>
      </c>
      <c r="M232" s="1" t="s">
        <v>6965</v>
      </c>
      <c r="N232" s="119" t="s">
        <v>26</v>
      </c>
      <c r="O232" s="120" t="s">
        <v>358</v>
      </c>
      <c r="P232" s="136" t="s">
        <v>6966</v>
      </c>
      <c r="Q232" s="125" t="s">
        <v>6352</v>
      </c>
      <c r="R232" s="129" t="s">
        <v>338</v>
      </c>
      <c r="S232" s="120" t="s">
        <v>6353</v>
      </c>
      <c r="T232" s="117">
        <v>45741</v>
      </c>
      <c r="U232" s="124" t="s">
        <v>6967</v>
      </c>
      <c r="V232" s="127">
        <v>45758</v>
      </c>
      <c r="W232" s="120" t="s">
        <v>141</v>
      </c>
      <c r="X232" s="120">
        <f>NETWORKDAYS(Tabla1[[#This Row],[FECHA DEL INCIDENTE]],Tabla1[[#This Row],[FECHA DE RESPUESTA]])</f>
        <v>14</v>
      </c>
      <c r="Y232" s="120" t="str">
        <f>IF(Tabla1[[#This Row],[ESTADO]]="ACTIVA","ACTIVA",IF(Tabla1[[#This Row],[ESTADO]]="CERRADA","CERRADA",IF(Tabla1[[#This Row],[ESTADO]]="TRASLADADA","CERRADA",IF(Tabla1[[#This Row],[ESTADO]]="DESMONTADA","CERRADA",IF(Tabla1[[#This Row],[ESTADO]]="SEGUIMIENTO","ACTIVA")))))</f>
        <v>CERRADA</v>
      </c>
      <c r="Z232" s="120" t="str">
        <f>+IF(Tabla1[[#This Row],[T. RESPUESTA]]&lt;=1,"24 HORAS",IF(Tabla1[[#This Row],[T. RESPUESTA]]=2,"48 HORAS",IF(Tabla1[[#This Row],[T. RESPUESTA]]=3,"72 HORAS",IF(Tabla1[[#This Row],[T. RESPUESTA]]=4,"96 HORAS",IF(Tabla1[[#This Row],[T. RESPUESTA]]=5,"120 HORAS",IF(Tabla1[[#This Row],[T. RESPUESTA]]&gt;=6,"6 DIAS O MAS","ERROR"))))))</f>
        <v>6 DIAS O MAS</v>
      </c>
      <c r="AA232" s="120" t="s">
        <v>6355</v>
      </c>
      <c r="AB232" s="120" t="str">
        <f>TEXT(Tabla1[[#This Row],[FECHA DEL INCIDENTE]],"MMM-DD")</f>
        <v>mar-25</v>
      </c>
      <c r="AC232" s="122" t="e">
        <f>VLOOKUP(G232,'Archivo data rimac reclamos'!B:C,2,0)</f>
        <v>#N/A</v>
      </c>
      <c r="AD232" s="122" t="str">
        <f>VLOOKUP(Tabla1[[#This Row],[dn]],'Reporte de casos MAD'!H:W,16,0)</f>
        <v>ENTREGADO</v>
      </c>
      <c r="AE232" s="120" t="e">
        <f>VLOOKUP(Tabla1[[#This Row],[dn]],'HOJA 3 MEDICAMENTOS'!G:Q,11,0)</f>
        <v>#N/A</v>
      </c>
      <c r="AF232" t="e">
        <f>VLOOKUP(Tabla1[[#This Row],[dn]],'base pendientes viva 1a'!C:Q,15,0)</f>
        <v>#N/A</v>
      </c>
      <c r="AG232" t="e">
        <v>#N/A</v>
      </c>
      <c r="AH232" t="e">
        <v>#N/A</v>
      </c>
      <c r="AI232" s="120" t="str">
        <f>VLOOKUP(Tabla1[[#This Row],[MOTIVO]],clasificador!A:C,2,0)</f>
        <v>Medicamentos</v>
      </c>
      <c r="AJ232" s="120" t="str">
        <f>VLOOKUP(Tabla1[[#This Row],[MOTIVO]],clasificador!A:C,3,0)</f>
        <v>SERVICIO</v>
      </c>
      <c r="AK232" s="331"/>
    </row>
    <row r="233" spans="1:37" s="102" customFormat="1" ht="18.75" hidden="1" customHeight="1">
      <c r="A233" s="120">
        <f>YEAR(Tabla1[[#This Row],[FECHA DEL INCIDENTE]])*100+MONTH(Tabla1[[#This Row],[FECHA DEL INCIDENTE]])</f>
        <v>202503</v>
      </c>
      <c r="B233" s="120" t="s">
        <v>6347</v>
      </c>
      <c r="C233" s="120" t="s">
        <v>6348</v>
      </c>
      <c r="D233" s="120" t="s">
        <v>1067</v>
      </c>
      <c r="E233" s="120" t="s">
        <v>400</v>
      </c>
      <c r="F233" s="120" t="s">
        <v>2</v>
      </c>
      <c r="G233" s="232">
        <v>48586898</v>
      </c>
      <c r="H233" s="122" t="s">
        <v>6968</v>
      </c>
      <c r="I233" s="119"/>
      <c r="J233" s="235"/>
      <c r="K233" s="120"/>
      <c r="L233" s="120"/>
      <c r="M233" s="120"/>
      <c r="N233" s="2" t="s">
        <v>298</v>
      </c>
      <c r="O233" s="120" t="s">
        <v>299</v>
      </c>
      <c r="P233" s="121" t="s">
        <v>6969</v>
      </c>
      <c r="Q233" s="125" t="s">
        <v>6359</v>
      </c>
      <c r="R233" s="129" t="s">
        <v>272</v>
      </c>
      <c r="S233" s="120" t="s">
        <v>314</v>
      </c>
      <c r="T233" s="117">
        <v>45742</v>
      </c>
      <c r="U233" s="124" t="s">
        <v>6970</v>
      </c>
      <c r="V233" s="117">
        <v>45742</v>
      </c>
      <c r="W233" s="120" t="s">
        <v>141</v>
      </c>
      <c r="X233" s="120">
        <f>NETWORKDAYS(Tabla1[[#This Row],[FECHA DEL INCIDENTE]],Tabla1[[#This Row],[FECHA DE RESPUESTA]])</f>
        <v>1</v>
      </c>
      <c r="Y233" s="120" t="str">
        <f>IF(Tabla1[[#This Row],[ESTADO]]="ACTIVA","ACTIVA",IF(Tabla1[[#This Row],[ESTADO]]="CERRADA","CERRADA",IF(Tabla1[[#This Row],[ESTADO]]="TRASLADADA","CERRADA",IF(Tabla1[[#This Row],[ESTADO]]="DESMONTADA","CERRADA",IF(Tabla1[[#This Row],[ESTADO]]="SEGUIMIENTO","ACTIVA")))))</f>
        <v>CERRADA</v>
      </c>
      <c r="Z233" s="120" t="str">
        <f>+IF(Tabla1[[#This Row],[T. RESPUESTA]]&lt;=1,"24 HORAS",IF(Tabla1[[#This Row],[T. RESPUESTA]]=2,"48 HORAS",IF(Tabla1[[#This Row],[T. RESPUESTA]]=3,"72 HORAS",IF(Tabla1[[#This Row],[T. RESPUESTA]]=4,"96 HORAS",IF(Tabla1[[#This Row],[T. RESPUESTA]]=5,"120 HORAS",IF(Tabla1[[#This Row],[T. RESPUESTA]]&gt;=6,"6 DIAS O MAS","ERROR"))))))</f>
        <v>24 HORAS</v>
      </c>
      <c r="AA233" s="120" t="s">
        <v>6355</v>
      </c>
      <c r="AB233" s="120" t="str">
        <f>TEXT(Tabla1[[#This Row],[FECHA DEL INCIDENTE]],"MMM-DD")</f>
        <v>mar-26</v>
      </c>
      <c r="AC233" s="122" t="e">
        <f>VLOOKUP(G233,'Archivo data rimac reclamos'!B:C,2,0)</f>
        <v>#N/A</v>
      </c>
      <c r="AD233" s="122" t="e">
        <f>VLOOKUP(Tabla1[[#This Row],[dn]],'Reporte de casos MAD'!H:W,16,0)</f>
        <v>#N/A</v>
      </c>
      <c r="AE233" s="120" t="e">
        <f>VLOOKUP(Tabla1[[#This Row],[dn]],'HOJA 3 MEDICAMENTOS'!G:Q,11,0)</f>
        <v>#N/A</v>
      </c>
      <c r="AF233" t="e">
        <f>VLOOKUP(Tabla1[[#This Row],[dn]],'base pendientes viva 1a'!C:Q,15,0)</f>
        <v>#N/A</v>
      </c>
      <c r="AG233" t="e">
        <v>#N/A</v>
      </c>
      <c r="AH233" t="e">
        <v>#N/A</v>
      </c>
      <c r="AI233" s="120" t="str">
        <f>VLOOKUP(Tabla1[[#This Row],[MOTIVO]],clasificador!A:C,2,0)</f>
        <v>Solicitud</v>
      </c>
      <c r="AJ233" s="120" t="str">
        <f>VLOOKUP(Tabla1[[#This Row],[MOTIVO]],clasificador!A:C,3,0)</f>
        <v>SOLICITUD</v>
      </c>
      <c r="AK233" s="331"/>
    </row>
    <row r="234" spans="1:37" s="102" customFormat="1" ht="18.75" hidden="1" customHeight="1">
      <c r="A234" s="120">
        <f>YEAR(Tabla1[[#This Row],[FECHA DEL INCIDENTE]])*100+MONTH(Tabla1[[#This Row],[FECHA DEL INCIDENTE]])</f>
        <v>202503</v>
      </c>
      <c r="B234" s="120" t="s">
        <v>6347</v>
      </c>
      <c r="C234" s="120" t="s">
        <v>6348</v>
      </c>
      <c r="D234" s="120" t="s">
        <v>1067</v>
      </c>
      <c r="E234" s="120" t="s">
        <v>400</v>
      </c>
      <c r="F234" s="120" t="s">
        <v>2</v>
      </c>
      <c r="G234" s="232">
        <v>73195424</v>
      </c>
      <c r="H234" s="122" t="s">
        <v>6971</v>
      </c>
      <c r="I234" s="119"/>
      <c r="J234" s="235"/>
      <c r="K234" s="120"/>
      <c r="L234" s="120"/>
      <c r="M234" s="120"/>
      <c r="N234" s="2" t="s">
        <v>298</v>
      </c>
      <c r="O234" s="120" t="s">
        <v>299</v>
      </c>
      <c r="P234" s="121" t="s">
        <v>6972</v>
      </c>
      <c r="Q234" s="125" t="s">
        <v>6359</v>
      </c>
      <c r="R234" s="129" t="s">
        <v>272</v>
      </c>
      <c r="S234" s="120" t="s">
        <v>320</v>
      </c>
      <c r="T234" s="117">
        <v>45742</v>
      </c>
      <c r="U234" s="124" t="s">
        <v>6973</v>
      </c>
      <c r="V234" s="4">
        <v>45756</v>
      </c>
      <c r="W234" s="120" t="s">
        <v>141</v>
      </c>
      <c r="X234" s="120">
        <f>NETWORKDAYS(Tabla1[[#This Row],[FECHA DEL INCIDENTE]],Tabla1[[#This Row],[FECHA DE RESPUESTA]])</f>
        <v>11</v>
      </c>
      <c r="Y234" s="120" t="str">
        <f>IF(Tabla1[[#This Row],[ESTADO]]="ACTIVA","ACTIVA",IF(Tabla1[[#This Row],[ESTADO]]="CERRADA","CERRADA",IF(Tabla1[[#This Row],[ESTADO]]="TRASLADADA","CERRADA",IF(Tabla1[[#This Row],[ESTADO]]="DESMONTADA","CERRADA",IF(Tabla1[[#This Row],[ESTADO]]="SEGUIMIENTO","ACTIVA")))))</f>
        <v>CERRADA</v>
      </c>
      <c r="Z234" s="120" t="str">
        <f>+IF(Tabla1[[#This Row],[T. RESPUESTA]]&lt;=1,"24 HORAS",IF(Tabla1[[#This Row],[T. RESPUESTA]]=2,"48 HORAS",IF(Tabla1[[#This Row],[T. RESPUESTA]]=3,"72 HORAS",IF(Tabla1[[#This Row],[T. RESPUESTA]]=4,"96 HORAS",IF(Tabla1[[#This Row],[T. RESPUESTA]]=5,"120 HORAS",IF(Tabla1[[#This Row],[T. RESPUESTA]]&gt;=6,"6 DIAS O MAS","ERROR"))))))</f>
        <v>6 DIAS O MAS</v>
      </c>
      <c r="AA234" s="120" t="s">
        <v>6355</v>
      </c>
      <c r="AB234" s="120" t="str">
        <f>TEXT(Tabla1[[#This Row],[FECHA DEL INCIDENTE]],"MMM-DD")</f>
        <v>mar-26</v>
      </c>
      <c r="AC234" s="122" t="e">
        <f>VLOOKUP(G234,'Archivo data rimac reclamos'!B:C,2,0)</f>
        <v>#N/A</v>
      </c>
      <c r="AD234" s="122" t="e">
        <f>VLOOKUP(Tabla1[[#This Row],[dn]],'Reporte de casos MAD'!H:W,16,0)</f>
        <v>#N/A</v>
      </c>
      <c r="AE234" s="120" t="e">
        <f>VLOOKUP(Tabla1[[#This Row],[dn]],'HOJA 3 MEDICAMENTOS'!G:Q,11,0)</f>
        <v>#N/A</v>
      </c>
      <c r="AF234" t="e">
        <f>VLOOKUP(Tabla1[[#This Row],[dn]],'base pendientes viva 1a'!C:Q,15,0)</f>
        <v>#N/A</v>
      </c>
      <c r="AG234" t="e">
        <v>#N/A</v>
      </c>
      <c r="AH234" t="e">
        <v>#N/A</v>
      </c>
      <c r="AI234" s="120" t="str">
        <f>VLOOKUP(Tabla1[[#This Row],[MOTIVO]],clasificador!A:C,2,0)</f>
        <v>Solicitud</v>
      </c>
      <c r="AJ234" s="120" t="str">
        <f>VLOOKUP(Tabla1[[#This Row],[MOTIVO]],clasificador!A:C,3,0)</f>
        <v>SOLICITUD</v>
      </c>
      <c r="AK234" s="331"/>
    </row>
    <row r="235" spans="1:37" s="102" customFormat="1" ht="18.75" hidden="1" customHeight="1">
      <c r="A235" s="120">
        <f>YEAR(Tabla1[[#This Row],[FECHA DEL INCIDENTE]])*100+MONTH(Tabla1[[#This Row],[FECHA DEL INCIDENTE]])</f>
        <v>202503</v>
      </c>
      <c r="B235" s="120" t="s">
        <v>6347</v>
      </c>
      <c r="C235" s="120" t="s">
        <v>6348</v>
      </c>
      <c r="D235" s="120" t="s">
        <v>1067</v>
      </c>
      <c r="E235" s="120" t="s">
        <v>400</v>
      </c>
      <c r="F235" s="120" t="s">
        <v>2</v>
      </c>
      <c r="G235" s="208" t="s">
        <v>6974</v>
      </c>
      <c r="H235" s="122" t="s">
        <v>350</v>
      </c>
      <c r="I235" s="119"/>
      <c r="J235" s="235"/>
      <c r="K235" s="120"/>
      <c r="L235" s="120"/>
      <c r="M235" s="120"/>
      <c r="N235" s="2" t="s">
        <v>298</v>
      </c>
      <c r="O235" s="120" t="s">
        <v>299</v>
      </c>
      <c r="P235" s="125" t="s">
        <v>351</v>
      </c>
      <c r="Q235" s="125" t="s">
        <v>301</v>
      </c>
      <c r="R235" s="129" t="s">
        <v>272</v>
      </c>
      <c r="S235" s="120" t="s">
        <v>352</v>
      </c>
      <c r="T235" s="117">
        <v>45742</v>
      </c>
      <c r="U235" s="67" t="s">
        <v>6975</v>
      </c>
      <c r="V235" s="127">
        <v>45745</v>
      </c>
      <c r="W235" s="1" t="s">
        <v>141</v>
      </c>
      <c r="X235" s="120">
        <f>NETWORKDAYS(Tabla1[[#This Row],[FECHA DEL INCIDENTE]],Tabla1[[#This Row],[FECHA DE RESPUESTA]])</f>
        <v>3</v>
      </c>
      <c r="Y235" s="120" t="str">
        <f>IF(Tabla1[[#This Row],[ESTADO]]="ACTIVA","ACTIVA",IF(Tabla1[[#This Row],[ESTADO]]="CERRADA","CERRADA",IF(Tabla1[[#This Row],[ESTADO]]="TRASLADADA","CERRADA",IF(Tabla1[[#This Row],[ESTADO]]="DESMONTADA","CERRADA",IF(Tabla1[[#This Row],[ESTADO]]="SEGUIMIENTO","ACTIVA")))))</f>
        <v>CERRADA</v>
      </c>
      <c r="Z235" s="120" t="str">
        <f>+IF(Tabla1[[#This Row],[T. RESPUESTA]]&lt;=1,"24 HORAS",IF(Tabla1[[#This Row],[T. RESPUESTA]]=2,"48 HORAS",IF(Tabla1[[#This Row],[T. RESPUESTA]]=3,"72 HORAS",IF(Tabla1[[#This Row],[T. RESPUESTA]]=4,"96 HORAS",IF(Tabla1[[#This Row],[T. RESPUESTA]]=5,"120 HORAS",IF(Tabla1[[#This Row],[T. RESPUESTA]]&gt;=6,"6 DIAS O MAS","ERROR"))))))</f>
        <v>72 HORAS</v>
      </c>
      <c r="AA235" s="120" t="s">
        <v>6355</v>
      </c>
      <c r="AB235" s="120" t="str">
        <f>TEXT(Tabla1[[#This Row],[FECHA DEL INCIDENTE]],"MMM-DD")</f>
        <v>mar-26</v>
      </c>
      <c r="AC235" s="122" t="e">
        <f>VLOOKUP(G235,'Archivo data rimac reclamos'!B:C,2,0)</f>
        <v>#N/A</v>
      </c>
      <c r="AD235" s="122" t="e">
        <f>VLOOKUP(Tabla1[[#This Row],[dn]],'Reporte de casos MAD'!H:W,16,0)</f>
        <v>#N/A</v>
      </c>
      <c r="AE235" s="120" t="e">
        <f>VLOOKUP(Tabla1[[#This Row],[dn]],'HOJA 3 MEDICAMENTOS'!G:Q,11,0)</f>
        <v>#N/A</v>
      </c>
      <c r="AF235" t="e">
        <f>VLOOKUP(Tabla1[[#This Row],[dn]],'base pendientes viva 1a'!C:Q,15,0)</f>
        <v>#N/A</v>
      </c>
      <c r="AG235" t="s">
        <v>6714</v>
      </c>
      <c r="AH235" t="s">
        <v>353</v>
      </c>
      <c r="AI235" s="120" t="str">
        <f>VLOOKUP(Tabla1[[#This Row],[MOTIVO]],clasificador!A:C,2,0)</f>
        <v>Solicitud</v>
      </c>
      <c r="AJ235" s="120" t="str">
        <f>VLOOKUP(Tabla1[[#This Row],[MOTIVO]],clasificador!A:C,3,0)</f>
        <v>SOLICITUD</v>
      </c>
      <c r="AK235" s="331"/>
    </row>
    <row r="236" spans="1:37" s="102" customFormat="1" ht="18.75" hidden="1" customHeight="1">
      <c r="A236" s="120">
        <f>YEAR(Tabla1[[#This Row],[FECHA DEL INCIDENTE]])*100+MONTH(Tabla1[[#This Row],[FECHA DEL INCIDENTE]])</f>
        <v>202503</v>
      </c>
      <c r="B236" s="120" t="s">
        <v>6347</v>
      </c>
      <c r="C236" s="120" t="s">
        <v>6348</v>
      </c>
      <c r="D236" s="120" t="s">
        <v>1067</v>
      </c>
      <c r="E236" s="120" t="s">
        <v>400</v>
      </c>
      <c r="F236" s="120" t="s">
        <v>2</v>
      </c>
      <c r="G236" s="232">
        <v>6769425</v>
      </c>
      <c r="H236" s="122" t="s">
        <v>354</v>
      </c>
      <c r="I236" s="119"/>
      <c r="J236" s="235">
        <v>982491420</v>
      </c>
      <c r="K236" s="120"/>
      <c r="L236" s="120"/>
      <c r="M236" s="120"/>
      <c r="N236" s="2" t="s">
        <v>298</v>
      </c>
      <c r="O236" s="120" t="s">
        <v>299</v>
      </c>
      <c r="P236" s="121" t="s">
        <v>355</v>
      </c>
      <c r="Q236" s="125" t="s">
        <v>301</v>
      </c>
      <c r="R236" s="129" t="s">
        <v>272</v>
      </c>
      <c r="S236" s="120" t="s">
        <v>331</v>
      </c>
      <c r="T236" s="117">
        <v>45742</v>
      </c>
      <c r="U236" s="124" t="s">
        <v>6976</v>
      </c>
      <c r="V236" s="4">
        <v>45762</v>
      </c>
      <c r="W236" s="120" t="s">
        <v>141</v>
      </c>
      <c r="X236" s="120">
        <f>NETWORKDAYS(Tabla1[[#This Row],[FECHA DEL INCIDENTE]],Tabla1[[#This Row],[FECHA DE RESPUESTA]])</f>
        <v>15</v>
      </c>
      <c r="Y236" s="120" t="str">
        <f>IF(Tabla1[[#This Row],[ESTADO]]="ACTIVA","ACTIVA",IF(Tabla1[[#This Row],[ESTADO]]="CERRADA","CERRADA",IF(Tabla1[[#This Row],[ESTADO]]="TRASLADADA","CERRADA",IF(Tabla1[[#This Row],[ESTADO]]="DESMONTADA","CERRADA",IF(Tabla1[[#This Row],[ESTADO]]="SEGUIMIENTO","ACTIVA")))))</f>
        <v>CERRADA</v>
      </c>
      <c r="Z236" s="120" t="str">
        <f>+IF(Tabla1[[#This Row],[T. RESPUESTA]]&lt;=1,"24 HORAS",IF(Tabla1[[#This Row],[T. RESPUESTA]]=2,"48 HORAS",IF(Tabla1[[#This Row],[T. RESPUESTA]]=3,"72 HORAS",IF(Tabla1[[#This Row],[T. RESPUESTA]]=4,"96 HORAS",IF(Tabla1[[#This Row],[T. RESPUESTA]]=5,"120 HORAS",IF(Tabla1[[#This Row],[T. RESPUESTA]]&gt;=6,"6 DIAS O MAS","ERROR"))))))</f>
        <v>6 DIAS O MAS</v>
      </c>
      <c r="AA236" s="120" t="s">
        <v>6355</v>
      </c>
      <c r="AB236" s="120" t="str">
        <f>TEXT(Tabla1[[#This Row],[FECHA DEL INCIDENTE]],"MMM-DD")</f>
        <v>mar-26</v>
      </c>
      <c r="AC236" s="122" t="e">
        <f>VLOOKUP(G236,'Archivo data rimac reclamos'!B:C,2,0)</f>
        <v>#N/A</v>
      </c>
      <c r="AD236" s="122" t="e">
        <f>VLOOKUP(Tabla1[[#This Row],[dn]],'Reporte de casos MAD'!H:W,16,0)</f>
        <v>#N/A</v>
      </c>
      <c r="AE236" s="120" t="e">
        <f>VLOOKUP(Tabla1[[#This Row],[dn]],'HOJA 3 MEDICAMENTOS'!G:Q,11,0)</f>
        <v>#N/A</v>
      </c>
      <c r="AF236" t="e">
        <f>VLOOKUP(Tabla1[[#This Row],[dn]],'base pendientes viva 1a'!C:Q,15,0)</f>
        <v>#N/A</v>
      </c>
      <c r="AG236">
        <v>0</v>
      </c>
      <c r="AH236">
        <v>0</v>
      </c>
      <c r="AI236" s="120" t="str">
        <f>VLOOKUP(Tabla1[[#This Row],[MOTIVO]],clasificador!A:C,2,0)</f>
        <v>Solicitud</v>
      </c>
      <c r="AJ236" s="120" t="str">
        <f>VLOOKUP(Tabla1[[#This Row],[MOTIVO]],clasificador!A:C,3,0)</f>
        <v>SOLICITUD</v>
      </c>
      <c r="AK236" s="331"/>
    </row>
    <row r="237" spans="1:37" s="102" customFormat="1" ht="18.75" customHeight="1">
      <c r="A237" s="120">
        <f>YEAR(Tabla1[[#This Row],[FECHA DEL INCIDENTE]])*100+MONTH(Tabla1[[#This Row],[FECHA DEL INCIDENTE]])</f>
        <v>202503</v>
      </c>
      <c r="B237" s="120" t="s">
        <v>6347</v>
      </c>
      <c r="C237" s="120" t="s">
        <v>6348</v>
      </c>
      <c r="D237" s="120" t="s">
        <v>1067</v>
      </c>
      <c r="E237" s="120" t="s">
        <v>400</v>
      </c>
      <c r="F237" s="120" t="s">
        <v>2</v>
      </c>
      <c r="G237" s="232">
        <v>7179015</v>
      </c>
      <c r="H237" s="122" t="s">
        <v>6977</v>
      </c>
      <c r="I237" s="119"/>
      <c r="J237" s="235">
        <v>949937571</v>
      </c>
      <c r="K237" s="120"/>
      <c r="L237" s="120"/>
      <c r="M237" s="120"/>
      <c r="N237" s="2" t="s">
        <v>298</v>
      </c>
      <c r="O237" s="120" t="s">
        <v>299</v>
      </c>
      <c r="P237" s="121" t="s">
        <v>6978</v>
      </c>
      <c r="Q237" s="125" t="s">
        <v>6359</v>
      </c>
      <c r="R237" s="129" t="s">
        <v>400</v>
      </c>
      <c r="S237" s="120" t="s">
        <v>349</v>
      </c>
      <c r="T237" s="117">
        <v>45742</v>
      </c>
      <c r="U237" s="124" t="s">
        <v>6979</v>
      </c>
      <c r="V237" s="4">
        <v>45755</v>
      </c>
      <c r="W237" s="120" t="s">
        <v>6584</v>
      </c>
      <c r="X237" s="120">
        <f>NETWORKDAYS(Tabla1[[#This Row],[FECHA DEL INCIDENTE]],Tabla1[[#This Row],[FECHA DE RESPUESTA]])</f>
        <v>10</v>
      </c>
      <c r="Y237" s="120" t="str">
        <f>IF(Tabla1[[#This Row],[ESTADO]]="ACTIVA","ACTIVA",IF(Tabla1[[#This Row],[ESTADO]]="CERRADA","CERRADA",IF(Tabla1[[#This Row],[ESTADO]]="TRASLADADA","CERRADA",IF(Tabla1[[#This Row],[ESTADO]]="DESMONTADA","CERRADA",IF(Tabla1[[#This Row],[ESTADO]]="SEGUIMIENTO","ACTIVA")))))</f>
        <v>CERRADA</v>
      </c>
      <c r="Z237" s="120" t="str">
        <f>+IF(Tabla1[[#This Row],[T. RESPUESTA]]&lt;=1,"24 HORAS",IF(Tabla1[[#This Row],[T. RESPUESTA]]=2,"48 HORAS",IF(Tabla1[[#This Row],[T. RESPUESTA]]=3,"72 HORAS",IF(Tabla1[[#This Row],[T. RESPUESTA]]=4,"96 HORAS",IF(Tabla1[[#This Row],[T. RESPUESTA]]=5,"120 HORAS",IF(Tabla1[[#This Row],[T. RESPUESTA]]&gt;=6,"6 DIAS O MAS","ERROR"))))))</f>
        <v>6 DIAS O MAS</v>
      </c>
      <c r="AA237" s="129" t="s">
        <v>6585</v>
      </c>
      <c r="AB237" s="120" t="str">
        <f>TEXT(Tabla1[[#This Row],[FECHA DEL INCIDENTE]],"MMM-DD")</f>
        <v>mar-26</v>
      </c>
      <c r="AC237" s="122" t="e">
        <f>VLOOKUP(G237,'Archivo data rimac reclamos'!B:C,2,0)</f>
        <v>#N/A</v>
      </c>
      <c r="AD237" s="122" t="e">
        <f>VLOOKUP(Tabla1[[#This Row],[dn]],'Reporte de casos MAD'!H:W,16,0)</f>
        <v>#N/A</v>
      </c>
      <c r="AE237" s="120" t="e">
        <f>VLOOKUP(Tabla1[[#This Row],[dn]],'HOJA 3 MEDICAMENTOS'!G:Q,11,0)</f>
        <v>#N/A</v>
      </c>
      <c r="AF237" t="e">
        <f>VLOOKUP(Tabla1[[#This Row],[dn]],'base pendientes viva 1a'!C:Q,15,0)</f>
        <v>#N/A</v>
      </c>
      <c r="AG237" t="e">
        <v>#N/A</v>
      </c>
      <c r="AH237" t="e">
        <v>#N/A</v>
      </c>
      <c r="AI237" s="120" t="str">
        <f>VLOOKUP(Tabla1[[#This Row],[MOTIVO]],clasificador!A:C,2,0)</f>
        <v>Solicitud</v>
      </c>
      <c r="AJ237" s="120" t="str">
        <f>VLOOKUP(Tabla1[[#This Row],[MOTIVO]],clasificador!A:C,3,0)</f>
        <v>SOLICITUD</v>
      </c>
      <c r="AK237" s="331"/>
    </row>
    <row r="238" spans="1:37" s="102" customFormat="1" ht="18.75" hidden="1" customHeight="1">
      <c r="A238" s="120">
        <f>YEAR(Tabla1[[#This Row],[FECHA DEL INCIDENTE]])*100+MONTH(Tabla1[[#This Row],[FECHA DEL INCIDENTE]])</f>
        <v>202503</v>
      </c>
      <c r="B238" s="120" t="s">
        <v>6347</v>
      </c>
      <c r="C238" s="120" t="s">
        <v>6348</v>
      </c>
      <c r="D238" s="120" t="s">
        <v>1067</v>
      </c>
      <c r="E238" s="120" t="s">
        <v>6819</v>
      </c>
      <c r="F238" s="120" t="s">
        <v>2</v>
      </c>
      <c r="G238" s="232">
        <v>40182966</v>
      </c>
      <c r="H238" s="122" t="s">
        <v>6980</v>
      </c>
      <c r="I238" s="119"/>
      <c r="J238" s="235"/>
      <c r="K238" s="120"/>
      <c r="L238" s="133" t="s">
        <v>6981</v>
      </c>
      <c r="M238" s="120"/>
      <c r="N238" s="119" t="s">
        <v>26</v>
      </c>
      <c r="O238" s="120" t="s">
        <v>358</v>
      </c>
      <c r="P238" s="136" t="s">
        <v>6982</v>
      </c>
      <c r="Q238" s="125" t="s">
        <v>6352</v>
      </c>
      <c r="R238" s="129" t="s">
        <v>338</v>
      </c>
      <c r="S238" s="120" t="s">
        <v>6353</v>
      </c>
      <c r="T238" s="117">
        <v>45742</v>
      </c>
      <c r="U238" s="124" t="s">
        <v>6983</v>
      </c>
      <c r="V238" s="4">
        <v>45758</v>
      </c>
      <c r="W238" s="1" t="s">
        <v>141</v>
      </c>
      <c r="X238" s="120">
        <f>NETWORKDAYS(Tabla1[[#This Row],[FECHA DEL INCIDENTE]],Tabla1[[#This Row],[FECHA DE RESPUESTA]])</f>
        <v>13</v>
      </c>
      <c r="Y238" s="120" t="str">
        <f>IF(Tabla1[[#This Row],[ESTADO]]="ACTIVA","ACTIVA",IF(Tabla1[[#This Row],[ESTADO]]="CERRADA","CERRADA",IF(Tabla1[[#This Row],[ESTADO]]="TRASLADADA","CERRADA",IF(Tabla1[[#This Row],[ESTADO]]="DESMONTADA","CERRADA",IF(Tabla1[[#This Row],[ESTADO]]="SEGUIMIENTO","ACTIVA")))))</f>
        <v>CERRADA</v>
      </c>
      <c r="Z238" s="120" t="str">
        <f>+IF(Tabla1[[#This Row],[T. RESPUESTA]]&lt;=1,"24 HORAS",IF(Tabla1[[#This Row],[T. RESPUESTA]]=2,"48 HORAS",IF(Tabla1[[#This Row],[T. RESPUESTA]]=3,"72 HORAS",IF(Tabla1[[#This Row],[T. RESPUESTA]]=4,"96 HORAS",IF(Tabla1[[#This Row],[T. RESPUESTA]]=5,"120 HORAS",IF(Tabla1[[#This Row],[T. RESPUESTA]]&gt;=6,"6 DIAS O MAS","ERROR"))))))</f>
        <v>6 DIAS O MAS</v>
      </c>
      <c r="AA238" s="120" t="s">
        <v>6355</v>
      </c>
      <c r="AB238" s="120" t="str">
        <f>TEXT(Tabla1[[#This Row],[FECHA DEL INCIDENTE]],"MMM-DD")</f>
        <v>mar-26</v>
      </c>
      <c r="AC238" s="122" t="e">
        <f>VLOOKUP(G238,'Archivo data rimac reclamos'!B:C,2,0)</f>
        <v>#N/A</v>
      </c>
      <c r="AD238" s="122" t="str">
        <f>VLOOKUP(Tabla1[[#This Row],[dn]],'Reporte de casos MAD'!H:W,16,0)</f>
        <v>ENTREGADO</v>
      </c>
      <c r="AE238" s="120" t="e">
        <f>VLOOKUP(Tabla1[[#This Row],[dn]],'HOJA 3 MEDICAMENTOS'!G:Q,11,0)</f>
        <v>#N/A</v>
      </c>
      <c r="AF238" t="e">
        <f>VLOOKUP(Tabla1[[#This Row],[dn]],'base pendientes viva 1a'!C:Q,15,0)</f>
        <v>#N/A</v>
      </c>
      <c r="AG238" t="e">
        <v>#N/A</v>
      </c>
      <c r="AH238" t="e">
        <v>#N/A</v>
      </c>
      <c r="AI238" s="120" t="str">
        <f>VLOOKUP(Tabla1[[#This Row],[MOTIVO]],clasificador!A:C,2,0)</f>
        <v>Medicamentos</v>
      </c>
      <c r="AJ238" s="120" t="str">
        <f>VLOOKUP(Tabla1[[#This Row],[MOTIVO]],clasificador!A:C,3,0)</f>
        <v>SERVICIO</v>
      </c>
      <c r="AK238" s="331"/>
    </row>
    <row r="239" spans="1:37" s="102" customFormat="1" ht="18.75" hidden="1" customHeight="1">
      <c r="A239" s="120">
        <f>YEAR(Tabla1[[#This Row],[FECHA DEL INCIDENTE]])*100+MONTH(Tabla1[[#This Row],[FECHA DEL INCIDENTE]])</f>
        <v>202503</v>
      </c>
      <c r="B239" s="120" t="s">
        <v>6347</v>
      </c>
      <c r="C239" s="120" t="s">
        <v>6348</v>
      </c>
      <c r="D239" s="120" t="s">
        <v>1067</v>
      </c>
      <c r="E239" s="120" t="s">
        <v>6819</v>
      </c>
      <c r="F239" s="120" t="s">
        <v>2</v>
      </c>
      <c r="G239" s="232">
        <v>41266927</v>
      </c>
      <c r="H239" s="122" t="s">
        <v>6984</v>
      </c>
      <c r="I239" s="137" t="s">
        <v>6985</v>
      </c>
      <c r="J239" s="235"/>
      <c r="K239" s="120"/>
      <c r="L239" s="133" t="s">
        <v>6986</v>
      </c>
      <c r="M239" s="120"/>
      <c r="N239" s="119" t="s">
        <v>26</v>
      </c>
      <c r="O239" s="120" t="s">
        <v>358</v>
      </c>
      <c r="P239" s="121" t="s">
        <v>6987</v>
      </c>
      <c r="Q239" s="125" t="s">
        <v>6616</v>
      </c>
      <c r="R239" s="129" t="s">
        <v>6819</v>
      </c>
      <c r="S239" s="120" t="s">
        <v>303</v>
      </c>
      <c r="T239" s="117">
        <v>45742</v>
      </c>
      <c r="U239" s="124" t="s">
        <v>6988</v>
      </c>
      <c r="V239" s="4">
        <v>45758</v>
      </c>
      <c r="W239" s="120" t="s">
        <v>141</v>
      </c>
      <c r="X239" s="120">
        <f>NETWORKDAYS(Tabla1[[#This Row],[FECHA DEL INCIDENTE]],Tabla1[[#This Row],[FECHA DE RESPUESTA]])</f>
        <v>13</v>
      </c>
      <c r="Y239" s="120" t="str">
        <f>IF(Tabla1[[#This Row],[ESTADO]]="ACTIVA","ACTIVA",IF(Tabla1[[#This Row],[ESTADO]]="CERRADA","CERRADA",IF(Tabla1[[#This Row],[ESTADO]]="TRASLADADA","CERRADA",IF(Tabla1[[#This Row],[ESTADO]]="DESMONTADA","CERRADA",IF(Tabla1[[#This Row],[ESTADO]]="SEGUIMIENTO","ACTIVA")))))</f>
        <v>CERRADA</v>
      </c>
      <c r="Z239" s="120" t="str">
        <f>+IF(Tabla1[[#This Row],[T. RESPUESTA]]&lt;=1,"24 HORAS",IF(Tabla1[[#This Row],[T. RESPUESTA]]=2,"48 HORAS",IF(Tabla1[[#This Row],[T. RESPUESTA]]=3,"72 HORAS",IF(Tabla1[[#This Row],[T. RESPUESTA]]=4,"96 HORAS",IF(Tabla1[[#This Row],[T. RESPUESTA]]=5,"120 HORAS",IF(Tabla1[[#This Row],[T. RESPUESTA]]&gt;=6,"6 DIAS O MAS","ERROR"))))))</f>
        <v>6 DIAS O MAS</v>
      </c>
      <c r="AA239" s="120" t="s">
        <v>6355</v>
      </c>
      <c r="AB239" s="120" t="str">
        <f>TEXT(Tabla1[[#This Row],[FECHA DEL INCIDENTE]],"MMM-DD")</f>
        <v>mar-26</v>
      </c>
      <c r="AC239" s="122" t="e">
        <f>VLOOKUP(G239,'Archivo data rimac reclamos'!B:C,2,0)</f>
        <v>#N/A</v>
      </c>
      <c r="AD239" s="122" t="str">
        <f>VLOOKUP(Tabla1[[#This Row],[dn]],'Reporte de casos MAD'!H:W,16,0)</f>
        <v>EN COORDINACION</v>
      </c>
      <c r="AE239" s="120" t="e">
        <f>VLOOKUP(Tabla1[[#This Row],[dn]],'HOJA 3 MEDICAMENTOS'!G:Q,11,0)</f>
        <v>#N/A</v>
      </c>
      <c r="AF239" t="e">
        <f>VLOOKUP(Tabla1[[#This Row],[dn]],'base pendientes viva 1a'!C:Q,15,0)</f>
        <v>#N/A</v>
      </c>
      <c r="AG239" t="e">
        <v>#N/A</v>
      </c>
      <c r="AH239" t="e">
        <v>#N/A</v>
      </c>
      <c r="AI239" s="120" t="str">
        <f>VLOOKUP(Tabla1[[#This Row],[MOTIVO]],clasificador!A:C,2,0)</f>
        <v>Atención Asistencial</v>
      </c>
      <c r="AJ239" s="120" t="str">
        <f>VLOOKUP(Tabla1[[#This Row],[MOTIVO]],clasificador!A:C,3,0)</f>
        <v>SERVICIO</v>
      </c>
      <c r="AK239" s="331"/>
    </row>
    <row r="240" spans="1:37" s="102" customFormat="1" ht="18.75" hidden="1" customHeight="1">
      <c r="A240" s="120">
        <f>YEAR(Tabla1[[#This Row],[FECHA DEL INCIDENTE]])*100+MONTH(Tabla1[[#This Row],[FECHA DEL INCIDENTE]])</f>
        <v>202503</v>
      </c>
      <c r="B240" s="120" t="s">
        <v>6347</v>
      </c>
      <c r="C240" s="120" t="s">
        <v>6348</v>
      </c>
      <c r="D240" s="120" t="s">
        <v>1067</v>
      </c>
      <c r="E240" s="120" t="s">
        <v>6819</v>
      </c>
      <c r="F240" s="120" t="s">
        <v>2</v>
      </c>
      <c r="G240" s="232">
        <v>72651654</v>
      </c>
      <c r="H240" s="122" t="s">
        <v>6989</v>
      </c>
      <c r="I240" s="119"/>
      <c r="J240" s="235"/>
      <c r="K240" s="120"/>
      <c r="L240" s="1" t="s">
        <v>6990</v>
      </c>
      <c r="M240" s="120"/>
      <c r="N240" s="119" t="s">
        <v>26</v>
      </c>
      <c r="O240" s="120" t="s">
        <v>358</v>
      </c>
      <c r="P240" s="136" t="s">
        <v>6991</v>
      </c>
      <c r="Q240" s="125" t="s">
        <v>6352</v>
      </c>
      <c r="R240" s="129" t="s">
        <v>338</v>
      </c>
      <c r="S240" s="120" t="s">
        <v>6353</v>
      </c>
      <c r="T240" s="117">
        <v>45742</v>
      </c>
      <c r="U240" s="124" t="s">
        <v>6992</v>
      </c>
      <c r="V240" s="4">
        <v>45768</v>
      </c>
      <c r="W240" s="120" t="s">
        <v>141</v>
      </c>
      <c r="X240" s="120">
        <f>NETWORKDAYS(Tabla1[[#This Row],[FECHA DEL INCIDENTE]],Tabla1[[#This Row],[FECHA DE RESPUESTA]])</f>
        <v>19</v>
      </c>
      <c r="Y240" s="120" t="str">
        <f>IF(Tabla1[[#This Row],[ESTADO]]="ACTIVA","ACTIVA",IF(Tabla1[[#This Row],[ESTADO]]="CERRADA","CERRADA",IF(Tabla1[[#This Row],[ESTADO]]="TRASLADADA","CERRADA",IF(Tabla1[[#This Row],[ESTADO]]="DESMONTADA","CERRADA",IF(Tabla1[[#This Row],[ESTADO]]="SEGUIMIENTO","ACTIVA")))))</f>
        <v>CERRADA</v>
      </c>
      <c r="Z240" s="120" t="str">
        <f>+IF(Tabla1[[#This Row],[T. RESPUESTA]]&lt;=1,"24 HORAS",IF(Tabla1[[#This Row],[T. RESPUESTA]]=2,"48 HORAS",IF(Tabla1[[#This Row],[T. RESPUESTA]]=3,"72 HORAS",IF(Tabla1[[#This Row],[T. RESPUESTA]]=4,"96 HORAS",IF(Tabla1[[#This Row],[T. RESPUESTA]]=5,"120 HORAS",IF(Tabla1[[#This Row],[T. RESPUESTA]]&gt;=6,"6 DIAS O MAS","ERROR"))))))</f>
        <v>6 DIAS O MAS</v>
      </c>
      <c r="AA240" s="120" t="s">
        <v>6355</v>
      </c>
      <c r="AB240" s="120" t="str">
        <f>TEXT(Tabla1[[#This Row],[FECHA DEL INCIDENTE]],"MMM-DD")</f>
        <v>mar-26</v>
      </c>
      <c r="AC240" s="122" t="e">
        <f>VLOOKUP(G240,'Archivo data rimac reclamos'!B:C,2,0)</f>
        <v>#N/A</v>
      </c>
      <c r="AD240" s="122" t="str">
        <f>VLOOKUP(Tabla1[[#This Row],[dn]],'Reporte de casos MAD'!H:W,16,0)</f>
        <v>ENTREGADO</v>
      </c>
      <c r="AE240" s="120" t="e">
        <f>VLOOKUP(Tabla1[[#This Row],[dn]],'HOJA 3 MEDICAMENTOS'!G:Q,11,0)</f>
        <v>#N/A</v>
      </c>
      <c r="AF240" t="e">
        <f>VLOOKUP(Tabla1[[#This Row],[dn]],'base pendientes viva 1a'!C:Q,15,0)</f>
        <v>#N/A</v>
      </c>
      <c r="AG240" t="e">
        <v>#N/A</v>
      </c>
      <c r="AH240" t="e">
        <v>#N/A</v>
      </c>
      <c r="AI240" s="120" t="str">
        <f>VLOOKUP(Tabla1[[#This Row],[MOTIVO]],clasificador!A:C,2,0)</f>
        <v>Medicamentos</v>
      </c>
      <c r="AJ240" s="120" t="str">
        <f>VLOOKUP(Tabla1[[#This Row],[MOTIVO]],clasificador!A:C,3,0)</f>
        <v>SERVICIO</v>
      </c>
      <c r="AK240" s="331"/>
    </row>
    <row r="241" spans="1:37" s="102" customFormat="1" ht="18.75" hidden="1" customHeight="1">
      <c r="A241" s="120">
        <f>YEAR(Tabla1[[#This Row],[FECHA DEL INCIDENTE]])*100+MONTH(Tabla1[[#This Row],[FECHA DEL INCIDENTE]])</f>
        <v>202503</v>
      </c>
      <c r="B241" s="120" t="s">
        <v>6347</v>
      </c>
      <c r="C241" s="120" t="s">
        <v>6348</v>
      </c>
      <c r="D241" s="120" t="s">
        <v>1067</v>
      </c>
      <c r="E241" s="120" t="s">
        <v>6819</v>
      </c>
      <c r="F241" s="120" t="s">
        <v>2</v>
      </c>
      <c r="G241" s="232">
        <v>43592303</v>
      </c>
      <c r="H241" s="122" t="s">
        <v>6993</v>
      </c>
      <c r="I241" s="119"/>
      <c r="J241" s="235"/>
      <c r="K241" s="69" t="s">
        <v>6994</v>
      </c>
      <c r="L241" s="98" t="s">
        <v>6995</v>
      </c>
      <c r="M241" s="120"/>
      <c r="N241" s="119" t="s">
        <v>26</v>
      </c>
      <c r="O241" s="1" t="s">
        <v>358</v>
      </c>
      <c r="P241" s="66" t="s">
        <v>6996</v>
      </c>
      <c r="Q241" s="125" t="s">
        <v>6717</v>
      </c>
      <c r="R241" s="129" t="s">
        <v>6819</v>
      </c>
      <c r="S241" s="1" t="s">
        <v>303</v>
      </c>
      <c r="T241" s="9">
        <v>45742</v>
      </c>
      <c r="U241" s="124" t="s">
        <v>6997</v>
      </c>
      <c r="V241" s="4">
        <v>45758</v>
      </c>
      <c r="W241" s="1" t="s">
        <v>141</v>
      </c>
      <c r="X241" s="120">
        <f>NETWORKDAYS(Tabla1[[#This Row],[FECHA DEL INCIDENTE]],Tabla1[[#This Row],[FECHA DE RESPUESTA]])</f>
        <v>13</v>
      </c>
      <c r="Y241" s="120" t="str">
        <f>IF(Tabla1[[#This Row],[ESTADO]]="ACTIVA","ACTIVA",IF(Tabla1[[#This Row],[ESTADO]]="CERRADA","CERRADA",IF(Tabla1[[#This Row],[ESTADO]]="TRASLADADA","CERRADA",IF(Tabla1[[#This Row],[ESTADO]]="DESMONTADA","CERRADA",IF(Tabla1[[#This Row],[ESTADO]]="SEGUIMIENTO","ACTIVA")))))</f>
        <v>CERRADA</v>
      </c>
      <c r="Z241" s="120" t="str">
        <f>+IF(Tabla1[[#This Row],[T. RESPUESTA]]&lt;=1,"24 HORAS",IF(Tabla1[[#This Row],[T. RESPUESTA]]=2,"48 HORAS",IF(Tabla1[[#This Row],[T. RESPUESTA]]=3,"72 HORAS",IF(Tabla1[[#This Row],[T. RESPUESTA]]=4,"96 HORAS",IF(Tabla1[[#This Row],[T. RESPUESTA]]=5,"120 HORAS",IF(Tabla1[[#This Row],[T. RESPUESTA]]&gt;=6,"6 DIAS O MAS","ERROR"))))))</f>
        <v>6 DIAS O MAS</v>
      </c>
      <c r="AA241" s="120" t="s">
        <v>6355</v>
      </c>
      <c r="AB241" s="120" t="str">
        <f>TEXT(Tabla1[[#This Row],[FECHA DEL INCIDENTE]],"MMM-DD")</f>
        <v>mar-26</v>
      </c>
      <c r="AC241" s="122" t="e">
        <f>VLOOKUP(G241,'Archivo data rimac reclamos'!B:C,2,0)</f>
        <v>#N/A</v>
      </c>
      <c r="AD241" s="122" t="e">
        <f>VLOOKUP(Tabla1[[#This Row],[dn]],'Reporte de casos MAD'!H:W,16,0)</f>
        <v>#N/A</v>
      </c>
      <c r="AE241" s="120" t="e">
        <f>VLOOKUP(Tabla1[[#This Row],[dn]],'HOJA 3 MEDICAMENTOS'!G:Q,11,0)</f>
        <v>#N/A</v>
      </c>
      <c r="AF241" t="e">
        <f>VLOOKUP(Tabla1[[#This Row],[dn]],'base pendientes viva 1a'!C:Q,15,0)</f>
        <v>#N/A</v>
      </c>
      <c r="AG241" t="e">
        <v>#N/A</v>
      </c>
      <c r="AH241" t="e">
        <v>#N/A</v>
      </c>
      <c r="AI241" s="120" t="str">
        <f>VLOOKUP(Tabla1[[#This Row],[MOTIVO]],clasificador!A:C,2,0)</f>
        <v>Demora en atencion</v>
      </c>
      <c r="AJ241" s="120" t="str">
        <f>VLOOKUP(Tabla1[[#This Row],[MOTIVO]],clasificador!A:C,3,0)</f>
        <v>SERVICIO</v>
      </c>
      <c r="AK241" s="331"/>
    </row>
    <row r="242" spans="1:37" s="102" customFormat="1" ht="18.75" hidden="1" customHeight="1">
      <c r="A242" s="120">
        <f>YEAR(Tabla1[[#This Row],[FECHA DEL INCIDENTE]])*100+MONTH(Tabla1[[#This Row],[FECHA DEL INCIDENTE]])</f>
        <v>202503</v>
      </c>
      <c r="B242" s="120" t="s">
        <v>6347</v>
      </c>
      <c r="C242" s="120" t="s">
        <v>6348</v>
      </c>
      <c r="D242" s="120" t="s">
        <v>1067</v>
      </c>
      <c r="E242" s="120" t="s">
        <v>400</v>
      </c>
      <c r="F242" s="120" t="s">
        <v>2</v>
      </c>
      <c r="G242" s="235">
        <v>79351259</v>
      </c>
      <c r="H242" s="2" t="s">
        <v>6998</v>
      </c>
      <c r="I242" s="119"/>
      <c r="J242" s="235">
        <v>907441348</v>
      </c>
      <c r="K242" s="92" t="s">
        <v>6999</v>
      </c>
      <c r="L242" s="98" t="s">
        <v>7000</v>
      </c>
      <c r="M242" s="120"/>
      <c r="N242" s="119" t="s">
        <v>26</v>
      </c>
      <c r="O242" s="120" t="s">
        <v>358</v>
      </c>
      <c r="P242" s="121" t="s">
        <v>7001</v>
      </c>
      <c r="Q242" s="125" t="s">
        <v>6352</v>
      </c>
      <c r="R242" s="129" t="s">
        <v>338</v>
      </c>
      <c r="S242" s="120" t="s">
        <v>6353</v>
      </c>
      <c r="T242" s="117">
        <v>45743</v>
      </c>
      <c r="U242" s="124" t="s">
        <v>7002</v>
      </c>
      <c r="V242" s="4">
        <v>45759</v>
      </c>
      <c r="W242" s="120" t="s">
        <v>141</v>
      </c>
      <c r="X242" s="120">
        <f>NETWORKDAYS(Tabla1[[#This Row],[FECHA DEL INCIDENTE]],Tabla1[[#This Row],[FECHA DE RESPUESTA]])</f>
        <v>12</v>
      </c>
      <c r="Y242" s="120" t="str">
        <f>IF(Tabla1[[#This Row],[ESTADO]]="ACTIVA","ACTIVA",IF(Tabla1[[#This Row],[ESTADO]]="CERRADA","CERRADA",IF(Tabla1[[#This Row],[ESTADO]]="TRASLADADA","CERRADA",IF(Tabla1[[#This Row],[ESTADO]]="DESMONTADA","CERRADA",IF(Tabla1[[#This Row],[ESTADO]]="SEGUIMIENTO","ACTIVA")))))</f>
        <v>CERRADA</v>
      </c>
      <c r="Z242" s="120" t="str">
        <f>+IF(Tabla1[[#This Row],[T. RESPUESTA]]&lt;=1,"24 HORAS",IF(Tabla1[[#This Row],[T. RESPUESTA]]=2,"48 HORAS",IF(Tabla1[[#This Row],[T. RESPUESTA]]=3,"72 HORAS",IF(Tabla1[[#This Row],[T. RESPUESTA]]=4,"96 HORAS",IF(Tabla1[[#This Row],[T. RESPUESTA]]=5,"120 HORAS",IF(Tabla1[[#This Row],[T. RESPUESTA]]&gt;=6,"6 DIAS O MAS","ERROR"))))))</f>
        <v>6 DIAS O MAS</v>
      </c>
      <c r="AA242" s="120" t="s">
        <v>6355</v>
      </c>
      <c r="AB242" s="120" t="str">
        <f>TEXT(Tabla1[[#This Row],[FECHA DEL INCIDENTE]],"MMM-DD")</f>
        <v>mar-27</v>
      </c>
      <c r="AC242" s="122" t="e">
        <f>VLOOKUP(G242,'Archivo data rimac reclamos'!B:C,2,0)</f>
        <v>#N/A</v>
      </c>
      <c r="AD242" s="122" t="str">
        <f>VLOOKUP(Tabla1[[#This Row],[dn]],'Reporte de casos MAD'!H:W,16,0)</f>
        <v>ENTREGADO</v>
      </c>
      <c r="AE242" s="120" t="e">
        <f>VLOOKUP(Tabla1[[#This Row],[dn]],'HOJA 3 MEDICAMENTOS'!G:Q,11,0)</f>
        <v>#N/A</v>
      </c>
      <c r="AF242" t="e">
        <f>VLOOKUP(Tabla1[[#This Row],[dn]],'base pendientes viva 1a'!C:Q,15,0)</f>
        <v>#N/A</v>
      </c>
      <c r="AG242" t="e">
        <v>#N/A</v>
      </c>
      <c r="AH242" t="e">
        <v>#N/A</v>
      </c>
      <c r="AI242" s="120" t="str">
        <f>VLOOKUP(Tabla1[[#This Row],[MOTIVO]],clasificador!A:C,2,0)</f>
        <v>Medicamentos</v>
      </c>
      <c r="AJ242" s="120" t="str">
        <f>VLOOKUP(Tabla1[[#This Row],[MOTIVO]],clasificador!A:C,3,0)</f>
        <v>SERVICIO</v>
      </c>
      <c r="AK242" s="331"/>
    </row>
    <row r="243" spans="1:37" s="102" customFormat="1" ht="18.75" customHeight="1">
      <c r="A243" s="120">
        <f>YEAR(Tabla1[[#This Row],[FECHA DEL INCIDENTE]])*100+MONTH(Tabla1[[#This Row],[FECHA DEL INCIDENTE]])</f>
        <v>202503</v>
      </c>
      <c r="B243" s="120" t="s">
        <v>6347</v>
      </c>
      <c r="C243" s="120" t="s">
        <v>6348</v>
      </c>
      <c r="D243" s="120" t="s">
        <v>1067</v>
      </c>
      <c r="E243" s="1" t="s">
        <v>400</v>
      </c>
      <c r="F243" s="120" t="s">
        <v>2</v>
      </c>
      <c r="G243" s="176"/>
      <c r="H243" s="2" t="s">
        <v>183</v>
      </c>
      <c r="I243"/>
      <c r="J243" s="176"/>
      <c r="K243" s="1"/>
      <c r="L243" s="1"/>
      <c r="M243" s="1"/>
      <c r="N243" s="119" t="s">
        <v>6498</v>
      </c>
      <c r="O243" s="1" t="s">
        <v>299</v>
      </c>
      <c r="P243" s="85" t="s">
        <v>183</v>
      </c>
      <c r="Q243" s="6" t="s">
        <v>313</v>
      </c>
      <c r="R243" s="10" t="s">
        <v>400</v>
      </c>
      <c r="S243" s="1" t="s">
        <v>331</v>
      </c>
      <c r="T243" s="9">
        <v>45743</v>
      </c>
      <c r="U243" s="59" t="s">
        <v>7003</v>
      </c>
      <c r="V243" s="117">
        <v>45847</v>
      </c>
      <c r="W243" s="1" t="s">
        <v>141</v>
      </c>
      <c r="X243" s="1">
        <f>NETWORKDAYS(Tabla1[[#This Row],[FECHA DEL INCIDENTE]],Tabla1[[#This Row],[FECHA DE RESPUESTA]])</f>
        <v>75</v>
      </c>
      <c r="Y243" s="120" t="str">
        <f>IF(Tabla1[[#This Row],[ESTADO]]="ACTIVA","ACTIVA",IF(Tabla1[[#This Row],[ESTADO]]="CERRADA","CERRADA",IF(Tabla1[[#This Row],[ESTADO]]="TRASLADADA","CERRADA",IF(Tabla1[[#This Row],[ESTADO]]="DESMONTADA","CERRADA",IF(Tabla1[[#This Row],[ESTADO]]="SEGUIMIENTO","ACTIVA")))))</f>
        <v>CERRADA</v>
      </c>
      <c r="Z243" s="1" t="str">
        <f>+IF(Tabla1[[#This Row],[T. RESPUESTA]]&lt;=1,"24 HORAS",IF(Tabla1[[#This Row],[T. RESPUESTA]]=2,"48 HORAS",IF(Tabla1[[#This Row],[T. RESPUESTA]]=3,"72 HORAS",IF(Tabla1[[#This Row],[T. RESPUESTA]]=4,"96 HORAS",IF(Tabla1[[#This Row],[T. RESPUESTA]]=5,"120 HORAS",IF(Tabla1[[#This Row],[T. RESPUESTA]]&gt;=6,"6 DIAS O MAS","ERROR"))))))</f>
        <v>6 DIAS O MAS</v>
      </c>
      <c r="AA243" s="1" t="s">
        <v>6355</v>
      </c>
      <c r="AB243" s="120" t="str">
        <f>TEXT(Tabla1[[#This Row],[FECHA DEL INCIDENTE]],"MMM-DD")</f>
        <v>mar-27</v>
      </c>
      <c r="AC243" s="2" t="e">
        <f>VLOOKUP(G243,'Archivo data rimac reclamos'!B:C,2,0)</f>
        <v>#N/A</v>
      </c>
      <c r="AD243" s="2" t="e">
        <f>VLOOKUP(Tabla1[[#This Row],[dn]],'Reporte de casos MAD'!H:W,16,0)</f>
        <v>#N/A</v>
      </c>
      <c r="AE243" s="1" t="e">
        <f>VLOOKUP(Tabla1[[#This Row],[dn]],'HOJA 3 MEDICAMENTOS'!G:Q,11,0)</f>
        <v>#N/A</v>
      </c>
      <c r="AF243" t="e">
        <f>VLOOKUP(Tabla1[[#This Row],[dn]],'base pendientes viva 1a'!C:Q,15,0)</f>
        <v>#N/A</v>
      </c>
      <c r="AG243"/>
      <c r="AH243"/>
      <c r="AI243" s="1" t="str">
        <f>VLOOKUP(Tabla1[[#This Row],[MOTIVO]],clasificador!A:C,2,0)</f>
        <v>Acceso</v>
      </c>
      <c r="AJ243" s="1" t="str">
        <f>VLOOKUP(Tabla1[[#This Row],[MOTIVO]],clasificador!A:C,3,0)</f>
        <v>SERVICIO</v>
      </c>
      <c r="AK243" s="331"/>
    </row>
    <row r="244" spans="1:37" s="102" customFormat="1" ht="18.75" customHeight="1">
      <c r="A244" s="120">
        <f>YEAR(Tabla1[[#This Row],[FECHA DEL INCIDENTE]])*100+MONTH(Tabla1[[#This Row],[FECHA DEL INCIDENTE]])</f>
        <v>202503</v>
      </c>
      <c r="B244" s="120" t="s">
        <v>6347</v>
      </c>
      <c r="C244" s="120" t="s">
        <v>6348</v>
      </c>
      <c r="D244" s="120" t="s">
        <v>1067</v>
      </c>
      <c r="E244" s="120" t="s">
        <v>400</v>
      </c>
      <c r="F244" s="120" t="s">
        <v>2</v>
      </c>
      <c r="G244" s="232">
        <v>9155132</v>
      </c>
      <c r="H244" s="122" t="s">
        <v>7004</v>
      </c>
      <c r="I244" s="119"/>
      <c r="J244" s="235">
        <v>999654195</v>
      </c>
      <c r="K244" s="120"/>
      <c r="L244" s="120"/>
      <c r="M244" s="120"/>
      <c r="N244" s="2" t="s">
        <v>298</v>
      </c>
      <c r="O244" s="120" t="s">
        <v>299</v>
      </c>
      <c r="P244" s="121" t="s">
        <v>7005</v>
      </c>
      <c r="Q244" s="125" t="s">
        <v>6359</v>
      </c>
      <c r="R244" s="129" t="s">
        <v>400</v>
      </c>
      <c r="S244" s="120" t="s">
        <v>352</v>
      </c>
      <c r="T244" s="117">
        <v>45744</v>
      </c>
      <c r="U244" s="124" t="s">
        <v>7006</v>
      </c>
      <c r="V244" s="117">
        <v>45744</v>
      </c>
      <c r="W244" s="120" t="s">
        <v>141</v>
      </c>
      <c r="X244" s="120">
        <f>NETWORKDAYS(Tabla1[[#This Row],[FECHA DEL INCIDENTE]],Tabla1[[#This Row],[FECHA DE RESPUESTA]])</f>
        <v>1</v>
      </c>
      <c r="Y244" s="120" t="str">
        <f>IF(Tabla1[[#This Row],[ESTADO]]="ACTIVA","ACTIVA",IF(Tabla1[[#This Row],[ESTADO]]="CERRADA","CERRADA",IF(Tabla1[[#This Row],[ESTADO]]="TRASLADADA","CERRADA",IF(Tabla1[[#This Row],[ESTADO]]="DESMONTADA","CERRADA",IF(Tabla1[[#This Row],[ESTADO]]="SEGUIMIENTO","ACTIVA")))))</f>
        <v>CERRADA</v>
      </c>
      <c r="Z244" s="120" t="str">
        <f>+IF(Tabla1[[#This Row],[T. RESPUESTA]]&lt;=1,"24 HORAS",IF(Tabla1[[#This Row],[T. RESPUESTA]]=2,"48 HORAS",IF(Tabla1[[#This Row],[T. RESPUESTA]]=3,"72 HORAS",IF(Tabla1[[#This Row],[T. RESPUESTA]]=4,"96 HORAS",IF(Tabla1[[#This Row],[T. RESPUESTA]]=5,"120 HORAS",IF(Tabla1[[#This Row],[T. RESPUESTA]]&gt;=6,"6 DIAS O MAS","ERROR"))))))</f>
        <v>24 HORAS</v>
      </c>
      <c r="AA244" s="120" t="s">
        <v>6355</v>
      </c>
      <c r="AB244" s="120" t="str">
        <f>TEXT(Tabla1[[#This Row],[FECHA DEL INCIDENTE]],"MMM-DD")</f>
        <v>mar-28</v>
      </c>
      <c r="AC244" s="122" t="e">
        <f>VLOOKUP(G244,'Archivo data rimac reclamos'!B:C,2,0)</f>
        <v>#N/A</v>
      </c>
      <c r="AD244" s="122" t="e">
        <f>VLOOKUP(Tabla1[[#This Row],[dn]],'Reporte de casos MAD'!H:W,16,0)</f>
        <v>#N/A</v>
      </c>
      <c r="AE244" s="120" t="e">
        <f>VLOOKUP(Tabla1[[#This Row],[dn]],'HOJA 3 MEDICAMENTOS'!G:Q,11,0)</f>
        <v>#N/A</v>
      </c>
      <c r="AF244" t="e">
        <f>VLOOKUP(Tabla1[[#This Row],[dn]],'base pendientes viva 1a'!C:Q,15,0)</f>
        <v>#N/A</v>
      </c>
      <c r="AG244" t="e">
        <v>#N/A</v>
      </c>
      <c r="AH244" t="e">
        <v>#N/A</v>
      </c>
      <c r="AI244" s="120" t="str">
        <f>VLOOKUP(Tabla1[[#This Row],[MOTIVO]],clasificador!A:C,2,0)</f>
        <v>Solicitud</v>
      </c>
      <c r="AJ244" s="120" t="str">
        <f>VLOOKUP(Tabla1[[#This Row],[MOTIVO]],clasificador!A:C,3,0)</f>
        <v>SOLICITUD</v>
      </c>
      <c r="AK244" s="331"/>
    </row>
    <row r="245" spans="1:37" s="102" customFormat="1" ht="18.75" hidden="1" customHeight="1">
      <c r="A245" s="1">
        <f>YEAR(Tabla1[[#This Row],[FECHA DEL INCIDENTE]])*100+MONTH(Tabla1[[#This Row],[FECHA DEL INCIDENTE]])</f>
        <v>202503</v>
      </c>
      <c r="B245" s="1" t="s">
        <v>6347</v>
      </c>
      <c r="C245" s="1" t="s">
        <v>6348</v>
      </c>
      <c r="D245" s="1" t="s">
        <v>1067</v>
      </c>
      <c r="E245" s="120" t="s">
        <v>400</v>
      </c>
      <c r="F245" s="1" t="s">
        <v>2</v>
      </c>
      <c r="G245" s="208">
        <v>43526403</v>
      </c>
      <c r="H245" s="2" t="s">
        <v>7007</v>
      </c>
      <c r="I245"/>
      <c r="J245" s="176"/>
      <c r="K245" s="1"/>
      <c r="L245" s="1"/>
      <c r="M245" s="1">
        <v>24854895</v>
      </c>
      <c r="N245" s="119" t="s">
        <v>6498</v>
      </c>
      <c r="O245" s="1" t="s">
        <v>299</v>
      </c>
      <c r="P245" s="66" t="s">
        <v>7008</v>
      </c>
      <c r="Q245" s="6" t="s">
        <v>6352</v>
      </c>
      <c r="R245" s="10" t="s">
        <v>338</v>
      </c>
      <c r="S245" s="1" t="s">
        <v>6353</v>
      </c>
      <c r="T245" s="9">
        <v>45744</v>
      </c>
      <c r="U245" s="67" t="s">
        <v>7009</v>
      </c>
      <c r="V245" s="117">
        <v>45773</v>
      </c>
      <c r="W245" s="1" t="s">
        <v>141</v>
      </c>
      <c r="X245" s="1">
        <f>NETWORKDAYS(Tabla1[[#This Row],[FECHA DEL INCIDENTE]],Tabla1[[#This Row],[FECHA DE RESPUESTA]])</f>
        <v>21</v>
      </c>
      <c r="Y245" s="120" t="str">
        <f>IF(Tabla1[[#This Row],[ESTADO]]="ACTIVA","ACTIVA",IF(Tabla1[[#This Row],[ESTADO]]="CERRADA","CERRADA",IF(Tabla1[[#This Row],[ESTADO]]="TRASLADADA","CERRADA",IF(Tabla1[[#This Row],[ESTADO]]="DESMONTADA","CERRADA",IF(Tabla1[[#This Row],[ESTADO]]="SEGUIMIENTO","ACTIVA")))))</f>
        <v>CERRADA</v>
      </c>
      <c r="Z245" s="1" t="str">
        <f>+IF(Tabla1[[#This Row],[T. RESPUESTA]]&lt;=1,"24 HORAS",IF(Tabla1[[#This Row],[T. RESPUESTA]]=2,"48 HORAS",IF(Tabla1[[#This Row],[T. RESPUESTA]]=3,"72 HORAS",IF(Tabla1[[#This Row],[T. RESPUESTA]]=4,"96 HORAS",IF(Tabla1[[#This Row],[T. RESPUESTA]]=5,"120 HORAS",IF(Tabla1[[#This Row],[T. RESPUESTA]]&gt;=6,"6 DIAS O MAS","ERROR"))))))</f>
        <v>6 DIAS O MAS</v>
      </c>
      <c r="AA245" s="1" t="s">
        <v>6355</v>
      </c>
      <c r="AB245" s="120" t="str">
        <f>TEXT(Tabla1[[#This Row],[FECHA DEL INCIDENTE]],"MMM-DD")</f>
        <v>mar-28</v>
      </c>
      <c r="AC245" s="2" t="e">
        <f>VLOOKUP(G245,'Archivo data rimac reclamos'!B:C,2,0)</f>
        <v>#N/A</v>
      </c>
      <c r="AD245" s="2" t="e">
        <f>VLOOKUP(Tabla1[[#This Row],[dn]],'Reporte de casos MAD'!H:W,16,0)</f>
        <v>#N/A</v>
      </c>
      <c r="AE245" s="1" t="e">
        <f>VLOOKUP(Tabla1[[#This Row],[dn]],'HOJA 3 MEDICAMENTOS'!G:Q,11,0)</f>
        <v>#N/A</v>
      </c>
      <c r="AF245" t="e">
        <f>VLOOKUP(Tabla1[[#This Row],[dn]],'base pendientes viva 1a'!C:Q,15,0)</f>
        <v>#N/A</v>
      </c>
      <c r="AG245" t="e">
        <v>#N/A</v>
      </c>
      <c r="AH245" t="e">
        <v>#N/A</v>
      </c>
      <c r="AI245" s="120" t="str">
        <f>VLOOKUP(Tabla1[[#This Row],[MOTIVO]],clasificador!A:C,2,0)</f>
        <v>Medicamentos</v>
      </c>
      <c r="AJ245" s="120" t="str">
        <f>VLOOKUP(Tabla1[[#This Row],[MOTIVO]],clasificador!A:C,3,0)</f>
        <v>SERVICIO</v>
      </c>
      <c r="AK245" s="331"/>
    </row>
    <row r="246" spans="1:37" s="102" customFormat="1" ht="18.75" customHeight="1">
      <c r="A246" s="120">
        <f>YEAR(Tabla1[[#This Row],[FECHA DEL INCIDENTE]])*100+MONTH(Tabla1[[#This Row],[FECHA DEL INCIDENTE]])</f>
        <v>202503</v>
      </c>
      <c r="B246" s="120" t="s">
        <v>6347</v>
      </c>
      <c r="C246" s="120" t="s">
        <v>6348</v>
      </c>
      <c r="D246" s="120" t="s">
        <v>1067</v>
      </c>
      <c r="E246" s="120" t="s">
        <v>400</v>
      </c>
      <c r="F246" s="120" t="s">
        <v>2</v>
      </c>
      <c r="G246" s="232">
        <v>46603235</v>
      </c>
      <c r="H246" s="122" t="s">
        <v>398</v>
      </c>
      <c r="I246" s="119"/>
      <c r="J246" s="235"/>
      <c r="K246" s="120"/>
      <c r="L246" s="120"/>
      <c r="M246" s="120"/>
      <c r="N246" s="2" t="s">
        <v>298</v>
      </c>
      <c r="O246" s="120" t="s">
        <v>299</v>
      </c>
      <c r="P246" s="121" t="s">
        <v>399</v>
      </c>
      <c r="Q246" s="125" t="s">
        <v>301</v>
      </c>
      <c r="R246" s="129" t="s">
        <v>400</v>
      </c>
      <c r="S246" s="120" t="s">
        <v>352</v>
      </c>
      <c r="T246" s="117">
        <v>45744</v>
      </c>
      <c r="U246" s="124" t="s">
        <v>7010</v>
      </c>
      <c r="V246" s="4">
        <v>45757</v>
      </c>
      <c r="W246" s="120" t="s">
        <v>141</v>
      </c>
      <c r="X246" s="120">
        <f>NETWORKDAYS(Tabla1[[#This Row],[FECHA DEL INCIDENTE]],Tabla1[[#This Row],[FECHA DE RESPUESTA]])</f>
        <v>10</v>
      </c>
      <c r="Y246" s="120" t="str">
        <f>IF(Tabla1[[#This Row],[ESTADO]]="ACTIVA","ACTIVA",IF(Tabla1[[#This Row],[ESTADO]]="CERRADA","CERRADA",IF(Tabla1[[#This Row],[ESTADO]]="TRASLADADA","CERRADA",IF(Tabla1[[#This Row],[ESTADO]]="DESMONTADA","CERRADA",IF(Tabla1[[#This Row],[ESTADO]]="SEGUIMIENTO","ACTIVA")))))</f>
        <v>CERRADA</v>
      </c>
      <c r="Z246" s="120" t="str">
        <f>+IF(Tabla1[[#This Row],[T. RESPUESTA]]&lt;=1,"24 HORAS",IF(Tabla1[[#This Row],[T. RESPUESTA]]=2,"48 HORAS",IF(Tabla1[[#This Row],[T. RESPUESTA]]=3,"72 HORAS",IF(Tabla1[[#This Row],[T. RESPUESTA]]=4,"96 HORAS",IF(Tabla1[[#This Row],[T. RESPUESTA]]=5,"120 HORAS",IF(Tabla1[[#This Row],[T. RESPUESTA]]&gt;=6,"6 DIAS O MAS","ERROR"))))))</f>
        <v>6 DIAS O MAS</v>
      </c>
      <c r="AA246" s="120" t="s">
        <v>6355</v>
      </c>
      <c r="AB246" s="120" t="str">
        <f>TEXT(Tabla1[[#This Row],[FECHA DEL INCIDENTE]],"MMM-DD")</f>
        <v>mar-28</v>
      </c>
      <c r="AC246" s="122" t="e">
        <f>VLOOKUP(G246,'Archivo data rimac reclamos'!B:C,2,0)</f>
        <v>#N/A</v>
      </c>
      <c r="AD246" s="122" t="e">
        <f>VLOOKUP(Tabla1[[#This Row],[dn]],'Reporte de casos MAD'!H:W,16,0)</f>
        <v>#N/A</v>
      </c>
      <c r="AE246" s="120" t="e">
        <f>VLOOKUP(Tabla1[[#This Row],[dn]],'HOJA 3 MEDICAMENTOS'!G:Q,11,0)</f>
        <v>#N/A</v>
      </c>
      <c r="AF246" t="e">
        <f>VLOOKUP(Tabla1[[#This Row],[dn]],'base pendientes viva 1a'!C:Q,15,0)</f>
        <v>#N/A</v>
      </c>
      <c r="AG246" t="s">
        <v>323</v>
      </c>
      <c r="AH246" t="s">
        <v>401</v>
      </c>
      <c r="AI246" s="120" t="str">
        <f>VLOOKUP(Tabla1[[#This Row],[MOTIVO]],clasificador!A:C,2,0)</f>
        <v>Solicitud</v>
      </c>
      <c r="AJ246" s="120" t="str">
        <f>VLOOKUP(Tabla1[[#This Row],[MOTIVO]],clasificador!A:C,3,0)</f>
        <v>SOLICITUD</v>
      </c>
      <c r="AK246" s="331"/>
    </row>
    <row r="247" spans="1:37" s="102" customFormat="1" ht="18.75" hidden="1" customHeight="1">
      <c r="A247" s="120">
        <f>YEAR(Tabla1[[#This Row],[FECHA DEL INCIDENTE]])*100+MONTH(Tabla1[[#This Row],[FECHA DEL INCIDENTE]])</f>
        <v>202503</v>
      </c>
      <c r="B247" s="120" t="s">
        <v>6347</v>
      </c>
      <c r="C247" s="120" t="s">
        <v>6348</v>
      </c>
      <c r="D247" s="120" t="s">
        <v>1067</v>
      </c>
      <c r="E247" s="120" t="s">
        <v>400</v>
      </c>
      <c r="F247" s="120" t="s">
        <v>2</v>
      </c>
      <c r="G247" s="232">
        <v>8800991</v>
      </c>
      <c r="H247" s="132" t="s">
        <v>7011</v>
      </c>
      <c r="I247" s="119"/>
      <c r="J247" s="235">
        <v>959357212</v>
      </c>
      <c r="K247" s="120"/>
      <c r="L247" s="120"/>
      <c r="M247" s="120"/>
      <c r="N247" s="2" t="s">
        <v>298</v>
      </c>
      <c r="O247" s="120" t="s">
        <v>299</v>
      </c>
      <c r="P247" s="121" t="s">
        <v>7012</v>
      </c>
      <c r="Q247" s="125" t="s">
        <v>6359</v>
      </c>
      <c r="R247" s="129" t="s">
        <v>272</v>
      </c>
      <c r="S247" s="120" t="s">
        <v>352</v>
      </c>
      <c r="T247" s="117">
        <v>45744</v>
      </c>
      <c r="U247" s="124" t="s">
        <v>7013</v>
      </c>
      <c r="V247" s="127">
        <v>45750</v>
      </c>
      <c r="W247" s="120" t="s">
        <v>6584</v>
      </c>
      <c r="X247" s="120">
        <f>NETWORKDAYS(Tabla1[[#This Row],[FECHA DEL INCIDENTE]],Tabla1[[#This Row],[FECHA DE RESPUESTA]])</f>
        <v>5</v>
      </c>
      <c r="Y247" s="120" t="str">
        <f>IF(Tabla1[[#This Row],[ESTADO]]="ACTIVA","ACTIVA",IF(Tabla1[[#This Row],[ESTADO]]="CERRADA","CERRADA",IF(Tabla1[[#This Row],[ESTADO]]="TRASLADADA","CERRADA",IF(Tabla1[[#This Row],[ESTADO]]="DESMONTADA","CERRADA",IF(Tabla1[[#This Row],[ESTADO]]="SEGUIMIENTO","ACTIVA")))))</f>
        <v>CERRADA</v>
      </c>
      <c r="Z247" s="120" t="str">
        <f>+IF(Tabla1[[#This Row],[T. RESPUESTA]]&lt;=1,"24 HORAS",IF(Tabla1[[#This Row],[T. RESPUESTA]]=2,"48 HORAS",IF(Tabla1[[#This Row],[T. RESPUESTA]]=3,"72 HORAS",IF(Tabla1[[#This Row],[T. RESPUESTA]]=4,"96 HORAS",IF(Tabla1[[#This Row],[T. RESPUESTA]]=5,"120 HORAS",IF(Tabla1[[#This Row],[T. RESPUESTA]]&gt;=6,"6 DIAS O MAS","ERROR"))))))</f>
        <v>120 HORAS</v>
      </c>
      <c r="AA247" s="10" t="s">
        <v>6585</v>
      </c>
      <c r="AB247" s="120" t="str">
        <f>TEXT(Tabla1[[#This Row],[FECHA DEL INCIDENTE]],"MMM-DD")</f>
        <v>mar-28</v>
      </c>
      <c r="AC247" s="122" t="e">
        <f>VLOOKUP(G247,'Archivo data rimac reclamos'!B:C,2,0)</f>
        <v>#N/A</v>
      </c>
      <c r="AD247" s="122" t="e">
        <f>VLOOKUP(Tabla1[[#This Row],[dn]],'Reporte de casos MAD'!H:W,16,0)</f>
        <v>#N/A</v>
      </c>
      <c r="AE247" s="120" t="e">
        <f>VLOOKUP(Tabla1[[#This Row],[dn]],'HOJA 3 MEDICAMENTOS'!G:Q,11,0)</f>
        <v>#N/A</v>
      </c>
      <c r="AF247" t="e">
        <f>VLOOKUP(Tabla1[[#This Row],[dn]],'base pendientes viva 1a'!C:Q,15,0)</f>
        <v>#N/A</v>
      </c>
      <c r="AG247" t="e">
        <v>#N/A</v>
      </c>
      <c r="AH247" t="e">
        <v>#N/A</v>
      </c>
      <c r="AI247" s="120" t="str">
        <f>VLOOKUP(Tabla1[[#This Row],[MOTIVO]],clasificador!A:C,2,0)</f>
        <v>Solicitud</v>
      </c>
      <c r="AJ247" s="120" t="str">
        <f>VLOOKUP(Tabla1[[#This Row],[MOTIVO]],clasificador!A:C,3,0)</f>
        <v>SOLICITUD</v>
      </c>
      <c r="AK247" s="331"/>
    </row>
    <row r="248" spans="1:37" s="102" customFormat="1" ht="18.75" hidden="1" customHeight="1">
      <c r="A248" s="120">
        <f>YEAR(Tabla1[[#This Row],[FECHA DEL INCIDENTE]])*100+MONTH(Tabla1[[#This Row],[FECHA DEL INCIDENTE]])</f>
        <v>202503</v>
      </c>
      <c r="B248" s="120" t="s">
        <v>6347</v>
      </c>
      <c r="C248" s="120" t="s">
        <v>6348</v>
      </c>
      <c r="D248" s="120" t="s">
        <v>1067</v>
      </c>
      <c r="E248" s="120" t="s">
        <v>400</v>
      </c>
      <c r="F248" s="120" t="s">
        <v>7014</v>
      </c>
      <c r="G248" s="232">
        <v>122028</v>
      </c>
      <c r="H248" s="132" t="s">
        <v>7015</v>
      </c>
      <c r="I248" s="119"/>
      <c r="J248" s="235">
        <v>959357212</v>
      </c>
      <c r="K248" s="120"/>
      <c r="L248" s="120"/>
      <c r="M248" s="120"/>
      <c r="N248" s="2" t="s">
        <v>298</v>
      </c>
      <c r="O248" s="120" t="s">
        <v>299</v>
      </c>
      <c r="P248" s="121" t="s">
        <v>7012</v>
      </c>
      <c r="Q248" s="125" t="s">
        <v>6359</v>
      </c>
      <c r="R248" s="129" t="s">
        <v>272</v>
      </c>
      <c r="S248" s="120" t="s">
        <v>352</v>
      </c>
      <c r="T248" s="117">
        <v>45744</v>
      </c>
      <c r="U248" s="124" t="s">
        <v>7013</v>
      </c>
      <c r="V248" s="127">
        <v>45750</v>
      </c>
      <c r="W248" s="120" t="s">
        <v>6584</v>
      </c>
      <c r="X248" s="120">
        <f>NETWORKDAYS(Tabla1[[#This Row],[FECHA DEL INCIDENTE]],Tabla1[[#This Row],[FECHA DE RESPUESTA]])</f>
        <v>5</v>
      </c>
      <c r="Y248" s="120" t="str">
        <f>IF(Tabla1[[#This Row],[ESTADO]]="ACTIVA","ACTIVA",IF(Tabla1[[#This Row],[ESTADO]]="CERRADA","CERRADA",IF(Tabla1[[#This Row],[ESTADO]]="TRASLADADA","CERRADA",IF(Tabla1[[#This Row],[ESTADO]]="DESMONTADA","CERRADA",IF(Tabla1[[#This Row],[ESTADO]]="SEGUIMIENTO","ACTIVA")))))</f>
        <v>CERRADA</v>
      </c>
      <c r="Z248" s="120" t="str">
        <f>+IF(Tabla1[[#This Row],[T. RESPUESTA]]&lt;=1,"24 HORAS",IF(Tabla1[[#This Row],[T. RESPUESTA]]=2,"48 HORAS",IF(Tabla1[[#This Row],[T. RESPUESTA]]=3,"72 HORAS",IF(Tabla1[[#This Row],[T. RESPUESTA]]=4,"96 HORAS",IF(Tabla1[[#This Row],[T. RESPUESTA]]=5,"120 HORAS",IF(Tabla1[[#This Row],[T. RESPUESTA]]&gt;=6,"6 DIAS O MAS","ERROR"))))))</f>
        <v>120 HORAS</v>
      </c>
      <c r="AA248" s="10" t="s">
        <v>6585</v>
      </c>
      <c r="AB248" s="120" t="str">
        <f>TEXT(Tabla1[[#This Row],[FECHA DEL INCIDENTE]],"MMM-DD")</f>
        <v>mar-28</v>
      </c>
      <c r="AC248" s="122" t="e">
        <f>VLOOKUP(G248,'Archivo data rimac reclamos'!B:C,2,0)</f>
        <v>#N/A</v>
      </c>
      <c r="AD248" s="122" t="e">
        <f>VLOOKUP(Tabla1[[#This Row],[dn]],'Reporte de casos MAD'!H:W,16,0)</f>
        <v>#N/A</v>
      </c>
      <c r="AE248" s="120" t="e">
        <f>VLOOKUP(Tabla1[[#This Row],[dn]],'HOJA 3 MEDICAMENTOS'!G:Q,11,0)</f>
        <v>#N/A</v>
      </c>
      <c r="AF248" t="e">
        <f>VLOOKUP(Tabla1[[#This Row],[dn]],'base pendientes viva 1a'!C:Q,15,0)</f>
        <v>#N/A</v>
      </c>
      <c r="AG248" t="e">
        <v>#N/A</v>
      </c>
      <c r="AH248" t="e">
        <v>#N/A</v>
      </c>
      <c r="AI248" s="120" t="str">
        <f>VLOOKUP(Tabla1[[#This Row],[MOTIVO]],clasificador!A:C,2,0)</f>
        <v>Solicitud</v>
      </c>
      <c r="AJ248" s="120" t="str">
        <f>VLOOKUP(Tabla1[[#This Row],[MOTIVO]],clasificador!A:C,3,0)</f>
        <v>SOLICITUD</v>
      </c>
      <c r="AK248" s="331"/>
    </row>
    <row r="249" spans="1:37" s="102" customFormat="1" ht="18.75" hidden="1" customHeight="1">
      <c r="A249" s="120">
        <f>YEAR(Tabla1[[#This Row],[FECHA DEL INCIDENTE]])*100+MONTH(Tabla1[[#This Row],[FECHA DEL INCIDENTE]])</f>
        <v>202503</v>
      </c>
      <c r="B249" s="120" t="s">
        <v>6347</v>
      </c>
      <c r="C249" s="120" t="s">
        <v>6348</v>
      </c>
      <c r="D249" s="120" t="s">
        <v>1067</v>
      </c>
      <c r="E249" s="120" t="s">
        <v>400</v>
      </c>
      <c r="F249" s="120" t="s">
        <v>2</v>
      </c>
      <c r="G249" s="232">
        <v>9309622</v>
      </c>
      <c r="H249" s="132" t="s">
        <v>7016</v>
      </c>
      <c r="I249" s="119"/>
      <c r="J249" s="235">
        <v>995961508</v>
      </c>
      <c r="K249" s="120"/>
      <c r="L249" s="120"/>
      <c r="M249" s="120"/>
      <c r="N249" s="2" t="s">
        <v>298</v>
      </c>
      <c r="O249" s="120" t="s">
        <v>299</v>
      </c>
      <c r="P249" s="121" t="s">
        <v>7012</v>
      </c>
      <c r="Q249" s="125" t="s">
        <v>6359</v>
      </c>
      <c r="R249" s="129" t="s">
        <v>272</v>
      </c>
      <c r="S249" s="120" t="s">
        <v>7017</v>
      </c>
      <c r="T249" s="117">
        <v>45744</v>
      </c>
      <c r="U249" s="123" t="s">
        <v>7018</v>
      </c>
      <c r="V249" s="127">
        <v>45754</v>
      </c>
      <c r="W249" s="120" t="s">
        <v>141</v>
      </c>
      <c r="X249" s="120">
        <f>NETWORKDAYS(Tabla1[[#This Row],[FECHA DEL INCIDENTE]],Tabla1[[#This Row],[FECHA DE RESPUESTA]])</f>
        <v>7</v>
      </c>
      <c r="Y249" s="120" t="str">
        <f>IF(Tabla1[[#This Row],[ESTADO]]="ACTIVA","ACTIVA",IF(Tabla1[[#This Row],[ESTADO]]="CERRADA","CERRADA",IF(Tabla1[[#This Row],[ESTADO]]="TRASLADADA","CERRADA",IF(Tabla1[[#This Row],[ESTADO]]="DESMONTADA","CERRADA",IF(Tabla1[[#This Row],[ESTADO]]="SEGUIMIENTO","ACTIVA")))))</f>
        <v>CERRADA</v>
      </c>
      <c r="Z249" s="120" t="str">
        <f>+IF(Tabla1[[#This Row],[T. RESPUESTA]]&lt;=1,"24 HORAS",IF(Tabla1[[#This Row],[T. RESPUESTA]]=2,"48 HORAS",IF(Tabla1[[#This Row],[T. RESPUESTA]]=3,"72 HORAS",IF(Tabla1[[#This Row],[T. RESPUESTA]]=4,"96 HORAS",IF(Tabla1[[#This Row],[T. RESPUESTA]]=5,"120 HORAS",IF(Tabla1[[#This Row],[T. RESPUESTA]]&gt;=6,"6 DIAS O MAS","ERROR"))))))</f>
        <v>6 DIAS O MAS</v>
      </c>
      <c r="AA249" s="120" t="s">
        <v>6355</v>
      </c>
      <c r="AB249" s="120" t="str">
        <f>TEXT(Tabla1[[#This Row],[FECHA DEL INCIDENTE]],"MMM-DD")</f>
        <v>mar-28</v>
      </c>
      <c r="AC249" s="122" t="e">
        <f>VLOOKUP(G249,'Archivo data rimac reclamos'!B:C,2,0)</f>
        <v>#N/A</v>
      </c>
      <c r="AD249" s="122" t="e">
        <f>VLOOKUP(Tabla1[[#This Row],[dn]],'Reporte de casos MAD'!H:W,16,0)</f>
        <v>#N/A</v>
      </c>
      <c r="AE249" s="120" t="e">
        <f>VLOOKUP(Tabla1[[#This Row],[dn]],'HOJA 3 MEDICAMENTOS'!G:Q,11,0)</f>
        <v>#N/A</v>
      </c>
      <c r="AF249" t="e">
        <f>VLOOKUP(Tabla1[[#This Row],[dn]],'base pendientes viva 1a'!C:Q,15,0)</f>
        <v>#N/A</v>
      </c>
      <c r="AG249" t="e">
        <v>#N/A</v>
      </c>
      <c r="AH249" t="e">
        <v>#N/A</v>
      </c>
      <c r="AI249" s="120" t="str">
        <f>VLOOKUP(Tabla1[[#This Row],[MOTIVO]],clasificador!A:C,2,0)</f>
        <v>Solicitud</v>
      </c>
      <c r="AJ249" s="120" t="str">
        <f>VLOOKUP(Tabla1[[#This Row],[MOTIVO]],clasificador!A:C,3,0)</f>
        <v>SOLICITUD</v>
      </c>
      <c r="AK249" s="331"/>
    </row>
    <row r="250" spans="1:37" s="102" customFormat="1" ht="18.75" hidden="1" customHeight="1">
      <c r="A250" s="120">
        <f>YEAR(Tabla1[[#This Row],[FECHA DEL INCIDENTE]])*100+MONTH(Tabla1[[#This Row],[FECHA DEL INCIDENTE]])</f>
        <v>202503</v>
      </c>
      <c r="B250" s="120" t="s">
        <v>6347</v>
      </c>
      <c r="C250" s="120" t="s">
        <v>6348</v>
      </c>
      <c r="D250" s="120" t="s">
        <v>1067</v>
      </c>
      <c r="E250" s="120" t="s">
        <v>400</v>
      </c>
      <c r="F250" s="120" t="s">
        <v>2</v>
      </c>
      <c r="G250" s="232">
        <v>9999283</v>
      </c>
      <c r="H250" s="132" t="s">
        <v>7019</v>
      </c>
      <c r="I250" s="119"/>
      <c r="J250" s="235">
        <v>985058944</v>
      </c>
      <c r="K250" s="120"/>
      <c r="L250" s="120"/>
      <c r="M250" s="120"/>
      <c r="N250" s="2" t="s">
        <v>298</v>
      </c>
      <c r="O250" s="120" t="s">
        <v>299</v>
      </c>
      <c r="P250" s="121" t="s">
        <v>7012</v>
      </c>
      <c r="Q250" s="125" t="s">
        <v>6359</v>
      </c>
      <c r="R250" s="129" t="s">
        <v>272</v>
      </c>
      <c r="S250" s="120" t="s">
        <v>318</v>
      </c>
      <c r="T250" s="117">
        <v>45744</v>
      </c>
      <c r="U250" s="123" t="s">
        <v>7020</v>
      </c>
      <c r="V250" s="127">
        <v>45754</v>
      </c>
      <c r="W250" s="120" t="s">
        <v>141</v>
      </c>
      <c r="X250" s="120">
        <f>NETWORKDAYS(Tabla1[[#This Row],[FECHA DEL INCIDENTE]],Tabla1[[#This Row],[FECHA DE RESPUESTA]])</f>
        <v>7</v>
      </c>
      <c r="Y250" s="120" t="str">
        <f>IF(Tabla1[[#This Row],[ESTADO]]="ACTIVA","ACTIVA",IF(Tabla1[[#This Row],[ESTADO]]="CERRADA","CERRADA",IF(Tabla1[[#This Row],[ESTADO]]="TRASLADADA","CERRADA",IF(Tabla1[[#This Row],[ESTADO]]="DESMONTADA","CERRADA",IF(Tabla1[[#This Row],[ESTADO]]="SEGUIMIENTO","ACTIVA")))))</f>
        <v>CERRADA</v>
      </c>
      <c r="Z250" s="120" t="str">
        <f>+IF(Tabla1[[#This Row],[T. RESPUESTA]]&lt;=1,"24 HORAS",IF(Tabla1[[#This Row],[T. RESPUESTA]]=2,"48 HORAS",IF(Tabla1[[#This Row],[T. RESPUESTA]]=3,"72 HORAS",IF(Tabla1[[#This Row],[T. RESPUESTA]]=4,"96 HORAS",IF(Tabla1[[#This Row],[T. RESPUESTA]]=5,"120 HORAS",IF(Tabla1[[#This Row],[T. RESPUESTA]]&gt;=6,"6 DIAS O MAS","ERROR"))))))</f>
        <v>6 DIAS O MAS</v>
      </c>
      <c r="AA250" s="120" t="s">
        <v>6355</v>
      </c>
      <c r="AB250" s="120" t="str">
        <f>TEXT(Tabla1[[#This Row],[FECHA DEL INCIDENTE]],"MMM-DD")</f>
        <v>mar-28</v>
      </c>
      <c r="AC250" s="122" t="e">
        <f>VLOOKUP(G250,'Archivo data rimac reclamos'!B:C,2,0)</f>
        <v>#N/A</v>
      </c>
      <c r="AD250" s="122" t="e">
        <f>VLOOKUP(Tabla1[[#This Row],[dn]],'Reporte de casos MAD'!H:W,16,0)</f>
        <v>#N/A</v>
      </c>
      <c r="AE250" s="120" t="e">
        <f>VLOOKUP(Tabla1[[#This Row],[dn]],'HOJA 3 MEDICAMENTOS'!G:Q,11,0)</f>
        <v>#N/A</v>
      </c>
      <c r="AF250" t="e">
        <f>VLOOKUP(Tabla1[[#This Row],[dn]],'base pendientes viva 1a'!C:Q,15,0)</f>
        <v>#N/A</v>
      </c>
      <c r="AG250" t="e">
        <v>#N/A</v>
      </c>
      <c r="AH250" t="e">
        <v>#N/A</v>
      </c>
      <c r="AI250" s="120" t="str">
        <f>VLOOKUP(Tabla1[[#This Row],[MOTIVO]],clasificador!A:C,2,0)</f>
        <v>Solicitud</v>
      </c>
      <c r="AJ250" s="120" t="str">
        <f>VLOOKUP(Tabla1[[#This Row],[MOTIVO]],clasificador!A:C,3,0)</f>
        <v>SOLICITUD</v>
      </c>
      <c r="AK250" s="331"/>
    </row>
    <row r="251" spans="1:37" s="102" customFormat="1" ht="18.75" hidden="1" customHeight="1">
      <c r="A251" s="120">
        <f>YEAR(Tabla1[[#This Row],[FECHA DEL INCIDENTE]])*100+MONTH(Tabla1[[#This Row],[FECHA DEL INCIDENTE]])</f>
        <v>202503</v>
      </c>
      <c r="B251" s="120" t="s">
        <v>6347</v>
      </c>
      <c r="C251" s="120" t="s">
        <v>6348</v>
      </c>
      <c r="D251" s="120" t="s">
        <v>1067</v>
      </c>
      <c r="E251" s="120" t="s">
        <v>400</v>
      </c>
      <c r="F251" s="120" t="s">
        <v>2</v>
      </c>
      <c r="G251" s="232">
        <v>8188185</v>
      </c>
      <c r="H251" s="132" t="s">
        <v>7021</v>
      </c>
      <c r="I251" s="119"/>
      <c r="J251" s="235">
        <v>950419888</v>
      </c>
      <c r="K251" s="120"/>
      <c r="L251" s="120"/>
      <c r="M251" s="120"/>
      <c r="N251" s="2" t="s">
        <v>298</v>
      </c>
      <c r="O251" s="120" t="s">
        <v>299</v>
      </c>
      <c r="P251" s="121" t="s">
        <v>7012</v>
      </c>
      <c r="Q251" s="125" t="s">
        <v>6359</v>
      </c>
      <c r="R251" s="129" t="s">
        <v>272</v>
      </c>
      <c r="S251" s="120" t="s">
        <v>318</v>
      </c>
      <c r="T251" s="117">
        <v>45744</v>
      </c>
      <c r="U251" s="123" t="s">
        <v>7022</v>
      </c>
      <c r="V251" s="127">
        <v>45754</v>
      </c>
      <c r="W251" s="120" t="s">
        <v>141</v>
      </c>
      <c r="X251" s="120">
        <f>NETWORKDAYS(Tabla1[[#This Row],[FECHA DEL INCIDENTE]],Tabla1[[#This Row],[FECHA DE RESPUESTA]])</f>
        <v>7</v>
      </c>
      <c r="Y251" s="120" t="str">
        <f>IF(Tabla1[[#This Row],[ESTADO]]="ACTIVA","ACTIVA",IF(Tabla1[[#This Row],[ESTADO]]="CERRADA","CERRADA",IF(Tabla1[[#This Row],[ESTADO]]="TRASLADADA","CERRADA",IF(Tabla1[[#This Row],[ESTADO]]="DESMONTADA","CERRADA",IF(Tabla1[[#This Row],[ESTADO]]="SEGUIMIENTO","ACTIVA")))))</f>
        <v>CERRADA</v>
      </c>
      <c r="Z251" s="120" t="str">
        <f>+IF(Tabla1[[#This Row],[T. RESPUESTA]]&lt;=1,"24 HORAS",IF(Tabla1[[#This Row],[T. RESPUESTA]]=2,"48 HORAS",IF(Tabla1[[#This Row],[T. RESPUESTA]]=3,"72 HORAS",IF(Tabla1[[#This Row],[T. RESPUESTA]]=4,"96 HORAS",IF(Tabla1[[#This Row],[T. RESPUESTA]]=5,"120 HORAS",IF(Tabla1[[#This Row],[T. RESPUESTA]]&gt;=6,"6 DIAS O MAS","ERROR"))))))</f>
        <v>6 DIAS O MAS</v>
      </c>
      <c r="AA251" s="120" t="s">
        <v>6355</v>
      </c>
      <c r="AB251" s="120" t="str">
        <f>TEXT(Tabla1[[#This Row],[FECHA DEL INCIDENTE]],"MMM-DD")</f>
        <v>mar-28</v>
      </c>
      <c r="AC251" s="122" t="e">
        <f>VLOOKUP(G251,'Archivo data rimac reclamos'!B:C,2,0)</f>
        <v>#N/A</v>
      </c>
      <c r="AD251" s="122" t="e">
        <f>VLOOKUP(Tabla1[[#This Row],[dn]],'Reporte de casos MAD'!H:W,16,0)</f>
        <v>#N/A</v>
      </c>
      <c r="AE251" s="120" t="e">
        <f>VLOOKUP(Tabla1[[#This Row],[dn]],'HOJA 3 MEDICAMENTOS'!G:Q,11,0)</f>
        <v>#N/A</v>
      </c>
      <c r="AF251" t="e">
        <f>VLOOKUP(Tabla1[[#This Row],[dn]],'base pendientes viva 1a'!C:Q,15,0)</f>
        <v>#N/A</v>
      </c>
      <c r="AG251" t="e">
        <v>#N/A</v>
      </c>
      <c r="AH251" t="e">
        <v>#N/A</v>
      </c>
      <c r="AI251" s="120" t="str">
        <f>VLOOKUP(Tabla1[[#This Row],[MOTIVO]],clasificador!A:C,2,0)</f>
        <v>Solicitud</v>
      </c>
      <c r="AJ251" s="120" t="str">
        <f>VLOOKUP(Tabla1[[#This Row],[MOTIVO]],clasificador!A:C,3,0)</f>
        <v>SOLICITUD</v>
      </c>
      <c r="AK251" s="331"/>
    </row>
    <row r="252" spans="1:37" s="102" customFormat="1" ht="18.75" hidden="1" customHeight="1">
      <c r="A252" s="120">
        <f>YEAR(Tabla1[[#This Row],[FECHA DEL INCIDENTE]])*100+MONTH(Tabla1[[#This Row],[FECHA DEL INCIDENTE]])</f>
        <v>202503</v>
      </c>
      <c r="B252" s="120" t="s">
        <v>6347</v>
      </c>
      <c r="C252" s="120" t="s">
        <v>6348</v>
      </c>
      <c r="D252" s="120" t="s">
        <v>1067</v>
      </c>
      <c r="E252" s="120" t="s">
        <v>400</v>
      </c>
      <c r="F252" s="120" t="s">
        <v>2</v>
      </c>
      <c r="G252" s="232">
        <v>7525635</v>
      </c>
      <c r="H252" s="132" t="s">
        <v>7023</v>
      </c>
      <c r="I252" s="119"/>
      <c r="J252" s="235">
        <v>970373145</v>
      </c>
      <c r="K252" s="120"/>
      <c r="L252" s="120"/>
      <c r="M252" s="120"/>
      <c r="N252" s="2" t="s">
        <v>298</v>
      </c>
      <c r="O252" s="120" t="s">
        <v>299</v>
      </c>
      <c r="P252" s="121" t="s">
        <v>7012</v>
      </c>
      <c r="Q252" s="125" t="s">
        <v>6359</v>
      </c>
      <c r="R252" s="129" t="s">
        <v>272</v>
      </c>
      <c r="S252" s="120" t="s">
        <v>7017</v>
      </c>
      <c r="T252" s="117">
        <v>45744</v>
      </c>
      <c r="U252" s="123" t="s">
        <v>6372</v>
      </c>
      <c r="V252" s="117">
        <v>45769</v>
      </c>
      <c r="W252" s="120" t="s">
        <v>141</v>
      </c>
      <c r="X252" s="120">
        <f>NETWORKDAYS(Tabla1[[#This Row],[FECHA DEL INCIDENTE]],Tabla1[[#This Row],[FECHA DE RESPUESTA]])</f>
        <v>18</v>
      </c>
      <c r="Y252" s="120" t="str">
        <f>IF(Tabla1[[#This Row],[ESTADO]]="ACTIVA","ACTIVA",IF(Tabla1[[#This Row],[ESTADO]]="CERRADA","CERRADA",IF(Tabla1[[#This Row],[ESTADO]]="TRASLADADA","CERRADA",IF(Tabla1[[#This Row],[ESTADO]]="DESMONTADA","CERRADA",IF(Tabla1[[#This Row],[ESTADO]]="SEGUIMIENTO","ACTIVA")))))</f>
        <v>CERRADA</v>
      </c>
      <c r="Z252" s="120" t="str">
        <f>+IF(Tabla1[[#This Row],[T. RESPUESTA]]&lt;=1,"24 HORAS",IF(Tabla1[[#This Row],[T. RESPUESTA]]=2,"48 HORAS",IF(Tabla1[[#This Row],[T. RESPUESTA]]=3,"72 HORAS",IF(Tabla1[[#This Row],[T. RESPUESTA]]=4,"96 HORAS",IF(Tabla1[[#This Row],[T. RESPUESTA]]=5,"120 HORAS",IF(Tabla1[[#This Row],[T. RESPUESTA]]&gt;=6,"6 DIAS O MAS","ERROR"))))))</f>
        <v>6 DIAS O MAS</v>
      </c>
      <c r="AA252" s="120" t="s">
        <v>6355</v>
      </c>
      <c r="AB252" s="120" t="str">
        <f>TEXT(Tabla1[[#This Row],[FECHA DEL INCIDENTE]],"MMM-DD")</f>
        <v>mar-28</v>
      </c>
      <c r="AC252" s="122" t="e">
        <f>VLOOKUP(G252,'Archivo data rimac reclamos'!B:C,2,0)</f>
        <v>#N/A</v>
      </c>
      <c r="AD252" s="122" t="e">
        <f>VLOOKUP(Tabla1[[#This Row],[dn]],'Reporte de casos MAD'!H:W,16,0)</f>
        <v>#N/A</v>
      </c>
      <c r="AE252" s="120" t="e">
        <f>VLOOKUP(Tabla1[[#This Row],[dn]],'HOJA 3 MEDICAMENTOS'!G:Q,11,0)</f>
        <v>#N/A</v>
      </c>
      <c r="AF252" t="e">
        <f>VLOOKUP(Tabla1[[#This Row],[dn]],'base pendientes viva 1a'!C:Q,15,0)</f>
        <v>#N/A</v>
      </c>
      <c r="AG252" t="e">
        <v>#N/A</v>
      </c>
      <c r="AH252" t="e">
        <v>#N/A</v>
      </c>
      <c r="AI252" s="120" t="str">
        <f>VLOOKUP(Tabla1[[#This Row],[MOTIVO]],clasificador!A:C,2,0)</f>
        <v>Solicitud</v>
      </c>
      <c r="AJ252" s="120" t="str">
        <f>VLOOKUP(Tabla1[[#This Row],[MOTIVO]],clasificador!A:C,3,0)</f>
        <v>SOLICITUD</v>
      </c>
      <c r="AK252" s="331"/>
    </row>
    <row r="253" spans="1:37" s="102" customFormat="1" ht="18.75" hidden="1" customHeight="1">
      <c r="A253" s="120">
        <f>YEAR(Tabla1[[#This Row],[FECHA DEL INCIDENTE]])*100+MONTH(Tabla1[[#This Row],[FECHA DEL INCIDENTE]])</f>
        <v>202503</v>
      </c>
      <c r="B253" s="120" t="s">
        <v>6347</v>
      </c>
      <c r="C253" s="120" t="s">
        <v>6348</v>
      </c>
      <c r="D253" s="120" t="s">
        <v>1067</v>
      </c>
      <c r="E253" s="120" t="s">
        <v>400</v>
      </c>
      <c r="F253" s="120" t="s">
        <v>2</v>
      </c>
      <c r="G253" s="232">
        <v>7975440</v>
      </c>
      <c r="H253" s="132" t="s">
        <v>7024</v>
      </c>
      <c r="I253" s="119"/>
      <c r="J253" s="235">
        <v>979706522</v>
      </c>
      <c r="K253" s="120"/>
      <c r="L253" s="120"/>
      <c r="M253" s="120"/>
      <c r="N253" s="2" t="s">
        <v>298</v>
      </c>
      <c r="O253" s="120" t="s">
        <v>299</v>
      </c>
      <c r="P253" s="121" t="s">
        <v>7012</v>
      </c>
      <c r="Q253" s="125" t="s">
        <v>6359</v>
      </c>
      <c r="R253" s="129" t="s">
        <v>272</v>
      </c>
      <c r="S253" s="120" t="s">
        <v>7017</v>
      </c>
      <c r="T253" s="117">
        <v>45744</v>
      </c>
      <c r="U253" s="123" t="s">
        <v>7020</v>
      </c>
      <c r="V253" s="127">
        <v>45754</v>
      </c>
      <c r="W253" s="120" t="s">
        <v>141</v>
      </c>
      <c r="X253" s="120">
        <f>NETWORKDAYS(Tabla1[[#This Row],[FECHA DEL INCIDENTE]],Tabla1[[#This Row],[FECHA DE RESPUESTA]])</f>
        <v>7</v>
      </c>
      <c r="Y253" s="120" t="str">
        <f>IF(Tabla1[[#This Row],[ESTADO]]="ACTIVA","ACTIVA",IF(Tabla1[[#This Row],[ESTADO]]="CERRADA","CERRADA",IF(Tabla1[[#This Row],[ESTADO]]="TRASLADADA","CERRADA",IF(Tabla1[[#This Row],[ESTADO]]="DESMONTADA","CERRADA",IF(Tabla1[[#This Row],[ESTADO]]="SEGUIMIENTO","ACTIVA")))))</f>
        <v>CERRADA</v>
      </c>
      <c r="Z253" s="120" t="str">
        <f>+IF(Tabla1[[#This Row],[T. RESPUESTA]]&lt;=1,"24 HORAS",IF(Tabla1[[#This Row],[T. RESPUESTA]]=2,"48 HORAS",IF(Tabla1[[#This Row],[T. RESPUESTA]]=3,"72 HORAS",IF(Tabla1[[#This Row],[T. RESPUESTA]]=4,"96 HORAS",IF(Tabla1[[#This Row],[T. RESPUESTA]]=5,"120 HORAS",IF(Tabla1[[#This Row],[T. RESPUESTA]]&gt;=6,"6 DIAS O MAS","ERROR"))))))</f>
        <v>6 DIAS O MAS</v>
      </c>
      <c r="AA253" s="120" t="s">
        <v>6355</v>
      </c>
      <c r="AB253" s="120" t="str">
        <f>TEXT(Tabla1[[#This Row],[FECHA DEL INCIDENTE]],"MMM-DD")</f>
        <v>mar-28</v>
      </c>
      <c r="AC253" s="122" t="e">
        <f>VLOOKUP(G253,'Archivo data rimac reclamos'!B:C,2,0)</f>
        <v>#N/A</v>
      </c>
      <c r="AD253" s="122" t="e">
        <f>VLOOKUP(Tabla1[[#This Row],[dn]],'Reporte de casos MAD'!H:W,16,0)</f>
        <v>#N/A</v>
      </c>
      <c r="AE253" s="120" t="e">
        <f>VLOOKUP(Tabla1[[#This Row],[dn]],'HOJA 3 MEDICAMENTOS'!G:Q,11,0)</f>
        <v>#N/A</v>
      </c>
      <c r="AF253" t="e">
        <f>VLOOKUP(Tabla1[[#This Row],[dn]],'base pendientes viva 1a'!C:Q,15,0)</f>
        <v>#N/A</v>
      </c>
      <c r="AG253" t="e">
        <v>#N/A</v>
      </c>
      <c r="AH253" t="e">
        <v>#N/A</v>
      </c>
      <c r="AI253" s="120" t="str">
        <f>VLOOKUP(Tabla1[[#This Row],[MOTIVO]],clasificador!A:C,2,0)</f>
        <v>Solicitud</v>
      </c>
      <c r="AJ253" s="120" t="str">
        <f>VLOOKUP(Tabla1[[#This Row],[MOTIVO]],clasificador!A:C,3,0)</f>
        <v>SOLICITUD</v>
      </c>
      <c r="AK253" s="331"/>
    </row>
    <row r="254" spans="1:37" s="102" customFormat="1" ht="18.75" hidden="1" customHeight="1">
      <c r="A254" s="120">
        <f>YEAR(Tabla1[[#This Row],[FECHA DEL INCIDENTE]])*100+MONTH(Tabla1[[#This Row],[FECHA DEL INCIDENTE]])</f>
        <v>202503</v>
      </c>
      <c r="B254" s="120" t="s">
        <v>6347</v>
      </c>
      <c r="C254" s="120" t="s">
        <v>6348</v>
      </c>
      <c r="D254" s="120" t="s">
        <v>1067</v>
      </c>
      <c r="E254" s="120" t="s">
        <v>400</v>
      </c>
      <c r="F254" s="120" t="s">
        <v>2</v>
      </c>
      <c r="G254" s="232">
        <v>9895080</v>
      </c>
      <c r="H254" s="122" t="s">
        <v>7025</v>
      </c>
      <c r="I254" s="119"/>
      <c r="J254" s="235">
        <v>947978712</v>
      </c>
      <c r="K254" s="135" t="s">
        <v>7026</v>
      </c>
      <c r="L254" s="120"/>
      <c r="M254" s="120"/>
      <c r="N254" s="2" t="s">
        <v>298</v>
      </c>
      <c r="O254" s="120" t="s">
        <v>299</v>
      </c>
      <c r="P254" s="121" t="s">
        <v>7012</v>
      </c>
      <c r="Q254" s="125" t="s">
        <v>6359</v>
      </c>
      <c r="R254" s="129" t="s">
        <v>272</v>
      </c>
      <c r="S254" s="128" t="s">
        <v>6370</v>
      </c>
      <c r="T254" s="117">
        <v>45744</v>
      </c>
      <c r="U254" s="123" t="s">
        <v>7027</v>
      </c>
      <c r="V254" s="4">
        <v>45759</v>
      </c>
      <c r="W254" s="120" t="s">
        <v>141</v>
      </c>
      <c r="X254" s="120">
        <f>NETWORKDAYS(Tabla1[[#This Row],[FECHA DEL INCIDENTE]],Tabla1[[#This Row],[FECHA DE RESPUESTA]])</f>
        <v>11</v>
      </c>
      <c r="Y254" s="120" t="str">
        <f>IF(Tabla1[[#This Row],[ESTADO]]="ACTIVA","ACTIVA",IF(Tabla1[[#This Row],[ESTADO]]="CERRADA","CERRADA",IF(Tabla1[[#This Row],[ESTADO]]="TRASLADADA","CERRADA",IF(Tabla1[[#This Row],[ESTADO]]="DESMONTADA","CERRADA",IF(Tabla1[[#This Row],[ESTADO]]="SEGUIMIENTO","ACTIVA")))))</f>
        <v>CERRADA</v>
      </c>
      <c r="Z254" s="120" t="str">
        <f>+IF(Tabla1[[#This Row],[T. RESPUESTA]]&lt;=1,"24 HORAS",IF(Tabla1[[#This Row],[T. RESPUESTA]]=2,"48 HORAS",IF(Tabla1[[#This Row],[T. RESPUESTA]]=3,"72 HORAS",IF(Tabla1[[#This Row],[T. RESPUESTA]]=4,"96 HORAS",IF(Tabla1[[#This Row],[T. RESPUESTA]]=5,"120 HORAS",IF(Tabla1[[#This Row],[T. RESPUESTA]]&gt;=6,"6 DIAS O MAS","ERROR"))))))</f>
        <v>6 DIAS O MAS</v>
      </c>
      <c r="AA254" s="120" t="s">
        <v>6355</v>
      </c>
      <c r="AB254" s="120" t="str">
        <f>TEXT(Tabla1[[#This Row],[FECHA DEL INCIDENTE]],"MMM-DD")</f>
        <v>mar-28</v>
      </c>
      <c r="AC254" s="122" t="e">
        <f>VLOOKUP(G254,'Archivo data rimac reclamos'!B:C,2,0)</f>
        <v>#N/A</v>
      </c>
      <c r="AD254" s="122" t="e">
        <f>VLOOKUP(Tabla1[[#This Row],[dn]],'Reporte de casos MAD'!H:W,16,0)</f>
        <v>#N/A</v>
      </c>
      <c r="AE254" s="120" t="e">
        <f>VLOOKUP(Tabla1[[#This Row],[dn]],'HOJA 3 MEDICAMENTOS'!G:Q,11,0)</f>
        <v>#N/A</v>
      </c>
      <c r="AF254" t="e">
        <f>VLOOKUP(Tabla1[[#This Row],[dn]],'base pendientes viva 1a'!C:Q,15,0)</f>
        <v>#N/A</v>
      </c>
      <c r="AG254" t="e">
        <v>#N/A</v>
      </c>
      <c r="AH254" t="e">
        <v>#N/A</v>
      </c>
      <c r="AI254" s="120" t="str">
        <f>VLOOKUP(Tabla1[[#This Row],[MOTIVO]],clasificador!A:C,2,0)</f>
        <v>Solicitud</v>
      </c>
      <c r="AJ254" s="120" t="str">
        <f>VLOOKUP(Tabla1[[#This Row],[MOTIVO]],clasificador!A:C,3,0)</f>
        <v>SOLICITUD</v>
      </c>
      <c r="AK254" s="331"/>
    </row>
    <row r="255" spans="1:37" s="102" customFormat="1" ht="18.75" customHeight="1">
      <c r="A255" s="120">
        <f>YEAR(Tabla1[[#This Row],[FECHA DEL INCIDENTE]])*100+MONTH(Tabla1[[#This Row],[FECHA DEL INCIDENTE]])</f>
        <v>202503</v>
      </c>
      <c r="B255" s="120" t="s">
        <v>6347</v>
      </c>
      <c r="C255" s="120" t="s">
        <v>6348</v>
      </c>
      <c r="D255" s="120" t="s">
        <v>1067</v>
      </c>
      <c r="E255" s="120" t="s">
        <v>400</v>
      </c>
      <c r="F255" s="120" t="s">
        <v>2</v>
      </c>
      <c r="G255" s="232">
        <v>10319657</v>
      </c>
      <c r="H255" s="122" t="s">
        <v>7028</v>
      </c>
      <c r="I255" s="119"/>
      <c r="J255" s="235">
        <v>983612057</v>
      </c>
      <c r="K255" s="135" t="s">
        <v>7029</v>
      </c>
      <c r="L255" s="120"/>
      <c r="M255" s="120"/>
      <c r="N255" s="2" t="s">
        <v>298</v>
      </c>
      <c r="O255" s="120" t="s">
        <v>299</v>
      </c>
      <c r="P255" s="121" t="s">
        <v>7012</v>
      </c>
      <c r="Q255" s="125" t="s">
        <v>6359</v>
      </c>
      <c r="R255" s="129" t="s">
        <v>400</v>
      </c>
      <c r="S255" s="128" t="s">
        <v>320</v>
      </c>
      <c r="T255" s="117">
        <v>45744</v>
      </c>
      <c r="U255" s="123" t="s">
        <v>7030</v>
      </c>
      <c r="V255" s="4">
        <v>45759</v>
      </c>
      <c r="W255" s="120" t="s">
        <v>141</v>
      </c>
      <c r="X255" s="120">
        <f>NETWORKDAYS(Tabla1[[#This Row],[FECHA DEL INCIDENTE]],Tabla1[[#This Row],[FECHA DE RESPUESTA]])</f>
        <v>11</v>
      </c>
      <c r="Y255" s="120" t="str">
        <f>IF(Tabla1[[#This Row],[ESTADO]]="ACTIVA","ACTIVA",IF(Tabla1[[#This Row],[ESTADO]]="CERRADA","CERRADA",IF(Tabla1[[#This Row],[ESTADO]]="TRASLADADA","CERRADA",IF(Tabla1[[#This Row],[ESTADO]]="DESMONTADA","CERRADA",IF(Tabla1[[#This Row],[ESTADO]]="SEGUIMIENTO","ACTIVA")))))</f>
        <v>CERRADA</v>
      </c>
      <c r="Z255" s="120" t="str">
        <f>+IF(Tabla1[[#This Row],[T. RESPUESTA]]&lt;=1,"24 HORAS",IF(Tabla1[[#This Row],[T. RESPUESTA]]=2,"48 HORAS",IF(Tabla1[[#This Row],[T. RESPUESTA]]=3,"72 HORAS",IF(Tabla1[[#This Row],[T. RESPUESTA]]=4,"96 HORAS",IF(Tabla1[[#This Row],[T. RESPUESTA]]=5,"120 HORAS",IF(Tabla1[[#This Row],[T. RESPUESTA]]&gt;=6,"6 DIAS O MAS","ERROR"))))))</f>
        <v>6 DIAS O MAS</v>
      </c>
      <c r="AA255" s="120" t="s">
        <v>6355</v>
      </c>
      <c r="AB255" s="120" t="str">
        <f>TEXT(Tabla1[[#This Row],[FECHA DEL INCIDENTE]],"MMM-DD")</f>
        <v>mar-28</v>
      </c>
      <c r="AC255" s="122" t="e">
        <f>VLOOKUP(G255,'Archivo data rimac reclamos'!B:C,2,0)</f>
        <v>#N/A</v>
      </c>
      <c r="AD255" s="122" t="e">
        <f>VLOOKUP(Tabla1[[#This Row],[dn]],'Reporte de casos MAD'!H:W,16,0)</f>
        <v>#N/A</v>
      </c>
      <c r="AE255" s="120" t="e">
        <f>VLOOKUP(Tabla1[[#This Row],[dn]],'HOJA 3 MEDICAMENTOS'!G:Q,11,0)</f>
        <v>#N/A</v>
      </c>
      <c r="AF255" t="e">
        <f>VLOOKUP(Tabla1[[#This Row],[dn]],'base pendientes viva 1a'!C:Q,15,0)</f>
        <v>#N/A</v>
      </c>
      <c r="AG255" t="e">
        <v>#N/A</v>
      </c>
      <c r="AH255" t="e">
        <v>#N/A</v>
      </c>
      <c r="AI255" s="120" t="str">
        <f>VLOOKUP(Tabla1[[#This Row],[MOTIVO]],clasificador!A:C,2,0)</f>
        <v>Solicitud</v>
      </c>
      <c r="AJ255" s="120" t="str">
        <f>VLOOKUP(Tabla1[[#This Row],[MOTIVO]],clasificador!A:C,3,0)</f>
        <v>SOLICITUD</v>
      </c>
      <c r="AK255" s="331"/>
    </row>
    <row r="256" spans="1:37" s="102" customFormat="1" ht="18.75" hidden="1" customHeight="1">
      <c r="A256" s="120">
        <f>YEAR(Tabla1[[#This Row],[FECHA DEL INCIDENTE]])*100+MONTH(Tabla1[[#This Row],[FECHA DEL INCIDENTE]])</f>
        <v>202503</v>
      </c>
      <c r="B256" s="120" t="s">
        <v>6347</v>
      </c>
      <c r="C256" s="120" t="s">
        <v>6348</v>
      </c>
      <c r="D256" s="120" t="s">
        <v>1067</v>
      </c>
      <c r="E256" s="120" t="s">
        <v>400</v>
      </c>
      <c r="F256" s="120" t="s">
        <v>2</v>
      </c>
      <c r="G256" s="232">
        <v>9339439</v>
      </c>
      <c r="H256" s="122" t="s">
        <v>7031</v>
      </c>
      <c r="I256" s="119"/>
      <c r="J256" s="235">
        <v>976222819</v>
      </c>
      <c r="K256" s="135" t="s">
        <v>7032</v>
      </c>
      <c r="L256" s="120"/>
      <c r="M256" s="120"/>
      <c r="N256" s="2" t="s">
        <v>298</v>
      </c>
      <c r="O256" s="120" t="s">
        <v>299</v>
      </c>
      <c r="P256" s="121" t="s">
        <v>7012</v>
      </c>
      <c r="Q256" s="125" t="s">
        <v>6359</v>
      </c>
      <c r="R256" s="129" t="s">
        <v>272</v>
      </c>
      <c r="S256" s="120" t="s">
        <v>318</v>
      </c>
      <c r="T256" s="117">
        <v>45744</v>
      </c>
      <c r="U256" s="123" t="s">
        <v>6372</v>
      </c>
      <c r="V256" s="4">
        <v>45768</v>
      </c>
      <c r="W256" s="120" t="s">
        <v>141</v>
      </c>
      <c r="X256" s="120">
        <f>NETWORKDAYS(Tabla1[[#This Row],[FECHA DEL INCIDENTE]],Tabla1[[#This Row],[FECHA DE RESPUESTA]])</f>
        <v>17</v>
      </c>
      <c r="Y256" s="120" t="str">
        <f>IF(Tabla1[[#This Row],[ESTADO]]="ACTIVA","ACTIVA",IF(Tabla1[[#This Row],[ESTADO]]="CERRADA","CERRADA",IF(Tabla1[[#This Row],[ESTADO]]="TRASLADADA","CERRADA",IF(Tabla1[[#This Row],[ESTADO]]="DESMONTADA","CERRADA",IF(Tabla1[[#This Row],[ESTADO]]="SEGUIMIENTO","ACTIVA")))))</f>
        <v>CERRADA</v>
      </c>
      <c r="Z256" s="120" t="str">
        <f>+IF(Tabla1[[#This Row],[T. RESPUESTA]]&lt;=1,"24 HORAS",IF(Tabla1[[#This Row],[T. RESPUESTA]]=2,"48 HORAS",IF(Tabla1[[#This Row],[T. RESPUESTA]]=3,"72 HORAS",IF(Tabla1[[#This Row],[T. RESPUESTA]]=4,"96 HORAS",IF(Tabla1[[#This Row],[T. RESPUESTA]]=5,"120 HORAS",IF(Tabla1[[#This Row],[T. RESPUESTA]]&gt;=6,"6 DIAS O MAS","ERROR"))))))</f>
        <v>6 DIAS O MAS</v>
      </c>
      <c r="AA256" s="120" t="s">
        <v>6355</v>
      </c>
      <c r="AB256" s="120" t="str">
        <f>TEXT(Tabla1[[#This Row],[FECHA DEL INCIDENTE]],"MMM-DD")</f>
        <v>mar-28</v>
      </c>
      <c r="AC256" s="122" t="e">
        <f>VLOOKUP(G256,'Archivo data rimac reclamos'!B:C,2,0)</f>
        <v>#N/A</v>
      </c>
      <c r="AD256" s="122" t="e">
        <f>VLOOKUP(Tabla1[[#This Row],[dn]],'Reporte de casos MAD'!H:W,16,0)</f>
        <v>#N/A</v>
      </c>
      <c r="AE256" s="120" t="e">
        <f>VLOOKUP(Tabla1[[#This Row],[dn]],'HOJA 3 MEDICAMENTOS'!G:Q,11,0)</f>
        <v>#N/A</v>
      </c>
      <c r="AF256" t="e">
        <f>VLOOKUP(Tabla1[[#This Row],[dn]],'base pendientes viva 1a'!C:Q,15,0)</f>
        <v>#N/A</v>
      </c>
      <c r="AG256" t="e">
        <v>#N/A</v>
      </c>
      <c r="AH256" t="e">
        <v>#N/A</v>
      </c>
      <c r="AI256" s="120" t="str">
        <f>VLOOKUP(Tabla1[[#This Row],[MOTIVO]],clasificador!A:C,2,0)</f>
        <v>Solicitud</v>
      </c>
      <c r="AJ256" s="120" t="str">
        <f>VLOOKUP(Tabla1[[#This Row],[MOTIVO]],clasificador!A:C,3,0)</f>
        <v>SOLICITUD</v>
      </c>
      <c r="AK256" s="331"/>
    </row>
    <row r="257" spans="1:37" s="102" customFormat="1" ht="18.75" customHeight="1">
      <c r="A257" s="120">
        <f>YEAR(Tabla1[[#This Row],[FECHA DEL INCIDENTE]])*100+MONTH(Tabla1[[#This Row],[FECHA DEL INCIDENTE]])</f>
        <v>202503</v>
      </c>
      <c r="B257" s="120" t="s">
        <v>6347</v>
      </c>
      <c r="C257" s="120" t="s">
        <v>6348</v>
      </c>
      <c r="D257" s="120" t="s">
        <v>1067</v>
      </c>
      <c r="E257" s="120" t="s">
        <v>400</v>
      </c>
      <c r="F257" s="120" t="s">
        <v>2</v>
      </c>
      <c r="G257" s="232">
        <v>41442510</v>
      </c>
      <c r="H257" s="122" t="s">
        <v>7033</v>
      </c>
      <c r="I257" s="119"/>
      <c r="J257" s="235">
        <v>958919210</v>
      </c>
      <c r="K257" s="135" t="s">
        <v>7034</v>
      </c>
      <c r="L257" s="120"/>
      <c r="M257" s="120"/>
      <c r="N257" s="2" t="s">
        <v>298</v>
      </c>
      <c r="O257" s="120" t="s">
        <v>299</v>
      </c>
      <c r="P257" s="121" t="s">
        <v>7012</v>
      </c>
      <c r="Q257" s="125" t="s">
        <v>6359</v>
      </c>
      <c r="R257" s="129" t="s">
        <v>400</v>
      </c>
      <c r="S257" s="128" t="s">
        <v>320</v>
      </c>
      <c r="T257" s="117">
        <v>45744</v>
      </c>
      <c r="U257" s="123" t="s">
        <v>7035</v>
      </c>
      <c r="V257" s="4">
        <v>45759</v>
      </c>
      <c r="W257" s="120" t="s">
        <v>141</v>
      </c>
      <c r="X257" s="120">
        <f>NETWORKDAYS(Tabla1[[#This Row],[FECHA DEL INCIDENTE]],Tabla1[[#This Row],[FECHA DE RESPUESTA]])</f>
        <v>11</v>
      </c>
      <c r="Y257" s="120" t="str">
        <f>IF(Tabla1[[#This Row],[ESTADO]]="ACTIVA","ACTIVA",IF(Tabla1[[#This Row],[ESTADO]]="CERRADA","CERRADA",IF(Tabla1[[#This Row],[ESTADO]]="TRASLADADA","CERRADA",IF(Tabla1[[#This Row],[ESTADO]]="DESMONTADA","CERRADA",IF(Tabla1[[#This Row],[ESTADO]]="SEGUIMIENTO","ACTIVA")))))</f>
        <v>CERRADA</v>
      </c>
      <c r="Z257" s="120" t="str">
        <f>+IF(Tabla1[[#This Row],[T. RESPUESTA]]&lt;=1,"24 HORAS",IF(Tabla1[[#This Row],[T. RESPUESTA]]=2,"48 HORAS",IF(Tabla1[[#This Row],[T. RESPUESTA]]=3,"72 HORAS",IF(Tabla1[[#This Row],[T. RESPUESTA]]=4,"96 HORAS",IF(Tabla1[[#This Row],[T. RESPUESTA]]=5,"120 HORAS",IF(Tabla1[[#This Row],[T. RESPUESTA]]&gt;=6,"6 DIAS O MAS","ERROR"))))))</f>
        <v>6 DIAS O MAS</v>
      </c>
      <c r="AA257" s="120" t="s">
        <v>6355</v>
      </c>
      <c r="AB257" s="120" t="str">
        <f>TEXT(Tabla1[[#This Row],[FECHA DEL INCIDENTE]],"MMM-DD")</f>
        <v>mar-28</v>
      </c>
      <c r="AC257" s="122" t="e">
        <f>VLOOKUP(G257,'Archivo data rimac reclamos'!B:C,2,0)</f>
        <v>#N/A</v>
      </c>
      <c r="AD257" s="122" t="e">
        <f>VLOOKUP(Tabla1[[#This Row],[dn]],'Reporte de casos MAD'!H:W,16,0)</f>
        <v>#N/A</v>
      </c>
      <c r="AE257" s="120" t="e">
        <f>VLOOKUP(Tabla1[[#This Row],[dn]],'HOJA 3 MEDICAMENTOS'!G:Q,11,0)</f>
        <v>#N/A</v>
      </c>
      <c r="AF257" t="e">
        <f>VLOOKUP(Tabla1[[#This Row],[dn]],'base pendientes viva 1a'!C:Q,15,0)</f>
        <v>#N/A</v>
      </c>
      <c r="AG257" t="e">
        <v>#N/A</v>
      </c>
      <c r="AH257" t="e">
        <v>#N/A</v>
      </c>
      <c r="AI257" s="120" t="str">
        <f>VLOOKUP(Tabla1[[#This Row],[MOTIVO]],clasificador!A:C,2,0)</f>
        <v>Solicitud</v>
      </c>
      <c r="AJ257" s="120" t="str">
        <f>VLOOKUP(Tabla1[[#This Row],[MOTIVO]],clasificador!A:C,3,0)</f>
        <v>SOLICITUD</v>
      </c>
      <c r="AK257" s="331"/>
    </row>
    <row r="258" spans="1:37" s="102" customFormat="1" ht="18.75" hidden="1" customHeight="1">
      <c r="A258" s="120">
        <f>YEAR(Tabla1[[#This Row],[FECHA DEL INCIDENTE]])*100+MONTH(Tabla1[[#This Row],[FECHA DEL INCIDENTE]])</f>
        <v>202503</v>
      </c>
      <c r="B258" s="120" t="s">
        <v>6347</v>
      </c>
      <c r="C258" s="120" t="s">
        <v>6348</v>
      </c>
      <c r="D258" s="120" t="s">
        <v>1067</v>
      </c>
      <c r="E258" s="120" t="s">
        <v>400</v>
      </c>
      <c r="F258" s="120" t="s">
        <v>2</v>
      </c>
      <c r="G258" s="232">
        <v>42345325</v>
      </c>
      <c r="H258" s="122" t="s">
        <v>7036</v>
      </c>
      <c r="I258" s="119"/>
      <c r="J258" s="235">
        <v>993456074</v>
      </c>
      <c r="K258" s="135" t="s">
        <v>7037</v>
      </c>
      <c r="L258" s="120"/>
      <c r="M258" s="120"/>
      <c r="N258" s="2" t="s">
        <v>298</v>
      </c>
      <c r="O258" s="120" t="s">
        <v>299</v>
      </c>
      <c r="P258" s="121" t="s">
        <v>7012</v>
      </c>
      <c r="Q258" s="125" t="s">
        <v>6359</v>
      </c>
      <c r="R258" s="129" t="s">
        <v>272</v>
      </c>
      <c r="S258" s="120" t="s">
        <v>352</v>
      </c>
      <c r="T258" s="117">
        <v>45744</v>
      </c>
      <c r="U258" s="123" t="s">
        <v>7038</v>
      </c>
      <c r="V258" s="4">
        <v>45759</v>
      </c>
      <c r="W258" s="120" t="s">
        <v>141</v>
      </c>
      <c r="X258" s="120">
        <f>NETWORKDAYS(Tabla1[[#This Row],[FECHA DEL INCIDENTE]],Tabla1[[#This Row],[FECHA DE RESPUESTA]])</f>
        <v>11</v>
      </c>
      <c r="Y258" s="120" t="str">
        <f>IF(Tabla1[[#This Row],[ESTADO]]="ACTIVA","ACTIVA",IF(Tabla1[[#This Row],[ESTADO]]="CERRADA","CERRADA",IF(Tabla1[[#This Row],[ESTADO]]="TRASLADADA","CERRADA",IF(Tabla1[[#This Row],[ESTADO]]="DESMONTADA","CERRADA",IF(Tabla1[[#This Row],[ESTADO]]="SEGUIMIENTO","ACTIVA")))))</f>
        <v>CERRADA</v>
      </c>
      <c r="Z258" s="120" t="str">
        <f>+IF(Tabla1[[#This Row],[T. RESPUESTA]]&lt;=1,"24 HORAS",IF(Tabla1[[#This Row],[T. RESPUESTA]]=2,"48 HORAS",IF(Tabla1[[#This Row],[T. RESPUESTA]]=3,"72 HORAS",IF(Tabla1[[#This Row],[T. RESPUESTA]]=4,"96 HORAS",IF(Tabla1[[#This Row],[T. RESPUESTA]]=5,"120 HORAS",IF(Tabla1[[#This Row],[T. RESPUESTA]]&gt;=6,"6 DIAS O MAS","ERROR"))))))</f>
        <v>6 DIAS O MAS</v>
      </c>
      <c r="AA258" s="120" t="s">
        <v>6355</v>
      </c>
      <c r="AB258" s="120" t="str">
        <f>TEXT(Tabla1[[#This Row],[FECHA DEL INCIDENTE]],"MMM-DD")</f>
        <v>mar-28</v>
      </c>
      <c r="AC258" s="122" t="e">
        <f>VLOOKUP(G258,'Archivo data rimac reclamos'!B:C,2,0)</f>
        <v>#N/A</v>
      </c>
      <c r="AD258" s="122" t="e">
        <f>VLOOKUP(Tabla1[[#This Row],[dn]],'Reporte de casos MAD'!H:W,16,0)</f>
        <v>#N/A</v>
      </c>
      <c r="AE258" s="120" t="e">
        <f>VLOOKUP(Tabla1[[#This Row],[dn]],'HOJA 3 MEDICAMENTOS'!G:Q,11,0)</f>
        <v>#N/A</v>
      </c>
      <c r="AF258" t="e">
        <f>VLOOKUP(Tabla1[[#This Row],[dn]],'base pendientes viva 1a'!C:Q,15,0)</f>
        <v>#N/A</v>
      </c>
      <c r="AG258" t="e">
        <v>#N/A</v>
      </c>
      <c r="AH258" t="e">
        <v>#N/A</v>
      </c>
      <c r="AI258" s="120" t="str">
        <f>VLOOKUP(Tabla1[[#This Row],[MOTIVO]],clasificador!A:C,2,0)</f>
        <v>Solicitud</v>
      </c>
      <c r="AJ258" s="120" t="str">
        <f>VLOOKUP(Tabla1[[#This Row],[MOTIVO]],clasificador!A:C,3,0)</f>
        <v>SOLICITUD</v>
      </c>
      <c r="AK258" s="331"/>
    </row>
    <row r="259" spans="1:37" s="102" customFormat="1" ht="18.75" hidden="1" customHeight="1">
      <c r="A259" s="120">
        <f>YEAR(Tabla1[[#This Row],[FECHA DEL INCIDENTE]])*100+MONTH(Tabla1[[#This Row],[FECHA DEL INCIDENTE]])</f>
        <v>202503</v>
      </c>
      <c r="B259" s="120" t="s">
        <v>6347</v>
      </c>
      <c r="C259" s="120" t="s">
        <v>6348</v>
      </c>
      <c r="D259" s="120" t="s">
        <v>1067</v>
      </c>
      <c r="E259" s="120" t="s">
        <v>400</v>
      </c>
      <c r="F259" s="120" t="s">
        <v>2</v>
      </c>
      <c r="G259" s="232">
        <v>40351427</v>
      </c>
      <c r="H259" s="122" t="s">
        <v>7039</v>
      </c>
      <c r="I259" s="119"/>
      <c r="J259" s="235">
        <v>996914030</v>
      </c>
      <c r="K259" s="135" t="s">
        <v>7040</v>
      </c>
      <c r="L259" s="120"/>
      <c r="M259" s="120"/>
      <c r="N259" s="2" t="s">
        <v>298</v>
      </c>
      <c r="O259" s="120" t="s">
        <v>299</v>
      </c>
      <c r="P259" s="121" t="s">
        <v>7012</v>
      </c>
      <c r="Q259" s="125" t="s">
        <v>6359</v>
      </c>
      <c r="R259" s="129" t="s">
        <v>272</v>
      </c>
      <c r="S259" s="128" t="s">
        <v>314</v>
      </c>
      <c r="T259" s="117">
        <v>45744</v>
      </c>
      <c r="U259" s="123" t="s">
        <v>6372</v>
      </c>
      <c r="V259" s="4">
        <v>45768</v>
      </c>
      <c r="W259" s="120" t="s">
        <v>141</v>
      </c>
      <c r="X259" s="120">
        <f>NETWORKDAYS(Tabla1[[#This Row],[FECHA DEL INCIDENTE]],Tabla1[[#This Row],[FECHA DE RESPUESTA]])</f>
        <v>17</v>
      </c>
      <c r="Y259" s="120" t="str">
        <f>IF(Tabla1[[#This Row],[ESTADO]]="ACTIVA","ACTIVA",IF(Tabla1[[#This Row],[ESTADO]]="CERRADA","CERRADA",IF(Tabla1[[#This Row],[ESTADO]]="TRASLADADA","CERRADA",IF(Tabla1[[#This Row],[ESTADO]]="DESMONTADA","CERRADA",IF(Tabla1[[#This Row],[ESTADO]]="SEGUIMIENTO","ACTIVA")))))</f>
        <v>CERRADA</v>
      </c>
      <c r="Z259" s="120" t="str">
        <f>+IF(Tabla1[[#This Row],[T. RESPUESTA]]&lt;=1,"24 HORAS",IF(Tabla1[[#This Row],[T. RESPUESTA]]=2,"48 HORAS",IF(Tabla1[[#This Row],[T. RESPUESTA]]=3,"72 HORAS",IF(Tabla1[[#This Row],[T. RESPUESTA]]=4,"96 HORAS",IF(Tabla1[[#This Row],[T. RESPUESTA]]=5,"120 HORAS",IF(Tabla1[[#This Row],[T. RESPUESTA]]&gt;=6,"6 DIAS O MAS","ERROR"))))))</f>
        <v>6 DIAS O MAS</v>
      </c>
      <c r="AA259" s="120" t="s">
        <v>6355</v>
      </c>
      <c r="AB259" s="120" t="str">
        <f>TEXT(Tabla1[[#This Row],[FECHA DEL INCIDENTE]],"MMM-DD")</f>
        <v>mar-28</v>
      </c>
      <c r="AC259" s="122" t="e">
        <f>VLOOKUP(G259,'Archivo data rimac reclamos'!B:C,2,0)</f>
        <v>#N/A</v>
      </c>
      <c r="AD259" s="122" t="e">
        <f>VLOOKUP(Tabla1[[#This Row],[dn]],'Reporte de casos MAD'!H:W,16,0)</f>
        <v>#N/A</v>
      </c>
      <c r="AE259" s="120" t="e">
        <f>VLOOKUP(Tabla1[[#This Row],[dn]],'HOJA 3 MEDICAMENTOS'!G:Q,11,0)</f>
        <v>#N/A</v>
      </c>
      <c r="AF259" t="e">
        <f>VLOOKUP(Tabla1[[#This Row],[dn]],'base pendientes viva 1a'!C:Q,15,0)</f>
        <v>#N/A</v>
      </c>
      <c r="AG259" t="e">
        <v>#N/A</v>
      </c>
      <c r="AH259" t="e">
        <v>#N/A</v>
      </c>
      <c r="AI259" s="120" t="str">
        <f>VLOOKUP(Tabla1[[#This Row],[MOTIVO]],clasificador!A:C,2,0)</f>
        <v>Solicitud</v>
      </c>
      <c r="AJ259" s="120" t="str">
        <f>VLOOKUP(Tabla1[[#This Row],[MOTIVO]],clasificador!A:C,3,0)</f>
        <v>SOLICITUD</v>
      </c>
      <c r="AK259" s="331"/>
    </row>
    <row r="260" spans="1:37" s="102" customFormat="1" ht="18.75" customHeight="1">
      <c r="A260" s="120">
        <f>YEAR(Tabla1[[#This Row],[FECHA DEL INCIDENTE]])*100+MONTH(Tabla1[[#This Row],[FECHA DEL INCIDENTE]])</f>
        <v>202503</v>
      </c>
      <c r="B260" s="120" t="s">
        <v>6347</v>
      </c>
      <c r="C260" s="120" t="s">
        <v>6348</v>
      </c>
      <c r="D260" s="120" t="s">
        <v>1067</v>
      </c>
      <c r="E260" s="120" t="s">
        <v>400</v>
      </c>
      <c r="F260" s="120" t="s">
        <v>2</v>
      </c>
      <c r="G260" s="232">
        <v>6209028</v>
      </c>
      <c r="H260" s="122" t="s">
        <v>7041</v>
      </c>
      <c r="I260" s="119"/>
      <c r="J260" s="235">
        <v>989624053</v>
      </c>
      <c r="K260" s="135" t="s">
        <v>7042</v>
      </c>
      <c r="L260" s="120"/>
      <c r="M260" s="120"/>
      <c r="N260" s="2" t="s">
        <v>298</v>
      </c>
      <c r="O260" s="120" t="s">
        <v>299</v>
      </c>
      <c r="P260" s="121" t="s">
        <v>7012</v>
      </c>
      <c r="Q260" s="125" t="s">
        <v>6359</v>
      </c>
      <c r="R260" s="129" t="s">
        <v>400</v>
      </c>
      <c r="S260" s="128" t="s">
        <v>349</v>
      </c>
      <c r="T260" s="117">
        <v>45744</v>
      </c>
      <c r="U260" s="123" t="s">
        <v>7043</v>
      </c>
      <c r="V260" s="4">
        <v>45768</v>
      </c>
      <c r="W260" s="120" t="s">
        <v>141</v>
      </c>
      <c r="X260" s="120">
        <f>NETWORKDAYS(Tabla1[[#This Row],[FECHA DEL INCIDENTE]],Tabla1[[#This Row],[FECHA DE RESPUESTA]])</f>
        <v>17</v>
      </c>
      <c r="Y260" s="120" t="str">
        <f>IF(Tabla1[[#This Row],[ESTADO]]="ACTIVA","ACTIVA",IF(Tabla1[[#This Row],[ESTADO]]="CERRADA","CERRADA",IF(Tabla1[[#This Row],[ESTADO]]="TRASLADADA","CERRADA",IF(Tabla1[[#This Row],[ESTADO]]="DESMONTADA","CERRADA",IF(Tabla1[[#This Row],[ESTADO]]="SEGUIMIENTO","ACTIVA")))))</f>
        <v>CERRADA</v>
      </c>
      <c r="Z260" s="120" t="str">
        <f>+IF(Tabla1[[#This Row],[T. RESPUESTA]]&lt;=1,"24 HORAS",IF(Tabla1[[#This Row],[T. RESPUESTA]]=2,"48 HORAS",IF(Tabla1[[#This Row],[T. RESPUESTA]]=3,"72 HORAS",IF(Tabla1[[#This Row],[T. RESPUESTA]]=4,"96 HORAS",IF(Tabla1[[#This Row],[T. RESPUESTA]]=5,"120 HORAS",IF(Tabla1[[#This Row],[T. RESPUESTA]]&gt;=6,"6 DIAS O MAS","ERROR"))))))</f>
        <v>6 DIAS O MAS</v>
      </c>
      <c r="AA260" s="120" t="s">
        <v>6355</v>
      </c>
      <c r="AB260" s="120" t="str">
        <f>TEXT(Tabla1[[#This Row],[FECHA DEL INCIDENTE]],"MMM-DD")</f>
        <v>mar-28</v>
      </c>
      <c r="AC260" s="122" t="e">
        <f>VLOOKUP(G260,'Archivo data rimac reclamos'!B:C,2,0)</f>
        <v>#N/A</v>
      </c>
      <c r="AD260" s="122" t="e">
        <f>VLOOKUP(Tabla1[[#This Row],[dn]],'Reporte de casos MAD'!H:W,16,0)</f>
        <v>#N/A</v>
      </c>
      <c r="AE260" s="120" t="e">
        <f>VLOOKUP(Tabla1[[#This Row],[dn]],'HOJA 3 MEDICAMENTOS'!G:Q,11,0)</f>
        <v>#N/A</v>
      </c>
      <c r="AF260" t="e">
        <f>VLOOKUP(Tabla1[[#This Row],[dn]],'base pendientes viva 1a'!C:Q,15,0)</f>
        <v>#N/A</v>
      </c>
      <c r="AG260" t="e">
        <v>#N/A</v>
      </c>
      <c r="AH260" t="e">
        <v>#N/A</v>
      </c>
      <c r="AI260" s="120" t="str">
        <f>VLOOKUP(Tabla1[[#This Row],[MOTIVO]],clasificador!A:C,2,0)</f>
        <v>Solicitud</v>
      </c>
      <c r="AJ260" s="120" t="str">
        <f>VLOOKUP(Tabla1[[#This Row],[MOTIVO]],clasificador!A:C,3,0)</f>
        <v>SOLICITUD</v>
      </c>
      <c r="AK260" s="331"/>
    </row>
    <row r="261" spans="1:37" s="102" customFormat="1" ht="18.75" hidden="1" customHeight="1">
      <c r="A261" s="120">
        <f>YEAR(Tabla1[[#This Row],[FECHA DEL INCIDENTE]])*100+MONTH(Tabla1[[#This Row],[FECHA DEL INCIDENTE]])</f>
        <v>202503</v>
      </c>
      <c r="B261" s="120" t="s">
        <v>6347</v>
      </c>
      <c r="C261" s="120" t="s">
        <v>6348</v>
      </c>
      <c r="D261" s="120" t="s">
        <v>1067</v>
      </c>
      <c r="E261" s="120" t="s">
        <v>400</v>
      </c>
      <c r="F261" s="120" t="s">
        <v>2</v>
      </c>
      <c r="G261" s="232">
        <v>47189097</v>
      </c>
      <c r="H261" s="122" t="s">
        <v>7044</v>
      </c>
      <c r="I261" s="119"/>
      <c r="J261" s="235">
        <v>906352104</v>
      </c>
      <c r="K261" s="135" t="s">
        <v>7045</v>
      </c>
      <c r="L261" s="120"/>
      <c r="M261" s="120"/>
      <c r="N261" s="2" t="s">
        <v>298</v>
      </c>
      <c r="O261" s="120" t="s">
        <v>299</v>
      </c>
      <c r="P261" s="121" t="s">
        <v>7012</v>
      </c>
      <c r="Q261" s="125" t="s">
        <v>6359</v>
      </c>
      <c r="R261" s="129" t="s">
        <v>272</v>
      </c>
      <c r="S261" s="128" t="s">
        <v>314</v>
      </c>
      <c r="T261" s="117">
        <v>45744</v>
      </c>
      <c r="U261" s="123" t="s">
        <v>6372</v>
      </c>
      <c r="V261" s="4">
        <v>45768</v>
      </c>
      <c r="W261" s="120" t="s">
        <v>141</v>
      </c>
      <c r="X261" s="120">
        <f>NETWORKDAYS(Tabla1[[#This Row],[FECHA DEL INCIDENTE]],Tabla1[[#This Row],[FECHA DE RESPUESTA]])</f>
        <v>17</v>
      </c>
      <c r="Y261" s="120" t="str">
        <f>IF(Tabla1[[#This Row],[ESTADO]]="ACTIVA","ACTIVA",IF(Tabla1[[#This Row],[ESTADO]]="CERRADA","CERRADA",IF(Tabla1[[#This Row],[ESTADO]]="TRASLADADA","CERRADA",IF(Tabla1[[#This Row],[ESTADO]]="DESMONTADA","CERRADA",IF(Tabla1[[#This Row],[ESTADO]]="SEGUIMIENTO","ACTIVA")))))</f>
        <v>CERRADA</v>
      </c>
      <c r="Z261" s="120" t="str">
        <f>+IF(Tabla1[[#This Row],[T. RESPUESTA]]&lt;=1,"24 HORAS",IF(Tabla1[[#This Row],[T. RESPUESTA]]=2,"48 HORAS",IF(Tabla1[[#This Row],[T. RESPUESTA]]=3,"72 HORAS",IF(Tabla1[[#This Row],[T. RESPUESTA]]=4,"96 HORAS",IF(Tabla1[[#This Row],[T. RESPUESTA]]=5,"120 HORAS",IF(Tabla1[[#This Row],[T. RESPUESTA]]&gt;=6,"6 DIAS O MAS","ERROR"))))))</f>
        <v>6 DIAS O MAS</v>
      </c>
      <c r="AA261" s="120" t="s">
        <v>6355</v>
      </c>
      <c r="AB261" s="120" t="str">
        <f>TEXT(Tabla1[[#This Row],[FECHA DEL INCIDENTE]],"MMM-DD")</f>
        <v>mar-28</v>
      </c>
      <c r="AC261" s="122" t="e">
        <f>VLOOKUP(G261,'Archivo data rimac reclamos'!B:C,2,0)</f>
        <v>#N/A</v>
      </c>
      <c r="AD261" s="122" t="e">
        <f>VLOOKUP(Tabla1[[#This Row],[dn]],'Reporte de casos MAD'!H:W,16,0)</f>
        <v>#N/A</v>
      </c>
      <c r="AE261" s="120" t="e">
        <f>VLOOKUP(Tabla1[[#This Row],[dn]],'HOJA 3 MEDICAMENTOS'!G:Q,11,0)</f>
        <v>#N/A</v>
      </c>
      <c r="AF261" t="e">
        <f>VLOOKUP(Tabla1[[#This Row],[dn]],'base pendientes viva 1a'!C:Q,15,0)</f>
        <v>#N/A</v>
      </c>
      <c r="AG261" t="e">
        <v>#N/A</v>
      </c>
      <c r="AH261" t="e">
        <v>#N/A</v>
      </c>
      <c r="AI261" s="120" t="str">
        <f>VLOOKUP(Tabla1[[#This Row],[MOTIVO]],clasificador!A:C,2,0)</f>
        <v>Solicitud</v>
      </c>
      <c r="AJ261" s="120" t="str">
        <f>VLOOKUP(Tabla1[[#This Row],[MOTIVO]],clasificador!A:C,3,0)</f>
        <v>SOLICITUD</v>
      </c>
      <c r="AK261" s="331"/>
    </row>
    <row r="262" spans="1:37" s="102" customFormat="1" ht="18.75" customHeight="1">
      <c r="A262" s="120">
        <f>YEAR(Tabla1[[#This Row],[FECHA DEL INCIDENTE]])*100+MONTH(Tabla1[[#This Row],[FECHA DEL INCIDENTE]])</f>
        <v>202503</v>
      </c>
      <c r="B262" s="120" t="s">
        <v>6347</v>
      </c>
      <c r="C262" s="120" t="s">
        <v>6348</v>
      </c>
      <c r="D262" s="120" t="s">
        <v>1067</v>
      </c>
      <c r="E262" s="120" t="s">
        <v>400</v>
      </c>
      <c r="F262" s="120" t="s">
        <v>2</v>
      </c>
      <c r="G262" s="232">
        <v>73028278</v>
      </c>
      <c r="H262" s="122" t="s">
        <v>7046</v>
      </c>
      <c r="I262" s="119"/>
      <c r="J262" s="235"/>
      <c r="K262" s="120"/>
      <c r="L262" s="120"/>
      <c r="M262" s="120"/>
      <c r="N262" s="119" t="s">
        <v>6498</v>
      </c>
      <c r="O262" s="120" t="s">
        <v>299</v>
      </c>
      <c r="P262" s="121" t="s">
        <v>7047</v>
      </c>
      <c r="Q262" s="125" t="s">
        <v>6901</v>
      </c>
      <c r="R262" s="129" t="s">
        <v>400</v>
      </c>
      <c r="S262" s="120" t="s">
        <v>6370</v>
      </c>
      <c r="T262" s="117">
        <v>45744</v>
      </c>
      <c r="U262" s="124" t="s">
        <v>7048</v>
      </c>
      <c r="V262" s="127">
        <v>45754</v>
      </c>
      <c r="W262" s="120" t="s">
        <v>141</v>
      </c>
      <c r="X262" s="120">
        <f>NETWORKDAYS(Tabla1[[#This Row],[FECHA DEL INCIDENTE]],Tabla1[[#This Row],[FECHA DE RESPUESTA]])</f>
        <v>7</v>
      </c>
      <c r="Y262" s="120" t="str">
        <f>IF(Tabla1[[#This Row],[ESTADO]]="ACTIVA","ACTIVA",IF(Tabla1[[#This Row],[ESTADO]]="CERRADA","CERRADA",IF(Tabla1[[#This Row],[ESTADO]]="TRASLADADA","CERRADA",IF(Tabla1[[#This Row],[ESTADO]]="DESMONTADA","CERRADA",IF(Tabla1[[#This Row],[ESTADO]]="SEGUIMIENTO","ACTIVA")))))</f>
        <v>CERRADA</v>
      </c>
      <c r="Z262" s="120" t="str">
        <f>+IF(Tabla1[[#This Row],[T. RESPUESTA]]&lt;=1,"24 HORAS",IF(Tabla1[[#This Row],[T. RESPUESTA]]=2,"48 HORAS",IF(Tabla1[[#This Row],[T. RESPUESTA]]=3,"72 HORAS",IF(Tabla1[[#This Row],[T. RESPUESTA]]=4,"96 HORAS",IF(Tabla1[[#This Row],[T. RESPUESTA]]=5,"120 HORAS",IF(Tabla1[[#This Row],[T. RESPUESTA]]&gt;=6,"6 DIAS O MAS","ERROR"))))))</f>
        <v>6 DIAS O MAS</v>
      </c>
      <c r="AA262" s="120" t="s">
        <v>6355</v>
      </c>
      <c r="AB262" s="120" t="str">
        <f>TEXT(Tabla1[[#This Row],[FECHA DEL INCIDENTE]],"MMM-DD")</f>
        <v>mar-28</v>
      </c>
      <c r="AC262" s="122" t="str">
        <f>VLOOKUP(G262,'Archivo data rimac reclamos'!B:C,2,0)</f>
        <v>URGENTE / UCSP / AMC / PACIENTE: CASTELO VARGAS, JOAQUIN ALONSO (DNI 73028278) - TITULAR: REGINA VARGAS / SOLICITO ATENCIÓN PROGRAMA "OTRAS ENFERMEDADES"</v>
      </c>
      <c r="AD262" s="122" t="e">
        <f>VLOOKUP(Tabla1[[#This Row],[dn]],'Reporte de casos MAD'!H:W,16,0)</f>
        <v>#N/A</v>
      </c>
      <c r="AE262" s="120" t="e">
        <f>VLOOKUP(Tabla1[[#This Row],[dn]],'HOJA 3 MEDICAMENTOS'!G:Q,11,0)</f>
        <v>#N/A</v>
      </c>
      <c r="AF262" t="e">
        <f>VLOOKUP(Tabla1[[#This Row],[dn]],'base pendientes viva 1a'!C:Q,15,0)</f>
        <v>#N/A</v>
      </c>
      <c r="AG262" t="e">
        <v>#N/A</v>
      </c>
      <c r="AH262" t="e">
        <v>#N/A</v>
      </c>
      <c r="AI262" s="120" t="str">
        <f>VLOOKUP(Tabla1[[#This Row],[MOTIVO]],clasificador!A:C,2,0)</f>
        <v>Atencion Asistencial</v>
      </c>
      <c r="AJ262" s="120" t="str">
        <f>VLOOKUP(Tabla1[[#This Row],[MOTIVO]],clasificador!A:C,3,0)</f>
        <v>SERVICIO</v>
      </c>
      <c r="AK262" s="331"/>
    </row>
    <row r="263" spans="1:37" s="102" customFormat="1" ht="18.75" hidden="1" customHeight="1">
      <c r="A263" s="120">
        <f>YEAR(Tabla1[[#This Row],[FECHA DEL INCIDENTE]])*100+MONTH(Tabla1[[#This Row],[FECHA DEL INCIDENTE]])</f>
        <v>202503</v>
      </c>
      <c r="B263" s="120" t="s">
        <v>6347</v>
      </c>
      <c r="C263" s="120" t="s">
        <v>6348</v>
      </c>
      <c r="D263" s="120" t="s">
        <v>1067</v>
      </c>
      <c r="E263" s="120" t="s">
        <v>400</v>
      </c>
      <c r="F263" s="120" t="s">
        <v>2</v>
      </c>
      <c r="G263" s="232"/>
      <c r="H263" s="122" t="s">
        <v>7049</v>
      </c>
      <c r="I263" s="119"/>
      <c r="J263" s="235">
        <v>986674359</v>
      </c>
      <c r="K263" s="120"/>
      <c r="L263" s="120"/>
      <c r="M263" s="120"/>
      <c r="N263" s="119" t="s">
        <v>6498</v>
      </c>
      <c r="O263" s="120" t="s">
        <v>299</v>
      </c>
      <c r="P263" s="121" t="s">
        <v>7050</v>
      </c>
      <c r="Q263" s="125" t="s">
        <v>6538</v>
      </c>
      <c r="R263" s="129" t="s">
        <v>6539</v>
      </c>
      <c r="S263" s="120" t="s">
        <v>6539</v>
      </c>
      <c r="T263" s="117">
        <v>45744</v>
      </c>
      <c r="U263" s="124" t="s">
        <v>7051</v>
      </c>
      <c r="V263" s="117">
        <v>45746</v>
      </c>
      <c r="W263" s="120" t="s">
        <v>141</v>
      </c>
      <c r="X263" s="120">
        <f>NETWORKDAYS(Tabla1[[#This Row],[FECHA DEL INCIDENTE]],Tabla1[[#This Row],[FECHA DE RESPUESTA]])</f>
        <v>1</v>
      </c>
      <c r="Y263" s="120" t="str">
        <f>IF(Tabla1[[#This Row],[ESTADO]]="ACTIVA","ACTIVA",IF(Tabla1[[#This Row],[ESTADO]]="CERRADA","CERRADA",IF(Tabla1[[#This Row],[ESTADO]]="TRASLADADA","CERRADA",IF(Tabla1[[#This Row],[ESTADO]]="DESMONTADA","CERRADA",IF(Tabla1[[#This Row],[ESTADO]]="SEGUIMIENTO","ACTIVA")))))</f>
        <v>CERRADA</v>
      </c>
      <c r="Z263" s="120" t="str">
        <f>+IF(Tabla1[[#This Row],[T. RESPUESTA]]&lt;=1,"24 HORAS",IF(Tabla1[[#This Row],[T. RESPUESTA]]=2,"48 HORAS",IF(Tabla1[[#This Row],[T. RESPUESTA]]=3,"72 HORAS",IF(Tabla1[[#This Row],[T. RESPUESTA]]=4,"96 HORAS",IF(Tabla1[[#This Row],[T. RESPUESTA]]=5,"120 HORAS",IF(Tabla1[[#This Row],[T. RESPUESTA]]&gt;=6,"6 DIAS O MAS","ERROR"))))))</f>
        <v>24 HORAS</v>
      </c>
      <c r="AA263" s="120" t="s">
        <v>6355</v>
      </c>
      <c r="AB263" s="120" t="str">
        <f>TEXT(Tabla1[[#This Row],[FECHA DEL INCIDENTE]],"MMM-DD")</f>
        <v>mar-28</v>
      </c>
      <c r="AC263" s="122" t="e">
        <f>VLOOKUP(G263,'Archivo data rimac reclamos'!B:C,2,0)</f>
        <v>#N/A</v>
      </c>
      <c r="AD263" s="122" t="e">
        <f>VLOOKUP(Tabla1[[#This Row],[dn]],'Reporte de casos MAD'!H:W,16,0)</f>
        <v>#N/A</v>
      </c>
      <c r="AE263" s="120" t="e">
        <f>VLOOKUP(Tabla1[[#This Row],[dn]],'HOJA 3 MEDICAMENTOS'!G:Q,11,0)</f>
        <v>#N/A</v>
      </c>
      <c r="AF263" t="e">
        <f>VLOOKUP(Tabla1[[#This Row],[dn]],'base pendientes viva 1a'!C:Q,15,0)</f>
        <v>#N/A</v>
      </c>
      <c r="AG263" t="e">
        <v>#N/A</v>
      </c>
      <c r="AH263" t="e">
        <v>#N/A</v>
      </c>
      <c r="AI263" s="120" t="str">
        <f>VLOOKUP(Tabla1[[#This Row],[MOTIVO]],clasificador!A:C,2,0)</f>
        <v>Fallas TICS</v>
      </c>
      <c r="AJ263" s="120" t="str">
        <f>VLOOKUP(Tabla1[[#This Row],[MOTIVO]],clasificador!A:C,3,0)</f>
        <v>CALIDAD</v>
      </c>
      <c r="AK263" s="331"/>
    </row>
    <row r="264" spans="1:37" s="102" customFormat="1" ht="18.75" customHeight="1">
      <c r="A264" s="120">
        <f>YEAR(Tabla1[[#This Row],[FECHA DEL INCIDENTE]])*100+MONTH(Tabla1[[#This Row],[FECHA DEL INCIDENTE]])</f>
        <v>202503</v>
      </c>
      <c r="B264" s="120" t="s">
        <v>6347</v>
      </c>
      <c r="C264" s="120" t="s">
        <v>6348</v>
      </c>
      <c r="D264" s="120" t="s">
        <v>1067</v>
      </c>
      <c r="E264" s="120" t="s">
        <v>400</v>
      </c>
      <c r="F264" s="120" t="s">
        <v>2</v>
      </c>
      <c r="G264" s="232">
        <v>76467408</v>
      </c>
      <c r="H264" s="122" t="s">
        <v>7052</v>
      </c>
      <c r="I264" s="137" t="s">
        <v>7053</v>
      </c>
      <c r="J264" s="235">
        <v>991859198</v>
      </c>
      <c r="K264" s="92" t="s">
        <v>7054</v>
      </c>
      <c r="L264" s="133" t="s">
        <v>7055</v>
      </c>
      <c r="M264" s="120"/>
      <c r="N264" s="119" t="s">
        <v>26</v>
      </c>
      <c r="O264" s="120" t="s">
        <v>358</v>
      </c>
      <c r="P264" s="66" t="s">
        <v>7056</v>
      </c>
      <c r="Q264" s="125" t="s">
        <v>6901</v>
      </c>
      <c r="R264" s="129" t="s">
        <v>400</v>
      </c>
      <c r="S264" s="1" t="s">
        <v>331</v>
      </c>
      <c r="T264" s="117">
        <v>45744</v>
      </c>
      <c r="U264" s="124" t="s">
        <v>7057</v>
      </c>
      <c r="V264" s="4">
        <v>45759</v>
      </c>
      <c r="W264" s="120" t="s">
        <v>141</v>
      </c>
      <c r="X264" s="120">
        <f>NETWORKDAYS(Tabla1[[#This Row],[FECHA DEL INCIDENTE]],Tabla1[[#This Row],[FECHA DE RESPUESTA]])</f>
        <v>11</v>
      </c>
      <c r="Y264" s="120" t="str">
        <f>IF(Tabla1[[#This Row],[ESTADO]]="ACTIVA","ACTIVA",IF(Tabla1[[#This Row],[ESTADO]]="CERRADA","CERRADA",IF(Tabla1[[#This Row],[ESTADO]]="TRASLADADA","CERRADA",IF(Tabla1[[#This Row],[ESTADO]]="DESMONTADA","CERRADA",IF(Tabla1[[#This Row],[ESTADO]]="SEGUIMIENTO","ACTIVA")))))</f>
        <v>CERRADA</v>
      </c>
      <c r="Z264" s="120" t="str">
        <f>+IF(Tabla1[[#This Row],[T. RESPUESTA]]&lt;=1,"24 HORAS",IF(Tabla1[[#This Row],[T. RESPUESTA]]=2,"48 HORAS",IF(Tabla1[[#This Row],[T. RESPUESTA]]=3,"72 HORAS",IF(Tabla1[[#This Row],[T. RESPUESTA]]=4,"96 HORAS",IF(Tabla1[[#This Row],[T. RESPUESTA]]=5,"120 HORAS",IF(Tabla1[[#This Row],[T. RESPUESTA]]&gt;=6,"6 DIAS O MAS","ERROR"))))))</f>
        <v>6 DIAS O MAS</v>
      </c>
      <c r="AA264" s="120" t="s">
        <v>6355</v>
      </c>
      <c r="AB264" s="120" t="str">
        <f>TEXT(Tabla1[[#This Row],[FECHA DEL INCIDENTE]],"MMM-DD")</f>
        <v>mar-28</v>
      </c>
      <c r="AC264" s="122" t="e">
        <f>VLOOKUP(G264,'Archivo data rimac reclamos'!B:C,2,0)</f>
        <v>#N/A</v>
      </c>
      <c r="AD264" s="122" t="str">
        <f>VLOOKUP(Tabla1[[#This Row],[dn]],'Reporte de casos MAD'!H:W,16,0)</f>
        <v>CANCELADO</v>
      </c>
      <c r="AE264" s="120" t="e">
        <f>VLOOKUP(Tabla1[[#This Row],[dn]],'HOJA 3 MEDICAMENTOS'!G:Q,11,0)</f>
        <v>#N/A</v>
      </c>
      <c r="AF264" t="e">
        <f>VLOOKUP(Tabla1[[#This Row],[dn]],'base pendientes viva 1a'!C:Q,15,0)</f>
        <v>#N/A</v>
      </c>
      <c r="AG264" t="e">
        <v>#N/A</v>
      </c>
      <c r="AH264" t="e">
        <v>#N/A</v>
      </c>
      <c r="AI264" s="120" t="str">
        <f>VLOOKUP(Tabla1[[#This Row],[MOTIVO]],clasificador!A:C,2,0)</f>
        <v>Atencion Asistencial</v>
      </c>
      <c r="AJ264" s="120" t="str">
        <f>VLOOKUP(Tabla1[[#This Row],[MOTIVO]],clasificador!A:C,3,0)</f>
        <v>SERVICIO</v>
      </c>
      <c r="AK264" s="331"/>
    </row>
    <row r="265" spans="1:37" s="102" customFormat="1" ht="18.75" customHeight="1">
      <c r="A265" s="120">
        <f>YEAR(Tabla1[[#This Row],[FECHA DEL INCIDENTE]])*100+MONTH(Tabla1[[#This Row],[FECHA DEL INCIDENTE]])</f>
        <v>202503</v>
      </c>
      <c r="B265" s="120" t="s">
        <v>6347</v>
      </c>
      <c r="C265" s="120" t="s">
        <v>6348</v>
      </c>
      <c r="D265" s="120" t="s">
        <v>1067</v>
      </c>
      <c r="E265" s="120" t="s">
        <v>400</v>
      </c>
      <c r="F265" s="120" t="s">
        <v>2</v>
      </c>
      <c r="G265" s="232">
        <v>7718338</v>
      </c>
      <c r="H265" s="122" t="s">
        <v>7058</v>
      </c>
      <c r="I265" s="119"/>
      <c r="J265" s="235">
        <v>980672096</v>
      </c>
      <c r="K265" s="120"/>
      <c r="L265" s="120"/>
      <c r="M265" s="120"/>
      <c r="N265" s="119" t="s">
        <v>6498</v>
      </c>
      <c r="O265" s="120" t="s">
        <v>299</v>
      </c>
      <c r="P265" s="121" t="s">
        <v>7059</v>
      </c>
      <c r="Q265" s="6" t="s">
        <v>313</v>
      </c>
      <c r="R265" s="129" t="s">
        <v>400</v>
      </c>
      <c r="S265" s="135" t="s">
        <v>320</v>
      </c>
      <c r="T265" s="117">
        <v>45744</v>
      </c>
      <c r="U265" s="124" t="s">
        <v>7060</v>
      </c>
      <c r="V265" s="127">
        <v>45747</v>
      </c>
      <c r="W265" s="120" t="s">
        <v>141</v>
      </c>
      <c r="X265" s="120">
        <f>NETWORKDAYS(Tabla1[[#This Row],[FECHA DEL INCIDENTE]],Tabla1[[#This Row],[FECHA DE RESPUESTA]])</f>
        <v>2</v>
      </c>
      <c r="Y265" s="120" t="str">
        <f>IF(Tabla1[[#This Row],[ESTADO]]="ACTIVA","ACTIVA",IF(Tabla1[[#This Row],[ESTADO]]="CERRADA","CERRADA",IF(Tabla1[[#This Row],[ESTADO]]="TRASLADADA","CERRADA",IF(Tabla1[[#This Row],[ESTADO]]="DESMONTADA","CERRADA",IF(Tabla1[[#This Row],[ESTADO]]="SEGUIMIENTO","ACTIVA")))))</f>
        <v>CERRADA</v>
      </c>
      <c r="Z265" s="120" t="str">
        <f>+IF(Tabla1[[#This Row],[T. RESPUESTA]]&lt;=1,"24 HORAS",IF(Tabla1[[#This Row],[T. RESPUESTA]]=2,"48 HORAS",IF(Tabla1[[#This Row],[T. RESPUESTA]]=3,"72 HORAS",IF(Tabla1[[#This Row],[T. RESPUESTA]]=4,"96 HORAS",IF(Tabla1[[#This Row],[T. RESPUESTA]]=5,"120 HORAS",IF(Tabla1[[#This Row],[T. RESPUESTA]]&gt;=6,"6 DIAS O MAS","ERROR"))))))</f>
        <v>48 HORAS</v>
      </c>
      <c r="AA265" s="120" t="s">
        <v>6355</v>
      </c>
      <c r="AB265" s="120" t="str">
        <f>TEXT(Tabla1[[#This Row],[FECHA DEL INCIDENTE]],"MMM-DD")</f>
        <v>mar-28</v>
      </c>
      <c r="AC265" s="122" t="e">
        <f>VLOOKUP(G265,'Archivo data rimac reclamos'!B:C,2,0)</f>
        <v>#N/A</v>
      </c>
      <c r="AD265" s="122" t="e">
        <f>VLOOKUP(Tabla1[[#This Row],[dn]],'Reporte de casos MAD'!H:W,16,0)</f>
        <v>#N/A</v>
      </c>
      <c r="AE265" s="120" t="e">
        <f>VLOOKUP(Tabla1[[#This Row],[dn]],'HOJA 3 MEDICAMENTOS'!G:Q,11,0)</f>
        <v>#N/A</v>
      </c>
      <c r="AF265" t="e">
        <f>VLOOKUP(Tabla1[[#This Row],[dn]],'base pendientes viva 1a'!C:Q,15,0)</f>
        <v>#N/A</v>
      </c>
      <c r="AG265" t="e">
        <v>#N/A</v>
      </c>
      <c r="AH265" t="e">
        <v>#N/A</v>
      </c>
      <c r="AI265" s="120" t="str">
        <f>VLOOKUP(Tabla1[[#This Row],[MOTIVO]],clasificador!A:C,2,0)</f>
        <v>Acceso</v>
      </c>
      <c r="AJ265" s="120" t="str">
        <f>VLOOKUP(Tabla1[[#This Row],[MOTIVO]],clasificador!A:C,3,0)</f>
        <v>SERVICIO</v>
      </c>
      <c r="AK265" s="331"/>
    </row>
    <row r="266" spans="1:37" s="102" customFormat="1" ht="18.75" customHeight="1">
      <c r="A266" s="120">
        <f>YEAR(Tabla1[[#This Row],[FECHA DEL INCIDENTE]])*100+MONTH(Tabla1[[#This Row],[FECHA DEL INCIDENTE]])</f>
        <v>202503</v>
      </c>
      <c r="B266" s="120" t="s">
        <v>6347</v>
      </c>
      <c r="C266" s="120" t="s">
        <v>6348</v>
      </c>
      <c r="D266" s="120" t="s">
        <v>1067</v>
      </c>
      <c r="E266" s="120" t="s">
        <v>400</v>
      </c>
      <c r="F266" s="120" t="s">
        <v>2</v>
      </c>
      <c r="G266" s="232">
        <v>70432964</v>
      </c>
      <c r="H266" s="122" t="s">
        <v>7061</v>
      </c>
      <c r="I266" s="119"/>
      <c r="J266" s="235">
        <v>980672096</v>
      </c>
      <c r="K266" s="120"/>
      <c r="L266" s="120"/>
      <c r="M266" s="120"/>
      <c r="N266" s="119" t="s">
        <v>6498</v>
      </c>
      <c r="O266" s="120" t="s">
        <v>299</v>
      </c>
      <c r="P266" s="121" t="s">
        <v>7062</v>
      </c>
      <c r="Q266" s="6" t="s">
        <v>313</v>
      </c>
      <c r="R266" s="129" t="s">
        <v>400</v>
      </c>
      <c r="S266" s="128" t="s">
        <v>320</v>
      </c>
      <c r="T266" s="117">
        <v>45744</v>
      </c>
      <c r="U266" s="124" t="s">
        <v>7060</v>
      </c>
      <c r="V266" s="127">
        <v>45747</v>
      </c>
      <c r="W266" s="120" t="s">
        <v>141</v>
      </c>
      <c r="X266" s="120">
        <f>NETWORKDAYS(Tabla1[[#This Row],[FECHA DEL INCIDENTE]],Tabla1[[#This Row],[FECHA DE RESPUESTA]])</f>
        <v>2</v>
      </c>
      <c r="Y266" s="120" t="str">
        <f>IF(Tabla1[[#This Row],[ESTADO]]="ACTIVA","ACTIVA",IF(Tabla1[[#This Row],[ESTADO]]="CERRADA","CERRADA",IF(Tabla1[[#This Row],[ESTADO]]="TRASLADADA","CERRADA",IF(Tabla1[[#This Row],[ESTADO]]="DESMONTADA","CERRADA",IF(Tabla1[[#This Row],[ESTADO]]="SEGUIMIENTO","ACTIVA")))))</f>
        <v>CERRADA</v>
      </c>
      <c r="Z266" s="120" t="str">
        <f>+IF(Tabla1[[#This Row],[T. RESPUESTA]]&lt;=1,"24 HORAS",IF(Tabla1[[#This Row],[T. RESPUESTA]]=2,"48 HORAS",IF(Tabla1[[#This Row],[T. RESPUESTA]]=3,"72 HORAS",IF(Tabla1[[#This Row],[T. RESPUESTA]]=4,"96 HORAS",IF(Tabla1[[#This Row],[T. RESPUESTA]]=5,"120 HORAS",IF(Tabla1[[#This Row],[T. RESPUESTA]]&gt;=6,"6 DIAS O MAS","ERROR"))))))</f>
        <v>48 HORAS</v>
      </c>
      <c r="AA266" s="120" t="s">
        <v>6355</v>
      </c>
      <c r="AB266" s="120" t="str">
        <f>TEXT(Tabla1[[#This Row],[FECHA DEL INCIDENTE]],"MMM-DD")</f>
        <v>mar-28</v>
      </c>
      <c r="AC266" s="122" t="e">
        <f>VLOOKUP(G266,'Archivo data rimac reclamos'!B:C,2,0)</f>
        <v>#N/A</v>
      </c>
      <c r="AD266" s="122" t="e">
        <f>VLOOKUP(Tabla1[[#This Row],[dn]],'Reporte de casos MAD'!H:W,16,0)</f>
        <v>#N/A</v>
      </c>
      <c r="AE266" s="120" t="e">
        <f>VLOOKUP(Tabla1[[#This Row],[dn]],'HOJA 3 MEDICAMENTOS'!G:Q,11,0)</f>
        <v>#N/A</v>
      </c>
      <c r="AF266" t="e">
        <f>VLOOKUP(Tabla1[[#This Row],[dn]],'base pendientes viva 1a'!C:Q,15,0)</f>
        <v>#N/A</v>
      </c>
      <c r="AG266" t="e">
        <v>#N/A</v>
      </c>
      <c r="AH266" t="e">
        <v>#N/A</v>
      </c>
      <c r="AI266" s="120" t="str">
        <f>VLOOKUP(Tabla1[[#This Row],[MOTIVO]],clasificador!A:C,2,0)</f>
        <v>Acceso</v>
      </c>
      <c r="AJ266" s="120" t="str">
        <f>VLOOKUP(Tabla1[[#This Row],[MOTIVO]],clasificador!A:C,3,0)</f>
        <v>SERVICIO</v>
      </c>
      <c r="AK266" s="331"/>
    </row>
    <row r="267" spans="1:37" s="102" customFormat="1" ht="18.75" hidden="1" customHeight="1">
      <c r="A267" s="120">
        <f>YEAR(Tabla1[[#This Row],[FECHA DEL INCIDENTE]])*100+MONTH(Tabla1[[#This Row],[FECHA DEL INCIDENTE]])</f>
        <v>202503</v>
      </c>
      <c r="B267" s="120" t="s">
        <v>6347</v>
      </c>
      <c r="C267" s="120" t="s">
        <v>6348</v>
      </c>
      <c r="D267" s="120" t="s">
        <v>1067</v>
      </c>
      <c r="E267" s="120" t="s">
        <v>6819</v>
      </c>
      <c r="F267" s="120" t="s">
        <v>2</v>
      </c>
      <c r="G267" s="232"/>
      <c r="H267" s="40" t="s">
        <v>7063</v>
      </c>
      <c r="I267" s="119"/>
      <c r="J267" s="235"/>
      <c r="K267" s="120"/>
      <c r="L267" s="120"/>
      <c r="M267" s="120"/>
      <c r="N267" s="119" t="s">
        <v>6498</v>
      </c>
      <c r="O267" s="120" t="s">
        <v>299</v>
      </c>
      <c r="P267" s="121" t="s">
        <v>7064</v>
      </c>
      <c r="Q267" s="121" t="s">
        <v>7065</v>
      </c>
      <c r="R267" s="129" t="s">
        <v>6819</v>
      </c>
      <c r="S267" s="120" t="s">
        <v>303</v>
      </c>
      <c r="T267" s="117">
        <v>45744</v>
      </c>
      <c r="U267" s="124" t="s">
        <v>7066</v>
      </c>
      <c r="V267" s="127">
        <v>45748</v>
      </c>
      <c r="W267" s="120" t="s">
        <v>141</v>
      </c>
      <c r="X267" s="120">
        <f>NETWORKDAYS(Tabla1[[#This Row],[FECHA DEL INCIDENTE]],Tabla1[[#This Row],[FECHA DE RESPUESTA]])</f>
        <v>3</v>
      </c>
      <c r="Y267" s="120" t="str">
        <f>IF(Tabla1[[#This Row],[ESTADO]]="ACTIVA","ACTIVA",IF(Tabla1[[#This Row],[ESTADO]]="CERRADA","CERRADA",IF(Tabla1[[#This Row],[ESTADO]]="TRASLADADA","CERRADA",IF(Tabla1[[#This Row],[ESTADO]]="DESMONTADA","CERRADA",IF(Tabla1[[#This Row],[ESTADO]]="SEGUIMIENTO","ACTIVA")))))</f>
        <v>CERRADA</v>
      </c>
      <c r="Z267" s="120" t="str">
        <f>+IF(Tabla1[[#This Row],[T. RESPUESTA]]&lt;=1,"24 HORAS",IF(Tabla1[[#This Row],[T. RESPUESTA]]=2,"48 HORAS",IF(Tabla1[[#This Row],[T. RESPUESTA]]=3,"72 HORAS",IF(Tabla1[[#This Row],[T. RESPUESTA]]=4,"96 HORAS",IF(Tabla1[[#This Row],[T. RESPUESTA]]=5,"120 HORAS",IF(Tabla1[[#This Row],[T. RESPUESTA]]&gt;=6,"6 DIAS O MAS","ERROR"))))))</f>
        <v>72 HORAS</v>
      </c>
      <c r="AA267" s="120" t="s">
        <v>6355</v>
      </c>
      <c r="AB267" s="120" t="str">
        <f>TEXT(Tabla1[[#This Row],[FECHA DEL INCIDENTE]],"MMM-DD")</f>
        <v>mar-28</v>
      </c>
      <c r="AC267" s="122" t="e">
        <f>VLOOKUP(G267,'Archivo data rimac reclamos'!B:C,2,0)</f>
        <v>#N/A</v>
      </c>
      <c r="AD267" s="122" t="e">
        <f>VLOOKUP(Tabla1[[#This Row],[dn]],'Reporte de casos MAD'!H:W,16,0)</f>
        <v>#N/A</v>
      </c>
      <c r="AE267" s="120" t="e">
        <f>VLOOKUP(Tabla1[[#This Row],[dn]],'HOJA 3 MEDICAMENTOS'!G:Q,11,0)</f>
        <v>#N/A</v>
      </c>
      <c r="AF267" t="e">
        <f>VLOOKUP(Tabla1[[#This Row],[dn]],'base pendientes viva 1a'!C:Q,15,0)</f>
        <v>#N/A</v>
      </c>
      <c r="AG267" t="e">
        <v>#N/A</v>
      </c>
      <c r="AH267" t="e">
        <v>#N/A</v>
      </c>
      <c r="AI267" s="120" t="str">
        <f>VLOOKUP(Tabla1[[#This Row],[MOTIVO]],clasificador!A:C,2,0)</f>
        <v>Eps</v>
      </c>
      <c r="AJ267" s="120" t="str">
        <f>VLOOKUP(Tabla1[[#This Row],[MOTIVO]],clasificador!A:C,3,0)</f>
        <v>CALIDAD</v>
      </c>
      <c r="AK267" s="331"/>
    </row>
    <row r="268" spans="1:37" s="102" customFormat="1" ht="18.75" hidden="1" customHeight="1">
      <c r="A268" s="120">
        <f>YEAR(Tabla1[[#This Row],[FECHA DEL INCIDENTE]])*100+MONTH(Tabla1[[#This Row],[FECHA DEL INCIDENTE]])</f>
        <v>202503</v>
      </c>
      <c r="B268" s="120" t="s">
        <v>6347</v>
      </c>
      <c r="C268" s="120" t="s">
        <v>6348</v>
      </c>
      <c r="D268" s="120" t="s">
        <v>1067</v>
      </c>
      <c r="E268" s="120" t="s">
        <v>400</v>
      </c>
      <c r="F268" s="120" t="s">
        <v>2</v>
      </c>
      <c r="G268" s="232">
        <v>46094728</v>
      </c>
      <c r="H268" s="122" t="s">
        <v>7067</v>
      </c>
      <c r="I268" s="119"/>
      <c r="J268" s="235"/>
      <c r="K268" s="120"/>
      <c r="L268" s="120"/>
      <c r="M268" s="120"/>
      <c r="N268" s="119" t="s">
        <v>6498</v>
      </c>
      <c r="O268" s="120" t="s">
        <v>299</v>
      </c>
      <c r="P268" s="121" t="s">
        <v>7068</v>
      </c>
      <c r="Q268" s="6" t="s">
        <v>313</v>
      </c>
      <c r="R268" s="129" t="s">
        <v>338</v>
      </c>
      <c r="S268" s="120" t="s">
        <v>339</v>
      </c>
      <c r="T268" s="117">
        <v>45744</v>
      </c>
      <c r="U268" s="124" t="s">
        <v>7069</v>
      </c>
      <c r="V268" s="117">
        <v>45745</v>
      </c>
      <c r="W268" s="120" t="s">
        <v>141</v>
      </c>
      <c r="X268" s="120">
        <f>NETWORKDAYS(Tabla1[[#This Row],[FECHA DEL INCIDENTE]],Tabla1[[#This Row],[FECHA DE RESPUESTA]])</f>
        <v>1</v>
      </c>
      <c r="Y268" s="120" t="str">
        <f>IF(Tabla1[[#This Row],[ESTADO]]="ACTIVA","ACTIVA",IF(Tabla1[[#This Row],[ESTADO]]="CERRADA","CERRADA",IF(Tabla1[[#This Row],[ESTADO]]="TRASLADADA","CERRADA",IF(Tabla1[[#This Row],[ESTADO]]="DESMONTADA","CERRADA",IF(Tabla1[[#This Row],[ESTADO]]="SEGUIMIENTO","ACTIVA")))))</f>
        <v>CERRADA</v>
      </c>
      <c r="Z268" s="120" t="str">
        <f>+IF(Tabla1[[#This Row],[T. RESPUESTA]]&lt;=1,"24 HORAS",IF(Tabla1[[#This Row],[T. RESPUESTA]]=2,"48 HORAS",IF(Tabla1[[#This Row],[T. RESPUESTA]]=3,"72 HORAS",IF(Tabla1[[#This Row],[T. RESPUESTA]]=4,"96 HORAS",IF(Tabla1[[#This Row],[T. RESPUESTA]]=5,"120 HORAS",IF(Tabla1[[#This Row],[T. RESPUESTA]]&gt;=6,"6 DIAS O MAS","ERROR"))))))</f>
        <v>24 HORAS</v>
      </c>
      <c r="AA268" s="120" t="s">
        <v>6355</v>
      </c>
      <c r="AB268" s="120" t="str">
        <f>TEXT(Tabla1[[#This Row],[FECHA DEL INCIDENTE]],"MMM-DD")</f>
        <v>mar-28</v>
      </c>
      <c r="AC268" s="122" t="e">
        <f>VLOOKUP(G268,'Archivo data rimac reclamos'!B:C,2,0)</f>
        <v>#N/A</v>
      </c>
      <c r="AD268" s="122" t="e">
        <f>VLOOKUP(Tabla1[[#This Row],[dn]],'Reporte de casos MAD'!H:W,16,0)</f>
        <v>#N/A</v>
      </c>
      <c r="AE268" s="120" t="e">
        <f>VLOOKUP(Tabla1[[#This Row],[dn]],'HOJA 3 MEDICAMENTOS'!G:Q,11,0)</f>
        <v>#N/A</v>
      </c>
      <c r="AF268" t="e">
        <f>VLOOKUP(Tabla1[[#This Row],[dn]],'base pendientes viva 1a'!C:Q,15,0)</f>
        <v>#N/A</v>
      </c>
      <c r="AG268" t="e">
        <v>#N/A</v>
      </c>
      <c r="AH268" t="e">
        <v>#N/A</v>
      </c>
      <c r="AI268" s="120" t="str">
        <f>VLOOKUP(Tabla1[[#This Row],[MOTIVO]],clasificador!A:C,2,0)</f>
        <v>Acceso</v>
      </c>
      <c r="AJ268" s="120" t="str">
        <f>VLOOKUP(Tabla1[[#This Row],[MOTIVO]],clasificador!A:C,3,0)</f>
        <v>SERVICIO</v>
      </c>
      <c r="AK268" s="331"/>
    </row>
    <row r="269" spans="1:37" s="102" customFormat="1" ht="18.75" customHeight="1">
      <c r="A269" s="120">
        <f>YEAR(Tabla1[[#This Row],[FECHA DEL INCIDENTE]])*100+MONTH(Tabla1[[#This Row],[FECHA DEL INCIDENTE]])</f>
        <v>202503</v>
      </c>
      <c r="B269" s="1" t="s">
        <v>6347</v>
      </c>
      <c r="C269" s="1" t="s">
        <v>6348</v>
      </c>
      <c r="D269" s="1" t="s">
        <v>1067</v>
      </c>
      <c r="E269" s="120" t="s">
        <v>400</v>
      </c>
      <c r="F269" s="1" t="s">
        <v>2</v>
      </c>
      <c r="G269" s="232">
        <v>44969176</v>
      </c>
      <c r="H269" s="2" t="s">
        <v>7070</v>
      </c>
      <c r="I269" s="119"/>
      <c r="J269" s="235">
        <v>968762497</v>
      </c>
      <c r="K269" s="120"/>
      <c r="L269" s="120"/>
      <c r="M269" s="120"/>
      <c r="N269" t="s">
        <v>298</v>
      </c>
      <c r="O269" s="1" t="s">
        <v>299</v>
      </c>
      <c r="P269" s="66" t="s">
        <v>7071</v>
      </c>
      <c r="Q269" s="6" t="s">
        <v>6359</v>
      </c>
      <c r="R269" s="10" t="s">
        <v>400</v>
      </c>
      <c r="S269" s="1" t="s">
        <v>352</v>
      </c>
      <c r="T269" s="117">
        <v>45744</v>
      </c>
      <c r="U269" s="67" t="s">
        <v>7072</v>
      </c>
      <c r="V269" s="117">
        <v>45773</v>
      </c>
      <c r="W269" s="1" t="s">
        <v>141</v>
      </c>
      <c r="X269" s="120">
        <f>NETWORKDAYS(Tabla1[[#This Row],[FECHA DEL INCIDENTE]],Tabla1[[#This Row],[FECHA DE RESPUESTA]])</f>
        <v>21</v>
      </c>
      <c r="Y269" s="120" t="str">
        <f>IF(Tabla1[[#This Row],[ESTADO]]="ACTIVA","ACTIVA",IF(Tabla1[[#This Row],[ESTADO]]="CERRADA","CERRADA",IF(Tabla1[[#This Row],[ESTADO]]="TRASLADADA","CERRADA",IF(Tabla1[[#This Row],[ESTADO]]="DESMONTADA","CERRADA",IF(Tabla1[[#This Row],[ESTADO]]="SEGUIMIENTO","ACTIVA")))))</f>
        <v>CERRADA</v>
      </c>
      <c r="Z269" s="120" t="str">
        <f>+IF(Tabla1[[#This Row],[T. RESPUESTA]]&lt;=1,"24 HORAS",IF(Tabla1[[#This Row],[T. RESPUESTA]]=2,"48 HORAS",IF(Tabla1[[#This Row],[T. RESPUESTA]]=3,"72 HORAS",IF(Tabla1[[#This Row],[T. RESPUESTA]]=4,"96 HORAS",IF(Tabla1[[#This Row],[T. RESPUESTA]]=5,"120 HORAS",IF(Tabla1[[#This Row],[T. RESPUESTA]]&gt;=6,"6 DIAS O MAS","ERROR"))))))</f>
        <v>6 DIAS O MAS</v>
      </c>
      <c r="AA269" s="1" t="s">
        <v>6355</v>
      </c>
      <c r="AB269" s="120" t="str">
        <f>TEXT(Tabla1[[#This Row],[FECHA DEL INCIDENTE]],"MMM-DD")</f>
        <v>mar-28</v>
      </c>
      <c r="AC269" s="122" t="e">
        <f>VLOOKUP(G269,'Archivo data rimac reclamos'!B:C,2,0)</f>
        <v>#N/A</v>
      </c>
      <c r="AD269" s="122" t="e">
        <f>VLOOKUP(Tabla1[[#This Row],[dn]],'Reporte de casos MAD'!H:W,16,0)</f>
        <v>#N/A</v>
      </c>
      <c r="AE269" s="120" t="e">
        <f>VLOOKUP(Tabla1[[#This Row],[dn]],'HOJA 3 MEDICAMENTOS'!G:Q,11,0)</f>
        <v>#N/A</v>
      </c>
      <c r="AF269" s="119" t="e">
        <f>VLOOKUP(Tabla1[[#This Row],[dn]],'base pendientes viva 1a'!C:Q,15,0)</f>
        <v>#N/A</v>
      </c>
      <c r="AG269" s="119"/>
      <c r="AH269" s="119"/>
      <c r="AI269" s="120" t="str">
        <f>VLOOKUP(Tabla1[[#This Row],[MOTIVO]],clasificador!A:C,2,0)</f>
        <v>Solicitud</v>
      </c>
      <c r="AJ269" s="120" t="str">
        <f>VLOOKUP(Tabla1[[#This Row],[MOTIVO]],clasificador!A:C,3,0)</f>
        <v>SOLICITUD</v>
      </c>
      <c r="AK269" s="331"/>
    </row>
    <row r="270" spans="1:37" s="102" customFormat="1" ht="18.75" hidden="1" customHeight="1">
      <c r="A270" s="120">
        <f>YEAR(Tabla1[[#This Row],[FECHA DEL INCIDENTE]])*100+MONTH(Tabla1[[#This Row],[FECHA DEL INCIDENTE]])</f>
        <v>202503</v>
      </c>
      <c r="B270" s="120" t="s">
        <v>6347</v>
      </c>
      <c r="C270" s="120" t="s">
        <v>6348</v>
      </c>
      <c r="D270" s="120" t="s">
        <v>1067</v>
      </c>
      <c r="E270" s="120" t="s">
        <v>400</v>
      </c>
      <c r="F270" s="120" t="s">
        <v>2</v>
      </c>
      <c r="G270" s="232">
        <v>9994334</v>
      </c>
      <c r="H270" s="122" t="s">
        <v>402</v>
      </c>
      <c r="I270" s="119"/>
      <c r="J270" s="235">
        <v>989640563</v>
      </c>
      <c r="K270" s="120"/>
      <c r="L270" s="120"/>
      <c r="M270" s="120"/>
      <c r="N270" s="119" t="s">
        <v>6498</v>
      </c>
      <c r="O270" s="120" t="s">
        <v>299</v>
      </c>
      <c r="P270" s="121" t="s">
        <v>403</v>
      </c>
      <c r="Q270" s="6" t="s">
        <v>313</v>
      </c>
      <c r="R270" s="129" t="s">
        <v>338</v>
      </c>
      <c r="S270" s="120" t="s">
        <v>339</v>
      </c>
      <c r="T270" s="117">
        <v>45747</v>
      </c>
      <c r="U270" s="124" t="s">
        <v>7073</v>
      </c>
      <c r="V270" s="4">
        <v>45762</v>
      </c>
      <c r="W270" s="120" t="s">
        <v>141</v>
      </c>
      <c r="X270" s="120">
        <f>NETWORKDAYS(Tabla1[[#This Row],[FECHA DEL INCIDENTE]],Tabla1[[#This Row],[FECHA DE RESPUESTA]])</f>
        <v>12</v>
      </c>
      <c r="Y270" s="120" t="str">
        <f>IF(Tabla1[[#This Row],[ESTADO]]="ACTIVA","ACTIVA",IF(Tabla1[[#This Row],[ESTADO]]="CERRADA","CERRADA",IF(Tabla1[[#This Row],[ESTADO]]="TRASLADADA","CERRADA",IF(Tabla1[[#This Row],[ESTADO]]="DESMONTADA","CERRADA",IF(Tabla1[[#This Row],[ESTADO]]="SEGUIMIENTO","ACTIVA")))))</f>
        <v>CERRADA</v>
      </c>
      <c r="Z270" s="120" t="str">
        <f>+IF(Tabla1[[#This Row],[T. RESPUESTA]]&lt;=1,"24 HORAS",IF(Tabla1[[#This Row],[T. RESPUESTA]]=2,"48 HORAS",IF(Tabla1[[#This Row],[T. RESPUESTA]]=3,"72 HORAS",IF(Tabla1[[#This Row],[T. RESPUESTA]]=4,"96 HORAS",IF(Tabla1[[#This Row],[T. RESPUESTA]]=5,"120 HORAS",IF(Tabla1[[#This Row],[T. RESPUESTA]]&gt;=6,"6 DIAS O MAS","ERROR"))))))</f>
        <v>6 DIAS O MAS</v>
      </c>
      <c r="AA270" s="120" t="s">
        <v>6355</v>
      </c>
      <c r="AB270" s="120" t="str">
        <f>TEXT(Tabla1[[#This Row],[FECHA DEL INCIDENTE]],"MMM-DD")</f>
        <v>mar-31</v>
      </c>
      <c r="AC270" s="122" t="str">
        <f>VLOOKUP(G270,'Archivo data rimac reclamos'!B:C,2,0)</f>
        <v>cuidate// endocrinología//CHAVEZ VARGAS, ANA GABRIELA //ADMINISTRACION FOOD REGIONAL S.A.C.</v>
      </c>
      <c r="AD270" s="122" t="e">
        <f>VLOOKUP(Tabla1[[#This Row],[dn]],'Reporte de casos MAD'!H:W,16,0)</f>
        <v>#N/A</v>
      </c>
      <c r="AE270" s="120" t="e">
        <f>VLOOKUP(Tabla1[[#This Row],[dn]],'HOJA 3 MEDICAMENTOS'!G:Q,11,0)</f>
        <v>#N/A</v>
      </c>
      <c r="AF270" t="e">
        <f>VLOOKUP(Tabla1[[#This Row],[dn]],'base pendientes viva 1a'!C:Q,15,0)</f>
        <v>#N/A</v>
      </c>
      <c r="AG270">
        <v>0</v>
      </c>
      <c r="AH270">
        <v>0</v>
      </c>
      <c r="AI270" s="120" t="str">
        <f>VLOOKUP(Tabla1[[#This Row],[MOTIVO]],clasificador!A:C,2,0)</f>
        <v>Acceso</v>
      </c>
      <c r="AJ270" s="120" t="str">
        <f>VLOOKUP(Tabla1[[#This Row],[MOTIVO]],clasificador!A:C,3,0)</f>
        <v>SERVICIO</v>
      </c>
      <c r="AK270" s="331"/>
    </row>
    <row r="271" spans="1:37" s="102" customFormat="1" ht="18.75" hidden="1" customHeight="1">
      <c r="A271" s="120">
        <f>YEAR(Tabla1[[#This Row],[FECHA DEL INCIDENTE]])*100+MONTH(Tabla1[[#This Row],[FECHA DEL INCIDENTE]])</f>
        <v>202503</v>
      </c>
      <c r="B271" s="120" t="s">
        <v>6347</v>
      </c>
      <c r="C271" s="120" t="s">
        <v>6348</v>
      </c>
      <c r="D271" s="120" t="s">
        <v>1067</v>
      </c>
      <c r="E271" s="120" t="s">
        <v>400</v>
      </c>
      <c r="F271" s="120" t="s">
        <v>2</v>
      </c>
      <c r="G271" s="232">
        <v>8201744</v>
      </c>
      <c r="H271" s="122" t="s">
        <v>7074</v>
      </c>
      <c r="I271" s="119"/>
      <c r="J271" s="235"/>
      <c r="K271" s="120"/>
      <c r="L271" s="120"/>
      <c r="M271" s="120"/>
      <c r="N271" s="119" t="s">
        <v>6498</v>
      </c>
      <c r="O271" s="120" t="s">
        <v>299</v>
      </c>
      <c r="P271" s="121" t="s">
        <v>7075</v>
      </c>
      <c r="Q271" s="125" t="s">
        <v>6352</v>
      </c>
      <c r="R271" s="129" t="s">
        <v>338</v>
      </c>
      <c r="S271" s="120" t="s">
        <v>6353</v>
      </c>
      <c r="T271" s="117">
        <v>45747</v>
      </c>
      <c r="U271" s="124" t="s">
        <v>7076</v>
      </c>
      <c r="V271" s="127">
        <v>45750</v>
      </c>
      <c r="W271" s="120" t="s">
        <v>141</v>
      </c>
      <c r="X271" s="120">
        <f>NETWORKDAYS(Tabla1[[#This Row],[FECHA DEL INCIDENTE]],Tabla1[[#This Row],[FECHA DE RESPUESTA]])</f>
        <v>4</v>
      </c>
      <c r="Y271" s="120" t="str">
        <f>IF(Tabla1[[#This Row],[ESTADO]]="ACTIVA","ACTIVA",IF(Tabla1[[#This Row],[ESTADO]]="CERRADA","CERRADA",IF(Tabla1[[#This Row],[ESTADO]]="TRASLADADA","CERRADA",IF(Tabla1[[#This Row],[ESTADO]]="DESMONTADA","CERRADA",IF(Tabla1[[#This Row],[ESTADO]]="SEGUIMIENTO","ACTIVA")))))</f>
        <v>CERRADA</v>
      </c>
      <c r="Z271" s="120" t="str">
        <f>+IF(Tabla1[[#This Row],[T. RESPUESTA]]&lt;=1,"24 HORAS",IF(Tabla1[[#This Row],[T. RESPUESTA]]=2,"48 HORAS",IF(Tabla1[[#This Row],[T. RESPUESTA]]=3,"72 HORAS",IF(Tabla1[[#This Row],[T. RESPUESTA]]=4,"96 HORAS",IF(Tabla1[[#This Row],[T. RESPUESTA]]=5,"120 HORAS",IF(Tabla1[[#This Row],[T. RESPUESTA]]&gt;=6,"6 DIAS O MAS","ERROR"))))))</f>
        <v>96 HORAS</v>
      </c>
      <c r="AA271" s="120" t="s">
        <v>6355</v>
      </c>
      <c r="AB271" s="120" t="str">
        <f>TEXT(Tabla1[[#This Row],[FECHA DEL INCIDENTE]],"MMM-DD")</f>
        <v>mar-31</v>
      </c>
      <c r="AC271" s="122" t="e">
        <f>VLOOKUP(G271,'Archivo data rimac reclamos'!B:C,2,0)</f>
        <v>#N/A</v>
      </c>
      <c r="AD271" s="122" t="e">
        <f>VLOOKUP(Tabla1[[#This Row],[dn]],'Reporte de casos MAD'!H:W,16,0)</f>
        <v>#N/A</v>
      </c>
      <c r="AE271" s="120" t="e">
        <f>VLOOKUP(Tabla1[[#This Row],[dn]],'HOJA 3 MEDICAMENTOS'!G:Q,11,0)</f>
        <v>#N/A</v>
      </c>
      <c r="AF271" t="e">
        <f>VLOOKUP(Tabla1[[#This Row],[dn]],'base pendientes viva 1a'!C:Q,15,0)</f>
        <v>#N/A</v>
      </c>
      <c r="AG271" t="e">
        <v>#N/A</v>
      </c>
      <c r="AH271" t="e">
        <v>#N/A</v>
      </c>
      <c r="AI271" s="120" t="str">
        <f>VLOOKUP(Tabla1[[#This Row],[MOTIVO]],clasificador!A:C,2,0)</f>
        <v>Medicamentos</v>
      </c>
      <c r="AJ271" s="120" t="str">
        <f>VLOOKUP(Tabla1[[#This Row],[MOTIVO]],clasificador!A:C,3,0)</f>
        <v>SERVICIO</v>
      </c>
      <c r="AK271" s="331"/>
    </row>
    <row r="272" spans="1:37" s="102" customFormat="1" ht="18.75" customHeight="1">
      <c r="A272" s="120">
        <f>YEAR(Tabla1[[#This Row],[FECHA DEL INCIDENTE]])*100+MONTH(Tabla1[[#This Row],[FECHA DEL INCIDENTE]])</f>
        <v>202503</v>
      </c>
      <c r="B272" s="120" t="s">
        <v>6347</v>
      </c>
      <c r="C272" s="120" t="s">
        <v>6348</v>
      </c>
      <c r="D272" s="120" t="s">
        <v>1067</v>
      </c>
      <c r="E272" s="120" t="s">
        <v>400</v>
      </c>
      <c r="F272" s="169" t="s">
        <v>2</v>
      </c>
      <c r="G272" s="232">
        <v>7636877</v>
      </c>
      <c r="H272" s="122" t="s">
        <v>184</v>
      </c>
      <c r="I272" s="119"/>
      <c r="J272" s="235"/>
      <c r="K272" s="120"/>
      <c r="L272" s="120" t="s">
        <v>414</v>
      </c>
      <c r="M272" s="120"/>
      <c r="N272" s="119" t="s">
        <v>26</v>
      </c>
      <c r="O272" s="120" t="s">
        <v>358</v>
      </c>
      <c r="P272" s="121" t="s">
        <v>415</v>
      </c>
      <c r="Q272" s="6" t="s">
        <v>313</v>
      </c>
      <c r="R272" s="129" t="s">
        <v>400</v>
      </c>
      <c r="S272" s="120" t="s">
        <v>6416</v>
      </c>
      <c r="T272" s="117">
        <v>45747</v>
      </c>
      <c r="U272" s="124" t="s">
        <v>7077</v>
      </c>
      <c r="V272" s="4">
        <v>45768</v>
      </c>
      <c r="W272" s="120" t="s">
        <v>141</v>
      </c>
      <c r="X272" s="120">
        <f>NETWORKDAYS(Tabla1[[#This Row],[FECHA DEL INCIDENTE]],Tabla1[[#This Row],[FECHA DE RESPUESTA]])</f>
        <v>16</v>
      </c>
      <c r="Y272" s="120" t="str">
        <f>IF(Tabla1[[#This Row],[ESTADO]]="ACTIVA","ACTIVA",IF(Tabla1[[#This Row],[ESTADO]]="CERRADA","CERRADA",IF(Tabla1[[#This Row],[ESTADO]]="TRASLADADA","CERRADA",IF(Tabla1[[#This Row],[ESTADO]]="DESMONTADA","CERRADA",IF(Tabla1[[#This Row],[ESTADO]]="SEGUIMIENTO","ACTIVA")))))</f>
        <v>CERRADA</v>
      </c>
      <c r="Z272" s="120" t="str">
        <f>+IF(Tabla1[[#This Row],[T. RESPUESTA]]&lt;=1,"24 HORAS",IF(Tabla1[[#This Row],[T. RESPUESTA]]=2,"48 HORAS",IF(Tabla1[[#This Row],[T. RESPUESTA]]=3,"72 HORAS",IF(Tabla1[[#This Row],[T. RESPUESTA]]=4,"96 HORAS",IF(Tabla1[[#This Row],[T. RESPUESTA]]=5,"120 HORAS",IF(Tabla1[[#This Row],[T. RESPUESTA]]&gt;=6,"6 DIAS O MAS","ERROR"))))))</f>
        <v>6 DIAS O MAS</v>
      </c>
      <c r="AA272" s="120" t="s">
        <v>6355</v>
      </c>
      <c r="AB272" s="120" t="str">
        <f>TEXT(Tabla1[[#This Row],[FECHA DEL INCIDENTE]],"MMM-DD")</f>
        <v>mar-31</v>
      </c>
      <c r="AC272" s="122" t="e">
        <f>VLOOKUP(G272,'Archivo data rimac reclamos'!B:C,2,0)</f>
        <v>#N/A</v>
      </c>
      <c r="AD272" s="122" t="e">
        <f>VLOOKUP(Tabla1[[#This Row],[dn]],'Reporte de casos MAD'!H:W,16,0)</f>
        <v>#N/A</v>
      </c>
      <c r="AE272" s="120" t="e">
        <f>VLOOKUP(Tabla1[[#This Row],[dn]],'HOJA 3 MEDICAMENTOS'!G:Q,11,0)</f>
        <v>#N/A</v>
      </c>
      <c r="AF272" t="e">
        <f>VLOOKUP(Tabla1[[#This Row],[dn]],'base pendientes viva 1a'!C:Q,15,0)</f>
        <v>#N/A</v>
      </c>
      <c r="AG272" t="s">
        <v>406</v>
      </c>
      <c r="AH272">
        <v>0</v>
      </c>
      <c r="AI272" s="120" t="str">
        <f>VLOOKUP(Tabla1[[#This Row],[MOTIVO]],clasificador!A:C,2,0)</f>
        <v>Acceso</v>
      </c>
      <c r="AJ272" s="120" t="str">
        <f>VLOOKUP(Tabla1[[#This Row],[MOTIVO]],clasificador!A:C,3,0)</f>
        <v>SERVICIO</v>
      </c>
      <c r="AK272" s="331"/>
    </row>
    <row r="273" spans="1:37" s="102" customFormat="1" ht="18.75" hidden="1" customHeight="1">
      <c r="A273" s="120">
        <f>YEAR(Tabla1[[#This Row],[FECHA DEL INCIDENTE]])*100+MONTH(Tabla1[[#This Row],[FECHA DEL INCIDENTE]])</f>
        <v>202503</v>
      </c>
      <c r="B273" s="120" t="s">
        <v>6347</v>
      </c>
      <c r="C273" s="120" t="s">
        <v>6348</v>
      </c>
      <c r="D273" s="120" t="s">
        <v>1067</v>
      </c>
      <c r="E273" s="120" t="s">
        <v>400</v>
      </c>
      <c r="F273" s="120"/>
      <c r="G273" s="232"/>
      <c r="H273" s="122" t="s">
        <v>7078</v>
      </c>
      <c r="I273" s="119"/>
      <c r="J273" s="235"/>
      <c r="K273" s="120"/>
      <c r="L273" s="120"/>
      <c r="M273" s="120"/>
      <c r="N273" s="119" t="s">
        <v>6498</v>
      </c>
      <c r="O273" s="120" t="s">
        <v>299</v>
      </c>
      <c r="P273" s="121" t="s">
        <v>7079</v>
      </c>
      <c r="Q273" s="125" t="s">
        <v>6352</v>
      </c>
      <c r="R273" s="129" t="s">
        <v>338</v>
      </c>
      <c r="S273" s="120" t="s">
        <v>6353</v>
      </c>
      <c r="T273" s="117">
        <v>45747</v>
      </c>
      <c r="U273" s="124" t="s">
        <v>7080</v>
      </c>
      <c r="V273" s="4">
        <v>45762</v>
      </c>
      <c r="W273" s="120" t="s">
        <v>6584</v>
      </c>
      <c r="X273" s="120">
        <f>NETWORKDAYS(Tabla1[[#This Row],[FECHA DEL INCIDENTE]],Tabla1[[#This Row],[FECHA DE RESPUESTA]])</f>
        <v>12</v>
      </c>
      <c r="Y273" s="120" t="str">
        <f>IF(Tabla1[[#This Row],[ESTADO]]="ACTIVA","ACTIVA",IF(Tabla1[[#This Row],[ESTADO]]="CERRADA","CERRADA",IF(Tabla1[[#This Row],[ESTADO]]="TRASLADADA","CERRADA",IF(Tabla1[[#This Row],[ESTADO]]="DESMONTADA","CERRADA",IF(Tabla1[[#This Row],[ESTADO]]="SEGUIMIENTO","ACTIVA")))))</f>
        <v>CERRADA</v>
      </c>
      <c r="Z273" s="120" t="str">
        <f>+IF(Tabla1[[#This Row],[T. RESPUESTA]]&lt;=1,"24 HORAS",IF(Tabla1[[#This Row],[T. RESPUESTA]]=2,"48 HORAS",IF(Tabla1[[#This Row],[T. RESPUESTA]]=3,"72 HORAS",IF(Tabla1[[#This Row],[T. RESPUESTA]]=4,"96 HORAS",IF(Tabla1[[#This Row],[T. RESPUESTA]]=5,"120 HORAS",IF(Tabla1[[#This Row],[T. RESPUESTA]]&gt;=6,"6 DIAS O MAS","ERROR"))))))</f>
        <v>6 DIAS O MAS</v>
      </c>
      <c r="AA273" s="120" t="s">
        <v>6585</v>
      </c>
      <c r="AB273" s="120" t="str">
        <f>TEXT(Tabla1[[#This Row],[FECHA DEL INCIDENTE]],"MMM-DD")</f>
        <v>mar-31</v>
      </c>
      <c r="AC273" s="122" t="e">
        <f>VLOOKUP(G273,'Archivo data rimac reclamos'!B:C,2,0)</f>
        <v>#N/A</v>
      </c>
      <c r="AD273" s="122" t="e">
        <f>VLOOKUP(Tabla1[[#This Row],[dn]],'Reporte de casos MAD'!H:W,16,0)</f>
        <v>#N/A</v>
      </c>
      <c r="AE273" s="120" t="e">
        <f>VLOOKUP(Tabla1[[#This Row],[dn]],'HOJA 3 MEDICAMENTOS'!G:Q,11,0)</f>
        <v>#N/A</v>
      </c>
      <c r="AF273" t="e">
        <f>VLOOKUP(Tabla1[[#This Row],[dn]],'base pendientes viva 1a'!C:Q,15,0)</f>
        <v>#N/A</v>
      </c>
      <c r="AG273" t="e">
        <v>#N/A</v>
      </c>
      <c r="AH273" t="e">
        <v>#N/A</v>
      </c>
      <c r="AI273" s="120" t="str">
        <f>VLOOKUP(Tabla1[[#This Row],[MOTIVO]],clasificador!A:C,2,0)</f>
        <v>Medicamentos</v>
      </c>
      <c r="AJ273" s="120" t="str">
        <f>VLOOKUP(Tabla1[[#This Row],[MOTIVO]],clasificador!A:C,3,0)</f>
        <v>SERVICIO</v>
      </c>
      <c r="AK273" s="331"/>
    </row>
    <row r="274" spans="1:37" s="102" customFormat="1" ht="18.75" customHeight="1">
      <c r="A274" s="120">
        <f>YEAR(Tabla1[[#This Row],[FECHA DEL INCIDENTE]])*100+MONTH(Tabla1[[#This Row],[FECHA DEL INCIDENTE]])</f>
        <v>202503</v>
      </c>
      <c r="B274" s="120" t="s">
        <v>6347</v>
      </c>
      <c r="C274" s="120" t="s">
        <v>6348</v>
      </c>
      <c r="D274" s="120" t="s">
        <v>1067</v>
      </c>
      <c r="E274" s="120" t="s">
        <v>400</v>
      </c>
      <c r="F274" s="120" t="s">
        <v>2</v>
      </c>
      <c r="G274" s="232">
        <v>9338607</v>
      </c>
      <c r="H274" s="122" t="s">
        <v>7081</v>
      </c>
      <c r="I274" s="119"/>
      <c r="J274" s="235">
        <v>903381131</v>
      </c>
      <c r="K274" s="120"/>
      <c r="L274" s="120"/>
      <c r="M274" s="120"/>
      <c r="N274" s="119" t="s">
        <v>6498</v>
      </c>
      <c r="O274" s="120" t="s">
        <v>299</v>
      </c>
      <c r="P274" s="121" t="s">
        <v>7082</v>
      </c>
      <c r="Q274" s="6" t="s">
        <v>313</v>
      </c>
      <c r="R274" s="129" t="s">
        <v>400</v>
      </c>
      <c r="S274" s="120" t="s">
        <v>352</v>
      </c>
      <c r="T274" s="127">
        <v>45747</v>
      </c>
      <c r="U274" s="124" t="s">
        <v>7083</v>
      </c>
      <c r="V274" s="127">
        <v>45747</v>
      </c>
      <c r="W274" s="120" t="s">
        <v>141</v>
      </c>
      <c r="X274" s="120">
        <f>NETWORKDAYS(Tabla1[[#This Row],[FECHA DEL INCIDENTE]],Tabla1[[#This Row],[FECHA DE RESPUESTA]])</f>
        <v>1</v>
      </c>
      <c r="Y274" s="120" t="str">
        <f>IF(Tabla1[[#This Row],[ESTADO]]="ACTIVA","ACTIVA",IF(Tabla1[[#This Row],[ESTADO]]="CERRADA","CERRADA",IF(Tabla1[[#This Row],[ESTADO]]="TRASLADADA","CERRADA",IF(Tabla1[[#This Row],[ESTADO]]="DESMONTADA","CERRADA",IF(Tabla1[[#This Row],[ESTADO]]="SEGUIMIENTO","ACTIVA")))))</f>
        <v>CERRADA</v>
      </c>
      <c r="Z274" s="120" t="str">
        <f>+IF(Tabla1[[#This Row],[T. RESPUESTA]]&lt;=1,"24 HORAS",IF(Tabla1[[#This Row],[T. RESPUESTA]]=2,"48 HORAS",IF(Tabla1[[#This Row],[T. RESPUESTA]]=3,"72 HORAS",IF(Tabla1[[#This Row],[T. RESPUESTA]]=4,"96 HORAS",IF(Tabla1[[#This Row],[T. RESPUESTA]]=5,"120 HORAS",IF(Tabla1[[#This Row],[T. RESPUESTA]]&gt;=6,"6 DIAS O MAS","ERROR"))))))</f>
        <v>24 HORAS</v>
      </c>
      <c r="AA274" s="120" t="s">
        <v>6355</v>
      </c>
      <c r="AB274" s="120" t="str">
        <f>TEXT(Tabla1[[#This Row],[FECHA DEL INCIDENTE]],"MMM-DD")</f>
        <v>mar-31</v>
      </c>
      <c r="AC274" s="122" t="e">
        <f>VLOOKUP(G274,'Archivo data rimac reclamos'!B:C,2,0)</f>
        <v>#N/A</v>
      </c>
      <c r="AD274" s="122" t="e">
        <f>VLOOKUP(Tabla1[[#This Row],[dn]],'Reporte de casos MAD'!H:W,16,0)</f>
        <v>#N/A</v>
      </c>
      <c r="AE274" s="120" t="e">
        <f>VLOOKUP(Tabla1[[#This Row],[dn]],'HOJA 3 MEDICAMENTOS'!G:Q,11,0)</f>
        <v>#N/A</v>
      </c>
      <c r="AF274" t="e">
        <f>VLOOKUP(Tabla1[[#This Row],[dn]],'base pendientes viva 1a'!C:Q,15,0)</f>
        <v>#N/A</v>
      </c>
      <c r="AG274" t="e">
        <v>#N/A</v>
      </c>
      <c r="AH274" t="e">
        <v>#N/A</v>
      </c>
      <c r="AI274" s="120" t="str">
        <f>VLOOKUP(Tabla1[[#This Row],[MOTIVO]],clasificador!A:C,2,0)</f>
        <v>Acceso</v>
      </c>
      <c r="AJ274" s="120" t="str">
        <f>VLOOKUP(Tabla1[[#This Row],[MOTIVO]],clasificador!A:C,3,0)</f>
        <v>SERVICIO</v>
      </c>
      <c r="AK274" s="331"/>
    </row>
    <row r="275" spans="1:37" s="102" customFormat="1" ht="18.75" hidden="1" customHeight="1">
      <c r="A275" s="120">
        <f>YEAR(Tabla1[[#This Row],[FECHA DEL INCIDENTE]])*100+MONTH(Tabla1[[#This Row],[FECHA DEL INCIDENTE]])</f>
        <v>202503</v>
      </c>
      <c r="B275" s="120" t="s">
        <v>6347</v>
      </c>
      <c r="C275" s="120" t="s">
        <v>6348</v>
      </c>
      <c r="D275" s="120" t="s">
        <v>1067</v>
      </c>
      <c r="E275" s="120" t="s">
        <v>400</v>
      </c>
      <c r="F275" s="120" t="s">
        <v>2</v>
      </c>
      <c r="G275" s="232">
        <v>3834986</v>
      </c>
      <c r="H275" s="122" t="s">
        <v>7084</v>
      </c>
      <c r="I275" s="137" t="s">
        <v>7085</v>
      </c>
      <c r="J275" s="235">
        <v>939326023</v>
      </c>
      <c r="K275" s="120"/>
      <c r="L275" s="120"/>
      <c r="M275" s="120"/>
      <c r="N275" s="119" t="s">
        <v>6498</v>
      </c>
      <c r="O275" s="120" t="s">
        <v>299</v>
      </c>
      <c r="P275" s="121" t="s">
        <v>7086</v>
      </c>
      <c r="Q275" s="6" t="s">
        <v>313</v>
      </c>
      <c r="R275" s="129" t="s">
        <v>338</v>
      </c>
      <c r="S275" s="120" t="s">
        <v>339</v>
      </c>
      <c r="T275" s="127">
        <v>45747</v>
      </c>
      <c r="U275" s="124" t="s">
        <v>7087</v>
      </c>
      <c r="V275" s="127">
        <v>45747</v>
      </c>
      <c r="W275" s="120" t="s">
        <v>141</v>
      </c>
      <c r="X275" s="120">
        <f>NETWORKDAYS(Tabla1[[#This Row],[FECHA DEL INCIDENTE]],Tabla1[[#This Row],[FECHA DE RESPUESTA]])</f>
        <v>1</v>
      </c>
      <c r="Y275" s="120" t="str">
        <f>IF(Tabla1[[#This Row],[ESTADO]]="ACTIVA","ACTIVA",IF(Tabla1[[#This Row],[ESTADO]]="CERRADA","CERRADA",IF(Tabla1[[#This Row],[ESTADO]]="TRASLADADA","CERRADA",IF(Tabla1[[#This Row],[ESTADO]]="DESMONTADA","CERRADA",IF(Tabla1[[#This Row],[ESTADO]]="SEGUIMIENTO","ACTIVA")))))</f>
        <v>CERRADA</v>
      </c>
      <c r="Z275" s="120" t="str">
        <f>+IF(Tabla1[[#This Row],[T. RESPUESTA]]&lt;=1,"24 HORAS",IF(Tabla1[[#This Row],[T. RESPUESTA]]=2,"48 HORAS",IF(Tabla1[[#This Row],[T. RESPUESTA]]=3,"72 HORAS",IF(Tabla1[[#This Row],[T. RESPUESTA]]=4,"96 HORAS",IF(Tabla1[[#This Row],[T. RESPUESTA]]=5,"120 HORAS",IF(Tabla1[[#This Row],[T. RESPUESTA]]&gt;=6,"6 DIAS O MAS","ERROR"))))))</f>
        <v>24 HORAS</v>
      </c>
      <c r="AA275" s="120" t="s">
        <v>6355</v>
      </c>
      <c r="AB275" s="120" t="str">
        <f>TEXT(Tabla1[[#This Row],[FECHA DEL INCIDENTE]],"MMM-DD")</f>
        <v>mar-31</v>
      </c>
      <c r="AC275" s="122" t="e">
        <f>VLOOKUP(G275,'Archivo data rimac reclamos'!B:C,2,0)</f>
        <v>#N/A</v>
      </c>
      <c r="AD275" s="122" t="e">
        <f>VLOOKUP(Tabla1[[#This Row],[dn]],'Reporte de casos MAD'!H:W,16,0)</f>
        <v>#N/A</v>
      </c>
      <c r="AE275" s="120" t="e">
        <f>VLOOKUP(Tabla1[[#This Row],[dn]],'HOJA 3 MEDICAMENTOS'!G:Q,11,0)</f>
        <v>#N/A</v>
      </c>
      <c r="AF275" t="e">
        <f>VLOOKUP(Tabla1[[#This Row],[dn]],'base pendientes viva 1a'!C:Q,15,0)</f>
        <v>#N/A</v>
      </c>
      <c r="AG275" t="e">
        <v>#N/A</v>
      </c>
      <c r="AH275" t="e">
        <v>#N/A</v>
      </c>
      <c r="AI275" s="120" t="str">
        <f>VLOOKUP(Tabla1[[#This Row],[MOTIVO]],clasificador!A:C,2,0)</f>
        <v>Acceso</v>
      </c>
      <c r="AJ275" s="120" t="str">
        <f>VLOOKUP(Tabla1[[#This Row],[MOTIVO]],clasificador!A:C,3,0)</f>
        <v>SERVICIO</v>
      </c>
      <c r="AK275" s="331"/>
    </row>
    <row r="276" spans="1:37" s="102" customFormat="1" ht="18.75" customHeight="1">
      <c r="A276" s="139">
        <f>YEAR(Tabla1[[#This Row],[FECHA DEL INCIDENTE]])*100+MONTH(Tabla1[[#This Row],[FECHA DEL INCIDENTE]])</f>
        <v>202503</v>
      </c>
      <c r="B276" s="139" t="s">
        <v>6347</v>
      </c>
      <c r="C276" s="139" t="s">
        <v>6348</v>
      </c>
      <c r="D276" s="139" t="s">
        <v>1067</v>
      </c>
      <c r="E276" s="120" t="s">
        <v>400</v>
      </c>
      <c r="F276" s="139" t="s">
        <v>2</v>
      </c>
      <c r="G276" s="233">
        <v>8025970</v>
      </c>
      <c r="H276" s="146" t="s">
        <v>7088</v>
      </c>
      <c r="I276" s="140"/>
      <c r="J276" s="236">
        <v>994602182</v>
      </c>
      <c r="K276" s="147" t="s">
        <v>7089</v>
      </c>
      <c r="L276" s="139"/>
      <c r="M276" s="139"/>
      <c r="N276" s="91" t="s">
        <v>298</v>
      </c>
      <c r="O276" s="139" t="s">
        <v>299</v>
      </c>
      <c r="P276" s="147" t="s">
        <v>7090</v>
      </c>
      <c r="Q276" s="141" t="s">
        <v>6359</v>
      </c>
      <c r="R276" s="163" t="s">
        <v>400</v>
      </c>
      <c r="S276" s="139" t="s">
        <v>352</v>
      </c>
      <c r="T276" s="144">
        <v>45747</v>
      </c>
      <c r="U276" s="148" t="s">
        <v>7091</v>
      </c>
      <c r="V276" s="90">
        <v>45768</v>
      </c>
      <c r="W276" s="139" t="s">
        <v>141</v>
      </c>
      <c r="X276" s="139">
        <f>NETWORKDAYS(Tabla1[[#This Row],[FECHA DEL INCIDENTE]],Tabla1[[#This Row],[FECHA DE RESPUESTA]])</f>
        <v>16</v>
      </c>
      <c r="Y276" s="120" t="str">
        <f>IF(Tabla1[[#This Row],[ESTADO]]="ACTIVA","ACTIVA",IF(Tabla1[[#This Row],[ESTADO]]="CERRADA","CERRADA",IF(Tabla1[[#This Row],[ESTADO]]="TRASLADADA","CERRADA",IF(Tabla1[[#This Row],[ESTADO]]="DESMONTADA","CERRADA",IF(Tabla1[[#This Row],[ESTADO]]="SEGUIMIENTO","ACTIVA")))))</f>
        <v>CERRADA</v>
      </c>
      <c r="Z276" s="139" t="str">
        <f>+IF(Tabla1[[#This Row],[T. RESPUESTA]]&lt;=1,"24 HORAS",IF(Tabla1[[#This Row],[T. RESPUESTA]]=2,"48 HORAS",IF(Tabla1[[#This Row],[T. RESPUESTA]]=3,"72 HORAS",IF(Tabla1[[#This Row],[T. RESPUESTA]]=4,"96 HORAS",IF(Tabla1[[#This Row],[T. RESPUESTA]]=5,"120 HORAS",IF(Tabla1[[#This Row],[T. RESPUESTA]]&gt;=6,"6 DIAS O MAS","ERROR"))))))</f>
        <v>6 DIAS O MAS</v>
      </c>
      <c r="AA276" s="139" t="s">
        <v>6355</v>
      </c>
      <c r="AB276" s="120" t="str">
        <f>TEXT(Tabla1[[#This Row],[FECHA DEL INCIDENTE]],"MMM-DD")</f>
        <v>mar-31</v>
      </c>
      <c r="AC276" s="145" t="e">
        <f>VLOOKUP(G276,'Archivo data rimac reclamos'!B:C,2,0)</f>
        <v>#N/A</v>
      </c>
      <c r="AD276" s="145" t="e">
        <f>VLOOKUP(Tabla1[[#This Row],[dn]],'Reporte de casos MAD'!H:W,16,0)</f>
        <v>#N/A</v>
      </c>
      <c r="AE276" s="139" t="e">
        <f>VLOOKUP(Tabla1[[#This Row],[dn]],'HOJA 3 MEDICAMENTOS'!G:Q,11,0)</f>
        <v>#N/A</v>
      </c>
      <c r="AF276" s="88" t="e">
        <f>VLOOKUP(Tabla1[[#This Row],[dn]],'base pendientes viva 1a'!C:Q,15,0)</f>
        <v>#N/A</v>
      </c>
      <c r="AG276" s="88" t="e">
        <v>#N/A</v>
      </c>
      <c r="AH276" s="88" t="e">
        <v>#N/A</v>
      </c>
      <c r="AI276" s="139" t="str">
        <f>VLOOKUP(Tabla1[[#This Row],[MOTIVO]],clasificador!A:C,2,0)</f>
        <v>Solicitud</v>
      </c>
      <c r="AJ276" s="139" t="str">
        <f>VLOOKUP(Tabla1[[#This Row],[MOTIVO]],clasificador!A:C,3,0)</f>
        <v>SOLICITUD</v>
      </c>
      <c r="AK276" s="331"/>
    </row>
    <row r="277" spans="1:37" s="102" customFormat="1" ht="18.75" customHeight="1">
      <c r="A277" s="139">
        <f>YEAR(Tabla1[[#This Row],[FECHA DEL INCIDENTE]])*100+MONTH(Tabla1[[#This Row],[FECHA DEL INCIDENTE]])</f>
        <v>202503</v>
      </c>
      <c r="B277" s="139" t="s">
        <v>6347</v>
      </c>
      <c r="C277" s="139" t="s">
        <v>6348</v>
      </c>
      <c r="D277" s="139" t="s">
        <v>1067</v>
      </c>
      <c r="E277" s="120" t="s">
        <v>400</v>
      </c>
      <c r="F277" s="139" t="s">
        <v>2</v>
      </c>
      <c r="G277" s="233">
        <v>29738772</v>
      </c>
      <c r="H277" s="146" t="s">
        <v>7092</v>
      </c>
      <c r="I277" s="140"/>
      <c r="J277" s="236">
        <v>942946844</v>
      </c>
      <c r="K277" s="147" t="s">
        <v>7093</v>
      </c>
      <c r="L277" s="139"/>
      <c r="M277" s="139"/>
      <c r="N277" s="91" t="s">
        <v>298</v>
      </c>
      <c r="O277" s="139" t="s">
        <v>299</v>
      </c>
      <c r="P277" s="147" t="s">
        <v>7090</v>
      </c>
      <c r="Q277" s="141" t="s">
        <v>6359</v>
      </c>
      <c r="R277" s="163" t="s">
        <v>400</v>
      </c>
      <c r="S277" s="139" t="s">
        <v>352</v>
      </c>
      <c r="T277" s="144">
        <v>45747</v>
      </c>
      <c r="U277" s="109" t="s">
        <v>7094</v>
      </c>
      <c r="V277" s="144">
        <v>45750</v>
      </c>
      <c r="W277" s="87" t="s">
        <v>141</v>
      </c>
      <c r="X277" s="139">
        <f>NETWORKDAYS(Tabla1[[#This Row],[FECHA DEL INCIDENTE]],Tabla1[[#This Row],[FECHA DE RESPUESTA]])</f>
        <v>4</v>
      </c>
      <c r="Y277" s="120" t="str">
        <f>IF(Tabla1[[#This Row],[ESTADO]]="ACTIVA","ACTIVA",IF(Tabla1[[#This Row],[ESTADO]]="CERRADA","CERRADA",IF(Tabla1[[#This Row],[ESTADO]]="TRASLADADA","CERRADA",IF(Tabla1[[#This Row],[ESTADO]]="DESMONTADA","CERRADA",IF(Tabla1[[#This Row],[ESTADO]]="SEGUIMIENTO","ACTIVA")))))</f>
        <v>CERRADA</v>
      </c>
      <c r="Z277" s="139" t="str">
        <f>+IF(Tabla1[[#This Row],[T. RESPUESTA]]&lt;=1,"24 HORAS",IF(Tabla1[[#This Row],[T. RESPUESTA]]=2,"48 HORAS",IF(Tabla1[[#This Row],[T. RESPUESTA]]=3,"72 HORAS",IF(Tabla1[[#This Row],[T. RESPUESTA]]=4,"96 HORAS",IF(Tabla1[[#This Row],[T. RESPUESTA]]=5,"120 HORAS",IF(Tabla1[[#This Row],[T. RESPUESTA]]&gt;=6,"6 DIAS O MAS","ERROR"))))))</f>
        <v>96 HORAS</v>
      </c>
      <c r="AA277" s="139" t="s">
        <v>6355</v>
      </c>
      <c r="AB277" s="120" t="str">
        <f>TEXT(Tabla1[[#This Row],[FECHA DEL INCIDENTE]],"MMM-DD")</f>
        <v>mar-31</v>
      </c>
      <c r="AC277" s="145" t="e">
        <f>VLOOKUP(G277,'Archivo data rimac reclamos'!B:C,2,0)</f>
        <v>#N/A</v>
      </c>
      <c r="AD277" s="145" t="e">
        <f>VLOOKUP(Tabla1[[#This Row],[dn]],'Reporte de casos MAD'!H:W,16,0)</f>
        <v>#N/A</v>
      </c>
      <c r="AE277" s="139" t="e">
        <f>VLOOKUP(Tabla1[[#This Row],[dn]],'HOJA 3 MEDICAMENTOS'!G:Q,11,0)</f>
        <v>#N/A</v>
      </c>
      <c r="AF277" s="88" t="e">
        <f>VLOOKUP(Tabla1[[#This Row],[dn]],'base pendientes viva 1a'!C:Q,15,0)</f>
        <v>#N/A</v>
      </c>
      <c r="AG277" s="88" t="e">
        <v>#N/A</v>
      </c>
      <c r="AH277" s="88" t="e">
        <v>#N/A</v>
      </c>
      <c r="AI277" s="139" t="str">
        <f>VLOOKUP(Tabla1[[#This Row],[MOTIVO]],clasificador!A:C,2,0)</f>
        <v>Solicitud</v>
      </c>
      <c r="AJ277" s="139" t="str">
        <f>VLOOKUP(Tabla1[[#This Row],[MOTIVO]],clasificador!A:C,3,0)</f>
        <v>SOLICITUD</v>
      </c>
      <c r="AK277" s="331"/>
    </row>
    <row r="278" spans="1:37" ht="18.75" customHeight="1">
      <c r="A278" s="139">
        <f>YEAR(Tabla1[[#This Row],[FECHA DEL INCIDENTE]])*100+MONTH(Tabla1[[#This Row],[FECHA DEL INCIDENTE]])</f>
        <v>202503</v>
      </c>
      <c r="B278" s="139" t="s">
        <v>6347</v>
      </c>
      <c r="C278" s="139" t="s">
        <v>6348</v>
      </c>
      <c r="D278" s="139" t="s">
        <v>1067</v>
      </c>
      <c r="E278" s="120" t="s">
        <v>400</v>
      </c>
      <c r="F278" s="139" t="s">
        <v>2</v>
      </c>
      <c r="G278" s="233">
        <v>42161130</v>
      </c>
      <c r="H278" s="146" t="s">
        <v>236</v>
      </c>
      <c r="I278" s="140"/>
      <c r="J278" s="236">
        <v>943893584</v>
      </c>
      <c r="K278" s="147" t="s">
        <v>7095</v>
      </c>
      <c r="L278" s="139"/>
      <c r="M278" s="139"/>
      <c r="N278" s="91" t="s">
        <v>298</v>
      </c>
      <c r="O278" s="139" t="s">
        <v>299</v>
      </c>
      <c r="P278" s="147" t="s">
        <v>7090</v>
      </c>
      <c r="Q278" s="141" t="s">
        <v>6359</v>
      </c>
      <c r="R278" s="163" t="s">
        <v>400</v>
      </c>
      <c r="S278" s="139" t="s">
        <v>320</v>
      </c>
      <c r="T278" s="144">
        <v>45747</v>
      </c>
      <c r="U278" s="109" t="s">
        <v>7096</v>
      </c>
      <c r="V278" s="144">
        <v>45750</v>
      </c>
      <c r="W278" s="87" t="s">
        <v>141</v>
      </c>
      <c r="X278" s="139">
        <f>NETWORKDAYS(Tabla1[[#This Row],[FECHA DEL INCIDENTE]],Tabla1[[#This Row],[FECHA DE RESPUESTA]])</f>
        <v>4</v>
      </c>
      <c r="Y278" s="120" t="str">
        <f>IF(Tabla1[[#This Row],[ESTADO]]="ACTIVA","ACTIVA",IF(Tabla1[[#This Row],[ESTADO]]="CERRADA","CERRADA",IF(Tabla1[[#This Row],[ESTADO]]="TRASLADADA","CERRADA",IF(Tabla1[[#This Row],[ESTADO]]="DESMONTADA","CERRADA",IF(Tabla1[[#This Row],[ESTADO]]="SEGUIMIENTO","ACTIVA")))))</f>
        <v>CERRADA</v>
      </c>
      <c r="Z278" s="139" t="str">
        <f>+IF(Tabla1[[#This Row],[T. RESPUESTA]]&lt;=1,"24 HORAS",IF(Tabla1[[#This Row],[T. RESPUESTA]]=2,"48 HORAS",IF(Tabla1[[#This Row],[T. RESPUESTA]]=3,"72 HORAS",IF(Tabla1[[#This Row],[T. RESPUESTA]]=4,"96 HORAS",IF(Tabla1[[#This Row],[T. RESPUESTA]]=5,"120 HORAS",IF(Tabla1[[#This Row],[T. RESPUESTA]]&gt;=6,"6 DIAS O MAS","ERROR"))))))</f>
        <v>96 HORAS</v>
      </c>
      <c r="AA278" s="139" t="s">
        <v>6355</v>
      </c>
      <c r="AB278" s="120" t="str">
        <f>TEXT(Tabla1[[#This Row],[FECHA DEL INCIDENTE]],"MMM-DD")</f>
        <v>mar-31</v>
      </c>
      <c r="AC278" s="145" t="e">
        <f>VLOOKUP(G278,'Archivo data rimac reclamos'!B:C,2,0)</f>
        <v>#N/A</v>
      </c>
      <c r="AD278" s="145" t="e">
        <f>VLOOKUP(Tabla1[[#This Row],[dn]],'Reporte de casos MAD'!H:W,16,0)</f>
        <v>#N/A</v>
      </c>
      <c r="AE278" s="139" t="e">
        <f>VLOOKUP(Tabla1[[#This Row],[dn]],'HOJA 3 MEDICAMENTOS'!G:Q,11,0)</f>
        <v>#N/A</v>
      </c>
      <c r="AF278" s="88" t="e">
        <f>VLOOKUP(Tabla1[[#This Row],[dn]],'base pendientes viva 1a'!C:Q,15,0)</f>
        <v>#N/A</v>
      </c>
      <c r="AG278" s="88" t="e">
        <v>#N/A</v>
      </c>
      <c r="AH278" s="88" t="e">
        <v>#N/A</v>
      </c>
      <c r="AI278" s="139" t="str">
        <f>VLOOKUP(Tabla1[[#This Row],[MOTIVO]],clasificador!A:C,2,0)</f>
        <v>Solicitud</v>
      </c>
      <c r="AJ278" s="139" t="str">
        <f>VLOOKUP(Tabla1[[#This Row],[MOTIVO]],clasificador!A:C,3,0)</f>
        <v>SOLICITUD</v>
      </c>
      <c r="AK278" s="329"/>
    </row>
    <row r="279" spans="1:37" ht="18.75" customHeight="1">
      <c r="A279" s="139">
        <f>YEAR(Tabla1[[#This Row],[FECHA DEL INCIDENTE]])*100+MONTH(Tabla1[[#This Row],[FECHA DEL INCIDENTE]])</f>
        <v>202503</v>
      </c>
      <c r="B279" s="139" t="s">
        <v>6347</v>
      </c>
      <c r="C279" s="139" t="s">
        <v>6348</v>
      </c>
      <c r="D279" s="139" t="s">
        <v>1067</v>
      </c>
      <c r="E279" s="120" t="s">
        <v>400</v>
      </c>
      <c r="F279" s="139" t="s">
        <v>2</v>
      </c>
      <c r="G279" s="233">
        <v>2674244</v>
      </c>
      <c r="H279" s="146" t="s">
        <v>7097</v>
      </c>
      <c r="I279" s="140"/>
      <c r="J279" s="236">
        <v>943656067</v>
      </c>
      <c r="K279" s="147" t="s">
        <v>7098</v>
      </c>
      <c r="L279" s="139"/>
      <c r="M279" s="139"/>
      <c r="N279" s="91" t="s">
        <v>298</v>
      </c>
      <c r="O279" s="139" t="s">
        <v>299</v>
      </c>
      <c r="P279" s="147" t="s">
        <v>7090</v>
      </c>
      <c r="Q279" s="141" t="s">
        <v>6359</v>
      </c>
      <c r="R279" s="163" t="s">
        <v>400</v>
      </c>
      <c r="S279" s="139" t="s">
        <v>6370</v>
      </c>
      <c r="T279" s="144">
        <v>45747</v>
      </c>
      <c r="U279" s="148" t="s">
        <v>7091</v>
      </c>
      <c r="V279" s="90">
        <v>45768</v>
      </c>
      <c r="W279" s="139" t="s">
        <v>141</v>
      </c>
      <c r="X279" s="139">
        <f>NETWORKDAYS(Tabla1[[#This Row],[FECHA DEL INCIDENTE]],Tabla1[[#This Row],[FECHA DE RESPUESTA]])</f>
        <v>16</v>
      </c>
      <c r="Y279" s="120" t="str">
        <f>IF(Tabla1[[#This Row],[ESTADO]]="ACTIVA","ACTIVA",IF(Tabla1[[#This Row],[ESTADO]]="CERRADA","CERRADA",IF(Tabla1[[#This Row],[ESTADO]]="TRASLADADA","CERRADA",IF(Tabla1[[#This Row],[ESTADO]]="DESMONTADA","CERRADA",IF(Tabla1[[#This Row],[ESTADO]]="SEGUIMIENTO","ACTIVA")))))</f>
        <v>CERRADA</v>
      </c>
      <c r="Z279" s="139" t="str">
        <f>+IF(Tabla1[[#This Row],[T. RESPUESTA]]&lt;=1,"24 HORAS",IF(Tabla1[[#This Row],[T. RESPUESTA]]=2,"48 HORAS",IF(Tabla1[[#This Row],[T. RESPUESTA]]=3,"72 HORAS",IF(Tabla1[[#This Row],[T. RESPUESTA]]=4,"96 HORAS",IF(Tabla1[[#This Row],[T. RESPUESTA]]=5,"120 HORAS",IF(Tabla1[[#This Row],[T. RESPUESTA]]&gt;=6,"6 DIAS O MAS","ERROR"))))))</f>
        <v>6 DIAS O MAS</v>
      </c>
      <c r="AA279" s="139" t="s">
        <v>6355</v>
      </c>
      <c r="AB279" s="120" t="str">
        <f>TEXT(Tabla1[[#This Row],[FECHA DEL INCIDENTE]],"MMM-DD")</f>
        <v>mar-31</v>
      </c>
      <c r="AC279" s="145" t="e">
        <f>VLOOKUP(G279,'Archivo data rimac reclamos'!B:C,2,0)</f>
        <v>#N/A</v>
      </c>
      <c r="AD279" s="145" t="e">
        <f>VLOOKUP(Tabla1[[#This Row],[dn]],'Reporte de casos MAD'!H:W,16,0)</f>
        <v>#N/A</v>
      </c>
      <c r="AE279" s="139" t="e">
        <f>VLOOKUP(Tabla1[[#This Row],[dn]],'HOJA 3 MEDICAMENTOS'!G:Q,11,0)</f>
        <v>#N/A</v>
      </c>
      <c r="AF279" s="88" t="e">
        <f>VLOOKUP(Tabla1[[#This Row],[dn]],'base pendientes viva 1a'!C:Q,15,0)</f>
        <v>#N/A</v>
      </c>
      <c r="AG279" s="88" t="e">
        <v>#N/A</v>
      </c>
      <c r="AH279" s="88" t="e">
        <v>#N/A</v>
      </c>
      <c r="AI279" s="139" t="str">
        <f>VLOOKUP(Tabla1[[#This Row],[MOTIVO]],clasificador!A:C,2,0)</f>
        <v>Solicitud</v>
      </c>
      <c r="AJ279" s="139" t="str">
        <f>VLOOKUP(Tabla1[[#This Row],[MOTIVO]],clasificador!A:C,3,0)</f>
        <v>SOLICITUD</v>
      </c>
      <c r="AK279" s="329"/>
    </row>
    <row r="280" spans="1:37" ht="18.75" customHeight="1">
      <c r="A280" s="139">
        <f>YEAR(Tabla1[[#This Row],[FECHA DEL INCIDENTE]])*100+MONTH(Tabla1[[#This Row],[FECHA DEL INCIDENTE]])</f>
        <v>202503</v>
      </c>
      <c r="B280" s="139" t="s">
        <v>6347</v>
      </c>
      <c r="C280" s="139" t="s">
        <v>6348</v>
      </c>
      <c r="D280" s="139" t="s">
        <v>1067</v>
      </c>
      <c r="E280" s="120" t="s">
        <v>400</v>
      </c>
      <c r="F280" s="139" t="s">
        <v>2</v>
      </c>
      <c r="G280" s="233">
        <v>16724511</v>
      </c>
      <c r="H280" s="146" t="s">
        <v>7099</v>
      </c>
      <c r="I280" s="140"/>
      <c r="J280" s="236">
        <v>982704113</v>
      </c>
      <c r="K280" s="147" t="s">
        <v>7100</v>
      </c>
      <c r="L280" s="139"/>
      <c r="M280" s="139"/>
      <c r="N280" s="91" t="s">
        <v>298</v>
      </c>
      <c r="O280" s="139" t="s">
        <v>299</v>
      </c>
      <c r="P280" s="147" t="s">
        <v>7090</v>
      </c>
      <c r="Q280" s="141" t="s">
        <v>6359</v>
      </c>
      <c r="R280" s="163" t="s">
        <v>400</v>
      </c>
      <c r="S280" s="139" t="s">
        <v>318</v>
      </c>
      <c r="T280" s="144">
        <v>45747</v>
      </c>
      <c r="U280" s="109" t="s">
        <v>7101</v>
      </c>
      <c r="V280" s="144">
        <v>45750</v>
      </c>
      <c r="W280" s="87" t="s">
        <v>141</v>
      </c>
      <c r="X280" s="139">
        <f>NETWORKDAYS(Tabla1[[#This Row],[FECHA DEL INCIDENTE]],Tabla1[[#This Row],[FECHA DE RESPUESTA]])</f>
        <v>4</v>
      </c>
      <c r="Y280" s="120" t="str">
        <f>IF(Tabla1[[#This Row],[ESTADO]]="ACTIVA","ACTIVA",IF(Tabla1[[#This Row],[ESTADO]]="CERRADA","CERRADA",IF(Tabla1[[#This Row],[ESTADO]]="TRASLADADA","CERRADA",IF(Tabla1[[#This Row],[ESTADO]]="DESMONTADA","CERRADA",IF(Tabla1[[#This Row],[ESTADO]]="SEGUIMIENTO","ACTIVA")))))</f>
        <v>CERRADA</v>
      </c>
      <c r="Z280" s="139" t="str">
        <f>+IF(Tabla1[[#This Row],[T. RESPUESTA]]&lt;=1,"24 HORAS",IF(Tabla1[[#This Row],[T. RESPUESTA]]=2,"48 HORAS",IF(Tabla1[[#This Row],[T. RESPUESTA]]=3,"72 HORAS",IF(Tabla1[[#This Row],[T. RESPUESTA]]=4,"96 HORAS",IF(Tabla1[[#This Row],[T. RESPUESTA]]=5,"120 HORAS",IF(Tabla1[[#This Row],[T. RESPUESTA]]&gt;=6,"6 DIAS O MAS","ERROR"))))))</f>
        <v>96 HORAS</v>
      </c>
      <c r="AA280" s="139" t="s">
        <v>6355</v>
      </c>
      <c r="AB280" s="120" t="str">
        <f>TEXT(Tabla1[[#This Row],[FECHA DEL INCIDENTE]],"MMM-DD")</f>
        <v>mar-31</v>
      </c>
      <c r="AC280" s="145" t="e">
        <f>VLOOKUP(G280,'Archivo data rimac reclamos'!B:C,2,0)</f>
        <v>#N/A</v>
      </c>
      <c r="AD280" s="145" t="e">
        <f>VLOOKUP(Tabla1[[#This Row],[dn]],'Reporte de casos MAD'!H:W,16,0)</f>
        <v>#N/A</v>
      </c>
      <c r="AE280" s="139" t="e">
        <f>VLOOKUP(Tabla1[[#This Row],[dn]],'HOJA 3 MEDICAMENTOS'!G:Q,11,0)</f>
        <v>#N/A</v>
      </c>
      <c r="AF280" s="88" t="e">
        <f>VLOOKUP(Tabla1[[#This Row],[dn]],'base pendientes viva 1a'!C:Q,15,0)</f>
        <v>#N/A</v>
      </c>
      <c r="AG280" s="88" t="e">
        <v>#N/A</v>
      </c>
      <c r="AH280" s="88" t="e">
        <v>#N/A</v>
      </c>
      <c r="AI280" s="139" t="str">
        <f>VLOOKUP(Tabla1[[#This Row],[MOTIVO]],clasificador!A:C,2,0)</f>
        <v>Solicitud</v>
      </c>
      <c r="AJ280" s="139" t="str">
        <f>VLOOKUP(Tabla1[[#This Row],[MOTIVO]],clasificador!A:C,3,0)</f>
        <v>SOLICITUD</v>
      </c>
      <c r="AK280" s="329"/>
    </row>
    <row r="281" spans="1:37" ht="18.75" customHeight="1">
      <c r="A281" s="139">
        <f>YEAR(Tabla1[[#This Row],[FECHA DEL INCIDENTE]])*100+MONTH(Tabla1[[#This Row],[FECHA DEL INCIDENTE]])</f>
        <v>202503</v>
      </c>
      <c r="B281" s="139" t="s">
        <v>6347</v>
      </c>
      <c r="C281" s="139" t="s">
        <v>6348</v>
      </c>
      <c r="D281" s="139" t="s">
        <v>1067</v>
      </c>
      <c r="E281" s="120" t="s">
        <v>400</v>
      </c>
      <c r="F281" s="139" t="s">
        <v>2</v>
      </c>
      <c r="G281" s="233">
        <v>29278513</v>
      </c>
      <c r="H281" s="146" t="s">
        <v>7102</v>
      </c>
      <c r="I281" s="140"/>
      <c r="J281" s="236">
        <v>959356710</v>
      </c>
      <c r="K281" s="147" t="s">
        <v>7103</v>
      </c>
      <c r="L281" s="139"/>
      <c r="M281" s="139"/>
      <c r="N281" s="91" t="s">
        <v>298</v>
      </c>
      <c r="O281" s="139" t="s">
        <v>299</v>
      </c>
      <c r="P281" s="147" t="s">
        <v>7090</v>
      </c>
      <c r="Q281" s="141" t="s">
        <v>6359</v>
      </c>
      <c r="R281" s="163" t="s">
        <v>400</v>
      </c>
      <c r="S281" s="139" t="s">
        <v>349</v>
      </c>
      <c r="T281" s="144">
        <v>45747</v>
      </c>
      <c r="U281" s="109" t="s">
        <v>7104</v>
      </c>
      <c r="V281" s="144">
        <v>45750</v>
      </c>
      <c r="W281" s="87" t="s">
        <v>141</v>
      </c>
      <c r="X281" s="139">
        <f>NETWORKDAYS(Tabla1[[#This Row],[FECHA DEL INCIDENTE]],Tabla1[[#This Row],[FECHA DE RESPUESTA]])</f>
        <v>4</v>
      </c>
      <c r="Y281" s="120" t="str">
        <f>IF(Tabla1[[#This Row],[ESTADO]]="ACTIVA","ACTIVA",IF(Tabla1[[#This Row],[ESTADO]]="CERRADA","CERRADA",IF(Tabla1[[#This Row],[ESTADO]]="TRASLADADA","CERRADA",IF(Tabla1[[#This Row],[ESTADO]]="DESMONTADA","CERRADA",IF(Tabla1[[#This Row],[ESTADO]]="SEGUIMIENTO","ACTIVA")))))</f>
        <v>CERRADA</v>
      </c>
      <c r="Z281" s="139" t="str">
        <f>+IF(Tabla1[[#This Row],[T. RESPUESTA]]&lt;=1,"24 HORAS",IF(Tabla1[[#This Row],[T. RESPUESTA]]=2,"48 HORAS",IF(Tabla1[[#This Row],[T. RESPUESTA]]=3,"72 HORAS",IF(Tabla1[[#This Row],[T. RESPUESTA]]=4,"96 HORAS",IF(Tabla1[[#This Row],[T. RESPUESTA]]=5,"120 HORAS",IF(Tabla1[[#This Row],[T. RESPUESTA]]&gt;=6,"6 DIAS O MAS","ERROR"))))))</f>
        <v>96 HORAS</v>
      </c>
      <c r="AA281" s="139" t="s">
        <v>6355</v>
      </c>
      <c r="AB281" s="120" t="str">
        <f>TEXT(Tabla1[[#This Row],[FECHA DEL INCIDENTE]],"MMM-DD")</f>
        <v>mar-31</v>
      </c>
      <c r="AC281" s="145" t="e">
        <f>VLOOKUP(G281,'Archivo data rimac reclamos'!B:C,2,0)</f>
        <v>#N/A</v>
      </c>
      <c r="AD281" s="145" t="e">
        <f>VLOOKUP(Tabla1[[#This Row],[dn]],'Reporte de casos MAD'!H:W,16,0)</f>
        <v>#N/A</v>
      </c>
      <c r="AE281" s="139" t="e">
        <f>VLOOKUP(Tabla1[[#This Row],[dn]],'HOJA 3 MEDICAMENTOS'!G:Q,11,0)</f>
        <v>#N/A</v>
      </c>
      <c r="AF281" s="88" t="e">
        <f>VLOOKUP(Tabla1[[#This Row],[dn]],'base pendientes viva 1a'!C:Q,15,0)</f>
        <v>#N/A</v>
      </c>
      <c r="AG281" s="88" t="e">
        <v>#N/A</v>
      </c>
      <c r="AH281" s="88" t="e">
        <v>#N/A</v>
      </c>
      <c r="AI281" s="139" t="str">
        <f>VLOOKUP(Tabla1[[#This Row],[MOTIVO]],clasificador!A:C,2,0)</f>
        <v>Solicitud</v>
      </c>
      <c r="AJ281" s="139" t="str">
        <f>VLOOKUP(Tabla1[[#This Row],[MOTIVO]],clasificador!A:C,3,0)</f>
        <v>SOLICITUD</v>
      </c>
      <c r="AK281" s="329"/>
    </row>
    <row r="282" spans="1:37" ht="18.75" hidden="1" customHeight="1">
      <c r="A282" s="120">
        <f>YEAR(Tabla1[[#This Row],[FECHA DEL INCIDENTE]])*100+MONTH(Tabla1[[#This Row],[FECHA DEL INCIDENTE]])</f>
        <v>202503</v>
      </c>
      <c r="B282" s="120" t="s">
        <v>6347</v>
      </c>
      <c r="C282" s="120" t="s">
        <v>6348</v>
      </c>
      <c r="D282" s="120" t="s">
        <v>1067</v>
      </c>
      <c r="E282" s="120" t="s">
        <v>400</v>
      </c>
      <c r="F282" s="120" t="s">
        <v>2</v>
      </c>
      <c r="G282" s="232" t="s">
        <v>417</v>
      </c>
      <c r="H282" s="122" t="s">
        <v>418</v>
      </c>
      <c r="I282" s="119"/>
      <c r="J282" s="235">
        <v>956923666</v>
      </c>
      <c r="K282" s="41" t="s">
        <v>419</v>
      </c>
      <c r="L282" s="120"/>
      <c r="M282" s="120"/>
      <c r="N282" s="119" t="s">
        <v>6498</v>
      </c>
      <c r="O282" s="120" t="s">
        <v>299</v>
      </c>
      <c r="P282" s="121" t="s">
        <v>7105</v>
      </c>
      <c r="Q282" s="6" t="s">
        <v>313</v>
      </c>
      <c r="R282" s="129" t="s">
        <v>338</v>
      </c>
      <c r="S282" s="120" t="s">
        <v>339</v>
      </c>
      <c r="T282" s="127">
        <v>45747</v>
      </c>
      <c r="U282" s="124" t="s">
        <v>7106</v>
      </c>
      <c r="V282" s="127">
        <v>45756</v>
      </c>
      <c r="W282" s="120" t="s">
        <v>141</v>
      </c>
      <c r="X282" s="120">
        <f>NETWORKDAYS(Tabla1[[#This Row],[FECHA DEL INCIDENTE]],Tabla1[[#This Row],[FECHA DE RESPUESTA]])</f>
        <v>8</v>
      </c>
      <c r="Y282" s="120" t="str">
        <f>IF(Tabla1[[#This Row],[ESTADO]]="ACTIVA","ACTIVA",IF(Tabla1[[#This Row],[ESTADO]]="CERRADA","CERRADA",IF(Tabla1[[#This Row],[ESTADO]]="TRASLADADA","CERRADA",IF(Tabla1[[#This Row],[ESTADO]]="DESMONTADA","CERRADA",IF(Tabla1[[#This Row],[ESTADO]]="SEGUIMIENTO","ACTIVA")))))</f>
        <v>CERRADA</v>
      </c>
      <c r="Z282" s="120" t="str">
        <f>+IF(Tabla1[[#This Row],[T. RESPUESTA]]&lt;=1,"24 HORAS",IF(Tabla1[[#This Row],[T. RESPUESTA]]=2,"48 HORAS",IF(Tabla1[[#This Row],[T. RESPUESTA]]=3,"72 HORAS",IF(Tabla1[[#This Row],[T. RESPUESTA]]=4,"96 HORAS",IF(Tabla1[[#This Row],[T. RESPUESTA]]=5,"120 HORAS",IF(Tabla1[[#This Row],[T. RESPUESTA]]&gt;=6,"6 DIAS O MAS","ERROR"))))))</f>
        <v>6 DIAS O MAS</v>
      </c>
      <c r="AA282" s="120" t="s">
        <v>6355</v>
      </c>
      <c r="AB282" s="120" t="str">
        <f>TEXT(Tabla1[[#This Row],[FECHA DEL INCIDENTE]],"MMM-DD")</f>
        <v>mar-31</v>
      </c>
      <c r="AC282" s="122" t="e">
        <f>VLOOKUP(G282,'Archivo data rimac reclamos'!B:C,2,0)</f>
        <v>#N/A</v>
      </c>
      <c r="AD282" s="122" t="e">
        <f>VLOOKUP(Tabla1[[#This Row],[dn]],'Reporte de casos MAD'!H:W,16,0)</f>
        <v>#N/A</v>
      </c>
      <c r="AE282" s="120" t="e">
        <f>VLOOKUP(Tabla1[[#This Row],[dn]],'HOJA 3 MEDICAMENTOS'!G:Q,11,0)</f>
        <v>#N/A</v>
      </c>
      <c r="AF282" t="e">
        <f>VLOOKUP(Tabla1[[#This Row],[dn]],'base pendientes viva 1a'!C:Q,15,0)</f>
        <v>#N/A</v>
      </c>
      <c r="AG282" t="s">
        <v>406</v>
      </c>
      <c r="AH282">
        <v>0</v>
      </c>
      <c r="AI282" s="120" t="str">
        <f>VLOOKUP(Tabla1[[#This Row],[MOTIVO]],clasificador!A:C,2,0)</f>
        <v>Acceso</v>
      </c>
      <c r="AJ282" s="120" t="str">
        <f>VLOOKUP(Tabla1[[#This Row],[MOTIVO]],clasificador!A:C,3,0)</f>
        <v>SERVICIO</v>
      </c>
      <c r="AK282" s="329"/>
    </row>
    <row r="283" spans="1:37" ht="18.75" customHeight="1">
      <c r="A283" s="120">
        <f>YEAR(Tabla1[[#This Row],[FECHA DEL INCIDENTE]])*100+MONTH(Tabla1[[#This Row],[FECHA DEL INCIDENTE]])</f>
        <v>202503</v>
      </c>
      <c r="B283" s="120" t="s">
        <v>6347</v>
      </c>
      <c r="C283" s="120" t="s">
        <v>6348</v>
      </c>
      <c r="D283" s="120" t="s">
        <v>1067</v>
      </c>
      <c r="E283" s="120" t="s">
        <v>400</v>
      </c>
      <c r="F283" s="120" t="s">
        <v>2</v>
      </c>
      <c r="G283" s="232">
        <v>25677282</v>
      </c>
      <c r="H283" s="119" t="s">
        <v>149</v>
      </c>
      <c r="I283" s="119"/>
      <c r="J283" s="235"/>
      <c r="K283" s="120"/>
      <c r="L283" s="120"/>
      <c r="M283" s="120"/>
      <c r="N283" s="119" t="s">
        <v>6498</v>
      </c>
      <c r="O283" s="120" t="s">
        <v>299</v>
      </c>
      <c r="P283" s="121" t="s">
        <v>7107</v>
      </c>
      <c r="Q283" s="125" t="s">
        <v>6901</v>
      </c>
      <c r="R283" s="129" t="s">
        <v>400</v>
      </c>
      <c r="S283" s="120" t="s">
        <v>349</v>
      </c>
      <c r="T283" s="127">
        <v>45747</v>
      </c>
      <c r="U283" s="124" t="s">
        <v>7108</v>
      </c>
      <c r="V283" s="4">
        <v>45755</v>
      </c>
      <c r="W283" s="120" t="s">
        <v>141</v>
      </c>
      <c r="X283" s="120">
        <f>NETWORKDAYS(Tabla1[[#This Row],[FECHA DEL INCIDENTE]],Tabla1[[#This Row],[FECHA DE RESPUESTA]])</f>
        <v>7</v>
      </c>
      <c r="Y283" s="120" t="str">
        <f>IF(Tabla1[[#This Row],[ESTADO]]="ACTIVA","ACTIVA",IF(Tabla1[[#This Row],[ESTADO]]="CERRADA","CERRADA",IF(Tabla1[[#This Row],[ESTADO]]="TRASLADADA","CERRADA",IF(Tabla1[[#This Row],[ESTADO]]="DESMONTADA","CERRADA",IF(Tabla1[[#This Row],[ESTADO]]="SEGUIMIENTO","ACTIVA")))))</f>
        <v>CERRADA</v>
      </c>
      <c r="Z283" s="120" t="str">
        <f>+IF(Tabla1[[#This Row],[T. RESPUESTA]]&lt;=1,"24 HORAS",IF(Tabla1[[#This Row],[T. RESPUESTA]]=2,"48 HORAS",IF(Tabla1[[#This Row],[T. RESPUESTA]]=3,"72 HORAS",IF(Tabla1[[#This Row],[T. RESPUESTA]]=4,"96 HORAS",IF(Tabla1[[#This Row],[T. RESPUESTA]]=5,"120 HORAS",IF(Tabla1[[#This Row],[T. RESPUESTA]]&gt;=6,"6 DIAS O MAS","ERROR"))))))</f>
        <v>6 DIAS O MAS</v>
      </c>
      <c r="AA283" s="120" t="s">
        <v>6355</v>
      </c>
      <c r="AB283" s="120" t="str">
        <f>TEXT(Tabla1[[#This Row],[FECHA DEL INCIDENTE]],"MMM-DD")</f>
        <v>mar-31</v>
      </c>
      <c r="AC283" s="122" t="e">
        <f>VLOOKUP(G283,'Archivo data rimac reclamos'!B:C,2,0)</f>
        <v>#N/A</v>
      </c>
      <c r="AD283" s="122" t="e">
        <f>VLOOKUP(Tabla1[[#This Row],[dn]],'Reporte de casos MAD'!H:W,16,0)</f>
        <v>#N/A</v>
      </c>
      <c r="AE283" s="120" t="e">
        <f>VLOOKUP(Tabla1[[#This Row],[dn]],'HOJA 3 MEDICAMENTOS'!G:Q,11,0)</f>
        <v>#N/A</v>
      </c>
      <c r="AF283" t="str">
        <f>VLOOKUP(Tabla1[[#This Row],[dn]],'base pendientes viva 1a'!C:Q,15,0)</f>
        <v>SI</v>
      </c>
      <c r="AG283" t="e">
        <v>#N/A</v>
      </c>
      <c r="AH283" t="e">
        <v>#N/A</v>
      </c>
      <c r="AI283" s="120" t="str">
        <f>VLOOKUP(Tabla1[[#This Row],[MOTIVO]],clasificador!A:C,2,0)</f>
        <v>Atencion Asistencial</v>
      </c>
      <c r="AJ283" s="120" t="str">
        <f>VLOOKUP(Tabla1[[#This Row],[MOTIVO]],clasificador!A:C,3,0)</f>
        <v>SERVICIO</v>
      </c>
      <c r="AK283" s="329"/>
    </row>
    <row r="284" spans="1:37" ht="18.75" hidden="1" customHeight="1">
      <c r="A284" s="120">
        <f>YEAR(Tabla1[[#This Row],[FECHA DEL INCIDENTE]])*100+MONTH(Tabla1[[#This Row],[FECHA DEL INCIDENTE]])</f>
        <v>202503</v>
      </c>
      <c r="B284" s="120" t="s">
        <v>6347</v>
      </c>
      <c r="C284" s="120" t="s">
        <v>6348</v>
      </c>
      <c r="D284" s="120" t="s">
        <v>1067</v>
      </c>
      <c r="E284" s="120" t="s">
        <v>6819</v>
      </c>
      <c r="F284" s="120" t="s">
        <v>2</v>
      </c>
      <c r="G284" s="232">
        <v>10424161</v>
      </c>
      <c r="H284" s="122" t="s">
        <v>7109</v>
      </c>
      <c r="I284" s="119"/>
      <c r="J284" s="235"/>
      <c r="K284" s="120"/>
      <c r="L284" s="133" t="s">
        <v>7110</v>
      </c>
      <c r="M284" s="119"/>
      <c r="N284" s="119" t="s">
        <v>26</v>
      </c>
      <c r="O284" s="120" t="s">
        <v>358</v>
      </c>
      <c r="P284" s="136" t="s">
        <v>7111</v>
      </c>
      <c r="Q284" s="125" t="s">
        <v>6352</v>
      </c>
      <c r="R284" s="129" t="s">
        <v>338</v>
      </c>
      <c r="S284" s="120" t="s">
        <v>6353</v>
      </c>
      <c r="T284" s="127">
        <v>45747</v>
      </c>
      <c r="U284" s="124" t="s">
        <v>7112</v>
      </c>
      <c r="V284" s="4">
        <v>45761</v>
      </c>
      <c r="W284" s="120" t="s">
        <v>141</v>
      </c>
      <c r="X284" s="120">
        <f>NETWORKDAYS(Tabla1[[#This Row],[FECHA DEL INCIDENTE]],Tabla1[[#This Row],[FECHA DE RESPUESTA]])</f>
        <v>11</v>
      </c>
      <c r="Y284" s="120" t="str">
        <f>IF(Tabla1[[#This Row],[ESTADO]]="ACTIVA","ACTIVA",IF(Tabla1[[#This Row],[ESTADO]]="CERRADA","CERRADA",IF(Tabla1[[#This Row],[ESTADO]]="TRASLADADA","CERRADA",IF(Tabla1[[#This Row],[ESTADO]]="DESMONTADA","CERRADA",IF(Tabla1[[#This Row],[ESTADO]]="SEGUIMIENTO","ACTIVA")))))</f>
        <v>CERRADA</v>
      </c>
      <c r="Z284" s="120" t="str">
        <f>+IF(Tabla1[[#This Row],[T. RESPUESTA]]&lt;=1,"24 HORAS",IF(Tabla1[[#This Row],[T. RESPUESTA]]=2,"48 HORAS",IF(Tabla1[[#This Row],[T. RESPUESTA]]=3,"72 HORAS",IF(Tabla1[[#This Row],[T. RESPUESTA]]=4,"96 HORAS",IF(Tabla1[[#This Row],[T. RESPUESTA]]=5,"120 HORAS",IF(Tabla1[[#This Row],[T. RESPUESTA]]&gt;=6,"6 DIAS O MAS","ERROR"))))))</f>
        <v>6 DIAS O MAS</v>
      </c>
      <c r="AA284" s="120" t="s">
        <v>6355</v>
      </c>
      <c r="AB284" s="120" t="str">
        <f>TEXT(Tabla1[[#This Row],[FECHA DEL INCIDENTE]],"MMM-DD")</f>
        <v>mar-31</v>
      </c>
      <c r="AC284" s="122" t="e">
        <f>VLOOKUP(G284,'Archivo data rimac reclamos'!B:C,2,0)</f>
        <v>#N/A</v>
      </c>
      <c r="AD284" s="122" t="e">
        <f>VLOOKUP(Tabla1[[#This Row],[dn]],'Reporte de casos MAD'!H:W,16,0)</f>
        <v>#N/A</v>
      </c>
      <c r="AE284" s="120" t="e">
        <f>VLOOKUP(Tabla1[[#This Row],[dn]],'HOJA 3 MEDICAMENTOS'!G:Q,11,0)</f>
        <v>#N/A</v>
      </c>
      <c r="AF284" t="e">
        <f>VLOOKUP(Tabla1[[#This Row],[dn]],'base pendientes viva 1a'!C:Q,15,0)</f>
        <v>#N/A</v>
      </c>
      <c r="AG284" t="e">
        <v>#N/A</v>
      </c>
      <c r="AH284" t="e">
        <v>#N/A</v>
      </c>
      <c r="AI284" s="120" t="str">
        <f>VLOOKUP(Tabla1[[#This Row],[MOTIVO]],clasificador!A:C,2,0)</f>
        <v>Medicamentos</v>
      </c>
      <c r="AJ284" s="120" t="str">
        <f>VLOOKUP(Tabla1[[#This Row],[MOTIVO]],clasificador!A:C,3,0)</f>
        <v>SERVICIO</v>
      </c>
      <c r="AK284" s="329"/>
    </row>
    <row r="285" spans="1:37" ht="18.75" customHeight="1">
      <c r="A285" s="120">
        <f>YEAR(Tabla1[[#This Row],[FECHA DEL INCIDENTE]])*100+MONTH(Tabla1[[#This Row],[FECHA DEL INCIDENTE]])</f>
        <v>202503</v>
      </c>
      <c r="B285" s="120" t="s">
        <v>6347</v>
      </c>
      <c r="C285" s="120" t="s">
        <v>6348</v>
      </c>
      <c r="D285" s="120" t="s">
        <v>1067</v>
      </c>
      <c r="E285" s="120" t="s">
        <v>400</v>
      </c>
      <c r="F285" s="120" t="s">
        <v>2</v>
      </c>
      <c r="G285" s="232">
        <v>45754659</v>
      </c>
      <c r="H285" s="122" t="s">
        <v>7113</v>
      </c>
      <c r="I285" s="119"/>
      <c r="J285" s="235">
        <v>936061010</v>
      </c>
      <c r="K285" s="120"/>
      <c r="L285" s="120"/>
      <c r="M285" s="120"/>
      <c r="N285" s="2" t="s">
        <v>298</v>
      </c>
      <c r="O285" s="1" t="s">
        <v>299</v>
      </c>
      <c r="P285" s="121" t="s">
        <v>7114</v>
      </c>
      <c r="Q285" s="125" t="s">
        <v>6359</v>
      </c>
      <c r="R285" s="129" t="s">
        <v>400</v>
      </c>
      <c r="S285" s="120" t="s">
        <v>7115</v>
      </c>
      <c r="T285" s="127">
        <v>45747</v>
      </c>
      <c r="U285" s="124" t="s">
        <v>7116</v>
      </c>
      <c r="V285" s="4">
        <v>45752</v>
      </c>
      <c r="W285" s="120" t="s">
        <v>141</v>
      </c>
      <c r="X285" s="120">
        <f>NETWORKDAYS(Tabla1[[#This Row],[FECHA DEL INCIDENTE]],Tabla1[[#This Row],[FECHA DE RESPUESTA]])</f>
        <v>5</v>
      </c>
      <c r="Y285" s="120" t="str">
        <f>IF(Tabla1[[#This Row],[ESTADO]]="ACTIVA","ACTIVA",IF(Tabla1[[#This Row],[ESTADO]]="CERRADA","CERRADA",IF(Tabla1[[#This Row],[ESTADO]]="TRASLADADA","CERRADA",IF(Tabla1[[#This Row],[ESTADO]]="DESMONTADA","CERRADA",IF(Tabla1[[#This Row],[ESTADO]]="SEGUIMIENTO","ACTIVA")))))</f>
        <v>CERRADA</v>
      </c>
      <c r="Z285" s="120" t="str">
        <f>+IF(Tabla1[[#This Row],[T. RESPUESTA]]&lt;=1,"24 HORAS",IF(Tabla1[[#This Row],[T. RESPUESTA]]=2,"48 HORAS",IF(Tabla1[[#This Row],[T. RESPUESTA]]=3,"72 HORAS",IF(Tabla1[[#This Row],[T. RESPUESTA]]=4,"96 HORAS",IF(Tabla1[[#This Row],[T. RESPUESTA]]=5,"120 HORAS",IF(Tabla1[[#This Row],[T. RESPUESTA]]&gt;=6,"6 DIAS O MAS","ERROR"))))))</f>
        <v>120 HORAS</v>
      </c>
      <c r="AA285" s="120" t="s">
        <v>6355</v>
      </c>
      <c r="AB285" s="120" t="str">
        <f>TEXT(Tabla1[[#This Row],[FECHA DEL INCIDENTE]],"MMM-DD")</f>
        <v>mar-31</v>
      </c>
      <c r="AC285" s="122" t="e">
        <f>VLOOKUP(G285,'Archivo data rimac reclamos'!B:C,2,0)</f>
        <v>#N/A</v>
      </c>
      <c r="AD285" s="122" t="e">
        <f>VLOOKUP(Tabla1[[#This Row],[dn]],'Reporte de casos MAD'!H:W,16,0)</f>
        <v>#N/A</v>
      </c>
      <c r="AE285" s="120" t="e">
        <f>VLOOKUP(Tabla1[[#This Row],[dn]],'HOJA 3 MEDICAMENTOS'!G:Q,11,0)</f>
        <v>#N/A</v>
      </c>
      <c r="AF285" t="e">
        <f>VLOOKUP(Tabla1[[#This Row],[dn]],'base pendientes viva 1a'!C:Q,15,0)</f>
        <v>#N/A</v>
      </c>
      <c r="AG285" t="e">
        <v>#N/A</v>
      </c>
      <c r="AH285" t="e">
        <v>#N/A</v>
      </c>
      <c r="AI285" s="120" t="str">
        <f>VLOOKUP(Tabla1[[#This Row],[MOTIVO]],clasificador!A:C,2,0)</f>
        <v>Solicitud</v>
      </c>
      <c r="AJ285" s="120" t="str">
        <f>VLOOKUP(Tabla1[[#This Row],[MOTIVO]],clasificador!A:C,3,0)</f>
        <v>SOLICITUD</v>
      </c>
      <c r="AK285" s="329"/>
    </row>
    <row r="286" spans="1:37" ht="18.75" hidden="1" customHeight="1">
      <c r="A286" s="1">
        <f>YEAR(Tabla1[[#This Row],[FECHA DEL INCIDENTE]])*100+MONTH(Tabla1[[#This Row],[FECHA DEL INCIDENTE]])</f>
        <v>202503</v>
      </c>
      <c r="B286" s="1" t="s">
        <v>6347</v>
      </c>
      <c r="C286" s="1" t="s">
        <v>6348</v>
      </c>
      <c r="D286" s="1" t="s">
        <v>1067</v>
      </c>
      <c r="E286" s="120" t="s">
        <v>400</v>
      </c>
      <c r="F286" s="1" t="s">
        <v>2</v>
      </c>
      <c r="G286" s="232">
        <v>73028278</v>
      </c>
      <c r="H286" s="122" t="s">
        <v>7046</v>
      </c>
      <c r="I286" s="119"/>
      <c r="J286" s="235"/>
      <c r="K286" s="120"/>
      <c r="L286" s="120"/>
      <c r="M286" s="120"/>
      <c r="N286" s="119" t="s">
        <v>6498</v>
      </c>
      <c r="O286" s="1" t="s">
        <v>299</v>
      </c>
      <c r="P286" s="66" t="s">
        <v>7117</v>
      </c>
      <c r="Q286" s="6" t="s">
        <v>313</v>
      </c>
      <c r="R286" s="10" t="s">
        <v>338</v>
      </c>
      <c r="S286" s="1" t="s">
        <v>339</v>
      </c>
      <c r="T286" s="4">
        <v>45747</v>
      </c>
      <c r="U286" s="67" t="s">
        <v>7118</v>
      </c>
      <c r="V286" s="4">
        <v>45755</v>
      </c>
      <c r="W286" s="1" t="s">
        <v>141</v>
      </c>
      <c r="X286" s="120">
        <f>NETWORKDAYS(Tabla1[[#This Row],[FECHA DEL INCIDENTE]],Tabla1[[#This Row],[FECHA DE RESPUESTA]])</f>
        <v>7</v>
      </c>
      <c r="Y286" s="120" t="str">
        <f>IF(Tabla1[[#This Row],[ESTADO]]="ACTIVA","ACTIVA",IF(Tabla1[[#This Row],[ESTADO]]="CERRADA","CERRADA",IF(Tabla1[[#This Row],[ESTADO]]="TRASLADADA","CERRADA",IF(Tabla1[[#This Row],[ESTADO]]="DESMONTADA","CERRADA",IF(Tabla1[[#This Row],[ESTADO]]="SEGUIMIENTO","ACTIVA")))))</f>
        <v>CERRADA</v>
      </c>
      <c r="Z286" s="120" t="str">
        <f>+IF(Tabla1[[#This Row],[T. RESPUESTA]]&lt;=1,"24 HORAS",IF(Tabla1[[#This Row],[T. RESPUESTA]]=2,"48 HORAS",IF(Tabla1[[#This Row],[T. RESPUESTA]]=3,"72 HORAS",IF(Tabla1[[#This Row],[T. RESPUESTA]]=4,"96 HORAS",IF(Tabla1[[#This Row],[T. RESPUESTA]]=5,"120 HORAS",IF(Tabla1[[#This Row],[T. RESPUESTA]]&gt;=6,"6 DIAS O MAS","ERROR"))))))</f>
        <v>6 DIAS O MAS</v>
      </c>
      <c r="AA286" s="1" t="s">
        <v>6355</v>
      </c>
      <c r="AB286" s="120" t="str">
        <f>TEXT(Tabla1[[#This Row],[FECHA DEL INCIDENTE]],"MMM-DD")</f>
        <v>mar-31</v>
      </c>
      <c r="AC286" s="122" t="e">
        <f>VLOOKUP(#REF!,'Archivo data rimac reclamos'!B:C,2,0)</f>
        <v>#REF!</v>
      </c>
      <c r="AD286" s="122" t="e">
        <f>VLOOKUP(Tabla1[[#This Row],[dn]],'Reporte de casos MAD'!H:W,16,0)</f>
        <v>#N/A</v>
      </c>
      <c r="AE286" s="120" t="e">
        <f>VLOOKUP(Tabla1[[#This Row],[dn]],'HOJA 3 MEDICAMENTOS'!G:Q,11,0)</f>
        <v>#N/A</v>
      </c>
      <c r="AF286" s="119" t="e">
        <f>VLOOKUP(Tabla1[[#This Row],[dn]],'base pendientes viva 1a'!C:Q,15,0)</f>
        <v>#N/A</v>
      </c>
      <c r="AG286" s="119"/>
      <c r="AH286" s="119"/>
      <c r="AI286" s="120" t="str">
        <f>VLOOKUP(Tabla1[[#This Row],[MOTIVO]],clasificador!A:C,2,0)</f>
        <v>Acceso</v>
      </c>
      <c r="AJ286" s="120" t="str">
        <f>VLOOKUP(Tabla1[[#This Row],[MOTIVO]],clasificador!A:C,3,0)</f>
        <v>SERVICIO</v>
      </c>
      <c r="AK286" s="329"/>
    </row>
    <row r="287" spans="1:37" ht="18.75" hidden="1" customHeight="1">
      <c r="A287" s="120">
        <f>YEAR(Tabla1[[#This Row],[FECHA DEL INCIDENTE]])*100+MONTH(Tabla1[[#This Row],[FECHA DEL INCIDENTE]])</f>
        <v>202504</v>
      </c>
      <c r="B287" s="120" t="s">
        <v>6347</v>
      </c>
      <c r="C287" s="120" t="s">
        <v>6348</v>
      </c>
      <c r="D287" s="120" t="s">
        <v>1067</v>
      </c>
      <c r="E287" s="120" t="s">
        <v>400</v>
      </c>
      <c r="F287" s="120" t="s">
        <v>2</v>
      </c>
      <c r="G287" s="232" t="s">
        <v>417</v>
      </c>
      <c r="H287" s="122" t="s">
        <v>418</v>
      </c>
      <c r="I287" s="119"/>
      <c r="J287" s="235">
        <v>956923666</v>
      </c>
      <c r="K287" s="41" t="s">
        <v>419</v>
      </c>
      <c r="L287" s="120"/>
      <c r="M287" s="120"/>
      <c r="N287" s="2" t="s">
        <v>298</v>
      </c>
      <c r="O287" s="120" t="s">
        <v>299</v>
      </c>
      <c r="P287" s="121" t="s">
        <v>420</v>
      </c>
      <c r="Q287" s="125" t="s">
        <v>301</v>
      </c>
      <c r="R287" s="129" t="s">
        <v>421</v>
      </c>
      <c r="S287" s="120" t="s">
        <v>422</v>
      </c>
      <c r="T287" s="127">
        <v>45748</v>
      </c>
      <c r="U287" s="124" t="s">
        <v>7119</v>
      </c>
      <c r="V287" s="127">
        <v>45749</v>
      </c>
      <c r="W287" s="120" t="s">
        <v>141</v>
      </c>
      <c r="X287" s="120">
        <f>NETWORKDAYS(Tabla1[[#This Row],[FECHA DEL INCIDENTE]],Tabla1[[#This Row],[FECHA DE RESPUESTA]])</f>
        <v>2</v>
      </c>
      <c r="Y287" s="120" t="str">
        <f>IF(Tabla1[[#This Row],[ESTADO]]="ACTIVA","ACTIVA",IF(Tabla1[[#This Row],[ESTADO]]="CERRADA","CERRADA",IF(Tabla1[[#This Row],[ESTADO]]="TRASLADADA","CERRADA",IF(Tabla1[[#This Row],[ESTADO]]="DESMONTADA","CERRADA",IF(Tabla1[[#This Row],[ESTADO]]="SEGUIMIENTO","ACTIVA")))))</f>
        <v>CERRADA</v>
      </c>
      <c r="Z287" s="120" t="str">
        <f>+IF(Tabla1[[#This Row],[T. RESPUESTA]]&lt;=1,"24 HORAS",IF(Tabla1[[#This Row],[T. RESPUESTA]]=2,"48 HORAS",IF(Tabla1[[#This Row],[T. RESPUESTA]]=3,"72 HORAS",IF(Tabla1[[#This Row],[T. RESPUESTA]]=4,"96 HORAS",IF(Tabla1[[#This Row],[T. RESPUESTA]]=5,"120 HORAS",IF(Tabla1[[#This Row],[T. RESPUESTA]]&gt;=6,"6 DIAS O MAS","ERROR"))))))</f>
        <v>48 HORAS</v>
      </c>
      <c r="AA287" s="120" t="s">
        <v>6355</v>
      </c>
      <c r="AB287" s="120" t="str">
        <f>TEXT(Tabla1[[#This Row],[FECHA DEL INCIDENTE]],"MMM-DD")</f>
        <v>abr-01</v>
      </c>
      <c r="AC287" s="122" t="e">
        <f>VLOOKUP(G287,'Archivo data rimac reclamos'!B:C,2,0)</f>
        <v>#N/A</v>
      </c>
      <c r="AD287" s="122" t="e">
        <f>VLOOKUP(Tabla1[[#This Row],[dn]],'Reporte de casos MAD'!H:W,16,0)</f>
        <v>#N/A</v>
      </c>
      <c r="AE287" s="120" t="e">
        <f>VLOOKUP(Tabla1[[#This Row],[dn]],'HOJA 3 MEDICAMENTOS'!G:Q,11,0)</f>
        <v>#N/A</v>
      </c>
      <c r="AF287" t="e">
        <f>VLOOKUP(Tabla1[[#This Row],[dn]],'base pendientes viva 1a'!C:Q,15,0)</f>
        <v>#N/A</v>
      </c>
      <c r="AG287" t="s">
        <v>406</v>
      </c>
      <c r="AH287">
        <v>0</v>
      </c>
      <c r="AI287" s="120" t="str">
        <f>VLOOKUP(Tabla1[[#This Row],[MOTIVO]],clasificador!A:C,2,0)</f>
        <v>Solicitud</v>
      </c>
      <c r="AJ287" s="120" t="str">
        <f>VLOOKUP(Tabla1[[#This Row],[MOTIVO]],clasificador!A:C,3,0)</f>
        <v>SOLICITUD</v>
      </c>
      <c r="AK287" s="329"/>
    </row>
    <row r="288" spans="1:37" ht="18.75" hidden="1" customHeight="1">
      <c r="A288" s="120">
        <f>YEAR(Tabla1[[#This Row],[FECHA DEL INCIDENTE]])*100+MONTH(Tabla1[[#This Row],[FECHA DEL INCIDENTE]])</f>
        <v>202504</v>
      </c>
      <c r="B288" s="120" t="s">
        <v>6347</v>
      </c>
      <c r="C288" s="120" t="s">
        <v>6348</v>
      </c>
      <c r="D288" s="120" t="s">
        <v>1067</v>
      </c>
      <c r="E288" s="120" t="s">
        <v>400</v>
      </c>
      <c r="F288" s="120" t="s">
        <v>2</v>
      </c>
      <c r="G288" s="208">
        <v>40204963</v>
      </c>
      <c r="H288" s="122" t="s">
        <v>423</v>
      </c>
      <c r="I288" s="119"/>
      <c r="J288" s="235">
        <v>999203060</v>
      </c>
      <c r="K288" s="120"/>
      <c r="L288" s="120"/>
      <c r="M288" s="120"/>
      <c r="N288" s="2" t="s">
        <v>298</v>
      </c>
      <c r="O288" s="120" t="s">
        <v>299</v>
      </c>
      <c r="P288" s="121" t="s">
        <v>7120</v>
      </c>
      <c r="Q288" s="125" t="s">
        <v>301</v>
      </c>
      <c r="R288" s="129" t="s">
        <v>408</v>
      </c>
      <c r="S288" s="120" t="s">
        <v>331</v>
      </c>
      <c r="T288" s="117">
        <v>45748</v>
      </c>
      <c r="U288" s="124" t="s">
        <v>7121</v>
      </c>
      <c r="V288" s="127">
        <v>45749</v>
      </c>
      <c r="W288" s="120" t="s">
        <v>141</v>
      </c>
      <c r="X288" s="120">
        <f>NETWORKDAYS(Tabla1[[#This Row],[FECHA DEL INCIDENTE]],Tabla1[[#This Row],[FECHA DE RESPUESTA]])</f>
        <v>2</v>
      </c>
      <c r="Y288" s="120" t="str">
        <f>IF(Tabla1[[#This Row],[ESTADO]]="ACTIVA","ACTIVA",IF(Tabla1[[#This Row],[ESTADO]]="CERRADA","CERRADA",IF(Tabla1[[#This Row],[ESTADO]]="TRASLADADA","CERRADA",IF(Tabla1[[#This Row],[ESTADO]]="DESMONTADA","CERRADA",IF(Tabla1[[#This Row],[ESTADO]]="SEGUIMIENTO","ACTIVA")))))</f>
        <v>CERRADA</v>
      </c>
      <c r="Z288" s="120" t="str">
        <f>+IF(Tabla1[[#This Row],[T. RESPUESTA]]&lt;=1,"24 HORAS",IF(Tabla1[[#This Row],[T. RESPUESTA]]=2,"48 HORAS",IF(Tabla1[[#This Row],[T. RESPUESTA]]=3,"72 HORAS",IF(Tabla1[[#This Row],[T. RESPUESTA]]=4,"96 HORAS",IF(Tabla1[[#This Row],[T. RESPUESTA]]=5,"120 HORAS",IF(Tabla1[[#This Row],[T. RESPUESTA]]&gt;=6,"6 DIAS O MAS","ERROR"))))))</f>
        <v>48 HORAS</v>
      </c>
      <c r="AA288" s="120" t="s">
        <v>6355</v>
      </c>
      <c r="AB288" s="120" t="str">
        <f>TEXT(Tabla1[[#This Row],[FECHA DEL INCIDENTE]],"MMM-DD")</f>
        <v>abr-01</v>
      </c>
      <c r="AC288" s="122" t="str">
        <f>VLOOKUP(G288,'Archivo data rimac reclamos'!B:C,2,0)</f>
        <v xml:space="preserve">RIMAC VIP/ ENVÍO DE MEDICAMENTOS DE PROGRAMA CRÓNICO/ OLGA TATIANA CUADROS BASIS </v>
      </c>
      <c r="AD288" s="122" t="e">
        <f>VLOOKUP(Tabla1[[#This Row],[dn]],'Reporte de casos MAD'!H:W,16,0)</f>
        <v>#N/A</v>
      </c>
      <c r="AE288" s="120" t="e">
        <f>VLOOKUP(Tabla1[[#This Row],[dn]],'HOJA 3 MEDICAMENTOS'!G:Q,11,0)</f>
        <v>#N/A</v>
      </c>
      <c r="AF288" t="str">
        <f>VLOOKUP(Tabla1[[#This Row],[dn]],'base pendientes viva 1a'!C:Q,15,0)</f>
        <v>SI</v>
      </c>
      <c r="AG288" t="s">
        <v>406</v>
      </c>
      <c r="AH288">
        <v>0</v>
      </c>
      <c r="AI288" s="120" t="str">
        <f>VLOOKUP(Tabla1[[#This Row],[MOTIVO]],clasificador!A:C,2,0)</f>
        <v>Solicitud</v>
      </c>
      <c r="AJ288" s="120" t="str">
        <f>VLOOKUP(Tabla1[[#This Row],[MOTIVO]],clasificador!A:C,3,0)</f>
        <v>SOLICITUD</v>
      </c>
      <c r="AK288" s="329"/>
    </row>
    <row r="289" spans="1:37" ht="18.75" hidden="1" customHeight="1">
      <c r="A289" s="120">
        <f>YEAR(Tabla1[[#This Row],[FECHA DEL INCIDENTE]])*100+MONTH(Tabla1[[#This Row],[FECHA DEL INCIDENTE]])</f>
        <v>202504</v>
      </c>
      <c r="B289" s="120" t="s">
        <v>6347</v>
      </c>
      <c r="C289" s="120" t="s">
        <v>6348</v>
      </c>
      <c r="D289" s="120" t="s">
        <v>1067</v>
      </c>
      <c r="E289" s="120" t="s">
        <v>400</v>
      </c>
      <c r="F289" s="120" t="s">
        <v>2</v>
      </c>
      <c r="G289" s="232">
        <v>73383026</v>
      </c>
      <c r="H289" s="122" t="s">
        <v>6695</v>
      </c>
      <c r="I289" s="119"/>
      <c r="J289" s="235">
        <v>925107865</v>
      </c>
      <c r="K289" s="120"/>
      <c r="L289" s="120"/>
      <c r="M289" s="120"/>
      <c r="N289" s="119" t="s">
        <v>6498</v>
      </c>
      <c r="O289" s="120" t="s">
        <v>299</v>
      </c>
      <c r="P289" s="121" t="s">
        <v>7122</v>
      </c>
      <c r="Q289" s="6" t="s">
        <v>313</v>
      </c>
      <c r="R289" s="129" t="s">
        <v>338</v>
      </c>
      <c r="S289" s="120" t="s">
        <v>339</v>
      </c>
      <c r="T289" s="117">
        <v>45748</v>
      </c>
      <c r="U289" s="149" t="s">
        <v>7123</v>
      </c>
      <c r="V289" s="117">
        <v>45749</v>
      </c>
      <c r="W289" s="120" t="s">
        <v>141</v>
      </c>
      <c r="X289" s="120">
        <f>NETWORKDAYS(Tabla1[[#This Row],[FECHA DEL INCIDENTE]],Tabla1[[#This Row],[FECHA DE RESPUESTA]])</f>
        <v>2</v>
      </c>
      <c r="Y289" s="120" t="str">
        <f>IF(Tabla1[[#This Row],[ESTADO]]="ACTIVA","ACTIVA",IF(Tabla1[[#This Row],[ESTADO]]="CERRADA","CERRADA",IF(Tabla1[[#This Row],[ESTADO]]="TRASLADADA","CERRADA",IF(Tabla1[[#This Row],[ESTADO]]="DESMONTADA","CERRADA",IF(Tabla1[[#This Row],[ESTADO]]="SEGUIMIENTO","ACTIVA")))))</f>
        <v>CERRADA</v>
      </c>
      <c r="Z289" s="120" t="str">
        <f>+IF(Tabla1[[#This Row],[T. RESPUESTA]]&lt;=1,"24 HORAS",IF(Tabla1[[#This Row],[T. RESPUESTA]]=2,"48 HORAS",IF(Tabla1[[#This Row],[T. RESPUESTA]]=3,"72 HORAS",IF(Tabla1[[#This Row],[T. RESPUESTA]]=4,"96 HORAS",IF(Tabla1[[#This Row],[T. RESPUESTA]]=5,"120 HORAS",IF(Tabla1[[#This Row],[T. RESPUESTA]]&gt;=6,"6 DIAS O MAS","ERROR"))))))</f>
        <v>48 HORAS</v>
      </c>
      <c r="AA289" s="120" t="s">
        <v>6355</v>
      </c>
      <c r="AB289" s="120" t="str">
        <f>TEXT(Tabla1[[#This Row],[FECHA DEL INCIDENTE]],"MMM-DD")</f>
        <v>abr-01</v>
      </c>
      <c r="AC289" s="122" t="e">
        <f>VLOOKUP(G289,'Archivo data rimac reclamos'!B:C,2,0)</f>
        <v>#N/A</v>
      </c>
      <c r="AD289" s="122" t="e">
        <f>VLOOKUP(Tabla1[[#This Row],[dn]],'Reporte de casos MAD'!H:W,16,0)</f>
        <v>#N/A</v>
      </c>
      <c r="AE289" s="120" t="e">
        <f>VLOOKUP(Tabla1[[#This Row],[dn]],'HOJA 3 MEDICAMENTOS'!G:Q,11,0)</f>
        <v>#N/A</v>
      </c>
      <c r="AF289" t="e">
        <f>VLOOKUP(Tabla1[[#This Row],[dn]],'base pendientes viva 1a'!C:Q,15,0)</f>
        <v>#N/A</v>
      </c>
      <c r="AG289" t="e">
        <v>#N/A</v>
      </c>
      <c r="AH289" t="e">
        <v>#N/A</v>
      </c>
      <c r="AI289" s="120" t="str">
        <f>VLOOKUP(Tabla1[[#This Row],[MOTIVO]],clasificador!A:C,2,0)</f>
        <v>Acceso</v>
      </c>
      <c r="AJ289" s="120" t="str">
        <f>VLOOKUP(Tabla1[[#This Row],[MOTIVO]],clasificador!A:C,3,0)</f>
        <v>SERVICIO</v>
      </c>
      <c r="AK289" s="329"/>
    </row>
    <row r="290" spans="1:37" s="102" customFormat="1" ht="18.75" hidden="1" customHeight="1">
      <c r="A290" s="120">
        <f>YEAR(Tabla1[[#This Row],[FECHA DEL INCIDENTE]])*100+MONTH(Tabla1[[#This Row],[FECHA DEL INCIDENTE]])</f>
        <v>202504</v>
      </c>
      <c r="B290" s="120" t="s">
        <v>6347</v>
      </c>
      <c r="C290" s="120" t="s">
        <v>6348</v>
      </c>
      <c r="D290" s="120" t="s">
        <v>1067</v>
      </c>
      <c r="E290" s="120" t="s">
        <v>400</v>
      </c>
      <c r="F290" s="120" t="s">
        <v>2</v>
      </c>
      <c r="G290" s="232">
        <v>6934099</v>
      </c>
      <c r="H290" s="122" t="s">
        <v>426</v>
      </c>
      <c r="I290" s="119"/>
      <c r="J290" s="235">
        <v>930873560</v>
      </c>
      <c r="K290" s="120"/>
      <c r="L290" s="120"/>
      <c r="M290" s="120"/>
      <c r="N290" s="119" t="s">
        <v>6498</v>
      </c>
      <c r="O290" s="120" t="s">
        <v>299</v>
      </c>
      <c r="P290" s="121" t="s">
        <v>427</v>
      </c>
      <c r="Q290" s="6" t="s">
        <v>313</v>
      </c>
      <c r="R290" s="129" t="s">
        <v>338</v>
      </c>
      <c r="S290" s="120" t="s">
        <v>339</v>
      </c>
      <c r="T290" s="117">
        <v>45748</v>
      </c>
      <c r="U290" s="67" t="s">
        <v>7124</v>
      </c>
      <c r="V290" s="127">
        <v>45749</v>
      </c>
      <c r="W290" s="1" t="s">
        <v>141</v>
      </c>
      <c r="X290" s="120">
        <f>NETWORKDAYS(Tabla1[[#This Row],[FECHA DEL INCIDENTE]],Tabla1[[#This Row],[FECHA DE RESPUESTA]])</f>
        <v>2</v>
      </c>
      <c r="Y290" s="120" t="str">
        <f>IF(Tabla1[[#This Row],[ESTADO]]="ACTIVA","ACTIVA",IF(Tabla1[[#This Row],[ESTADO]]="CERRADA","CERRADA",IF(Tabla1[[#This Row],[ESTADO]]="TRASLADADA","CERRADA",IF(Tabla1[[#This Row],[ESTADO]]="DESMONTADA","CERRADA",IF(Tabla1[[#This Row],[ESTADO]]="SEGUIMIENTO","ACTIVA")))))</f>
        <v>CERRADA</v>
      </c>
      <c r="Z290" s="120" t="str">
        <f>+IF(Tabla1[[#This Row],[T. RESPUESTA]]&lt;=1,"24 HORAS",IF(Tabla1[[#This Row],[T. RESPUESTA]]=2,"48 HORAS",IF(Tabla1[[#This Row],[T. RESPUESTA]]=3,"72 HORAS",IF(Tabla1[[#This Row],[T. RESPUESTA]]=4,"96 HORAS",IF(Tabla1[[#This Row],[T. RESPUESTA]]=5,"120 HORAS",IF(Tabla1[[#This Row],[T. RESPUESTA]]&gt;=6,"6 DIAS O MAS","ERROR"))))))</f>
        <v>48 HORAS</v>
      </c>
      <c r="AA290" s="120" t="s">
        <v>6355</v>
      </c>
      <c r="AB290" s="120" t="str">
        <f>TEXT(Tabla1[[#This Row],[FECHA DEL INCIDENTE]],"MMM-DD")</f>
        <v>abr-01</v>
      </c>
      <c r="AC290" s="122" t="str">
        <f>VLOOKUP(G290,'Archivo data rimac reclamos'!B:C,2,0)</f>
        <v>Programa Crónicos - Julia Damiana Moreno Toscano// PENDIENTE CITA</v>
      </c>
      <c r="AD290" s="122" t="e">
        <f>VLOOKUP(Tabla1[[#This Row],[dn]],'Reporte de casos MAD'!H:W,16,0)</f>
        <v>#N/A</v>
      </c>
      <c r="AE290" s="120" t="e">
        <f>VLOOKUP(Tabla1[[#This Row],[dn]],'HOJA 3 MEDICAMENTOS'!G:Q,11,0)</f>
        <v>#N/A</v>
      </c>
      <c r="AF290" t="e">
        <f>VLOOKUP(Tabla1[[#This Row],[dn]],'base pendientes viva 1a'!C:Q,15,0)</f>
        <v>#N/A</v>
      </c>
      <c r="AG290" t="s">
        <v>406</v>
      </c>
      <c r="AH290">
        <v>0</v>
      </c>
      <c r="AI290" s="120" t="str">
        <f>VLOOKUP(Tabla1[[#This Row],[MOTIVO]],clasificador!A:C,2,0)</f>
        <v>Acceso</v>
      </c>
      <c r="AJ290" s="120" t="str">
        <f>VLOOKUP(Tabla1[[#This Row],[MOTIVO]],clasificador!A:C,3,0)</f>
        <v>SERVICIO</v>
      </c>
      <c r="AK290" s="331"/>
    </row>
    <row r="291" spans="1:37" s="102" customFormat="1" ht="18.75" customHeight="1">
      <c r="A291" s="1">
        <f>YEAR(Tabla1[[#This Row],[FECHA DEL INCIDENTE]])*100+MONTH(Tabla1[[#This Row],[FECHA DEL INCIDENTE]])</f>
        <v>202504</v>
      </c>
      <c r="B291" s="1" t="s">
        <v>6347</v>
      </c>
      <c r="C291" s="1" t="s">
        <v>6348</v>
      </c>
      <c r="D291" s="1" t="s">
        <v>1067</v>
      </c>
      <c r="E291" s="120" t="s">
        <v>400</v>
      </c>
      <c r="F291" s="1" t="s">
        <v>2</v>
      </c>
      <c r="G291" s="208">
        <v>7664480</v>
      </c>
      <c r="H291" s="2" t="s">
        <v>7125</v>
      </c>
      <c r="I291"/>
      <c r="J291" s="176"/>
      <c r="K291" s="1"/>
      <c r="L291" s="1"/>
      <c r="M291" s="1"/>
      <c r="N291" t="s">
        <v>298</v>
      </c>
      <c r="O291" s="1" t="s">
        <v>299</v>
      </c>
      <c r="P291" s="66" t="s">
        <v>7126</v>
      </c>
      <c r="Q291" s="6" t="s">
        <v>6359</v>
      </c>
      <c r="R291" s="10" t="s">
        <v>400</v>
      </c>
      <c r="S291" s="1" t="s">
        <v>6751</v>
      </c>
      <c r="T291" s="117">
        <v>45748</v>
      </c>
      <c r="U291" s="67" t="s">
        <v>7127</v>
      </c>
      <c r="V291" s="4">
        <v>45753</v>
      </c>
      <c r="W291" s="1" t="s">
        <v>141</v>
      </c>
      <c r="X291" s="1">
        <f>NETWORKDAYS(Tabla1[[#This Row],[FECHA DEL INCIDENTE]],Tabla1[[#This Row],[FECHA DE RESPUESTA]])</f>
        <v>4</v>
      </c>
      <c r="Y291" s="120" t="str">
        <f>IF(Tabla1[[#This Row],[ESTADO]]="ACTIVA","ACTIVA",IF(Tabla1[[#This Row],[ESTADO]]="CERRADA","CERRADA",IF(Tabla1[[#This Row],[ESTADO]]="TRASLADADA","CERRADA",IF(Tabla1[[#This Row],[ESTADO]]="DESMONTADA","CERRADA",IF(Tabla1[[#This Row],[ESTADO]]="SEGUIMIENTO","ACTIVA")))))</f>
        <v>CERRADA</v>
      </c>
      <c r="Z291" s="1" t="str">
        <f>+IF(Tabla1[[#This Row],[T. RESPUESTA]]&lt;=1,"24 HORAS",IF(Tabla1[[#This Row],[T. RESPUESTA]]=2,"48 HORAS",IF(Tabla1[[#This Row],[T. RESPUESTA]]=3,"72 HORAS",IF(Tabla1[[#This Row],[T. RESPUESTA]]=4,"96 HORAS",IF(Tabla1[[#This Row],[T. RESPUESTA]]=5,"120 HORAS",IF(Tabla1[[#This Row],[T. RESPUESTA]]&gt;=6,"6 DIAS O MAS","ERROR"))))))</f>
        <v>96 HORAS</v>
      </c>
      <c r="AA291" s="1" t="s">
        <v>6355</v>
      </c>
      <c r="AB291" s="120" t="str">
        <f>TEXT(Tabla1[[#This Row],[FECHA DEL INCIDENTE]],"MMM-DD")</f>
        <v>abr-01</v>
      </c>
      <c r="AC291" s="2" t="e">
        <f>VLOOKUP(G291,'Archivo data rimac reclamos'!B:C,2,0)</f>
        <v>#N/A</v>
      </c>
      <c r="AD291" s="2" t="e">
        <f>VLOOKUP(Tabla1[[#This Row],[dn]],'Reporte de casos MAD'!H:W,16,0)</f>
        <v>#N/A</v>
      </c>
      <c r="AE291" s="1" t="e">
        <f>VLOOKUP(Tabla1[[#This Row],[dn]],'HOJA 3 MEDICAMENTOS'!G:Q,11,0)</f>
        <v>#N/A</v>
      </c>
      <c r="AF291" t="e">
        <f>VLOOKUP(Tabla1[[#This Row],[dn]],'base pendientes viva 1a'!C:Q,15,0)</f>
        <v>#N/A</v>
      </c>
      <c r="AG291"/>
      <c r="AH291"/>
      <c r="AI291" s="120" t="str">
        <f>VLOOKUP(Tabla1[[#This Row],[MOTIVO]],clasificador!A:C,2,0)</f>
        <v>Solicitud</v>
      </c>
      <c r="AJ291" s="120" t="str">
        <f>VLOOKUP(Tabla1[[#This Row],[MOTIVO]],clasificador!A:C,3,0)</f>
        <v>SOLICITUD</v>
      </c>
      <c r="AK291" s="331"/>
    </row>
    <row r="292" spans="1:37" s="102" customFormat="1" ht="18.75" customHeight="1">
      <c r="A292" s="1">
        <f>YEAR(Tabla1[[#This Row],[FECHA DEL INCIDENTE]])*100+MONTH(Tabla1[[#This Row],[FECHA DEL INCIDENTE]])</f>
        <v>202504</v>
      </c>
      <c r="B292" s="1" t="s">
        <v>6347</v>
      </c>
      <c r="C292" s="1" t="s">
        <v>6348</v>
      </c>
      <c r="D292" s="1" t="s">
        <v>1067</v>
      </c>
      <c r="E292" s="120" t="s">
        <v>400</v>
      </c>
      <c r="F292" s="1" t="s">
        <v>2</v>
      </c>
      <c r="G292" s="208">
        <v>3834790</v>
      </c>
      <c r="H292" s="2" t="s">
        <v>7128</v>
      </c>
      <c r="I292"/>
      <c r="J292" s="176"/>
      <c r="K292" s="1"/>
      <c r="L292" s="1"/>
      <c r="M292" s="1"/>
      <c r="N292" t="s">
        <v>298</v>
      </c>
      <c r="O292" s="1" t="s">
        <v>299</v>
      </c>
      <c r="P292" s="66" t="s">
        <v>7126</v>
      </c>
      <c r="Q292" s="6" t="s">
        <v>6359</v>
      </c>
      <c r="R292" s="10" t="s">
        <v>400</v>
      </c>
      <c r="S292" s="1" t="s">
        <v>6751</v>
      </c>
      <c r="T292" s="117">
        <v>45748</v>
      </c>
      <c r="U292" s="67" t="s">
        <v>7127</v>
      </c>
      <c r="V292" s="4">
        <v>45753</v>
      </c>
      <c r="W292" s="1" t="s">
        <v>141</v>
      </c>
      <c r="X292" s="1">
        <f>NETWORKDAYS(Tabla1[[#This Row],[FECHA DEL INCIDENTE]],Tabla1[[#This Row],[FECHA DE RESPUESTA]])</f>
        <v>4</v>
      </c>
      <c r="Y292" s="120" t="str">
        <f>IF(Tabla1[[#This Row],[ESTADO]]="ACTIVA","ACTIVA",IF(Tabla1[[#This Row],[ESTADO]]="CERRADA","CERRADA",IF(Tabla1[[#This Row],[ESTADO]]="TRASLADADA","CERRADA",IF(Tabla1[[#This Row],[ESTADO]]="DESMONTADA","CERRADA",IF(Tabla1[[#This Row],[ESTADO]]="SEGUIMIENTO","ACTIVA")))))</f>
        <v>CERRADA</v>
      </c>
      <c r="Z292" s="1" t="str">
        <f>+IF(Tabla1[[#This Row],[T. RESPUESTA]]&lt;=1,"24 HORAS",IF(Tabla1[[#This Row],[T. RESPUESTA]]=2,"48 HORAS",IF(Tabla1[[#This Row],[T. RESPUESTA]]=3,"72 HORAS",IF(Tabla1[[#This Row],[T. RESPUESTA]]=4,"96 HORAS",IF(Tabla1[[#This Row],[T. RESPUESTA]]=5,"120 HORAS",IF(Tabla1[[#This Row],[T. RESPUESTA]]&gt;=6,"6 DIAS O MAS","ERROR"))))))</f>
        <v>96 HORAS</v>
      </c>
      <c r="AA292" s="1" t="s">
        <v>6355</v>
      </c>
      <c r="AB292" s="120" t="str">
        <f>TEXT(Tabla1[[#This Row],[FECHA DEL INCIDENTE]],"MMM-DD")</f>
        <v>abr-01</v>
      </c>
      <c r="AC292" s="2" t="e">
        <f>VLOOKUP(G292,'Archivo data rimac reclamos'!B:C,2,0)</f>
        <v>#N/A</v>
      </c>
      <c r="AD292" s="2" t="e">
        <f>VLOOKUP(Tabla1[[#This Row],[dn]],'Reporte de casos MAD'!H:W,16,0)</f>
        <v>#N/A</v>
      </c>
      <c r="AE292" s="1" t="e">
        <f>VLOOKUP(Tabla1[[#This Row],[dn]],'HOJA 3 MEDICAMENTOS'!G:Q,11,0)</f>
        <v>#N/A</v>
      </c>
      <c r="AF292" t="e">
        <f>VLOOKUP(Tabla1[[#This Row],[dn]],'base pendientes viva 1a'!C:Q,15,0)</f>
        <v>#N/A</v>
      </c>
      <c r="AG292"/>
      <c r="AH292"/>
      <c r="AI292" s="120" t="str">
        <f>VLOOKUP(Tabla1[[#This Row],[MOTIVO]],clasificador!A:C,2,0)</f>
        <v>Solicitud</v>
      </c>
      <c r="AJ292" s="120" t="str">
        <f>VLOOKUP(Tabla1[[#This Row],[MOTIVO]],clasificador!A:C,3,0)</f>
        <v>SOLICITUD</v>
      </c>
      <c r="AK292" s="331"/>
    </row>
    <row r="293" spans="1:37" s="102" customFormat="1" ht="18.75" customHeight="1">
      <c r="A293" s="1">
        <f>YEAR(Tabla1[[#This Row],[FECHA DEL INCIDENTE]])*100+MONTH(Tabla1[[#This Row],[FECHA DEL INCIDENTE]])</f>
        <v>202504</v>
      </c>
      <c r="B293" s="1" t="s">
        <v>6347</v>
      </c>
      <c r="C293" s="1" t="s">
        <v>6348</v>
      </c>
      <c r="D293" s="1" t="s">
        <v>1067</v>
      </c>
      <c r="E293" s="120" t="s">
        <v>400</v>
      </c>
      <c r="F293" s="1" t="s">
        <v>2</v>
      </c>
      <c r="G293" s="208">
        <v>3901655</v>
      </c>
      <c r="H293" s="2" t="s">
        <v>7129</v>
      </c>
      <c r="I293"/>
      <c r="J293" s="176"/>
      <c r="K293" s="1"/>
      <c r="L293" s="1"/>
      <c r="M293" s="1"/>
      <c r="N293" t="s">
        <v>298</v>
      </c>
      <c r="O293" s="1" t="s">
        <v>299</v>
      </c>
      <c r="P293" s="66" t="s">
        <v>7126</v>
      </c>
      <c r="Q293" s="6" t="s">
        <v>6359</v>
      </c>
      <c r="R293" s="10" t="s">
        <v>400</v>
      </c>
      <c r="S293" s="1" t="s">
        <v>6751</v>
      </c>
      <c r="T293" s="117">
        <v>45748</v>
      </c>
      <c r="U293" s="67" t="s">
        <v>7127</v>
      </c>
      <c r="V293" s="4">
        <v>45753</v>
      </c>
      <c r="W293" s="1" t="s">
        <v>141</v>
      </c>
      <c r="X293" s="1">
        <f>NETWORKDAYS(Tabla1[[#This Row],[FECHA DEL INCIDENTE]],Tabla1[[#This Row],[FECHA DE RESPUESTA]])</f>
        <v>4</v>
      </c>
      <c r="Y293" s="120" t="str">
        <f>IF(Tabla1[[#This Row],[ESTADO]]="ACTIVA","ACTIVA",IF(Tabla1[[#This Row],[ESTADO]]="CERRADA","CERRADA",IF(Tabla1[[#This Row],[ESTADO]]="TRASLADADA","CERRADA",IF(Tabla1[[#This Row],[ESTADO]]="DESMONTADA","CERRADA",IF(Tabla1[[#This Row],[ESTADO]]="SEGUIMIENTO","ACTIVA")))))</f>
        <v>CERRADA</v>
      </c>
      <c r="Z293" s="1" t="str">
        <f>+IF(Tabla1[[#This Row],[T. RESPUESTA]]&lt;=1,"24 HORAS",IF(Tabla1[[#This Row],[T. RESPUESTA]]=2,"48 HORAS",IF(Tabla1[[#This Row],[T. RESPUESTA]]=3,"72 HORAS",IF(Tabla1[[#This Row],[T. RESPUESTA]]=4,"96 HORAS",IF(Tabla1[[#This Row],[T. RESPUESTA]]=5,"120 HORAS",IF(Tabla1[[#This Row],[T. RESPUESTA]]&gt;=6,"6 DIAS O MAS","ERROR"))))))</f>
        <v>96 HORAS</v>
      </c>
      <c r="AA293" s="1" t="s">
        <v>6355</v>
      </c>
      <c r="AB293" s="120" t="str">
        <f>TEXT(Tabla1[[#This Row],[FECHA DEL INCIDENTE]],"MMM-DD")</f>
        <v>abr-01</v>
      </c>
      <c r="AC293" s="2" t="e">
        <f>VLOOKUP(G293,'Archivo data rimac reclamos'!B:C,2,0)</f>
        <v>#N/A</v>
      </c>
      <c r="AD293" s="2" t="e">
        <f>VLOOKUP(Tabla1[[#This Row],[dn]],'Reporte de casos MAD'!H:W,16,0)</f>
        <v>#N/A</v>
      </c>
      <c r="AE293" s="1" t="e">
        <f>VLOOKUP(Tabla1[[#This Row],[dn]],'HOJA 3 MEDICAMENTOS'!G:Q,11,0)</f>
        <v>#N/A</v>
      </c>
      <c r="AF293" t="e">
        <f>VLOOKUP(Tabla1[[#This Row],[dn]],'base pendientes viva 1a'!C:Q,15,0)</f>
        <v>#N/A</v>
      </c>
      <c r="AG293"/>
      <c r="AH293"/>
      <c r="AI293" s="120" t="str">
        <f>VLOOKUP(Tabla1[[#This Row],[MOTIVO]],clasificador!A:C,2,0)</f>
        <v>Solicitud</v>
      </c>
      <c r="AJ293" s="120" t="str">
        <f>VLOOKUP(Tabla1[[#This Row],[MOTIVO]],clasificador!A:C,3,0)</f>
        <v>SOLICITUD</v>
      </c>
      <c r="AK293" s="331"/>
    </row>
    <row r="294" spans="1:37" s="102" customFormat="1" ht="18.75" customHeight="1">
      <c r="A294" s="1">
        <f>YEAR(Tabla1[[#This Row],[FECHA DEL INCIDENTE]])*100+MONTH(Tabla1[[#This Row],[FECHA DEL INCIDENTE]])</f>
        <v>202504</v>
      </c>
      <c r="B294" s="1" t="s">
        <v>6347</v>
      </c>
      <c r="C294" s="1" t="s">
        <v>6348</v>
      </c>
      <c r="D294" s="1" t="s">
        <v>1067</v>
      </c>
      <c r="E294" s="120" t="s">
        <v>400</v>
      </c>
      <c r="F294" s="1" t="s">
        <v>2</v>
      </c>
      <c r="G294" s="208">
        <v>5407276</v>
      </c>
      <c r="H294" s="2" t="s">
        <v>7130</v>
      </c>
      <c r="I294"/>
      <c r="J294" s="176"/>
      <c r="K294" s="1"/>
      <c r="L294" s="1"/>
      <c r="M294" s="1"/>
      <c r="N294" t="s">
        <v>298</v>
      </c>
      <c r="O294" s="1" t="s">
        <v>299</v>
      </c>
      <c r="P294" s="66" t="s">
        <v>7126</v>
      </c>
      <c r="Q294" s="6" t="s">
        <v>6359</v>
      </c>
      <c r="R294" s="10" t="s">
        <v>400</v>
      </c>
      <c r="S294" s="1" t="s">
        <v>6751</v>
      </c>
      <c r="T294" s="117">
        <v>45748</v>
      </c>
      <c r="U294" s="67" t="s">
        <v>7127</v>
      </c>
      <c r="V294" s="4">
        <v>45753</v>
      </c>
      <c r="W294" s="1" t="s">
        <v>141</v>
      </c>
      <c r="X294" s="1">
        <f>NETWORKDAYS(Tabla1[[#This Row],[FECHA DEL INCIDENTE]],Tabla1[[#This Row],[FECHA DE RESPUESTA]])</f>
        <v>4</v>
      </c>
      <c r="Y294" s="120" t="str">
        <f>IF(Tabla1[[#This Row],[ESTADO]]="ACTIVA","ACTIVA",IF(Tabla1[[#This Row],[ESTADO]]="CERRADA","CERRADA",IF(Tabla1[[#This Row],[ESTADO]]="TRASLADADA","CERRADA",IF(Tabla1[[#This Row],[ESTADO]]="DESMONTADA","CERRADA",IF(Tabla1[[#This Row],[ESTADO]]="SEGUIMIENTO","ACTIVA")))))</f>
        <v>CERRADA</v>
      </c>
      <c r="Z294" s="1" t="str">
        <f>+IF(Tabla1[[#This Row],[T. RESPUESTA]]&lt;=1,"24 HORAS",IF(Tabla1[[#This Row],[T. RESPUESTA]]=2,"48 HORAS",IF(Tabla1[[#This Row],[T. RESPUESTA]]=3,"72 HORAS",IF(Tabla1[[#This Row],[T. RESPUESTA]]=4,"96 HORAS",IF(Tabla1[[#This Row],[T. RESPUESTA]]=5,"120 HORAS",IF(Tabla1[[#This Row],[T. RESPUESTA]]&gt;=6,"6 DIAS O MAS","ERROR"))))))</f>
        <v>96 HORAS</v>
      </c>
      <c r="AA294" s="1" t="s">
        <v>6355</v>
      </c>
      <c r="AB294" s="120" t="str">
        <f>TEXT(Tabla1[[#This Row],[FECHA DEL INCIDENTE]],"MMM-DD")</f>
        <v>abr-01</v>
      </c>
      <c r="AC294" s="2" t="e">
        <f>VLOOKUP(G294,'Archivo data rimac reclamos'!B:C,2,0)</f>
        <v>#N/A</v>
      </c>
      <c r="AD294" s="2" t="e">
        <f>VLOOKUP(Tabla1[[#This Row],[dn]],'Reporte de casos MAD'!H:W,16,0)</f>
        <v>#N/A</v>
      </c>
      <c r="AE294" s="1" t="e">
        <f>VLOOKUP(Tabla1[[#This Row],[dn]],'HOJA 3 MEDICAMENTOS'!G:Q,11,0)</f>
        <v>#N/A</v>
      </c>
      <c r="AF294" t="e">
        <f>VLOOKUP(Tabla1[[#This Row],[dn]],'base pendientes viva 1a'!C:Q,15,0)</f>
        <v>#N/A</v>
      </c>
      <c r="AG294"/>
      <c r="AH294"/>
      <c r="AI294" s="120" t="str">
        <f>VLOOKUP(Tabla1[[#This Row],[MOTIVO]],clasificador!A:C,2,0)</f>
        <v>Solicitud</v>
      </c>
      <c r="AJ294" s="120" t="str">
        <f>VLOOKUP(Tabla1[[#This Row],[MOTIVO]],clasificador!A:C,3,0)</f>
        <v>SOLICITUD</v>
      </c>
      <c r="AK294" s="331"/>
    </row>
    <row r="295" spans="1:37" s="102" customFormat="1" ht="18.75" customHeight="1">
      <c r="A295" s="1">
        <f>YEAR(Tabla1[[#This Row],[FECHA DEL INCIDENTE]])*100+MONTH(Tabla1[[#This Row],[FECHA DEL INCIDENTE]])</f>
        <v>202504</v>
      </c>
      <c r="B295" s="1" t="s">
        <v>6347</v>
      </c>
      <c r="C295" s="1" t="s">
        <v>6348</v>
      </c>
      <c r="D295" s="1" t="s">
        <v>1067</v>
      </c>
      <c r="E295" s="120" t="s">
        <v>400</v>
      </c>
      <c r="F295" s="1" t="s">
        <v>2</v>
      </c>
      <c r="G295" s="208">
        <v>2958082</v>
      </c>
      <c r="H295" s="2" t="s">
        <v>7131</v>
      </c>
      <c r="I295"/>
      <c r="J295" s="176"/>
      <c r="K295" s="1"/>
      <c r="L295" s="1"/>
      <c r="M295" s="1"/>
      <c r="N295" t="s">
        <v>298</v>
      </c>
      <c r="O295" s="1" t="s">
        <v>299</v>
      </c>
      <c r="P295" s="66" t="s">
        <v>7126</v>
      </c>
      <c r="Q295" s="6" t="s">
        <v>6359</v>
      </c>
      <c r="R295" s="10" t="s">
        <v>400</v>
      </c>
      <c r="S295" s="1" t="s">
        <v>6751</v>
      </c>
      <c r="T295" s="117">
        <v>45748</v>
      </c>
      <c r="U295" s="67" t="s">
        <v>7127</v>
      </c>
      <c r="V295" s="4">
        <v>45753</v>
      </c>
      <c r="W295" s="1" t="s">
        <v>141</v>
      </c>
      <c r="X295" s="1">
        <f>NETWORKDAYS(Tabla1[[#This Row],[FECHA DEL INCIDENTE]],Tabla1[[#This Row],[FECHA DE RESPUESTA]])</f>
        <v>4</v>
      </c>
      <c r="Y295" s="120" t="str">
        <f>IF(Tabla1[[#This Row],[ESTADO]]="ACTIVA","ACTIVA",IF(Tabla1[[#This Row],[ESTADO]]="CERRADA","CERRADA",IF(Tabla1[[#This Row],[ESTADO]]="TRASLADADA","CERRADA",IF(Tabla1[[#This Row],[ESTADO]]="DESMONTADA","CERRADA",IF(Tabla1[[#This Row],[ESTADO]]="SEGUIMIENTO","ACTIVA")))))</f>
        <v>CERRADA</v>
      </c>
      <c r="Z295" s="1" t="str">
        <f>+IF(Tabla1[[#This Row],[T. RESPUESTA]]&lt;=1,"24 HORAS",IF(Tabla1[[#This Row],[T. RESPUESTA]]=2,"48 HORAS",IF(Tabla1[[#This Row],[T. RESPUESTA]]=3,"72 HORAS",IF(Tabla1[[#This Row],[T. RESPUESTA]]=4,"96 HORAS",IF(Tabla1[[#This Row],[T. RESPUESTA]]=5,"120 HORAS",IF(Tabla1[[#This Row],[T. RESPUESTA]]&gt;=6,"6 DIAS O MAS","ERROR"))))))</f>
        <v>96 HORAS</v>
      </c>
      <c r="AA295" s="1" t="s">
        <v>6355</v>
      </c>
      <c r="AB295" s="120" t="str">
        <f>TEXT(Tabla1[[#This Row],[FECHA DEL INCIDENTE]],"MMM-DD")</f>
        <v>abr-01</v>
      </c>
      <c r="AC295" s="2" t="e">
        <f>VLOOKUP(G295,'Archivo data rimac reclamos'!B:C,2,0)</f>
        <v>#N/A</v>
      </c>
      <c r="AD295" s="2" t="e">
        <f>VLOOKUP(Tabla1[[#This Row],[dn]],'Reporte de casos MAD'!H:W,16,0)</f>
        <v>#N/A</v>
      </c>
      <c r="AE295" s="1" t="e">
        <f>VLOOKUP(Tabla1[[#This Row],[dn]],'HOJA 3 MEDICAMENTOS'!G:Q,11,0)</f>
        <v>#N/A</v>
      </c>
      <c r="AF295" t="e">
        <f>VLOOKUP(Tabla1[[#This Row],[dn]],'base pendientes viva 1a'!C:Q,15,0)</f>
        <v>#N/A</v>
      </c>
      <c r="AG295"/>
      <c r="AH295"/>
      <c r="AI295" s="120" t="str">
        <f>VLOOKUP(Tabla1[[#This Row],[MOTIVO]],clasificador!A:C,2,0)</f>
        <v>Solicitud</v>
      </c>
      <c r="AJ295" s="120" t="str">
        <f>VLOOKUP(Tabla1[[#This Row],[MOTIVO]],clasificador!A:C,3,0)</f>
        <v>SOLICITUD</v>
      </c>
      <c r="AK295" s="331"/>
    </row>
    <row r="296" spans="1:37" s="102" customFormat="1" ht="18.75" customHeight="1">
      <c r="A296" s="1">
        <f>YEAR(Tabla1[[#This Row],[FECHA DEL INCIDENTE]])*100+MONTH(Tabla1[[#This Row],[FECHA DEL INCIDENTE]])</f>
        <v>202504</v>
      </c>
      <c r="B296" s="1" t="s">
        <v>6347</v>
      </c>
      <c r="C296" s="1" t="s">
        <v>6348</v>
      </c>
      <c r="D296" s="1" t="s">
        <v>1067</v>
      </c>
      <c r="E296" s="120" t="s">
        <v>400</v>
      </c>
      <c r="F296" s="1" t="s">
        <v>2</v>
      </c>
      <c r="G296" s="208">
        <v>2453015</v>
      </c>
      <c r="H296" s="2" t="s">
        <v>7132</v>
      </c>
      <c r="I296"/>
      <c r="J296" s="176"/>
      <c r="K296" s="1"/>
      <c r="L296" s="1"/>
      <c r="M296" s="1"/>
      <c r="N296" t="s">
        <v>298</v>
      </c>
      <c r="O296" s="1" t="s">
        <v>299</v>
      </c>
      <c r="P296" s="66" t="s">
        <v>7126</v>
      </c>
      <c r="Q296" s="6" t="s">
        <v>6359</v>
      </c>
      <c r="R296" s="10" t="s">
        <v>400</v>
      </c>
      <c r="S296" s="1" t="s">
        <v>6751</v>
      </c>
      <c r="T296" s="117">
        <v>45748</v>
      </c>
      <c r="U296" s="67" t="s">
        <v>7127</v>
      </c>
      <c r="V296" s="4">
        <v>45753</v>
      </c>
      <c r="W296" s="1" t="s">
        <v>141</v>
      </c>
      <c r="X296" s="1">
        <f>NETWORKDAYS(Tabla1[[#This Row],[FECHA DEL INCIDENTE]],Tabla1[[#This Row],[FECHA DE RESPUESTA]])</f>
        <v>4</v>
      </c>
      <c r="Y296" s="120" t="str">
        <f>IF(Tabla1[[#This Row],[ESTADO]]="ACTIVA","ACTIVA",IF(Tabla1[[#This Row],[ESTADO]]="CERRADA","CERRADA",IF(Tabla1[[#This Row],[ESTADO]]="TRASLADADA","CERRADA",IF(Tabla1[[#This Row],[ESTADO]]="DESMONTADA","CERRADA",IF(Tabla1[[#This Row],[ESTADO]]="SEGUIMIENTO","ACTIVA")))))</f>
        <v>CERRADA</v>
      </c>
      <c r="Z296" s="1" t="str">
        <f>+IF(Tabla1[[#This Row],[T. RESPUESTA]]&lt;=1,"24 HORAS",IF(Tabla1[[#This Row],[T. RESPUESTA]]=2,"48 HORAS",IF(Tabla1[[#This Row],[T. RESPUESTA]]=3,"72 HORAS",IF(Tabla1[[#This Row],[T. RESPUESTA]]=4,"96 HORAS",IF(Tabla1[[#This Row],[T. RESPUESTA]]=5,"120 HORAS",IF(Tabla1[[#This Row],[T. RESPUESTA]]&gt;=6,"6 DIAS O MAS","ERROR"))))))</f>
        <v>96 HORAS</v>
      </c>
      <c r="AA296" s="1" t="s">
        <v>6355</v>
      </c>
      <c r="AB296" s="120" t="str">
        <f>TEXT(Tabla1[[#This Row],[FECHA DEL INCIDENTE]],"MMM-DD")</f>
        <v>abr-01</v>
      </c>
      <c r="AC296" s="2" t="e">
        <f>VLOOKUP(G296,'Archivo data rimac reclamos'!B:C,2,0)</f>
        <v>#N/A</v>
      </c>
      <c r="AD296" s="2" t="e">
        <f>VLOOKUP(Tabla1[[#This Row],[dn]],'Reporte de casos MAD'!H:W,16,0)</f>
        <v>#N/A</v>
      </c>
      <c r="AE296" s="1" t="e">
        <f>VLOOKUP(Tabla1[[#This Row],[dn]],'HOJA 3 MEDICAMENTOS'!G:Q,11,0)</f>
        <v>#N/A</v>
      </c>
      <c r="AF296" t="e">
        <f>VLOOKUP(Tabla1[[#This Row],[dn]],'base pendientes viva 1a'!C:Q,15,0)</f>
        <v>#N/A</v>
      </c>
      <c r="AG296"/>
      <c r="AH296"/>
      <c r="AI296" s="120" t="str">
        <f>VLOOKUP(Tabla1[[#This Row],[MOTIVO]],clasificador!A:C,2,0)</f>
        <v>Solicitud</v>
      </c>
      <c r="AJ296" s="120" t="str">
        <f>VLOOKUP(Tabla1[[#This Row],[MOTIVO]],clasificador!A:C,3,0)</f>
        <v>SOLICITUD</v>
      </c>
      <c r="AK296" s="331"/>
    </row>
    <row r="297" spans="1:37" s="102" customFormat="1" ht="18.75" customHeight="1">
      <c r="A297" s="1">
        <f>YEAR(Tabla1[[#This Row],[FECHA DEL INCIDENTE]])*100+MONTH(Tabla1[[#This Row],[FECHA DEL INCIDENTE]])</f>
        <v>202504</v>
      </c>
      <c r="B297" s="1" t="s">
        <v>6347</v>
      </c>
      <c r="C297" s="1" t="s">
        <v>6348</v>
      </c>
      <c r="D297" s="1" t="s">
        <v>1067</v>
      </c>
      <c r="E297" s="120" t="s">
        <v>400</v>
      </c>
      <c r="F297" s="1" t="s">
        <v>2</v>
      </c>
      <c r="G297" s="208">
        <v>2760176</v>
      </c>
      <c r="H297" s="2" t="s">
        <v>7133</v>
      </c>
      <c r="I297"/>
      <c r="J297" s="176"/>
      <c r="K297" s="1"/>
      <c r="L297" s="1"/>
      <c r="M297" s="1"/>
      <c r="N297" t="s">
        <v>298</v>
      </c>
      <c r="O297" s="1" t="s">
        <v>299</v>
      </c>
      <c r="P297" s="66" t="s">
        <v>7126</v>
      </c>
      <c r="Q297" s="6" t="s">
        <v>6359</v>
      </c>
      <c r="R297" s="10" t="s">
        <v>400</v>
      </c>
      <c r="S297" s="1" t="s">
        <v>6751</v>
      </c>
      <c r="T297" s="117">
        <v>45748</v>
      </c>
      <c r="U297" s="67" t="s">
        <v>6752</v>
      </c>
      <c r="V297" s="4">
        <v>45754</v>
      </c>
      <c r="W297" s="1" t="s">
        <v>141</v>
      </c>
      <c r="X297" s="1">
        <f>NETWORKDAYS(Tabla1[[#This Row],[FECHA DEL INCIDENTE]],Tabla1[[#This Row],[FECHA DE RESPUESTA]])</f>
        <v>5</v>
      </c>
      <c r="Y297" s="120" t="str">
        <f>IF(Tabla1[[#This Row],[ESTADO]]="ACTIVA","ACTIVA",IF(Tabla1[[#This Row],[ESTADO]]="CERRADA","CERRADA",IF(Tabla1[[#This Row],[ESTADO]]="TRASLADADA","CERRADA",IF(Tabla1[[#This Row],[ESTADO]]="DESMONTADA","CERRADA",IF(Tabla1[[#This Row],[ESTADO]]="SEGUIMIENTO","ACTIVA")))))</f>
        <v>CERRADA</v>
      </c>
      <c r="Z297" s="1" t="str">
        <f>+IF(Tabla1[[#This Row],[T. RESPUESTA]]&lt;=1,"24 HORAS",IF(Tabla1[[#This Row],[T. RESPUESTA]]=2,"48 HORAS",IF(Tabla1[[#This Row],[T. RESPUESTA]]=3,"72 HORAS",IF(Tabla1[[#This Row],[T. RESPUESTA]]=4,"96 HORAS",IF(Tabla1[[#This Row],[T. RESPUESTA]]=5,"120 HORAS",IF(Tabla1[[#This Row],[T. RESPUESTA]]&gt;=6,"6 DIAS O MAS","ERROR"))))))</f>
        <v>120 HORAS</v>
      </c>
      <c r="AA297" s="1" t="s">
        <v>6355</v>
      </c>
      <c r="AB297" s="120" t="str">
        <f>TEXT(Tabla1[[#This Row],[FECHA DEL INCIDENTE]],"MMM-DD")</f>
        <v>abr-01</v>
      </c>
      <c r="AC297" s="2" t="e">
        <f>VLOOKUP(G297,'Archivo data rimac reclamos'!B:C,2,0)</f>
        <v>#N/A</v>
      </c>
      <c r="AD297" s="2" t="e">
        <f>VLOOKUP(Tabla1[[#This Row],[dn]],'Reporte de casos MAD'!H:W,16,0)</f>
        <v>#N/A</v>
      </c>
      <c r="AE297" s="1" t="e">
        <f>VLOOKUP(Tabla1[[#This Row],[dn]],'HOJA 3 MEDICAMENTOS'!G:Q,11,0)</f>
        <v>#N/A</v>
      </c>
      <c r="AF297" t="str">
        <f>VLOOKUP(Tabla1[[#This Row],[dn]],'base pendientes viva 1a'!C:Q,15,0)</f>
        <v>SI</v>
      </c>
      <c r="AG297"/>
      <c r="AH297"/>
      <c r="AI297" s="120" t="str">
        <f>VLOOKUP(Tabla1[[#This Row],[MOTIVO]],clasificador!A:C,2,0)</f>
        <v>Solicitud</v>
      </c>
      <c r="AJ297" s="120" t="str">
        <f>VLOOKUP(Tabla1[[#This Row],[MOTIVO]],clasificador!A:C,3,0)</f>
        <v>SOLICITUD</v>
      </c>
      <c r="AK297" s="331"/>
    </row>
    <row r="298" spans="1:37" s="102" customFormat="1" ht="18.75" customHeight="1">
      <c r="A298" s="1">
        <f>YEAR(Tabla1[[#This Row],[FECHA DEL INCIDENTE]])*100+MONTH(Tabla1[[#This Row],[FECHA DEL INCIDENTE]])</f>
        <v>202504</v>
      </c>
      <c r="B298" s="1" t="s">
        <v>6347</v>
      </c>
      <c r="C298" s="1" t="s">
        <v>6348</v>
      </c>
      <c r="D298" s="1" t="s">
        <v>1067</v>
      </c>
      <c r="E298" s="120" t="s">
        <v>400</v>
      </c>
      <c r="F298" s="1" t="s">
        <v>2</v>
      </c>
      <c r="G298" s="208">
        <v>2841220</v>
      </c>
      <c r="H298" s="2" t="s">
        <v>7134</v>
      </c>
      <c r="I298"/>
      <c r="J298" s="176"/>
      <c r="K298" s="1"/>
      <c r="L298" s="1"/>
      <c r="M298" s="1"/>
      <c r="N298" t="s">
        <v>298</v>
      </c>
      <c r="O298" s="1" t="s">
        <v>299</v>
      </c>
      <c r="P298" s="66" t="s">
        <v>7126</v>
      </c>
      <c r="Q298" s="6" t="s">
        <v>6359</v>
      </c>
      <c r="R298" s="10" t="s">
        <v>400</v>
      </c>
      <c r="S298" s="1" t="s">
        <v>6751</v>
      </c>
      <c r="T298" s="117">
        <v>45748</v>
      </c>
      <c r="U298" s="67" t="s">
        <v>7127</v>
      </c>
      <c r="V298" s="4">
        <v>45753</v>
      </c>
      <c r="W298" s="1" t="s">
        <v>141</v>
      </c>
      <c r="X298" s="1">
        <f>NETWORKDAYS(Tabla1[[#This Row],[FECHA DEL INCIDENTE]],Tabla1[[#This Row],[FECHA DE RESPUESTA]])</f>
        <v>4</v>
      </c>
      <c r="Y298" s="120" t="str">
        <f>IF(Tabla1[[#This Row],[ESTADO]]="ACTIVA","ACTIVA",IF(Tabla1[[#This Row],[ESTADO]]="CERRADA","CERRADA",IF(Tabla1[[#This Row],[ESTADO]]="TRASLADADA","CERRADA",IF(Tabla1[[#This Row],[ESTADO]]="DESMONTADA","CERRADA",IF(Tabla1[[#This Row],[ESTADO]]="SEGUIMIENTO","ACTIVA")))))</f>
        <v>CERRADA</v>
      </c>
      <c r="Z298" s="1" t="str">
        <f>+IF(Tabla1[[#This Row],[T. RESPUESTA]]&lt;=1,"24 HORAS",IF(Tabla1[[#This Row],[T. RESPUESTA]]=2,"48 HORAS",IF(Tabla1[[#This Row],[T. RESPUESTA]]=3,"72 HORAS",IF(Tabla1[[#This Row],[T. RESPUESTA]]=4,"96 HORAS",IF(Tabla1[[#This Row],[T. RESPUESTA]]=5,"120 HORAS",IF(Tabla1[[#This Row],[T. RESPUESTA]]&gt;=6,"6 DIAS O MAS","ERROR"))))))</f>
        <v>96 HORAS</v>
      </c>
      <c r="AA298" s="1" t="s">
        <v>6355</v>
      </c>
      <c r="AB298" s="120" t="str">
        <f>TEXT(Tabla1[[#This Row],[FECHA DEL INCIDENTE]],"MMM-DD")</f>
        <v>abr-01</v>
      </c>
      <c r="AC298" s="2" t="e">
        <f>VLOOKUP(G298,'Archivo data rimac reclamos'!B:C,2,0)</f>
        <v>#N/A</v>
      </c>
      <c r="AD298" s="2" t="e">
        <f>VLOOKUP(Tabla1[[#This Row],[dn]],'Reporte de casos MAD'!H:W,16,0)</f>
        <v>#N/A</v>
      </c>
      <c r="AE298" s="1" t="e">
        <f>VLOOKUP(Tabla1[[#This Row],[dn]],'HOJA 3 MEDICAMENTOS'!G:Q,11,0)</f>
        <v>#N/A</v>
      </c>
      <c r="AF298" t="e">
        <f>VLOOKUP(Tabla1[[#This Row],[dn]],'base pendientes viva 1a'!C:Q,15,0)</f>
        <v>#N/A</v>
      </c>
      <c r="AG298"/>
      <c r="AH298"/>
      <c r="AI298" s="120" t="str">
        <f>VLOOKUP(Tabla1[[#This Row],[MOTIVO]],clasificador!A:C,2,0)</f>
        <v>Solicitud</v>
      </c>
      <c r="AJ298" s="120" t="str">
        <f>VLOOKUP(Tabla1[[#This Row],[MOTIVO]],clasificador!A:C,3,0)</f>
        <v>SOLICITUD</v>
      </c>
      <c r="AK298" s="331"/>
    </row>
    <row r="299" spans="1:37" s="102" customFormat="1" ht="18.75" customHeight="1">
      <c r="A299" s="1">
        <f>YEAR(Tabla1[[#This Row],[FECHA DEL INCIDENTE]])*100+MONTH(Tabla1[[#This Row],[FECHA DEL INCIDENTE]])</f>
        <v>202504</v>
      </c>
      <c r="B299" s="1" t="s">
        <v>6347</v>
      </c>
      <c r="C299" s="1" t="s">
        <v>6348</v>
      </c>
      <c r="D299" s="1" t="s">
        <v>1067</v>
      </c>
      <c r="E299" s="120" t="s">
        <v>400</v>
      </c>
      <c r="F299" s="1" t="s">
        <v>2</v>
      </c>
      <c r="G299" s="208">
        <v>41518238</v>
      </c>
      <c r="H299" s="2" t="s">
        <v>7135</v>
      </c>
      <c r="I299"/>
      <c r="J299" s="176"/>
      <c r="K299" s="1"/>
      <c r="L299" s="1"/>
      <c r="M299" s="1"/>
      <c r="N299" t="s">
        <v>298</v>
      </c>
      <c r="O299" s="1" t="s">
        <v>299</v>
      </c>
      <c r="P299" s="66" t="s">
        <v>7126</v>
      </c>
      <c r="Q299" s="6" t="s">
        <v>6359</v>
      </c>
      <c r="R299" s="10" t="s">
        <v>400</v>
      </c>
      <c r="S299" s="1" t="s">
        <v>6751</v>
      </c>
      <c r="T299" s="117">
        <v>45748</v>
      </c>
      <c r="U299" s="67" t="s">
        <v>7127</v>
      </c>
      <c r="V299" s="4">
        <v>45753</v>
      </c>
      <c r="W299" s="1" t="s">
        <v>141</v>
      </c>
      <c r="X299" s="1">
        <f>NETWORKDAYS(Tabla1[[#This Row],[FECHA DEL INCIDENTE]],Tabla1[[#This Row],[FECHA DE RESPUESTA]])</f>
        <v>4</v>
      </c>
      <c r="Y299" s="120" t="str">
        <f>IF(Tabla1[[#This Row],[ESTADO]]="ACTIVA","ACTIVA",IF(Tabla1[[#This Row],[ESTADO]]="CERRADA","CERRADA",IF(Tabla1[[#This Row],[ESTADO]]="TRASLADADA","CERRADA",IF(Tabla1[[#This Row],[ESTADO]]="DESMONTADA","CERRADA",IF(Tabla1[[#This Row],[ESTADO]]="SEGUIMIENTO","ACTIVA")))))</f>
        <v>CERRADA</v>
      </c>
      <c r="Z299" s="1" t="str">
        <f>+IF(Tabla1[[#This Row],[T. RESPUESTA]]&lt;=1,"24 HORAS",IF(Tabla1[[#This Row],[T. RESPUESTA]]=2,"48 HORAS",IF(Tabla1[[#This Row],[T. RESPUESTA]]=3,"72 HORAS",IF(Tabla1[[#This Row],[T. RESPUESTA]]=4,"96 HORAS",IF(Tabla1[[#This Row],[T. RESPUESTA]]=5,"120 HORAS",IF(Tabla1[[#This Row],[T. RESPUESTA]]&gt;=6,"6 DIAS O MAS","ERROR"))))))</f>
        <v>96 HORAS</v>
      </c>
      <c r="AA299" s="1" t="s">
        <v>6355</v>
      </c>
      <c r="AB299" s="120" t="str">
        <f>TEXT(Tabla1[[#This Row],[FECHA DEL INCIDENTE]],"MMM-DD")</f>
        <v>abr-01</v>
      </c>
      <c r="AC299" s="2" t="e">
        <f>VLOOKUP(G299,'Archivo data rimac reclamos'!B:C,2,0)</f>
        <v>#N/A</v>
      </c>
      <c r="AD299" s="2" t="e">
        <f>VLOOKUP(Tabla1[[#This Row],[dn]],'Reporte de casos MAD'!H:W,16,0)</f>
        <v>#N/A</v>
      </c>
      <c r="AE299" s="1" t="e">
        <f>VLOOKUP(Tabla1[[#This Row],[dn]],'HOJA 3 MEDICAMENTOS'!G:Q,11,0)</f>
        <v>#N/A</v>
      </c>
      <c r="AF299" t="e">
        <f>VLOOKUP(Tabla1[[#This Row],[dn]],'base pendientes viva 1a'!C:Q,15,0)</f>
        <v>#N/A</v>
      </c>
      <c r="AG299"/>
      <c r="AH299"/>
      <c r="AI299" s="120" t="str">
        <f>VLOOKUP(Tabla1[[#This Row],[MOTIVO]],clasificador!A:C,2,0)</f>
        <v>Solicitud</v>
      </c>
      <c r="AJ299" s="120" t="str">
        <f>VLOOKUP(Tabla1[[#This Row],[MOTIVO]],clasificador!A:C,3,0)</f>
        <v>SOLICITUD</v>
      </c>
      <c r="AK299" s="331"/>
    </row>
    <row r="300" spans="1:37" ht="18.75" customHeight="1">
      <c r="A300" s="1">
        <f>YEAR(Tabla1[[#This Row],[FECHA DEL INCIDENTE]])*100+MONTH(Tabla1[[#This Row],[FECHA DEL INCIDENTE]])</f>
        <v>202504</v>
      </c>
      <c r="B300" s="1" t="s">
        <v>6347</v>
      </c>
      <c r="C300" s="1" t="s">
        <v>6348</v>
      </c>
      <c r="D300" s="1" t="s">
        <v>1067</v>
      </c>
      <c r="E300" s="120" t="s">
        <v>400</v>
      </c>
      <c r="F300" s="1" t="s">
        <v>2</v>
      </c>
      <c r="G300" s="208">
        <v>8763272</v>
      </c>
      <c r="H300" s="2" t="s">
        <v>7136</v>
      </c>
      <c r="I300"/>
      <c r="J300" s="176"/>
      <c r="K300" s="1"/>
      <c r="L300" s="1"/>
      <c r="M300" s="1"/>
      <c r="N300" t="s">
        <v>298</v>
      </c>
      <c r="O300" s="1" t="s">
        <v>299</v>
      </c>
      <c r="P300" s="66" t="s">
        <v>7126</v>
      </c>
      <c r="Q300" s="6" t="s">
        <v>6359</v>
      </c>
      <c r="R300" s="10" t="s">
        <v>400</v>
      </c>
      <c r="S300" s="1" t="s">
        <v>6751</v>
      </c>
      <c r="T300" s="117">
        <v>45748</v>
      </c>
      <c r="U300" s="67" t="s">
        <v>7127</v>
      </c>
      <c r="V300" s="4">
        <v>45753</v>
      </c>
      <c r="W300" s="1" t="s">
        <v>141</v>
      </c>
      <c r="X300" s="1">
        <f>NETWORKDAYS(Tabla1[[#This Row],[FECHA DEL INCIDENTE]],Tabla1[[#This Row],[FECHA DE RESPUESTA]])</f>
        <v>4</v>
      </c>
      <c r="Y300" s="120" t="str">
        <f>IF(Tabla1[[#This Row],[ESTADO]]="ACTIVA","ACTIVA",IF(Tabla1[[#This Row],[ESTADO]]="CERRADA","CERRADA",IF(Tabla1[[#This Row],[ESTADO]]="TRASLADADA","CERRADA",IF(Tabla1[[#This Row],[ESTADO]]="DESMONTADA","CERRADA",IF(Tabla1[[#This Row],[ESTADO]]="SEGUIMIENTO","ACTIVA")))))</f>
        <v>CERRADA</v>
      </c>
      <c r="Z300" s="1" t="str">
        <f>+IF(Tabla1[[#This Row],[T. RESPUESTA]]&lt;=1,"24 HORAS",IF(Tabla1[[#This Row],[T. RESPUESTA]]=2,"48 HORAS",IF(Tabla1[[#This Row],[T. RESPUESTA]]=3,"72 HORAS",IF(Tabla1[[#This Row],[T. RESPUESTA]]=4,"96 HORAS",IF(Tabla1[[#This Row],[T. RESPUESTA]]=5,"120 HORAS",IF(Tabla1[[#This Row],[T. RESPUESTA]]&gt;=6,"6 DIAS O MAS","ERROR"))))))</f>
        <v>96 HORAS</v>
      </c>
      <c r="AA300" s="1" t="s">
        <v>6355</v>
      </c>
      <c r="AB300" s="120" t="str">
        <f>TEXT(Tabla1[[#This Row],[FECHA DEL INCIDENTE]],"MMM-DD")</f>
        <v>abr-01</v>
      </c>
      <c r="AC300" s="2" t="e">
        <f>VLOOKUP(G300,'Archivo data rimac reclamos'!B:C,2,0)</f>
        <v>#N/A</v>
      </c>
      <c r="AD300" s="2" t="e">
        <f>VLOOKUP(Tabla1[[#This Row],[dn]],'Reporte de casos MAD'!H:W,16,0)</f>
        <v>#N/A</v>
      </c>
      <c r="AE300" s="1" t="e">
        <f>VLOOKUP(Tabla1[[#This Row],[dn]],'HOJA 3 MEDICAMENTOS'!G:Q,11,0)</f>
        <v>#N/A</v>
      </c>
      <c r="AF300" t="e">
        <f>VLOOKUP(Tabla1[[#This Row],[dn]],'base pendientes viva 1a'!C:Q,15,0)</f>
        <v>#N/A</v>
      </c>
      <c r="AG300"/>
      <c r="AH300"/>
      <c r="AI300" s="120" t="str">
        <f>VLOOKUP(Tabla1[[#This Row],[MOTIVO]],clasificador!A:C,2,0)</f>
        <v>Solicitud</v>
      </c>
      <c r="AJ300" s="120" t="str">
        <f>VLOOKUP(Tabla1[[#This Row],[MOTIVO]],clasificador!A:C,3,0)</f>
        <v>SOLICITUD</v>
      </c>
      <c r="AK300" s="329"/>
    </row>
    <row r="301" spans="1:37" ht="18.75" customHeight="1">
      <c r="A301" s="1">
        <f>YEAR(Tabla1[[#This Row],[FECHA DEL INCIDENTE]])*100+MONTH(Tabla1[[#This Row],[FECHA DEL INCIDENTE]])</f>
        <v>202504</v>
      </c>
      <c r="B301" s="1" t="s">
        <v>6347</v>
      </c>
      <c r="C301" s="1" t="s">
        <v>6348</v>
      </c>
      <c r="D301" s="1" t="s">
        <v>1067</v>
      </c>
      <c r="E301" s="120" t="s">
        <v>400</v>
      </c>
      <c r="F301" s="1" t="s">
        <v>2</v>
      </c>
      <c r="G301" s="208">
        <v>3822574</v>
      </c>
      <c r="H301" s="2" t="s">
        <v>7137</v>
      </c>
      <c r="I301"/>
      <c r="J301" s="176"/>
      <c r="K301" s="1"/>
      <c r="L301" s="1"/>
      <c r="M301" s="1"/>
      <c r="N301" t="s">
        <v>298</v>
      </c>
      <c r="O301" s="1" t="s">
        <v>299</v>
      </c>
      <c r="P301" s="66" t="s">
        <v>7126</v>
      </c>
      <c r="Q301" s="6" t="s">
        <v>6359</v>
      </c>
      <c r="R301" s="10" t="s">
        <v>400</v>
      </c>
      <c r="S301" s="1" t="s">
        <v>6751</v>
      </c>
      <c r="T301" s="117">
        <v>45748</v>
      </c>
      <c r="U301" s="67" t="s">
        <v>7127</v>
      </c>
      <c r="V301" s="4">
        <v>45753</v>
      </c>
      <c r="W301" s="1" t="s">
        <v>141</v>
      </c>
      <c r="X301" s="1">
        <f>NETWORKDAYS(Tabla1[[#This Row],[FECHA DEL INCIDENTE]],Tabla1[[#This Row],[FECHA DE RESPUESTA]])</f>
        <v>4</v>
      </c>
      <c r="Y301" s="120" t="str">
        <f>IF(Tabla1[[#This Row],[ESTADO]]="ACTIVA","ACTIVA",IF(Tabla1[[#This Row],[ESTADO]]="CERRADA","CERRADA",IF(Tabla1[[#This Row],[ESTADO]]="TRASLADADA","CERRADA",IF(Tabla1[[#This Row],[ESTADO]]="DESMONTADA","CERRADA",IF(Tabla1[[#This Row],[ESTADO]]="SEGUIMIENTO","ACTIVA")))))</f>
        <v>CERRADA</v>
      </c>
      <c r="Z301" s="1" t="str">
        <f>+IF(Tabla1[[#This Row],[T. RESPUESTA]]&lt;=1,"24 HORAS",IF(Tabla1[[#This Row],[T. RESPUESTA]]=2,"48 HORAS",IF(Tabla1[[#This Row],[T. RESPUESTA]]=3,"72 HORAS",IF(Tabla1[[#This Row],[T. RESPUESTA]]=4,"96 HORAS",IF(Tabla1[[#This Row],[T. RESPUESTA]]=5,"120 HORAS",IF(Tabla1[[#This Row],[T. RESPUESTA]]&gt;=6,"6 DIAS O MAS","ERROR"))))))</f>
        <v>96 HORAS</v>
      </c>
      <c r="AA301" s="1" t="s">
        <v>6355</v>
      </c>
      <c r="AB301" s="120" t="str">
        <f>TEXT(Tabla1[[#This Row],[FECHA DEL INCIDENTE]],"MMM-DD")</f>
        <v>abr-01</v>
      </c>
      <c r="AC301" s="2" t="e">
        <f>VLOOKUP(G301,'Archivo data rimac reclamos'!B:C,2,0)</f>
        <v>#N/A</v>
      </c>
      <c r="AD301" s="2" t="e">
        <f>VLOOKUP(Tabla1[[#This Row],[dn]],'Reporte de casos MAD'!H:W,16,0)</f>
        <v>#N/A</v>
      </c>
      <c r="AE301" s="1" t="e">
        <f>VLOOKUP(Tabla1[[#This Row],[dn]],'HOJA 3 MEDICAMENTOS'!G:Q,11,0)</f>
        <v>#N/A</v>
      </c>
      <c r="AF301" t="e">
        <f>VLOOKUP(Tabla1[[#This Row],[dn]],'base pendientes viva 1a'!C:Q,15,0)</f>
        <v>#N/A</v>
      </c>
      <c r="AG301"/>
      <c r="AH301"/>
      <c r="AI301" s="120" t="str">
        <f>VLOOKUP(Tabla1[[#This Row],[MOTIVO]],clasificador!A:C,2,0)</f>
        <v>Solicitud</v>
      </c>
      <c r="AJ301" s="120" t="str">
        <f>VLOOKUP(Tabla1[[#This Row],[MOTIVO]],clasificador!A:C,3,0)</f>
        <v>SOLICITUD</v>
      </c>
      <c r="AK301" s="329"/>
    </row>
    <row r="302" spans="1:37" ht="18.75" customHeight="1">
      <c r="A302" s="1">
        <f>YEAR(Tabla1[[#This Row],[FECHA DEL INCIDENTE]])*100+MONTH(Tabla1[[#This Row],[FECHA DEL INCIDENTE]])</f>
        <v>202504</v>
      </c>
      <c r="B302" s="1" t="s">
        <v>6347</v>
      </c>
      <c r="C302" s="1" t="s">
        <v>6348</v>
      </c>
      <c r="D302" s="1" t="s">
        <v>1067</v>
      </c>
      <c r="E302" s="120" t="s">
        <v>400</v>
      </c>
      <c r="F302" s="1" t="s">
        <v>2</v>
      </c>
      <c r="G302" s="208">
        <v>1491893</v>
      </c>
      <c r="H302" s="2" t="s">
        <v>7138</v>
      </c>
      <c r="I302"/>
      <c r="J302" s="176"/>
      <c r="K302" s="1"/>
      <c r="L302" s="1"/>
      <c r="M302" s="1"/>
      <c r="N302" t="s">
        <v>298</v>
      </c>
      <c r="O302" s="1" t="s">
        <v>299</v>
      </c>
      <c r="P302" s="66" t="s">
        <v>7126</v>
      </c>
      <c r="Q302" s="6" t="s">
        <v>6359</v>
      </c>
      <c r="R302" s="10" t="s">
        <v>400</v>
      </c>
      <c r="S302" s="1" t="s">
        <v>6751</v>
      </c>
      <c r="T302" s="117">
        <v>45748</v>
      </c>
      <c r="U302" s="67" t="s">
        <v>7127</v>
      </c>
      <c r="V302" s="4">
        <v>45753</v>
      </c>
      <c r="W302" s="1" t="s">
        <v>141</v>
      </c>
      <c r="X302" s="1">
        <f>NETWORKDAYS(Tabla1[[#This Row],[FECHA DEL INCIDENTE]],Tabla1[[#This Row],[FECHA DE RESPUESTA]])</f>
        <v>4</v>
      </c>
      <c r="Y302" s="120" t="str">
        <f>IF(Tabla1[[#This Row],[ESTADO]]="ACTIVA","ACTIVA",IF(Tabla1[[#This Row],[ESTADO]]="CERRADA","CERRADA",IF(Tabla1[[#This Row],[ESTADO]]="TRASLADADA","CERRADA",IF(Tabla1[[#This Row],[ESTADO]]="DESMONTADA","CERRADA",IF(Tabla1[[#This Row],[ESTADO]]="SEGUIMIENTO","ACTIVA")))))</f>
        <v>CERRADA</v>
      </c>
      <c r="Z302" s="1" t="str">
        <f>+IF(Tabla1[[#This Row],[T. RESPUESTA]]&lt;=1,"24 HORAS",IF(Tabla1[[#This Row],[T. RESPUESTA]]=2,"48 HORAS",IF(Tabla1[[#This Row],[T. RESPUESTA]]=3,"72 HORAS",IF(Tabla1[[#This Row],[T. RESPUESTA]]=4,"96 HORAS",IF(Tabla1[[#This Row],[T. RESPUESTA]]=5,"120 HORAS",IF(Tabla1[[#This Row],[T. RESPUESTA]]&gt;=6,"6 DIAS O MAS","ERROR"))))))</f>
        <v>96 HORAS</v>
      </c>
      <c r="AA302" s="1" t="s">
        <v>6355</v>
      </c>
      <c r="AB302" s="120" t="str">
        <f>TEXT(Tabla1[[#This Row],[FECHA DEL INCIDENTE]],"MMM-DD")</f>
        <v>abr-01</v>
      </c>
      <c r="AC302" s="2" t="e">
        <f>VLOOKUP(G302,'Archivo data rimac reclamos'!B:C,2,0)</f>
        <v>#N/A</v>
      </c>
      <c r="AD302" s="2" t="e">
        <f>VLOOKUP(Tabla1[[#This Row],[dn]],'Reporte de casos MAD'!H:W,16,0)</f>
        <v>#N/A</v>
      </c>
      <c r="AE302" s="1" t="e">
        <f>VLOOKUP(Tabla1[[#This Row],[dn]],'HOJA 3 MEDICAMENTOS'!G:Q,11,0)</f>
        <v>#N/A</v>
      </c>
      <c r="AF302" t="e">
        <f>VLOOKUP(Tabla1[[#This Row],[dn]],'base pendientes viva 1a'!C:Q,15,0)</f>
        <v>#N/A</v>
      </c>
      <c r="AG302"/>
      <c r="AH302"/>
      <c r="AI302" s="120" t="str">
        <f>VLOOKUP(Tabla1[[#This Row],[MOTIVO]],clasificador!A:C,2,0)</f>
        <v>Solicitud</v>
      </c>
      <c r="AJ302" s="120" t="str">
        <f>VLOOKUP(Tabla1[[#This Row],[MOTIVO]],clasificador!A:C,3,0)</f>
        <v>SOLICITUD</v>
      </c>
      <c r="AK302" s="329"/>
    </row>
    <row r="303" spans="1:37" ht="18.75" customHeight="1">
      <c r="A303" s="1">
        <f>YEAR(Tabla1[[#This Row],[FECHA DEL INCIDENTE]])*100+MONTH(Tabla1[[#This Row],[FECHA DEL INCIDENTE]])</f>
        <v>202504</v>
      </c>
      <c r="B303" s="1" t="s">
        <v>6347</v>
      </c>
      <c r="C303" s="1" t="s">
        <v>6348</v>
      </c>
      <c r="D303" s="1" t="s">
        <v>1067</v>
      </c>
      <c r="E303" s="120" t="s">
        <v>400</v>
      </c>
      <c r="F303" s="1" t="s">
        <v>2</v>
      </c>
      <c r="G303" s="208">
        <v>1456860</v>
      </c>
      <c r="H303" s="2" t="s">
        <v>7139</v>
      </c>
      <c r="I303"/>
      <c r="J303" s="176"/>
      <c r="K303" s="1"/>
      <c r="L303" s="1"/>
      <c r="M303" s="1"/>
      <c r="N303" t="s">
        <v>298</v>
      </c>
      <c r="O303" s="1" t="s">
        <v>299</v>
      </c>
      <c r="P303" s="66" t="s">
        <v>7126</v>
      </c>
      <c r="Q303" s="6" t="s">
        <v>6359</v>
      </c>
      <c r="R303" s="10" t="s">
        <v>400</v>
      </c>
      <c r="S303" s="1" t="s">
        <v>6751</v>
      </c>
      <c r="T303" s="117">
        <v>45748</v>
      </c>
      <c r="U303" s="67" t="s">
        <v>7127</v>
      </c>
      <c r="V303" s="4">
        <v>45753</v>
      </c>
      <c r="W303" s="1" t="s">
        <v>141</v>
      </c>
      <c r="X303" s="1">
        <f>NETWORKDAYS(Tabla1[[#This Row],[FECHA DEL INCIDENTE]],Tabla1[[#This Row],[FECHA DE RESPUESTA]])</f>
        <v>4</v>
      </c>
      <c r="Y303" s="120" t="str">
        <f>IF(Tabla1[[#This Row],[ESTADO]]="ACTIVA","ACTIVA",IF(Tabla1[[#This Row],[ESTADO]]="CERRADA","CERRADA",IF(Tabla1[[#This Row],[ESTADO]]="TRASLADADA","CERRADA",IF(Tabla1[[#This Row],[ESTADO]]="DESMONTADA","CERRADA",IF(Tabla1[[#This Row],[ESTADO]]="SEGUIMIENTO","ACTIVA")))))</f>
        <v>CERRADA</v>
      </c>
      <c r="Z303" s="1" t="str">
        <f>+IF(Tabla1[[#This Row],[T. RESPUESTA]]&lt;=1,"24 HORAS",IF(Tabla1[[#This Row],[T. RESPUESTA]]=2,"48 HORAS",IF(Tabla1[[#This Row],[T. RESPUESTA]]=3,"72 HORAS",IF(Tabla1[[#This Row],[T. RESPUESTA]]=4,"96 HORAS",IF(Tabla1[[#This Row],[T. RESPUESTA]]=5,"120 HORAS",IF(Tabla1[[#This Row],[T. RESPUESTA]]&gt;=6,"6 DIAS O MAS","ERROR"))))))</f>
        <v>96 HORAS</v>
      </c>
      <c r="AA303" s="1" t="s">
        <v>6355</v>
      </c>
      <c r="AB303" s="120" t="str">
        <f>TEXT(Tabla1[[#This Row],[FECHA DEL INCIDENTE]],"MMM-DD")</f>
        <v>abr-01</v>
      </c>
      <c r="AC303" s="2" t="e">
        <f>VLOOKUP(G303,'Archivo data rimac reclamos'!B:C,2,0)</f>
        <v>#N/A</v>
      </c>
      <c r="AD303" s="2" t="e">
        <f>VLOOKUP(Tabla1[[#This Row],[dn]],'Reporte de casos MAD'!H:W,16,0)</f>
        <v>#N/A</v>
      </c>
      <c r="AE303" s="1" t="e">
        <f>VLOOKUP(Tabla1[[#This Row],[dn]],'HOJA 3 MEDICAMENTOS'!G:Q,11,0)</f>
        <v>#N/A</v>
      </c>
      <c r="AF303" t="e">
        <f>VLOOKUP(Tabla1[[#This Row],[dn]],'base pendientes viva 1a'!C:Q,15,0)</f>
        <v>#N/A</v>
      </c>
      <c r="AG303"/>
      <c r="AH303"/>
      <c r="AI303" s="120" t="str">
        <f>VLOOKUP(Tabla1[[#This Row],[MOTIVO]],clasificador!A:C,2,0)</f>
        <v>Solicitud</v>
      </c>
      <c r="AJ303" s="120" t="str">
        <f>VLOOKUP(Tabla1[[#This Row],[MOTIVO]],clasificador!A:C,3,0)</f>
        <v>SOLICITUD</v>
      </c>
      <c r="AK303" s="329"/>
    </row>
    <row r="304" spans="1:37" ht="18.75" customHeight="1">
      <c r="A304" s="1">
        <f>YEAR(Tabla1[[#This Row],[FECHA DEL INCIDENTE]])*100+MONTH(Tabla1[[#This Row],[FECHA DEL INCIDENTE]])</f>
        <v>202504</v>
      </c>
      <c r="B304" s="1" t="s">
        <v>6347</v>
      </c>
      <c r="C304" s="1" t="s">
        <v>6348</v>
      </c>
      <c r="D304" s="1" t="s">
        <v>1067</v>
      </c>
      <c r="E304" s="120" t="s">
        <v>400</v>
      </c>
      <c r="F304" s="1" t="s">
        <v>2</v>
      </c>
      <c r="G304" s="208">
        <v>1302350</v>
      </c>
      <c r="H304" s="2" t="s">
        <v>7140</v>
      </c>
      <c r="I304"/>
      <c r="J304" s="176"/>
      <c r="K304" s="1"/>
      <c r="L304" s="1"/>
      <c r="M304" s="1"/>
      <c r="N304" t="s">
        <v>298</v>
      </c>
      <c r="O304" s="1" t="s">
        <v>299</v>
      </c>
      <c r="P304" s="66" t="s">
        <v>7126</v>
      </c>
      <c r="Q304" s="6" t="s">
        <v>6359</v>
      </c>
      <c r="R304" s="10" t="s">
        <v>400</v>
      </c>
      <c r="S304" s="1" t="s">
        <v>6751</v>
      </c>
      <c r="T304" s="117">
        <v>45748</v>
      </c>
      <c r="U304" s="67" t="s">
        <v>7127</v>
      </c>
      <c r="V304" s="4">
        <v>45753</v>
      </c>
      <c r="W304" s="1" t="s">
        <v>141</v>
      </c>
      <c r="X304" s="1">
        <f>NETWORKDAYS(Tabla1[[#This Row],[FECHA DEL INCIDENTE]],Tabla1[[#This Row],[FECHA DE RESPUESTA]])</f>
        <v>4</v>
      </c>
      <c r="Y304" s="120" t="str">
        <f>IF(Tabla1[[#This Row],[ESTADO]]="ACTIVA","ACTIVA",IF(Tabla1[[#This Row],[ESTADO]]="CERRADA","CERRADA",IF(Tabla1[[#This Row],[ESTADO]]="TRASLADADA","CERRADA",IF(Tabla1[[#This Row],[ESTADO]]="DESMONTADA","CERRADA",IF(Tabla1[[#This Row],[ESTADO]]="SEGUIMIENTO","ACTIVA")))))</f>
        <v>CERRADA</v>
      </c>
      <c r="Z304" s="1" t="str">
        <f>+IF(Tabla1[[#This Row],[T. RESPUESTA]]&lt;=1,"24 HORAS",IF(Tabla1[[#This Row],[T. RESPUESTA]]=2,"48 HORAS",IF(Tabla1[[#This Row],[T. RESPUESTA]]=3,"72 HORAS",IF(Tabla1[[#This Row],[T. RESPUESTA]]=4,"96 HORAS",IF(Tabla1[[#This Row],[T. RESPUESTA]]=5,"120 HORAS",IF(Tabla1[[#This Row],[T. RESPUESTA]]&gt;=6,"6 DIAS O MAS","ERROR"))))))</f>
        <v>96 HORAS</v>
      </c>
      <c r="AA304" s="1" t="s">
        <v>6355</v>
      </c>
      <c r="AB304" s="120" t="str">
        <f>TEXT(Tabla1[[#This Row],[FECHA DEL INCIDENTE]],"MMM-DD")</f>
        <v>abr-01</v>
      </c>
      <c r="AC304" s="2" t="e">
        <f>VLOOKUP(G304,'Archivo data rimac reclamos'!B:C,2,0)</f>
        <v>#N/A</v>
      </c>
      <c r="AD304" s="2" t="e">
        <f>VLOOKUP(Tabla1[[#This Row],[dn]],'Reporte de casos MAD'!H:W,16,0)</f>
        <v>#N/A</v>
      </c>
      <c r="AE304" s="1" t="e">
        <f>VLOOKUP(Tabla1[[#This Row],[dn]],'HOJA 3 MEDICAMENTOS'!G:Q,11,0)</f>
        <v>#N/A</v>
      </c>
      <c r="AF304" t="e">
        <f>VLOOKUP(Tabla1[[#This Row],[dn]],'base pendientes viva 1a'!C:Q,15,0)</f>
        <v>#N/A</v>
      </c>
      <c r="AG304"/>
      <c r="AH304"/>
      <c r="AI304" s="120" t="str">
        <f>VLOOKUP(Tabla1[[#This Row],[MOTIVO]],clasificador!A:C,2,0)</f>
        <v>Solicitud</v>
      </c>
      <c r="AJ304" s="120" t="str">
        <f>VLOOKUP(Tabla1[[#This Row],[MOTIVO]],clasificador!A:C,3,0)</f>
        <v>SOLICITUD</v>
      </c>
      <c r="AK304" s="329"/>
    </row>
    <row r="305" spans="1:37" ht="18.75" hidden="1" customHeight="1">
      <c r="A305" s="120">
        <f>YEAR(Tabla1[[#This Row],[FECHA DEL INCIDENTE]])*100+MONTH(Tabla1[[#This Row],[FECHA DEL INCIDENTE]])</f>
        <v>202504</v>
      </c>
      <c r="B305" s="120" t="s">
        <v>6347</v>
      </c>
      <c r="C305" s="120" t="s">
        <v>6348</v>
      </c>
      <c r="D305" s="120" t="s">
        <v>1067</v>
      </c>
      <c r="E305" s="120" t="s">
        <v>400</v>
      </c>
      <c r="F305" s="1" t="s">
        <v>2</v>
      </c>
      <c r="G305" s="232">
        <v>73834086</v>
      </c>
      <c r="H305" s="122" t="s">
        <v>7141</v>
      </c>
      <c r="I305" s="119"/>
      <c r="J305" s="235">
        <v>947833232</v>
      </c>
      <c r="K305" s="120"/>
      <c r="L305" s="120"/>
      <c r="M305" s="120"/>
      <c r="N305" t="s">
        <v>298</v>
      </c>
      <c r="O305" s="1" t="s">
        <v>299</v>
      </c>
      <c r="P305" s="66" t="s">
        <v>7142</v>
      </c>
      <c r="Q305" s="6" t="s">
        <v>6359</v>
      </c>
      <c r="R305" s="10" t="s">
        <v>272</v>
      </c>
      <c r="S305" s="1" t="s">
        <v>6370</v>
      </c>
      <c r="T305" s="117">
        <v>45748</v>
      </c>
      <c r="U305" s="67" t="s">
        <v>7143</v>
      </c>
      <c r="V305" s="4">
        <v>45762</v>
      </c>
      <c r="W305" s="1" t="s">
        <v>141</v>
      </c>
      <c r="X305" s="120">
        <f>NETWORKDAYS(Tabla1[[#This Row],[FECHA DEL INCIDENTE]],Tabla1[[#This Row],[FECHA DE RESPUESTA]])</f>
        <v>11</v>
      </c>
      <c r="Y305" s="120" t="str">
        <f>IF(Tabla1[[#This Row],[ESTADO]]="ACTIVA","ACTIVA",IF(Tabla1[[#This Row],[ESTADO]]="CERRADA","CERRADA",IF(Tabla1[[#This Row],[ESTADO]]="TRASLADADA","CERRADA",IF(Tabla1[[#This Row],[ESTADO]]="DESMONTADA","CERRADA",IF(Tabla1[[#This Row],[ESTADO]]="SEGUIMIENTO","ACTIVA")))))</f>
        <v>CERRADA</v>
      </c>
      <c r="Z305" s="120" t="str">
        <f>+IF(Tabla1[[#This Row],[T. RESPUESTA]]&lt;=1,"24 HORAS",IF(Tabla1[[#This Row],[T. RESPUESTA]]=2,"48 HORAS",IF(Tabla1[[#This Row],[T. RESPUESTA]]=3,"72 HORAS",IF(Tabla1[[#This Row],[T. RESPUESTA]]=4,"96 HORAS",IF(Tabla1[[#This Row],[T. RESPUESTA]]=5,"120 HORAS",IF(Tabla1[[#This Row],[T. RESPUESTA]]&gt;=6,"6 DIAS O MAS","ERROR"))))))</f>
        <v>6 DIAS O MAS</v>
      </c>
      <c r="AA305" s="1" t="s">
        <v>6355</v>
      </c>
      <c r="AB305" s="120" t="str">
        <f>TEXT(Tabla1[[#This Row],[FECHA DEL INCIDENTE]],"MMM-DD")</f>
        <v>abr-01</v>
      </c>
      <c r="AC305" s="122" t="e">
        <f>VLOOKUP(G305,'Archivo data rimac reclamos'!B:C,2,0)</f>
        <v>#N/A</v>
      </c>
      <c r="AD305" s="122" t="e">
        <f>VLOOKUP(Tabla1[[#This Row],[dn]],'Reporte de casos MAD'!H:W,16,0)</f>
        <v>#N/A</v>
      </c>
      <c r="AE305" s="120" t="e">
        <f>VLOOKUP(Tabla1[[#This Row],[dn]],'HOJA 3 MEDICAMENTOS'!G:Q,11,0)</f>
        <v>#N/A</v>
      </c>
      <c r="AF305" s="119" t="e">
        <f>VLOOKUP(Tabla1[[#This Row],[dn]],'base pendientes viva 1a'!C:Q,15,0)</f>
        <v>#N/A</v>
      </c>
      <c r="AG305" s="119"/>
      <c r="AH305" s="119"/>
      <c r="AI305" s="120" t="str">
        <f>VLOOKUP(Tabla1[[#This Row],[MOTIVO]],clasificador!A:C,2,0)</f>
        <v>Solicitud</v>
      </c>
      <c r="AJ305" s="120" t="str">
        <f>VLOOKUP(Tabla1[[#This Row],[MOTIVO]],clasificador!A:C,3,0)</f>
        <v>SOLICITUD</v>
      </c>
      <c r="AK305" s="329"/>
    </row>
    <row r="306" spans="1:37" ht="18.75" hidden="1" customHeight="1">
      <c r="A306" s="120">
        <f>YEAR(Tabla1[[#This Row],[FECHA DEL INCIDENTE]])*100+MONTH(Tabla1[[#This Row],[FECHA DEL INCIDENTE]])</f>
        <v>202504</v>
      </c>
      <c r="B306" s="120" t="s">
        <v>6347</v>
      </c>
      <c r="C306" s="120" t="s">
        <v>6348</v>
      </c>
      <c r="D306" s="120" t="s">
        <v>1067</v>
      </c>
      <c r="E306" s="120" t="s">
        <v>400</v>
      </c>
      <c r="F306" s="120" t="s">
        <v>2</v>
      </c>
      <c r="G306" s="232">
        <v>23993607</v>
      </c>
      <c r="H306" s="2" t="s">
        <v>6867</v>
      </c>
      <c r="I306"/>
      <c r="J306" s="176"/>
      <c r="K306" s="1"/>
      <c r="L306" s="1"/>
      <c r="M306" s="1"/>
      <c r="N306" s="119" t="s">
        <v>6498</v>
      </c>
      <c r="O306" s="120" t="s">
        <v>299</v>
      </c>
      <c r="P306" s="66" t="s">
        <v>7144</v>
      </c>
      <c r="Q306" s="6" t="s">
        <v>7145</v>
      </c>
      <c r="R306" s="10" t="s">
        <v>383</v>
      </c>
      <c r="S306" s="1" t="s">
        <v>6508</v>
      </c>
      <c r="T306" s="117">
        <v>45749</v>
      </c>
      <c r="U306" s="67" t="s">
        <v>7146</v>
      </c>
      <c r="V306" s="4">
        <v>45756</v>
      </c>
      <c r="W306" s="1" t="s">
        <v>141</v>
      </c>
      <c r="X306" s="120">
        <f>NETWORKDAYS(Tabla1[[#This Row],[FECHA DEL INCIDENTE]],Tabla1[[#This Row],[FECHA DE RESPUESTA]])</f>
        <v>6</v>
      </c>
      <c r="Y306" s="120" t="str">
        <f>IF(Tabla1[[#This Row],[ESTADO]]="ACTIVA","ACTIVA",IF(Tabla1[[#This Row],[ESTADO]]="CERRADA","CERRADA",IF(Tabla1[[#This Row],[ESTADO]]="TRASLADADA","CERRADA",IF(Tabla1[[#This Row],[ESTADO]]="DESMONTADA","CERRADA",IF(Tabla1[[#This Row],[ESTADO]]="SEGUIMIENTO","ACTIVA")))))</f>
        <v>CERRADA</v>
      </c>
      <c r="Z306" s="1" t="str">
        <f>+IF(Tabla1[[#This Row],[T. RESPUESTA]]&lt;=1,"24 HORAS",IF(Tabla1[[#This Row],[T. RESPUESTA]]=2,"48 HORAS",IF(Tabla1[[#This Row],[T. RESPUESTA]]=3,"72 HORAS",IF(Tabla1[[#This Row],[T. RESPUESTA]]=4,"96 HORAS",IF(Tabla1[[#This Row],[T. RESPUESTA]]=5,"120 HORAS",IF(Tabla1[[#This Row],[T. RESPUESTA]]&gt;=6,"6 DIAS O MAS","ERROR"))))))</f>
        <v>6 DIAS O MAS</v>
      </c>
      <c r="AA306" s="120" t="s">
        <v>6355</v>
      </c>
      <c r="AB306" s="120" t="str">
        <f>TEXT(Tabla1[[#This Row],[FECHA DEL INCIDENTE]],"MMM-DD")</f>
        <v>abr-02</v>
      </c>
      <c r="AC306" s="2" t="e">
        <f>VLOOKUP(G306,'Archivo data rimac reclamos'!B:C,2,0)</f>
        <v>#N/A</v>
      </c>
      <c r="AD306" s="2" t="e">
        <f>VLOOKUP(Tabla1[[#This Row],[dn]],'Reporte de casos MAD'!H:W,16,0)</f>
        <v>#N/A</v>
      </c>
      <c r="AE306" s="1" t="e">
        <f>VLOOKUP(Tabla1[[#This Row],[dn]],'HOJA 3 MEDICAMENTOS'!G:Q,11,0)</f>
        <v>#N/A</v>
      </c>
      <c r="AF306" t="e">
        <f>VLOOKUP(Tabla1[[#This Row],[dn]],'base pendientes viva 1a'!C:Q,15,0)</f>
        <v>#N/A</v>
      </c>
      <c r="AG306" t="e">
        <v>#N/A</v>
      </c>
      <c r="AH306" t="e">
        <v>#N/A</v>
      </c>
      <c r="AI306" s="120" t="str">
        <f>VLOOKUP(Tabla1[[#This Row],[MOTIVO]],clasificador!A:C,2,0)</f>
        <v>Atención Asistencial</v>
      </c>
      <c r="AJ306" s="120" t="str">
        <f>VLOOKUP(Tabla1[[#This Row],[MOTIVO]],clasificador!A:C,3,0)</f>
        <v>SERVICIO</v>
      </c>
      <c r="AK306" s="329"/>
    </row>
    <row r="307" spans="1:37" ht="18.75" hidden="1" customHeight="1">
      <c r="A307" s="120">
        <f>YEAR(Tabla1[[#This Row],[FECHA DEL INCIDENTE]])*100+MONTH(Tabla1[[#This Row],[FECHA DEL INCIDENTE]])</f>
        <v>202504</v>
      </c>
      <c r="B307" s="120" t="s">
        <v>6347</v>
      </c>
      <c r="C307" s="120" t="s">
        <v>6348</v>
      </c>
      <c r="D307" s="120" t="s">
        <v>1067</v>
      </c>
      <c r="E307" s="120" t="s">
        <v>400</v>
      </c>
      <c r="F307" s="120" t="s">
        <v>2</v>
      </c>
      <c r="G307" s="208">
        <v>78642647</v>
      </c>
      <c r="H307" s="2" t="s">
        <v>7147</v>
      </c>
      <c r="I307"/>
      <c r="J307" s="176"/>
      <c r="K307" s="1"/>
      <c r="L307" s="1"/>
      <c r="M307" s="1"/>
      <c r="N307" s="119" t="s">
        <v>6498</v>
      </c>
      <c r="O307" s="1" t="s">
        <v>299</v>
      </c>
      <c r="P307" s="66" t="s">
        <v>7148</v>
      </c>
      <c r="Q307" s="6" t="s">
        <v>6352</v>
      </c>
      <c r="R307" s="129" t="s">
        <v>338</v>
      </c>
      <c r="S307" s="1" t="s">
        <v>6353</v>
      </c>
      <c r="T307" s="117">
        <v>45749</v>
      </c>
      <c r="U307" s="67" t="s">
        <v>7149</v>
      </c>
      <c r="V307" s="4">
        <v>45761</v>
      </c>
      <c r="W307" s="1" t="s">
        <v>141</v>
      </c>
      <c r="X307" s="1">
        <f>NETWORKDAYS(Tabla1[[#This Row],[FECHA DEL INCIDENTE]],Tabla1[[#This Row],[FECHA DE RESPUESTA]])</f>
        <v>9</v>
      </c>
      <c r="Y307" s="120" t="str">
        <f>IF(Tabla1[[#This Row],[ESTADO]]="ACTIVA","ACTIVA",IF(Tabla1[[#This Row],[ESTADO]]="CERRADA","CERRADA",IF(Tabla1[[#This Row],[ESTADO]]="TRASLADADA","CERRADA",IF(Tabla1[[#This Row],[ESTADO]]="DESMONTADA","CERRADA",IF(Tabla1[[#This Row],[ESTADO]]="SEGUIMIENTO","ACTIVA")))))</f>
        <v>CERRADA</v>
      </c>
      <c r="Z307" s="1" t="str">
        <f>+IF(Tabla1[[#This Row],[T. RESPUESTA]]&lt;=1,"24 HORAS",IF(Tabla1[[#This Row],[T. RESPUESTA]]=2,"48 HORAS",IF(Tabla1[[#This Row],[T. RESPUESTA]]=3,"72 HORAS",IF(Tabla1[[#This Row],[T. RESPUESTA]]=4,"96 HORAS",IF(Tabla1[[#This Row],[T. RESPUESTA]]=5,"120 HORAS",IF(Tabla1[[#This Row],[T. RESPUESTA]]&gt;=6,"6 DIAS O MAS","ERROR"))))))</f>
        <v>6 DIAS O MAS</v>
      </c>
      <c r="AA307" s="120" t="s">
        <v>6355</v>
      </c>
      <c r="AB307" s="120" t="str">
        <f>TEXT(Tabla1[[#This Row],[FECHA DEL INCIDENTE]],"MMM-DD")</f>
        <v>abr-02</v>
      </c>
      <c r="AC307" s="2" t="str">
        <f>VLOOKUP(G307,'Archivo data rimac reclamos'!B:C,2,0)</f>
        <v>Consulta atencion Pcte: MARCELO ALONSO LOREDO RAMIREZ</v>
      </c>
      <c r="AD307" s="2" t="str">
        <f>VLOOKUP(Tabla1[[#This Row],[dn]],'Reporte de casos MAD'!H:W,16,0)</f>
        <v>SIN INFORMACION</v>
      </c>
      <c r="AE307" s="1" t="e">
        <f>VLOOKUP(Tabla1[[#This Row],[dn]],'HOJA 3 MEDICAMENTOS'!G:Q,11,0)</f>
        <v>#N/A</v>
      </c>
      <c r="AF307" t="e">
        <f>VLOOKUP(Tabla1[[#This Row],[dn]],'base pendientes viva 1a'!C:Q,15,0)</f>
        <v>#N/A</v>
      </c>
      <c r="AG307" t="e">
        <v>#N/A</v>
      </c>
      <c r="AH307" t="e">
        <v>#N/A</v>
      </c>
      <c r="AI307" s="120" t="str">
        <f>VLOOKUP(Tabla1[[#This Row],[MOTIVO]],clasificador!A:C,2,0)</f>
        <v>Medicamentos</v>
      </c>
      <c r="AJ307" s="120" t="str">
        <f>VLOOKUP(Tabla1[[#This Row],[MOTIVO]],clasificador!A:C,3,0)</f>
        <v>SERVICIO</v>
      </c>
      <c r="AK307" s="329"/>
    </row>
    <row r="308" spans="1:37" ht="18.75" hidden="1" customHeight="1">
      <c r="A308" s="120">
        <f>YEAR(Tabla1[[#This Row],[FECHA DEL INCIDENTE]])*100+MONTH(Tabla1[[#This Row],[FECHA DEL INCIDENTE]])</f>
        <v>202504</v>
      </c>
      <c r="B308" s="120" t="s">
        <v>6347</v>
      </c>
      <c r="C308" s="120" t="s">
        <v>6348</v>
      </c>
      <c r="D308" s="120" t="s">
        <v>1067</v>
      </c>
      <c r="E308" s="1" t="s">
        <v>400</v>
      </c>
      <c r="F308" s="120" t="s">
        <v>2</v>
      </c>
      <c r="G308" s="176">
        <v>23656818</v>
      </c>
      <c r="H308" s="2" t="s">
        <v>202</v>
      </c>
      <c r="I308"/>
      <c r="J308" s="176"/>
      <c r="K308" s="1"/>
      <c r="L308" s="1"/>
      <c r="M308" s="1"/>
      <c r="N308" t="s">
        <v>298</v>
      </c>
      <c r="O308" s="1" t="s">
        <v>299</v>
      </c>
      <c r="P308" s="85" t="s">
        <v>203</v>
      </c>
      <c r="Q308" s="6" t="s">
        <v>6359</v>
      </c>
      <c r="R308" s="10" t="s">
        <v>272</v>
      </c>
      <c r="S308" s="1" t="s">
        <v>331</v>
      </c>
      <c r="T308" s="9">
        <v>45749</v>
      </c>
      <c r="U308" s="114" t="s">
        <v>7150</v>
      </c>
      <c r="V308" s="117">
        <v>45862</v>
      </c>
      <c r="W308" s="1" t="s">
        <v>141</v>
      </c>
      <c r="X308" s="1">
        <f>NETWORKDAYS(Tabla1[[#This Row],[FECHA DEL INCIDENTE]],Tabla1[[#This Row],[FECHA DE RESPUESTA]])</f>
        <v>82</v>
      </c>
      <c r="Y308" s="120" t="str">
        <f>IF(Tabla1[[#This Row],[ESTADO]]="ACTIVA","ACTIVA",IF(Tabla1[[#This Row],[ESTADO]]="CERRADA","CERRADA",IF(Tabla1[[#This Row],[ESTADO]]="TRASLADADA","CERRADA",IF(Tabla1[[#This Row],[ESTADO]]="DESMONTADA","CERRADA",IF(Tabla1[[#This Row],[ESTADO]]="SEGUIMIENTO","ACTIVA")))))</f>
        <v>CERRADA</v>
      </c>
      <c r="Z308" s="1" t="str">
        <f>+IF(Tabla1[[#This Row],[T. RESPUESTA]]&lt;=1,"24 HORAS",IF(Tabla1[[#This Row],[T. RESPUESTA]]=2,"48 HORAS",IF(Tabla1[[#This Row],[T. RESPUESTA]]=3,"72 HORAS",IF(Tabla1[[#This Row],[T. RESPUESTA]]=4,"96 HORAS",IF(Tabla1[[#This Row],[T. RESPUESTA]]=5,"120 HORAS",IF(Tabla1[[#This Row],[T. RESPUESTA]]&gt;=6,"6 DIAS O MAS","ERROR"))))))</f>
        <v>6 DIAS O MAS</v>
      </c>
      <c r="AA308" s="1" t="s">
        <v>6355</v>
      </c>
      <c r="AB308" s="120" t="str">
        <f>TEXT(Tabla1[[#This Row],[FECHA DEL INCIDENTE]],"MMM-DD")</f>
        <v>abr-02</v>
      </c>
      <c r="AC308" s="2" t="e">
        <f>VLOOKUP(G308,'Archivo data rimac reclamos'!B:C,2,0)</f>
        <v>#N/A</v>
      </c>
      <c r="AD308" s="2" t="e">
        <f>VLOOKUP(Tabla1[[#This Row],[dn]],'Reporte de casos MAD'!H:W,16,0)</f>
        <v>#N/A</v>
      </c>
      <c r="AE308" s="1" t="e">
        <f>VLOOKUP(Tabla1[[#This Row],[dn]],'HOJA 3 MEDICAMENTOS'!G:Q,11,0)</f>
        <v>#N/A</v>
      </c>
      <c r="AF308" t="e">
        <f>VLOOKUP(Tabla1[[#This Row],[dn]],'base pendientes viva 1a'!C:Q,15,0)</f>
        <v>#N/A</v>
      </c>
      <c r="AG308"/>
      <c r="AH308"/>
      <c r="AI308" s="1" t="str">
        <f>VLOOKUP(Tabla1[[#This Row],[MOTIVO]],clasificador!A:C,2,0)</f>
        <v>Solicitud</v>
      </c>
      <c r="AJ308" s="1" t="str">
        <f>VLOOKUP(Tabla1[[#This Row],[MOTIVO]],clasificador!A:C,3,0)</f>
        <v>SOLICITUD</v>
      </c>
      <c r="AK308" s="329"/>
    </row>
    <row r="309" spans="1:37" ht="18.75" hidden="1" customHeight="1">
      <c r="A309" s="120">
        <f>YEAR(Tabla1[[#This Row],[FECHA DEL INCIDENTE]])*100+MONTH(Tabla1[[#This Row],[FECHA DEL INCIDENTE]])</f>
        <v>202504</v>
      </c>
      <c r="B309" s="1" t="s">
        <v>6347</v>
      </c>
      <c r="C309" s="1" t="s">
        <v>6348</v>
      </c>
      <c r="D309" s="1" t="s">
        <v>1067</v>
      </c>
      <c r="E309" s="120" t="s">
        <v>400</v>
      </c>
      <c r="F309" s="1" t="s">
        <v>2</v>
      </c>
      <c r="G309" s="232">
        <v>78015940</v>
      </c>
      <c r="H309" s="122" t="s">
        <v>7151</v>
      </c>
      <c r="I309" s="119"/>
      <c r="J309" s="235"/>
      <c r="K309" s="120"/>
      <c r="L309" s="120"/>
      <c r="M309" s="120"/>
      <c r="N309" s="119" t="s">
        <v>6498</v>
      </c>
      <c r="O309" s="1" t="s">
        <v>299</v>
      </c>
      <c r="P309" s="121" t="s">
        <v>7152</v>
      </c>
      <c r="Q309" s="125" t="s">
        <v>6538</v>
      </c>
      <c r="R309" s="10" t="s">
        <v>6539</v>
      </c>
      <c r="S309" s="1" t="s">
        <v>6539</v>
      </c>
      <c r="T309" s="117">
        <v>45750</v>
      </c>
      <c r="U309" s="124" t="s">
        <v>7153</v>
      </c>
      <c r="V309" s="4">
        <v>45755</v>
      </c>
      <c r="W309" s="1" t="s">
        <v>141</v>
      </c>
      <c r="X309" s="120">
        <f>NETWORKDAYS(Tabla1[[#This Row],[FECHA DEL INCIDENTE]],Tabla1[[#This Row],[FECHA DE RESPUESTA]])</f>
        <v>4</v>
      </c>
      <c r="Y309" s="120" t="str">
        <f>IF(Tabla1[[#This Row],[ESTADO]]="ACTIVA","ACTIVA",IF(Tabla1[[#This Row],[ESTADO]]="CERRADA","CERRADA",IF(Tabla1[[#This Row],[ESTADO]]="TRASLADADA","CERRADA",IF(Tabla1[[#This Row],[ESTADO]]="DESMONTADA","CERRADA",IF(Tabla1[[#This Row],[ESTADO]]="SEGUIMIENTO","ACTIVA")))))</f>
        <v>CERRADA</v>
      </c>
      <c r="Z309" s="120" t="str">
        <f>+IF(Tabla1[[#This Row],[T. RESPUESTA]]&lt;=1,"24 HORAS",IF(Tabla1[[#This Row],[T. RESPUESTA]]=2,"48 HORAS",IF(Tabla1[[#This Row],[T. RESPUESTA]]=3,"72 HORAS",IF(Tabla1[[#This Row],[T. RESPUESTA]]=4,"96 HORAS",IF(Tabla1[[#This Row],[T. RESPUESTA]]=5,"120 HORAS",IF(Tabla1[[#This Row],[T. RESPUESTA]]&gt;=6,"6 DIAS O MAS","ERROR"))))))</f>
        <v>96 HORAS</v>
      </c>
      <c r="AA309" s="120" t="s">
        <v>6355</v>
      </c>
      <c r="AB309" s="120" t="str">
        <f>TEXT(Tabla1[[#This Row],[FECHA DEL INCIDENTE]],"MMM-DD")</f>
        <v>abr-03</v>
      </c>
      <c r="AC309" s="122" t="e">
        <f>VLOOKUP(G309,'Archivo data rimac reclamos'!B:C,2,0)</f>
        <v>#N/A</v>
      </c>
      <c r="AD309" s="122" t="e">
        <f>VLOOKUP(Tabla1[[#This Row],[dn]],'Reporte de casos MAD'!H:W,16,0)</f>
        <v>#N/A</v>
      </c>
      <c r="AE309" s="120" t="e">
        <f>VLOOKUP(Tabla1[[#This Row],[dn]],'HOJA 3 MEDICAMENTOS'!G:Q,11,0)</f>
        <v>#N/A</v>
      </c>
      <c r="AF309" s="119" t="e">
        <f>VLOOKUP(Tabla1[[#This Row],[dn]],'base pendientes viva 1a'!C:Q,15,0)</f>
        <v>#N/A</v>
      </c>
      <c r="AG309" t="e">
        <v>#N/A</v>
      </c>
      <c r="AH309" t="e">
        <v>#N/A</v>
      </c>
      <c r="AI309" s="120" t="str">
        <f>VLOOKUP(Tabla1[[#This Row],[MOTIVO]],clasificador!A:C,2,0)</f>
        <v>Fallas TICS</v>
      </c>
      <c r="AJ309" s="120" t="str">
        <f>VLOOKUP(Tabla1[[#This Row],[MOTIVO]],clasificador!A:C,3,0)</f>
        <v>CALIDAD</v>
      </c>
      <c r="AK309" s="329"/>
    </row>
    <row r="310" spans="1:37" ht="18.75" customHeight="1">
      <c r="A310" s="120">
        <f>YEAR(Tabla1[[#This Row],[FECHA DEL INCIDENTE]])*100+MONTH(Tabla1[[#This Row],[FECHA DEL INCIDENTE]])</f>
        <v>202504</v>
      </c>
      <c r="B310" s="1" t="s">
        <v>6347</v>
      </c>
      <c r="C310" s="1" t="s">
        <v>6348</v>
      </c>
      <c r="D310" s="1" t="s">
        <v>1067</v>
      </c>
      <c r="E310" s="120" t="s">
        <v>400</v>
      </c>
      <c r="F310" s="1" t="s">
        <v>2</v>
      </c>
      <c r="G310" s="232">
        <v>29602613</v>
      </c>
      <c r="H310" s="122" t="s">
        <v>7154</v>
      </c>
      <c r="I310" s="119"/>
      <c r="J310" s="235"/>
      <c r="K310" s="120"/>
      <c r="L310" s="120"/>
      <c r="M310" s="120"/>
      <c r="N310" s="119" t="s">
        <v>6498</v>
      </c>
      <c r="O310" s="1" t="s">
        <v>299</v>
      </c>
      <c r="P310" s="121" t="s">
        <v>7155</v>
      </c>
      <c r="Q310" s="6" t="s">
        <v>313</v>
      </c>
      <c r="R310" s="129" t="s">
        <v>400</v>
      </c>
      <c r="S310" s="120" t="s">
        <v>331</v>
      </c>
      <c r="T310" s="117">
        <v>45750</v>
      </c>
      <c r="U310" s="123" t="s">
        <v>7156</v>
      </c>
      <c r="V310" s="4">
        <v>45762</v>
      </c>
      <c r="W310" s="1" t="s">
        <v>6584</v>
      </c>
      <c r="X310" s="120">
        <f>NETWORKDAYS(Tabla1[[#This Row],[FECHA DEL INCIDENTE]],Tabla1[[#This Row],[FECHA DE RESPUESTA]])</f>
        <v>9</v>
      </c>
      <c r="Y310" s="120" t="str">
        <f>IF(Tabla1[[#This Row],[ESTADO]]="ACTIVA","ACTIVA",IF(Tabla1[[#This Row],[ESTADO]]="CERRADA","CERRADA",IF(Tabla1[[#This Row],[ESTADO]]="TRASLADADA","CERRADA",IF(Tabla1[[#This Row],[ESTADO]]="DESMONTADA","CERRADA",IF(Tabla1[[#This Row],[ESTADO]]="SEGUIMIENTO","ACTIVA")))))</f>
        <v>CERRADA</v>
      </c>
      <c r="Z310" s="120" t="str">
        <f>+IF(Tabla1[[#This Row],[T. RESPUESTA]]&lt;=1,"24 HORAS",IF(Tabla1[[#This Row],[T. RESPUESTA]]=2,"48 HORAS",IF(Tabla1[[#This Row],[T. RESPUESTA]]=3,"72 HORAS",IF(Tabla1[[#This Row],[T. RESPUESTA]]=4,"96 HORAS",IF(Tabla1[[#This Row],[T. RESPUESTA]]=5,"120 HORAS",IF(Tabla1[[#This Row],[T. RESPUESTA]]&gt;=6,"6 DIAS O MAS","ERROR"))))))</f>
        <v>6 DIAS O MAS</v>
      </c>
      <c r="AA310" s="10" t="s">
        <v>6585</v>
      </c>
      <c r="AB310" s="120" t="str">
        <f>TEXT(Tabla1[[#This Row],[FECHA DEL INCIDENTE]],"MMM-DD")</f>
        <v>abr-03</v>
      </c>
      <c r="AC310" s="122" t="e">
        <f>VLOOKUP(G310,'Archivo data rimac reclamos'!B:C,2,0)</f>
        <v>#N/A</v>
      </c>
      <c r="AD310" s="122" t="e">
        <f>VLOOKUP(Tabla1[[#This Row],[dn]],'Reporte de casos MAD'!H:W,16,0)</f>
        <v>#N/A</v>
      </c>
      <c r="AE310" s="120" t="e">
        <f>VLOOKUP(Tabla1[[#This Row],[dn]],'HOJA 3 MEDICAMENTOS'!G:Q,11,0)</f>
        <v>#N/A</v>
      </c>
      <c r="AF310" s="119" t="e">
        <f>VLOOKUP(Tabla1[[#This Row],[dn]],'base pendientes viva 1a'!C:Q,15,0)</f>
        <v>#N/A</v>
      </c>
      <c r="AG310" t="e">
        <v>#N/A</v>
      </c>
      <c r="AH310" t="e">
        <v>#N/A</v>
      </c>
      <c r="AI310" s="120" t="str">
        <f>VLOOKUP(Tabla1[[#This Row],[MOTIVO]],clasificador!A:C,2,0)</f>
        <v>Acceso</v>
      </c>
      <c r="AJ310" s="120" t="str">
        <f>VLOOKUP(Tabla1[[#This Row],[MOTIVO]],clasificador!A:C,3,0)</f>
        <v>SERVICIO</v>
      </c>
      <c r="AK310" s="329"/>
    </row>
    <row r="311" spans="1:37" ht="18.75" hidden="1" customHeight="1">
      <c r="A311" s="120">
        <f>YEAR(Tabla1[[#This Row],[FECHA DEL INCIDENTE]])*100+MONTH(Tabla1[[#This Row],[FECHA DEL INCIDENTE]])</f>
        <v>202504</v>
      </c>
      <c r="B311" s="1" t="s">
        <v>6347</v>
      </c>
      <c r="C311" s="1" t="s">
        <v>6348</v>
      </c>
      <c r="D311" s="1" t="s">
        <v>1067</v>
      </c>
      <c r="E311" s="120" t="s">
        <v>400</v>
      </c>
      <c r="F311" s="1" t="s">
        <v>2</v>
      </c>
      <c r="G311" s="232">
        <v>29521113</v>
      </c>
      <c r="H311" s="122" t="s">
        <v>7157</v>
      </c>
      <c r="I311" s="119"/>
      <c r="J311" s="235"/>
      <c r="K311" s="120"/>
      <c r="L311" s="120"/>
      <c r="M311" s="120"/>
      <c r="N311" s="119" t="s">
        <v>6498</v>
      </c>
      <c r="O311" s="1" t="s">
        <v>299</v>
      </c>
      <c r="P311" s="121" t="s">
        <v>7158</v>
      </c>
      <c r="Q311" s="6" t="s">
        <v>313</v>
      </c>
      <c r="R311" s="129" t="s">
        <v>338</v>
      </c>
      <c r="S311" s="120" t="s">
        <v>339</v>
      </c>
      <c r="T311" s="117">
        <v>45750</v>
      </c>
      <c r="U311" s="123" t="s">
        <v>7159</v>
      </c>
      <c r="V311" s="4">
        <v>45762</v>
      </c>
      <c r="W311" s="1" t="s">
        <v>141</v>
      </c>
      <c r="X311" s="120">
        <f>NETWORKDAYS(Tabla1[[#This Row],[FECHA DEL INCIDENTE]],Tabla1[[#This Row],[FECHA DE RESPUESTA]])</f>
        <v>9</v>
      </c>
      <c r="Y311" s="120" t="str">
        <f>IF(Tabla1[[#This Row],[ESTADO]]="ACTIVA","ACTIVA",IF(Tabla1[[#This Row],[ESTADO]]="CERRADA","CERRADA",IF(Tabla1[[#This Row],[ESTADO]]="TRASLADADA","CERRADA",IF(Tabla1[[#This Row],[ESTADO]]="DESMONTADA","CERRADA",IF(Tabla1[[#This Row],[ESTADO]]="SEGUIMIENTO","ACTIVA")))))</f>
        <v>CERRADA</v>
      </c>
      <c r="Z311" s="120" t="str">
        <f>+IF(Tabla1[[#This Row],[T. RESPUESTA]]&lt;=1,"24 HORAS",IF(Tabla1[[#This Row],[T. RESPUESTA]]=2,"48 HORAS",IF(Tabla1[[#This Row],[T. RESPUESTA]]=3,"72 HORAS",IF(Tabla1[[#This Row],[T. RESPUESTA]]=4,"96 HORAS",IF(Tabla1[[#This Row],[T. RESPUESTA]]=5,"120 HORAS",IF(Tabla1[[#This Row],[T. RESPUESTA]]&gt;=6,"6 DIAS O MAS","ERROR"))))))</f>
        <v>6 DIAS O MAS</v>
      </c>
      <c r="AA311" s="120" t="s">
        <v>6355</v>
      </c>
      <c r="AB311" s="120" t="str">
        <f>TEXT(Tabla1[[#This Row],[FECHA DEL INCIDENTE]],"MMM-DD")</f>
        <v>abr-03</v>
      </c>
      <c r="AC311" s="122" t="e">
        <f>VLOOKUP(G311,'Archivo data rimac reclamos'!B:C,2,0)</f>
        <v>#N/A</v>
      </c>
      <c r="AD311" s="122" t="e">
        <f>VLOOKUP(Tabla1[[#This Row],[dn]],'Reporte de casos MAD'!H:W,16,0)</f>
        <v>#N/A</v>
      </c>
      <c r="AE311" s="120" t="e">
        <f>VLOOKUP(Tabla1[[#This Row],[dn]],'HOJA 3 MEDICAMENTOS'!G:Q,11,0)</f>
        <v>#N/A</v>
      </c>
      <c r="AF311" s="119" t="e">
        <f>VLOOKUP(Tabla1[[#This Row],[dn]],'base pendientes viva 1a'!C:Q,15,0)</f>
        <v>#N/A</v>
      </c>
      <c r="AG311" t="e">
        <v>#N/A</v>
      </c>
      <c r="AH311" t="e">
        <v>#N/A</v>
      </c>
      <c r="AI311" s="120" t="str">
        <f>VLOOKUP(Tabla1[[#This Row],[MOTIVO]],clasificador!A:C,2,0)</f>
        <v>Acceso</v>
      </c>
      <c r="AJ311" s="120" t="str">
        <f>VLOOKUP(Tabla1[[#This Row],[MOTIVO]],clasificador!A:C,3,0)</f>
        <v>SERVICIO</v>
      </c>
      <c r="AK311" s="329"/>
    </row>
    <row r="312" spans="1:37" ht="18.75" hidden="1" customHeight="1">
      <c r="A312" s="120">
        <f>YEAR(Tabla1[[#This Row],[FECHA DEL INCIDENTE]])*100+MONTH(Tabla1[[#This Row],[FECHA DEL INCIDENTE]])</f>
        <v>202504</v>
      </c>
      <c r="B312" s="1" t="s">
        <v>6347</v>
      </c>
      <c r="C312" s="1" t="s">
        <v>6348</v>
      </c>
      <c r="D312" s="1" t="s">
        <v>1067</v>
      </c>
      <c r="E312" s="120" t="s">
        <v>400</v>
      </c>
      <c r="F312" s="1" t="s">
        <v>2</v>
      </c>
      <c r="G312" s="232"/>
      <c r="H312" s="122" t="s">
        <v>7160</v>
      </c>
      <c r="I312" s="119"/>
      <c r="J312" s="235">
        <v>994673521</v>
      </c>
      <c r="K312" s="120"/>
      <c r="L312" s="120"/>
      <c r="M312" s="120"/>
      <c r="N312" s="119" t="s">
        <v>6498</v>
      </c>
      <c r="O312" s="1" t="s">
        <v>299</v>
      </c>
      <c r="P312" s="125" t="s">
        <v>7161</v>
      </c>
      <c r="Q312" s="6" t="s">
        <v>6616</v>
      </c>
      <c r="R312" s="129" t="s">
        <v>272</v>
      </c>
      <c r="S312" s="120" t="s">
        <v>6751</v>
      </c>
      <c r="T312" s="117">
        <v>45750</v>
      </c>
      <c r="U312" s="124" t="s">
        <v>7162</v>
      </c>
      <c r="V312" s="4">
        <v>45757</v>
      </c>
      <c r="W312" s="1" t="s">
        <v>141</v>
      </c>
      <c r="X312" s="120">
        <f>NETWORKDAYS(Tabla1[[#This Row],[FECHA DEL INCIDENTE]],Tabla1[[#This Row],[FECHA DE RESPUESTA]])</f>
        <v>6</v>
      </c>
      <c r="Y312" s="120" t="str">
        <f>IF(Tabla1[[#This Row],[ESTADO]]="ACTIVA","ACTIVA",IF(Tabla1[[#This Row],[ESTADO]]="CERRADA","CERRADA",IF(Tabla1[[#This Row],[ESTADO]]="TRASLADADA","CERRADA",IF(Tabla1[[#This Row],[ESTADO]]="DESMONTADA","CERRADA",IF(Tabla1[[#This Row],[ESTADO]]="SEGUIMIENTO","ACTIVA")))))</f>
        <v>CERRADA</v>
      </c>
      <c r="Z312" s="120" t="str">
        <f>+IF(Tabla1[[#This Row],[T. RESPUESTA]]&lt;=1,"24 HORAS",IF(Tabla1[[#This Row],[T. RESPUESTA]]=2,"48 HORAS",IF(Tabla1[[#This Row],[T. RESPUESTA]]=3,"72 HORAS",IF(Tabla1[[#This Row],[T. RESPUESTA]]=4,"96 HORAS",IF(Tabla1[[#This Row],[T. RESPUESTA]]=5,"120 HORAS",IF(Tabla1[[#This Row],[T. RESPUESTA]]&gt;=6,"6 DIAS O MAS","ERROR"))))))</f>
        <v>6 DIAS O MAS</v>
      </c>
      <c r="AA312" s="1" t="s">
        <v>6355</v>
      </c>
      <c r="AB312" s="120" t="str">
        <f>TEXT(Tabla1[[#This Row],[FECHA DEL INCIDENTE]],"MMM-DD")</f>
        <v>abr-03</v>
      </c>
      <c r="AC312" s="122" t="e">
        <f>VLOOKUP(G312,'Archivo data rimac reclamos'!B:C,2,0)</f>
        <v>#N/A</v>
      </c>
      <c r="AD312" s="122" t="e">
        <f>VLOOKUP(Tabla1[[#This Row],[dn]],'Reporte de casos MAD'!H:W,16,0)</f>
        <v>#N/A</v>
      </c>
      <c r="AE312" s="120" t="e">
        <f>VLOOKUP(Tabla1[[#This Row],[dn]],'HOJA 3 MEDICAMENTOS'!G:Q,11,0)</f>
        <v>#N/A</v>
      </c>
      <c r="AF312" s="119" t="e">
        <f>VLOOKUP(Tabla1[[#This Row],[dn]],'base pendientes viva 1a'!C:Q,15,0)</f>
        <v>#N/A</v>
      </c>
      <c r="AG312" t="e">
        <v>#N/A</v>
      </c>
      <c r="AH312" t="e">
        <v>#N/A</v>
      </c>
      <c r="AI312" s="120" t="str">
        <f>VLOOKUP(Tabla1[[#This Row],[MOTIVO]],clasificador!A:C,2,0)</f>
        <v>Atención Asistencial</v>
      </c>
      <c r="AJ312" s="120" t="str">
        <f>VLOOKUP(Tabla1[[#This Row],[MOTIVO]],clasificador!A:C,3,0)</f>
        <v>SERVICIO</v>
      </c>
      <c r="AK312" s="329"/>
    </row>
    <row r="313" spans="1:37" ht="18.75" hidden="1" customHeight="1">
      <c r="A313" s="120">
        <f>YEAR(Tabla1[[#This Row],[FECHA DEL INCIDENTE]])*100+MONTH(Tabla1[[#This Row],[FECHA DEL INCIDENTE]])</f>
        <v>202504</v>
      </c>
      <c r="B313" s="120" t="s">
        <v>6347</v>
      </c>
      <c r="C313" s="120" t="s">
        <v>6348</v>
      </c>
      <c r="D313" s="120" t="s">
        <v>1067</v>
      </c>
      <c r="E313" s="120" t="s">
        <v>400</v>
      </c>
      <c r="F313" s="120" t="s">
        <v>2</v>
      </c>
      <c r="G313" s="208" t="s">
        <v>7163</v>
      </c>
      <c r="H313" s="122" t="s">
        <v>6500</v>
      </c>
      <c r="I313" s="120" t="s">
        <v>6501</v>
      </c>
      <c r="J313" s="235">
        <v>949953153</v>
      </c>
      <c r="K313" s="120"/>
      <c r="L313" s="120"/>
      <c r="M313" s="120"/>
      <c r="N313" s="119" t="s">
        <v>6498</v>
      </c>
      <c r="O313" s="1" t="s">
        <v>299</v>
      </c>
      <c r="P313" s="66" t="s">
        <v>7164</v>
      </c>
      <c r="Q313" s="125" t="s">
        <v>6700</v>
      </c>
      <c r="R313" s="10" t="s">
        <v>383</v>
      </c>
      <c r="S313" s="1" t="s">
        <v>6508</v>
      </c>
      <c r="T313" s="117">
        <v>45750</v>
      </c>
      <c r="U313" s="124" t="s">
        <v>7165</v>
      </c>
      <c r="V313" s="4">
        <v>45750</v>
      </c>
      <c r="W313" s="1" t="s">
        <v>141</v>
      </c>
      <c r="X313" s="120">
        <f>NETWORKDAYS(Tabla1[[#This Row],[FECHA DEL INCIDENTE]],Tabla1[[#This Row],[FECHA DE RESPUESTA]])</f>
        <v>1</v>
      </c>
      <c r="Y313" s="120" t="str">
        <f>IF(Tabla1[[#This Row],[ESTADO]]="ACTIVA","ACTIVA",IF(Tabla1[[#This Row],[ESTADO]]="CERRADA","CERRADA",IF(Tabla1[[#This Row],[ESTADO]]="TRASLADADA","CERRADA",IF(Tabla1[[#This Row],[ESTADO]]="DESMONTADA","CERRADA",IF(Tabla1[[#This Row],[ESTADO]]="SEGUIMIENTO","ACTIVA")))))</f>
        <v>CERRADA</v>
      </c>
      <c r="Z313" s="120" t="str">
        <f>+IF(Tabla1[[#This Row],[T. RESPUESTA]]&lt;=1,"24 HORAS",IF(Tabla1[[#This Row],[T. RESPUESTA]]=2,"48 HORAS",IF(Tabla1[[#This Row],[T. RESPUESTA]]=3,"72 HORAS",IF(Tabla1[[#This Row],[T. RESPUESTA]]=4,"96 HORAS",IF(Tabla1[[#This Row],[T. RESPUESTA]]=5,"120 HORAS",IF(Tabla1[[#This Row],[T. RESPUESTA]]&gt;=6,"6 DIAS O MAS","ERROR"))))))</f>
        <v>24 HORAS</v>
      </c>
      <c r="AA313" s="1" t="s">
        <v>6355</v>
      </c>
      <c r="AB313" s="120" t="str">
        <f>TEXT(Tabla1[[#This Row],[FECHA DEL INCIDENTE]],"MMM-DD")</f>
        <v>abr-03</v>
      </c>
      <c r="AC313" s="122" t="e">
        <f>VLOOKUP(G313,'Archivo data rimac reclamos'!B:C,2,0)</f>
        <v>#N/A</v>
      </c>
      <c r="AD313" s="122" t="e">
        <f>VLOOKUP(Tabla1[[#This Row],[dn]],'Reporte de casos MAD'!H:W,16,0)</f>
        <v>#N/A</v>
      </c>
      <c r="AE313" s="120" t="e">
        <f>VLOOKUP(Tabla1[[#This Row],[dn]],'HOJA 3 MEDICAMENTOS'!G:Q,11,0)</f>
        <v>#N/A</v>
      </c>
      <c r="AF313" s="119" t="e">
        <f>VLOOKUP(Tabla1[[#This Row],[dn]],'base pendientes viva 1a'!C:Q,15,0)</f>
        <v>#N/A</v>
      </c>
      <c r="AG313" s="119"/>
      <c r="AH313" s="119"/>
      <c r="AI313" s="120" t="str">
        <f>VLOOKUP(Tabla1[[#This Row],[MOTIVO]],clasificador!A:C,2,0)</f>
        <v>Acceso</v>
      </c>
      <c r="AJ313" s="120" t="str">
        <f>VLOOKUP(Tabla1[[#This Row],[MOTIVO]],clasificador!A:C,3,0)</f>
        <v>SERVICIO</v>
      </c>
      <c r="AK313" s="329"/>
    </row>
    <row r="314" spans="1:37" ht="18.75" hidden="1" customHeight="1">
      <c r="A314" s="120">
        <f>YEAR(Tabla1[[#This Row],[FECHA DEL INCIDENTE]])*100+MONTH(Tabla1[[#This Row],[FECHA DEL INCIDENTE]])</f>
        <v>202504</v>
      </c>
      <c r="B314" s="120" t="s">
        <v>6347</v>
      </c>
      <c r="C314" s="120" t="s">
        <v>6348</v>
      </c>
      <c r="D314" s="120" t="s">
        <v>1067</v>
      </c>
      <c r="E314" s="120" t="s">
        <v>400</v>
      </c>
      <c r="F314" s="120" t="s">
        <v>2</v>
      </c>
      <c r="G314" s="232">
        <v>8434840</v>
      </c>
      <c r="H314" s="122" t="s">
        <v>7166</v>
      </c>
      <c r="I314" s="119"/>
      <c r="J314" s="235">
        <v>992743238</v>
      </c>
      <c r="K314" s="92" t="s">
        <v>7167</v>
      </c>
      <c r="L314" s="120"/>
      <c r="M314" s="120"/>
      <c r="N314" s="119" t="s">
        <v>6498</v>
      </c>
      <c r="O314" s="1" t="s">
        <v>299</v>
      </c>
      <c r="P314" s="121" t="s">
        <v>7168</v>
      </c>
      <c r="Q314" s="6" t="s">
        <v>6352</v>
      </c>
      <c r="R314" s="129" t="s">
        <v>338</v>
      </c>
      <c r="S314" s="1" t="s">
        <v>6353</v>
      </c>
      <c r="T314" s="117">
        <v>45750</v>
      </c>
      <c r="U314" s="124" t="s">
        <v>7169</v>
      </c>
      <c r="V314" s="4">
        <v>45761</v>
      </c>
      <c r="W314" s="1" t="s">
        <v>141</v>
      </c>
      <c r="X314" s="120">
        <f>NETWORKDAYS(Tabla1[[#This Row],[FECHA DEL INCIDENTE]],Tabla1[[#This Row],[FECHA DE RESPUESTA]])</f>
        <v>8</v>
      </c>
      <c r="Y314" s="120" t="str">
        <f>IF(Tabla1[[#This Row],[ESTADO]]="ACTIVA","ACTIVA",IF(Tabla1[[#This Row],[ESTADO]]="CERRADA","CERRADA",IF(Tabla1[[#This Row],[ESTADO]]="TRASLADADA","CERRADA",IF(Tabla1[[#This Row],[ESTADO]]="DESMONTADA","CERRADA",IF(Tabla1[[#This Row],[ESTADO]]="SEGUIMIENTO","ACTIVA")))))</f>
        <v>CERRADA</v>
      </c>
      <c r="Z314" s="120" t="str">
        <f>+IF(Tabla1[[#This Row],[T. RESPUESTA]]&lt;=1,"24 HORAS",IF(Tabla1[[#This Row],[T. RESPUESTA]]=2,"48 HORAS",IF(Tabla1[[#This Row],[T. RESPUESTA]]=3,"72 HORAS",IF(Tabla1[[#This Row],[T. RESPUESTA]]=4,"96 HORAS",IF(Tabla1[[#This Row],[T. RESPUESTA]]=5,"120 HORAS",IF(Tabla1[[#This Row],[T. RESPUESTA]]&gt;=6,"6 DIAS O MAS","ERROR"))))))</f>
        <v>6 DIAS O MAS</v>
      </c>
      <c r="AA314" s="1" t="s">
        <v>6355</v>
      </c>
      <c r="AB314" s="120" t="str">
        <f>TEXT(Tabla1[[#This Row],[FECHA DEL INCIDENTE]],"MMM-DD")</f>
        <v>abr-03</v>
      </c>
      <c r="AC314" s="122" t="e">
        <f>VLOOKUP(G314,'Archivo data rimac reclamos'!B:C,2,0)</f>
        <v>#N/A</v>
      </c>
      <c r="AD314" s="122" t="e">
        <f>VLOOKUP(Tabla1[[#This Row],[dn]],'Reporte de casos MAD'!H:W,16,0)</f>
        <v>#N/A</v>
      </c>
      <c r="AE314" s="120" t="e">
        <f>VLOOKUP(Tabla1[[#This Row],[dn]],'HOJA 3 MEDICAMENTOS'!G:Q,11,0)</f>
        <v>#N/A</v>
      </c>
      <c r="AF314" s="119" t="e">
        <f>VLOOKUP(Tabla1[[#This Row],[dn]],'base pendientes viva 1a'!C:Q,15,0)</f>
        <v>#N/A</v>
      </c>
      <c r="AG314" s="119"/>
      <c r="AH314" s="119"/>
      <c r="AI314" s="120" t="str">
        <f>VLOOKUP(Tabla1[[#This Row],[MOTIVO]],clasificador!A:C,2,0)</f>
        <v>Medicamentos</v>
      </c>
      <c r="AJ314" s="120" t="str">
        <f>VLOOKUP(Tabla1[[#This Row],[MOTIVO]],clasificador!A:C,3,0)</f>
        <v>SERVICIO</v>
      </c>
      <c r="AK314" s="329"/>
    </row>
    <row r="315" spans="1:37" ht="18.75" hidden="1" customHeight="1">
      <c r="A315" s="120">
        <f>YEAR(Tabla1[[#This Row],[FECHA DEL INCIDENTE]])*100+MONTH(Tabla1[[#This Row],[FECHA DEL INCIDENTE]])</f>
        <v>202504</v>
      </c>
      <c r="B315" s="120" t="s">
        <v>6347</v>
      </c>
      <c r="C315" s="120" t="s">
        <v>6348</v>
      </c>
      <c r="D315" s="120" t="s">
        <v>1067</v>
      </c>
      <c r="E315" s="120" t="s">
        <v>400</v>
      </c>
      <c r="F315" s="120" t="s">
        <v>2</v>
      </c>
      <c r="G315" s="232">
        <v>29328356</v>
      </c>
      <c r="H315" s="122" t="s">
        <v>7170</v>
      </c>
      <c r="I315" s="119"/>
      <c r="J315" s="235">
        <v>980295331</v>
      </c>
      <c r="K315" s="120"/>
      <c r="L315" s="120"/>
      <c r="M315" s="120"/>
      <c r="N315" s="119" t="s">
        <v>6498</v>
      </c>
      <c r="O315" s="1" t="s">
        <v>299</v>
      </c>
      <c r="P315" s="121" t="s">
        <v>7171</v>
      </c>
      <c r="Q315" s="6" t="s">
        <v>6352</v>
      </c>
      <c r="R315" s="129" t="s">
        <v>338</v>
      </c>
      <c r="S315" s="1" t="s">
        <v>6353</v>
      </c>
      <c r="T315" s="117">
        <v>45750</v>
      </c>
      <c r="U315" s="124" t="s">
        <v>7172</v>
      </c>
      <c r="V315" s="4">
        <v>45751</v>
      </c>
      <c r="W315" s="1" t="s">
        <v>141</v>
      </c>
      <c r="X315" s="120">
        <f>NETWORKDAYS(Tabla1[[#This Row],[FECHA DEL INCIDENTE]],Tabla1[[#This Row],[FECHA DE RESPUESTA]])</f>
        <v>2</v>
      </c>
      <c r="Y315" s="120" t="str">
        <f>IF(Tabla1[[#This Row],[ESTADO]]="ACTIVA","ACTIVA",IF(Tabla1[[#This Row],[ESTADO]]="CERRADA","CERRADA",IF(Tabla1[[#This Row],[ESTADO]]="TRASLADADA","CERRADA",IF(Tabla1[[#This Row],[ESTADO]]="DESMONTADA","CERRADA",IF(Tabla1[[#This Row],[ESTADO]]="SEGUIMIENTO","ACTIVA")))))</f>
        <v>CERRADA</v>
      </c>
      <c r="Z315" s="120" t="str">
        <f>+IF(Tabla1[[#This Row],[T. RESPUESTA]]&lt;=1,"24 HORAS",IF(Tabla1[[#This Row],[T. RESPUESTA]]=2,"48 HORAS",IF(Tabla1[[#This Row],[T. RESPUESTA]]=3,"72 HORAS",IF(Tabla1[[#This Row],[T. RESPUESTA]]=4,"96 HORAS",IF(Tabla1[[#This Row],[T. RESPUESTA]]=5,"120 HORAS",IF(Tabla1[[#This Row],[T. RESPUESTA]]&gt;=6,"6 DIAS O MAS","ERROR"))))))</f>
        <v>48 HORAS</v>
      </c>
      <c r="AA315" s="1" t="s">
        <v>6355</v>
      </c>
      <c r="AB315" s="120" t="str">
        <f>TEXT(Tabla1[[#This Row],[FECHA DEL INCIDENTE]],"MMM-DD")</f>
        <v>abr-03</v>
      </c>
      <c r="AC315" s="122" t="e">
        <f>VLOOKUP(G315,'Archivo data rimac reclamos'!B:C,2,0)</f>
        <v>#N/A</v>
      </c>
      <c r="AD315" s="122" t="e">
        <f>VLOOKUP(Tabla1[[#This Row],[dn]],'Reporte de casos MAD'!H:W,16,0)</f>
        <v>#N/A</v>
      </c>
      <c r="AE315" s="120" t="e">
        <f>VLOOKUP(Tabla1[[#This Row],[dn]],'HOJA 3 MEDICAMENTOS'!G:Q,11,0)</f>
        <v>#N/A</v>
      </c>
      <c r="AF315" s="119" t="e">
        <f>VLOOKUP(Tabla1[[#This Row],[dn]],'base pendientes viva 1a'!C:Q,15,0)</f>
        <v>#N/A</v>
      </c>
      <c r="AG315" s="119"/>
      <c r="AH315" s="119"/>
      <c r="AI315" s="120" t="str">
        <f>VLOOKUP(Tabla1[[#This Row],[MOTIVO]],clasificador!A:C,2,0)</f>
        <v>Medicamentos</v>
      </c>
      <c r="AJ315" s="120" t="str">
        <f>VLOOKUP(Tabla1[[#This Row],[MOTIVO]],clasificador!A:C,3,0)</f>
        <v>SERVICIO</v>
      </c>
      <c r="AK315" s="329"/>
    </row>
    <row r="316" spans="1:37" ht="18.75" customHeight="1">
      <c r="A316" s="120">
        <f>YEAR(Tabla1[[#This Row],[FECHA DEL INCIDENTE]])*100+MONTH(Tabla1[[#This Row],[FECHA DEL INCIDENTE]])</f>
        <v>202504</v>
      </c>
      <c r="B316" s="120" t="s">
        <v>6347</v>
      </c>
      <c r="C316" s="120" t="s">
        <v>6348</v>
      </c>
      <c r="D316" s="120" t="s">
        <v>1067</v>
      </c>
      <c r="E316" s="120" t="s">
        <v>400</v>
      </c>
      <c r="F316" s="1" t="s">
        <v>2</v>
      </c>
      <c r="G316" s="235">
        <v>43395557</v>
      </c>
      <c r="H316" s="122" t="s">
        <v>7173</v>
      </c>
      <c r="I316" s="119"/>
      <c r="J316" s="235"/>
      <c r="K316" s="120"/>
      <c r="L316" s="120"/>
      <c r="M316" s="120"/>
      <c r="N316" t="s">
        <v>298</v>
      </c>
      <c r="O316" s="1" t="s">
        <v>299</v>
      </c>
      <c r="P316" s="125" t="s">
        <v>7174</v>
      </c>
      <c r="Q316" s="6" t="s">
        <v>6359</v>
      </c>
      <c r="R316" s="10" t="s">
        <v>400</v>
      </c>
      <c r="S316" s="1" t="s">
        <v>320</v>
      </c>
      <c r="T316" s="117">
        <v>45750</v>
      </c>
      <c r="U316" s="124" t="s">
        <v>7175</v>
      </c>
      <c r="V316" s="117">
        <v>45775</v>
      </c>
      <c r="W316" s="1" t="s">
        <v>141</v>
      </c>
      <c r="X316" s="120">
        <f>NETWORKDAYS(Tabla1[[#This Row],[FECHA DEL INCIDENTE]],Tabla1[[#This Row],[FECHA DE RESPUESTA]])</f>
        <v>18</v>
      </c>
      <c r="Y316" s="120" t="str">
        <f>IF(Tabla1[[#This Row],[ESTADO]]="ACTIVA","ACTIVA",IF(Tabla1[[#This Row],[ESTADO]]="CERRADA","CERRADA",IF(Tabla1[[#This Row],[ESTADO]]="TRASLADADA","CERRADA",IF(Tabla1[[#This Row],[ESTADO]]="DESMONTADA","CERRADA",IF(Tabla1[[#This Row],[ESTADO]]="SEGUIMIENTO","ACTIVA")))))</f>
        <v>CERRADA</v>
      </c>
      <c r="Z316" s="120" t="str">
        <f>+IF(Tabla1[[#This Row],[T. RESPUESTA]]&lt;=1,"24 HORAS",IF(Tabla1[[#This Row],[T. RESPUESTA]]=2,"48 HORAS",IF(Tabla1[[#This Row],[T. RESPUESTA]]=3,"72 HORAS",IF(Tabla1[[#This Row],[T. RESPUESTA]]=4,"96 HORAS",IF(Tabla1[[#This Row],[T. RESPUESTA]]=5,"120 HORAS",IF(Tabla1[[#This Row],[T. RESPUESTA]]&gt;=6,"6 DIAS O MAS","ERROR"))))))</f>
        <v>6 DIAS O MAS</v>
      </c>
      <c r="AA316" s="1" t="s">
        <v>6355</v>
      </c>
      <c r="AB316" s="120" t="str">
        <f>TEXT(Tabla1[[#This Row],[FECHA DEL INCIDENTE]],"MMM-DD")</f>
        <v>abr-03</v>
      </c>
      <c r="AC316" s="122" t="e">
        <f>VLOOKUP(G316,'Archivo data rimac reclamos'!B:C,2,0)</f>
        <v>#N/A</v>
      </c>
      <c r="AD316" s="122" t="e">
        <f>VLOOKUP(Tabla1[[#This Row],[dn]],'Reporte de casos MAD'!H:W,16,0)</f>
        <v>#N/A</v>
      </c>
      <c r="AE316" s="120" t="e">
        <f>VLOOKUP(Tabla1[[#This Row],[dn]],'HOJA 3 MEDICAMENTOS'!G:Q,11,0)</f>
        <v>#N/A</v>
      </c>
      <c r="AF316" s="119" t="e">
        <f>VLOOKUP(Tabla1[[#This Row],[dn]],'base pendientes viva 1a'!C:Q,15,0)</f>
        <v>#N/A</v>
      </c>
      <c r="AG316" s="119"/>
      <c r="AH316" s="119"/>
      <c r="AI316" s="120" t="str">
        <f>VLOOKUP(Tabla1[[#This Row],[MOTIVO]],clasificador!A:C,2,0)</f>
        <v>Solicitud</v>
      </c>
      <c r="AJ316" s="120" t="str">
        <f>VLOOKUP(Tabla1[[#This Row],[MOTIVO]],clasificador!A:C,3,0)</f>
        <v>SOLICITUD</v>
      </c>
      <c r="AK316" s="329"/>
    </row>
    <row r="317" spans="1:37" ht="18.75" customHeight="1">
      <c r="A317" s="120">
        <f>YEAR(Tabla1[[#This Row],[FECHA DEL INCIDENTE]])*100+MONTH(Tabla1[[#This Row],[FECHA DEL INCIDENTE]])</f>
        <v>202504</v>
      </c>
      <c r="B317" s="120" t="s">
        <v>6347</v>
      </c>
      <c r="C317" s="120" t="s">
        <v>6348</v>
      </c>
      <c r="D317" s="120" t="s">
        <v>1067</v>
      </c>
      <c r="E317" s="120" t="s">
        <v>400</v>
      </c>
      <c r="F317" s="120" t="s">
        <v>2</v>
      </c>
      <c r="G317" s="232">
        <v>9437292</v>
      </c>
      <c r="H317" s="121" t="s">
        <v>7176</v>
      </c>
      <c r="I317" s="119"/>
      <c r="J317" s="235"/>
      <c r="K317" s="120"/>
      <c r="L317" s="120"/>
      <c r="M317" s="120"/>
      <c r="N317" s="119" t="s">
        <v>6498</v>
      </c>
      <c r="O317" s="1" t="s">
        <v>299</v>
      </c>
      <c r="P317" s="121" t="s">
        <v>7177</v>
      </c>
      <c r="Q317" s="6" t="s">
        <v>6616</v>
      </c>
      <c r="R317" s="129" t="s">
        <v>400</v>
      </c>
      <c r="S317" s="120" t="s">
        <v>6759</v>
      </c>
      <c r="T317" s="117">
        <v>45751</v>
      </c>
      <c r="U317" s="124" t="s">
        <v>7178</v>
      </c>
      <c r="V317" s="4">
        <v>45762</v>
      </c>
      <c r="W317" s="1" t="s">
        <v>141</v>
      </c>
      <c r="X317" s="120">
        <f>NETWORKDAYS(Tabla1[[#This Row],[FECHA DEL INCIDENTE]],Tabla1[[#This Row],[FECHA DE RESPUESTA]])</f>
        <v>8</v>
      </c>
      <c r="Y317" s="120" t="str">
        <f>IF(Tabla1[[#This Row],[ESTADO]]="ACTIVA","ACTIVA",IF(Tabla1[[#This Row],[ESTADO]]="CERRADA","CERRADA",IF(Tabla1[[#This Row],[ESTADO]]="TRASLADADA","CERRADA",IF(Tabla1[[#This Row],[ESTADO]]="DESMONTADA","CERRADA",IF(Tabla1[[#This Row],[ESTADO]]="SEGUIMIENTO","ACTIVA")))))</f>
        <v>CERRADA</v>
      </c>
      <c r="Z317" s="120" t="str">
        <f>+IF(Tabla1[[#This Row],[T. RESPUESTA]]&lt;=1,"24 HORAS",IF(Tabla1[[#This Row],[T. RESPUESTA]]=2,"48 HORAS",IF(Tabla1[[#This Row],[T. RESPUESTA]]=3,"72 HORAS",IF(Tabla1[[#This Row],[T. RESPUESTA]]=4,"96 HORAS",IF(Tabla1[[#This Row],[T. RESPUESTA]]=5,"120 HORAS",IF(Tabla1[[#This Row],[T. RESPUESTA]]&gt;=6,"6 DIAS O MAS","ERROR"))))))</f>
        <v>6 DIAS O MAS</v>
      </c>
      <c r="AA317" s="1" t="s">
        <v>6355</v>
      </c>
      <c r="AB317" s="120" t="str">
        <f>TEXT(Tabla1[[#This Row],[FECHA DEL INCIDENTE]],"MMM-DD")</f>
        <v>abr-04</v>
      </c>
      <c r="AC317" s="122" t="e">
        <f>VLOOKUP(G317,'Archivo data rimac reclamos'!B:C,2,0)</f>
        <v>#N/A</v>
      </c>
      <c r="AD317" s="122" t="e">
        <f>VLOOKUP(Tabla1[[#This Row],[dn]],'Reporte de casos MAD'!H:W,16,0)</f>
        <v>#N/A</v>
      </c>
      <c r="AE317" s="120" t="e">
        <f>VLOOKUP(Tabla1[[#This Row],[dn]],'HOJA 3 MEDICAMENTOS'!G:Q,11,0)</f>
        <v>#N/A</v>
      </c>
      <c r="AF317" s="119" t="e">
        <f>VLOOKUP(Tabla1[[#This Row],[dn]],'base pendientes viva 1a'!C:Q,15,0)</f>
        <v>#N/A</v>
      </c>
      <c r="AG317" s="119"/>
      <c r="AH317" s="119"/>
      <c r="AI317" s="120" t="str">
        <f>VLOOKUP(Tabla1[[#This Row],[MOTIVO]],clasificador!A:C,2,0)</f>
        <v>Atención Asistencial</v>
      </c>
      <c r="AJ317" s="120" t="str">
        <f>VLOOKUP(Tabla1[[#This Row],[MOTIVO]],clasificador!A:C,3,0)</f>
        <v>SERVICIO</v>
      </c>
      <c r="AK317" s="329"/>
    </row>
    <row r="318" spans="1:37" ht="18.75" hidden="1" customHeight="1">
      <c r="A318" s="1">
        <f>YEAR(Tabla1[[#This Row],[FECHA DEL INCIDENTE]])*100+MONTH(Tabla1[[#This Row],[FECHA DEL INCIDENTE]])</f>
        <v>202504</v>
      </c>
      <c r="B318" s="1" t="s">
        <v>6347</v>
      </c>
      <c r="C318" s="1" t="s">
        <v>6348</v>
      </c>
      <c r="D318" s="1" t="s">
        <v>1067</v>
      </c>
      <c r="E318" s="120" t="s">
        <v>400</v>
      </c>
      <c r="F318" s="1" t="s">
        <v>2</v>
      </c>
      <c r="G318" s="208">
        <v>7756092</v>
      </c>
      <c r="H318" s="2" t="s">
        <v>7179</v>
      </c>
      <c r="I318"/>
      <c r="J318" s="176">
        <v>989801723</v>
      </c>
      <c r="K318" s="1" t="s">
        <v>7180</v>
      </c>
      <c r="L318" s="1"/>
      <c r="M318" s="1"/>
      <c r="N318" s="119" t="s">
        <v>6498</v>
      </c>
      <c r="O318" s="1" t="s">
        <v>299</v>
      </c>
      <c r="P318" s="66" t="s">
        <v>7181</v>
      </c>
      <c r="Q318" s="6" t="s">
        <v>313</v>
      </c>
      <c r="R318" s="164" t="s">
        <v>383</v>
      </c>
      <c r="S318" s="1" t="s">
        <v>6508</v>
      </c>
      <c r="T318" s="9">
        <v>45751</v>
      </c>
      <c r="U318" s="67" t="s">
        <v>7182</v>
      </c>
      <c r="V318" s="4">
        <v>45751</v>
      </c>
      <c r="W318" s="1" t="s">
        <v>141</v>
      </c>
      <c r="X318" s="1">
        <f>NETWORKDAYS(Tabla1[[#This Row],[FECHA DEL INCIDENTE]],Tabla1[[#This Row],[FECHA DE RESPUESTA]])</f>
        <v>1</v>
      </c>
      <c r="Y318" s="120" t="str">
        <f>IF(Tabla1[[#This Row],[ESTADO]]="ACTIVA","ACTIVA",IF(Tabla1[[#This Row],[ESTADO]]="CERRADA","CERRADA",IF(Tabla1[[#This Row],[ESTADO]]="TRASLADADA","CERRADA",IF(Tabla1[[#This Row],[ESTADO]]="DESMONTADA","CERRADA",IF(Tabla1[[#This Row],[ESTADO]]="SEGUIMIENTO","ACTIVA")))))</f>
        <v>CERRADA</v>
      </c>
      <c r="Z318" s="1" t="str">
        <f>+IF(Tabla1[[#This Row],[T. RESPUESTA]]&lt;=1,"24 HORAS",IF(Tabla1[[#This Row],[T. RESPUESTA]]=2,"48 HORAS",IF(Tabla1[[#This Row],[T. RESPUESTA]]=3,"72 HORAS",IF(Tabla1[[#This Row],[T. RESPUESTA]]=4,"96 HORAS",IF(Tabla1[[#This Row],[T. RESPUESTA]]=5,"120 HORAS",IF(Tabla1[[#This Row],[T. RESPUESTA]]&gt;=6,"6 DIAS O MAS","ERROR"))))))</f>
        <v>24 HORAS</v>
      </c>
      <c r="AA318" s="1" t="s">
        <v>6355</v>
      </c>
      <c r="AB318" s="120" t="str">
        <f>TEXT(Tabla1[[#This Row],[FECHA DEL INCIDENTE]],"MMM-DD")</f>
        <v>abr-04</v>
      </c>
      <c r="AC318" s="2" t="e">
        <f>VLOOKUP(G318,'Archivo data rimac reclamos'!B:C,2,0)</f>
        <v>#N/A</v>
      </c>
      <c r="AD318" s="2" t="e">
        <f>VLOOKUP(Tabla1[[#This Row],[dn]],'Reporte de casos MAD'!H:W,16,0)</f>
        <v>#N/A</v>
      </c>
      <c r="AE318" s="1" t="e">
        <f>VLOOKUP(Tabla1[[#This Row],[dn]],'HOJA 3 MEDICAMENTOS'!G:Q,11,0)</f>
        <v>#N/A</v>
      </c>
      <c r="AF318" t="e">
        <f>VLOOKUP(Tabla1[[#This Row],[dn]],'base pendientes viva 1a'!C:Q,15,0)</f>
        <v>#N/A</v>
      </c>
      <c r="AG318"/>
      <c r="AH318"/>
      <c r="AI318" s="120" t="str">
        <f>VLOOKUP(Tabla1[[#This Row],[MOTIVO]],clasificador!A:C,2,0)</f>
        <v>Acceso</v>
      </c>
      <c r="AJ318" s="120" t="str">
        <f>VLOOKUP(Tabla1[[#This Row],[MOTIVO]],clasificador!A:C,3,0)</f>
        <v>SERVICIO</v>
      </c>
      <c r="AK318" s="329"/>
    </row>
    <row r="319" spans="1:37" ht="18.75" customHeight="1">
      <c r="A319" s="1">
        <f>YEAR(Tabla1[[#This Row],[FECHA DEL INCIDENTE]])*100+MONTH(Tabla1[[#This Row],[FECHA DEL INCIDENTE]])</f>
        <v>202504</v>
      </c>
      <c r="B319" s="1" t="s">
        <v>6347</v>
      </c>
      <c r="C319" s="1" t="s">
        <v>6348</v>
      </c>
      <c r="D319" s="1" t="s">
        <v>1067</v>
      </c>
      <c r="E319" s="120" t="s">
        <v>400</v>
      </c>
      <c r="F319" s="1" t="s">
        <v>2</v>
      </c>
      <c r="G319" s="232">
        <v>6134812</v>
      </c>
      <c r="H319" s="122" t="s">
        <v>7183</v>
      </c>
      <c r="I319" s="119"/>
      <c r="J319" s="235">
        <v>972027531</v>
      </c>
      <c r="K319" s="120"/>
      <c r="L319" s="120"/>
      <c r="M319" s="120"/>
      <c r="N319" s="119" t="s">
        <v>6498</v>
      </c>
      <c r="O319" s="1" t="s">
        <v>299</v>
      </c>
      <c r="P319" s="66" t="s">
        <v>7184</v>
      </c>
      <c r="Q319" s="6" t="s">
        <v>313</v>
      </c>
      <c r="R319" s="10" t="s">
        <v>400</v>
      </c>
      <c r="S319" s="1" t="s">
        <v>320</v>
      </c>
      <c r="T319" s="9">
        <v>45751</v>
      </c>
      <c r="U319" s="67" t="s">
        <v>7185</v>
      </c>
      <c r="V319" s="4">
        <v>45752</v>
      </c>
      <c r="W319" s="1" t="s">
        <v>141</v>
      </c>
      <c r="X319" s="120">
        <f>NETWORKDAYS(Tabla1[[#This Row],[FECHA DEL INCIDENTE]],Tabla1[[#This Row],[FECHA DE RESPUESTA]])</f>
        <v>1</v>
      </c>
      <c r="Y319" s="120" t="str">
        <f>IF(Tabla1[[#This Row],[ESTADO]]="ACTIVA","ACTIVA",IF(Tabla1[[#This Row],[ESTADO]]="CERRADA","CERRADA",IF(Tabla1[[#This Row],[ESTADO]]="TRASLADADA","CERRADA",IF(Tabla1[[#This Row],[ESTADO]]="DESMONTADA","CERRADA",IF(Tabla1[[#This Row],[ESTADO]]="SEGUIMIENTO","ACTIVA")))))</f>
        <v>CERRADA</v>
      </c>
      <c r="Z319" s="120" t="str">
        <f>+IF(Tabla1[[#This Row],[T. RESPUESTA]]&lt;=1,"24 HORAS",IF(Tabla1[[#This Row],[T. RESPUESTA]]=2,"48 HORAS",IF(Tabla1[[#This Row],[T. RESPUESTA]]=3,"72 HORAS",IF(Tabla1[[#This Row],[T. RESPUESTA]]=4,"96 HORAS",IF(Tabla1[[#This Row],[T. RESPUESTA]]=5,"120 HORAS",IF(Tabla1[[#This Row],[T. RESPUESTA]]&gt;=6,"6 DIAS O MAS","ERROR"))))))</f>
        <v>24 HORAS</v>
      </c>
      <c r="AA319" s="1" t="s">
        <v>6355</v>
      </c>
      <c r="AB319" s="120" t="str">
        <f>TEXT(Tabla1[[#This Row],[FECHA DEL INCIDENTE]],"MMM-DD")</f>
        <v>abr-04</v>
      </c>
      <c r="AC319" s="122" t="e">
        <f>VLOOKUP(G319,'Archivo data rimac reclamos'!B:C,2,0)</f>
        <v>#N/A</v>
      </c>
      <c r="AD319" s="122" t="e">
        <f>VLOOKUP(Tabla1[[#This Row],[dn]],'Reporte de casos MAD'!H:W,16,0)</f>
        <v>#N/A</v>
      </c>
      <c r="AE319" s="120" t="e">
        <f>VLOOKUP(Tabla1[[#This Row],[dn]],'HOJA 3 MEDICAMENTOS'!G:Q,11,0)</f>
        <v>#N/A</v>
      </c>
      <c r="AF319" s="119" t="e">
        <f>VLOOKUP(Tabla1[[#This Row],[dn]],'base pendientes viva 1a'!C:Q,15,0)</f>
        <v>#N/A</v>
      </c>
      <c r="AG319" s="119"/>
      <c r="AH319" s="119"/>
      <c r="AI319" s="120" t="str">
        <f>VLOOKUP(Tabla1[[#This Row],[MOTIVO]],clasificador!A:C,2,0)</f>
        <v>Acceso</v>
      </c>
      <c r="AJ319" s="120" t="str">
        <f>VLOOKUP(Tabla1[[#This Row],[MOTIVO]],clasificador!A:C,3,0)</f>
        <v>SERVICIO</v>
      </c>
      <c r="AK319" s="329"/>
    </row>
    <row r="320" spans="1:37" ht="18.75" customHeight="1">
      <c r="A320" s="120">
        <f>YEAR(Tabla1[[#This Row],[FECHA DEL INCIDENTE]])*100+MONTH(Tabla1[[#This Row],[FECHA DEL INCIDENTE]])</f>
        <v>202504</v>
      </c>
      <c r="B320" s="120" t="s">
        <v>6347</v>
      </c>
      <c r="C320" s="120" t="s">
        <v>6348</v>
      </c>
      <c r="D320" s="120" t="s">
        <v>1067</v>
      </c>
      <c r="E320" s="120" t="s">
        <v>400</v>
      </c>
      <c r="F320" s="120" t="s">
        <v>2</v>
      </c>
      <c r="G320" s="232">
        <v>6927900</v>
      </c>
      <c r="H320" s="122" t="s">
        <v>6510</v>
      </c>
      <c r="I320" s="119"/>
      <c r="J320" s="235"/>
      <c r="K320" s="120"/>
      <c r="L320" s="1" t="s">
        <v>7186</v>
      </c>
      <c r="M320" s="120"/>
      <c r="N320" s="119" t="s">
        <v>26</v>
      </c>
      <c r="O320" s="120" t="s">
        <v>358</v>
      </c>
      <c r="P320" s="66" t="s">
        <v>7187</v>
      </c>
      <c r="Q320" s="6" t="s">
        <v>6359</v>
      </c>
      <c r="R320" s="10" t="s">
        <v>400</v>
      </c>
      <c r="S320" s="1" t="s">
        <v>7188</v>
      </c>
      <c r="T320" s="117">
        <v>45751</v>
      </c>
      <c r="U320" s="96" t="s">
        <v>6650</v>
      </c>
      <c r="V320" s="4">
        <v>45762</v>
      </c>
      <c r="W320" s="120" t="s">
        <v>141</v>
      </c>
      <c r="X320" s="120">
        <f>NETWORKDAYS(Tabla1[[#This Row],[FECHA DEL INCIDENTE]],Tabla1[[#This Row],[FECHA DE RESPUESTA]])</f>
        <v>8</v>
      </c>
      <c r="Y320" s="120" t="str">
        <f>IF(Tabla1[[#This Row],[ESTADO]]="ACTIVA","ACTIVA",IF(Tabla1[[#This Row],[ESTADO]]="CERRADA","CERRADA",IF(Tabla1[[#This Row],[ESTADO]]="TRASLADADA","CERRADA",IF(Tabla1[[#This Row],[ESTADO]]="DESMONTADA","CERRADA",IF(Tabla1[[#This Row],[ESTADO]]="SEGUIMIENTO","ACTIVA")))))</f>
        <v>CERRADA</v>
      </c>
      <c r="Z320" s="120" t="str">
        <f>+IF(Tabla1[[#This Row],[T. RESPUESTA]]&lt;=1,"24 HORAS",IF(Tabla1[[#This Row],[T. RESPUESTA]]=2,"48 HORAS",IF(Tabla1[[#This Row],[T. RESPUESTA]]=3,"72 HORAS",IF(Tabla1[[#This Row],[T. RESPUESTA]]=4,"96 HORAS",IF(Tabla1[[#This Row],[T. RESPUESTA]]=5,"120 HORAS",IF(Tabla1[[#This Row],[T. RESPUESTA]]&gt;=6,"6 DIAS O MAS","ERROR"))))))</f>
        <v>6 DIAS O MAS</v>
      </c>
      <c r="AA320" s="1" t="s">
        <v>6355</v>
      </c>
      <c r="AB320" s="120" t="str">
        <f>TEXT(Tabla1[[#This Row],[FECHA DEL INCIDENTE]],"MMM-DD")</f>
        <v>abr-04</v>
      </c>
      <c r="AC320" s="122" t="e">
        <f>VLOOKUP(G320,'Archivo data rimac reclamos'!B:C,2,0)</f>
        <v>#N/A</v>
      </c>
      <c r="AD320" s="122" t="e">
        <f>VLOOKUP(Tabla1[[#This Row],[dn]],'Reporte de casos MAD'!H:W,16,0)</f>
        <v>#N/A</v>
      </c>
      <c r="AE320" s="120" t="e">
        <f>VLOOKUP(Tabla1[[#This Row],[dn]],'HOJA 3 MEDICAMENTOS'!G:Q,11,0)</f>
        <v>#N/A</v>
      </c>
      <c r="AF320" s="119" t="str">
        <f>VLOOKUP(Tabla1[[#This Row],[dn]],'base pendientes viva 1a'!C:Q,15,0)</f>
        <v>SI</v>
      </c>
      <c r="AG320" s="119"/>
      <c r="AH320" s="119"/>
      <c r="AI320" s="120" t="str">
        <f>VLOOKUP(Tabla1[[#This Row],[MOTIVO]],clasificador!A:C,2,0)</f>
        <v>Solicitud</v>
      </c>
      <c r="AJ320" s="120" t="str">
        <f>VLOOKUP(Tabla1[[#This Row],[MOTIVO]],clasificador!A:C,3,0)</f>
        <v>SOLICITUD</v>
      </c>
      <c r="AK320" s="329"/>
    </row>
    <row r="321" spans="1:37" ht="18.75" customHeight="1">
      <c r="A321" s="120">
        <f>YEAR(Tabla1[[#This Row],[FECHA DEL INCIDENTE]])*100+MONTH(Tabla1[[#This Row],[FECHA DEL INCIDENTE]])</f>
        <v>202504</v>
      </c>
      <c r="B321" s="120" t="s">
        <v>6347</v>
      </c>
      <c r="C321" s="120" t="s">
        <v>6348</v>
      </c>
      <c r="D321" s="120" t="s">
        <v>1067</v>
      </c>
      <c r="E321" s="120" t="s">
        <v>400</v>
      </c>
      <c r="F321" s="1" t="s">
        <v>2</v>
      </c>
      <c r="G321" s="235">
        <v>7368114</v>
      </c>
      <c r="H321" s="122" t="s">
        <v>7189</v>
      </c>
      <c r="I321" s="119"/>
      <c r="J321" s="235"/>
      <c r="K321" s="120"/>
      <c r="L321" s="120"/>
      <c r="M321" s="120"/>
      <c r="N321" t="s">
        <v>298</v>
      </c>
      <c r="O321" s="1" t="s">
        <v>299</v>
      </c>
      <c r="P321" s="125" t="s">
        <v>7190</v>
      </c>
      <c r="Q321" s="6" t="s">
        <v>6359</v>
      </c>
      <c r="R321" s="10" t="s">
        <v>400</v>
      </c>
      <c r="S321" s="1" t="s">
        <v>349</v>
      </c>
      <c r="T321" s="117">
        <v>45751</v>
      </c>
      <c r="U321" s="124" t="s">
        <v>7191</v>
      </c>
      <c r="V321" s="117">
        <v>45773</v>
      </c>
      <c r="W321" s="1" t="s">
        <v>141</v>
      </c>
      <c r="X321" s="120">
        <f>NETWORKDAYS(Tabla1[[#This Row],[FECHA DEL INCIDENTE]],Tabla1[[#This Row],[FECHA DE RESPUESTA]])</f>
        <v>16</v>
      </c>
      <c r="Y321" s="120" t="str">
        <f>IF(Tabla1[[#This Row],[ESTADO]]="ACTIVA","ACTIVA",IF(Tabla1[[#This Row],[ESTADO]]="CERRADA","CERRADA",IF(Tabla1[[#This Row],[ESTADO]]="TRASLADADA","CERRADA",IF(Tabla1[[#This Row],[ESTADO]]="DESMONTADA","CERRADA",IF(Tabla1[[#This Row],[ESTADO]]="SEGUIMIENTO","ACTIVA")))))</f>
        <v>CERRADA</v>
      </c>
      <c r="Z321" s="120" t="str">
        <f>+IF(Tabla1[[#This Row],[T. RESPUESTA]]&lt;=1,"24 HORAS",IF(Tabla1[[#This Row],[T. RESPUESTA]]=2,"48 HORAS",IF(Tabla1[[#This Row],[T. RESPUESTA]]=3,"72 HORAS",IF(Tabla1[[#This Row],[T. RESPUESTA]]=4,"96 HORAS",IF(Tabla1[[#This Row],[T. RESPUESTA]]=5,"120 HORAS",IF(Tabla1[[#This Row],[T. RESPUESTA]]&gt;=6,"6 DIAS O MAS","ERROR"))))))</f>
        <v>6 DIAS O MAS</v>
      </c>
      <c r="AA321" s="1" t="s">
        <v>6355</v>
      </c>
      <c r="AB321" s="120" t="str">
        <f>TEXT(Tabla1[[#This Row],[FECHA DEL INCIDENTE]],"MMM-DD")</f>
        <v>abr-04</v>
      </c>
      <c r="AC321" s="122" t="e">
        <f>VLOOKUP(G321,'Archivo data rimac reclamos'!B:C,2,0)</f>
        <v>#N/A</v>
      </c>
      <c r="AD321" s="122" t="e">
        <f>VLOOKUP(Tabla1[[#This Row],[dn]],'Reporte de casos MAD'!H:W,16,0)</f>
        <v>#N/A</v>
      </c>
      <c r="AE321" s="120" t="e">
        <f>VLOOKUP(Tabla1[[#This Row],[dn]],'HOJA 3 MEDICAMENTOS'!G:Q,11,0)</f>
        <v>#N/A</v>
      </c>
      <c r="AF321" s="119" t="e">
        <f>VLOOKUP(Tabla1[[#This Row],[dn]],'base pendientes viva 1a'!C:Q,15,0)</f>
        <v>#N/A</v>
      </c>
      <c r="AG321" s="119"/>
      <c r="AH321" s="119"/>
      <c r="AI321" s="120" t="str">
        <f>VLOOKUP(Tabla1[[#This Row],[MOTIVO]],clasificador!A:C,2,0)</f>
        <v>Solicitud</v>
      </c>
      <c r="AJ321" s="120" t="str">
        <f>VLOOKUP(Tabla1[[#This Row],[MOTIVO]],clasificador!A:C,3,0)</f>
        <v>SOLICITUD</v>
      </c>
      <c r="AK321" s="329"/>
    </row>
    <row r="322" spans="1:37" ht="18.75" customHeight="1">
      <c r="A322" s="120">
        <f>YEAR(Tabla1[[#This Row],[FECHA DEL INCIDENTE]])*100+MONTH(Tabla1[[#This Row],[FECHA DEL INCIDENTE]])</f>
        <v>202504</v>
      </c>
      <c r="B322" s="120" t="s">
        <v>6347</v>
      </c>
      <c r="C322" s="120" t="s">
        <v>6348</v>
      </c>
      <c r="D322" s="120" t="s">
        <v>1067</v>
      </c>
      <c r="E322" s="120" t="s">
        <v>400</v>
      </c>
      <c r="F322" s="1" t="s">
        <v>2</v>
      </c>
      <c r="G322" s="235">
        <v>29702122</v>
      </c>
      <c r="H322" s="122" t="s">
        <v>188</v>
      </c>
      <c r="I322" s="119"/>
      <c r="J322" s="235"/>
      <c r="K322" s="120"/>
      <c r="L322" s="120"/>
      <c r="M322" s="120"/>
      <c r="N322" t="s">
        <v>298</v>
      </c>
      <c r="O322" s="1" t="s">
        <v>299</v>
      </c>
      <c r="P322" s="125" t="s">
        <v>189</v>
      </c>
      <c r="Q322" s="6" t="s">
        <v>6359</v>
      </c>
      <c r="R322" s="10" t="s">
        <v>400</v>
      </c>
      <c r="S322" s="1" t="s">
        <v>349</v>
      </c>
      <c r="T322" s="117">
        <v>45751</v>
      </c>
      <c r="U322" s="124" t="s">
        <v>7192</v>
      </c>
      <c r="V322" s="117">
        <v>45770</v>
      </c>
      <c r="W322" s="1" t="s">
        <v>141</v>
      </c>
      <c r="X322" s="120">
        <f>NETWORKDAYS(Tabla1[[#This Row],[FECHA DEL INCIDENTE]],Tabla1[[#This Row],[FECHA DE RESPUESTA]])</f>
        <v>14</v>
      </c>
      <c r="Y322" s="120" t="str">
        <f>IF(Tabla1[[#This Row],[ESTADO]]="ACTIVA","ACTIVA",IF(Tabla1[[#This Row],[ESTADO]]="CERRADA","CERRADA",IF(Tabla1[[#This Row],[ESTADO]]="TRASLADADA","CERRADA",IF(Tabla1[[#This Row],[ESTADO]]="DESMONTADA","CERRADA",IF(Tabla1[[#This Row],[ESTADO]]="SEGUIMIENTO","ACTIVA")))))</f>
        <v>CERRADA</v>
      </c>
      <c r="Z322" s="120" t="str">
        <f>+IF(Tabla1[[#This Row],[T. RESPUESTA]]&lt;=1,"24 HORAS",IF(Tabla1[[#This Row],[T. RESPUESTA]]=2,"48 HORAS",IF(Tabla1[[#This Row],[T. RESPUESTA]]=3,"72 HORAS",IF(Tabla1[[#This Row],[T. RESPUESTA]]=4,"96 HORAS",IF(Tabla1[[#This Row],[T. RESPUESTA]]=5,"120 HORAS",IF(Tabla1[[#This Row],[T. RESPUESTA]]&gt;=6,"6 DIAS O MAS","ERROR"))))))</f>
        <v>6 DIAS O MAS</v>
      </c>
      <c r="AA322" s="1" t="s">
        <v>6355</v>
      </c>
      <c r="AB322" s="120" t="str">
        <f>TEXT(Tabla1[[#This Row],[FECHA DEL INCIDENTE]],"MMM-DD")</f>
        <v>abr-04</v>
      </c>
      <c r="AC322" s="122" t="e">
        <f>VLOOKUP(G322,'Archivo data rimac reclamos'!B:C,2,0)</f>
        <v>#N/A</v>
      </c>
      <c r="AD322" s="122" t="e">
        <f>VLOOKUP(Tabla1[[#This Row],[dn]],'Reporte de casos MAD'!H:W,16,0)</f>
        <v>#N/A</v>
      </c>
      <c r="AE322" s="120" t="e">
        <f>VLOOKUP(Tabla1[[#This Row],[dn]],'HOJA 3 MEDICAMENTOS'!G:Q,11,0)</f>
        <v>#N/A</v>
      </c>
      <c r="AF322" s="119" t="e">
        <f>VLOOKUP(Tabla1[[#This Row],[dn]],'base pendientes viva 1a'!C:Q,15,0)</f>
        <v>#N/A</v>
      </c>
      <c r="AG322" s="119"/>
      <c r="AH322" s="119"/>
      <c r="AI322" s="120" t="str">
        <f>VLOOKUP(Tabla1[[#This Row],[MOTIVO]],clasificador!A:C,2,0)</f>
        <v>Solicitud</v>
      </c>
      <c r="AJ322" s="120" t="str">
        <f>VLOOKUP(Tabla1[[#This Row],[MOTIVO]],clasificador!A:C,3,0)</f>
        <v>SOLICITUD</v>
      </c>
      <c r="AK322" s="329"/>
    </row>
    <row r="323" spans="1:37" ht="18.75" hidden="1" customHeight="1">
      <c r="A323" s="120">
        <f>YEAR(Tabla1[[#This Row],[FECHA DEL INCIDENTE]])*100+MONTH(Tabla1[[#This Row],[FECHA DEL INCIDENTE]])</f>
        <v>202504</v>
      </c>
      <c r="B323" s="120" t="s">
        <v>6347</v>
      </c>
      <c r="C323" s="120" t="s">
        <v>6348</v>
      </c>
      <c r="D323" s="120" t="s">
        <v>1067</v>
      </c>
      <c r="E323" s="120" t="s">
        <v>400</v>
      </c>
      <c r="F323" s="120" t="s">
        <v>2</v>
      </c>
      <c r="G323" s="232">
        <v>8170776</v>
      </c>
      <c r="H323" s="122" t="s">
        <v>85</v>
      </c>
      <c r="I323" s="119"/>
      <c r="J323" s="235"/>
      <c r="K323" s="120"/>
      <c r="L323" s="120"/>
      <c r="M323" s="120"/>
      <c r="N323" s="119" t="s">
        <v>6498</v>
      </c>
      <c r="O323" s="1" t="s">
        <v>299</v>
      </c>
      <c r="P323" s="121" t="s">
        <v>7193</v>
      </c>
      <c r="Q323" s="6" t="s">
        <v>313</v>
      </c>
      <c r="R323" s="162" t="s">
        <v>383</v>
      </c>
      <c r="S323" s="128" t="s">
        <v>7194</v>
      </c>
      <c r="T323" s="117">
        <v>45751</v>
      </c>
      <c r="U323" s="124" t="s">
        <v>7195</v>
      </c>
      <c r="V323" s="117">
        <v>45768</v>
      </c>
      <c r="W323" s="120" t="s">
        <v>141</v>
      </c>
      <c r="X323" s="120">
        <f>NETWORKDAYS(Tabla1[[#This Row],[FECHA DEL INCIDENTE]],Tabla1[[#This Row],[FECHA DE RESPUESTA]])</f>
        <v>12</v>
      </c>
      <c r="Y323" s="120" t="str">
        <f>IF(Tabla1[[#This Row],[ESTADO]]="ACTIVA","ACTIVA",IF(Tabla1[[#This Row],[ESTADO]]="CERRADA","CERRADA",IF(Tabla1[[#This Row],[ESTADO]]="TRASLADADA","CERRADA",IF(Tabla1[[#This Row],[ESTADO]]="DESMONTADA","CERRADA",IF(Tabla1[[#This Row],[ESTADO]]="SEGUIMIENTO","ACTIVA")))))</f>
        <v>CERRADA</v>
      </c>
      <c r="Z323" s="120" t="str">
        <f>+IF(Tabla1[[#This Row],[T. RESPUESTA]]&lt;=1,"24 HORAS",IF(Tabla1[[#This Row],[T. RESPUESTA]]=2,"48 HORAS",IF(Tabla1[[#This Row],[T. RESPUESTA]]=3,"72 HORAS",IF(Tabla1[[#This Row],[T. RESPUESTA]]=4,"96 HORAS",IF(Tabla1[[#This Row],[T. RESPUESTA]]=5,"120 HORAS",IF(Tabla1[[#This Row],[T. RESPUESTA]]&gt;=6,"6 DIAS O MAS","ERROR"))))))</f>
        <v>6 DIAS O MAS</v>
      </c>
      <c r="AA323" s="1" t="s">
        <v>6355</v>
      </c>
      <c r="AB323" s="120" t="str">
        <f>TEXT(Tabla1[[#This Row],[FECHA DEL INCIDENTE]],"MMM-DD")</f>
        <v>abr-04</v>
      </c>
      <c r="AC323" s="122" t="e">
        <f>VLOOKUP(G323,'Archivo data rimac reclamos'!B:C,2,0)</f>
        <v>#N/A</v>
      </c>
      <c r="AD323" s="122" t="e">
        <f>VLOOKUP(Tabla1[[#This Row],[dn]],'Reporte de casos MAD'!H:W,16,0)</f>
        <v>#N/A</v>
      </c>
      <c r="AE323" s="120" t="e">
        <f>VLOOKUP(Tabla1[[#This Row],[dn]],'HOJA 3 MEDICAMENTOS'!G:Q,11,0)</f>
        <v>#N/A</v>
      </c>
      <c r="AF323" s="119" t="str">
        <f>VLOOKUP(Tabla1[[#This Row],[dn]],'base pendientes viva 1a'!C:Q,15,0)</f>
        <v>SI</v>
      </c>
      <c r="AG323" s="119"/>
      <c r="AH323" s="119"/>
      <c r="AI323" s="120" t="str">
        <f>VLOOKUP(Tabla1[[#This Row],[MOTIVO]],clasificador!A:C,2,0)</f>
        <v>Acceso</v>
      </c>
      <c r="AJ323" s="120" t="str">
        <f>VLOOKUP(Tabla1[[#This Row],[MOTIVO]],clasificador!A:C,3,0)</f>
        <v>SERVICIO</v>
      </c>
      <c r="AK323" s="329"/>
    </row>
    <row r="324" spans="1:37" ht="18.75" hidden="1" customHeight="1">
      <c r="A324" s="1">
        <f>YEAR(Tabla1[[#This Row],[FECHA DEL INCIDENTE]])*100+MONTH(Tabla1[[#This Row],[FECHA DEL INCIDENTE]])</f>
        <v>202504</v>
      </c>
      <c r="B324" s="1" t="s">
        <v>6347</v>
      </c>
      <c r="C324" s="1" t="s">
        <v>6348</v>
      </c>
      <c r="D324" s="1" t="s">
        <v>1067</v>
      </c>
      <c r="E324" s="120" t="s">
        <v>400</v>
      </c>
      <c r="F324" s="1" t="s">
        <v>2</v>
      </c>
      <c r="G324" s="232">
        <v>72154157</v>
      </c>
      <c r="H324" s="122" t="s">
        <v>91</v>
      </c>
      <c r="I324" s="119"/>
      <c r="J324" s="235"/>
      <c r="K324" s="120"/>
      <c r="L324" s="120"/>
      <c r="M324" s="120"/>
      <c r="N324" s="119" t="s">
        <v>6498</v>
      </c>
      <c r="O324" s="1" t="s">
        <v>299</v>
      </c>
      <c r="P324" s="66" t="s">
        <v>7196</v>
      </c>
      <c r="Q324" s="6" t="s">
        <v>313</v>
      </c>
      <c r="R324" s="10" t="s">
        <v>383</v>
      </c>
      <c r="S324" s="1" t="s">
        <v>405</v>
      </c>
      <c r="T324" s="117">
        <v>45754</v>
      </c>
      <c r="U324" s="67" t="s">
        <v>7197</v>
      </c>
      <c r="V324" s="4">
        <v>45761</v>
      </c>
      <c r="W324" s="1" t="s">
        <v>141</v>
      </c>
      <c r="X324" s="120">
        <f>NETWORKDAYS(Tabla1[[#This Row],[FECHA DEL INCIDENTE]],Tabla1[[#This Row],[FECHA DE RESPUESTA]])</f>
        <v>6</v>
      </c>
      <c r="Y324" s="120" t="str">
        <f>IF(Tabla1[[#This Row],[ESTADO]]="ACTIVA","ACTIVA",IF(Tabla1[[#This Row],[ESTADO]]="CERRADA","CERRADA",IF(Tabla1[[#This Row],[ESTADO]]="TRASLADADA","CERRADA",IF(Tabla1[[#This Row],[ESTADO]]="DESMONTADA","CERRADA",IF(Tabla1[[#This Row],[ESTADO]]="SEGUIMIENTO","ACTIVA")))))</f>
        <v>CERRADA</v>
      </c>
      <c r="Z324" s="120" t="str">
        <f>+IF(Tabla1[[#This Row],[T. RESPUESTA]]&lt;=1,"24 HORAS",IF(Tabla1[[#This Row],[T. RESPUESTA]]=2,"48 HORAS",IF(Tabla1[[#This Row],[T. RESPUESTA]]=3,"72 HORAS",IF(Tabla1[[#This Row],[T. RESPUESTA]]=4,"96 HORAS",IF(Tabla1[[#This Row],[T. RESPUESTA]]=5,"120 HORAS",IF(Tabla1[[#This Row],[T. RESPUESTA]]&gt;=6,"6 DIAS O MAS","ERROR"))))))</f>
        <v>6 DIAS O MAS</v>
      </c>
      <c r="AA324" s="1" t="s">
        <v>6355</v>
      </c>
      <c r="AB324" s="120" t="str">
        <f>TEXT(Tabla1[[#This Row],[FECHA DEL INCIDENTE]],"MMM-DD")</f>
        <v>abr-07</v>
      </c>
      <c r="AC324" s="122" t="e">
        <f>VLOOKUP(G324,'Archivo data rimac reclamos'!B:C,2,0)</f>
        <v>#N/A</v>
      </c>
      <c r="AD324" s="122" t="e">
        <f>VLOOKUP(Tabla1[[#This Row],[dn]],'Reporte de casos MAD'!H:W,16,0)</f>
        <v>#N/A</v>
      </c>
      <c r="AE324" s="120" t="e">
        <f>VLOOKUP(Tabla1[[#This Row],[dn]],'HOJA 3 MEDICAMENTOS'!G:Q,11,0)</f>
        <v>#N/A</v>
      </c>
      <c r="AF324" s="119" t="str">
        <f>VLOOKUP(Tabla1[[#This Row],[dn]],'base pendientes viva 1a'!C:Q,15,0)</f>
        <v>SI</v>
      </c>
      <c r="AG324" s="119"/>
      <c r="AH324" s="119"/>
      <c r="AI324" s="120" t="str">
        <f>VLOOKUP(Tabla1[[#This Row],[MOTIVO]],clasificador!A:C,2,0)</f>
        <v>Acceso</v>
      </c>
      <c r="AJ324" s="120" t="str">
        <f>VLOOKUP(Tabla1[[#This Row],[MOTIVO]],clasificador!A:C,3,0)</f>
        <v>SERVICIO</v>
      </c>
      <c r="AK324" s="329"/>
    </row>
    <row r="325" spans="1:37" ht="18.75" customHeight="1">
      <c r="A325" s="1">
        <f>YEAR(Tabla1[[#This Row],[FECHA DEL INCIDENTE]])*100+MONTH(Tabla1[[#This Row],[FECHA DEL INCIDENTE]])</f>
        <v>202504</v>
      </c>
      <c r="B325" s="1" t="s">
        <v>6347</v>
      </c>
      <c r="C325" s="1" t="s">
        <v>6348</v>
      </c>
      <c r="D325" s="1" t="s">
        <v>1067</v>
      </c>
      <c r="E325" s="120" t="s">
        <v>400</v>
      </c>
      <c r="F325" s="1" t="s">
        <v>2</v>
      </c>
      <c r="G325" s="232">
        <v>8715362</v>
      </c>
      <c r="H325" s="2" t="s">
        <v>7198</v>
      </c>
      <c r="I325" s="119"/>
      <c r="J325" s="235">
        <v>999397933</v>
      </c>
      <c r="K325" s="69" t="s">
        <v>7199</v>
      </c>
      <c r="L325" s="120"/>
      <c r="M325" s="120"/>
      <c r="N325" s="119" t="s">
        <v>6498</v>
      </c>
      <c r="O325" s="1" t="s">
        <v>299</v>
      </c>
      <c r="P325" s="66" t="s">
        <v>7200</v>
      </c>
      <c r="Q325" s="6" t="s">
        <v>313</v>
      </c>
      <c r="R325" s="10" t="s">
        <v>400</v>
      </c>
      <c r="S325" s="1" t="s">
        <v>320</v>
      </c>
      <c r="T325" s="4">
        <v>45755</v>
      </c>
      <c r="U325" s="67" t="s">
        <v>7201</v>
      </c>
      <c r="V325" s="4">
        <v>45755</v>
      </c>
      <c r="W325" s="1" t="s">
        <v>141</v>
      </c>
      <c r="X325" s="120">
        <f>NETWORKDAYS(Tabla1[[#This Row],[FECHA DEL INCIDENTE]],Tabla1[[#This Row],[FECHA DE RESPUESTA]])</f>
        <v>1</v>
      </c>
      <c r="Y325" s="120" t="str">
        <f>IF(Tabla1[[#This Row],[ESTADO]]="ACTIVA","ACTIVA",IF(Tabla1[[#This Row],[ESTADO]]="CERRADA","CERRADA",IF(Tabla1[[#This Row],[ESTADO]]="TRASLADADA","CERRADA",IF(Tabla1[[#This Row],[ESTADO]]="DESMONTADA","CERRADA",IF(Tabla1[[#This Row],[ESTADO]]="SEGUIMIENTO","ACTIVA")))))</f>
        <v>CERRADA</v>
      </c>
      <c r="Z325" s="120" t="str">
        <f>+IF(Tabla1[[#This Row],[T. RESPUESTA]]&lt;=1,"24 HORAS",IF(Tabla1[[#This Row],[T. RESPUESTA]]=2,"48 HORAS",IF(Tabla1[[#This Row],[T. RESPUESTA]]=3,"72 HORAS",IF(Tabla1[[#This Row],[T. RESPUESTA]]=4,"96 HORAS",IF(Tabla1[[#This Row],[T. RESPUESTA]]=5,"120 HORAS",IF(Tabla1[[#This Row],[T. RESPUESTA]]&gt;=6,"6 DIAS O MAS","ERROR"))))))</f>
        <v>24 HORAS</v>
      </c>
      <c r="AA325" s="1" t="s">
        <v>6355</v>
      </c>
      <c r="AB325" s="120" t="str">
        <f>TEXT(Tabla1[[#This Row],[FECHA DEL INCIDENTE]],"MMM-DD")</f>
        <v>abr-08</v>
      </c>
      <c r="AC325" s="122" t="e">
        <f>VLOOKUP(G325,'Archivo data rimac reclamos'!B:C,2,0)</f>
        <v>#N/A</v>
      </c>
      <c r="AD325" s="122" t="e">
        <f>VLOOKUP(Tabla1[[#This Row],[dn]],'Reporte de casos MAD'!H:W,16,0)</f>
        <v>#N/A</v>
      </c>
      <c r="AE325" s="120" t="e">
        <f>VLOOKUP(Tabla1[[#This Row],[dn]],'HOJA 3 MEDICAMENTOS'!G:Q,11,0)</f>
        <v>#N/A</v>
      </c>
      <c r="AF325" s="119" t="e">
        <f>VLOOKUP(Tabla1[[#This Row],[dn]],'base pendientes viva 1a'!C:Q,15,0)</f>
        <v>#N/A</v>
      </c>
      <c r="AG325" s="119"/>
      <c r="AH325" s="119"/>
      <c r="AI325" s="120" t="str">
        <f>VLOOKUP(Tabla1[[#This Row],[MOTIVO]],clasificador!A:C,2,0)</f>
        <v>Acceso</v>
      </c>
      <c r="AJ325" s="120" t="str">
        <f>VLOOKUP(Tabla1[[#This Row],[MOTIVO]],clasificador!A:C,3,0)</f>
        <v>SERVICIO</v>
      </c>
      <c r="AK325" s="329"/>
    </row>
    <row r="326" spans="1:37" ht="18.75" hidden="1" customHeight="1">
      <c r="A326" s="1">
        <f>YEAR(Tabla1[[#This Row],[FECHA DEL INCIDENTE]])*100+MONTH(Tabla1[[#This Row],[FECHA DEL INCIDENTE]])</f>
        <v>202504</v>
      </c>
      <c r="B326" s="1" t="s">
        <v>6347</v>
      </c>
      <c r="C326" s="1" t="s">
        <v>6348</v>
      </c>
      <c r="D326" s="1" t="s">
        <v>1067</v>
      </c>
      <c r="E326" s="120" t="s">
        <v>400</v>
      </c>
      <c r="F326" s="1" t="s">
        <v>2</v>
      </c>
      <c r="G326" s="232">
        <v>42748447</v>
      </c>
      <c r="H326" s="2" t="s">
        <v>7202</v>
      </c>
      <c r="I326" s="119"/>
      <c r="J326" s="235"/>
      <c r="K326" s="120"/>
      <c r="L326" s="120"/>
      <c r="M326" s="120"/>
      <c r="N326" s="119" t="s">
        <v>6498</v>
      </c>
      <c r="O326" s="1" t="s">
        <v>299</v>
      </c>
      <c r="P326" s="121" t="s">
        <v>7203</v>
      </c>
      <c r="Q326" s="6" t="s">
        <v>6352</v>
      </c>
      <c r="R326" s="10" t="s">
        <v>338</v>
      </c>
      <c r="S326" s="1" t="s">
        <v>6353</v>
      </c>
      <c r="T326" s="4">
        <v>45755</v>
      </c>
      <c r="U326" s="67" t="s">
        <v>7204</v>
      </c>
      <c r="V326" s="4">
        <v>45761</v>
      </c>
      <c r="W326" s="1" t="s">
        <v>141</v>
      </c>
      <c r="X326" s="120">
        <f>NETWORKDAYS(Tabla1[[#This Row],[FECHA DEL INCIDENTE]],Tabla1[[#This Row],[FECHA DE RESPUESTA]])</f>
        <v>5</v>
      </c>
      <c r="Y326" s="120" t="str">
        <f>IF(Tabla1[[#This Row],[ESTADO]]="ACTIVA","ACTIVA",IF(Tabla1[[#This Row],[ESTADO]]="CERRADA","CERRADA",IF(Tabla1[[#This Row],[ESTADO]]="TRASLADADA","CERRADA",IF(Tabla1[[#This Row],[ESTADO]]="DESMONTADA","CERRADA",IF(Tabla1[[#This Row],[ESTADO]]="SEGUIMIENTO","ACTIVA")))))</f>
        <v>CERRADA</v>
      </c>
      <c r="Z326" s="120" t="str">
        <f>+IF(Tabla1[[#This Row],[T. RESPUESTA]]&lt;=1,"24 HORAS",IF(Tabla1[[#This Row],[T. RESPUESTA]]=2,"48 HORAS",IF(Tabla1[[#This Row],[T. RESPUESTA]]=3,"72 HORAS",IF(Tabla1[[#This Row],[T. RESPUESTA]]=4,"96 HORAS",IF(Tabla1[[#This Row],[T. RESPUESTA]]=5,"120 HORAS",IF(Tabla1[[#This Row],[T. RESPUESTA]]&gt;=6,"6 DIAS O MAS","ERROR"))))))</f>
        <v>120 HORAS</v>
      </c>
      <c r="AA326" s="1" t="s">
        <v>6355</v>
      </c>
      <c r="AB326" s="120" t="str">
        <f>TEXT(Tabla1[[#This Row],[FECHA DEL INCIDENTE]],"MMM-DD")</f>
        <v>abr-08</v>
      </c>
      <c r="AC326" s="122" t="e">
        <f>VLOOKUP(G326,'Archivo data rimac reclamos'!B:C,2,0)</f>
        <v>#N/A</v>
      </c>
      <c r="AD326" s="122" t="e">
        <f>VLOOKUP(Tabla1[[#This Row],[dn]],'Reporte de casos MAD'!H:W,16,0)</f>
        <v>#N/A</v>
      </c>
      <c r="AE326" s="120" t="e">
        <f>VLOOKUP(Tabla1[[#This Row],[dn]],'HOJA 3 MEDICAMENTOS'!G:Q,11,0)</f>
        <v>#N/A</v>
      </c>
      <c r="AF326" s="119" t="e">
        <f>VLOOKUP(Tabla1[[#This Row],[dn]],'base pendientes viva 1a'!C:Q,15,0)</f>
        <v>#N/A</v>
      </c>
      <c r="AG326" s="119"/>
      <c r="AH326" s="119"/>
      <c r="AI326" s="120" t="str">
        <f>VLOOKUP(Tabla1[[#This Row],[MOTIVO]],clasificador!A:C,2,0)</f>
        <v>Medicamentos</v>
      </c>
      <c r="AJ326" s="120" t="str">
        <f>VLOOKUP(Tabla1[[#This Row],[MOTIVO]],clasificador!A:C,3,0)</f>
        <v>SERVICIO</v>
      </c>
      <c r="AK326" s="329"/>
    </row>
    <row r="327" spans="1:37" ht="18.75" hidden="1" customHeight="1">
      <c r="A327" s="120">
        <f>YEAR(Tabla1[[#This Row],[FECHA DEL INCIDENTE]])*100+MONTH(Tabla1[[#This Row],[FECHA DEL INCIDENTE]])</f>
        <v>202504</v>
      </c>
      <c r="B327" s="120" t="s">
        <v>6347</v>
      </c>
      <c r="C327" s="120" t="s">
        <v>6348</v>
      </c>
      <c r="D327" s="120" t="s">
        <v>1067</v>
      </c>
      <c r="E327" s="120" t="s">
        <v>400</v>
      </c>
      <c r="F327" s="120" t="s">
        <v>2</v>
      </c>
      <c r="G327" s="208">
        <v>40204963</v>
      </c>
      <c r="H327" s="2" t="s">
        <v>423</v>
      </c>
      <c r="I327" s="119"/>
      <c r="J327" s="235">
        <v>999203060</v>
      </c>
      <c r="K327" s="120"/>
      <c r="L327" s="120"/>
      <c r="M327" s="120"/>
      <c r="N327" s="119" t="s">
        <v>6498</v>
      </c>
      <c r="O327" s="1" t="s">
        <v>299</v>
      </c>
      <c r="P327" s="66" t="s">
        <v>7205</v>
      </c>
      <c r="Q327" s="6" t="s">
        <v>313</v>
      </c>
      <c r="R327" s="10" t="s">
        <v>383</v>
      </c>
      <c r="S327" s="1" t="s">
        <v>7206</v>
      </c>
      <c r="T327" s="117">
        <v>45755</v>
      </c>
      <c r="U327" s="67" t="s">
        <v>7207</v>
      </c>
      <c r="V327" s="117">
        <v>45777</v>
      </c>
      <c r="W327" s="1" t="s">
        <v>141</v>
      </c>
      <c r="X327" s="120">
        <f>NETWORKDAYS(Tabla1[[#This Row],[FECHA DEL INCIDENTE]],Tabla1[[#This Row],[FECHA DE RESPUESTA]])</f>
        <v>17</v>
      </c>
      <c r="Y327" s="120" t="str">
        <f>IF(Tabla1[[#This Row],[ESTADO]]="ACTIVA","ACTIVA",IF(Tabla1[[#This Row],[ESTADO]]="CERRADA","CERRADA",IF(Tabla1[[#This Row],[ESTADO]]="TRASLADADA","CERRADA",IF(Tabla1[[#This Row],[ESTADO]]="DESMONTADA","CERRADA",IF(Tabla1[[#This Row],[ESTADO]]="SEGUIMIENTO","ACTIVA")))))</f>
        <v>CERRADA</v>
      </c>
      <c r="Z327" s="120" t="str">
        <f>+IF(Tabla1[[#This Row],[T. RESPUESTA]]&lt;=1,"24 HORAS",IF(Tabla1[[#This Row],[T. RESPUESTA]]=2,"48 HORAS",IF(Tabla1[[#This Row],[T. RESPUESTA]]=3,"72 HORAS",IF(Tabla1[[#This Row],[T. RESPUESTA]]=4,"96 HORAS",IF(Tabla1[[#This Row],[T. RESPUESTA]]=5,"120 HORAS",IF(Tabla1[[#This Row],[T. RESPUESTA]]&gt;=6,"6 DIAS O MAS","ERROR"))))))</f>
        <v>6 DIAS O MAS</v>
      </c>
      <c r="AA327" s="1" t="s">
        <v>6355</v>
      </c>
      <c r="AB327" s="120" t="str">
        <f>TEXT(Tabla1[[#This Row],[FECHA DEL INCIDENTE]],"MMM-DD")</f>
        <v>abr-08</v>
      </c>
      <c r="AC327" s="122" t="str">
        <f>VLOOKUP(G327,'Archivo data rimac reclamos'!B:C,2,0)</f>
        <v xml:space="preserve">RIMAC VIP/ ENVÍO DE MEDICAMENTOS DE PROGRAMA CRÓNICO/ OLGA TATIANA CUADROS BASIS </v>
      </c>
      <c r="AD327" s="122" t="e">
        <f>VLOOKUP(Tabla1[[#This Row],[dn]],'Reporte de casos MAD'!H:W,16,0)</f>
        <v>#N/A</v>
      </c>
      <c r="AE327" s="120" t="e">
        <f>VLOOKUP(Tabla1[[#This Row],[dn]],'HOJA 3 MEDICAMENTOS'!G:Q,11,0)</f>
        <v>#N/A</v>
      </c>
      <c r="AF327" s="119" t="str">
        <f>VLOOKUP(Tabla1[[#This Row],[dn]],'base pendientes viva 1a'!C:Q,15,0)</f>
        <v>SI</v>
      </c>
      <c r="AG327" s="119"/>
      <c r="AH327" s="119"/>
      <c r="AI327" s="120" t="str">
        <f>VLOOKUP(Tabla1[[#This Row],[MOTIVO]],clasificador!A:C,2,0)</f>
        <v>Acceso</v>
      </c>
      <c r="AJ327" s="120" t="str">
        <f>VLOOKUP(Tabla1[[#This Row],[MOTIVO]],clasificador!A:C,3,0)</f>
        <v>SERVICIO</v>
      </c>
      <c r="AK327" s="329"/>
    </row>
    <row r="328" spans="1:37" ht="18.75" hidden="1" customHeight="1">
      <c r="A328" s="1">
        <f>YEAR(Tabla1[[#This Row],[FECHA DEL INCIDENTE]])*100+MONTH(Tabla1[[#This Row],[FECHA DEL INCIDENTE]])</f>
        <v>202504</v>
      </c>
      <c r="B328" s="1" t="s">
        <v>6347</v>
      </c>
      <c r="C328" s="1" t="s">
        <v>6348</v>
      </c>
      <c r="D328" s="1" t="s">
        <v>1067</v>
      </c>
      <c r="E328" s="120" t="s">
        <v>400</v>
      </c>
      <c r="F328" s="1" t="s">
        <v>2</v>
      </c>
      <c r="G328" s="208">
        <v>6927900</v>
      </c>
      <c r="H328" s="2" t="s">
        <v>6510</v>
      </c>
      <c r="I328"/>
      <c r="J328" s="176"/>
      <c r="K328" s="1"/>
      <c r="L328" s="1"/>
      <c r="M328" s="1"/>
      <c r="N328" s="119" t="s">
        <v>6498</v>
      </c>
      <c r="O328" s="1" t="s">
        <v>299</v>
      </c>
      <c r="P328" s="66" t="s">
        <v>7208</v>
      </c>
      <c r="Q328" s="6" t="s">
        <v>313</v>
      </c>
      <c r="R328" s="10" t="s">
        <v>408</v>
      </c>
      <c r="S328" s="1" t="s">
        <v>7209</v>
      </c>
      <c r="T328" s="4">
        <v>45755</v>
      </c>
      <c r="U328" s="96" t="s">
        <v>6650</v>
      </c>
      <c r="V328" s="4">
        <v>45762</v>
      </c>
      <c r="W328" s="120" t="s">
        <v>141</v>
      </c>
      <c r="X328" s="1">
        <f>NETWORKDAYS(Tabla1[[#This Row],[FECHA DEL INCIDENTE]],Tabla1[[#This Row],[FECHA DE RESPUESTA]])</f>
        <v>6</v>
      </c>
      <c r="Y328" s="120" t="str">
        <f>IF(Tabla1[[#This Row],[ESTADO]]="ACTIVA","ACTIVA",IF(Tabla1[[#This Row],[ESTADO]]="CERRADA","CERRADA",IF(Tabla1[[#This Row],[ESTADO]]="TRASLADADA","CERRADA",IF(Tabla1[[#This Row],[ESTADO]]="DESMONTADA","CERRADA",IF(Tabla1[[#This Row],[ESTADO]]="SEGUIMIENTO","ACTIVA")))))</f>
        <v>CERRADA</v>
      </c>
      <c r="Z328" s="1" t="str">
        <f>+IF(Tabla1[[#This Row],[T. RESPUESTA]]&lt;=1,"24 HORAS",IF(Tabla1[[#This Row],[T. RESPUESTA]]=2,"48 HORAS",IF(Tabla1[[#This Row],[T. RESPUESTA]]=3,"72 HORAS",IF(Tabla1[[#This Row],[T. RESPUESTA]]=4,"96 HORAS",IF(Tabla1[[#This Row],[T. RESPUESTA]]=5,"120 HORAS",IF(Tabla1[[#This Row],[T. RESPUESTA]]&gt;=6,"6 DIAS O MAS","ERROR"))))))</f>
        <v>6 DIAS O MAS</v>
      </c>
      <c r="AA328" s="1" t="s">
        <v>6355</v>
      </c>
      <c r="AB328" s="120" t="str">
        <f>TEXT(Tabla1[[#This Row],[FECHA DEL INCIDENTE]],"MMM-DD")</f>
        <v>abr-08</v>
      </c>
      <c r="AC328" s="2" t="e">
        <f>VLOOKUP(G328,'Archivo data rimac reclamos'!B:C,2,0)</f>
        <v>#N/A</v>
      </c>
      <c r="AD328" s="2" t="e">
        <f>VLOOKUP(Tabla1[[#This Row],[dn]],'Reporte de casos MAD'!H:W,16,0)</f>
        <v>#N/A</v>
      </c>
      <c r="AE328" s="1" t="e">
        <f>VLOOKUP(Tabla1[[#This Row],[dn]],'HOJA 3 MEDICAMENTOS'!G:Q,11,0)</f>
        <v>#N/A</v>
      </c>
      <c r="AF328" t="str">
        <f>VLOOKUP(Tabla1[[#This Row],[dn]],'base pendientes viva 1a'!C:Q,15,0)</f>
        <v>SI</v>
      </c>
      <c r="AG328"/>
      <c r="AH328"/>
      <c r="AI328" s="120" t="str">
        <f>VLOOKUP(Tabla1[[#This Row],[MOTIVO]],clasificador!A:C,2,0)</f>
        <v>Acceso</v>
      </c>
      <c r="AJ328" s="120" t="str">
        <f>VLOOKUP(Tabla1[[#This Row],[MOTIVO]],clasificador!A:C,3,0)</f>
        <v>SERVICIO</v>
      </c>
      <c r="AK328" s="329"/>
    </row>
    <row r="329" spans="1:37" ht="18.75" hidden="1" customHeight="1">
      <c r="A329" s="120">
        <f>YEAR(Tabla1[[#This Row],[FECHA DEL INCIDENTE]])*100+MONTH(Tabla1[[#This Row],[FECHA DEL INCIDENTE]])</f>
        <v>202504</v>
      </c>
      <c r="B329" s="1" t="s">
        <v>6347</v>
      </c>
      <c r="C329" s="1" t="s">
        <v>6348</v>
      </c>
      <c r="D329" s="1" t="s">
        <v>1067</v>
      </c>
      <c r="E329" s="120" t="s">
        <v>400</v>
      </c>
      <c r="F329" s="1" t="s">
        <v>2</v>
      </c>
      <c r="G329" s="232">
        <v>40027009</v>
      </c>
      <c r="H329" s="2" t="s">
        <v>7210</v>
      </c>
      <c r="I329" s="119"/>
      <c r="J329" s="235"/>
      <c r="K329" s="120"/>
      <c r="L329" s="120"/>
      <c r="M329" s="120"/>
      <c r="N329" s="119" t="s">
        <v>6498</v>
      </c>
      <c r="O329" s="1" t="s">
        <v>299</v>
      </c>
      <c r="P329" s="66" t="s">
        <v>7211</v>
      </c>
      <c r="Q329" s="6" t="s">
        <v>313</v>
      </c>
      <c r="R329" s="10" t="s">
        <v>383</v>
      </c>
      <c r="S329" s="1" t="s">
        <v>6508</v>
      </c>
      <c r="T329" s="117">
        <v>45755</v>
      </c>
      <c r="U329" s="67" t="s">
        <v>7212</v>
      </c>
      <c r="V329" s="117">
        <v>45759</v>
      </c>
      <c r="W329" s="1" t="s">
        <v>141</v>
      </c>
      <c r="X329" s="120">
        <f>NETWORKDAYS(Tabla1[[#This Row],[FECHA DEL INCIDENTE]],Tabla1[[#This Row],[FECHA DE RESPUESTA]])</f>
        <v>4</v>
      </c>
      <c r="Y329" s="120" t="str">
        <f>IF(Tabla1[[#This Row],[ESTADO]]="ACTIVA","ACTIVA",IF(Tabla1[[#This Row],[ESTADO]]="CERRADA","CERRADA",IF(Tabla1[[#This Row],[ESTADO]]="TRASLADADA","CERRADA",IF(Tabla1[[#This Row],[ESTADO]]="DESMONTADA","CERRADA",IF(Tabla1[[#This Row],[ESTADO]]="SEGUIMIENTO","ACTIVA")))))</f>
        <v>CERRADA</v>
      </c>
      <c r="Z329" s="120" t="str">
        <f>+IF(Tabla1[[#This Row],[T. RESPUESTA]]&lt;=1,"24 HORAS",IF(Tabla1[[#This Row],[T. RESPUESTA]]=2,"48 HORAS",IF(Tabla1[[#This Row],[T. RESPUESTA]]=3,"72 HORAS",IF(Tabla1[[#This Row],[T. RESPUESTA]]=4,"96 HORAS",IF(Tabla1[[#This Row],[T. RESPUESTA]]=5,"120 HORAS",IF(Tabla1[[#This Row],[T. RESPUESTA]]&gt;=6,"6 DIAS O MAS","ERROR"))))))</f>
        <v>96 HORAS</v>
      </c>
      <c r="AA329" s="1" t="s">
        <v>6355</v>
      </c>
      <c r="AB329" s="120" t="str">
        <f>TEXT(Tabla1[[#This Row],[FECHA DEL INCIDENTE]],"MMM-DD")</f>
        <v>abr-08</v>
      </c>
      <c r="AC329" s="122" t="e">
        <f>VLOOKUP(G329,'Archivo data rimac reclamos'!B:C,2,0)</f>
        <v>#N/A</v>
      </c>
      <c r="AD329" s="122" t="e">
        <f>VLOOKUP(Tabla1[[#This Row],[dn]],'Reporte de casos MAD'!H:W,16,0)</f>
        <v>#N/A</v>
      </c>
      <c r="AE329" s="120" t="e">
        <f>VLOOKUP(Tabla1[[#This Row],[dn]],'HOJA 3 MEDICAMENTOS'!G:Q,11,0)</f>
        <v>#N/A</v>
      </c>
      <c r="AF329" s="119" t="e">
        <f>VLOOKUP(Tabla1[[#This Row],[dn]],'base pendientes viva 1a'!C:Q,15,0)</f>
        <v>#N/A</v>
      </c>
      <c r="AG329" s="119"/>
      <c r="AH329" s="119"/>
      <c r="AI329" s="120" t="str">
        <f>VLOOKUP(Tabla1[[#This Row],[MOTIVO]],clasificador!A:C,2,0)</f>
        <v>Acceso</v>
      </c>
      <c r="AJ329" s="120" t="str">
        <f>VLOOKUP(Tabla1[[#This Row],[MOTIVO]],clasificador!A:C,3,0)</f>
        <v>SERVICIO</v>
      </c>
      <c r="AK329" s="329"/>
    </row>
    <row r="330" spans="1:37" ht="18.75" hidden="1" customHeight="1">
      <c r="A330" s="120">
        <f>YEAR(Tabla1[[#This Row],[FECHA DEL INCIDENTE]])*100+MONTH(Tabla1[[#This Row],[FECHA DEL INCIDENTE]])</f>
        <v>202504</v>
      </c>
      <c r="B330" s="120" t="s">
        <v>6347</v>
      </c>
      <c r="C330" s="120" t="s">
        <v>6348</v>
      </c>
      <c r="D330" s="120" t="s">
        <v>1067</v>
      </c>
      <c r="E330" s="120" t="s">
        <v>400</v>
      </c>
      <c r="F330" s="120" t="s">
        <v>2</v>
      </c>
      <c r="G330" s="232">
        <v>46746077</v>
      </c>
      <c r="H330" s="2" t="s">
        <v>7213</v>
      </c>
      <c r="I330" s="119"/>
      <c r="J330" s="235"/>
      <c r="K330" s="120"/>
      <c r="L330" s="120"/>
      <c r="M330" s="120"/>
      <c r="N330" s="119" t="s">
        <v>6498</v>
      </c>
      <c r="O330" s="1" t="s">
        <v>299</v>
      </c>
      <c r="P330" s="121" t="s">
        <v>7214</v>
      </c>
      <c r="Q330" s="66" t="s">
        <v>6352</v>
      </c>
      <c r="R330" s="129" t="s">
        <v>338</v>
      </c>
      <c r="S330" s="120" t="s">
        <v>6353</v>
      </c>
      <c r="T330" s="117">
        <v>45756</v>
      </c>
      <c r="U330" s="67" t="s">
        <v>7215</v>
      </c>
      <c r="V330" s="4">
        <v>45761</v>
      </c>
      <c r="W330" s="1" t="s">
        <v>141</v>
      </c>
      <c r="X330" s="120">
        <f>NETWORKDAYS(Tabla1[[#This Row],[FECHA DEL INCIDENTE]],Tabla1[[#This Row],[FECHA DE RESPUESTA]])</f>
        <v>4</v>
      </c>
      <c r="Y330" s="120" t="str">
        <f>IF(Tabla1[[#This Row],[ESTADO]]="ACTIVA","ACTIVA",IF(Tabla1[[#This Row],[ESTADO]]="CERRADA","CERRADA",IF(Tabla1[[#This Row],[ESTADO]]="TRASLADADA","CERRADA",IF(Tabla1[[#This Row],[ESTADO]]="DESMONTADA","CERRADA",IF(Tabla1[[#This Row],[ESTADO]]="SEGUIMIENTO","ACTIVA")))))</f>
        <v>CERRADA</v>
      </c>
      <c r="Z330" s="120" t="str">
        <f>+IF(Tabla1[[#This Row],[T. RESPUESTA]]&lt;=1,"24 HORAS",IF(Tabla1[[#This Row],[T. RESPUESTA]]=2,"48 HORAS",IF(Tabla1[[#This Row],[T. RESPUESTA]]=3,"72 HORAS",IF(Tabla1[[#This Row],[T. RESPUESTA]]=4,"96 HORAS",IF(Tabla1[[#This Row],[T. RESPUESTA]]=5,"120 HORAS",IF(Tabla1[[#This Row],[T. RESPUESTA]]&gt;=6,"6 DIAS O MAS","ERROR"))))))</f>
        <v>96 HORAS</v>
      </c>
      <c r="AA330" s="1" t="s">
        <v>6355</v>
      </c>
      <c r="AB330" s="120" t="str">
        <f>TEXT(Tabla1[[#This Row],[FECHA DEL INCIDENTE]],"MMM-DD")</f>
        <v>abr-09</v>
      </c>
      <c r="AC330" s="122" t="e">
        <f>VLOOKUP(G330,'Archivo data rimac reclamos'!B:C,2,0)</f>
        <v>#N/A</v>
      </c>
      <c r="AD330" s="122" t="e">
        <f>VLOOKUP(Tabla1[[#This Row],[dn]],'Reporte de casos MAD'!H:W,16,0)</f>
        <v>#N/A</v>
      </c>
      <c r="AE330" s="120" t="e">
        <f>VLOOKUP(Tabla1[[#This Row],[dn]],'HOJA 3 MEDICAMENTOS'!G:Q,11,0)</f>
        <v>#N/A</v>
      </c>
      <c r="AF330" s="119" t="e">
        <f>VLOOKUP(Tabla1[[#This Row],[dn]],'base pendientes viva 1a'!C:Q,15,0)</f>
        <v>#N/A</v>
      </c>
      <c r="AG330" s="119"/>
      <c r="AH330" s="119"/>
      <c r="AI330" s="120" t="str">
        <f>VLOOKUP(Tabla1[[#This Row],[MOTIVO]],clasificador!A:C,2,0)</f>
        <v>Medicamentos</v>
      </c>
      <c r="AJ330" s="120" t="str">
        <f>VLOOKUP(Tabla1[[#This Row],[MOTIVO]],clasificador!A:C,3,0)</f>
        <v>SERVICIO</v>
      </c>
      <c r="AK330" s="329"/>
    </row>
    <row r="331" spans="1:37" ht="18.75" customHeight="1">
      <c r="A331" s="1">
        <f>YEAR(Tabla1[[#This Row],[FECHA DEL INCIDENTE]])*100+MONTH(Tabla1[[#This Row],[FECHA DEL INCIDENTE]])</f>
        <v>202504</v>
      </c>
      <c r="B331" s="1" t="s">
        <v>6347</v>
      </c>
      <c r="C331" s="1" t="s">
        <v>6348</v>
      </c>
      <c r="D331" s="1" t="s">
        <v>1067</v>
      </c>
      <c r="E331" s="120" t="s">
        <v>400</v>
      </c>
      <c r="F331" s="1" t="s">
        <v>2</v>
      </c>
      <c r="G331" s="232">
        <v>45610055</v>
      </c>
      <c r="H331" s="122" t="s">
        <v>7216</v>
      </c>
      <c r="I331" s="119"/>
      <c r="J331" s="235">
        <v>912218775</v>
      </c>
      <c r="K331" s="69" t="s">
        <v>7217</v>
      </c>
      <c r="L331" s="120"/>
      <c r="M331" s="120"/>
      <c r="N331" s="119" t="s">
        <v>6498</v>
      </c>
      <c r="O331" s="1" t="s">
        <v>299</v>
      </c>
      <c r="P331" s="6" t="s">
        <v>7218</v>
      </c>
      <c r="Q331" s="6" t="s">
        <v>313</v>
      </c>
      <c r="R331" s="10" t="s">
        <v>400</v>
      </c>
      <c r="S331" s="1" t="s">
        <v>320</v>
      </c>
      <c r="T331" s="117">
        <v>45756</v>
      </c>
      <c r="U331" s="67" t="s">
        <v>7219</v>
      </c>
      <c r="V331" s="117">
        <v>45757</v>
      </c>
      <c r="W331" s="1" t="s">
        <v>141</v>
      </c>
      <c r="X331" s="120">
        <f>NETWORKDAYS(Tabla1[[#This Row],[FECHA DEL INCIDENTE]],Tabla1[[#This Row],[FECHA DE RESPUESTA]])</f>
        <v>2</v>
      </c>
      <c r="Y331" s="120" t="str">
        <f>IF(Tabla1[[#This Row],[ESTADO]]="ACTIVA","ACTIVA",IF(Tabla1[[#This Row],[ESTADO]]="CERRADA","CERRADA",IF(Tabla1[[#This Row],[ESTADO]]="TRASLADADA","CERRADA",IF(Tabla1[[#This Row],[ESTADO]]="DESMONTADA","CERRADA",IF(Tabla1[[#This Row],[ESTADO]]="SEGUIMIENTO","ACTIVA")))))</f>
        <v>CERRADA</v>
      </c>
      <c r="Z331" s="120" t="str">
        <f>+IF(Tabla1[[#This Row],[T. RESPUESTA]]&lt;=1,"24 HORAS",IF(Tabla1[[#This Row],[T. RESPUESTA]]=2,"48 HORAS",IF(Tabla1[[#This Row],[T. RESPUESTA]]=3,"72 HORAS",IF(Tabla1[[#This Row],[T. RESPUESTA]]=4,"96 HORAS",IF(Tabla1[[#This Row],[T. RESPUESTA]]=5,"120 HORAS",IF(Tabla1[[#This Row],[T. RESPUESTA]]&gt;=6,"6 DIAS O MAS","ERROR"))))))</f>
        <v>48 HORAS</v>
      </c>
      <c r="AA331" s="1" t="s">
        <v>6355</v>
      </c>
      <c r="AB331" s="120" t="str">
        <f>TEXT(Tabla1[[#This Row],[FECHA DEL INCIDENTE]],"MMM-DD")</f>
        <v>abr-09</v>
      </c>
      <c r="AC331" s="122" t="e">
        <f>VLOOKUP(G331,'Archivo data rimac reclamos'!B:C,2,0)</f>
        <v>#N/A</v>
      </c>
      <c r="AD331" s="122" t="e">
        <f>VLOOKUP(Tabla1[[#This Row],[dn]],'Reporte de casos MAD'!H:W,16,0)</f>
        <v>#N/A</v>
      </c>
      <c r="AE331" s="120" t="e">
        <f>VLOOKUP(Tabla1[[#This Row],[dn]],'HOJA 3 MEDICAMENTOS'!G:Q,11,0)</f>
        <v>#N/A</v>
      </c>
      <c r="AF331" s="119" t="e">
        <f>VLOOKUP(Tabla1[[#This Row],[dn]],'base pendientes viva 1a'!C:Q,15,0)</f>
        <v>#N/A</v>
      </c>
      <c r="AG331" s="119"/>
      <c r="AH331" s="119"/>
      <c r="AI331" s="120" t="str">
        <f>VLOOKUP(Tabla1[[#This Row],[MOTIVO]],clasificador!A:C,2,0)</f>
        <v>Acceso</v>
      </c>
      <c r="AJ331" s="120" t="str">
        <f>VLOOKUP(Tabla1[[#This Row],[MOTIVO]],clasificador!A:C,3,0)</f>
        <v>SERVICIO</v>
      </c>
      <c r="AK331" s="329"/>
    </row>
    <row r="332" spans="1:37" ht="18.75" hidden="1" customHeight="1">
      <c r="A332" s="120">
        <f>YEAR(Tabla1[[#This Row],[FECHA DEL INCIDENTE]])*100+MONTH(Tabla1[[#This Row],[FECHA DEL INCIDENTE]])</f>
        <v>202504</v>
      </c>
      <c r="B332" s="120" t="s">
        <v>6347</v>
      </c>
      <c r="C332" s="120" t="s">
        <v>6348</v>
      </c>
      <c r="D332" s="120" t="s">
        <v>1067</v>
      </c>
      <c r="E332" s="120" t="s">
        <v>400</v>
      </c>
      <c r="F332" s="1" t="s">
        <v>2</v>
      </c>
      <c r="G332" s="235">
        <v>74334143</v>
      </c>
      <c r="H332" s="122" t="s">
        <v>190</v>
      </c>
      <c r="I332" s="119"/>
      <c r="J332" s="235"/>
      <c r="K332" s="120"/>
      <c r="L332" s="120"/>
      <c r="M332" s="120"/>
      <c r="N332" s="119" t="s">
        <v>6498</v>
      </c>
      <c r="O332" s="1" t="s">
        <v>299</v>
      </c>
      <c r="P332" s="125" t="s">
        <v>191</v>
      </c>
      <c r="Q332" s="6" t="s">
        <v>6352</v>
      </c>
      <c r="R332" s="10" t="s">
        <v>338</v>
      </c>
      <c r="S332" s="1" t="s">
        <v>6353</v>
      </c>
      <c r="T332" s="117">
        <v>45756</v>
      </c>
      <c r="U332" s="124" t="s">
        <v>7220</v>
      </c>
      <c r="V332" s="117">
        <v>45769</v>
      </c>
      <c r="W332" s="1" t="s">
        <v>141</v>
      </c>
      <c r="X332" s="120">
        <f>NETWORKDAYS(Tabla1[[#This Row],[FECHA DEL INCIDENTE]],Tabla1[[#This Row],[FECHA DE RESPUESTA]])</f>
        <v>10</v>
      </c>
      <c r="Y332" s="120" t="str">
        <f>IF(Tabla1[[#This Row],[ESTADO]]="ACTIVA","ACTIVA",IF(Tabla1[[#This Row],[ESTADO]]="CERRADA","CERRADA",IF(Tabla1[[#This Row],[ESTADO]]="TRASLADADA","CERRADA",IF(Tabla1[[#This Row],[ESTADO]]="DESMONTADA","CERRADA",IF(Tabla1[[#This Row],[ESTADO]]="SEGUIMIENTO","ACTIVA")))))</f>
        <v>CERRADA</v>
      </c>
      <c r="Z332" s="120" t="str">
        <f>+IF(Tabla1[[#This Row],[T. RESPUESTA]]&lt;=1,"24 HORAS",IF(Tabla1[[#This Row],[T. RESPUESTA]]=2,"48 HORAS",IF(Tabla1[[#This Row],[T. RESPUESTA]]=3,"72 HORAS",IF(Tabla1[[#This Row],[T. RESPUESTA]]=4,"96 HORAS",IF(Tabla1[[#This Row],[T. RESPUESTA]]=5,"120 HORAS",IF(Tabla1[[#This Row],[T. RESPUESTA]]&gt;=6,"6 DIAS O MAS","ERROR"))))))</f>
        <v>6 DIAS O MAS</v>
      </c>
      <c r="AA332" s="1" t="s">
        <v>6355</v>
      </c>
      <c r="AB332" s="120" t="str">
        <f>TEXT(Tabla1[[#This Row],[FECHA DEL INCIDENTE]],"MMM-DD")</f>
        <v>abr-09</v>
      </c>
      <c r="AC332" s="122" t="e">
        <f>VLOOKUP(G332,'Archivo data rimac reclamos'!B:C,2,0)</f>
        <v>#N/A</v>
      </c>
      <c r="AD332" s="122" t="str">
        <f>VLOOKUP(Tabla1[[#This Row],[dn]],'Reporte de casos MAD'!H:W,16,0)</f>
        <v>ANULADO</v>
      </c>
      <c r="AE332" s="120" t="e">
        <f>VLOOKUP(Tabla1[[#This Row],[dn]],'HOJA 3 MEDICAMENTOS'!G:Q,11,0)</f>
        <v>#N/A</v>
      </c>
      <c r="AF332" s="119" t="e">
        <f>VLOOKUP(Tabla1[[#This Row],[dn]],'base pendientes viva 1a'!C:Q,15,0)</f>
        <v>#N/A</v>
      </c>
      <c r="AG332" s="119"/>
      <c r="AH332" s="119"/>
      <c r="AI332" s="120" t="str">
        <f>VLOOKUP(Tabla1[[#This Row],[MOTIVO]],clasificador!A:C,2,0)</f>
        <v>Medicamentos</v>
      </c>
      <c r="AJ332" s="120" t="str">
        <f>VLOOKUP(Tabla1[[#This Row],[MOTIVO]],clasificador!A:C,3,0)</f>
        <v>SERVICIO</v>
      </c>
      <c r="AK332" s="329"/>
    </row>
    <row r="333" spans="1:37" ht="18.75" hidden="1" customHeight="1">
      <c r="A333" s="120">
        <f>YEAR(Tabla1[[#This Row],[FECHA DEL INCIDENTE]])*100+MONTH(Tabla1[[#This Row],[FECHA DEL INCIDENTE]])</f>
        <v>202504</v>
      </c>
      <c r="B333" s="120" t="s">
        <v>6347</v>
      </c>
      <c r="C333" s="120" t="s">
        <v>6348</v>
      </c>
      <c r="D333" s="120" t="s">
        <v>1067</v>
      </c>
      <c r="E333" s="120" t="s">
        <v>400</v>
      </c>
      <c r="F333" s="120" t="s">
        <v>2</v>
      </c>
      <c r="G333" s="232">
        <v>9876517</v>
      </c>
      <c r="H333" s="122" t="s">
        <v>72</v>
      </c>
      <c r="I333" s="119"/>
      <c r="J333" s="235"/>
      <c r="K333" s="120"/>
      <c r="L333" s="120"/>
      <c r="M333" s="120"/>
      <c r="N333" s="119" t="s">
        <v>6498</v>
      </c>
      <c r="O333" s="1" t="s">
        <v>299</v>
      </c>
      <c r="P333" s="66" t="s">
        <v>7221</v>
      </c>
      <c r="Q333" s="125" t="s">
        <v>6538</v>
      </c>
      <c r="R333" s="10" t="s">
        <v>6539</v>
      </c>
      <c r="S333" s="1" t="s">
        <v>6539</v>
      </c>
      <c r="T333" s="117">
        <v>45757</v>
      </c>
      <c r="U333" s="67" t="s">
        <v>7222</v>
      </c>
      <c r="V333" s="117">
        <v>45757</v>
      </c>
      <c r="W333" s="1" t="s">
        <v>141</v>
      </c>
      <c r="X333" s="120">
        <f>NETWORKDAYS(Tabla1[[#This Row],[FECHA DEL INCIDENTE]],Tabla1[[#This Row],[FECHA DE RESPUESTA]])</f>
        <v>1</v>
      </c>
      <c r="Y333" s="120" t="str">
        <f>IF(Tabla1[[#This Row],[ESTADO]]="ACTIVA","ACTIVA",IF(Tabla1[[#This Row],[ESTADO]]="CERRADA","CERRADA",IF(Tabla1[[#This Row],[ESTADO]]="TRASLADADA","CERRADA",IF(Tabla1[[#This Row],[ESTADO]]="DESMONTADA","CERRADA",IF(Tabla1[[#This Row],[ESTADO]]="SEGUIMIENTO","ACTIVA")))))</f>
        <v>CERRADA</v>
      </c>
      <c r="Z333" s="120" t="str">
        <f>+IF(Tabla1[[#This Row],[T. RESPUESTA]]&lt;=1,"24 HORAS",IF(Tabla1[[#This Row],[T. RESPUESTA]]=2,"48 HORAS",IF(Tabla1[[#This Row],[T. RESPUESTA]]=3,"72 HORAS",IF(Tabla1[[#This Row],[T. RESPUESTA]]=4,"96 HORAS",IF(Tabla1[[#This Row],[T. RESPUESTA]]=5,"120 HORAS",IF(Tabla1[[#This Row],[T. RESPUESTA]]&gt;=6,"6 DIAS O MAS","ERROR"))))))</f>
        <v>24 HORAS</v>
      </c>
      <c r="AA333" s="1" t="s">
        <v>6355</v>
      </c>
      <c r="AB333" s="120" t="str">
        <f>TEXT(Tabla1[[#This Row],[FECHA DEL INCIDENTE]],"MMM-DD")</f>
        <v>abr-10</v>
      </c>
      <c r="AC333" s="122" t="e">
        <f>VLOOKUP(G333,'Archivo data rimac reclamos'!B:C,2,0)</f>
        <v>#N/A</v>
      </c>
      <c r="AD333" s="122" t="e">
        <f>VLOOKUP(Tabla1[[#This Row],[dn]],'Reporte de casos MAD'!H:W,16,0)</f>
        <v>#N/A</v>
      </c>
      <c r="AE333" s="120" t="e">
        <f>VLOOKUP(Tabla1[[#This Row],[dn]],'HOJA 3 MEDICAMENTOS'!G:Q,11,0)</f>
        <v>#N/A</v>
      </c>
      <c r="AF333" s="119" t="str">
        <f>VLOOKUP(Tabla1[[#This Row],[dn]],'base pendientes viva 1a'!C:Q,15,0)</f>
        <v>SI</v>
      </c>
      <c r="AG333" s="119"/>
      <c r="AH333" s="119"/>
      <c r="AI333" s="120" t="str">
        <f>VLOOKUP(Tabla1[[#This Row],[MOTIVO]],clasificador!A:C,2,0)</f>
        <v>Fallas TICS</v>
      </c>
      <c r="AJ333" s="120" t="str">
        <f>VLOOKUP(Tabla1[[#This Row],[MOTIVO]],clasificador!A:C,3,0)</f>
        <v>CALIDAD</v>
      </c>
      <c r="AK333" s="329"/>
    </row>
    <row r="334" spans="1:37" ht="18.75" hidden="1" customHeight="1">
      <c r="A334" s="1">
        <f>YEAR(Tabla1[[#This Row],[FECHA DEL INCIDENTE]])*100+MONTH(Tabla1[[#This Row],[FECHA DEL INCIDENTE]])</f>
        <v>202504</v>
      </c>
      <c r="B334" s="1" t="s">
        <v>6347</v>
      </c>
      <c r="C334" s="1" t="s">
        <v>6348</v>
      </c>
      <c r="D334" s="1" t="s">
        <v>1067</v>
      </c>
      <c r="E334" s="120" t="s">
        <v>400</v>
      </c>
      <c r="F334" s="1" t="s">
        <v>2</v>
      </c>
      <c r="G334" s="232">
        <v>73028278</v>
      </c>
      <c r="H334" s="2" t="s">
        <v>7046</v>
      </c>
      <c r="I334" s="119"/>
      <c r="J334" s="235"/>
      <c r="K334" s="120"/>
      <c r="L334" s="120"/>
      <c r="M334" s="120"/>
      <c r="N334" t="s">
        <v>298</v>
      </c>
      <c r="O334" s="1" t="s">
        <v>299</v>
      </c>
      <c r="P334" s="121" t="s">
        <v>7223</v>
      </c>
      <c r="Q334" s="6" t="s">
        <v>7224</v>
      </c>
      <c r="R334" s="129" t="s">
        <v>6522</v>
      </c>
      <c r="S334" s="1" t="s">
        <v>331</v>
      </c>
      <c r="T334" s="117">
        <v>45757</v>
      </c>
      <c r="U334" s="124" t="s">
        <v>7225</v>
      </c>
      <c r="V334" s="4">
        <v>45769</v>
      </c>
      <c r="W334" s="1" t="s">
        <v>141</v>
      </c>
      <c r="X334" s="120">
        <f>NETWORKDAYS(Tabla1[[#This Row],[FECHA DEL INCIDENTE]],Tabla1[[#This Row],[FECHA DE RESPUESTA]])</f>
        <v>9</v>
      </c>
      <c r="Y334" s="120" t="str">
        <f>IF(Tabla1[[#This Row],[ESTADO]]="ACTIVA","ACTIVA",IF(Tabla1[[#This Row],[ESTADO]]="CERRADA","CERRADA",IF(Tabla1[[#This Row],[ESTADO]]="TRASLADADA","CERRADA",IF(Tabla1[[#This Row],[ESTADO]]="DESMONTADA","CERRADA",IF(Tabla1[[#This Row],[ESTADO]]="SEGUIMIENTO","ACTIVA")))))</f>
        <v>CERRADA</v>
      </c>
      <c r="Z334" s="120" t="str">
        <f>+IF(Tabla1[[#This Row],[T. RESPUESTA]]&lt;=1,"24 HORAS",IF(Tabla1[[#This Row],[T. RESPUESTA]]=2,"48 HORAS",IF(Tabla1[[#This Row],[T. RESPUESTA]]=3,"72 HORAS",IF(Tabla1[[#This Row],[T. RESPUESTA]]=4,"96 HORAS",IF(Tabla1[[#This Row],[T. RESPUESTA]]=5,"120 HORAS",IF(Tabla1[[#This Row],[T. RESPUESTA]]&gt;=6,"6 DIAS O MAS","ERROR"))))))</f>
        <v>6 DIAS O MAS</v>
      </c>
      <c r="AA334" s="1" t="s">
        <v>6355</v>
      </c>
      <c r="AB334" s="120" t="str">
        <f>TEXT(Tabla1[[#This Row],[FECHA DEL INCIDENTE]],"MMM-DD")</f>
        <v>abr-10</v>
      </c>
      <c r="AC334" s="122" t="str">
        <f>VLOOKUP(G334,'Archivo data rimac reclamos'!B:C,2,0)</f>
        <v>URGENTE / UCSP / AMC / PACIENTE: CASTELO VARGAS, JOAQUIN ALONSO (DNI 73028278) - TITULAR: REGINA VARGAS / SOLICITO ATENCIÓN PROGRAMA "OTRAS ENFERMEDADES"</v>
      </c>
      <c r="AD334" s="122" t="e">
        <f>VLOOKUP(Tabla1[[#This Row],[dn]],'Reporte de casos MAD'!H:W,16,0)</f>
        <v>#N/A</v>
      </c>
      <c r="AE334" s="120" t="e">
        <f>VLOOKUP(Tabla1[[#This Row],[dn]],'HOJA 3 MEDICAMENTOS'!G:Q,11,0)</f>
        <v>#N/A</v>
      </c>
      <c r="AF334" s="119" t="e">
        <f>VLOOKUP(Tabla1[[#This Row],[dn]],'base pendientes viva 1a'!C:Q,15,0)</f>
        <v>#N/A</v>
      </c>
      <c r="AG334" s="119"/>
      <c r="AH334" s="119"/>
      <c r="AI334" s="120" t="str">
        <f>VLOOKUP(Tabla1[[#This Row],[MOTIVO]],clasificador!A:C,2,0)</f>
        <v>Solicitud</v>
      </c>
      <c r="AJ334" s="120" t="str">
        <f>VLOOKUP(Tabla1[[#This Row],[MOTIVO]],clasificador!A:C,3,0)</f>
        <v>SOLICITUD</v>
      </c>
      <c r="AK334" s="329"/>
    </row>
    <row r="335" spans="1:37" ht="18.75" hidden="1" customHeight="1">
      <c r="A335" s="1">
        <f>YEAR(Tabla1[[#This Row],[FECHA DEL INCIDENTE]])*100+MONTH(Tabla1[[#This Row],[FECHA DEL INCIDENTE]])</f>
        <v>202504</v>
      </c>
      <c r="B335" s="1" t="s">
        <v>6347</v>
      </c>
      <c r="C335" s="1" t="s">
        <v>6348</v>
      </c>
      <c r="D335" s="1" t="s">
        <v>1067</v>
      </c>
      <c r="E335" s="120" t="s">
        <v>400</v>
      </c>
      <c r="F335" s="1" t="s">
        <v>2</v>
      </c>
      <c r="G335" s="232">
        <v>73028278</v>
      </c>
      <c r="H335" s="2" t="s">
        <v>7046</v>
      </c>
      <c r="I335" s="119"/>
      <c r="J335" s="235"/>
      <c r="K335" s="120"/>
      <c r="L335" s="120"/>
      <c r="M335" s="120"/>
      <c r="N335" s="119" t="s">
        <v>6498</v>
      </c>
      <c r="O335" s="1" t="s">
        <v>299</v>
      </c>
      <c r="P335" s="121" t="s">
        <v>7226</v>
      </c>
      <c r="Q335" s="6" t="s">
        <v>313</v>
      </c>
      <c r="R335" s="10" t="s">
        <v>338</v>
      </c>
      <c r="S335" s="1" t="s">
        <v>339</v>
      </c>
      <c r="T335" s="117">
        <v>45757</v>
      </c>
      <c r="U335" s="67" t="s">
        <v>7227</v>
      </c>
      <c r="V335" s="117">
        <v>45757</v>
      </c>
      <c r="W335" s="1" t="s">
        <v>141</v>
      </c>
      <c r="X335" s="120">
        <f>NETWORKDAYS(Tabla1[[#This Row],[FECHA DEL INCIDENTE]],Tabla1[[#This Row],[FECHA DE RESPUESTA]])</f>
        <v>1</v>
      </c>
      <c r="Y335" s="120" t="str">
        <f>IF(Tabla1[[#This Row],[ESTADO]]="ACTIVA","ACTIVA",IF(Tabla1[[#This Row],[ESTADO]]="CERRADA","CERRADA",IF(Tabla1[[#This Row],[ESTADO]]="TRASLADADA","CERRADA",IF(Tabla1[[#This Row],[ESTADO]]="DESMONTADA","CERRADA",IF(Tabla1[[#This Row],[ESTADO]]="SEGUIMIENTO","ACTIVA")))))</f>
        <v>CERRADA</v>
      </c>
      <c r="Z335" s="120" t="str">
        <f>+IF(Tabla1[[#This Row],[T. RESPUESTA]]&lt;=1,"24 HORAS",IF(Tabla1[[#This Row],[T. RESPUESTA]]=2,"48 HORAS",IF(Tabla1[[#This Row],[T. RESPUESTA]]=3,"72 HORAS",IF(Tabla1[[#This Row],[T. RESPUESTA]]=4,"96 HORAS",IF(Tabla1[[#This Row],[T. RESPUESTA]]=5,"120 HORAS",IF(Tabla1[[#This Row],[T. RESPUESTA]]&gt;=6,"6 DIAS O MAS","ERROR"))))))</f>
        <v>24 HORAS</v>
      </c>
      <c r="AA335" s="1" t="s">
        <v>6355</v>
      </c>
      <c r="AB335" s="120" t="str">
        <f>TEXT(Tabla1[[#This Row],[FECHA DEL INCIDENTE]],"MMM-DD")</f>
        <v>abr-10</v>
      </c>
      <c r="AC335" s="122" t="str">
        <f>VLOOKUP(G335,'Archivo data rimac reclamos'!B:C,2,0)</f>
        <v>URGENTE / UCSP / AMC / PACIENTE: CASTELO VARGAS, JOAQUIN ALONSO (DNI 73028278) - TITULAR: REGINA VARGAS / SOLICITO ATENCIÓN PROGRAMA "OTRAS ENFERMEDADES"</v>
      </c>
      <c r="AD335" s="122" t="e">
        <f>VLOOKUP(Tabla1[[#This Row],[dn]],'Reporte de casos MAD'!H:W,16,0)</f>
        <v>#N/A</v>
      </c>
      <c r="AE335" s="120" t="e">
        <f>VLOOKUP(Tabla1[[#This Row],[dn]],'HOJA 3 MEDICAMENTOS'!G:Q,11,0)</f>
        <v>#N/A</v>
      </c>
      <c r="AF335" s="119" t="e">
        <f>VLOOKUP(Tabla1[[#This Row],[dn]],'base pendientes viva 1a'!C:Q,15,0)</f>
        <v>#N/A</v>
      </c>
      <c r="AG335" s="119"/>
      <c r="AH335" s="119"/>
      <c r="AI335" s="120" t="str">
        <f>VLOOKUP(Tabla1[[#This Row],[MOTIVO]],clasificador!A:C,2,0)</f>
        <v>Acceso</v>
      </c>
      <c r="AJ335" s="120" t="str">
        <f>VLOOKUP(Tabla1[[#This Row],[MOTIVO]],clasificador!A:C,3,0)</f>
        <v>SERVICIO</v>
      </c>
      <c r="AK335" s="329"/>
    </row>
    <row r="336" spans="1:37" ht="18.75" hidden="1" customHeight="1">
      <c r="A336" s="120">
        <f>YEAR(Tabla1[[#This Row],[FECHA DEL INCIDENTE]])*100+MONTH(Tabla1[[#This Row],[FECHA DEL INCIDENTE]])</f>
        <v>202504</v>
      </c>
      <c r="B336" s="120" t="s">
        <v>6347</v>
      </c>
      <c r="C336" s="120" t="s">
        <v>6348</v>
      </c>
      <c r="D336" s="120" t="s">
        <v>1067</v>
      </c>
      <c r="E336" s="120" t="s">
        <v>400</v>
      </c>
      <c r="F336" s="120" t="s">
        <v>2</v>
      </c>
      <c r="G336" s="232">
        <v>10492096</v>
      </c>
      <c r="H336" s="2" t="s">
        <v>6939</v>
      </c>
      <c r="I336"/>
      <c r="J336" s="176"/>
      <c r="K336" s="1"/>
      <c r="L336" s="1"/>
      <c r="M336" s="1"/>
      <c r="N336" s="119" t="s">
        <v>6498</v>
      </c>
      <c r="O336" s="1" t="s">
        <v>299</v>
      </c>
      <c r="P336" s="66" t="s">
        <v>7228</v>
      </c>
      <c r="Q336" s="125" t="s">
        <v>6700</v>
      </c>
      <c r="R336" s="10" t="s">
        <v>383</v>
      </c>
      <c r="S336" s="1" t="s">
        <v>6508</v>
      </c>
      <c r="T336" s="4">
        <v>45757</v>
      </c>
      <c r="U336" s="67" t="s">
        <v>7229</v>
      </c>
      <c r="V336" s="4">
        <v>45758</v>
      </c>
      <c r="W336" s="1" t="s">
        <v>141</v>
      </c>
      <c r="X336" s="1">
        <f>NETWORKDAYS(Tabla1[[#This Row],[FECHA DEL INCIDENTE]],Tabla1[[#This Row],[FECHA DE RESPUESTA]])</f>
        <v>2</v>
      </c>
      <c r="Y336" s="120" t="str">
        <f>IF(Tabla1[[#This Row],[ESTADO]]="ACTIVA","ACTIVA",IF(Tabla1[[#This Row],[ESTADO]]="CERRADA","CERRADA",IF(Tabla1[[#This Row],[ESTADO]]="TRASLADADA","CERRADA",IF(Tabla1[[#This Row],[ESTADO]]="DESMONTADA","CERRADA",IF(Tabla1[[#This Row],[ESTADO]]="SEGUIMIENTO","ACTIVA")))))</f>
        <v>CERRADA</v>
      </c>
      <c r="Z336" s="1" t="str">
        <f>+IF(Tabla1[[#This Row],[T. RESPUESTA]]&lt;=1,"24 HORAS",IF(Tabla1[[#This Row],[T. RESPUESTA]]=2,"48 HORAS",IF(Tabla1[[#This Row],[T. RESPUESTA]]=3,"72 HORAS",IF(Tabla1[[#This Row],[T. RESPUESTA]]=4,"96 HORAS",IF(Tabla1[[#This Row],[T. RESPUESTA]]=5,"120 HORAS",IF(Tabla1[[#This Row],[T. RESPUESTA]]&gt;=6,"6 DIAS O MAS","ERROR"))))))</f>
        <v>48 HORAS</v>
      </c>
      <c r="AA336" s="1" t="s">
        <v>6355</v>
      </c>
      <c r="AB336" s="120" t="str">
        <f>TEXT(Tabla1[[#This Row],[FECHA DEL INCIDENTE]],"MMM-DD")</f>
        <v>abr-10</v>
      </c>
      <c r="AC336" s="2" t="e">
        <f>VLOOKUP(G336,'Archivo data rimac reclamos'!B:C,2,0)</f>
        <v>#N/A</v>
      </c>
      <c r="AD336" s="2" t="e">
        <f>VLOOKUP(Tabla1[[#This Row],[dn]],'Reporte de casos MAD'!H:W,16,0)</f>
        <v>#N/A</v>
      </c>
      <c r="AE336" s="1" t="e">
        <f>VLOOKUP(Tabla1[[#This Row],[dn]],'HOJA 3 MEDICAMENTOS'!G:Q,11,0)</f>
        <v>#N/A</v>
      </c>
      <c r="AF336" t="e">
        <f>VLOOKUP(Tabla1[[#This Row],[dn]],'base pendientes viva 1a'!C:Q,15,0)</f>
        <v>#N/A</v>
      </c>
      <c r="AG336"/>
      <c r="AH336"/>
      <c r="AI336" s="120" t="str">
        <f>VLOOKUP(Tabla1[[#This Row],[MOTIVO]],clasificador!A:C,2,0)</f>
        <v>Acceso</v>
      </c>
      <c r="AJ336" s="120" t="str">
        <f>VLOOKUP(Tabla1[[#This Row],[MOTIVO]],clasificador!A:C,3,0)</f>
        <v>SERVICIO</v>
      </c>
      <c r="AK336" s="329"/>
    </row>
    <row r="337" spans="1:37" ht="18.75" hidden="1" customHeight="1">
      <c r="A337" s="1">
        <f>YEAR(Tabla1[[#This Row],[FECHA DEL INCIDENTE]])*100+MONTH(Tabla1[[#This Row],[FECHA DEL INCIDENTE]])</f>
        <v>202504</v>
      </c>
      <c r="B337" s="1" t="s">
        <v>6347</v>
      </c>
      <c r="C337" s="1" t="s">
        <v>6348</v>
      </c>
      <c r="D337" s="1" t="s">
        <v>1067</v>
      </c>
      <c r="E337" s="120" t="s">
        <v>400</v>
      </c>
      <c r="F337" s="1" t="s">
        <v>2</v>
      </c>
      <c r="G337" s="208">
        <v>6927900</v>
      </c>
      <c r="H337" s="2" t="s">
        <v>6510</v>
      </c>
      <c r="I337"/>
      <c r="J337" s="176"/>
      <c r="K337" s="1"/>
      <c r="L337" s="1"/>
      <c r="M337" s="1"/>
      <c r="N337" t="s">
        <v>298</v>
      </c>
      <c r="O337" s="1" t="s">
        <v>299</v>
      </c>
      <c r="P337" s="66" t="s">
        <v>7230</v>
      </c>
      <c r="Q337" s="6" t="s">
        <v>301</v>
      </c>
      <c r="R337" s="10" t="s">
        <v>7231</v>
      </c>
      <c r="S337" s="1" t="s">
        <v>7232</v>
      </c>
      <c r="T337" s="117">
        <v>45758</v>
      </c>
      <c r="U337" s="67" t="s">
        <v>7233</v>
      </c>
      <c r="V337" s="4">
        <v>45761</v>
      </c>
      <c r="W337" s="1" t="s">
        <v>141</v>
      </c>
      <c r="X337" s="1">
        <f>NETWORKDAYS(Tabla1[[#This Row],[FECHA DEL INCIDENTE]],Tabla1[[#This Row],[FECHA DE RESPUESTA]])</f>
        <v>2</v>
      </c>
      <c r="Y337" s="120" t="str">
        <f>IF(Tabla1[[#This Row],[ESTADO]]="ACTIVA","ACTIVA",IF(Tabla1[[#This Row],[ESTADO]]="CERRADA","CERRADA",IF(Tabla1[[#This Row],[ESTADO]]="TRASLADADA","CERRADA",IF(Tabla1[[#This Row],[ESTADO]]="DESMONTADA","CERRADA",IF(Tabla1[[#This Row],[ESTADO]]="SEGUIMIENTO","ACTIVA")))))</f>
        <v>CERRADA</v>
      </c>
      <c r="Z337" s="1" t="str">
        <f>+IF(Tabla1[[#This Row],[T. RESPUESTA]]&lt;=1,"24 HORAS",IF(Tabla1[[#This Row],[T. RESPUESTA]]=2,"48 HORAS",IF(Tabla1[[#This Row],[T. RESPUESTA]]=3,"72 HORAS",IF(Tabla1[[#This Row],[T. RESPUESTA]]=4,"96 HORAS",IF(Tabla1[[#This Row],[T. RESPUESTA]]=5,"120 HORAS",IF(Tabla1[[#This Row],[T. RESPUESTA]]&gt;=6,"6 DIAS O MAS","ERROR"))))))</f>
        <v>48 HORAS</v>
      </c>
      <c r="AA337" s="1" t="s">
        <v>6355</v>
      </c>
      <c r="AB337" s="120" t="str">
        <f>TEXT(Tabla1[[#This Row],[FECHA DEL INCIDENTE]],"MMM-DD")</f>
        <v>abr-11</v>
      </c>
      <c r="AC337" s="2" t="e">
        <f>VLOOKUP(G337,'Archivo data rimac reclamos'!B:C,2,0)</f>
        <v>#N/A</v>
      </c>
      <c r="AD337" s="2" t="e">
        <f>VLOOKUP(Tabla1[[#This Row],[dn]],'Reporte de casos MAD'!H:W,16,0)</f>
        <v>#N/A</v>
      </c>
      <c r="AE337" s="1" t="e">
        <f>VLOOKUP(Tabla1[[#This Row],[dn]],'HOJA 3 MEDICAMENTOS'!G:Q,11,0)</f>
        <v>#N/A</v>
      </c>
      <c r="AF337" t="str">
        <f>VLOOKUP(Tabla1[[#This Row],[dn]],'base pendientes viva 1a'!C:Q,15,0)</f>
        <v>SI</v>
      </c>
      <c r="AG337"/>
      <c r="AH337"/>
      <c r="AI337" s="120" t="str">
        <f>VLOOKUP(Tabla1[[#This Row],[MOTIVO]],clasificador!A:C,2,0)</f>
        <v>Solicitud</v>
      </c>
      <c r="AJ337" s="120" t="str">
        <f>VLOOKUP(Tabla1[[#This Row],[MOTIVO]],clasificador!A:C,3,0)</f>
        <v>SOLICITUD</v>
      </c>
      <c r="AK337" s="329"/>
    </row>
    <row r="338" spans="1:37" ht="18.75" hidden="1" customHeight="1">
      <c r="A338" s="120">
        <f>YEAR(Tabla1[[#This Row],[FECHA DEL INCIDENTE]])*100+MONTH(Tabla1[[#This Row],[FECHA DEL INCIDENTE]])</f>
        <v>202504</v>
      </c>
      <c r="B338" s="1" t="s">
        <v>6347</v>
      </c>
      <c r="C338" s="1" t="s">
        <v>6348</v>
      </c>
      <c r="D338" s="1" t="s">
        <v>1067</v>
      </c>
      <c r="E338" s="120" t="s">
        <v>400</v>
      </c>
      <c r="F338" s="1" t="s">
        <v>2</v>
      </c>
      <c r="G338" s="232">
        <v>3684166</v>
      </c>
      <c r="H338" s="2" t="s">
        <v>7234</v>
      </c>
      <c r="I338" s="119"/>
      <c r="J338" s="235">
        <v>985658017</v>
      </c>
      <c r="K338" s="120"/>
      <c r="L338" s="120"/>
      <c r="M338" s="120"/>
      <c r="N338" s="119" t="s">
        <v>6498</v>
      </c>
      <c r="O338" s="120" t="s">
        <v>299</v>
      </c>
      <c r="P338" s="66" t="s">
        <v>7235</v>
      </c>
      <c r="Q338" s="125" t="s">
        <v>6700</v>
      </c>
      <c r="R338" s="10" t="s">
        <v>383</v>
      </c>
      <c r="S338" s="1" t="s">
        <v>422</v>
      </c>
      <c r="T338" s="117">
        <v>45758</v>
      </c>
      <c r="U338" s="67" t="s">
        <v>7236</v>
      </c>
      <c r="V338" s="117">
        <v>45759</v>
      </c>
      <c r="W338" s="1" t="s">
        <v>141</v>
      </c>
      <c r="X338" s="120">
        <f>NETWORKDAYS(Tabla1[[#This Row],[FECHA DEL INCIDENTE]],Tabla1[[#This Row],[FECHA DE RESPUESTA]])</f>
        <v>1</v>
      </c>
      <c r="Y338" s="120" t="str">
        <f>IF(Tabla1[[#This Row],[ESTADO]]="ACTIVA","ACTIVA",IF(Tabla1[[#This Row],[ESTADO]]="CERRADA","CERRADA",IF(Tabla1[[#This Row],[ESTADO]]="TRASLADADA","CERRADA",IF(Tabla1[[#This Row],[ESTADO]]="DESMONTADA","CERRADA",IF(Tabla1[[#This Row],[ESTADO]]="SEGUIMIENTO","ACTIVA")))))</f>
        <v>CERRADA</v>
      </c>
      <c r="Z338" s="120" t="str">
        <f>+IF(Tabla1[[#This Row],[T. RESPUESTA]]&lt;=1,"24 HORAS",IF(Tabla1[[#This Row],[T. RESPUESTA]]=2,"48 HORAS",IF(Tabla1[[#This Row],[T. RESPUESTA]]=3,"72 HORAS",IF(Tabla1[[#This Row],[T. RESPUESTA]]=4,"96 HORAS",IF(Tabla1[[#This Row],[T. RESPUESTA]]=5,"120 HORAS",IF(Tabla1[[#This Row],[T. RESPUESTA]]&gt;=6,"6 DIAS O MAS","ERROR"))))))</f>
        <v>24 HORAS</v>
      </c>
      <c r="AA338" s="1" t="s">
        <v>6355</v>
      </c>
      <c r="AB338" s="120" t="str">
        <f>TEXT(Tabla1[[#This Row],[FECHA DEL INCIDENTE]],"MMM-DD")</f>
        <v>abr-11</v>
      </c>
      <c r="AC338" s="122" t="str">
        <f>VLOOKUP(G338,'Archivo data rimac reclamos'!B:C,2,0)</f>
        <v>INSCRIPCION PARA EL PROGRAMA CUIDATE PX DIEGO VILLANUEVA RUIZ</v>
      </c>
      <c r="AD338" s="122" t="e">
        <f>VLOOKUP(Tabla1[[#This Row],[dn]],'Reporte de casos MAD'!H:W,16,0)</f>
        <v>#N/A</v>
      </c>
      <c r="AE338" s="120" t="e">
        <f>VLOOKUP(Tabla1[[#This Row],[dn]],'HOJA 3 MEDICAMENTOS'!G:Q,11,0)</f>
        <v>#N/A</v>
      </c>
      <c r="AF338" s="119" t="str">
        <f>VLOOKUP(Tabla1[[#This Row],[dn]],'base pendientes viva 1a'!C:Q,15,0)</f>
        <v>SI</v>
      </c>
      <c r="AG338" s="119"/>
      <c r="AH338" s="119"/>
      <c r="AI338" s="120" t="str">
        <f>VLOOKUP(Tabla1[[#This Row],[MOTIVO]],clasificador!A:C,2,0)</f>
        <v>Acceso</v>
      </c>
      <c r="AJ338" s="120" t="str">
        <f>VLOOKUP(Tabla1[[#This Row],[MOTIVO]],clasificador!A:C,3,0)</f>
        <v>SERVICIO</v>
      </c>
      <c r="AK338" s="329"/>
    </row>
    <row r="339" spans="1:37" ht="18.75" hidden="1" customHeight="1">
      <c r="A339" s="120">
        <f>YEAR(Tabla1[[#This Row],[FECHA DEL INCIDENTE]])*100+MONTH(Tabla1[[#This Row],[FECHA DEL INCIDENTE]])</f>
        <v>202504</v>
      </c>
      <c r="B339" s="1" t="s">
        <v>6347</v>
      </c>
      <c r="C339" s="1" t="s">
        <v>6348</v>
      </c>
      <c r="D339" s="1" t="s">
        <v>1067</v>
      </c>
      <c r="E339" s="120" t="s">
        <v>400</v>
      </c>
      <c r="F339" s="1" t="s">
        <v>2</v>
      </c>
      <c r="G339" s="232">
        <v>61258541</v>
      </c>
      <c r="H339" s="2" t="s">
        <v>7237</v>
      </c>
      <c r="I339" s="119"/>
      <c r="J339" s="235"/>
      <c r="K339" s="120"/>
      <c r="L339" s="120"/>
      <c r="M339" s="120"/>
      <c r="N339" s="119" t="s">
        <v>6498</v>
      </c>
      <c r="O339" s="120" t="s">
        <v>299</v>
      </c>
      <c r="P339" s="66" t="s">
        <v>7238</v>
      </c>
      <c r="Q339" s="6" t="s">
        <v>313</v>
      </c>
      <c r="R339" s="10" t="s">
        <v>338</v>
      </c>
      <c r="S339" s="1" t="s">
        <v>339</v>
      </c>
      <c r="T339" s="117">
        <v>45758</v>
      </c>
      <c r="U339" s="124" t="s">
        <v>7239</v>
      </c>
      <c r="V339" s="4">
        <v>45763</v>
      </c>
      <c r="W339" s="1" t="s">
        <v>141</v>
      </c>
      <c r="X339" s="120">
        <f>NETWORKDAYS(Tabla1[[#This Row],[FECHA DEL INCIDENTE]],Tabla1[[#This Row],[FECHA DE RESPUESTA]])</f>
        <v>4</v>
      </c>
      <c r="Y339" s="120" t="str">
        <f>IF(Tabla1[[#This Row],[ESTADO]]="ACTIVA","ACTIVA",IF(Tabla1[[#This Row],[ESTADO]]="CERRADA","CERRADA",IF(Tabla1[[#This Row],[ESTADO]]="TRASLADADA","CERRADA",IF(Tabla1[[#This Row],[ESTADO]]="DESMONTADA","CERRADA",IF(Tabla1[[#This Row],[ESTADO]]="SEGUIMIENTO","ACTIVA")))))</f>
        <v>CERRADA</v>
      </c>
      <c r="Z339" s="120" t="str">
        <f>+IF(Tabla1[[#This Row],[T. RESPUESTA]]&lt;=1,"24 HORAS",IF(Tabla1[[#This Row],[T. RESPUESTA]]=2,"48 HORAS",IF(Tabla1[[#This Row],[T. RESPUESTA]]=3,"72 HORAS",IF(Tabla1[[#This Row],[T. RESPUESTA]]=4,"96 HORAS",IF(Tabla1[[#This Row],[T. RESPUESTA]]=5,"120 HORAS",IF(Tabla1[[#This Row],[T. RESPUESTA]]&gt;=6,"6 DIAS O MAS","ERROR"))))))</f>
        <v>96 HORAS</v>
      </c>
      <c r="AA339" s="1" t="s">
        <v>6355</v>
      </c>
      <c r="AB339" s="120" t="str">
        <f>TEXT(Tabla1[[#This Row],[FECHA DEL INCIDENTE]],"MMM-DD")</f>
        <v>abr-11</v>
      </c>
      <c r="AC339" s="122" t="e">
        <f>VLOOKUP(G339,'Archivo data rimac reclamos'!B:C,2,0)</f>
        <v>#N/A</v>
      </c>
      <c r="AD339" s="122" t="e">
        <f>VLOOKUP(Tabla1[[#This Row],[dn]],'Reporte de casos MAD'!H:W,16,0)</f>
        <v>#N/A</v>
      </c>
      <c r="AE339" s="120" t="e">
        <f>VLOOKUP(Tabla1[[#This Row],[dn]],'HOJA 3 MEDICAMENTOS'!G:Q,11,0)</f>
        <v>#N/A</v>
      </c>
      <c r="AF339" s="119" t="e">
        <f>VLOOKUP(Tabla1[[#This Row],[dn]],'base pendientes viva 1a'!C:Q,15,0)</f>
        <v>#N/A</v>
      </c>
      <c r="AG339" s="119"/>
      <c r="AH339" s="119"/>
      <c r="AI339" s="120" t="str">
        <f>VLOOKUP(Tabla1[[#This Row],[MOTIVO]],clasificador!A:C,2,0)</f>
        <v>Acceso</v>
      </c>
      <c r="AJ339" s="120" t="str">
        <f>VLOOKUP(Tabla1[[#This Row],[MOTIVO]],clasificador!A:C,3,0)</f>
        <v>SERVICIO</v>
      </c>
      <c r="AK339" s="329"/>
    </row>
    <row r="340" spans="1:37" ht="18.75" customHeight="1">
      <c r="A340" s="120">
        <f>YEAR(Tabla1[[#This Row],[FECHA DEL INCIDENTE]])*100+MONTH(Tabla1[[#This Row],[FECHA DEL INCIDENTE]])</f>
        <v>202504</v>
      </c>
      <c r="B340" s="1" t="s">
        <v>6347</v>
      </c>
      <c r="C340" s="1" t="s">
        <v>6348</v>
      </c>
      <c r="D340" s="1" t="s">
        <v>1067</v>
      </c>
      <c r="E340" s="120" t="s">
        <v>400</v>
      </c>
      <c r="F340" s="1" t="s">
        <v>2</v>
      </c>
      <c r="G340" s="232">
        <v>46261052</v>
      </c>
      <c r="H340" s="2" t="s">
        <v>7240</v>
      </c>
      <c r="I340" s="119"/>
      <c r="J340" s="235"/>
      <c r="K340" s="120"/>
      <c r="L340" s="120"/>
      <c r="M340" s="120"/>
      <c r="N340" t="s">
        <v>298</v>
      </c>
      <c r="O340" s="1" t="s">
        <v>299</v>
      </c>
      <c r="P340" s="121" t="s">
        <v>7241</v>
      </c>
      <c r="Q340" s="6" t="s">
        <v>301</v>
      </c>
      <c r="R340" s="10" t="s">
        <v>400</v>
      </c>
      <c r="S340" s="1" t="s">
        <v>6416</v>
      </c>
      <c r="T340" s="117">
        <v>45758</v>
      </c>
      <c r="U340" s="124" t="s">
        <v>7242</v>
      </c>
      <c r="V340" s="4">
        <v>45761</v>
      </c>
      <c r="W340" s="1" t="s">
        <v>141</v>
      </c>
      <c r="X340" s="120">
        <f>NETWORKDAYS(Tabla1[[#This Row],[FECHA DEL INCIDENTE]],Tabla1[[#This Row],[FECHA DE RESPUESTA]])</f>
        <v>2</v>
      </c>
      <c r="Y340" s="120" t="str">
        <f>IF(Tabla1[[#This Row],[ESTADO]]="ACTIVA","ACTIVA",IF(Tabla1[[#This Row],[ESTADO]]="CERRADA","CERRADA",IF(Tabla1[[#This Row],[ESTADO]]="TRASLADADA","CERRADA",IF(Tabla1[[#This Row],[ESTADO]]="DESMONTADA","CERRADA",IF(Tabla1[[#This Row],[ESTADO]]="SEGUIMIENTO","ACTIVA")))))</f>
        <v>CERRADA</v>
      </c>
      <c r="Z340" s="120" t="str">
        <f>+IF(Tabla1[[#This Row],[T. RESPUESTA]]&lt;=1,"24 HORAS",IF(Tabla1[[#This Row],[T. RESPUESTA]]=2,"48 HORAS",IF(Tabla1[[#This Row],[T. RESPUESTA]]=3,"72 HORAS",IF(Tabla1[[#This Row],[T. RESPUESTA]]=4,"96 HORAS",IF(Tabla1[[#This Row],[T. RESPUESTA]]=5,"120 HORAS",IF(Tabla1[[#This Row],[T. RESPUESTA]]&gt;=6,"6 DIAS O MAS","ERROR"))))))</f>
        <v>48 HORAS</v>
      </c>
      <c r="AA340" s="1" t="s">
        <v>6355</v>
      </c>
      <c r="AB340" s="120" t="str">
        <f>TEXT(Tabla1[[#This Row],[FECHA DEL INCIDENTE]],"MMM-DD")</f>
        <v>abr-11</v>
      </c>
      <c r="AC340" s="122" t="e">
        <f>VLOOKUP(G340,'Archivo data rimac reclamos'!B:C,2,0)</f>
        <v>#N/A</v>
      </c>
      <c r="AD340" s="122" t="e">
        <f>VLOOKUP(Tabla1[[#This Row],[dn]],'Reporte de casos MAD'!H:W,16,0)</f>
        <v>#N/A</v>
      </c>
      <c r="AE340" s="120" t="e">
        <f>VLOOKUP(Tabla1[[#This Row],[dn]],'HOJA 3 MEDICAMENTOS'!G:Q,11,0)</f>
        <v>#N/A</v>
      </c>
      <c r="AF340" s="119" t="e">
        <f>VLOOKUP(Tabla1[[#This Row],[dn]],'base pendientes viva 1a'!C:Q,15,0)</f>
        <v>#N/A</v>
      </c>
      <c r="AG340" s="119"/>
      <c r="AH340" s="119"/>
      <c r="AI340" s="120" t="str">
        <f>VLOOKUP(Tabla1[[#This Row],[MOTIVO]],clasificador!A:C,2,0)</f>
        <v>Solicitud</v>
      </c>
      <c r="AJ340" s="120" t="str">
        <f>VLOOKUP(Tabla1[[#This Row],[MOTIVO]],clasificador!A:C,3,0)</f>
        <v>SOLICITUD</v>
      </c>
      <c r="AK340" s="329"/>
    </row>
    <row r="341" spans="1:37" ht="18.75" hidden="1" customHeight="1">
      <c r="A341" s="120">
        <f>YEAR(Tabla1[[#This Row],[FECHA DEL INCIDENTE]])*100+MONTH(Tabla1[[#This Row],[FECHA DEL INCIDENTE]])</f>
        <v>202504</v>
      </c>
      <c r="B341" s="1" t="s">
        <v>6347</v>
      </c>
      <c r="C341" s="1" t="s">
        <v>6348</v>
      </c>
      <c r="D341" s="1" t="s">
        <v>1067</v>
      </c>
      <c r="E341" s="120" t="s">
        <v>400</v>
      </c>
      <c r="F341" s="1" t="s">
        <v>2</v>
      </c>
      <c r="G341" s="232">
        <v>8171179</v>
      </c>
      <c r="H341" s="2" t="s">
        <v>7243</v>
      </c>
      <c r="I341" s="119"/>
      <c r="J341" s="235"/>
      <c r="K341" s="120"/>
      <c r="L341" s="120"/>
      <c r="M341" s="120"/>
      <c r="N341" s="119" t="s">
        <v>6498</v>
      </c>
      <c r="O341" s="120" t="s">
        <v>299</v>
      </c>
      <c r="P341" s="66" t="s">
        <v>7244</v>
      </c>
      <c r="Q341" s="6" t="s">
        <v>6352</v>
      </c>
      <c r="R341" s="10" t="s">
        <v>338</v>
      </c>
      <c r="S341" s="1" t="s">
        <v>6353</v>
      </c>
      <c r="T341" s="117">
        <v>45758</v>
      </c>
      <c r="U341" s="67" t="s">
        <v>7245</v>
      </c>
      <c r="V341" s="4">
        <v>45761</v>
      </c>
      <c r="W341" s="1" t="s">
        <v>141</v>
      </c>
      <c r="X341" s="120">
        <f>NETWORKDAYS(Tabla1[[#This Row],[FECHA DEL INCIDENTE]],Tabla1[[#This Row],[FECHA DE RESPUESTA]])</f>
        <v>2</v>
      </c>
      <c r="Y341" s="120" t="str">
        <f>IF(Tabla1[[#This Row],[ESTADO]]="ACTIVA","ACTIVA",IF(Tabla1[[#This Row],[ESTADO]]="CERRADA","CERRADA",IF(Tabla1[[#This Row],[ESTADO]]="TRASLADADA","CERRADA",IF(Tabla1[[#This Row],[ESTADO]]="DESMONTADA","CERRADA",IF(Tabla1[[#This Row],[ESTADO]]="SEGUIMIENTO","ACTIVA")))))</f>
        <v>CERRADA</v>
      </c>
      <c r="Z341" s="120" t="str">
        <f>+IF(Tabla1[[#This Row],[T. RESPUESTA]]&lt;=1,"24 HORAS",IF(Tabla1[[#This Row],[T. RESPUESTA]]=2,"48 HORAS",IF(Tabla1[[#This Row],[T. RESPUESTA]]=3,"72 HORAS",IF(Tabla1[[#This Row],[T. RESPUESTA]]=4,"96 HORAS",IF(Tabla1[[#This Row],[T. RESPUESTA]]=5,"120 HORAS",IF(Tabla1[[#This Row],[T. RESPUESTA]]&gt;=6,"6 DIAS O MAS","ERROR"))))))</f>
        <v>48 HORAS</v>
      </c>
      <c r="AA341" s="1" t="s">
        <v>6355</v>
      </c>
      <c r="AB341" s="120" t="str">
        <f>TEXT(Tabla1[[#This Row],[FECHA DEL INCIDENTE]],"MMM-DD")</f>
        <v>abr-11</v>
      </c>
      <c r="AC341" s="122" t="e">
        <f>VLOOKUP(G341,'Archivo data rimac reclamos'!B:C,2,0)</f>
        <v>#N/A</v>
      </c>
      <c r="AD341" s="122" t="e">
        <f>VLOOKUP(Tabla1[[#This Row],[dn]],'Reporte de casos MAD'!H:W,16,0)</f>
        <v>#N/A</v>
      </c>
      <c r="AE341" s="120" t="e">
        <f>VLOOKUP(Tabla1[[#This Row],[dn]],'HOJA 3 MEDICAMENTOS'!G:Q,11,0)</f>
        <v>#N/A</v>
      </c>
      <c r="AF341" s="119" t="e">
        <f>VLOOKUP(Tabla1[[#This Row],[dn]],'base pendientes viva 1a'!C:Q,15,0)</f>
        <v>#N/A</v>
      </c>
      <c r="AG341" s="119"/>
      <c r="AH341" s="119"/>
      <c r="AI341" s="120" t="str">
        <f>VLOOKUP(Tabla1[[#This Row],[MOTIVO]],clasificador!A:C,2,0)</f>
        <v>Medicamentos</v>
      </c>
      <c r="AJ341" s="120" t="str">
        <f>VLOOKUP(Tabla1[[#This Row],[MOTIVO]],clasificador!A:C,3,0)</f>
        <v>SERVICIO</v>
      </c>
      <c r="AK341" s="329"/>
    </row>
    <row r="342" spans="1:37" ht="18.75" customHeight="1">
      <c r="A342" s="120">
        <f>YEAR(Tabla1[[#This Row],[FECHA DEL INCIDENTE]])*100+MONTH(Tabla1[[#This Row],[FECHA DEL INCIDENTE]])</f>
        <v>202504</v>
      </c>
      <c r="B342" s="1" t="s">
        <v>6347</v>
      </c>
      <c r="C342" s="1" t="s">
        <v>6348</v>
      </c>
      <c r="D342" s="1" t="s">
        <v>1067</v>
      </c>
      <c r="E342" s="120" t="s">
        <v>400</v>
      </c>
      <c r="F342" s="1" t="s">
        <v>2</v>
      </c>
      <c r="G342" s="232">
        <v>48722095</v>
      </c>
      <c r="H342" s="2" t="s">
        <v>7246</v>
      </c>
      <c r="I342" s="119"/>
      <c r="J342" s="235">
        <v>999983600</v>
      </c>
      <c r="K342" s="120"/>
      <c r="L342" s="120"/>
      <c r="M342" s="120"/>
      <c r="N342" t="s">
        <v>298</v>
      </c>
      <c r="O342" s="1" t="s">
        <v>299</v>
      </c>
      <c r="P342" s="121" t="s">
        <v>7247</v>
      </c>
      <c r="Q342" s="6" t="s">
        <v>6359</v>
      </c>
      <c r="R342" s="10" t="s">
        <v>400</v>
      </c>
      <c r="S342" s="1" t="s">
        <v>349</v>
      </c>
      <c r="T342" s="117">
        <v>45758</v>
      </c>
      <c r="U342" s="67" t="s">
        <v>7248</v>
      </c>
      <c r="V342" s="117">
        <v>45759</v>
      </c>
      <c r="W342" s="1" t="s">
        <v>141</v>
      </c>
      <c r="X342" s="120">
        <f>NETWORKDAYS(Tabla1[[#This Row],[FECHA DEL INCIDENTE]],Tabla1[[#This Row],[FECHA DE RESPUESTA]])</f>
        <v>1</v>
      </c>
      <c r="Y342" s="120" t="str">
        <f>IF(Tabla1[[#This Row],[ESTADO]]="ACTIVA","ACTIVA",IF(Tabla1[[#This Row],[ESTADO]]="CERRADA","CERRADA",IF(Tabla1[[#This Row],[ESTADO]]="TRASLADADA","CERRADA",IF(Tabla1[[#This Row],[ESTADO]]="DESMONTADA","CERRADA",IF(Tabla1[[#This Row],[ESTADO]]="SEGUIMIENTO","ACTIVA")))))</f>
        <v>CERRADA</v>
      </c>
      <c r="Z342" s="120" t="str">
        <f>+IF(Tabla1[[#This Row],[T. RESPUESTA]]&lt;=1,"24 HORAS",IF(Tabla1[[#This Row],[T. RESPUESTA]]=2,"48 HORAS",IF(Tabla1[[#This Row],[T. RESPUESTA]]=3,"72 HORAS",IF(Tabla1[[#This Row],[T. RESPUESTA]]=4,"96 HORAS",IF(Tabla1[[#This Row],[T. RESPUESTA]]=5,"120 HORAS",IF(Tabla1[[#This Row],[T. RESPUESTA]]&gt;=6,"6 DIAS O MAS","ERROR"))))))</f>
        <v>24 HORAS</v>
      </c>
      <c r="AA342" s="1" t="s">
        <v>6355</v>
      </c>
      <c r="AB342" s="120" t="str">
        <f>TEXT(Tabla1[[#This Row],[FECHA DEL INCIDENTE]],"MMM-DD")</f>
        <v>abr-11</v>
      </c>
      <c r="AC342" s="122" t="e">
        <f>VLOOKUP(G342,'Archivo data rimac reclamos'!B:C,2,0)</f>
        <v>#N/A</v>
      </c>
      <c r="AD342" s="122" t="e">
        <f>VLOOKUP(Tabla1[[#This Row],[dn]],'Reporte de casos MAD'!H:W,16,0)</f>
        <v>#N/A</v>
      </c>
      <c r="AE342" s="120" t="e">
        <f>VLOOKUP(Tabla1[[#This Row],[dn]],'HOJA 3 MEDICAMENTOS'!G:Q,11,0)</f>
        <v>#N/A</v>
      </c>
      <c r="AF342" s="119" t="e">
        <f>VLOOKUP(Tabla1[[#This Row],[dn]],'base pendientes viva 1a'!C:Q,15,0)</f>
        <v>#N/A</v>
      </c>
      <c r="AG342" s="119"/>
      <c r="AH342" s="119"/>
      <c r="AI342" s="120" t="str">
        <f>VLOOKUP(Tabla1[[#This Row],[MOTIVO]],clasificador!A:C,2,0)</f>
        <v>Solicitud</v>
      </c>
      <c r="AJ342" s="120" t="str">
        <f>VLOOKUP(Tabla1[[#This Row],[MOTIVO]],clasificador!A:C,3,0)</f>
        <v>SOLICITUD</v>
      </c>
      <c r="AK342" s="329"/>
    </row>
    <row r="343" spans="1:37" ht="18.75" hidden="1" customHeight="1">
      <c r="A343" s="120">
        <f>YEAR(Tabla1[[#This Row],[FECHA DEL INCIDENTE]])*100+MONTH(Tabla1[[#This Row],[FECHA DEL INCIDENTE]])</f>
        <v>202504</v>
      </c>
      <c r="B343" s="120" t="s">
        <v>6347</v>
      </c>
      <c r="C343" s="120" t="s">
        <v>6348</v>
      </c>
      <c r="D343" s="120" t="s">
        <v>1067</v>
      </c>
      <c r="E343" s="120" t="s">
        <v>400</v>
      </c>
      <c r="F343" s="1" t="s">
        <v>2</v>
      </c>
      <c r="G343" s="235">
        <v>46036087</v>
      </c>
      <c r="H343" s="122" t="s">
        <v>192</v>
      </c>
      <c r="I343" s="119"/>
      <c r="J343" s="235"/>
      <c r="K343" s="120"/>
      <c r="L343" s="120"/>
      <c r="M343" s="120"/>
      <c r="N343" t="s">
        <v>298</v>
      </c>
      <c r="O343" s="1" t="s">
        <v>299</v>
      </c>
      <c r="P343" s="125" t="s">
        <v>7249</v>
      </c>
      <c r="Q343" s="6" t="s">
        <v>6359</v>
      </c>
      <c r="R343" s="10" t="s">
        <v>272</v>
      </c>
      <c r="S343" s="1" t="s">
        <v>6751</v>
      </c>
      <c r="T343" s="117">
        <v>45758</v>
      </c>
      <c r="U343" s="124" t="s">
        <v>7192</v>
      </c>
      <c r="V343" s="117">
        <v>45770</v>
      </c>
      <c r="W343" s="1" t="s">
        <v>141</v>
      </c>
      <c r="X343" s="120">
        <f>NETWORKDAYS(Tabla1[[#This Row],[FECHA DEL INCIDENTE]],Tabla1[[#This Row],[FECHA DE RESPUESTA]])</f>
        <v>9</v>
      </c>
      <c r="Y343" s="120" t="str">
        <f>IF(Tabla1[[#This Row],[ESTADO]]="ACTIVA","ACTIVA",IF(Tabla1[[#This Row],[ESTADO]]="CERRADA","CERRADA",IF(Tabla1[[#This Row],[ESTADO]]="TRASLADADA","CERRADA",IF(Tabla1[[#This Row],[ESTADO]]="DESMONTADA","CERRADA",IF(Tabla1[[#This Row],[ESTADO]]="SEGUIMIENTO","ACTIVA")))))</f>
        <v>CERRADA</v>
      </c>
      <c r="Z343" s="120" t="str">
        <f>+IF(Tabla1[[#This Row],[T. RESPUESTA]]&lt;=1,"24 HORAS",IF(Tabla1[[#This Row],[T. RESPUESTA]]=2,"48 HORAS",IF(Tabla1[[#This Row],[T. RESPUESTA]]=3,"72 HORAS",IF(Tabla1[[#This Row],[T. RESPUESTA]]=4,"96 HORAS",IF(Tabla1[[#This Row],[T. RESPUESTA]]=5,"120 HORAS",IF(Tabla1[[#This Row],[T. RESPUESTA]]&gt;=6,"6 DIAS O MAS","ERROR"))))))</f>
        <v>6 DIAS O MAS</v>
      </c>
      <c r="AA343" s="1" t="s">
        <v>6355</v>
      </c>
      <c r="AB343" s="120" t="str">
        <f>TEXT(Tabla1[[#This Row],[FECHA DEL INCIDENTE]],"MMM-DD")</f>
        <v>abr-11</v>
      </c>
      <c r="AC343" s="122" t="e">
        <f>VLOOKUP(G343,'Archivo data rimac reclamos'!B:C,2,0)</f>
        <v>#N/A</v>
      </c>
      <c r="AD343" s="122" t="e">
        <f>VLOOKUP(Tabla1[[#This Row],[dn]],'Reporte de casos MAD'!H:W,16,0)</f>
        <v>#N/A</v>
      </c>
      <c r="AE343" s="120" t="e">
        <f>VLOOKUP(Tabla1[[#This Row],[dn]],'HOJA 3 MEDICAMENTOS'!G:Q,11,0)</f>
        <v>#N/A</v>
      </c>
      <c r="AF343" s="119" t="e">
        <f>VLOOKUP(Tabla1[[#This Row],[dn]],'base pendientes viva 1a'!C:Q,15,0)</f>
        <v>#N/A</v>
      </c>
      <c r="AG343" s="119"/>
      <c r="AH343" s="119"/>
      <c r="AI343" s="120" t="str">
        <f>VLOOKUP(Tabla1[[#This Row],[MOTIVO]],clasificador!A:C,2,0)</f>
        <v>Solicitud</v>
      </c>
      <c r="AJ343" s="120" t="str">
        <f>VLOOKUP(Tabla1[[#This Row],[MOTIVO]],clasificador!A:C,3,0)</f>
        <v>SOLICITUD</v>
      </c>
      <c r="AK343" s="329"/>
    </row>
    <row r="344" spans="1:37" ht="18.75" customHeight="1">
      <c r="A344" s="120">
        <f>YEAR(Tabla1[[#This Row],[FECHA DEL INCIDENTE]])*100+MONTH(Tabla1[[#This Row],[FECHA DEL INCIDENTE]])</f>
        <v>202504</v>
      </c>
      <c r="B344" s="120" t="s">
        <v>6347</v>
      </c>
      <c r="C344" s="120" t="s">
        <v>6348</v>
      </c>
      <c r="D344" s="120" t="s">
        <v>1067</v>
      </c>
      <c r="E344" s="120" t="s">
        <v>400</v>
      </c>
      <c r="F344" s="1" t="s">
        <v>2</v>
      </c>
      <c r="G344" s="235">
        <v>25675611</v>
      </c>
      <c r="H344" s="122" t="s">
        <v>7250</v>
      </c>
      <c r="I344" s="119"/>
      <c r="J344" s="235"/>
      <c r="K344" s="120"/>
      <c r="L344" s="120"/>
      <c r="M344" s="120"/>
      <c r="N344" t="s">
        <v>298</v>
      </c>
      <c r="O344" s="1" t="s">
        <v>299</v>
      </c>
      <c r="P344" s="125" t="s">
        <v>7251</v>
      </c>
      <c r="Q344" s="6" t="s">
        <v>6359</v>
      </c>
      <c r="R344" s="10" t="s">
        <v>6803</v>
      </c>
      <c r="S344" s="1" t="s">
        <v>331</v>
      </c>
      <c r="T344" s="117">
        <v>45758</v>
      </c>
      <c r="U344" s="124" t="s">
        <v>7252</v>
      </c>
      <c r="V344" s="117">
        <v>45773</v>
      </c>
      <c r="W344" s="1" t="s">
        <v>141</v>
      </c>
      <c r="X344" s="120">
        <f>NETWORKDAYS(Tabla1[[#This Row],[FECHA DEL INCIDENTE]],Tabla1[[#This Row],[FECHA DE RESPUESTA]])</f>
        <v>11</v>
      </c>
      <c r="Y344" s="120" t="str">
        <f>IF(Tabla1[[#This Row],[ESTADO]]="ACTIVA","ACTIVA",IF(Tabla1[[#This Row],[ESTADO]]="CERRADA","CERRADA",IF(Tabla1[[#This Row],[ESTADO]]="TRASLADADA","CERRADA",IF(Tabla1[[#This Row],[ESTADO]]="DESMONTADA","CERRADA",IF(Tabla1[[#This Row],[ESTADO]]="SEGUIMIENTO","ACTIVA")))))</f>
        <v>CERRADA</v>
      </c>
      <c r="Z344" s="120" t="str">
        <f>+IF(Tabla1[[#This Row],[T. RESPUESTA]]&lt;=1,"24 HORAS",IF(Tabla1[[#This Row],[T. RESPUESTA]]=2,"48 HORAS",IF(Tabla1[[#This Row],[T. RESPUESTA]]=3,"72 HORAS",IF(Tabla1[[#This Row],[T. RESPUESTA]]=4,"96 HORAS",IF(Tabla1[[#This Row],[T. RESPUESTA]]=5,"120 HORAS",IF(Tabla1[[#This Row],[T. RESPUESTA]]&gt;=6,"6 DIAS O MAS","ERROR"))))))</f>
        <v>6 DIAS O MAS</v>
      </c>
      <c r="AA344" s="1" t="s">
        <v>6355</v>
      </c>
      <c r="AB344" s="120" t="str">
        <f>TEXT(Tabla1[[#This Row],[FECHA DEL INCIDENTE]],"MMM-DD")</f>
        <v>abr-11</v>
      </c>
      <c r="AC344" s="122" t="e">
        <f>VLOOKUP(G344,'Archivo data rimac reclamos'!B:C,2,0)</f>
        <v>#N/A</v>
      </c>
      <c r="AD344" s="122" t="e">
        <f>VLOOKUP(Tabla1[[#This Row],[dn]],'Reporte de casos MAD'!H:W,16,0)</f>
        <v>#N/A</v>
      </c>
      <c r="AE344" s="120" t="e">
        <f>VLOOKUP(Tabla1[[#This Row],[dn]],'HOJA 3 MEDICAMENTOS'!G:Q,11,0)</f>
        <v>#N/A</v>
      </c>
      <c r="AF344" s="119" t="e">
        <f>VLOOKUP(Tabla1[[#This Row],[dn]],'base pendientes viva 1a'!C:Q,15,0)</f>
        <v>#N/A</v>
      </c>
      <c r="AG344" s="119"/>
      <c r="AH344" s="119"/>
      <c r="AI344" s="120" t="str">
        <f>VLOOKUP(Tabla1[[#This Row],[MOTIVO]],clasificador!A:C,2,0)</f>
        <v>Solicitud</v>
      </c>
      <c r="AJ344" s="120" t="str">
        <f>VLOOKUP(Tabla1[[#This Row],[MOTIVO]],clasificador!A:C,3,0)</f>
        <v>SOLICITUD</v>
      </c>
      <c r="AK344" s="329"/>
    </row>
    <row r="345" spans="1:37" ht="18.75" hidden="1" customHeight="1">
      <c r="A345" s="120">
        <f>YEAR(Tabla1[[#This Row],[FECHA DEL INCIDENTE]])*100+MONTH(Tabla1[[#This Row],[FECHA DEL INCIDENTE]])</f>
        <v>202504</v>
      </c>
      <c r="B345" s="1" t="s">
        <v>6347</v>
      </c>
      <c r="C345" s="1" t="s">
        <v>6348</v>
      </c>
      <c r="D345" s="1" t="s">
        <v>1067</v>
      </c>
      <c r="E345" s="120" t="s">
        <v>400</v>
      </c>
      <c r="F345" s="1" t="s">
        <v>2</v>
      </c>
      <c r="G345" s="232">
        <v>41585446</v>
      </c>
      <c r="H345" s="2" t="s">
        <v>7253</v>
      </c>
      <c r="I345" s="119"/>
      <c r="J345" s="235"/>
      <c r="K345" s="120"/>
      <c r="L345" s="120"/>
      <c r="M345" s="120"/>
      <c r="N345" s="119" t="s">
        <v>6498</v>
      </c>
      <c r="O345" s="1" t="s">
        <v>299</v>
      </c>
      <c r="P345" s="66" t="s">
        <v>7254</v>
      </c>
      <c r="Q345" s="125" t="s">
        <v>6538</v>
      </c>
      <c r="R345" s="10" t="s">
        <v>6539</v>
      </c>
      <c r="S345" s="1" t="s">
        <v>6539</v>
      </c>
      <c r="T345" s="117">
        <v>45761</v>
      </c>
      <c r="U345" s="67" t="s">
        <v>7255</v>
      </c>
      <c r="V345" s="4">
        <v>45761</v>
      </c>
      <c r="W345" s="1" t="s">
        <v>141</v>
      </c>
      <c r="X345" s="120">
        <f>NETWORKDAYS(Tabla1[[#This Row],[FECHA DEL INCIDENTE]],Tabla1[[#This Row],[FECHA DE RESPUESTA]])</f>
        <v>1</v>
      </c>
      <c r="Y345" s="120" t="str">
        <f>IF(Tabla1[[#This Row],[ESTADO]]="ACTIVA","ACTIVA",IF(Tabla1[[#This Row],[ESTADO]]="CERRADA","CERRADA",IF(Tabla1[[#This Row],[ESTADO]]="TRASLADADA","CERRADA",IF(Tabla1[[#This Row],[ESTADO]]="DESMONTADA","CERRADA",IF(Tabla1[[#This Row],[ESTADO]]="SEGUIMIENTO","ACTIVA")))))</f>
        <v>CERRADA</v>
      </c>
      <c r="Z345" s="120" t="str">
        <f>+IF(Tabla1[[#This Row],[T. RESPUESTA]]&lt;=1,"24 HORAS",IF(Tabla1[[#This Row],[T. RESPUESTA]]=2,"48 HORAS",IF(Tabla1[[#This Row],[T. RESPUESTA]]=3,"72 HORAS",IF(Tabla1[[#This Row],[T. RESPUESTA]]=4,"96 HORAS",IF(Tabla1[[#This Row],[T. RESPUESTA]]=5,"120 HORAS",IF(Tabla1[[#This Row],[T. RESPUESTA]]&gt;=6,"6 DIAS O MAS","ERROR"))))))</f>
        <v>24 HORAS</v>
      </c>
      <c r="AA345" s="1" t="s">
        <v>6355</v>
      </c>
      <c r="AB345" s="120" t="str">
        <f>TEXT(Tabla1[[#This Row],[FECHA DEL INCIDENTE]],"MMM-DD")</f>
        <v>abr-14</v>
      </c>
      <c r="AC345" s="122" t="e">
        <f>VLOOKUP(G345,'Archivo data rimac reclamos'!B:C,2,0)</f>
        <v>#N/A</v>
      </c>
      <c r="AD345" s="122" t="e">
        <f>VLOOKUP(Tabla1[[#This Row],[dn]],'Reporte de casos MAD'!H:W,16,0)</f>
        <v>#N/A</v>
      </c>
      <c r="AE345" s="120" t="e">
        <f>VLOOKUP(Tabla1[[#This Row],[dn]],'HOJA 3 MEDICAMENTOS'!G:Q,11,0)</f>
        <v>#N/A</v>
      </c>
      <c r="AF345" s="119" t="e">
        <f>VLOOKUP(Tabla1[[#This Row],[dn]],'base pendientes viva 1a'!C:Q,15,0)</f>
        <v>#N/A</v>
      </c>
      <c r="AG345" s="119"/>
      <c r="AH345" s="119"/>
      <c r="AI345" s="120" t="str">
        <f>VLOOKUP(Tabla1[[#This Row],[MOTIVO]],clasificador!A:C,2,0)</f>
        <v>Fallas TICS</v>
      </c>
      <c r="AJ345" s="120" t="str">
        <f>VLOOKUP(Tabla1[[#This Row],[MOTIVO]],clasificador!A:C,3,0)</f>
        <v>CALIDAD</v>
      </c>
      <c r="AK345" s="329"/>
    </row>
    <row r="346" spans="1:37" ht="18.75" hidden="1" customHeight="1">
      <c r="A346" s="120">
        <f>YEAR(Tabla1[[#This Row],[FECHA DEL INCIDENTE]])*100+MONTH(Tabla1[[#This Row],[FECHA DEL INCIDENTE]])</f>
        <v>202504</v>
      </c>
      <c r="B346" s="1" t="s">
        <v>6347</v>
      </c>
      <c r="C346" s="1" t="s">
        <v>6348</v>
      </c>
      <c r="D346" s="1" t="s">
        <v>1067</v>
      </c>
      <c r="E346" s="120" t="s">
        <v>400</v>
      </c>
      <c r="F346" s="1" t="s">
        <v>2</v>
      </c>
      <c r="G346" s="232">
        <v>9845681</v>
      </c>
      <c r="H346" s="2" t="s">
        <v>7256</v>
      </c>
      <c r="I346" s="119"/>
      <c r="J346" s="235"/>
      <c r="K346" s="120"/>
      <c r="L346" s="120"/>
      <c r="M346" s="120"/>
      <c r="N346" s="119" t="s">
        <v>6498</v>
      </c>
      <c r="O346" s="1" t="s">
        <v>299</v>
      </c>
      <c r="P346" s="66" t="s">
        <v>7254</v>
      </c>
      <c r="Q346" s="125" t="s">
        <v>6538</v>
      </c>
      <c r="R346" s="10" t="s">
        <v>6539</v>
      </c>
      <c r="S346" s="1" t="s">
        <v>6539</v>
      </c>
      <c r="T346" s="117">
        <v>45761</v>
      </c>
      <c r="U346" s="67" t="s">
        <v>7255</v>
      </c>
      <c r="V346" s="4">
        <v>45761</v>
      </c>
      <c r="W346" s="1" t="s">
        <v>141</v>
      </c>
      <c r="X346" s="120">
        <f>NETWORKDAYS(Tabla1[[#This Row],[FECHA DEL INCIDENTE]],Tabla1[[#This Row],[FECHA DE RESPUESTA]])</f>
        <v>1</v>
      </c>
      <c r="Y346" s="120" t="str">
        <f>IF(Tabla1[[#This Row],[ESTADO]]="ACTIVA","ACTIVA",IF(Tabla1[[#This Row],[ESTADO]]="CERRADA","CERRADA",IF(Tabla1[[#This Row],[ESTADO]]="TRASLADADA","CERRADA",IF(Tabla1[[#This Row],[ESTADO]]="DESMONTADA","CERRADA",IF(Tabla1[[#This Row],[ESTADO]]="SEGUIMIENTO","ACTIVA")))))</f>
        <v>CERRADA</v>
      </c>
      <c r="Z346" s="120" t="str">
        <f>+IF(Tabla1[[#This Row],[T. RESPUESTA]]&lt;=1,"24 HORAS",IF(Tabla1[[#This Row],[T. RESPUESTA]]=2,"48 HORAS",IF(Tabla1[[#This Row],[T. RESPUESTA]]=3,"72 HORAS",IF(Tabla1[[#This Row],[T. RESPUESTA]]=4,"96 HORAS",IF(Tabla1[[#This Row],[T. RESPUESTA]]=5,"120 HORAS",IF(Tabla1[[#This Row],[T. RESPUESTA]]&gt;=6,"6 DIAS O MAS","ERROR"))))))</f>
        <v>24 HORAS</v>
      </c>
      <c r="AA346" s="1" t="s">
        <v>6355</v>
      </c>
      <c r="AB346" s="120" t="str">
        <f>TEXT(Tabla1[[#This Row],[FECHA DEL INCIDENTE]],"MMM-DD")</f>
        <v>abr-14</v>
      </c>
      <c r="AC346" s="122" t="e">
        <f>VLOOKUP(G346,'Archivo data rimac reclamos'!B:C,2,0)</f>
        <v>#N/A</v>
      </c>
      <c r="AD346" s="122" t="e">
        <f>VLOOKUP(Tabla1[[#This Row],[dn]],'Reporte de casos MAD'!H:W,16,0)</f>
        <v>#N/A</v>
      </c>
      <c r="AE346" s="120" t="e">
        <f>VLOOKUP(Tabla1[[#This Row],[dn]],'HOJA 3 MEDICAMENTOS'!G:Q,11,0)</f>
        <v>#N/A</v>
      </c>
      <c r="AF346" s="119" t="e">
        <f>VLOOKUP(Tabla1[[#This Row],[dn]],'base pendientes viva 1a'!C:Q,15,0)</f>
        <v>#N/A</v>
      </c>
      <c r="AG346" s="119"/>
      <c r="AH346" s="119"/>
      <c r="AI346" s="120" t="str">
        <f>VLOOKUP(Tabla1[[#This Row],[MOTIVO]],clasificador!A:C,2,0)</f>
        <v>Fallas TICS</v>
      </c>
      <c r="AJ346" s="120" t="str">
        <f>VLOOKUP(Tabla1[[#This Row],[MOTIVO]],clasificador!A:C,3,0)</f>
        <v>CALIDAD</v>
      </c>
      <c r="AK346" s="329"/>
    </row>
    <row r="347" spans="1:37" ht="18.75" hidden="1" customHeight="1">
      <c r="A347" s="1">
        <f>YEAR(Tabla1[[#This Row],[FECHA DEL INCIDENTE]])*100+MONTH(Tabla1[[#This Row],[FECHA DEL INCIDENTE]])</f>
        <v>202504</v>
      </c>
      <c r="B347" s="1" t="s">
        <v>6347</v>
      </c>
      <c r="C347" s="1" t="s">
        <v>6348</v>
      </c>
      <c r="D347" s="1" t="s">
        <v>1067</v>
      </c>
      <c r="E347" s="120" t="s">
        <v>400</v>
      </c>
      <c r="F347" s="1" t="s">
        <v>2</v>
      </c>
      <c r="G347" s="208">
        <v>10803100</v>
      </c>
      <c r="H347" s="2" t="s">
        <v>7257</v>
      </c>
      <c r="I347"/>
      <c r="J347" s="176">
        <v>985053903</v>
      </c>
      <c r="K347" s="1"/>
      <c r="L347" s="1"/>
      <c r="M347" s="1"/>
      <c r="N347" s="119" t="s">
        <v>6498</v>
      </c>
      <c r="O347" s="1" t="s">
        <v>299</v>
      </c>
      <c r="P347" s="66" t="s">
        <v>7258</v>
      </c>
      <c r="Q347" s="6" t="s">
        <v>313</v>
      </c>
      <c r="R347" s="10" t="s">
        <v>272</v>
      </c>
      <c r="S347" s="1" t="s">
        <v>6508</v>
      </c>
      <c r="T347" s="117">
        <v>45761</v>
      </c>
      <c r="U347" s="67" t="s">
        <v>7259</v>
      </c>
      <c r="V347" s="4">
        <v>45761</v>
      </c>
      <c r="W347" s="1" t="s">
        <v>141</v>
      </c>
      <c r="X347" s="1">
        <f>NETWORKDAYS(Tabla1[[#This Row],[FECHA DEL INCIDENTE]],Tabla1[[#This Row],[FECHA DE RESPUESTA]])</f>
        <v>1</v>
      </c>
      <c r="Y347" s="120" t="str">
        <f>IF(Tabla1[[#This Row],[ESTADO]]="ACTIVA","ACTIVA",IF(Tabla1[[#This Row],[ESTADO]]="CERRADA","CERRADA",IF(Tabla1[[#This Row],[ESTADO]]="TRASLADADA","CERRADA",IF(Tabla1[[#This Row],[ESTADO]]="DESMONTADA","CERRADA",IF(Tabla1[[#This Row],[ESTADO]]="SEGUIMIENTO","ACTIVA")))))</f>
        <v>CERRADA</v>
      </c>
      <c r="Z347" s="1" t="str">
        <f>+IF(Tabla1[[#This Row],[T. RESPUESTA]]&lt;=1,"24 HORAS",IF(Tabla1[[#This Row],[T. RESPUESTA]]=2,"48 HORAS",IF(Tabla1[[#This Row],[T. RESPUESTA]]=3,"72 HORAS",IF(Tabla1[[#This Row],[T. RESPUESTA]]=4,"96 HORAS",IF(Tabla1[[#This Row],[T. RESPUESTA]]=5,"120 HORAS",IF(Tabla1[[#This Row],[T. RESPUESTA]]&gt;=6,"6 DIAS O MAS","ERROR"))))))</f>
        <v>24 HORAS</v>
      </c>
      <c r="AA347" s="1" t="s">
        <v>6355</v>
      </c>
      <c r="AB347" s="120" t="str">
        <f>TEXT(Tabla1[[#This Row],[FECHA DEL INCIDENTE]],"MMM-DD")</f>
        <v>abr-14</v>
      </c>
      <c r="AC347" s="2" t="e">
        <f>VLOOKUP(G347,'Archivo data rimac reclamos'!B:C,2,0)</f>
        <v>#N/A</v>
      </c>
      <c r="AD347" s="2" t="e">
        <f>VLOOKUP(Tabla1[[#This Row],[dn]],'Reporte de casos MAD'!H:W,16,0)</f>
        <v>#N/A</v>
      </c>
      <c r="AE347" s="1" t="e">
        <f>VLOOKUP(Tabla1[[#This Row],[dn]],'HOJA 3 MEDICAMENTOS'!G:Q,11,0)</f>
        <v>#N/A</v>
      </c>
      <c r="AF347" t="e">
        <f>VLOOKUP(Tabla1[[#This Row],[dn]],'base pendientes viva 1a'!C:Q,15,0)</f>
        <v>#N/A</v>
      </c>
      <c r="AG347"/>
      <c r="AH347"/>
      <c r="AI347" s="120" t="str">
        <f>VLOOKUP(Tabla1[[#This Row],[MOTIVO]],clasificador!A:C,2,0)</f>
        <v>Acceso</v>
      </c>
      <c r="AJ347" s="120" t="str">
        <f>VLOOKUP(Tabla1[[#This Row],[MOTIVO]],clasificador!A:C,3,0)</f>
        <v>SERVICIO</v>
      </c>
      <c r="AK347" s="329"/>
    </row>
    <row r="348" spans="1:37" ht="18.75" hidden="1" customHeight="1">
      <c r="A348" s="120">
        <f>YEAR(Tabla1[[#This Row],[FECHA DEL INCIDENTE]])*100+MONTH(Tabla1[[#This Row],[FECHA DEL INCIDENTE]])</f>
        <v>202504</v>
      </c>
      <c r="B348" s="1" t="s">
        <v>6347</v>
      </c>
      <c r="C348" s="1" t="s">
        <v>6348</v>
      </c>
      <c r="D348" s="1" t="s">
        <v>1067</v>
      </c>
      <c r="E348" s="120" t="s">
        <v>400</v>
      </c>
      <c r="F348" s="1" t="s">
        <v>2</v>
      </c>
      <c r="G348" s="232">
        <v>40157495</v>
      </c>
      <c r="H348" s="2" t="s">
        <v>6571</v>
      </c>
      <c r="I348" s="119"/>
      <c r="J348" s="235">
        <v>998357430</v>
      </c>
      <c r="K348" s="69" t="s">
        <v>6572</v>
      </c>
      <c r="L348" s="120"/>
      <c r="M348" s="120"/>
      <c r="N348" s="119" t="s">
        <v>6498</v>
      </c>
      <c r="O348" s="120" t="s">
        <v>299</v>
      </c>
      <c r="P348" s="66" t="s">
        <v>7260</v>
      </c>
      <c r="Q348" s="6" t="s">
        <v>6352</v>
      </c>
      <c r="R348" s="10" t="s">
        <v>338</v>
      </c>
      <c r="S348" s="1" t="s">
        <v>6353</v>
      </c>
      <c r="T348" s="117">
        <v>45761</v>
      </c>
      <c r="U348" s="67" t="s">
        <v>7261</v>
      </c>
      <c r="V348" s="4">
        <v>45762</v>
      </c>
      <c r="W348" s="1" t="s">
        <v>141</v>
      </c>
      <c r="X348" s="120">
        <f>NETWORKDAYS(Tabla1[[#This Row],[FECHA DEL INCIDENTE]],Tabla1[[#This Row],[FECHA DE RESPUESTA]])</f>
        <v>2</v>
      </c>
      <c r="Y348" s="120" t="str">
        <f>IF(Tabla1[[#This Row],[ESTADO]]="ACTIVA","ACTIVA",IF(Tabla1[[#This Row],[ESTADO]]="CERRADA","CERRADA",IF(Tabla1[[#This Row],[ESTADO]]="TRASLADADA","CERRADA",IF(Tabla1[[#This Row],[ESTADO]]="DESMONTADA","CERRADA",IF(Tabla1[[#This Row],[ESTADO]]="SEGUIMIENTO","ACTIVA")))))</f>
        <v>CERRADA</v>
      </c>
      <c r="Z348" s="120" t="str">
        <f>+IF(Tabla1[[#This Row],[T. RESPUESTA]]&lt;=1,"24 HORAS",IF(Tabla1[[#This Row],[T. RESPUESTA]]=2,"48 HORAS",IF(Tabla1[[#This Row],[T. RESPUESTA]]=3,"72 HORAS",IF(Tabla1[[#This Row],[T. RESPUESTA]]=4,"96 HORAS",IF(Tabla1[[#This Row],[T. RESPUESTA]]=5,"120 HORAS",IF(Tabla1[[#This Row],[T. RESPUESTA]]&gt;=6,"6 DIAS O MAS","ERROR"))))))</f>
        <v>48 HORAS</v>
      </c>
      <c r="AA348" s="1" t="s">
        <v>6355</v>
      </c>
      <c r="AB348" s="120" t="str">
        <f>TEXT(Tabla1[[#This Row],[FECHA DEL INCIDENTE]],"MMM-DD")</f>
        <v>abr-14</v>
      </c>
      <c r="AC348" s="122" t="str">
        <f>VLOOKUP(G348,'Archivo data rimac reclamos'!B:C,2,0)</f>
        <v>CASO PX LUCY YOVANI URIARTE CARRASCO</v>
      </c>
      <c r="AD348" s="122" t="e">
        <f>VLOOKUP(Tabla1[[#This Row],[dn]],'Reporte de casos MAD'!H:W,16,0)</f>
        <v>#N/A</v>
      </c>
      <c r="AE348" s="120" t="e">
        <f>VLOOKUP(Tabla1[[#This Row],[dn]],'HOJA 3 MEDICAMENTOS'!G:Q,11,0)</f>
        <v>#N/A</v>
      </c>
      <c r="AF348" s="119" t="e">
        <f>VLOOKUP(Tabla1[[#This Row],[dn]],'base pendientes viva 1a'!C:Q,15,0)</f>
        <v>#N/A</v>
      </c>
      <c r="AG348" s="119"/>
      <c r="AH348" s="119"/>
      <c r="AI348" s="120" t="str">
        <f>VLOOKUP(Tabla1[[#This Row],[MOTIVO]],clasificador!A:C,2,0)</f>
        <v>Medicamentos</v>
      </c>
      <c r="AJ348" s="120" t="str">
        <f>VLOOKUP(Tabla1[[#This Row],[MOTIVO]],clasificador!A:C,3,0)</f>
        <v>SERVICIO</v>
      </c>
      <c r="AK348" s="329"/>
    </row>
    <row r="349" spans="1:37" ht="18.75" hidden="1" customHeight="1">
      <c r="A349" s="120">
        <f>YEAR(Tabla1[[#This Row],[FECHA DEL INCIDENTE]])*100+MONTH(Tabla1[[#This Row],[FECHA DEL INCIDENTE]])</f>
        <v>202504</v>
      </c>
      <c r="B349" s="120" t="s">
        <v>6347</v>
      </c>
      <c r="C349" s="120" t="s">
        <v>6348</v>
      </c>
      <c r="D349" s="120" t="s">
        <v>1067</v>
      </c>
      <c r="E349" s="120" t="s">
        <v>400</v>
      </c>
      <c r="F349" s="120" t="s">
        <v>2</v>
      </c>
      <c r="G349" s="232">
        <v>7756092</v>
      </c>
      <c r="H349" s="2" t="s">
        <v>7262</v>
      </c>
      <c r="I349" s="119"/>
      <c r="J349" s="235"/>
      <c r="K349" s="120"/>
      <c r="L349" s="120"/>
      <c r="M349" s="120"/>
      <c r="N349" s="119" t="s">
        <v>6498</v>
      </c>
      <c r="O349" s="1" t="s">
        <v>299</v>
      </c>
      <c r="P349" s="121" t="s">
        <v>7263</v>
      </c>
      <c r="Q349" s="6" t="s">
        <v>6352</v>
      </c>
      <c r="R349" s="10" t="s">
        <v>338</v>
      </c>
      <c r="S349" s="1" t="s">
        <v>6353</v>
      </c>
      <c r="T349" s="117">
        <v>45761</v>
      </c>
      <c r="U349" s="67" t="s">
        <v>7264</v>
      </c>
      <c r="V349" s="117">
        <v>45761</v>
      </c>
      <c r="W349" s="1" t="s">
        <v>141</v>
      </c>
      <c r="X349" s="120">
        <f>NETWORKDAYS(Tabla1[[#This Row],[FECHA DEL INCIDENTE]],Tabla1[[#This Row],[FECHA DE RESPUESTA]])</f>
        <v>1</v>
      </c>
      <c r="Y349" s="120" t="str">
        <f>IF(Tabla1[[#This Row],[ESTADO]]="ACTIVA","ACTIVA",IF(Tabla1[[#This Row],[ESTADO]]="CERRADA","CERRADA",IF(Tabla1[[#This Row],[ESTADO]]="TRASLADADA","CERRADA",IF(Tabla1[[#This Row],[ESTADO]]="DESMONTADA","CERRADA",IF(Tabla1[[#This Row],[ESTADO]]="SEGUIMIENTO","ACTIVA")))))</f>
        <v>CERRADA</v>
      </c>
      <c r="Z349" s="120" t="str">
        <f>+IF(Tabla1[[#This Row],[T. RESPUESTA]]&lt;=1,"24 HORAS",IF(Tabla1[[#This Row],[T. RESPUESTA]]=2,"48 HORAS",IF(Tabla1[[#This Row],[T. RESPUESTA]]=3,"72 HORAS",IF(Tabla1[[#This Row],[T. RESPUESTA]]=4,"96 HORAS",IF(Tabla1[[#This Row],[T. RESPUESTA]]=5,"120 HORAS",IF(Tabla1[[#This Row],[T. RESPUESTA]]&gt;=6,"6 DIAS O MAS","ERROR"))))))</f>
        <v>24 HORAS</v>
      </c>
      <c r="AA349" s="1" t="s">
        <v>6355</v>
      </c>
      <c r="AB349" s="120" t="str">
        <f>TEXT(Tabla1[[#This Row],[FECHA DEL INCIDENTE]],"MMM-DD")</f>
        <v>abr-14</v>
      </c>
      <c r="AC349" s="122" t="e">
        <f>VLOOKUP(G349,'Archivo data rimac reclamos'!B:C,2,0)</f>
        <v>#N/A</v>
      </c>
      <c r="AD349" s="122" t="e">
        <f>VLOOKUP(Tabla1[[#This Row],[dn]],'Reporte de casos MAD'!H:W,16,0)</f>
        <v>#N/A</v>
      </c>
      <c r="AE349" s="120" t="e">
        <f>VLOOKUP(Tabla1[[#This Row],[dn]],'HOJA 3 MEDICAMENTOS'!G:Q,11,0)</f>
        <v>#N/A</v>
      </c>
      <c r="AF349" s="119" t="e">
        <f>VLOOKUP(Tabla1[[#This Row],[dn]],'base pendientes viva 1a'!C:Q,15,0)</f>
        <v>#N/A</v>
      </c>
      <c r="AG349" s="119"/>
      <c r="AH349" s="119"/>
      <c r="AI349" s="120" t="str">
        <f>VLOOKUP(Tabla1[[#This Row],[MOTIVO]],clasificador!A:C,2,0)</f>
        <v>Medicamentos</v>
      </c>
      <c r="AJ349" s="120" t="str">
        <f>VLOOKUP(Tabla1[[#This Row],[MOTIVO]],clasificador!A:C,3,0)</f>
        <v>SERVICIO</v>
      </c>
      <c r="AK349" s="329"/>
    </row>
    <row r="350" spans="1:37" ht="18.75" customHeight="1">
      <c r="A350" s="120">
        <f>YEAR(Tabla1[[#This Row],[FECHA DEL INCIDENTE]])*100+MONTH(Tabla1[[#This Row],[FECHA DEL INCIDENTE]])</f>
        <v>202504</v>
      </c>
      <c r="B350" s="120" t="s">
        <v>6347</v>
      </c>
      <c r="C350" s="120" t="s">
        <v>6348</v>
      </c>
      <c r="D350" s="120" t="s">
        <v>1067</v>
      </c>
      <c r="E350" s="120" t="s">
        <v>400</v>
      </c>
      <c r="F350" s="120" t="s">
        <v>2</v>
      </c>
      <c r="G350" s="232">
        <v>40536518</v>
      </c>
      <c r="H350" s="2" t="s">
        <v>7265</v>
      </c>
      <c r="I350" s="119"/>
      <c r="J350" s="235"/>
      <c r="K350" s="120"/>
      <c r="L350" s="1" t="s">
        <v>7266</v>
      </c>
      <c r="M350" s="120"/>
      <c r="N350" s="119" t="s">
        <v>26</v>
      </c>
      <c r="O350" s="120" t="s">
        <v>358</v>
      </c>
      <c r="P350" s="121" t="s">
        <v>7267</v>
      </c>
      <c r="Q350" s="6" t="s">
        <v>313</v>
      </c>
      <c r="R350" s="10" t="s">
        <v>400</v>
      </c>
      <c r="S350" s="1" t="s">
        <v>320</v>
      </c>
      <c r="T350" s="117">
        <v>45761</v>
      </c>
      <c r="U350" s="67" t="s">
        <v>7268</v>
      </c>
      <c r="V350" s="117">
        <v>45762</v>
      </c>
      <c r="W350" s="1" t="s">
        <v>141</v>
      </c>
      <c r="X350" s="120">
        <f>NETWORKDAYS(Tabla1[[#This Row],[FECHA DEL INCIDENTE]],Tabla1[[#This Row],[FECHA DE RESPUESTA]])</f>
        <v>2</v>
      </c>
      <c r="Y350" s="120" t="str">
        <f>IF(Tabla1[[#This Row],[ESTADO]]="ACTIVA","ACTIVA",IF(Tabla1[[#This Row],[ESTADO]]="CERRADA","CERRADA",IF(Tabla1[[#This Row],[ESTADO]]="TRASLADADA","CERRADA",IF(Tabla1[[#This Row],[ESTADO]]="DESMONTADA","CERRADA",IF(Tabla1[[#This Row],[ESTADO]]="SEGUIMIENTO","ACTIVA")))))</f>
        <v>CERRADA</v>
      </c>
      <c r="Z350" s="120" t="str">
        <f>+IF(Tabla1[[#This Row],[T. RESPUESTA]]&lt;=1,"24 HORAS",IF(Tabla1[[#This Row],[T. RESPUESTA]]=2,"48 HORAS",IF(Tabla1[[#This Row],[T. RESPUESTA]]=3,"72 HORAS",IF(Tabla1[[#This Row],[T. RESPUESTA]]=4,"96 HORAS",IF(Tabla1[[#This Row],[T. RESPUESTA]]=5,"120 HORAS",IF(Tabla1[[#This Row],[T. RESPUESTA]]&gt;=6,"6 DIAS O MAS","ERROR"))))))</f>
        <v>48 HORAS</v>
      </c>
      <c r="AA350" s="1" t="s">
        <v>6355</v>
      </c>
      <c r="AB350" s="120" t="str">
        <f>TEXT(Tabla1[[#This Row],[FECHA DEL INCIDENTE]],"MMM-DD")</f>
        <v>abr-14</v>
      </c>
      <c r="AC350" s="122" t="e">
        <f>VLOOKUP(G350,'Archivo data rimac reclamos'!B:C,2,0)</f>
        <v>#N/A</v>
      </c>
      <c r="AD350" s="122" t="e">
        <f>VLOOKUP(Tabla1[[#This Row],[dn]],'Reporte de casos MAD'!H:W,16,0)</f>
        <v>#N/A</v>
      </c>
      <c r="AE350" s="120" t="e">
        <f>VLOOKUP(Tabla1[[#This Row],[dn]],'HOJA 3 MEDICAMENTOS'!G:Q,11,0)</f>
        <v>#N/A</v>
      </c>
      <c r="AF350" s="119" t="e">
        <f>VLOOKUP(Tabla1[[#This Row],[dn]],'base pendientes viva 1a'!C:Q,15,0)</f>
        <v>#N/A</v>
      </c>
      <c r="AG350" s="119"/>
      <c r="AH350" s="119"/>
      <c r="AI350" s="120" t="str">
        <f>VLOOKUP(Tabla1[[#This Row],[MOTIVO]],clasificador!A:C,2,0)</f>
        <v>Acceso</v>
      </c>
      <c r="AJ350" s="120" t="str">
        <f>VLOOKUP(Tabla1[[#This Row],[MOTIVO]],clasificador!A:C,3,0)</f>
        <v>SERVICIO</v>
      </c>
      <c r="AK350" s="329"/>
    </row>
    <row r="351" spans="1:37" ht="18.75" hidden="1" customHeight="1">
      <c r="A351" s="120">
        <f>YEAR(Tabla1[[#This Row],[FECHA DEL INCIDENTE]])*100+MONTH(Tabla1[[#This Row],[FECHA DEL INCIDENTE]])</f>
        <v>202504</v>
      </c>
      <c r="B351" s="120" t="s">
        <v>6347</v>
      </c>
      <c r="C351" s="120" t="s">
        <v>6348</v>
      </c>
      <c r="D351" s="120" t="s">
        <v>1067</v>
      </c>
      <c r="E351" s="120" t="s">
        <v>400</v>
      </c>
      <c r="F351" s="120" t="s">
        <v>2</v>
      </c>
      <c r="G351" s="232">
        <v>70313134</v>
      </c>
      <c r="H351" s="122" t="s">
        <v>7269</v>
      </c>
      <c r="I351" s="119"/>
      <c r="J351" s="235">
        <v>986664333</v>
      </c>
      <c r="K351" s="120"/>
      <c r="L351" s="1" t="s">
        <v>7270</v>
      </c>
      <c r="M351" s="120"/>
      <c r="N351" t="s">
        <v>26</v>
      </c>
      <c r="O351" s="120" t="s">
        <v>358</v>
      </c>
      <c r="P351" s="66" t="s">
        <v>7271</v>
      </c>
      <c r="Q351" s="6" t="s">
        <v>6352</v>
      </c>
      <c r="R351" s="10" t="s">
        <v>338</v>
      </c>
      <c r="S351" s="1" t="s">
        <v>6353</v>
      </c>
      <c r="T351" s="117">
        <v>45761</v>
      </c>
      <c r="U351" s="67" t="s">
        <v>7272</v>
      </c>
      <c r="V351" s="117">
        <v>45776</v>
      </c>
      <c r="W351" s="1" t="s">
        <v>141</v>
      </c>
      <c r="X351" s="120">
        <f>NETWORKDAYS(Tabla1[[#This Row],[FECHA DEL INCIDENTE]],Tabla1[[#This Row],[FECHA DE RESPUESTA]])</f>
        <v>12</v>
      </c>
      <c r="Y351" s="120" t="str">
        <f>IF(Tabla1[[#This Row],[ESTADO]]="ACTIVA","ACTIVA",IF(Tabla1[[#This Row],[ESTADO]]="CERRADA","CERRADA",IF(Tabla1[[#This Row],[ESTADO]]="TRASLADADA","CERRADA",IF(Tabla1[[#This Row],[ESTADO]]="DESMONTADA","CERRADA",IF(Tabla1[[#This Row],[ESTADO]]="SEGUIMIENTO","ACTIVA")))))</f>
        <v>CERRADA</v>
      </c>
      <c r="Z351" s="120" t="str">
        <f>+IF(Tabla1[[#This Row],[T. RESPUESTA]]&lt;=1,"24 HORAS",IF(Tabla1[[#This Row],[T. RESPUESTA]]=2,"48 HORAS",IF(Tabla1[[#This Row],[T. RESPUESTA]]=3,"72 HORAS",IF(Tabla1[[#This Row],[T. RESPUESTA]]=4,"96 HORAS",IF(Tabla1[[#This Row],[T. RESPUESTA]]=5,"120 HORAS",IF(Tabla1[[#This Row],[T. RESPUESTA]]&gt;=6,"6 DIAS O MAS","ERROR"))))))</f>
        <v>6 DIAS O MAS</v>
      </c>
      <c r="AA351" s="1" t="s">
        <v>6355</v>
      </c>
      <c r="AB351" s="120" t="str">
        <f>TEXT(Tabla1[[#This Row],[FECHA DEL INCIDENTE]],"MMM-DD")</f>
        <v>abr-14</v>
      </c>
      <c r="AC351" s="122" t="e">
        <f>VLOOKUP(G351,'Archivo data rimac reclamos'!B:C,2,0)</f>
        <v>#N/A</v>
      </c>
      <c r="AD351" s="122" t="e">
        <f>VLOOKUP(Tabla1[[#This Row],[dn]],'Reporte de casos MAD'!H:W,16,0)</f>
        <v>#N/A</v>
      </c>
      <c r="AE351" s="120" t="e">
        <f>VLOOKUP(Tabla1[[#This Row],[dn]],'HOJA 3 MEDICAMENTOS'!G:Q,11,0)</f>
        <v>#N/A</v>
      </c>
      <c r="AF351" s="119" t="e">
        <f>VLOOKUP(Tabla1[[#This Row],[dn]],'base pendientes viva 1a'!C:Q,15,0)</f>
        <v>#N/A</v>
      </c>
      <c r="AG351" s="119"/>
      <c r="AH351" s="119"/>
      <c r="AI351" s="120" t="str">
        <f>VLOOKUP(Tabla1[[#This Row],[MOTIVO]],clasificador!A:C,2,0)</f>
        <v>Medicamentos</v>
      </c>
      <c r="AJ351" s="120" t="str">
        <f>VLOOKUP(Tabla1[[#This Row],[MOTIVO]],clasificador!A:C,3,0)</f>
        <v>SERVICIO</v>
      </c>
      <c r="AK351" s="329"/>
    </row>
    <row r="352" spans="1:37" ht="18.75" hidden="1" customHeight="1">
      <c r="A352" s="120">
        <f>YEAR(Tabla1[[#This Row],[FECHA DEL INCIDENTE]])*100+MONTH(Tabla1[[#This Row],[FECHA DEL INCIDENTE]])</f>
        <v>202504</v>
      </c>
      <c r="B352" s="120" t="s">
        <v>6347</v>
      </c>
      <c r="C352" s="120" t="s">
        <v>6348</v>
      </c>
      <c r="D352" s="120" t="s">
        <v>1067</v>
      </c>
      <c r="E352" s="1" t="s">
        <v>400</v>
      </c>
      <c r="F352" s="120" t="s">
        <v>2</v>
      </c>
      <c r="G352" s="176">
        <v>6167823</v>
      </c>
      <c r="H352" s="2" t="s">
        <v>213</v>
      </c>
      <c r="I352"/>
      <c r="J352" s="176"/>
      <c r="K352" s="1"/>
      <c r="L352" s="1"/>
      <c r="M352" s="1"/>
      <c r="N352" t="s">
        <v>298</v>
      </c>
      <c r="O352" s="1" t="s">
        <v>299</v>
      </c>
      <c r="P352" s="112" t="s">
        <v>7273</v>
      </c>
      <c r="Q352" s="6" t="s">
        <v>6521</v>
      </c>
      <c r="R352" s="10" t="s">
        <v>7274</v>
      </c>
      <c r="S352" s="1" t="s">
        <v>7274</v>
      </c>
      <c r="T352" s="9">
        <v>45761</v>
      </c>
      <c r="U352" s="114" t="s">
        <v>7275</v>
      </c>
      <c r="V352" s="117">
        <v>45860</v>
      </c>
      <c r="W352" s="1" t="s">
        <v>141</v>
      </c>
      <c r="X352" s="1">
        <f>NETWORKDAYS(Tabla1[[#This Row],[FECHA DEL INCIDENTE]],Tabla1[[#This Row],[FECHA DE RESPUESTA]])</f>
        <v>72</v>
      </c>
      <c r="Y352" s="120" t="str">
        <f>IF(Tabla1[[#This Row],[ESTADO]]="ACTIVA","ACTIVA",IF(Tabla1[[#This Row],[ESTADO]]="CERRADA","CERRADA",IF(Tabla1[[#This Row],[ESTADO]]="TRASLADADA","CERRADA",IF(Tabla1[[#This Row],[ESTADO]]="DESMONTADA","CERRADA",IF(Tabla1[[#This Row],[ESTADO]]="SEGUIMIENTO","ACTIVA")))))</f>
        <v>CERRADA</v>
      </c>
      <c r="Z352" s="1" t="str">
        <f>+IF(Tabla1[[#This Row],[T. RESPUESTA]]&lt;=1,"24 HORAS",IF(Tabla1[[#This Row],[T. RESPUESTA]]=2,"48 HORAS",IF(Tabla1[[#This Row],[T. RESPUESTA]]=3,"72 HORAS",IF(Tabla1[[#This Row],[T. RESPUESTA]]=4,"96 HORAS",IF(Tabla1[[#This Row],[T. RESPUESTA]]=5,"120 HORAS",IF(Tabla1[[#This Row],[T. RESPUESTA]]&gt;=6,"6 DIAS O MAS","ERROR"))))))</f>
        <v>6 DIAS O MAS</v>
      </c>
      <c r="AA352" s="1" t="s">
        <v>6355</v>
      </c>
      <c r="AB352" s="120" t="str">
        <f>TEXT(Tabla1[[#This Row],[FECHA DEL INCIDENTE]],"MMM-DD")</f>
        <v>abr-14</v>
      </c>
      <c r="AC352" s="2" t="e">
        <f>VLOOKUP(G352,'Archivo data rimac reclamos'!B:C,2,0)</f>
        <v>#N/A</v>
      </c>
      <c r="AD352" s="2" t="str">
        <f>VLOOKUP(Tabla1[[#This Row],[dn]],'Reporte de casos MAD'!H:W,16,0)</f>
        <v>ENTREGADO</v>
      </c>
      <c r="AE352" s="1" t="str">
        <f>VLOOKUP(Tabla1[[#This Row],[dn]],'HOJA 3 MEDICAMENTOS'!G:Q,11,0)</f>
        <v>3/28/2025 1:45:00 PM</v>
      </c>
      <c r="AF352" t="e">
        <f>VLOOKUP(Tabla1[[#This Row],[dn]],'base pendientes viva 1a'!C:Q,15,0)</f>
        <v>#N/A</v>
      </c>
      <c r="AG352"/>
      <c r="AH352"/>
      <c r="AI352" s="1" t="str">
        <f>VLOOKUP(Tabla1[[#This Row],[MOTIVO]],clasificador!A:C,2,0)</f>
        <v>Eps</v>
      </c>
      <c r="AJ352" s="1" t="str">
        <f>VLOOKUP(Tabla1[[#This Row],[MOTIVO]],clasificador!A:C,3,0)</f>
        <v>NO ATRIBUIBLE</v>
      </c>
      <c r="AK352" s="329"/>
    </row>
    <row r="353" spans="1:37" ht="18.75" customHeight="1">
      <c r="A353" s="120">
        <f>YEAR(Tabla1[[#This Row],[FECHA DEL INCIDENTE]])*100+MONTH(Tabla1[[#This Row],[FECHA DEL INCIDENTE]])</f>
        <v>202504</v>
      </c>
      <c r="B353" s="120" t="s">
        <v>6347</v>
      </c>
      <c r="C353" s="120" t="s">
        <v>6348</v>
      </c>
      <c r="D353" s="120" t="s">
        <v>1067</v>
      </c>
      <c r="E353" s="120" t="s">
        <v>400</v>
      </c>
      <c r="F353" s="120" t="s">
        <v>2</v>
      </c>
      <c r="G353" s="232">
        <v>9878019</v>
      </c>
      <c r="H353" s="2" t="s">
        <v>7276</v>
      </c>
      <c r="I353" s="119"/>
      <c r="J353" s="235"/>
      <c r="K353" s="120"/>
      <c r="L353" s="120"/>
      <c r="M353" s="120"/>
      <c r="N353" s="119" t="s">
        <v>6498</v>
      </c>
      <c r="O353" s="1" t="s">
        <v>299</v>
      </c>
      <c r="P353" s="66" t="s">
        <v>7277</v>
      </c>
      <c r="Q353" s="6" t="s">
        <v>313</v>
      </c>
      <c r="R353" s="10" t="s">
        <v>400</v>
      </c>
      <c r="S353" s="1" t="s">
        <v>6416</v>
      </c>
      <c r="T353" s="117">
        <v>45762</v>
      </c>
      <c r="U353" s="67" t="s">
        <v>7278</v>
      </c>
      <c r="V353" s="4">
        <v>45762</v>
      </c>
      <c r="W353" s="1" t="s">
        <v>141</v>
      </c>
      <c r="X353" s="120">
        <f>NETWORKDAYS(Tabla1[[#This Row],[FECHA DEL INCIDENTE]],Tabla1[[#This Row],[FECHA DE RESPUESTA]])</f>
        <v>1</v>
      </c>
      <c r="Y353" s="120" t="str">
        <f>IF(Tabla1[[#This Row],[ESTADO]]="ACTIVA","ACTIVA",IF(Tabla1[[#This Row],[ESTADO]]="CERRADA","CERRADA",IF(Tabla1[[#This Row],[ESTADO]]="TRASLADADA","CERRADA",IF(Tabla1[[#This Row],[ESTADO]]="DESMONTADA","CERRADA",IF(Tabla1[[#This Row],[ESTADO]]="SEGUIMIENTO","ACTIVA")))))</f>
        <v>CERRADA</v>
      </c>
      <c r="Z353" s="120" t="str">
        <f>+IF(Tabla1[[#This Row],[T. RESPUESTA]]&lt;=1,"24 HORAS",IF(Tabla1[[#This Row],[T. RESPUESTA]]=2,"48 HORAS",IF(Tabla1[[#This Row],[T. RESPUESTA]]=3,"72 HORAS",IF(Tabla1[[#This Row],[T. RESPUESTA]]=4,"96 HORAS",IF(Tabla1[[#This Row],[T. RESPUESTA]]=5,"120 HORAS",IF(Tabla1[[#This Row],[T. RESPUESTA]]&gt;=6,"6 DIAS O MAS","ERROR"))))))</f>
        <v>24 HORAS</v>
      </c>
      <c r="AA353" s="1" t="s">
        <v>6355</v>
      </c>
      <c r="AB353" s="120" t="str">
        <f>TEXT(Tabla1[[#This Row],[FECHA DEL INCIDENTE]],"MMM-DD")</f>
        <v>abr-15</v>
      </c>
      <c r="AC353" s="122" t="e">
        <f>VLOOKUP(G353,'Archivo data rimac reclamos'!B:C,2,0)</f>
        <v>#N/A</v>
      </c>
      <c r="AD353" s="122" t="e">
        <f>VLOOKUP(Tabla1[[#This Row],[dn]],'Reporte de casos MAD'!H:W,16,0)</f>
        <v>#N/A</v>
      </c>
      <c r="AE353" s="120" t="e">
        <f>VLOOKUP(Tabla1[[#This Row],[dn]],'HOJA 3 MEDICAMENTOS'!G:Q,11,0)</f>
        <v>#N/A</v>
      </c>
      <c r="AF353" s="119" t="e">
        <f>VLOOKUP(Tabla1[[#This Row],[dn]],'base pendientes viva 1a'!C:Q,15,0)</f>
        <v>#N/A</v>
      </c>
      <c r="AG353" s="119"/>
      <c r="AH353" s="119"/>
      <c r="AI353" s="120" t="str">
        <f>VLOOKUP(Tabla1[[#This Row],[MOTIVO]],clasificador!A:C,2,0)</f>
        <v>Acceso</v>
      </c>
      <c r="AJ353" s="120" t="str">
        <f>VLOOKUP(Tabla1[[#This Row],[MOTIVO]],clasificador!A:C,3,0)</f>
        <v>SERVICIO</v>
      </c>
      <c r="AK353" s="329"/>
    </row>
    <row r="354" spans="1:37" ht="18.75" hidden="1" customHeight="1">
      <c r="A354" s="120">
        <f>YEAR(Tabla1[[#This Row],[FECHA DEL INCIDENTE]])*100+MONTH(Tabla1[[#This Row],[FECHA DEL INCIDENTE]])</f>
        <v>202504</v>
      </c>
      <c r="B354" s="120" t="s">
        <v>6347</v>
      </c>
      <c r="C354" s="120" t="s">
        <v>6348</v>
      </c>
      <c r="D354" s="120" t="s">
        <v>1067</v>
      </c>
      <c r="E354" s="120" t="s">
        <v>400</v>
      </c>
      <c r="F354" s="120" t="s">
        <v>2</v>
      </c>
      <c r="G354" s="232">
        <v>9671846</v>
      </c>
      <c r="H354" s="2" t="s">
        <v>7279</v>
      </c>
      <c r="I354" s="119"/>
      <c r="J354" s="235"/>
      <c r="K354" s="120"/>
      <c r="L354" s="120"/>
      <c r="M354" s="120"/>
      <c r="N354" s="119" t="s">
        <v>6498</v>
      </c>
      <c r="O354" s="1" t="s">
        <v>299</v>
      </c>
      <c r="P354" s="66" t="s">
        <v>7280</v>
      </c>
      <c r="Q354" s="6" t="s">
        <v>313</v>
      </c>
      <c r="R354" s="10" t="s">
        <v>338</v>
      </c>
      <c r="S354" s="1" t="s">
        <v>339</v>
      </c>
      <c r="T354" s="117">
        <v>45762</v>
      </c>
      <c r="U354" s="124" t="s">
        <v>7281</v>
      </c>
      <c r="V354" s="4">
        <v>45768</v>
      </c>
      <c r="W354" s="1" t="s">
        <v>141</v>
      </c>
      <c r="X354" s="120">
        <f>NETWORKDAYS(Tabla1[[#This Row],[FECHA DEL INCIDENTE]],Tabla1[[#This Row],[FECHA DE RESPUESTA]])</f>
        <v>5</v>
      </c>
      <c r="Y354" s="120" t="str">
        <f>IF(Tabla1[[#This Row],[ESTADO]]="ACTIVA","ACTIVA",IF(Tabla1[[#This Row],[ESTADO]]="CERRADA","CERRADA",IF(Tabla1[[#This Row],[ESTADO]]="TRASLADADA","CERRADA",IF(Tabla1[[#This Row],[ESTADO]]="DESMONTADA","CERRADA",IF(Tabla1[[#This Row],[ESTADO]]="SEGUIMIENTO","ACTIVA")))))</f>
        <v>CERRADA</v>
      </c>
      <c r="Z354" s="120" t="str">
        <f>+IF(Tabla1[[#This Row],[T. RESPUESTA]]&lt;=1,"24 HORAS",IF(Tabla1[[#This Row],[T. RESPUESTA]]=2,"48 HORAS",IF(Tabla1[[#This Row],[T. RESPUESTA]]=3,"72 HORAS",IF(Tabla1[[#This Row],[T. RESPUESTA]]=4,"96 HORAS",IF(Tabla1[[#This Row],[T. RESPUESTA]]=5,"120 HORAS",IF(Tabla1[[#This Row],[T. RESPUESTA]]&gt;=6,"6 DIAS O MAS","ERROR"))))))</f>
        <v>120 HORAS</v>
      </c>
      <c r="AA354" s="1" t="s">
        <v>6355</v>
      </c>
      <c r="AB354" s="120" t="str">
        <f>TEXT(Tabla1[[#This Row],[FECHA DEL INCIDENTE]],"MMM-DD")</f>
        <v>abr-15</v>
      </c>
      <c r="AC354" s="122" t="e">
        <f>VLOOKUP(G354,'Archivo data rimac reclamos'!B:C,2,0)</f>
        <v>#N/A</v>
      </c>
      <c r="AD354" s="122" t="e">
        <f>VLOOKUP(Tabla1[[#This Row],[dn]],'Reporte de casos MAD'!H:W,16,0)</f>
        <v>#N/A</v>
      </c>
      <c r="AE354" s="120" t="e">
        <f>VLOOKUP(Tabla1[[#This Row],[dn]],'HOJA 3 MEDICAMENTOS'!G:Q,11,0)</f>
        <v>#N/A</v>
      </c>
      <c r="AF354" s="119" t="e">
        <f>VLOOKUP(Tabla1[[#This Row],[dn]],'base pendientes viva 1a'!C:Q,15,0)</f>
        <v>#N/A</v>
      </c>
      <c r="AG354" s="119"/>
      <c r="AH354" s="119"/>
      <c r="AI354" s="120" t="str">
        <f>VLOOKUP(Tabla1[[#This Row],[MOTIVO]],clasificador!A:C,2,0)</f>
        <v>Acceso</v>
      </c>
      <c r="AJ354" s="120" t="str">
        <f>VLOOKUP(Tabla1[[#This Row],[MOTIVO]],clasificador!A:C,3,0)</f>
        <v>SERVICIO</v>
      </c>
      <c r="AK354" s="329"/>
    </row>
    <row r="355" spans="1:37" ht="18.75" hidden="1" customHeight="1">
      <c r="A355" s="120">
        <f>YEAR(Tabla1[[#This Row],[FECHA DEL INCIDENTE]])*100+MONTH(Tabla1[[#This Row],[FECHA DEL INCIDENTE]])</f>
        <v>202504</v>
      </c>
      <c r="B355" s="120" t="s">
        <v>6347</v>
      </c>
      <c r="C355" s="120" t="s">
        <v>6348</v>
      </c>
      <c r="D355" s="120" t="s">
        <v>1067</v>
      </c>
      <c r="E355" s="120" t="s">
        <v>400</v>
      </c>
      <c r="F355" s="120" t="s">
        <v>2</v>
      </c>
      <c r="G355" s="232">
        <v>10001118</v>
      </c>
      <c r="H355" s="122" t="s">
        <v>6776</v>
      </c>
      <c r="I355" s="119"/>
      <c r="J355" s="235"/>
      <c r="K355" s="120"/>
      <c r="L355" s="120"/>
      <c r="M355" s="120"/>
      <c r="N355" s="119" t="s">
        <v>6498</v>
      </c>
      <c r="O355" s="1" t="s">
        <v>299</v>
      </c>
      <c r="P355" s="121" t="s">
        <v>7282</v>
      </c>
      <c r="Q355" s="6" t="s">
        <v>313</v>
      </c>
      <c r="R355" s="129" t="s">
        <v>338</v>
      </c>
      <c r="S355" s="120" t="s">
        <v>339</v>
      </c>
      <c r="T355" s="117">
        <v>45763</v>
      </c>
      <c r="U355" s="67" t="s">
        <v>7283</v>
      </c>
      <c r="V355" s="117">
        <v>45768</v>
      </c>
      <c r="W355" s="1" t="s">
        <v>141</v>
      </c>
      <c r="X355" s="120">
        <f>NETWORKDAYS(Tabla1[[#This Row],[FECHA DEL INCIDENTE]],Tabla1[[#This Row],[FECHA DE RESPUESTA]])</f>
        <v>4</v>
      </c>
      <c r="Y355" s="120" t="str">
        <f>IF(Tabla1[[#This Row],[ESTADO]]="ACTIVA","ACTIVA",IF(Tabla1[[#This Row],[ESTADO]]="CERRADA","CERRADA",IF(Tabla1[[#This Row],[ESTADO]]="TRASLADADA","CERRADA",IF(Tabla1[[#This Row],[ESTADO]]="DESMONTADA","CERRADA",IF(Tabla1[[#This Row],[ESTADO]]="SEGUIMIENTO","ACTIVA")))))</f>
        <v>CERRADA</v>
      </c>
      <c r="Z355" s="120" t="str">
        <f>+IF(Tabla1[[#This Row],[T. RESPUESTA]]&lt;=1,"24 HORAS",IF(Tabla1[[#This Row],[T. RESPUESTA]]=2,"48 HORAS",IF(Tabla1[[#This Row],[T. RESPUESTA]]=3,"72 HORAS",IF(Tabla1[[#This Row],[T. RESPUESTA]]=4,"96 HORAS",IF(Tabla1[[#This Row],[T. RESPUESTA]]=5,"120 HORAS",IF(Tabla1[[#This Row],[T. RESPUESTA]]&gt;=6,"6 DIAS O MAS","ERROR"))))))</f>
        <v>96 HORAS</v>
      </c>
      <c r="AA355" s="1" t="s">
        <v>6355</v>
      </c>
      <c r="AB355" s="120" t="str">
        <f>TEXT(Tabla1[[#This Row],[FECHA DEL INCIDENTE]],"MMM-DD")</f>
        <v>abr-16</v>
      </c>
      <c r="AC355" s="122" t="e">
        <f>VLOOKUP(G355,'Archivo data rimac reclamos'!B:C,2,0)</f>
        <v>#N/A</v>
      </c>
      <c r="AD355" s="122" t="e">
        <f>VLOOKUP(Tabla1[[#This Row],[dn]],'Reporte de casos MAD'!H:W,16,0)</f>
        <v>#N/A</v>
      </c>
      <c r="AE355" s="120" t="e">
        <f>VLOOKUP(Tabla1[[#This Row],[dn]],'HOJA 3 MEDICAMENTOS'!G:Q,11,0)</f>
        <v>#N/A</v>
      </c>
      <c r="AF355" s="119" t="e">
        <f>VLOOKUP(Tabla1[[#This Row],[dn]],'base pendientes viva 1a'!C:Q,15,0)</f>
        <v>#N/A</v>
      </c>
      <c r="AG355" s="119"/>
      <c r="AH355" s="119"/>
      <c r="AI355" s="120" t="str">
        <f>VLOOKUP(Tabla1[[#This Row],[MOTIVO]],clasificador!A:C,2,0)</f>
        <v>Acceso</v>
      </c>
      <c r="AJ355" s="120" t="str">
        <f>VLOOKUP(Tabla1[[#This Row],[MOTIVO]],clasificador!A:C,3,0)</f>
        <v>SERVICIO</v>
      </c>
      <c r="AK355" s="329"/>
    </row>
    <row r="356" spans="1:37" ht="18.75" customHeight="1">
      <c r="A356" s="120">
        <f>YEAR(Tabla1[[#This Row],[FECHA DEL INCIDENTE]])*100+MONTH(Tabla1[[#This Row],[FECHA DEL INCIDENTE]])</f>
        <v>202504</v>
      </c>
      <c r="B356" s="120" t="s">
        <v>6347</v>
      </c>
      <c r="C356" s="120" t="s">
        <v>6348</v>
      </c>
      <c r="D356" s="120" t="s">
        <v>1067</v>
      </c>
      <c r="E356" s="120" t="s">
        <v>400</v>
      </c>
      <c r="F356" s="120" t="s">
        <v>2</v>
      </c>
      <c r="G356" s="232">
        <v>10542960</v>
      </c>
      <c r="H356" s="122" t="s">
        <v>7284</v>
      </c>
      <c r="I356" s="119"/>
      <c r="J356" s="235"/>
      <c r="K356" s="120"/>
      <c r="L356" s="120"/>
      <c r="M356" s="120"/>
      <c r="N356" s="119" t="s">
        <v>6498</v>
      </c>
      <c r="O356" s="1" t="s">
        <v>299</v>
      </c>
      <c r="P356" s="121" t="s">
        <v>7285</v>
      </c>
      <c r="Q356" s="6" t="s">
        <v>313</v>
      </c>
      <c r="R356" s="129" t="s">
        <v>400</v>
      </c>
      <c r="S356" s="128" t="s">
        <v>7286</v>
      </c>
      <c r="T356" s="117">
        <v>45763</v>
      </c>
      <c r="U356" s="124" t="s">
        <v>7287</v>
      </c>
      <c r="V356" s="117">
        <v>45766</v>
      </c>
      <c r="W356" s="120" t="s">
        <v>141</v>
      </c>
      <c r="X356" s="120">
        <f>NETWORKDAYS(Tabla1[[#This Row],[FECHA DEL INCIDENTE]],Tabla1[[#This Row],[FECHA DE RESPUESTA]])</f>
        <v>3</v>
      </c>
      <c r="Y356" s="120" t="str">
        <f>IF(Tabla1[[#This Row],[ESTADO]]="ACTIVA","ACTIVA",IF(Tabla1[[#This Row],[ESTADO]]="CERRADA","CERRADA",IF(Tabla1[[#This Row],[ESTADO]]="TRASLADADA","CERRADA",IF(Tabla1[[#This Row],[ESTADO]]="DESMONTADA","CERRADA",IF(Tabla1[[#This Row],[ESTADO]]="SEGUIMIENTO","ACTIVA")))))</f>
        <v>CERRADA</v>
      </c>
      <c r="Z356" s="120" t="str">
        <f>+IF(Tabla1[[#This Row],[T. RESPUESTA]]&lt;=1,"24 HORAS",IF(Tabla1[[#This Row],[T. RESPUESTA]]=2,"48 HORAS",IF(Tabla1[[#This Row],[T. RESPUESTA]]=3,"72 HORAS",IF(Tabla1[[#This Row],[T. RESPUESTA]]=4,"96 HORAS",IF(Tabla1[[#This Row],[T. RESPUESTA]]=5,"120 HORAS",IF(Tabla1[[#This Row],[T. RESPUESTA]]&gt;=6,"6 DIAS O MAS","ERROR"))))))</f>
        <v>72 HORAS</v>
      </c>
      <c r="AA356" s="1" t="s">
        <v>6355</v>
      </c>
      <c r="AB356" s="120" t="str">
        <f>TEXT(Tabla1[[#This Row],[FECHA DEL INCIDENTE]],"MMM-DD")</f>
        <v>abr-16</v>
      </c>
      <c r="AC356" s="122" t="e">
        <f>VLOOKUP(G356,'Archivo data rimac reclamos'!B:C,2,0)</f>
        <v>#N/A</v>
      </c>
      <c r="AD356" s="122" t="e">
        <f>VLOOKUP(Tabla1[[#This Row],[dn]],'Reporte de casos MAD'!H:W,16,0)</f>
        <v>#N/A</v>
      </c>
      <c r="AE356" s="120" t="e">
        <f>VLOOKUP(Tabla1[[#This Row],[dn]],'HOJA 3 MEDICAMENTOS'!G:Q,11,0)</f>
        <v>#N/A</v>
      </c>
      <c r="AF356" s="119" t="e">
        <f>VLOOKUP(Tabla1[[#This Row],[dn]],'base pendientes viva 1a'!C:Q,15,0)</f>
        <v>#N/A</v>
      </c>
      <c r="AG356" s="119"/>
      <c r="AH356" s="119"/>
      <c r="AI356" s="120" t="str">
        <f>VLOOKUP(Tabla1[[#This Row],[MOTIVO]],clasificador!A:C,2,0)</f>
        <v>Acceso</v>
      </c>
      <c r="AJ356" s="120" t="str">
        <f>VLOOKUP(Tabla1[[#This Row],[MOTIVO]],clasificador!A:C,3,0)</f>
        <v>SERVICIO</v>
      </c>
      <c r="AK356" s="329"/>
    </row>
    <row r="357" spans="1:37" ht="18.75" hidden="1" customHeight="1">
      <c r="A357" s="120">
        <f>YEAR(Tabla1[[#This Row],[FECHA DEL INCIDENTE]])*100+MONTH(Tabla1[[#This Row],[FECHA DEL INCIDENTE]])</f>
        <v>202504</v>
      </c>
      <c r="B357" s="120" t="s">
        <v>6347</v>
      </c>
      <c r="C357" s="120" t="s">
        <v>6348</v>
      </c>
      <c r="D357" s="120" t="s">
        <v>1067</v>
      </c>
      <c r="E357" s="120" t="s">
        <v>400</v>
      </c>
      <c r="F357" s="120" t="s">
        <v>2</v>
      </c>
      <c r="G357" s="232">
        <v>9174800</v>
      </c>
      <c r="H357" s="122" t="s">
        <v>7288</v>
      </c>
      <c r="I357" s="119"/>
      <c r="J357" s="235"/>
      <c r="K357" s="120"/>
      <c r="L357" s="120"/>
      <c r="M357" s="120"/>
      <c r="N357" s="119" t="s">
        <v>6498</v>
      </c>
      <c r="O357" s="1" t="s">
        <v>299</v>
      </c>
      <c r="P357" s="121" t="s">
        <v>7289</v>
      </c>
      <c r="Q357" s="6" t="s">
        <v>313</v>
      </c>
      <c r="R357" s="129" t="s">
        <v>338</v>
      </c>
      <c r="S357" s="120" t="s">
        <v>339</v>
      </c>
      <c r="T357" s="117">
        <v>45763</v>
      </c>
      <c r="U357" s="124" t="s">
        <v>7290</v>
      </c>
      <c r="V357" s="117">
        <v>45766</v>
      </c>
      <c r="W357" s="1" t="s">
        <v>141</v>
      </c>
      <c r="X357" s="120">
        <f>NETWORKDAYS(Tabla1[[#This Row],[FECHA DEL INCIDENTE]],Tabla1[[#This Row],[FECHA DE RESPUESTA]])</f>
        <v>3</v>
      </c>
      <c r="Y357" s="120" t="str">
        <f>IF(Tabla1[[#This Row],[ESTADO]]="ACTIVA","ACTIVA",IF(Tabla1[[#This Row],[ESTADO]]="CERRADA","CERRADA",IF(Tabla1[[#This Row],[ESTADO]]="TRASLADADA","CERRADA",IF(Tabla1[[#This Row],[ESTADO]]="DESMONTADA","CERRADA",IF(Tabla1[[#This Row],[ESTADO]]="SEGUIMIENTO","ACTIVA")))))</f>
        <v>CERRADA</v>
      </c>
      <c r="Z357" s="120" t="str">
        <f>+IF(Tabla1[[#This Row],[T. RESPUESTA]]&lt;=1,"24 HORAS",IF(Tabla1[[#This Row],[T. RESPUESTA]]=2,"48 HORAS",IF(Tabla1[[#This Row],[T. RESPUESTA]]=3,"72 HORAS",IF(Tabla1[[#This Row],[T. RESPUESTA]]=4,"96 HORAS",IF(Tabla1[[#This Row],[T. RESPUESTA]]=5,"120 HORAS",IF(Tabla1[[#This Row],[T. RESPUESTA]]&gt;=6,"6 DIAS O MAS","ERROR"))))))</f>
        <v>72 HORAS</v>
      </c>
      <c r="AA357" s="1" t="s">
        <v>6355</v>
      </c>
      <c r="AB357" s="120" t="str">
        <f>TEXT(Tabla1[[#This Row],[FECHA DEL INCIDENTE]],"MMM-DD")</f>
        <v>abr-16</v>
      </c>
      <c r="AC357" s="122" t="e">
        <f>VLOOKUP(G357,'Archivo data rimac reclamos'!B:C,2,0)</f>
        <v>#N/A</v>
      </c>
      <c r="AD357" s="122" t="e">
        <f>VLOOKUP(Tabla1[[#This Row],[dn]],'Reporte de casos MAD'!H:W,16,0)</f>
        <v>#N/A</v>
      </c>
      <c r="AE357" s="120" t="e">
        <f>VLOOKUP(Tabla1[[#This Row],[dn]],'HOJA 3 MEDICAMENTOS'!G:Q,11,0)</f>
        <v>#N/A</v>
      </c>
      <c r="AF357" s="119" t="e">
        <f>VLOOKUP(Tabla1[[#This Row],[dn]],'base pendientes viva 1a'!C:Q,15,0)</f>
        <v>#N/A</v>
      </c>
      <c r="AG357" s="119"/>
      <c r="AH357" s="119"/>
      <c r="AI357" s="120" t="str">
        <f>VLOOKUP(Tabla1[[#This Row],[MOTIVO]],clasificador!A:C,2,0)</f>
        <v>Acceso</v>
      </c>
      <c r="AJ357" s="120" t="str">
        <f>VLOOKUP(Tabla1[[#This Row],[MOTIVO]],clasificador!A:C,3,0)</f>
        <v>SERVICIO</v>
      </c>
      <c r="AK357" s="329"/>
    </row>
    <row r="358" spans="1:37" ht="18.75" hidden="1" customHeight="1">
      <c r="A358" s="120">
        <f>YEAR(Tabla1[[#This Row],[FECHA DEL INCIDENTE]])*100+MONTH(Tabla1[[#This Row],[FECHA DEL INCIDENTE]])</f>
        <v>202504</v>
      </c>
      <c r="B358" s="120" t="s">
        <v>6347</v>
      </c>
      <c r="C358" s="120" t="s">
        <v>6348</v>
      </c>
      <c r="D358" s="120" t="s">
        <v>1067</v>
      </c>
      <c r="E358" s="120" t="s">
        <v>400</v>
      </c>
      <c r="F358" s="120" t="s">
        <v>2</v>
      </c>
      <c r="G358" s="232">
        <v>6453569</v>
      </c>
      <c r="H358" s="122" t="s">
        <v>7291</v>
      </c>
      <c r="I358" s="119"/>
      <c r="J358" s="235"/>
      <c r="K358" s="120"/>
      <c r="L358" s="120"/>
      <c r="M358" s="120"/>
      <c r="N358" s="119" t="s">
        <v>6498</v>
      </c>
      <c r="O358" s="1" t="s">
        <v>299</v>
      </c>
      <c r="P358" s="121" t="s">
        <v>7289</v>
      </c>
      <c r="Q358" s="6" t="s">
        <v>313</v>
      </c>
      <c r="R358" s="129" t="s">
        <v>338</v>
      </c>
      <c r="S358" s="120" t="s">
        <v>339</v>
      </c>
      <c r="T358" s="117">
        <v>45763</v>
      </c>
      <c r="U358" s="124" t="s">
        <v>7290</v>
      </c>
      <c r="V358" s="117">
        <v>45766</v>
      </c>
      <c r="W358" s="120" t="s">
        <v>141</v>
      </c>
      <c r="X358" s="120">
        <f>NETWORKDAYS(Tabla1[[#This Row],[FECHA DEL INCIDENTE]],Tabla1[[#This Row],[FECHA DE RESPUESTA]])</f>
        <v>3</v>
      </c>
      <c r="Y358" s="120" t="str">
        <f>IF(Tabla1[[#This Row],[ESTADO]]="ACTIVA","ACTIVA",IF(Tabla1[[#This Row],[ESTADO]]="CERRADA","CERRADA",IF(Tabla1[[#This Row],[ESTADO]]="TRASLADADA","CERRADA",IF(Tabla1[[#This Row],[ESTADO]]="DESMONTADA","CERRADA",IF(Tabla1[[#This Row],[ESTADO]]="SEGUIMIENTO","ACTIVA")))))</f>
        <v>CERRADA</v>
      </c>
      <c r="Z358" s="120" t="str">
        <f>+IF(Tabla1[[#This Row],[T. RESPUESTA]]&lt;=1,"24 HORAS",IF(Tabla1[[#This Row],[T. RESPUESTA]]=2,"48 HORAS",IF(Tabla1[[#This Row],[T. RESPUESTA]]=3,"72 HORAS",IF(Tabla1[[#This Row],[T. RESPUESTA]]=4,"96 HORAS",IF(Tabla1[[#This Row],[T. RESPUESTA]]=5,"120 HORAS",IF(Tabla1[[#This Row],[T. RESPUESTA]]&gt;=6,"6 DIAS O MAS","ERROR"))))))</f>
        <v>72 HORAS</v>
      </c>
      <c r="AA358" s="1" t="s">
        <v>6355</v>
      </c>
      <c r="AB358" s="120" t="str">
        <f>TEXT(Tabla1[[#This Row],[FECHA DEL INCIDENTE]],"MMM-DD")</f>
        <v>abr-16</v>
      </c>
      <c r="AC358" s="122" t="e">
        <f>VLOOKUP(G358,'Archivo data rimac reclamos'!B:C,2,0)</f>
        <v>#N/A</v>
      </c>
      <c r="AD358" s="122" t="e">
        <f>VLOOKUP(Tabla1[[#This Row],[dn]],'Reporte de casos MAD'!H:W,16,0)</f>
        <v>#N/A</v>
      </c>
      <c r="AE358" s="120" t="e">
        <f>VLOOKUP(Tabla1[[#This Row],[dn]],'HOJA 3 MEDICAMENTOS'!G:Q,11,0)</f>
        <v>#N/A</v>
      </c>
      <c r="AF358" s="119" t="e">
        <f>VLOOKUP(Tabla1[[#This Row],[dn]],'base pendientes viva 1a'!C:Q,15,0)</f>
        <v>#N/A</v>
      </c>
      <c r="AG358" s="119"/>
      <c r="AH358" s="119"/>
      <c r="AI358" s="120" t="str">
        <f>VLOOKUP(Tabla1[[#This Row],[MOTIVO]],clasificador!A:C,2,0)</f>
        <v>Acceso</v>
      </c>
      <c r="AJ358" s="120" t="str">
        <f>VLOOKUP(Tabla1[[#This Row],[MOTIVO]],clasificador!A:C,3,0)</f>
        <v>SERVICIO</v>
      </c>
      <c r="AK358" s="329"/>
    </row>
    <row r="359" spans="1:37" ht="18.75" customHeight="1">
      <c r="A359" s="120">
        <f>YEAR(Tabla1[[#This Row],[FECHA DEL INCIDENTE]])*100+MONTH(Tabla1[[#This Row],[FECHA DEL INCIDENTE]])</f>
        <v>202504</v>
      </c>
      <c r="B359" s="1" t="s">
        <v>6347</v>
      </c>
      <c r="C359" s="1" t="s">
        <v>6348</v>
      </c>
      <c r="D359" s="1" t="s">
        <v>1067</v>
      </c>
      <c r="E359" s="120" t="s">
        <v>400</v>
      </c>
      <c r="F359" s="120"/>
      <c r="G359" s="232"/>
      <c r="H359" s="122" t="s">
        <v>7292</v>
      </c>
      <c r="I359" s="119"/>
      <c r="J359" s="235"/>
      <c r="K359" s="120"/>
      <c r="L359" s="120"/>
      <c r="M359" s="120"/>
      <c r="N359" t="s">
        <v>298</v>
      </c>
      <c r="O359" s="1" t="s">
        <v>299</v>
      </c>
      <c r="P359" s="66" t="s">
        <v>7293</v>
      </c>
      <c r="Q359" s="6" t="s">
        <v>6359</v>
      </c>
      <c r="R359" s="10" t="s">
        <v>400</v>
      </c>
      <c r="S359" s="1" t="s">
        <v>6416</v>
      </c>
      <c r="T359" s="117">
        <v>45763</v>
      </c>
      <c r="U359" s="67" t="s">
        <v>7294</v>
      </c>
      <c r="V359" s="117">
        <v>45775</v>
      </c>
      <c r="W359" s="1" t="s">
        <v>6584</v>
      </c>
      <c r="X359" s="120">
        <f>NETWORKDAYS(Tabla1[[#This Row],[FECHA DEL INCIDENTE]],Tabla1[[#This Row],[FECHA DE RESPUESTA]])</f>
        <v>9</v>
      </c>
      <c r="Y359" s="120" t="str">
        <f>IF(Tabla1[[#This Row],[ESTADO]]="ACTIVA","ACTIVA",IF(Tabla1[[#This Row],[ESTADO]]="CERRADA","CERRADA",IF(Tabla1[[#This Row],[ESTADO]]="TRASLADADA","CERRADA",IF(Tabla1[[#This Row],[ESTADO]]="DESMONTADA","CERRADA",IF(Tabla1[[#This Row],[ESTADO]]="SEGUIMIENTO","ACTIVA")))))</f>
        <v>CERRADA</v>
      </c>
      <c r="Z359" s="120" t="str">
        <f>+IF(Tabla1[[#This Row],[T. RESPUESTA]]&lt;=1,"24 HORAS",IF(Tabla1[[#This Row],[T. RESPUESTA]]=2,"48 HORAS",IF(Tabla1[[#This Row],[T. RESPUESTA]]=3,"72 HORAS",IF(Tabla1[[#This Row],[T. RESPUESTA]]=4,"96 HORAS",IF(Tabla1[[#This Row],[T. RESPUESTA]]=5,"120 HORAS",IF(Tabla1[[#This Row],[T. RESPUESTA]]&gt;=6,"6 DIAS O MAS","ERROR"))))))</f>
        <v>6 DIAS O MAS</v>
      </c>
      <c r="AA359" s="1" t="s">
        <v>6585</v>
      </c>
      <c r="AB359" s="120" t="str">
        <f>TEXT(Tabla1[[#This Row],[FECHA DEL INCIDENTE]],"MMM-DD")</f>
        <v>abr-16</v>
      </c>
      <c r="AC359" s="122" t="e">
        <f>VLOOKUP(G359,'Archivo data rimac reclamos'!B:C,2,0)</f>
        <v>#N/A</v>
      </c>
      <c r="AD359" s="122" t="e">
        <f>VLOOKUP(Tabla1[[#This Row],[dn]],'Reporte de casos MAD'!H:W,16,0)</f>
        <v>#N/A</v>
      </c>
      <c r="AE359" s="120" t="e">
        <f>VLOOKUP(Tabla1[[#This Row],[dn]],'HOJA 3 MEDICAMENTOS'!G:Q,11,0)</f>
        <v>#N/A</v>
      </c>
      <c r="AF359" s="119" t="e">
        <f>VLOOKUP(Tabla1[[#This Row],[dn]],'base pendientes viva 1a'!C:Q,15,0)</f>
        <v>#N/A</v>
      </c>
      <c r="AG359" s="119"/>
      <c r="AH359" s="119"/>
      <c r="AI359" s="120" t="str">
        <f>VLOOKUP(Tabla1[[#This Row],[MOTIVO]],clasificador!A:C,2,0)</f>
        <v>Solicitud</v>
      </c>
      <c r="AJ359" s="120" t="str">
        <f>VLOOKUP(Tabla1[[#This Row],[MOTIVO]],clasificador!A:C,3,0)</f>
        <v>SOLICITUD</v>
      </c>
      <c r="AK359" s="329"/>
    </row>
    <row r="360" spans="1:37" ht="18.75" hidden="1" customHeight="1">
      <c r="A360" s="120">
        <f>YEAR(Tabla1[[#This Row],[FECHA DEL INCIDENTE]])*100+MONTH(Tabla1[[#This Row],[FECHA DEL INCIDENTE]])</f>
        <v>202504</v>
      </c>
      <c r="B360" s="120" t="s">
        <v>6347</v>
      </c>
      <c r="C360" s="120" t="s">
        <v>6348</v>
      </c>
      <c r="D360" s="120" t="s">
        <v>1067</v>
      </c>
      <c r="E360" s="120" t="s">
        <v>400</v>
      </c>
      <c r="F360" s="120" t="s">
        <v>2</v>
      </c>
      <c r="G360" s="232">
        <v>8439361</v>
      </c>
      <c r="H360" s="122" t="s">
        <v>7295</v>
      </c>
      <c r="I360" s="119"/>
      <c r="J360" s="235"/>
      <c r="K360" s="120"/>
      <c r="L360" s="120"/>
      <c r="M360" s="120"/>
      <c r="N360" s="119" t="s">
        <v>6498</v>
      </c>
      <c r="O360" s="1" t="s">
        <v>299</v>
      </c>
      <c r="P360" s="66" t="s">
        <v>7296</v>
      </c>
      <c r="Q360" s="6" t="s">
        <v>313</v>
      </c>
      <c r="R360" s="129" t="s">
        <v>408</v>
      </c>
      <c r="S360" s="1" t="s">
        <v>6718</v>
      </c>
      <c r="T360" s="117">
        <v>45766</v>
      </c>
      <c r="U360" s="67" t="s">
        <v>7297</v>
      </c>
      <c r="V360" s="4">
        <v>45768</v>
      </c>
      <c r="W360" s="1" t="s">
        <v>141</v>
      </c>
      <c r="X360" s="120">
        <f>NETWORKDAYS(Tabla1[[#This Row],[FECHA DEL INCIDENTE]],Tabla1[[#This Row],[FECHA DE RESPUESTA]])</f>
        <v>1</v>
      </c>
      <c r="Y360" s="120" t="str">
        <f>IF(Tabla1[[#This Row],[ESTADO]]="ACTIVA","ACTIVA",IF(Tabla1[[#This Row],[ESTADO]]="CERRADA","CERRADA",IF(Tabla1[[#This Row],[ESTADO]]="TRASLADADA","CERRADA",IF(Tabla1[[#This Row],[ESTADO]]="DESMONTADA","CERRADA",IF(Tabla1[[#This Row],[ESTADO]]="SEGUIMIENTO","ACTIVA")))))</f>
        <v>CERRADA</v>
      </c>
      <c r="Z360" s="120" t="str">
        <f>+IF(Tabla1[[#This Row],[T. RESPUESTA]]&lt;=1,"24 HORAS",IF(Tabla1[[#This Row],[T. RESPUESTA]]=2,"48 HORAS",IF(Tabla1[[#This Row],[T. RESPUESTA]]=3,"72 HORAS",IF(Tabla1[[#This Row],[T. RESPUESTA]]=4,"96 HORAS",IF(Tabla1[[#This Row],[T. RESPUESTA]]=5,"120 HORAS",IF(Tabla1[[#This Row],[T. RESPUESTA]]&gt;=6,"6 DIAS O MAS","ERROR"))))))</f>
        <v>24 HORAS</v>
      </c>
      <c r="AA360" s="1" t="s">
        <v>6355</v>
      </c>
      <c r="AB360" s="120" t="str">
        <f>TEXT(Tabla1[[#This Row],[FECHA DEL INCIDENTE]],"MMM-DD")</f>
        <v>abr-19</v>
      </c>
      <c r="AC360" s="122" t="e">
        <f>VLOOKUP(G360,'Archivo data rimac reclamos'!B:C,2,0)</f>
        <v>#N/A</v>
      </c>
      <c r="AD360" s="122" t="e">
        <f>VLOOKUP(Tabla1[[#This Row],[dn]],'Reporte de casos MAD'!H:W,16,0)</f>
        <v>#N/A</v>
      </c>
      <c r="AE360" s="120" t="e">
        <f>VLOOKUP(Tabla1[[#This Row],[dn]],'HOJA 3 MEDICAMENTOS'!G:Q,11,0)</f>
        <v>#N/A</v>
      </c>
      <c r="AF360" s="119" t="e">
        <f>VLOOKUP(Tabla1[[#This Row],[dn]],'base pendientes viva 1a'!C:Q,15,0)</f>
        <v>#N/A</v>
      </c>
      <c r="AG360" s="119"/>
      <c r="AH360" s="119"/>
      <c r="AI360" s="120" t="str">
        <f>VLOOKUP(Tabla1[[#This Row],[MOTIVO]],clasificador!A:C,2,0)</f>
        <v>Acceso</v>
      </c>
      <c r="AJ360" s="120" t="str">
        <f>VLOOKUP(Tabla1[[#This Row],[MOTIVO]],clasificador!A:C,3,0)</f>
        <v>SERVICIO</v>
      </c>
      <c r="AK360" s="329"/>
    </row>
    <row r="361" spans="1:37" ht="18.75" hidden="1" customHeight="1">
      <c r="A361" s="120">
        <f>YEAR(Tabla1[[#This Row],[FECHA DEL INCIDENTE]])*100+MONTH(Tabla1[[#This Row],[FECHA DEL INCIDENTE]])</f>
        <v>202504</v>
      </c>
      <c r="B361" s="120" t="s">
        <v>6347</v>
      </c>
      <c r="C361" s="120" t="s">
        <v>6348</v>
      </c>
      <c r="D361" s="120" t="s">
        <v>1067</v>
      </c>
      <c r="E361" s="120" t="s">
        <v>6819</v>
      </c>
      <c r="F361" s="120" t="s">
        <v>2</v>
      </c>
      <c r="G361" s="232">
        <v>7620786</v>
      </c>
      <c r="H361" s="122" t="s">
        <v>7298</v>
      </c>
      <c r="I361" s="119"/>
      <c r="J361" s="235"/>
      <c r="K361" s="69" t="s">
        <v>7299</v>
      </c>
      <c r="L361" s="1" t="s">
        <v>7300</v>
      </c>
      <c r="M361" s="120"/>
      <c r="N361" t="s">
        <v>26</v>
      </c>
      <c r="O361" s="1" t="s">
        <v>358</v>
      </c>
      <c r="P361" s="66" t="s">
        <v>7301</v>
      </c>
      <c r="Q361" s="125" t="s">
        <v>6717</v>
      </c>
      <c r="R361" s="10" t="s">
        <v>6819</v>
      </c>
      <c r="S361" s="1" t="s">
        <v>303</v>
      </c>
      <c r="T361" s="117">
        <v>45766</v>
      </c>
      <c r="U361" s="67" t="s">
        <v>7302</v>
      </c>
      <c r="V361" s="117">
        <v>45772</v>
      </c>
      <c r="W361" s="1" t="s">
        <v>141</v>
      </c>
      <c r="X361" s="120">
        <f>NETWORKDAYS(Tabla1[[#This Row],[FECHA DEL INCIDENTE]],Tabla1[[#This Row],[FECHA DE RESPUESTA]])</f>
        <v>5</v>
      </c>
      <c r="Y361" s="120" t="str">
        <f>IF(Tabla1[[#This Row],[ESTADO]]="ACTIVA","ACTIVA",IF(Tabla1[[#This Row],[ESTADO]]="CERRADA","CERRADA",IF(Tabla1[[#This Row],[ESTADO]]="TRASLADADA","CERRADA",IF(Tabla1[[#This Row],[ESTADO]]="DESMONTADA","CERRADA",IF(Tabla1[[#This Row],[ESTADO]]="SEGUIMIENTO","ACTIVA")))))</f>
        <v>CERRADA</v>
      </c>
      <c r="Z361" s="120" t="str">
        <f>+IF(Tabla1[[#This Row],[T. RESPUESTA]]&lt;=1,"24 HORAS",IF(Tabla1[[#This Row],[T. RESPUESTA]]=2,"48 HORAS",IF(Tabla1[[#This Row],[T. RESPUESTA]]=3,"72 HORAS",IF(Tabla1[[#This Row],[T. RESPUESTA]]=4,"96 HORAS",IF(Tabla1[[#This Row],[T. RESPUESTA]]=5,"120 HORAS",IF(Tabla1[[#This Row],[T. RESPUESTA]]&gt;=6,"6 DIAS O MAS","ERROR"))))))</f>
        <v>120 HORAS</v>
      </c>
      <c r="AA361" s="1" t="s">
        <v>6355</v>
      </c>
      <c r="AB361" s="120" t="str">
        <f>TEXT(Tabla1[[#This Row],[FECHA DEL INCIDENTE]],"MMM-DD")</f>
        <v>abr-19</v>
      </c>
      <c r="AC361" s="122" t="e">
        <f>VLOOKUP(G361,'Archivo data rimac reclamos'!B:C,2,0)</f>
        <v>#N/A</v>
      </c>
      <c r="AD361" s="122" t="e">
        <f>VLOOKUP(Tabla1[[#This Row],[dn]],'Reporte de casos MAD'!H:W,16,0)</f>
        <v>#N/A</v>
      </c>
      <c r="AE361" s="120" t="e">
        <f>VLOOKUP(Tabla1[[#This Row],[dn]],'HOJA 3 MEDICAMENTOS'!G:Q,11,0)</f>
        <v>#N/A</v>
      </c>
      <c r="AF361" s="119" t="e">
        <f>VLOOKUP(Tabla1[[#This Row],[dn]],'base pendientes viva 1a'!C:Q,15,0)</f>
        <v>#N/A</v>
      </c>
      <c r="AG361" s="119"/>
      <c r="AH361" s="119"/>
      <c r="AI361" s="120" t="str">
        <f>VLOOKUP(Tabla1[[#This Row],[MOTIVO]],clasificador!A:C,2,0)</f>
        <v>Demora en atencion</v>
      </c>
      <c r="AJ361" s="120" t="str">
        <f>VLOOKUP(Tabla1[[#This Row],[MOTIVO]],clasificador!A:C,3,0)</f>
        <v>SERVICIO</v>
      </c>
      <c r="AK361" s="329"/>
    </row>
    <row r="362" spans="1:37" ht="18.75" hidden="1" customHeight="1">
      <c r="A362" s="120">
        <f>YEAR(Tabla1[[#This Row],[FECHA DEL INCIDENTE]])*100+MONTH(Tabla1[[#This Row],[FECHA DEL INCIDENTE]])</f>
        <v>202504</v>
      </c>
      <c r="B362" s="120" t="s">
        <v>6347</v>
      </c>
      <c r="C362" s="120" t="s">
        <v>6348</v>
      </c>
      <c r="D362" s="120" t="s">
        <v>1067</v>
      </c>
      <c r="E362" s="120" t="s">
        <v>400</v>
      </c>
      <c r="F362" s="120" t="s">
        <v>2</v>
      </c>
      <c r="G362" s="232">
        <v>9876517</v>
      </c>
      <c r="H362" s="2" t="s">
        <v>72</v>
      </c>
      <c r="I362" s="119"/>
      <c r="J362" s="235"/>
      <c r="K362" s="120"/>
      <c r="L362" s="120"/>
      <c r="M362" s="120"/>
      <c r="N362" s="119" t="s">
        <v>6498</v>
      </c>
      <c r="O362" s="1" t="s">
        <v>299</v>
      </c>
      <c r="P362" s="121" t="s">
        <v>7303</v>
      </c>
      <c r="Q362" s="6" t="s">
        <v>7304</v>
      </c>
      <c r="R362" s="10" t="s">
        <v>338</v>
      </c>
      <c r="S362" s="1" t="s">
        <v>6353</v>
      </c>
      <c r="T362" s="117">
        <v>45767</v>
      </c>
      <c r="U362" s="67" t="s">
        <v>7305</v>
      </c>
      <c r="V362" s="117">
        <v>45773</v>
      </c>
      <c r="W362" s="1" t="s">
        <v>141</v>
      </c>
      <c r="X362" s="120">
        <f>NETWORKDAYS(Tabla1[[#This Row],[FECHA DEL INCIDENTE]],Tabla1[[#This Row],[FECHA DE RESPUESTA]])</f>
        <v>5</v>
      </c>
      <c r="Y362" s="120" t="str">
        <f>IF(Tabla1[[#This Row],[ESTADO]]="ACTIVA","ACTIVA",IF(Tabla1[[#This Row],[ESTADO]]="CERRADA","CERRADA",IF(Tabla1[[#This Row],[ESTADO]]="TRASLADADA","CERRADA",IF(Tabla1[[#This Row],[ESTADO]]="DESMONTADA","CERRADA",IF(Tabla1[[#This Row],[ESTADO]]="SEGUIMIENTO","ACTIVA")))))</f>
        <v>CERRADA</v>
      </c>
      <c r="Z362" s="120" t="str">
        <f>+IF(Tabla1[[#This Row],[T. RESPUESTA]]&lt;=1,"24 HORAS",IF(Tabla1[[#This Row],[T. RESPUESTA]]=2,"48 HORAS",IF(Tabla1[[#This Row],[T. RESPUESTA]]=3,"72 HORAS",IF(Tabla1[[#This Row],[T. RESPUESTA]]=4,"96 HORAS",IF(Tabla1[[#This Row],[T. RESPUESTA]]=5,"120 HORAS",IF(Tabla1[[#This Row],[T. RESPUESTA]]&gt;=6,"6 DIAS O MAS","ERROR"))))))</f>
        <v>120 HORAS</v>
      </c>
      <c r="AA362" s="1" t="s">
        <v>6355</v>
      </c>
      <c r="AB362" s="120" t="str">
        <f>TEXT(Tabla1[[#This Row],[FECHA DEL INCIDENTE]],"MMM-DD")</f>
        <v>abr-20</v>
      </c>
      <c r="AC362" s="122" t="e">
        <f>VLOOKUP(G362,'Archivo data rimac reclamos'!B:C,2,0)</f>
        <v>#N/A</v>
      </c>
      <c r="AD362" s="122" t="e">
        <f>VLOOKUP(Tabla1[[#This Row],[dn]],'Reporte de casos MAD'!H:W,16,0)</f>
        <v>#N/A</v>
      </c>
      <c r="AE362" s="120" t="e">
        <f>VLOOKUP(Tabla1[[#This Row],[dn]],'HOJA 3 MEDICAMENTOS'!G:Q,11,0)</f>
        <v>#N/A</v>
      </c>
      <c r="AF362" s="119" t="str">
        <f>VLOOKUP(Tabla1[[#This Row],[dn]],'base pendientes viva 1a'!C:Q,15,0)</f>
        <v>SI</v>
      </c>
      <c r="AG362" s="119"/>
      <c r="AH362" s="119"/>
      <c r="AI362" s="120" t="str">
        <f>VLOOKUP(Tabla1[[#This Row],[MOTIVO]],clasificador!A:C,2,0)</f>
        <v>Tramites Administrativos</v>
      </c>
      <c r="AJ362" s="120" t="str">
        <f>VLOOKUP(Tabla1[[#This Row],[MOTIVO]],clasificador!A:C,3,0)</f>
        <v>CALIDAD</v>
      </c>
      <c r="AK362" s="329"/>
    </row>
    <row r="363" spans="1:37" ht="18.75" customHeight="1">
      <c r="A363" s="120">
        <f>YEAR(Tabla1[[#This Row],[FECHA DEL INCIDENTE]])*100+MONTH(Tabla1[[#This Row],[FECHA DEL INCIDENTE]])</f>
        <v>202504</v>
      </c>
      <c r="B363" s="1" t="s">
        <v>6347</v>
      </c>
      <c r="C363" s="1" t="s">
        <v>6348</v>
      </c>
      <c r="D363" s="1" t="s">
        <v>1067</v>
      </c>
      <c r="E363" s="120" t="s">
        <v>400</v>
      </c>
      <c r="F363" s="1" t="s">
        <v>2</v>
      </c>
      <c r="G363" s="232">
        <v>7806297</v>
      </c>
      <c r="H363" s="2" t="s">
        <v>6805</v>
      </c>
      <c r="I363" s="119"/>
      <c r="J363" s="235"/>
      <c r="K363" s="120"/>
      <c r="L363" s="120"/>
      <c r="M363" s="120"/>
      <c r="N363" s="119" t="s">
        <v>6498</v>
      </c>
      <c r="O363" s="1" t="s">
        <v>299</v>
      </c>
      <c r="P363" s="66" t="s">
        <v>7306</v>
      </c>
      <c r="Q363" s="6" t="s">
        <v>313</v>
      </c>
      <c r="R363" s="10" t="s">
        <v>400</v>
      </c>
      <c r="S363" s="1" t="s">
        <v>7307</v>
      </c>
      <c r="T363" s="117">
        <v>45768</v>
      </c>
      <c r="U363" s="67" t="s">
        <v>7308</v>
      </c>
      <c r="V363" s="117">
        <v>45771</v>
      </c>
      <c r="W363" s="1" t="s">
        <v>141</v>
      </c>
      <c r="X363" s="120">
        <f>NETWORKDAYS(Tabla1[[#This Row],[FECHA DEL INCIDENTE]],Tabla1[[#This Row],[FECHA DE RESPUESTA]])</f>
        <v>4</v>
      </c>
      <c r="Y363" s="120" t="str">
        <f>IF(Tabla1[[#This Row],[ESTADO]]="ACTIVA","ACTIVA",IF(Tabla1[[#This Row],[ESTADO]]="CERRADA","CERRADA",IF(Tabla1[[#This Row],[ESTADO]]="TRASLADADA","CERRADA",IF(Tabla1[[#This Row],[ESTADO]]="DESMONTADA","CERRADA",IF(Tabla1[[#This Row],[ESTADO]]="SEGUIMIENTO","ACTIVA")))))</f>
        <v>CERRADA</v>
      </c>
      <c r="Z363" s="120" t="str">
        <f>+IF(Tabla1[[#This Row],[T. RESPUESTA]]&lt;=1,"24 HORAS",IF(Tabla1[[#This Row],[T. RESPUESTA]]=2,"48 HORAS",IF(Tabla1[[#This Row],[T. RESPUESTA]]=3,"72 HORAS",IF(Tabla1[[#This Row],[T. RESPUESTA]]=4,"96 HORAS",IF(Tabla1[[#This Row],[T. RESPUESTA]]=5,"120 HORAS",IF(Tabla1[[#This Row],[T. RESPUESTA]]&gt;=6,"6 DIAS O MAS","ERROR"))))))</f>
        <v>96 HORAS</v>
      </c>
      <c r="AA363" s="1" t="s">
        <v>6355</v>
      </c>
      <c r="AB363" s="120" t="str">
        <f>TEXT(Tabla1[[#This Row],[FECHA DEL INCIDENTE]],"MMM-DD")</f>
        <v>abr-21</v>
      </c>
      <c r="AC363" s="122" t="e">
        <f>VLOOKUP(G363,'Archivo data rimac reclamos'!B:C,2,0)</f>
        <v>#N/A</v>
      </c>
      <c r="AD363" s="122" t="e">
        <f>VLOOKUP(Tabla1[[#This Row],[dn]],'Reporte de casos MAD'!H:W,16,0)</f>
        <v>#N/A</v>
      </c>
      <c r="AE363" s="120" t="e">
        <f>VLOOKUP(Tabla1[[#This Row],[dn]],'HOJA 3 MEDICAMENTOS'!G:Q,11,0)</f>
        <v>#N/A</v>
      </c>
      <c r="AF363" s="119" t="str">
        <f>VLOOKUP(Tabla1[[#This Row],[dn]],'base pendientes viva 1a'!C:Q,15,0)</f>
        <v>SI</v>
      </c>
      <c r="AG363" s="119"/>
      <c r="AH363" s="119"/>
      <c r="AI363" s="120" t="str">
        <f>VLOOKUP(Tabla1[[#This Row],[MOTIVO]],clasificador!A:C,2,0)</f>
        <v>Acceso</v>
      </c>
      <c r="AJ363" s="120" t="str">
        <f>VLOOKUP(Tabla1[[#This Row],[MOTIVO]],clasificador!A:C,3,0)</f>
        <v>SERVICIO</v>
      </c>
      <c r="AK363" s="329"/>
    </row>
    <row r="364" spans="1:37" ht="18.75" hidden="1" customHeight="1">
      <c r="A364" s="120">
        <f>YEAR(Tabla1[[#This Row],[FECHA DEL INCIDENTE]])*100+MONTH(Tabla1[[#This Row],[FECHA DEL INCIDENTE]])</f>
        <v>202504</v>
      </c>
      <c r="B364" s="120" t="s">
        <v>6347</v>
      </c>
      <c r="C364" s="120" t="s">
        <v>6348</v>
      </c>
      <c r="D364" s="120" t="s">
        <v>1067</v>
      </c>
      <c r="E364" s="120" t="s">
        <v>400</v>
      </c>
      <c r="F364" s="120" t="s">
        <v>2</v>
      </c>
      <c r="G364" s="232">
        <v>8230997</v>
      </c>
      <c r="H364" s="2" t="s">
        <v>7309</v>
      </c>
      <c r="I364" s="119"/>
      <c r="J364" s="235"/>
      <c r="K364" s="120"/>
      <c r="L364" s="120"/>
      <c r="M364" s="120"/>
      <c r="N364" s="119" t="s">
        <v>6498</v>
      </c>
      <c r="O364" s="1" t="s">
        <v>299</v>
      </c>
      <c r="P364" s="6" t="s">
        <v>7310</v>
      </c>
      <c r="Q364" s="6" t="s">
        <v>6352</v>
      </c>
      <c r="R364" s="129" t="s">
        <v>338</v>
      </c>
      <c r="S364" s="1" t="s">
        <v>6353</v>
      </c>
      <c r="T364" s="117">
        <v>45769</v>
      </c>
      <c r="U364" s="67" t="s">
        <v>7311</v>
      </c>
      <c r="V364" s="117">
        <v>45770</v>
      </c>
      <c r="W364" s="1" t="s">
        <v>141</v>
      </c>
      <c r="X364" s="120">
        <f>NETWORKDAYS(Tabla1[[#This Row],[FECHA DEL INCIDENTE]],Tabla1[[#This Row],[FECHA DE RESPUESTA]])</f>
        <v>2</v>
      </c>
      <c r="Y364" s="120" t="str">
        <f>IF(Tabla1[[#This Row],[ESTADO]]="ACTIVA","ACTIVA",IF(Tabla1[[#This Row],[ESTADO]]="CERRADA","CERRADA",IF(Tabla1[[#This Row],[ESTADO]]="TRASLADADA","CERRADA",IF(Tabla1[[#This Row],[ESTADO]]="DESMONTADA","CERRADA",IF(Tabla1[[#This Row],[ESTADO]]="SEGUIMIENTO","ACTIVA")))))</f>
        <v>CERRADA</v>
      </c>
      <c r="Z364" s="120" t="str">
        <f>+IF(Tabla1[[#This Row],[T. RESPUESTA]]&lt;=1,"24 HORAS",IF(Tabla1[[#This Row],[T. RESPUESTA]]=2,"48 HORAS",IF(Tabla1[[#This Row],[T. RESPUESTA]]=3,"72 HORAS",IF(Tabla1[[#This Row],[T. RESPUESTA]]=4,"96 HORAS",IF(Tabla1[[#This Row],[T. RESPUESTA]]=5,"120 HORAS",IF(Tabla1[[#This Row],[T. RESPUESTA]]&gt;=6,"6 DIAS O MAS","ERROR"))))))</f>
        <v>48 HORAS</v>
      </c>
      <c r="AA364" s="1" t="s">
        <v>6355</v>
      </c>
      <c r="AB364" s="120" t="str">
        <f>TEXT(Tabla1[[#This Row],[FECHA DEL INCIDENTE]],"MMM-DD")</f>
        <v>abr-22</v>
      </c>
      <c r="AC364" s="122" t="e">
        <f>VLOOKUP(G364,'Archivo data rimac reclamos'!B:C,2,0)</f>
        <v>#N/A</v>
      </c>
      <c r="AD364" s="122" t="e">
        <f>VLOOKUP(Tabla1[[#This Row],[dn]],'Reporte de casos MAD'!H:W,16,0)</f>
        <v>#N/A</v>
      </c>
      <c r="AE364" s="120" t="e">
        <f>VLOOKUP(Tabla1[[#This Row],[dn]],'HOJA 3 MEDICAMENTOS'!G:Q,11,0)</f>
        <v>#N/A</v>
      </c>
      <c r="AF364" s="119" t="e">
        <f>VLOOKUP(Tabla1[[#This Row],[dn]],'base pendientes viva 1a'!C:Q,15,0)</f>
        <v>#N/A</v>
      </c>
      <c r="AG364" s="119"/>
      <c r="AH364" s="119"/>
      <c r="AI364" s="120" t="str">
        <f>VLOOKUP(Tabla1[[#This Row],[MOTIVO]],clasificador!A:C,2,0)</f>
        <v>Medicamentos</v>
      </c>
      <c r="AJ364" s="120" t="str">
        <f>VLOOKUP(Tabla1[[#This Row],[MOTIVO]],clasificador!A:C,3,0)</f>
        <v>SERVICIO</v>
      </c>
      <c r="AK364" s="329"/>
    </row>
    <row r="365" spans="1:37" ht="18.75" customHeight="1">
      <c r="A365" s="120">
        <f>YEAR(Tabla1[[#This Row],[FECHA DEL INCIDENTE]])*100+MONTH(Tabla1[[#This Row],[FECHA DEL INCIDENTE]])</f>
        <v>202504</v>
      </c>
      <c r="B365" s="120" t="s">
        <v>6347</v>
      </c>
      <c r="C365" s="120" t="s">
        <v>6348</v>
      </c>
      <c r="D365" s="120" t="s">
        <v>1067</v>
      </c>
      <c r="E365" s="120" t="s">
        <v>400</v>
      </c>
      <c r="F365" s="120" t="s">
        <v>2</v>
      </c>
      <c r="G365" s="232">
        <v>6934099</v>
      </c>
      <c r="H365" s="2" t="s">
        <v>7312</v>
      </c>
      <c r="I365" s="119"/>
      <c r="J365" s="235">
        <v>930873560</v>
      </c>
      <c r="K365" s="120"/>
      <c r="L365" s="120"/>
      <c r="M365" s="120"/>
      <c r="N365" s="119" t="s">
        <v>6498</v>
      </c>
      <c r="O365" s="1" t="s">
        <v>299</v>
      </c>
      <c r="P365" s="121" t="s">
        <v>7313</v>
      </c>
      <c r="Q365" s="6" t="s">
        <v>313</v>
      </c>
      <c r="R365" s="129" t="s">
        <v>400</v>
      </c>
      <c r="S365" s="1" t="s">
        <v>320</v>
      </c>
      <c r="T365" s="117">
        <v>45769</v>
      </c>
      <c r="U365" s="67" t="s">
        <v>7314</v>
      </c>
      <c r="V365" s="117">
        <v>45776</v>
      </c>
      <c r="W365" s="1" t="s">
        <v>141</v>
      </c>
      <c r="X365" s="120">
        <f>NETWORKDAYS(Tabla1[[#This Row],[FECHA DEL INCIDENTE]],Tabla1[[#This Row],[FECHA DE RESPUESTA]])</f>
        <v>6</v>
      </c>
      <c r="Y365" s="120" t="str">
        <f>IF(Tabla1[[#This Row],[ESTADO]]="ACTIVA","ACTIVA",IF(Tabla1[[#This Row],[ESTADO]]="CERRADA","CERRADA",IF(Tabla1[[#This Row],[ESTADO]]="TRASLADADA","CERRADA",IF(Tabla1[[#This Row],[ESTADO]]="DESMONTADA","CERRADA",IF(Tabla1[[#This Row],[ESTADO]]="SEGUIMIENTO","ACTIVA")))))</f>
        <v>CERRADA</v>
      </c>
      <c r="Z365" s="120" t="str">
        <f>+IF(Tabla1[[#This Row],[T. RESPUESTA]]&lt;=1,"24 HORAS",IF(Tabla1[[#This Row],[T. RESPUESTA]]=2,"48 HORAS",IF(Tabla1[[#This Row],[T. RESPUESTA]]=3,"72 HORAS",IF(Tabla1[[#This Row],[T. RESPUESTA]]=4,"96 HORAS",IF(Tabla1[[#This Row],[T. RESPUESTA]]=5,"120 HORAS",IF(Tabla1[[#This Row],[T. RESPUESTA]]&gt;=6,"6 DIAS O MAS","ERROR"))))))</f>
        <v>6 DIAS O MAS</v>
      </c>
      <c r="AA365" s="1" t="s">
        <v>6355</v>
      </c>
      <c r="AB365" s="120" t="str">
        <f>TEXT(Tabla1[[#This Row],[FECHA DEL INCIDENTE]],"MMM-DD")</f>
        <v>abr-22</v>
      </c>
      <c r="AC365" s="122" t="str">
        <f>VLOOKUP(G365,'Archivo data rimac reclamos'!B:C,2,0)</f>
        <v>Programa Crónicos - Julia Damiana Moreno Toscano// PENDIENTE CITA</v>
      </c>
      <c r="AD365" s="122" t="e">
        <f>VLOOKUP(Tabla1[[#This Row],[dn]],'Reporte de casos MAD'!H:W,16,0)</f>
        <v>#N/A</v>
      </c>
      <c r="AE365" s="120" t="e">
        <f>VLOOKUP(Tabla1[[#This Row],[dn]],'HOJA 3 MEDICAMENTOS'!G:Q,11,0)</f>
        <v>#N/A</v>
      </c>
      <c r="AF365" s="119" t="e">
        <f>VLOOKUP(Tabla1[[#This Row],[dn]],'base pendientes viva 1a'!C:Q,15,0)</f>
        <v>#N/A</v>
      </c>
      <c r="AG365" s="119"/>
      <c r="AH365" s="119"/>
      <c r="AI365" s="120" t="str">
        <f>VLOOKUP(Tabla1[[#This Row],[MOTIVO]],clasificador!A:C,2,0)</f>
        <v>Acceso</v>
      </c>
      <c r="AJ365" s="120" t="str">
        <f>VLOOKUP(Tabla1[[#This Row],[MOTIVO]],clasificador!A:C,3,0)</f>
        <v>SERVICIO</v>
      </c>
      <c r="AK365" s="329"/>
    </row>
    <row r="366" spans="1:37" ht="18.75" customHeight="1">
      <c r="A366" s="120">
        <f>YEAR(Tabla1[[#This Row],[FECHA DEL INCIDENTE]])*100+MONTH(Tabla1[[#This Row],[FECHA DEL INCIDENTE]])</f>
        <v>202504</v>
      </c>
      <c r="B366" s="120" t="s">
        <v>6347</v>
      </c>
      <c r="C366" s="120" t="s">
        <v>6348</v>
      </c>
      <c r="D366" s="120" t="s">
        <v>1067</v>
      </c>
      <c r="E366" s="120" t="s">
        <v>400</v>
      </c>
      <c r="F366" s="120" t="s">
        <v>2</v>
      </c>
      <c r="G366" s="232">
        <v>41260074</v>
      </c>
      <c r="H366" s="122" t="s">
        <v>7315</v>
      </c>
      <c r="I366" s="119"/>
      <c r="J366" s="235">
        <v>944009713</v>
      </c>
      <c r="K366" s="69" t="s">
        <v>7316</v>
      </c>
      <c r="L366" s="1" t="s">
        <v>7317</v>
      </c>
      <c r="M366" s="120"/>
      <c r="N366" t="s">
        <v>26</v>
      </c>
      <c r="O366" s="1" t="s">
        <v>358</v>
      </c>
      <c r="P366" s="66" t="s">
        <v>7318</v>
      </c>
      <c r="Q366" s="6" t="s">
        <v>7319</v>
      </c>
      <c r="R366" s="10" t="s">
        <v>400</v>
      </c>
      <c r="S366" s="1" t="s">
        <v>331</v>
      </c>
      <c r="T366" s="117">
        <v>45769</v>
      </c>
      <c r="U366" s="124" t="s">
        <v>7320</v>
      </c>
      <c r="V366" s="117">
        <v>45776</v>
      </c>
      <c r="W366" s="1" t="s">
        <v>141</v>
      </c>
      <c r="X366" s="120">
        <f>NETWORKDAYS(Tabla1[[#This Row],[FECHA DEL INCIDENTE]],Tabla1[[#This Row],[FECHA DE RESPUESTA]])</f>
        <v>6</v>
      </c>
      <c r="Y366" s="120" t="str">
        <f>IF(Tabla1[[#This Row],[ESTADO]]="ACTIVA","ACTIVA",IF(Tabla1[[#This Row],[ESTADO]]="CERRADA","CERRADA",IF(Tabla1[[#This Row],[ESTADO]]="TRASLADADA","CERRADA",IF(Tabla1[[#This Row],[ESTADO]]="DESMONTADA","CERRADA",IF(Tabla1[[#This Row],[ESTADO]]="SEGUIMIENTO","ACTIVA")))))</f>
        <v>CERRADA</v>
      </c>
      <c r="Z366" s="120" t="str">
        <f>+IF(Tabla1[[#This Row],[T. RESPUESTA]]&lt;=1,"24 HORAS",IF(Tabla1[[#This Row],[T. RESPUESTA]]=2,"48 HORAS",IF(Tabla1[[#This Row],[T. RESPUESTA]]=3,"72 HORAS",IF(Tabla1[[#This Row],[T. RESPUESTA]]=4,"96 HORAS",IF(Tabla1[[#This Row],[T. RESPUESTA]]=5,"120 HORAS",IF(Tabla1[[#This Row],[T. RESPUESTA]]&gt;=6,"6 DIAS O MAS","ERROR"))))))</f>
        <v>6 DIAS O MAS</v>
      </c>
      <c r="AA366" s="1" t="s">
        <v>6355</v>
      </c>
      <c r="AB366" s="120" t="str">
        <f>TEXT(Tabla1[[#This Row],[FECHA DEL INCIDENTE]],"MMM-DD")</f>
        <v>abr-22</v>
      </c>
      <c r="AC366" s="122" t="e">
        <f>VLOOKUP(G366,'Archivo data rimac reclamos'!B:C,2,0)</f>
        <v>#N/A</v>
      </c>
      <c r="AD366" s="122" t="e">
        <f>VLOOKUP(Tabla1[[#This Row],[dn]],'Reporte de casos MAD'!H:W,16,0)</f>
        <v>#N/A</v>
      </c>
      <c r="AE366" s="120" t="e">
        <f>VLOOKUP(Tabla1[[#This Row],[dn]],'HOJA 3 MEDICAMENTOS'!G:Q,11,0)</f>
        <v>#N/A</v>
      </c>
      <c r="AF366" s="119" t="e">
        <f>VLOOKUP(Tabla1[[#This Row],[dn]],'base pendientes viva 1a'!C:Q,15,0)</f>
        <v>#N/A</v>
      </c>
      <c r="AG366" s="119"/>
      <c r="AH366" s="119"/>
      <c r="AI366" s="120" t="str">
        <f>VLOOKUP(Tabla1[[#This Row],[MOTIVO]],clasificador!A:C,2,0)</f>
        <v>Acceso</v>
      </c>
      <c r="AJ366" s="120" t="str">
        <f>VLOOKUP(Tabla1[[#This Row],[MOTIVO]],clasificador!A:C,3,0)</f>
        <v>SERVICIO</v>
      </c>
      <c r="AK366" s="329"/>
    </row>
    <row r="367" spans="1:37" ht="18.75" customHeight="1">
      <c r="A367" s="1">
        <f>YEAR(Tabla1[[#This Row],[FECHA DEL INCIDENTE]])*100+MONTH(Tabla1[[#This Row],[FECHA DEL INCIDENTE]])</f>
        <v>202504</v>
      </c>
      <c r="B367" s="120" t="s">
        <v>6347</v>
      </c>
      <c r="C367" s="120" t="s">
        <v>6348</v>
      </c>
      <c r="D367" s="120" t="s">
        <v>1067</v>
      </c>
      <c r="E367" s="120" t="s">
        <v>400</v>
      </c>
      <c r="F367" s="120" t="s">
        <v>2</v>
      </c>
      <c r="G367" s="208">
        <v>9875344</v>
      </c>
      <c r="H367" s="2" t="s">
        <v>7321</v>
      </c>
      <c r="I367"/>
      <c r="J367" s="176">
        <v>943511757</v>
      </c>
      <c r="K367" s="1"/>
      <c r="L367" s="1"/>
      <c r="M367" s="1"/>
      <c r="N367" s="119" t="s">
        <v>6498</v>
      </c>
      <c r="O367" s="1" t="s">
        <v>299</v>
      </c>
      <c r="P367" s="66" t="s">
        <v>7322</v>
      </c>
      <c r="Q367" s="125" t="s">
        <v>6901</v>
      </c>
      <c r="R367" s="10" t="s">
        <v>400</v>
      </c>
      <c r="S367" s="1" t="s">
        <v>331</v>
      </c>
      <c r="T367" s="117">
        <v>45769</v>
      </c>
      <c r="U367" s="67" t="s">
        <v>7323</v>
      </c>
      <c r="V367" s="117">
        <v>45769</v>
      </c>
      <c r="W367" s="1" t="s">
        <v>141</v>
      </c>
      <c r="X367" s="1">
        <f>NETWORKDAYS(Tabla1[[#This Row],[FECHA DEL INCIDENTE]],Tabla1[[#This Row],[FECHA DE RESPUESTA]])</f>
        <v>1</v>
      </c>
      <c r="Y367" s="120" t="str">
        <f>IF(Tabla1[[#This Row],[ESTADO]]="ACTIVA","ACTIVA",IF(Tabla1[[#This Row],[ESTADO]]="CERRADA","CERRADA",IF(Tabla1[[#This Row],[ESTADO]]="TRASLADADA","CERRADA",IF(Tabla1[[#This Row],[ESTADO]]="DESMONTADA","CERRADA",IF(Tabla1[[#This Row],[ESTADO]]="SEGUIMIENTO","ACTIVA")))))</f>
        <v>CERRADA</v>
      </c>
      <c r="Z367" s="1" t="str">
        <f>+IF(Tabla1[[#This Row],[T. RESPUESTA]]&lt;=1,"24 HORAS",IF(Tabla1[[#This Row],[T. RESPUESTA]]=2,"48 HORAS",IF(Tabla1[[#This Row],[T. RESPUESTA]]=3,"72 HORAS",IF(Tabla1[[#This Row],[T. RESPUESTA]]=4,"96 HORAS",IF(Tabla1[[#This Row],[T. RESPUESTA]]=5,"120 HORAS",IF(Tabla1[[#This Row],[T. RESPUESTA]]&gt;=6,"6 DIAS O MAS","ERROR"))))))</f>
        <v>24 HORAS</v>
      </c>
      <c r="AA367" s="1" t="s">
        <v>6355</v>
      </c>
      <c r="AB367" s="120" t="str">
        <f>TEXT(Tabla1[[#This Row],[FECHA DEL INCIDENTE]],"MMM-DD")</f>
        <v>abr-22</v>
      </c>
      <c r="AC367" s="2" t="e">
        <f>VLOOKUP(G367,'Archivo data rimac reclamos'!B:C,2,0)</f>
        <v>#N/A</v>
      </c>
      <c r="AD367" s="2" t="e">
        <f>VLOOKUP(Tabla1[[#This Row],[dn]],'Reporte de casos MAD'!H:W,16,0)</f>
        <v>#N/A</v>
      </c>
      <c r="AE367" s="1" t="e">
        <f>VLOOKUP(Tabla1[[#This Row],[dn]],'HOJA 3 MEDICAMENTOS'!G:Q,11,0)</f>
        <v>#N/A</v>
      </c>
      <c r="AF367" t="e">
        <f>VLOOKUP(Tabla1[[#This Row],[dn]],'base pendientes viva 1a'!C:Q,15,0)</f>
        <v>#N/A</v>
      </c>
      <c r="AG367"/>
      <c r="AH367"/>
      <c r="AI367" s="120" t="str">
        <f>VLOOKUP(Tabla1[[#This Row],[MOTIVO]],clasificador!A:C,2,0)</f>
        <v>Atencion Asistencial</v>
      </c>
      <c r="AJ367" s="120" t="str">
        <f>VLOOKUP(Tabla1[[#This Row],[MOTIVO]],clasificador!A:C,3,0)</f>
        <v>SERVICIO</v>
      </c>
      <c r="AK367" s="329"/>
    </row>
    <row r="368" spans="1:37" ht="18.75" customHeight="1">
      <c r="A368" s="120">
        <f>YEAR(Tabla1[[#This Row],[FECHA DEL INCIDENTE]])*100+MONTH(Tabla1[[#This Row],[FECHA DEL INCIDENTE]])</f>
        <v>202504</v>
      </c>
      <c r="B368" s="120" t="s">
        <v>6347</v>
      </c>
      <c r="C368" s="120" t="s">
        <v>6348</v>
      </c>
      <c r="D368" s="120" t="s">
        <v>1067</v>
      </c>
      <c r="E368" s="120" t="s">
        <v>400</v>
      </c>
      <c r="F368" s="120" t="s">
        <v>2</v>
      </c>
      <c r="G368" s="232">
        <v>25791542</v>
      </c>
      <c r="H368" s="122" t="s">
        <v>6504</v>
      </c>
      <c r="I368" s="119" t="s">
        <v>6505</v>
      </c>
      <c r="J368" s="235">
        <v>994339590</v>
      </c>
      <c r="K368" s="69" t="s">
        <v>6506</v>
      </c>
      <c r="L368" s="120"/>
      <c r="M368" s="120"/>
      <c r="N368" s="119" t="s">
        <v>6498</v>
      </c>
      <c r="O368" s="1" t="s">
        <v>299</v>
      </c>
      <c r="P368" s="66" t="s">
        <v>7324</v>
      </c>
      <c r="Q368" s="6" t="s">
        <v>313</v>
      </c>
      <c r="R368" s="10" t="s">
        <v>400</v>
      </c>
      <c r="S368" s="1" t="s">
        <v>6759</v>
      </c>
      <c r="T368" s="117">
        <v>45769</v>
      </c>
      <c r="U368" s="67" t="s">
        <v>7325</v>
      </c>
      <c r="V368" s="117">
        <v>45769</v>
      </c>
      <c r="W368" s="1" t="s">
        <v>141</v>
      </c>
      <c r="X368" s="120">
        <f>NETWORKDAYS(Tabla1[[#This Row],[FECHA DEL INCIDENTE]],Tabla1[[#This Row],[FECHA DE RESPUESTA]])</f>
        <v>1</v>
      </c>
      <c r="Y368" s="120" t="str">
        <f>IF(Tabla1[[#This Row],[ESTADO]]="ACTIVA","ACTIVA",IF(Tabla1[[#This Row],[ESTADO]]="CERRADA","CERRADA",IF(Tabla1[[#This Row],[ESTADO]]="TRASLADADA","CERRADA",IF(Tabla1[[#This Row],[ESTADO]]="DESMONTADA","CERRADA",IF(Tabla1[[#This Row],[ESTADO]]="SEGUIMIENTO","ACTIVA")))))</f>
        <v>CERRADA</v>
      </c>
      <c r="Z368" s="120" t="str">
        <f>+IF(Tabla1[[#This Row],[T. RESPUESTA]]&lt;=1,"24 HORAS",IF(Tabla1[[#This Row],[T. RESPUESTA]]=2,"48 HORAS",IF(Tabla1[[#This Row],[T. RESPUESTA]]=3,"72 HORAS",IF(Tabla1[[#This Row],[T. RESPUESTA]]=4,"96 HORAS",IF(Tabla1[[#This Row],[T. RESPUESTA]]=5,"120 HORAS",IF(Tabla1[[#This Row],[T. RESPUESTA]]&gt;=6,"6 DIAS O MAS","ERROR"))))))</f>
        <v>24 HORAS</v>
      </c>
      <c r="AA368" s="1" t="s">
        <v>6355</v>
      </c>
      <c r="AB368" s="120" t="str">
        <f>TEXT(Tabla1[[#This Row],[FECHA DEL INCIDENTE]],"MMM-DD")</f>
        <v>abr-22</v>
      </c>
      <c r="AC368" s="122" t="str">
        <f>VLOOKUP(G368,'Archivo data rimac reclamos'!B:C,2,0)</f>
        <v>URGENTE RIMAC VIP / INSCRIPCION PROGRMA CUIDATE / CARLOS ALBERTO CHIRICHIGNO MENA</v>
      </c>
      <c r="AD368" s="122" t="e">
        <f>VLOOKUP(Tabla1[[#This Row],[dn]],'Reporte de casos MAD'!H:W,16,0)</f>
        <v>#N/A</v>
      </c>
      <c r="AE368" s="120" t="e">
        <f>VLOOKUP(Tabla1[[#This Row],[dn]],'HOJA 3 MEDICAMENTOS'!G:Q,11,0)</f>
        <v>#N/A</v>
      </c>
      <c r="AF368" s="119" t="e">
        <f>VLOOKUP(Tabla1[[#This Row],[dn]],'base pendientes viva 1a'!C:Q,15,0)</f>
        <v>#N/A</v>
      </c>
      <c r="AG368" s="119"/>
      <c r="AH368" s="119"/>
      <c r="AI368" s="120" t="str">
        <f>VLOOKUP(Tabla1[[#This Row],[MOTIVO]],clasificador!A:C,2,0)</f>
        <v>Acceso</v>
      </c>
      <c r="AJ368" s="120" t="str">
        <f>VLOOKUP(Tabla1[[#This Row],[MOTIVO]],clasificador!A:C,3,0)</f>
        <v>SERVICIO</v>
      </c>
      <c r="AK368" s="329"/>
    </row>
    <row r="369" spans="1:37" ht="18.75" hidden="1" customHeight="1">
      <c r="A369" s="120">
        <f>YEAR(Tabla1[[#This Row],[FECHA DEL INCIDENTE]])*100+MONTH(Tabla1[[#This Row],[FECHA DEL INCIDENTE]])</f>
        <v>202504</v>
      </c>
      <c r="B369" s="120" t="s">
        <v>6347</v>
      </c>
      <c r="C369" s="120" t="s">
        <v>6348</v>
      </c>
      <c r="D369" s="120" t="s">
        <v>1067</v>
      </c>
      <c r="E369" s="120" t="s">
        <v>400</v>
      </c>
      <c r="F369" s="120" t="s">
        <v>2</v>
      </c>
      <c r="G369" s="232">
        <v>29222292</v>
      </c>
      <c r="H369" s="122" t="s">
        <v>83</v>
      </c>
      <c r="I369" s="119"/>
      <c r="J369" s="235"/>
      <c r="K369" s="120"/>
      <c r="L369" s="120"/>
      <c r="M369" s="120"/>
      <c r="N369" s="119" t="s">
        <v>6498</v>
      </c>
      <c r="O369" s="1" t="s">
        <v>299</v>
      </c>
      <c r="P369" s="66" t="s">
        <v>7326</v>
      </c>
      <c r="Q369" s="125" t="s">
        <v>6717</v>
      </c>
      <c r="R369" s="10" t="s">
        <v>383</v>
      </c>
      <c r="S369" s="1" t="s">
        <v>422</v>
      </c>
      <c r="T369" s="117">
        <v>45769</v>
      </c>
      <c r="U369" s="67" t="s">
        <v>7327</v>
      </c>
      <c r="V369" s="117">
        <v>45769</v>
      </c>
      <c r="W369" s="1" t="s">
        <v>141</v>
      </c>
      <c r="X369" s="120">
        <f>NETWORKDAYS(Tabla1[[#This Row],[FECHA DEL INCIDENTE]],Tabla1[[#This Row],[FECHA DE RESPUESTA]])</f>
        <v>1</v>
      </c>
      <c r="Y369" s="120" t="str">
        <f>IF(Tabla1[[#This Row],[ESTADO]]="ACTIVA","ACTIVA",IF(Tabla1[[#This Row],[ESTADO]]="CERRADA","CERRADA",IF(Tabla1[[#This Row],[ESTADO]]="TRASLADADA","CERRADA",IF(Tabla1[[#This Row],[ESTADO]]="DESMONTADA","CERRADA",IF(Tabla1[[#This Row],[ESTADO]]="SEGUIMIENTO","ACTIVA")))))</f>
        <v>CERRADA</v>
      </c>
      <c r="Z369" s="120" t="str">
        <f>+IF(Tabla1[[#This Row],[T. RESPUESTA]]&lt;=1,"24 HORAS",IF(Tabla1[[#This Row],[T. RESPUESTA]]=2,"48 HORAS",IF(Tabla1[[#This Row],[T. RESPUESTA]]=3,"72 HORAS",IF(Tabla1[[#This Row],[T. RESPUESTA]]=4,"96 HORAS",IF(Tabla1[[#This Row],[T. RESPUESTA]]=5,"120 HORAS",IF(Tabla1[[#This Row],[T. RESPUESTA]]&gt;=6,"6 DIAS O MAS","ERROR"))))))</f>
        <v>24 HORAS</v>
      </c>
      <c r="AA369" s="1" t="s">
        <v>6355</v>
      </c>
      <c r="AB369" s="120" t="str">
        <f>TEXT(Tabla1[[#This Row],[FECHA DEL INCIDENTE]],"MMM-DD")</f>
        <v>abr-22</v>
      </c>
      <c r="AC369" s="122" t="e">
        <f>VLOOKUP(G369,'Archivo data rimac reclamos'!B:C,2,0)</f>
        <v>#N/A</v>
      </c>
      <c r="AD369" s="122" t="e">
        <f>VLOOKUP(Tabla1[[#This Row],[dn]],'Reporte de casos MAD'!H:W,16,0)</f>
        <v>#N/A</v>
      </c>
      <c r="AE369" s="120" t="e">
        <f>VLOOKUP(Tabla1[[#This Row],[dn]],'HOJA 3 MEDICAMENTOS'!G:Q,11,0)</f>
        <v>#N/A</v>
      </c>
      <c r="AF369" s="119" t="str">
        <f>VLOOKUP(Tabla1[[#This Row],[dn]],'base pendientes viva 1a'!C:Q,15,0)</f>
        <v>SI</v>
      </c>
      <c r="AG369" s="119"/>
      <c r="AH369" s="119"/>
      <c r="AI369" s="120" t="str">
        <f>VLOOKUP(Tabla1[[#This Row],[MOTIVO]],clasificador!A:C,2,0)</f>
        <v>Demora en atencion</v>
      </c>
      <c r="AJ369" s="120" t="str">
        <f>VLOOKUP(Tabla1[[#This Row],[MOTIVO]],clasificador!A:C,3,0)</f>
        <v>SERVICIO</v>
      </c>
      <c r="AK369" s="329"/>
    </row>
    <row r="370" spans="1:37" ht="18.75" hidden="1" customHeight="1">
      <c r="A370" s="120">
        <f>YEAR(Tabla1[[#This Row],[FECHA DEL INCIDENTE]])*100+MONTH(Tabla1[[#This Row],[FECHA DEL INCIDENTE]])</f>
        <v>202504</v>
      </c>
      <c r="B370" s="1" t="s">
        <v>6347</v>
      </c>
      <c r="C370" s="1" t="s">
        <v>6348</v>
      </c>
      <c r="D370" s="1" t="s">
        <v>1067</v>
      </c>
      <c r="E370" s="120" t="s">
        <v>400</v>
      </c>
      <c r="F370" s="1" t="s">
        <v>2</v>
      </c>
      <c r="G370" s="232">
        <v>43526403</v>
      </c>
      <c r="H370" s="2" t="s">
        <v>7328</v>
      </c>
      <c r="I370" s="119"/>
      <c r="J370" s="235"/>
      <c r="K370" s="120"/>
      <c r="L370" s="1" t="s">
        <v>7329</v>
      </c>
      <c r="M370" s="120"/>
      <c r="N370" t="s">
        <v>26</v>
      </c>
      <c r="O370" s="1" t="s">
        <v>358</v>
      </c>
      <c r="P370" s="66" t="s">
        <v>7330</v>
      </c>
      <c r="Q370" s="6" t="s">
        <v>6352</v>
      </c>
      <c r="R370" s="10" t="s">
        <v>338</v>
      </c>
      <c r="S370" s="1" t="s">
        <v>6353</v>
      </c>
      <c r="T370" s="117">
        <v>45769</v>
      </c>
      <c r="U370" s="124" t="s">
        <v>7331</v>
      </c>
      <c r="V370" s="117">
        <v>45777</v>
      </c>
      <c r="W370" s="1" t="s">
        <v>141</v>
      </c>
      <c r="X370" s="120">
        <f>NETWORKDAYS(Tabla1[[#This Row],[FECHA DEL INCIDENTE]],Tabla1[[#This Row],[FECHA DE RESPUESTA]])</f>
        <v>7</v>
      </c>
      <c r="Y370" s="120" t="str">
        <f>IF(Tabla1[[#This Row],[ESTADO]]="ACTIVA","ACTIVA",IF(Tabla1[[#This Row],[ESTADO]]="CERRADA","CERRADA",IF(Tabla1[[#This Row],[ESTADO]]="TRASLADADA","CERRADA",IF(Tabla1[[#This Row],[ESTADO]]="DESMONTADA","CERRADA",IF(Tabla1[[#This Row],[ESTADO]]="SEGUIMIENTO","ACTIVA")))))</f>
        <v>CERRADA</v>
      </c>
      <c r="Z370" s="120" t="str">
        <f>+IF(Tabla1[[#This Row],[T. RESPUESTA]]&lt;=1,"24 HORAS",IF(Tabla1[[#This Row],[T. RESPUESTA]]=2,"48 HORAS",IF(Tabla1[[#This Row],[T. RESPUESTA]]=3,"72 HORAS",IF(Tabla1[[#This Row],[T. RESPUESTA]]=4,"96 HORAS",IF(Tabla1[[#This Row],[T. RESPUESTA]]=5,"120 HORAS",IF(Tabla1[[#This Row],[T. RESPUESTA]]&gt;=6,"6 DIAS O MAS","ERROR"))))))</f>
        <v>6 DIAS O MAS</v>
      </c>
      <c r="AA370" s="1" t="s">
        <v>6355</v>
      </c>
      <c r="AB370" s="120" t="str">
        <f>TEXT(Tabla1[[#This Row],[FECHA DEL INCIDENTE]],"MMM-DD")</f>
        <v>abr-22</v>
      </c>
      <c r="AC370" s="122" t="e">
        <f>VLOOKUP(G370,'Archivo data rimac reclamos'!B:C,2,0)</f>
        <v>#N/A</v>
      </c>
      <c r="AD370" s="122" t="e">
        <f>VLOOKUP(Tabla1[[#This Row],[dn]],'Reporte de casos MAD'!H:W,16,0)</f>
        <v>#N/A</v>
      </c>
      <c r="AE370" s="120" t="e">
        <f>VLOOKUP(Tabla1[[#This Row],[dn]],'HOJA 3 MEDICAMENTOS'!G:Q,11,0)</f>
        <v>#N/A</v>
      </c>
      <c r="AF370" s="119" t="e">
        <f>VLOOKUP(Tabla1[[#This Row],[dn]],'base pendientes viva 1a'!C:Q,15,0)</f>
        <v>#N/A</v>
      </c>
      <c r="AG370" s="119"/>
      <c r="AH370" s="119"/>
      <c r="AI370" s="120" t="str">
        <f>VLOOKUP(Tabla1[[#This Row],[MOTIVO]],clasificador!A:C,2,0)</f>
        <v>Medicamentos</v>
      </c>
      <c r="AJ370" s="120" t="str">
        <f>VLOOKUP(Tabla1[[#This Row],[MOTIVO]],clasificador!A:C,3,0)</f>
        <v>SERVICIO</v>
      </c>
      <c r="AK370" s="329"/>
    </row>
    <row r="371" spans="1:37" ht="18.75" hidden="1" customHeight="1">
      <c r="A371" s="120">
        <f>YEAR(Tabla1[[#This Row],[FECHA DEL INCIDENTE]])*100+MONTH(Tabla1[[#This Row],[FECHA DEL INCIDENTE]])</f>
        <v>202504</v>
      </c>
      <c r="B371" s="1" t="s">
        <v>6347</v>
      </c>
      <c r="C371" s="1" t="s">
        <v>6348</v>
      </c>
      <c r="D371" s="1" t="s">
        <v>1067</v>
      </c>
      <c r="E371" s="120" t="s">
        <v>400</v>
      </c>
      <c r="F371" s="1" t="s">
        <v>2</v>
      </c>
      <c r="G371" s="232">
        <v>9309622</v>
      </c>
      <c r="H371" s="2" t="s">
        <v>7016</v>
      </c>
      <c r="I371" s="119"/>
      <c r="J371" s="235"/>
      <c r="K371" s="120"/>
      <c r="L371" s="120"/>
      <c r="M371" s="120"/>
      <c r="N371" t="s">
        <v>298</v>
      </c>
      <c r="O371" s="1" t="s">
        <v>299</v>
      </c>
      <c r="P371" s="121" t="s">
        <v>7332</v>
      </c>
      <c r="Q371" s="6" t="s">
        <v>7224</v>
      </c>
      <c r="R371" s="10" t="s">
        <v>421</v>
      </c>
      <c r="S371" s="1" t="s">
        <v>7333</v>
      </c>
      <c r="T371" s="117">
        <v>45769</v>
      </c>
      <c r="U371" s="124" t="s">
        <v>7334</v>
      </c>
      <c r="V371" s="117">
        <v>45776</v>
      </c>
      <c r="W371" s="1" t="s">
        <v>141</v>
      </c>
      <c r="X371" s="120">
        <f>NETWORKDAYS(Tabla1[[#This Row],[FECHA DEL INCIDENTE]],Tabla1[[#This Row],[FECHA DE RESPUESTA]])</f>
        <v>6</v>
      </c>
      <c r="Y371" s="120" t="str">
        <f>IF(Tabla1[[#This Row],[ESTADO]]="ACTIVA","ACTIVA",IF(Tabla1[[#This Row],[ESTADO]]="CERRADA","CERRADA",IF(Tabla1[[#This Row],[ESTADO]]="TRASLADADA","CERRADA",IF(Tabla1[[#This Row],[ESTADO]]="DESMONTADA","CERRADA",IF(Tabla1[[#This Row],[ESTADO]]="SEGUIMIENTO","ACTIVA")))))</f>
        <v>CERRADA</v>
      </c>
      <c r="Z371" s="120" t="str">
        <f>+IF(Tabla1[[#This Row],[T. RESPUESTA]]&lt;=1,"24 HORAS",IF(Tabla1[[#This Row],[T. RESPUESTA]]=2,"48 HORAS",IF(Tabla1[[#This Row],[T. RESPUESTA]]=3,"72 HORAS",IF(Tabla1[[#This Row],[T. RESPUESTA]]=4,"96 HORAS",IF(Tabla1[[#This Row],[T. RESPUESTA]]=5,"120 HORAS",IF(Tabla1[[#This Row],[T. RESPUESTA]]&gt;=6,"6 DIAS O MAS","ERROR"))))))</f>
        <v>6 DIAS O MAS</v>
      </c>
      <c r="AA371" s="1" t="s">
        <v>6355</v>
      </c>
      <c r="AB371" s="120" t="str">
        <f>TEXT(Tabla1[[#This Row],[FECHA DEL INCIDENTE]],"MMM-DD")</f>
        <v>abr-22</v>
      </c>
      <c r="AC371" s="122" t="e">
        <f>VLOOKUP(G371,'Archivo data rimac reclamos'!B:C,2,0)</f>
        <v>#N/A</v>
      </c>
      <c r="AD371" s="122" t="e">
        <f>VLOOKUP(Tabla1[[#This Row],[dn]],'Reporte de casos MAD'!H:W,16,0)</f>
        <v>#N/A</v>
      </c>
      <c r="AE371" s="120" t="e">
        <f>VLOOKUP(Tabla1[[#This Row],[dn]],'HOJA 3 MEDICAMENTOS'!G:Q,11,0)</f>
        <v>#N/A</v>
      </c>
      <c r="AF371" s="119" t="e">
        <f>VLOOKUP(Tabla1[[#This Row],[dn]],'base pendientes viva 1a'!C:Q,15,0)</f>
        <v>#N/A</v>
      </c>
      <c r="AG371" s="119"/>
      <c r="AH371" s="119"/>
      <c r="AI371" s="120" t="str">
        <f>VLOOKUP(Tabla1[[#This Row],[MOTIVO]],clasificador!A:C,2,0)</f>
        <v>Solicitud</v>
      </c>
      <c r="AJ371" s="120" t="str">
        <f>VLOOKUP(Tabla1[[#This Row],[MOTIVO]],clasificador!A:C,3,0)</f>
        <v>SOLICITUD</v>
      </c>
      <c r="AK371" s="329"/>
    </row>
    <row r="372" spans="1:37" ht="18.75" hidden="1" customHeight="1">
      <c r="A372" s="120">
        <f>YEAR(Tabla1[[#This Row],[FECHA DEL INCIDENTE]])*100+MONTH(Tabla1[[#This Row],[FECHA DEL INCIDENTE]])</f>
        <v>202504</v>
      </c>
      <c r="B372" s="1" t="s">
        <v>6347</v>
      </c>
      <c r="C372" s="1" t="s">
        <v>6348</v>
      </c>
      <c r="D372" s="1" t="s">
        <v>1067</v>
      </c>
      <c r="E372" s="120" t="s">
        <v>400</v>
      </c>
      <c r="F372" s="120" t="s">
        <v>2</v>
      </c>
      <c r="G372" s="232">
        <v>8515037</v>
      </c>
      <c r="H372" s="122" t="s">
        <v>6733</v>
      </c>
      <c r="I372" s="119"/>
      <c r="J372" s="235"/>
      <c r="K372" s="120"/>
      <c r="L372" s="120"/>
      <c r="M372" s="120"/>
      <c r="N372" s="119" t="s">
        <v>6498</v>
      </c>
      <c r="O372" s="1" t="s">
        <v>299</v>
      </c>
      <c r="P372" s="66" t="s">
        <v>7335</v>
      </c>
      <c r="Q372" s="6" t="s">
        <v>6352</v>
      </c>
      <c r="R372" s="10" t="s">
        <v>338</v>
      </c>
      <c r="S372" s="1" t="s">
        <v>6353</v>
      </c>
      <c r="T372" s="117">
        <v>45769</v>
      </c>
      <c r="U372" s="67" t="s">
        <v>7336</v>
      </c>
      <c r="V372" s="117">
        <v>45775</v>
      </c>
      <c r="W372" s="1" t="s">
        <v>141</v>
      </c>
      <c r="X372" s="120">
        <f>NETWORKDAYS(Tabla1[[#This Row],[FECHA DEL INCIDENTE]],Tabla1[[#This Row],[FECHA DE RESPUESTA]])</f>
        <v>5</v>
      </c>
      <c r="Y372" s="120" t="str">
        <f>IF(Tabla1[[#This Row],[ESTADO]]="ACTIVA","ACTIVA",IF(Tabla1[[#This Row],[ESTADO]]="CERRADA","CERRADA",IF(Tabla1[[#This Row],[ESTADO]]="TRASLADADA","CERRADA",IF(Tabla1[[#This Row],[ESTADO]]="DESMONTADA","CERRADA",IF(Tabla1[[#This Row],[ESTADO]]="SEGUIMIENTO","ACTIVA")))))</f>
        <v>CERRADA</v>
      </c>
      <c r="Z372" s="120" t="str">
        <f>+IF(Tabla1[[#This Row],[T. RESPUESTA]]&lt;=1,"24 HORAS",IF(Tabla1[[#This Row],[T. RESPUESTA]]=2,"48 HORAS",IF(Tabla1[[#This Row],[T. RESPUESTA]]=3,"72 HORAS",IF(Tabla1[[#This Row],[T. RESPUESTA]]=4,"96 HORAS",IF(Tabla1[[#This Row],[T. RESPUESTA]]=5,"120 HORAS",IF(Tabla1[[#This Row],[T. RESPUESTA]]&gt;=6,"6 DIAS O MAS","ERROR"))))))</f>
        <v>120 HORAS</v>
      </c>
      <c r="AA372" s="1" t="s">
        <v>6355</v>
      </c>
      <c r="AB372" s="120" t="str">
        <f>TEXT(Tabla1[[#This Row],[FECHA DEL INCIDENTE]],"MMM-DD")</f>
        <v>abr-22</v>
      </c>
      <c r="AC372" s="122" t="e">
        <f>VLOOKUP(G372,'Archivo data rimac reclamos'!B:C,2,0)</f>
        <v>#N/A</v>
      </c>
      <c r="AD372" s="122" t="e">
        <f>VLOOKUP(Tabla1[[#This Row],[dn]],'Reporte de casos MAD'!H:W,16,0)</f>
        <v>#N/A</v>
      </c>
      <c r="AE372" s="120" t="e">
        <f>VLOOKUP(Tabla1[[#This Row],[dn]],'HOJA 3 MEDICAMENTOS'!G:Q,11,0)</f>
        <v>#N/A</v>
      </c>
      <c r="AF372" s="119" t="e">
        <f>VLOOKUP(Tabla1[[#This Row],[dn]],'base pendientes viva 1a'!C:Q,15,0)</f>
        <v>#N/A</v>
      </c>
      <c r="AG372" s="119"/>
      <c r="AH372" s="119"/>
      <c r="AI372" s="120" t="str">
        <f>VLOOKUP(Tabla1[[#This Row],[MOTIVO]],clasificador!A:C,2,0)</f>
        <v>Medicamentos</v>
      </c>
      <c r="AJ372" s="120" t="str">
        <f>VLOOKUP(Tabla1[[#This Row],[MOTIVO]],clasificador!A:C,3,0)</f>
        <v>SERVICIO</v>
      </c>
      <c r="AK372" s="329"/>
    </row>
    <row r="373" spans="1:37" ht="18.75" hidden="1" customHeight="1">
      <c r="A373" s="120">
        <f>YEAR(Tabla1[[#This Row],[FECHA DEL INCIDENTE]])*100+MONTH(Tabla1[[#This Row],[FECHA DEL INCIDENTE]])</f>
        <v>202504</v>
      </c>
      <c r="B373" s="1" t="s">
        <v>6347</v>
      </c>
      <c r="C373" s="1" t="s">
        <v>6348</v>
      </c>
      <c r="D373" s="1" t="s">
        <v>1067</v>
      </c>
      <c r="E373" s="120" t="s">
        <v>400</v>
      </c>
      <c r="F373" s="120" t="s">
        <v>2</v>
      </c>
      <c r="G373" s="232">
        <v>8610196</v>
      </c>
      <c r="H373" s="122" t="s">
        <v>6736</v>
      </c>
      <c r="I373" s="119"/>
      <c r="J373" s="235"/>
      <c r="K373" s="120"/>
      <c r="L373" s="120"/>
      <c r="M373" s="120"/>
      <c r="N373" s="119" t="s">
        <v>6498</v>
      </c>
      <c r="O373" s="1" t="s">
        <v>299</v>
      </c>
      <c r="P373" s="66" t="s">
        <v>7335</v>
      </c>
      <c r="Q373" s="6" t="s">
        <v>6352</v>
      </c>
      <c r="R373" s="10" t="s">
        <v>338</v>
      </c>
      <c r="S373" s="1" t="s">
        <v>6353</v>
      </c>
      <c r="T373" s="117">
        <v>45769</v>
      </c>
      <c r="U373" s="67" t="s">
        <v>7336</v>
      </c>
      <c r="V373" s="117">
        <v>45775</v>
      </c>
      <c r="W373" s="1" t="s">
        <v>141</v>
      </c>
      <c r="X373" s="120">
        <f>NETWORKDAYS(Tabla1[[#This Row],[FECHA DEL INCIDENTE]],Tabla1[[#This Row],[FECHA DE RESPUESTA]])</f>
        <v>5</v>
      </c>
      <c r="Y373" s="120" t="str">
        <f>IF(Tabla1[[#This Row],[ESTADO]]="ACTIVA","ACTIVA",IF(Tabla1[[#This Row],[ESTADO]]="CERRADA","CERRADA",IF(Tabla1[[#This Row],[ESTADO]]="TRASLADADA","CERRADA",IF(Tabla1[[#This Row],[ESTADO]]="DESMONTADA","CERRADA",IF(Tabla1[[#This Row],[ESTADO]]="SEGUIMIENTO","ACTIVA")))))</f>
        <v>CERRADA</v>
      </c>
      <c r="Z373" s="120" t="str">
        <f>+IF(Tabla1[[#This Row],[T. RESPUESTA]]&lt;=1,"24 HORAS",IF(Tabla1[[#This Row],[T. RESPUESTA]]=2,"48 HORAS",IF(Tabla1[[#This Row],[T. RESPUESTA]]=3,"72 HORAS",IF(Tabla1[[#This Row],[T. RESPUESTA]]=4,"96 HORAS",IF(Tabla1[[#This Row],[T. RESPUESTA]]=5,"120 HORAS",IF(Tabla1[[#This Row],[T. RESPUESTA]]&gt;=6,"6 DIAS O MAS","ERROR"))))))</f>
        <v>120 HORAS</v>
      </c>
      <c r="AA373" s="1" t="s">
        <v>6355</v>
      </c>
      <c r="AB373" s="120" t="str">
        <f>TEXT(Tabla1[[#This Row],[FECHA DEL INCIDENTE]],"MMM-DD")</f>
        <v>abr-22</v>
      </c>
      <c r="AC373" s="122" t="e">
        <f>VLOOKUP(G373,'Archivo data rimac reclamos'!B:C,2,0)</f>
        <v>#N/A</v>
      </c>
      <c r="AD373" s="122" t="e">
        <f>VLOOKUP(Tabla1[[#This Row],[dn]],'Reporte de casos MAD'!H:W,16,0)</f>
        <v>#N/A</v>
      </c>
      <c r="AE373" s="120" t="e">
        <f>VLOOKUP(Tabla1[[#This Row],[dn]],'HOJA 3 MEDICAMENTOS'!G:Q,11,0)</f>
        <v>#N/A</v>
      </c>
      <c r="AF373" s="119" t="e">
        <f>VLOOKUP(Tabla1[[#This Row],[dn]],'base pendientes viva 1a'!C:Q,15,0)</f>
        <v>#N/A</v>
      </c>
      <c r="AG373" s="119"/>
      <c r="AH373" s="119"/>
      <c r="AI373" s="120" t="str">
        <f>VLOOKUP(Tabla1[[#This Row],[MOTIVO]],clasificador!A:C,2,0)</f>
        <v>Medicamentos</v>
      </c>
      <c r="AJ373" s="120" t="str">
        <f>VLOOKUP(Tabla1[[#This Row],[MOTIVO]],clasificador!A:C,3,0)</f>
        <v>SERVICIO</v>
      </c>
      <c r="AK373" s="329"/>
    </row>
    <row r="374" spans="1:37" ht="18.75" hidden="1" customHeight="1">
      <c r="A374" s="120">
        <f>YEAR(Tabla1[[#This Row],[FECHA DEL INCIDENTE]])*100+MONTH(Tabla1[[#This Row],[FECHA DEL INCIDENTE]])</f>
        <v>202504</v>
      </c>
      <c r="B374" s="120" t="s">
        <v>6347</v>
      </c>
      <c r="C374" s="120" t="s">
        <v>6348</v>
      </c>
      <c r="D374" s="120" t="s">
        <v>1067</v>
      </c>
      <c r="E374" s="120" t="s">
        <v>400</v>
      </c>
      <c r="F374" s="120" t="s">
        <v>2</v>
      </c>
      <c r="G374" s="232">
        <v>45716824</v>
      </c>
      <c r="H374" s="2" t="s">
        <v>7337</v>
      </c>
      <c r="I374" s="119"/>
      <c r="J374" s="235">
        <v>992634440</v>
      </c>
      <c r="K374" s="69" t="s">
        <v>7338</v>
      </c>
      <c r="L374" s="120"/>
      <c r="M374" s="120"/>
      <c r="N374" s="119" t="s">
        <v>6498</v>
      </c>
      <c r="O374" s="1" t="s">
        <v>299</v>
      </c>
      <c r="P374" s="121" t="s">
        <v>7339</v>
      </c>
      <c r="Q374" s="6" t="s">
        <v>6352</v>
      </c>
      <c r="R374" s="129" t="s">
        <v>338</v>
      </c>
      <c r="S374" s="1" t="s">
        <v>6353</v>
      </c>
      <c r="T374" s="117">
        <v>45770</v>
      </c>
      <c r="U374" s="67" t="s">
        <v>7340</v>
      </c>
      <c r="V374" s="117">
        <v>45770</v>
      </c>
      <c r="W374" s="1" t="s">
        <v>141</v>
      </c>
      <c r="X374" s="120">
        <f>NETWORKDAYS(Tabla1[[#This Row],[FECHA DEL INCIDENTE]],Tabla1[[#This Row],[FECHA DE RESPUESTA]])</f>
        <v>1</v>
      </c>
      <c r="Y374" s="120" t="str">
        <f>IF(Tabla1[[#This Row],[ESTADO]]="ACTIVA","ACTIVA",IF(Tabla1[[#This Row],[ESTADO]]="CERRADA","CERRADA",IF(Tabla1[[#This Row],[ESTADO]]="TRASLADADA","CERRADA",IF(Tabla1[[#This Row],[ESTADO]]="DESMONTADA","CERRADA",IF(Tabla1[[#This Row],[ESTADO]]="SEGUIMIENTO","ACTIVA")))))</f>
        <v>CERRADA</v>
      </c>
      <c r="Z374" s="120" t="str">
        <f>+IF(Tabla1[[#This Row],[T. RESPUESTA]]&lt;=1,"24 HORAS",IF(Tabla1[[#This Row],[T. RESPUESTA]]=2,"48 HORAS",IF(Tabla1[[#This Row],[T. RESPUESTA]]=3,"72 HORAS",IF(Tabla1[[#This Row],[T. RESPUESTA]]=4,"96 HORAS",IF(Tabla1[[#This Row],[T. RESPUESTA]]=5,"120 HORAS",IF(Tabla1[[#This Row],[T. RESPUESTA]]&gt;=6,"6 DIAS O MAS","ERROR"))))))</f>
        <v>24 HORAS</v>
      </c>
      <c r="AA374" s="1" t="s">
        <v>6355</v>
      </c>
      <c r="AB374" s="120" t="str">
        <f>TEXT(Tabla1[[#This Row],[FECHA DEL INCIDENTE]],"MMM-DD")</f>
        <v>abr-23</v>
      </c>
      <c r="AC374" s="122" t="e">
        <f>VLOOKUP(G374,'Archivo data rimac reclamos'!B:C,2,0)</f>
        <v>#N/A</v>
      </c>
      <c r="AD374" s="122" t="e">
        <f>VLOOKUP(Tabla1[[#This Row],[dn]],'Reporte de casos MAD'!H:W,16,0)</f>
        <v>#N/A</v>
      </c>
      <c r="AE374" s="120" t="e">
        <f>VLOOKUP(Tabla1[[#This Row],[dn]],'HOJA 3 MEDICAMENTOS'!G:Q,11,0)</f>
        <v>#N/A</v>
      </c>
      <c r="AF374" s="119" t="e">
        <f>VLOOKUP(Tabla1[[#This Row],[dn]],'base pendientes viva 1a'!C:Q,15,0)</f>
        <v>#N/A</v>
      </c>
      <c r="AG374" s="119"/>
      <c r="AH374" s="119"/>
      <c r="AI374" s="120" t="str">
        <f>VLOOKUP(Tabla1[[#This Row],[MOTIVO]],clasificador!A:C,2,0)</f>
        <v>Medicamentos</v>
      </c>
      <c r="AJ374" s="120" t="str">
        <f>VLOOKUP(Tabla1[[#This Row],[MOTIVO]],clasificador!A:C,3,0)</f>
        <v>SERVICIO</v>
      </c>
      <c r="AK374" s="329"/>
    </row>
    <row r="375" spans="1:37" ht="18.75" customHeight="1">
      <c r="A375" s="120">
        <f>YEAR(Tabla1[[#This Row],[FECHA DEL INCIDENTE]])*100+MONTH(Tabla1[[#This Row],[FECHA DEL INCIDENTE]])</f>
        <v>202504</v>
      </c>
      <c r="B375" s="120" t="s">
        <v>6347</v>
      </c>
      <c r="C375" s="120" t="s">
        <v>6348</v>
      </c>
      <c r="D375" s="120" t="s">
        <v>1067</v>
      </c>
      <c r="E375" s="120" t="s">
        <v>400</v>
      </c>
      <c r="F375" s="120" t="s">
        <v>2</v>
      </c>
      <c r="G375" s="232">
        <v>6454887</v>
      </c>
      <c r="H375" s="2" t="s">
        <v>7341</v>
      </c>
      <c r="I375" s="119"/>
      <c r="J375" s="235"/>
      <c r="K375" s="120"/>
      <c r="L375" s="120"/>
      <c r="M375" s="120"/>
      <c r="N375" s="119" t="s">
        <v>6498</v>
      </c>
      <c r="O375" s="1" t="s">
        <v>299</v>
      </c>
      <c r="P375" s="121" t="s">
        <v>7342</v>
      </c>
      <c r="Q375" s="6" t="s">
        <v>313</v>
      </c>
      <c r="R375" s="10" t="s">
        <v>400</v>
      </c>
      <c r="S375" s="1" t="s">
        <v>6751</v>
      </c>
      <c r="T375" s="117">
        <v>45770</v>
      </c>
      <c r="U375" s="67" t="s">
        <v>7343</v>
      </c>
      <c r="V375" s="117">
        <v>45770</v>
      </c>
      <c r="W375" s="1" t="s">
        <v>141</v>
      </c>
      <c r="X375" s="120">
        <f>NETWORKDAYS(Tabla1[[#This Row],[FECHA DEL INCIDENTE]],Tabla1[[#This Row],[FECHA DE RESPUESTA]])</f>
        <v>1</v>
      </c>
      <c r="Y375" s="120" t="str">
        <f>IF(Tabla1[[#This Row],[ESTADO]]="ACTIVA","ACTIVA",IF(Tabla1[[#This Row],[ESTADO]]="CERRADA","CERRADA",IF(Tabla1[[#This Row],[ESTADO]]="TRASLADADA","CERRADA",IF(Tabla1[[#This Row],[ESTADO]]="DESMONTADA","CERRADA",IF(Tabla1[[#This Row],[ESTADO]]="SEGUIMIENTO","ACTIVA")))))</f>
        <v>CERRADA</v>
      </c>
      <c r="Z375" s="120" t="str">
        <f>+IF(Tabla1[[#This Row],[T. RESPUESTA]]&lt;=1,"24 HORAS",IF(Tabla1[[#This Row],[T. RESPUESTA]]=2,"48 HORAS",IF(Tabla1[[#This Row],[T. RESPUESTA]]=3,"72 HORAS",IF(Tabla1[[#This Row],[T. RESPUESTA]]=4,"96 HORAS",IF(Tabla1[[#This Row],[T. RESPUESTA]]=5,"120 HORAS",IF(Tabla1[[#This Row],[T. RESPUESTA]]&gt;=6,"6 DIAS O MAS","ERROR"))))))</f>
        <v>24 HORAS</v>
      </c>
      <c r="AA375" s="1" t="s">
        <v>6355</v>
      </c>
      <c r="AB375" s="120" t="str">
        <f>TEXT(Tabla1[[#This Row],[FECHA DEL INCIDENTE]],"MMM-DD")</f>
        <v>abr-23</v>
      </c>
      <c r="AC375" s="122" t="e">
        <f>VLOOKUP(G375,'Archivo data rimac reclamos'!B:C,2,0)</f>
        <v>#N/A</v>
      </c>
      <c r="AD375" s="122" t="e">
        <f>VLOOKUP(Tabla1[[#This Row],[dn]],'Reporte de casos MAD'!H:W,16,0)</f>
        <v>#N/A</v>
      </c>
      <c r="AE375" s="120" t="e">
        <f>VLOOKUP(Tabla1[[#This Row],[dn]],'HOJA 3 MEDICAMENTOS'!G:Q,11,0)</f>
        <v>#N/A</v>
      </c>
      <c r="AF375" s="119" t="e">
        <f>VLOOKUP(Tabla1[[#This Row],[dn]],'base pendientes viva 1a'!C:Q,15,0)</f>
        <v>#N/A</v>
      </c>
      <c r="AG375" s="119"/>
      <c r="AH375" s="119"/>
      <c r="AI375" s="120" t="str">
        <f>VLOOKUP(Tabla1[[#This Row],[MOTIVO]],clasificador!A:C,2,0)</f>
        <v>Acceso</v>
      </c>
      <c r="AJ375" s="120" t="str">
        <f>VLOOKUP(Tabla1[[#This Row],[MOTIVO]],clasificador!A:C,3,0)</f>
        <v>SERVICIO</v>
      </c>
      <c r="AK375" s="329"/>
    </row>
    <row r="376" spans="1:37" ht="18.75" customHeight="1">
      <c r="A376" s="120">
        <f>YEAR(Tabla1[[#This Row],[FECHA DEL INCIDENTE]])*100+MONTH(Tabla1[[#This Row],[FECHA DEL INCIDENTE]])</f>
        <v>202504</v>
      </c>
      <c r="B376" s="120" t="s">
        <v>6347</v>
      </c>
      <c r="C376" s="120" t="s">
        <v>6348</v>
      </c>
      <c r="D376" s="120" t="s">
        <v>1067</v>
      </c>
      <c r="E376" s="120" t="s">
        <v>400</v>
      </c>
      <c r="F376" s="120" t="s">
        <v>2</v>
      </c>
      <c r="G376" s="232">
        <v>46094728</v>
      </c>
      <c r="H376" s="122" t="s">
        <v>7067</v>
      </c>
      <c r="I376" s="119"/>
      <c r="J376" s="235"/>
      <c r="K376" s="120"/>
      <c r="L376" s="120"/>
      <c r="M376" s="120"/>
      <c r="N376" s="119" t="s">
        <v>6498</v>
      </c>
      <c r="O376" s="1" t="s">
        <v>299</v>
      </c>
      <c r="P376" s="121" t="s">
        <v>7344</v>
      </c>
      <c r="Q376" s="125" t="s">
        <v>6700</v>
      </c>
      <c r="R376" s="10" t="s">
        <v>400</v>
      </c>
      <c r="S376" s="1" t="s">
        <v>6508</v>
      </c>
      <c r="T376" s="117">
        <v>45770</v>
      </c>
      <c r="U376" s="67" t="s">
        <v>7345</v>
      </c>
      <c r="V376" s="117">
        <v>45770</v>
      </c>
      <c r="W376" s="1" t="s">
        <v>141</v>
      </c>
      <c r="X376" s="120">
        <f>NETWORKDAYS(Tabla1[[#This Row],[FECHA DEL INCIDENTE]],Tabla1[[#This Row],[FECHA DE RESPUESTA]])</f>
        <v>1</v>
      </c>
      <c r="Y376" s="120" t="str">
        <f>IF(Tabla1[[#This Row],[ESTADO]]="ACTIVA","ACTIVA",IF(Tabla1[[#This Row],[ESTADO]]="CERRADA","CERRADA",IF(Tabla1[[#This Row],[ESTADO]]="TRASLADADA","CERRADA",IF(Tabla1[[#This Row],[ESTADO]]="DESMONTADA","CERRADA",IF(Tabla1[[#This Row],[ESTADO]]="SEGUIMIENTO","ACTIVA")))))</f>
        <v>CERRADA</v>
      </c>
      <c r="Z376" s="120" t="str">
        <f>+IF(Tabla1[[#This Row],[T. RESPUESTA]]&lt;=1,"24 HORAS",IF(Tabla1[[#This Row],[T. RESPUESTA]]=2,"48 HORAS",IF(Tabla1[[#This Row],[T. RESPUESTA]]=3,"72 HORAS",IF(Tabla1[[#This Row],[T. RESPUESTA]]=4,"96 HORAS",IF(Tabla1[[#This Row],[T. RESPUESTA]]=5,"120 HORAS",IF(Tabla1[[#This Row],[T. RESPUESTA]]&gt;=6,"6 DIAS O MAS","ERROR"))))))</f>
        <v>24 HORAS</v>
      </c>
      <c r="AA376" s="1" t="s">
        <v>6355</v>
      </c>
      <c r="AB376" s="120" t="str">
        <f>TEXT(Tabla1[[#This Row],[FECHA DEL INCIDENTE]],"MMM-DD")</f>
        <v>abr-23</v>
      </c>
      <c r="AC376" s="122" t="e">
        <f>VLOOKUP(G376,'Archivo data rimac reclamos'!B:C,2,0)</f>
        <v>#N/A</v>
      </c>
      <c r="AD376" s="122" t="e">
        <f>VLOOKUP(Tabla1[[#This Row],[dn]],'Reporte de casos MAD'!H:W,16,0)</f>
        <v>#N/A</v>
      </c>
      <c r="AE376" s="120" t="e">
        <f>VLOOKUP(Tabla1[[#This Row],[dn]],'HOJA 3 MEDICAMENTOS'!G:Q,11,0)</f>
        <v>#N/A</v>
      </c>
      <c r="AF376" s="119" t="e">
        <f>VLOOKUP(Tabla1[[#This Row],[dn]],'base pendientes viva 1a'!C:Q,15,0)</f>
        <v>#N/A</v>
      </c>
      <c r="AG376" s="119"/>
      <c r="AH376" s="119"/>
      <c r="AI376" s="120" t="str">
        <f>VLOOKUP(Tabla1[[#This Row],[MOTIVO]],clasificador!A:C,2,0)</f>
        <v>Acceso</v>
      </c>
      <c r="AJ376" s="120" t="str">
        <f>VLOOKUP(Tabla1[[#This Row],[MOTIVO]],clasificador!A:C,3,0)</f>
        <v>SERVICIO</v>
      </c>
      <c r="AK376" s="329"/>
    </row>
    <row r="377" spans="1:37" ht="18.75" hidden="1" customHeight="1">
      <c r="A377" s="1">
        <f>YEAR(Tabla1[[#This Row],[FECHA DEL INCIDENTE]])*100+MONTH(Tabla1[[#This Row],[FECHA DEL INCIDENTE]])</f>
        <v>202504</v>
      </c>
      <c r="B377" s="120" t="s">
        <v>6347</v>
      </c>
      <c r="C377" s="120" t="s">
        <v>6348</v>
      </c>
      <c r="D377" s="120" t="s">
        <v>1067</v>
      </c>
      <c r="E377" s="120" t="s">
        <v>400</v>
      </c>
      <c r="F377" s="120" t="s">
        <v>2</v>
      </c>
      <c r="G377" s="208">
        <v>71119014</v>
      </c>
      <c r="H377" s="2" t="s">
        <v>206</v>
      </c>
      <c r="I377"/>
      <c r="J377" s="176">
        <v>993508429</v>
      </c>
      <c r="K377" s="5" t="s">
        <v>7346</v>
      </c>
      <c r="L377" s="1"/>
      <c r="M377" s="1"/>
      <c r="N377" s="119" t="s">
        <v>6498</v>
      </c>
      <c r="O377" s="1" t="s">
        <v>299</v>
      </c>
      <c r="P377" s="66" t="s">
        <v>7347</v>
      </c>
      <c r="Q377" s="6" t="s">
        <v>313</v>
      </c>
      <c r="R377" s="10" t="s">
        <v>338</v>
      </c>
      <c r="S377" s="1" t="s">
        <v>339</v>
      </c>
      <c r="T377" s="117">
        <v>45770</v>
      </c>
      <c r="U377" s="67" t="s">
        <v>7348</v>
      </c>
      <c r="V377" s="117">
        <v>45771</v>
      </c>
      <c r="W377" s="1" t="s">
        <v>141</v>
      </c>
      <c r="X377" s="1">
        <f>NETWORKDAYS(Tabla1[[#This Row],[FECHA DEL INCIDENTE]],Tabla1[[#This Row],[FECHA DE RESPUESTA]])</f>
        <v>2</v>
      </c>
      <c r="Y377" s="120" t="str">
        <f>IF(Tabla1[[#This Row],[ESTADO]]="ACTIVA","ACTIVA",IF(Tabla1[[#This Row],[ESTADO]]="CERRADA","CERRADA",IF(Tabla1[[#This Row],[ESTADO]]="TRASLADADA","CERRADA",IF(Tabla1[[#This Row],[ESTADO]]="DESMONTADA","CERRADA",IF(Tabla1[[#This Row],[ESTADO]]="SEGUIMIENTO","ACTIVA")))))</f>
        <v>CERRADA</v>
      </c>
      <c r="Z377" s="1" t="str">
        <f>+IF(Tabla1[[#This Row],[T. RESPUESTA]]&lt;=1,"24 HORAS",IF(Tabla1[[#This Row],[T. RESPUESTA]]=2,"48 HORAS",IF(Tabla1[[#This Row],[T. RESPUESTA]]=3,"72 HORAS",IF(Tabla1[[#This Row],[T. RESPUESTA]]=4,"96 HORAS",IF(Tabla1[[#This Row],[T. RESPUESTA]]=5,"120 HORAS",IF(Tabla1[[#This Row],[T. RESPUESTA]]&gt;=6,"6 DIAS O MAS","ERROR"))))))</f>
        <v>48 HORAS</v>
      </c>
      <c r="AA377" s="1" t="s">
        <v>6355</v>
      </c>
      <c r="AB377" s="120" t="str">
        <f>TEXT(Tabla1[[#This Row],[FECHA DEL INCIDENTE]],"MMM-DD")</f>
        <v>abr-23</v>
      </c>
      <c r="AC377" s="2" t="e">
        <f>VLOOKUP(G377,'Archivo data rimac reclamos'!B:C,2,0)</f>
        <v>#N/A</v>
      </c>
      <c r="AD377" s="2" t="e">
        <f>VLOOKUP(Tabla1[[#This Row],[dn]],'Reporte de casos MAD'!H:W,16,0)</f>
        <v>#N/A</v>
      </c>
      <c r="AE377" s="1" t="e">
        <f>VLOOKUP(Tabla1[[#This Row],[dn]],'HOJA 3 MEDICAMENTOS'!G:Q,11,0)</f>
        <v>#N/A</v>
      </c>
      <c r="AF377" t="e">
        <f>VLOOKUP(Tabla1[[#This Row],[dn]],'base pendientes viva 1a'!C:Q,15,0)</f>
        <v>#N/A</v>
      </c>
      <c r="AG377"/>
      <c r="AH377"/>
      <c r="AI377" s="120" t="str">
        <f>VLOOKUP(Tabla1[[#This Row],[MOTIVO]],clasificador!A:C,2,0)</f>
        <v>Acceso</v>
      </c>
      <c r="AJ377" s="120" t="str">
        <f>VLOOKUP(Tabla1[[#This Row],[MOTIVO]],clasificador!A:C,3,0)</f>
        <v>SERVICIO</v>
      </c>
      <c r="AK377" s="329"/>
    </row>
    <row r="378" spans="1:37" ht="18.75" hidden="1" customHeight="1">
      <c r="A378" s="1">
        <f>YEAR(Tabla1[[#This Row],[FECHA DEL INCIDENTE]])*100+MONTH(Tabla1[[#This Row],[FECHA DEL INCIDENTE]])</f>
        <v>202504</v>
      </c>
      <c r="B378" s="120" t="s">
        <v>6347</v>
      </c>
      <c r="C378" s="120" t="s">
        <v>6348</v>
      </c>
      <c r="D378" s="120" t="s">
        <v>1067</v>
      </c>
      <c r="E378" s="120" t="s">
        <v>6819</v>
      </c>
      <c r="F378" s="120" t="s">
        <v>2</v>
      </c>
      <c r="G378" s="208">
        <v>60939348</v>
      </c>
      <c r="H378" s="2" t="s">
        <v>7349</v>
      </c>
      <c r="I378"/>
      <c r="J378" s="176">
        <v>944272904</v>
      </c>
      <c r="K378" s="69" t="s">
        <v>7350</v>
      </c>
      <c r="L378" s="1" t="s">
        <v>7351</v>
      </c>
      <c r="M378" s="1"/>
      <c r="N378" t="s">
        <v>26</v>
      </c>
      <c r="O378" s="1" t="s">
        <v>358</v>
      </c>
      <c r="P378" s="66" t="s">
        <v>7352</v>
      </c>
      <c r="Q378" s="6" t="s">
        <v>7353</v>
      </c>
      <c r="R378" s="10" t="s">
        <v>6819</v>
      </c>
      <c r="S378" s="1" t="s">
        <v>7354</v>
      </c>
      <c r="T378" s="117">
        <v>45770</v>
      </c>
      <c r="U378" s="67" t="s">
        <v>7355</v>
      </c>
      <c r="V378" s="117">
        <v>45771</v>
      </c>
      <c r="W378" s="1" t="s">
        <v>141</v>
      </c>
      <c r="X378" s="1">
        <f>NETWORKDAYS(Tabla1[[#This Row],[FECHA DEL INCIDENTE]],Tabla1[[#This Row],[FECHA DE RESPUESTA]])</f>
        <v>2</v>
      </c>
      <c r="Y378" s="120" t="str">
        <f>IF(Tabla1[[#This Row],[ESTADO]]="ACTIVA","ACTIVA",IF(Tabla1[[#This Row],[ESTADO]]="CERRADA","CERRADA",IF(Tabla1[[#This Row],[ESTADO]]="TRASLADADA","CERRADA",IF(Tabla1[[#This Row],[ESTADO]]="DESMONTADA","CERRADA",IF(Tabla1[[#This Row],[ESTADO]]="SEGUIMIENTO","ACTIVA")))))</f>
        <v>CERRADA</v>
      </c>
      <c r="Z378" s="1" t="str">
        <f>+IF(Tabla1[[#This Row],[T. RESPUESTA]]&lt;=1,"24 HORAS",IF(Tabla1[[#This Row],[T. RESPUESTA]]=2,"48 HORAS",IF(Tabla1[[#This Row],[T. RESPUESTA]]=3,"72 HORAS",IF(Tabla1[[#This Row],[T. RESPUESTA]]=4,"96 HORAS",IF(Tabla1[[#This Row],[T. RESPUESTA]]=5,"120 HORAS",IF(Tabla1[[#This Row],[T. RESPUESTA]]&gt;=6,"6 DIAS O MAS","ERROR"))))))</f>
        <v>48 HORAS</v>
      </c>
      <c r="AA378" s="1" t="s">
        <v>6355</v>
      </c>
      <c r="AB378" s="120" t="str">
        <f>TEXT(Tabla1[[#This Row],[FECHA DEL INCIDENTE]],"MMM-DD")</f>
        <v>abr-23</v>
      </c>
      <c r="AC378" s="2" t="e">
        <f>VLOOKUP(G378,'Archivo data rimac reclamos'!B:C,2,0)</f>
        <v>#N/A</v>
      </c>
      <c r="AD378" s="2" t="e">
        <f>VLOOKUP(Tabla1[[#This Row],[dn]],'Reporte de casos MAD'!H:W,16,0)</f>
        <v>#N/A</v>
      </c>
      <c r="AE378" s="1" t="e">
        <f>VLOOKUP(Tabla1[[#This Row],[dn]],'HOJA 3 MEDICAMENTOS'!G:Q,11,0)</f>
        <v>#N/A</v>
      </c>
      <c r="AF378" t="e">
        <f>VLOOKUP(Tabla1[[#This Row],[dn]],'base pendientes viva 1a'!C:Q,15,0)</f>
        <v>#N/A</v>
      </c>
      <c r="AG378"/>
      <c r="AH378"/>
      <c r="AI378" s="120" t="str">
        <f>VLOOKUP(Tabla1[[#This Row],[MOTIVO]],clasificador!A:C,2,0)</f>
        <v>Tramites Administrativos</v>
      </c>
      <c r="AJ378" s="120" t="str">
        <f>VLOOKUP(Tabla1[[#This Row],[MOTIVO]],clasificador!A:C,3,0)</f>
        <v>CALIDAD</v>
      </c>
      <c r="AK378" s="329"/>
    </row>
    <row r="379" spans="1:37" ht="18.75" customHeight="1">
      <c r="A379" s="120">
        <f>YEAR(Tabla1[[#This Row],[FECHA DEL INCIDENTE]])*100+MONTH(Tabla1[[#This Row],[FECHA DEL INCIDENTE]])</f>
        <v>202504</v>
      </c>
      <c r="B379" s="120" t="s">
        <v>6347</v>
      </c>
      <c r="C379" s="120" t="s">
        <v>6348</v>
      </c>
      <c r="D379" s="120" t="s">
        <v>1067</v>
      </c>
      <c r="E379" s="120" t="s">
        <v>400</v>
      </c>
      <c r="F379" s="1" t="s">
        <v>7356</v>
      </c>
      <c r="G379" s="232">
        <v>4012006473</v>
      </c>
      <c r="H379" s="2" t="s">
        <v>7357</v>
      </c>
      <c r="I379" s="119"/>
      <c r="J379" s="235"/>
      <c r="K379" s="120"/>
      <c r="L379" s="120"/>
      <c r="M379" s="120"/>
      <c r="N379" s="119" t="s">
        <v>6498</v>
      </c>
      <c r="O379" s="1" t="s">
        <v>299</v>
      </c>
      <c r="P379" s="66" t="s">
        <v>7358</v>
      </c>
      <c r="Q379" s="6" t="s">
        <v>313</v>
      </c>
      <c r="R379" s="10" t="s">
        <v>400</v>
      </c>
      <c r="S379" s="1" t="s">
        <v>6759</v>
      </c>
      <c r="T379" s="117">
        <v>45771</v>
      </c>
      <c r="U379" s="67" t="s">
        <v>7359</v>
      </c>
      <c r="V379" s="117">
        <v>45773</v>
      </c>
      <c r="W379" s="1" t="s">
        <v>141</v>
      </c>
      <c r="X379" s="120">
        <f>NETWORKDAYS(Tabla1[[#This Row],[FECHA DEL INCIDENTE]],Tabla1[[#This Row],[FECHA DE RESPUESTA]])</f>
        <v>2</v>
      </c>
      <c r="Y379" s="120" t="str">
        <f>IF(Tabla1[[#This Row],[ESTADO]]="ACTIVA","ACTIVA",IF(Tabla1[[#This Row],[ESTADO]]="CERRADA","CERRADA",IF(Tabla1[[#This Row],[ESTADO]]="TRASLADADA","CERRADA",IF(Tabla1[[#This Row],[ESTADO]]="DESMONTADA","CERRADA",IF(Tabla1[[#This Row],[ESTADO]]="SEGUIMIENTO","ACTIVA")))))</f>
        <v>CERRADA</v>
      </c>
      <c r="Z379" s="120" t="str">
        <f>+IF(Tabla1[[#This Row],[T. RESPUESTA]]&lt;=1,"24 HORAS",IF(Tabla1[[#This Row],[T. RESPUESTA]]=2,"48 HORAS",IF(Tabla1[[#This Row],[T. RESPUESTA]]=3,"72 HORAS",IF(Tabla1[[#This Row],[T. RESPUESTA]]=4,"96 HORAS",IF(Tabla1[[#This Row],[T. RESPUESTA]]=5,"120 HORAS",IF(Tabla1[[#This Row],[T. RESPUESTA]]&gt;=6,"6 DIAS O MAS","ERROR"))))))</f>
        <v>48 HORAS</v>
      </c>
      <c r="AA379" s="1" t="s">
        <v>6355</v>
      </c>
      <c r="AB379" s="120" t="str">
        <f>TEXT(Tabla1[[#This Row],[FECHA DEL INCIDENTE]],"MMM-DD")</f>
        <v>abr-24</v>
      </c>
      <c r="AC379" s="122" t="e">
        <f>VLOOKUP(G379,'Archivo data rimac reclamos'!B:C,2,0)</f>
        <v>#N/A</v>
      </c>
      <c r="AD379" s="122" t="e">
        <f>VLOOKUP(Tabla1[[#This Row],[dn]],'Reporte de casos MAD'!H:W,16,0)</f>
        <v>#N/A</v>
      </c>
      <c r="AE379" s="120" t="e">
        <f>VLOOKUP(Tabla1[[#This Row],[dn]],'HOJA 3 MEDICAMENTOS'!G:Q,11,0)</f>
        <v>#N/A</v>
      </c>
      <c r="AF379" s="119" t="e">
        <f>VLOOKUP(Tabla1[[#This Row],[dn]],'base pendientes viva 1a'!C:Q,15,0)</f>
        <v>#N/A</v>
      </c>
      <c r="AG379" s="119"/>
      <c r="AH379" s="119"/>
      <c r="AI379" s="120" t="str">
        <f>VLOOKUP(Tabla1[[#This Row],[MOTIVO]],clasificador!A:C,2,0)</f>
        <v>Acceso</v>
      </c>
      <c r="AJ379" s="120" t="str">
        <f>VLOOKUP(Tabla1[[#This Row],[MOTIVO]],clasificador!A:C,3,0)</f>
        <v>SERVICIO</v>
      </c>
      <c r="AK379" s="329"/>
    </row>
    <row r="380" spans="1:37" ht="18.75" hidden="1" customHeight="1">
      <c r="A380" s="120">
        <f>YEAR(Tabla1[[#This Row],[FECHA DEL INCIDENTE]])*100+MONTH(Tabla1[[#This Row],[FECHA DEL INCIDENTE]])</f>
        <v>202504</v>
      </c>
      <c r="B380" s="1" t="s">
        <v>6347</v>
      </c>
      <c r="C380" s="1" t="s">
        <v>6348</v>
      </c>
      <c r="D380" s="1" t="s">
        <v>1067</v>
      </c>
      <c r="E380" s="120" t="s">
        <v>6819</v>
      </c>
      <c r="F380" s="1" t="s">
        <v>2</v>
      </c>
      <c r="G380" s="232">
        <v>46394191</v>
      </c>
      <c r="H380" s="2" t="s">
        <v>7360</v>
      </c>
      <c r="I380" s="119"/>
      <c r="J380" s="235"/>
      <c r="K380" s="120"/>
      <c r="L380" s="120"/>
      <c r="M380" s="120"/>
      <c r="N380" s="119" t="s">
        <v>6498</v>
      </c>
      <c r="O380" s="1" t="s">
        <v>299</v>
      </c>
      <c r="P380" s="66" t="s">
        <v>7361</v>
      </c>
      <c r="Q380" s="6" t="s">
        <v>7362</v>
      </c>
      <c r="R380" s="129" t="s">
        <v>6819</v>
      </c>
      <c r="S380" s="1" t="s">
        <v>303</v>
      </c>
      <c r="T380" s="117">
        <v>45771</v>
      </c>
      <c r="U380" s="67" t="s">
        <v>7363</v>
      </c>
      <c r="V380" s="117">
        <v>45771</v>
      </c>
      <c r="W380" s="1" t="s">
        <v>141</v>
      </c>
      <c r="X380" s="120">
        <f>NETWORKDAYS(Tabla1[[#This Row],[FECHA DEL INCIDENTE]],Tabla1[[#This Row],[FECHA DE RESPUESTA]])</f>
        <v>1</v>
      </c>
      <c r="Y380" s="120" t="str">
        <f>IF(Tabla1[[#This Row],[ESTADO]]="ACTIVA","ACTIVA",IF(Tabla1[[#This Row],[ESTADO]]="CERRADA","CERRADA",IF(Tabla1[[#This Row],[ESTADO]]="TRASLADADA","CERRADA",IF(Tabla1[[#This Row],[ESTADO]]="DESMONTADA","CERRADA",IF(Tabla1[[#This Row],[ESTADO]]="SEGUIMIENTO","ACTIVA")))))</f>
        <v>CERRADA</v>
      </c>
      <c r="Z380" s="120" t="str">
        <f>+IF(Tabla1[[#This Row],[T. RESPUESTA]]&lt;=1,"24 HORAS",IF(Tabla1[[#This Row],[T. RESPUESTA]]=2,"48 HORAS",IF(Tabla1[[#This Row],[T. RESPUESTA]]=3,"72 HORAS",IF(Tabla1[[#This Row],[T. RESPUESTA]]=4,"96 HORAS",IF(Tabla1[[#This Row],[T. RESPUESTA]]=5,"120 HORAS",IF(Tabla1[[#This Row],[T. RESPUESTA]]&gt;=6,"6 DIAS O MAS","ERROR"))))))</f>
        <v>24 HORAS</v>
      </c>
      <c r="AA380" s="1" t="s">
        <v>6355</v>
      </c>
      <c r="AB380" s="120" t="str">
        <f>TEXT(Tabla1[[#This Row],[FECHA DEL INCIDENTE]],"MMM-DD")</f>
        <v>abr-24</v>
      </c>
      <c r="AC380" s="122" t="e">
        <f>VLOOKUP(G380,'Archivo data rimac reclamos'!B:C,2,0)</f>
        <v>#N/A</v>
      </c>
      <c r="AD380" s="122" t="e">
        <f>VLOOKUP(Tabla1[[#This Row],[dn]],'Reporte de casos MAD'!H:W,16,0)</f>
        <v>#N/A</v>
      </c>
      <c r="AE380" s="120" t="e">
        <f>VLOOKUP(Tabla1[[#This Row],[dn]],'HOJA 3 MEDICAMENTOS'!G:Q,11,0)</f>
        <v>#N/A</v>
      </c>
      <c r="AF380" s="119" t="e">
        <f>VLOOKUP(Tabla1[[#This Row],[dn]],'base pendientes viva 1a'!C:Q,15,0)</f>
        <v>#N/A</v>
      </c>
      <c r="AG380" s="119"/>
      <c r="AH380" s="119"/>
      <c r="AI380" s="120" t="str">
        <f>VLOOKUP(Tabla1[[#This Row],[MOTIVO]],clasificador!A:C,2,0)</f>
        <v>Atención Asistencial</v>
      </c>
      <c r="AJ380" s="120" t="str">
        <f>VLOOKUP(Tabla1[[#This Row],[MOTIVO]],clasificador!A:C,3,0)</f>
        <v>SERVICIO</v>
      </c>
      <c r="AK380" s="329"/>
    </row>
    <row r="381" spans="1:37" ht="18.75" hidden="1" customHeight="1">
      <c r="A381" s="120">
        <f>YEAR(Tabla1[[#This Row],[FECHA DEL INCIDENTE]])*100+MONTH(Tabla1[[#This Row],[FECHA DEL INCIDENTE]])</f>
        <v>202504</v>
      </c>
      <c r="B381" s="120" t="s">
        <v>6347</v>
      </c>
      <c r="C381" s="120" t="s">
        <v>6348</v>
      </c>
      <c r="D381" s="120" t="s">
        <v>1067</v>
      </c>
      <c r="E381" s="1" t="s">
        <v>400</v>
      </c>
      <c r="F381" s="120"/>
      <c r="G381" s="232"/>
      <c r="H381" s="111" t="s">
        <v>7364</v>
      </c>
      <c r="I381" s="119"/>
      <c r="J381" s="235"/>
      <c r="K381" s="120"/>
      <c r="L381" s="120"/>
      <c r="M381" s="120"/>
      <c r="N381" s="119" t="s">
        <v>6498</v>
      </c>
      <c r="O381" s="1" t="s">
        <v>299</v>
      </c>
      <c r="P381" s="121" t="s">
        <v>7365</v>
      </c>
      <c r="Q381" s="6" t="s">
        <v>6352</v>
      </c>
      <c r="R381" s="10" t="s">
        <v>338</v>
      </c>
      <c r="S381" s="1" t="s">
        <v>6353</v>
      </c>
      <c r="T381" s="117">
        <v>45771</v>
      </c>
      <c r="U381" s="124" t="s">
        <v>7366</v>
      </c>
      <c r="V381" s="117">
        <v>45845</v>
      </c>
      <c r="W381" s="120" t="s">
        <v>141</v>
      </c>
      <c r="X381" s="120">
        <f>NETWORKDAYS(Tabla1[[#This Row],[FECHA DEL INCIDENTE]],Tabla1[[#This Row],[FECHA DE RESPUESTA]])</f>
        <v>53</v>
      </c>
      <c r="Y381" s="120" t="str">
        <f>IF(Tabla1[[#This Row],[ESTADO]]="ACTIVA","ACTIVA",IF(Tabla1[[#This Row],[ESTADO]]="CERRADA","CERRADA",IF(Tabla1[[#This Row],[ESTADO]]="TRASLADADA","CERRADA",IF(Tabla1[[#This Row],[ESTADO]]="DESMONTADA","CERRADA",IF(Tabla1[[#This Row],[ESTADO]]="SEGUIMIENTO","ACTIVA")))))</f>
        <v>CERRADA</v>
      </c>
      <c r="Z381" s="120" t="str">
        <f>+IF(Tabla1[[#This Row],[T. RESPUESTA]]&lt;=1,"24 HORAS",IF(Tabla1[[#This Row],[T. RESPUESTA]]=2,"48 HORAS",IF(Tabla1[[#This Row],[T. RESPUESTA]]=3,"72 HORAS",IF(Tabla1[[#This Row],[T. RESPUESTA]]=4,"96 HORAS",IF(Tabla1[[#This Row],[T. RESPUESTA]]=5,"120 HORAS",IF(Tabla1[[#This Row],[T. RESPUESTA]]&gt;=6,"6 DIAS O MAS","ERROR"))))))</f>
        <v>6 DIAS O MAS</v>
      </c>
      <c r="AA381" s="1" t="s">
        <v>6355</v>
      </c>
      <c r="AB381" s="120" t="str">
        <f>TEXT(Tabla1[[#This Row],[FECHA DEL INCIDENTE]],"MMM-DD")</f>
        <v>abr-24</v>
      </c>
      <c r="AC381" s="122" t="e">
        <f>VLOOKUP(G381,'Archivo data rimac reclamos'!B:C,2,0)</f>
        <v>#N/A</v>
      </c>
      <c r="AD381" s="122" t="e">
        <f>VLOOKUP(Tabla1[[#This Row],[dn]],'Reporte de casos MAD'!H:W,16,0)</f>
        <v>#N/A</v>
      </c>
      <c r="AE381" s="120" t="e">
        <f>VLOOKUP(Tabla1[[#This Row],[dn]],'HOJA 3 MEDICAMENTOS'!G:Q,11,0)</f>
        <v>#N/A</v>
      </c>
      <c r="AF381" s="119" t="e">
        <f>VLOOKUP(Tabla1[[#This Row],[dn]],'base pendientes viva 1a'!C:Q,15,0)</f>
        <v>#N/A</v>
      </c>
      <c r="AG381" s="119"/>
      <c r="AH381" s="119"/>
      <c r="AI381" s="120" t="str">
        <f>VLOOKUP(Tabla1[[#This Row],[MOTIVO]],clasificador!A:C,2,0)</f>
        <v>Medicamentos</v>
      </c>
      <c r="AJ381" s="120" t="str">
        <f>VLOOKUP(Tabla1[[#This Row],[MOTIVO]],clasificador!A:C,3,0)</f>
        <v>SERVICIO</v>
      </c>
      <c r="AK381" s="329"/>
    </row>
    <row r="382" spans="1:37" ht="18.75" customHeight="1">
      <c r="A382" s="120">
        <f>YEAR(Tabla1[[#This Row],[FECHA DEL INCIDENTE]])*100+MONTH(Tabla1[[#This Row],[FECHA DEL INCIDENTE]])</f>
        <v>202504</v>
      </c>
      <c r="B382" s="1" t="s">
        <v>6347</v>
      </c>
      <c r="C382" s="1" t="s">
        <v>6348</v>
      </c>
      <c r="D382" s="1" t="s">
        <v>1067</v>
      </c>
      <c r="E382" s="120" t="s">
        <v>400</v>
      </c>
      <c r="F382" s="1" t="s">
        <v>2</v>
      </c>
      <c r="G382" s="232">
        <v>6790002</v>
      </c>
      <c r="H382" s="122" t="s">
        <v>7367</v>
      </c>
      <c r="I382" s="119"/>
      <c r="J382" s="235">
        <v>951774203</v>
      </c>
      <c r="K382" s="1" t="s">
        <v>7368</v>
      </c>
      <c r="L382" s="120"/>
      <c r="M382" s="120"/>
      <c r="N382" t="s">
        <v>298</v>
      </c>
      <c r="O382" s="1" t="s">
        <v>299</v>
      </c>
      <c r="P382" s="66" t="s">
        <v>7369</v>
      </c>
      <c r="Q382" s="6" t="s">
        <v>6359</v>
      </c>
      <c r="R382" s="10" t="s">
        <v>400</v>
      </c>
      <c r="S382" s="1" t="s">
        <v>320</v>
      </c>
      <c r="T382" s="117">
        <v>45772</v>
      </c>
      <c r="U382" s="67" t="s">
        <v>7370</v>
      </c>
      <c r="V382" s="117">
        <v>45773</v>
      </c>
      <c r="W382" s="1" t="s">
        <v>141</v>
      </c>
      <c r="X382" s="120">
        <f>NETWORKDAYS(Tabla1[[#This Row],[FECHA DEL INCIDENTE]],Tabla1[[#This Row],[FECHA DE RESPUESTA]])</f>
        <v>1</v>
      </c>
      <c r="Y382" s="120" t="str">
        <f>IF(Tabla1[[#This Row],[ESTADO]]="ACTIVA","ACTIVA",IF(Tabla1[[#This Row],[ESTADO]]="CERRADA","CERRADA",IF(Tabla1[[#This Row],[ESTADO]]="TRASLADADA","CERRADA",IF(Tabla1[[#This Row],[ESTADO]]="DESMONTADA","CERRADA",IF(Tabla1[[#This Row],[ESTADO]]="SEGUIMIENTO","ACTIVA")))))</f>
        <v>CERRADA</v>
      </c>
      <c r="Z382" s="120" t="str">
        <f>+IF(Tabla1[[#This Row],[T. RESPUESTA]]&lt;=1,"24 HORAS",IF(Tabla1[[#This Row],[T. RESPUESTA]]=2,"48 HORAS",IF(Tabla1[[#This Row],[T. RESPUESTA]]=3,"72 HORAS",IF(Tabla1[[#This Row],[T. RESPUESTA]]=4,"96 HORAS",IF(Tabla1[[#This Row],[T. RESPUESTA]]=5,"120 HORAS",IF(Tabla1[[#This Row],[T. RESPUESTA]]&gt;=6,"6 DIAS O MAS","ERROR"))))))</f>
        <v>24 HORAS</v>
      </c>
      <c r="AA382" s="1" t="s">
        <v>6355</v>
      </c>
      <c r="AB382" s="120" t="str">
        <f>TEXT(Tabla1[[#This Row],[FECHA DEL INCIDENTE]],"MMM-DD")</f>
        <v>abr-25</v>
      </c>
      <c r="AC382" s="122" t="e">
        <f>VLOOKUP(G382,'Archivo data rimac reclamos'!B:C,2,0)</f>
        <v>#N/A</v>
      </c>
      <c r="AD382" s="122" t="e">
        <f>VLOOKUP(Tabla1[[#This Row],[dn]],'Reporte de casos MAD'!H:W,16,0)</f>
        <v>#N/A</v>
      </c>
      <c r="AE382" s="120" t="e">
        <f>VLOOKUP(Tabla1[[#This Row],[dn]],'HOJA 3 MEDICAMENTOS'!G:Q,11,0)</f>
        <v>#N/A</v>
      </c>
      <c r="AF382" s="119" t="e">
        <f>VLOOKUP(Tabla1[[#This Row],[dn]],'base pendientes viva 1a'!C:Q,15,0)</f>
        <v>#N/A</v>
      </c>
      <c r="AG382" s="119"/>
      <c r="AH382" s="119"/>
      <c r="AI382" s="120" t="str">
        <f>VLOOKUP(Tabla1[[#This Row],[MOTIVO]],clasificador!A:C,2,0)</f>
        <v>Solicitud</v>
      </c>
      <c r="AJ382" s="120" t="str">
        <f>VLOOKUP(Tabla1[[#This Row],[MOTIVO]],clasificador!A:C,3,0)</f>
        <v>SOLICITUD</v>
      </c>
      <c r="AK382" s="329"/>
    </row>
    <row r="383" spans="1:37" ht="18.75" hidden="1" customHeight="1">
      <c r="A383" s="120">
        <f>YEAR(Tabla1[[#This Row],[FECHA DEL INCIDENTE]])*100+MONTH(Tabla1[[#This Row],[FECHA DEL INCIDENTE]])</f>
        <v>202504</v>
      </c>
      <c r="B383" s="1" t="s">
        <v>6347</v>
      </c>
      <c r="C383" s="1" t="s">
        <v>6348</v>
      </c>
      <c r="D383" s="1" t="s">
        <v>1067</v>
      </c>
      <c r="E383" s="120" t="s">
        <v>6819</v>
      </c>
      <c r="F383" s="1" t="s">
        <v>2</v>
      </c>
      <c r="G383" s="232">
        <v>91253273</v>
      </c>
      <c r="H383" s="2" t="s">
        <v>7371</v>
      </c>
      <c r="I383" s="119"/>
      <c r="J383" s="235"/>
      <c r="K383" s="120"/>
      <c r="L383" s="120"/>
      <c r="M383" s="120"/>
      <c r="N383" s="119" t="s">
        <v>6498</v>
      </c>
      <c r="O383" s="1" t="s">
        <v>299</v>
      </c>
      <c r="P383" s="121" t="s">
        <v>7372</v>
      </c>
      <c r="Q383" s="125" t="s">
        <v>6717</v>
      </c>
      <c r="R383" s="10" t="s">
        <v>6819</v>
      </c>
      <c r="S383" s="1" t="s">
        <v>384</v>
      </c>
      <c r="T383" s="117">
        <v>45772</v>
      </c>
      <c r="U383" s="67" t="s">
        <v>7373</v>
      </c>
      <c r="V383" s="117">
        <v>45783</v>
      </c>
      <c r="W383" s="1" t="s">
        <v>141</v>
      </c>
      <c r="X383" s="120">
        <f>NETWORKDAYS(Tabla1[[#This Row],[FECHA DEL INCIDENTE]],Tabla1[[#This Row],[FECHA DE RESPUESTA]])</f>
        <v>8</v>
      </c>
      <c r="Y383" s="120" t="str">
        <f>IF(Tabla1[[#This Row],[ESTADO]]="ACTIVA","ACTIVA",IF(Tabla1[[#This Row],[ESTADO]]="CERRADA","CERRADA",IF(Tabla1[[#This Row],[ESTADO]]="TRASLADADA","CERRADA",IF(Tabla1[[#This Row],[ESTADO]]="DESMONTADA","CERRADA",IF(Tabla1[[#This Row],[ESTADO]]="SEGUIMIENTO","ACTIVA")))))</f>
        <v>CERRADA</v>
      </c>
      <c r="Z383" s="120" t="str">
        <f>+IF(Tabla1[[#This Row],[T. RESPUESTA]]&lt;=1,"24 HORAS",IF(Tabla1[[#This Row],[T. RESPUESTA]]=2,"48 HORAS",IF(Tabla1[[#This Row],[T. RESPUESTA]]=3,"72 HORAS",IF(Tabla1[[#This Row],[T. RESPUESTA]]=4,"96 HORAS",IF(Tabla1[[#This Row],[T. RESPUESTA]]=5,"120 HORAS",IF(Tabla1[[#This Row],[T. RESPUESTA]]&gt;=6,"6 DIAS O MAS","ERROR"))))))</f>
        <v>6 DIAS O MAS</v>
      </c>
      <c r="AA383" s="1" t="s">
        <v>6355</v>
      </c>
      <c r="AB383" s="120" t="str">
        <f>TEXT(Tabla1[[#This Row],[FECHA DEL INCIDENTE]],"MMM-DD")</f>
        <v>abr-25</v>
      </c>
      <c r="AC383" s="122" t="e">
        <f>VLOOKUP(G383,'Archivo data rimac reclamos'!B:C,2,0)</f>
        <v>#N/A</v>
      </c>
      <c r="AD383" s="122" t="e">
        <f>VLOOKUP(Tabla1[[#This Row],[dn]],'Reporte de casos MAD'!H:W,16,0)</f>
        <v>#N/A</v>
      </c>
      <c r="AE383" s="120" t="e">
        <f>VLOOKUP(Tabla1[[#This Row],[dn]],'HOJA 3 MEDICAMENTOS'!G:Q,11,0)</f>
        <v>#N/A</v>
      </c>
      <c r="AF383" s="119" t="e">
        <f>VLOOKUP(Tabla1[[#This Row],[dn]],'base pendientes viva 1a'!C:Q,15,0)</f>
        <v>#N/A</v>
      </c>
      <c r="AG383" s="119"/>
      <c r="AH383" s="119"/>
      <c r="AI383" s="120" t="str">
        <f>VLOOKUP(Tabla1[[#This Row],[MOTIVO]],clasificador!A:C,2,0)</f>
        <v>Demora en atencion</v>
      </c>
      <c r="AJ383" s="120" t="str">
        <f>VLOOKUP(Tabla1[[#This Row],[MOTIVO]],clasificador!A:C,3,0)</f>
        <v>SERVICIO</v>
      </c>
      <c r="AK383" s="329"/>
    </row>
    <row r="384" spans="1:37" ht="18.75" hidden="1" customHeight="1">
      <c r="A384" s="120">
        <f>YEAR(Tabla1[[#This Row],[FECHA DEL INCIDENTE]])*100+MONTH(Tabla1[[#This Row],[FECHA DEL INCIDENTE]])</f>
        <v>202504</v>
      </c>
      <c r="B384" s="1" t="s">
        <v>6347</v>
      </c>
      <c r="C384" s="1" t="s">
        <v>6348</v>
      </c>
      <c r="D384" s="1" t="s">
        <v>1067</v>
      </c>
      <c r="E384" s="120" t="s">
        <v>400</v>
      </c>
      <c r="F384" s="120" t="s">
        <v>2</v>
      </c>
      <c r="G384" s="232">
        <v>41789041</v>
      </c>
      <c r="H384" s="122" t="s">
        <v>7374</v>
      </c>
      <c r="I384" s="119"/>
      <c r="J384" s="235"/>
      <c r="K384" s="120"/>
      <c r="L384" s="1" t="s">
        <v>7375</v>
      </c>
      <c r="M384" s="120"/>
      <c r="N384" t="s">
        <v>26</v>
      </c>
      <c r="O384" s="1" t="s">
        <v>358</v>
      </c>
      <c r="P384" s="66" t="s">
        <v>7376</v>
      </c>
      <c r="Q384" s="6" t="s">
        <v>313</v>
      </c>
      <c r="R384" s="10" t="s">
        <v>338</v>
      </c>
      <c r="S384" s="1" t="s">
        <v>339</v>
      </c>
      <c r="T384" s="117">
        <v>45775</v>
      </c>
      <c r="U384" s="67" t="s">
        <v>7377</v>
      </c>
      <c r="V384" s="117">
        <v>45776</v>
      </c>
      <c r="W384" s="1" t="s">
        <v>141</v>
      </c>
      <c r="X384" s="120">
        <f>NETWORKDAYS(Tabla1[[#This Row],[FECHA DEL INCIDENTE]],Tabla1[[#This Row],[FECHA DE RESPUESTA]])</f>
        <v>2</v>
      </c>
      <c r="Y384" s="120" t="str">
        <f>IF(Tabla1[[#This Row],[ESTADO]]="ACTIVA","ACTIVA",IF(Tabla1[[#This Row],[ESTADO]]="CERRADA","CERRADA",IF(Tabla1[[#This Row],[ESTADO]]="TRASLADADA","CERRADA",IF(Tabla1[[#This Row],[ESTADO]]="DESMONTADA","CERRADA",IF(Tabla1[[#This Row],[ESTADO]]="SEGUIMIENTO","ACTIVA")))))</f>
        <v>CERRADA</v>
      </c>
      <c r="Z384" s="120" t="str">
        <f>+IF(Tabla1[[#This Row],[T. RESPUESTA]]&lt;=1,"24 HORAS",IF(Tabla1[[#This Row],[T. RESPUESTA]]=2,"48 HORAS",IF(Tabla1[[#This Row],[T. RESPUESTA]]=3,"72 HORAS",IF(Tabla1[[#This Row],[T. RESPUESTA]]=4,"96 HORAS",IF(Tabla1[[#This Row],[T. RESPUESTA]]=5,"120 HORAS",IF(Tabla1[[#This Row],[T. RESPUESTA]]&gt;=6,"6 DIAS O MAS","ERROR"))))))</f>
        <v>48 HORAS</v>
      </c>
      <c r="AA384" s="1" t="s">
        <v>6355</v>
      </c>
      <c r="AB384" s="120" t="str">
        <f>TEXT(Tabla1[[#This Row],[FECHA DEL INCIDENTE]],"MMM-DD")</f>
        <v>abr-28</v>
      </c>
      <c r="AC384" s="122" t="e">
        <f>VLOOKUP(G384,'Archivo data rimac reclamos'!B:C,2,0)</f>
        <v>#N/A</v>
      </c>
      <c r="AD384" s="122" t="e">
        <f>VLOOKUP(Tabla1[[#This Row],[dn]],'Reporte de casos MAD'!H:W,16,0)</f>
        <v>#N/A</v>
      </c>
      <c r="AE384" s="120" t="e">
        <f>VLOOKUP(Tabla1[[#This Row],[dn]],'HOJA 3 MEDICAMENTOS'!G:Q,11,0)</f>
        <v>#N/A</v>
      </c>
      <c r="AF384" s="119" t="e">
        <f>VLOOKUP(Tabla1[[#This Row],[dn]],'base pendientes viva 1a'!C:Q,15,0)</f>
        <v>#N/A</v>
      </c>
      <c r="AG384" s="119"/>
      <c r="AH384" s="119"/>
      <c r="AI384" s="120" t="str">
        <f>VLOOKUP(Tabla1[[#This Row],[MOTIVO]],clasificador!A:C,2,0)</f>
        <v>Acceso</v>
      </c>
      <c r="AJ384" s="120" t="str">
        <f>VLOOKUP(Tabla1[[#This Row],[MOTIVO]],clasificador!A:C,3,0)</f>
        <v>SERVICIO</v>
      </c>
      <c r="AK384" s="329"/>
    </row>
    <row r="385" spans="1:37" ht="18.75" hidden="1" customHeight="1">
      <c r="A385" s="120">
        <f>YEAR(Tabla1[[#This Row],[FECHA DEL INCIDENTE]])*100+MONTH(Tabla1[[#This Row],[FECHA DEL INCIDENTE]])</f>
        <v>202504</v>
      </c>
      <c r="B385" s="1" t="s">
        <v>6347</v>
      </c>
      <c r="C385" s="1" t="s">
        <v>6348</v>
      </c>
      <c r="D385" s="1" t="s">
        <v>1067</v>
      </c>
      <c r="E385" s="120" t="s">
        <v>400</v>
      </c>
      <c r="F385" s="120" t="s">
        <v>2</v>
      </c>
      <c r="G385" s="232">
        <v>25791542</v>
      </c>
      <c r="H385" s="122" t="s">
        <v>6504</v>
      </c>
      <c r="I385" s="119" t="s">
        <v>6505</v>
      </c>
      <c r="J385" s="235">
        <v>994339590</v>
      </c>
      <c r="K385" s="69" t="s">
        <v>6506</v>
      </c>
      <c r="L385" s="120"/>
      <c r="M385" s="120"/>
      <c r="N385" s="119" t="s">
        <v>6498</v>
      </c>
      <c r="O385" s="1" t="s">
        <v>299</v>
      </c>
      <c r="P385" s="121" t="s">
        <v>7378</v>
      </c>
      <c r="Q385" s="6" t="s">
        <v>6616</v>
      </c>
      <c r="R385" s="10" t="s">
        <v>383</v>
      </c>
      <c r="S385" s="120" t="s">
        <v>6508</v>
      </c>
      <c r="T385" s="117">
        <v>45775</v>
      </c>
      <c r="U385" s="67" t="s">
        <v>7379</v>
      </c>
      <c r="V385" s="117">
        <v>45775</v>
      </c>
      <c r="W385" s="1" t="s">
        <v>141</v>
      </c>
      <c r="X385" s="120">
        <f>NETWORKDAYS(Tabla1[[#This Row],[FECHA DEL INCIDENTE]],Tabla1[[#This Row],[FECHA DE RESPUESTA]])</f>
        <v>1</v>
      </c>
      <c r="Y385" s="120" t="str">
        <f>IF(Tabla1[[#This Row],[ESTADO]]="ACTIVA","ACTIVA",IF(Tabla1[[#This Row],[ESTADO]]="CERRADA","CERRADA",IF(Tabla1[[#This Row],[ESTADO]]="TRASLADADA","CERRADA",IF(Tabla1[[#This Row],[ESTADO]]="DESMONTADA","CERRADA",IF(Tabla1[[#This Row],[ESTADO]]="SEGUIMIENTO","ACTIVA")))))</f>
        <v>CERRADA</v>
      </c>
      <c r="Z385" s="120" t="str">
        <f>+IF(Tabla1[[#This Row],[T. RESPUESTA]]&lt;=1,"24 HORAS",IF(Tabla1[[#This Row],[T. RESPUESTA]]=2,"48 HORAS",IF(Tabla1[[#This Row],[T. RESPUESTA]]=3,"72 HORAS",IF(Tabla1[[#This Row],[T. RESPUESTA]]=4,"96 HORAS",IF(Tabla1[[#This Row],[T. RESPUESTA]]=5,"120 HORAS",IF(Tabla1[[#This Row],[T. RESPUESTA]]&gt;=6,"6 DIAS O MAS","ERROR"))))))</f>
        <v>24 HORAS</v>
      </c>
      <c r="AA385" s="1" t="s">
        <v>6355</v>
      </c>
      <c r="AB385" s="120" t="str">
        <f>TEXT(Tabla1[[#This Row],[FECHA DEL INCIDENTE]],"MMM-DD")</f>
        <v>abr-28</v>
      </c>
      <c r="AC385" s="122" t="str">
        <f>VLOOKUP(G385,'Archivo data rimac reclamos'!B:C,2,0)</f>
        <v>URGENTE RIMAC VIP / INSCRIPCION PROGRMA CUIDATE / CARLOS ALBERTO CHIRICHIGNO MENA</v>
      </c>
      <c r="AD385" s="122" t="e">
        <f>VLOOKUP(Tabla1[[#This Row],[dn]],'Reporte de casos MAD'!H:W,16,0)</f>
        <v>#N/A</v>
      </c>
      <c r="AE385" s="120" t="e">
        <f>VLOOKUP(Tabla1[[#This Row],[dn]],'HOJA 3 MEDICAMENTOS'!G:Q,11,0)</f>
        <v>#N/A</v>
      </c>
      <c r="AF385" s="119" t="e">
        <f>VLOOKUP(Tabla1[[#This Row],[dn]],'base pendientes viva 1a'!C:Q,15,0)</f>
        <v>#N/A</v>
      </c>
      <c r="AG385" s="119"/>
      <c r="AH385" s="119"/>
      <c r="AI385" s="120" t="str">
        <f>VLOOKUP(Tabla1[[#This Row],[MOTIVO]],clasificador!A:C,2,0)</f>
        <v>Atención Asistencial</v>
      </c>
      <c r="AJ385" s="120" t="str">
        <f>VLOOKUP(Tabla1[[#This Row],[MOTIVO]],clasificador!A:C,3,0)</f>
        <v>SERVICIO</v>
      </c>
      <c r="AK385" s="329"/>
    </row>
    <row r="386" spans="1:37" ht="18.75" hidden="1" customHeight="1">
      <c r="A386" s="120">
        <f>YEAR(Tabla1[[#This Row],[FECHA DEL INCIDENTE]])*100+MONTH(Tabla1[[#This Row],[FECHA DEL INCIDENTE]])</f>
        <v>202504</v>
      </c>
      <c r="B386" s="1" t="s">
        <v>6347</v>
      </c>
      <c r="C386" s="1" t="s">
        <v>6348</v>
      </c>
      <c r="D386" s="1" t="s">
        <v>1067</v>
      </c>
      <c r="E386" s="120" t="s">
        <v>6819</v>
      </c>
      <c r="F386" s="120" t="s">
        <v>2</v>
      </c>
      <c r="G386" s="232">
        <v>90356466</v>
      </c>
      <c r="H386" s="2" t="s">
        <v>7380</v>
      </c>
      <c r="I386" s="119"/>
      <c r="J386" s="235">
        <v>949185230</v>
      </c>
      <c r="K386" s="120"/>
      <c r="L386" s="120"/>
      <c r="M386" s="120"/>
      <c r="N386" s="119" t="s">
        <v>6498</v>
      </c>
      <c r="O386" s="1" t="s">
        <v>299</v>
      </c>
      <c r="P386" s="66" t="s">
        <v>7381</v>
      </c>
      <c r="Q386" s="6" t="s">
        <v>7382</v>
      </c>
      <c r="R386" s="10" t="s">
        <v>6819</v>
      </c>
      <c r="S386" s="1" t="s">
        <v>384</v>
      </c>
      <c r="T386" s="117">
        <v>45775</v>
      </c>
      <c r="U386" s="67" t="s">
        <v>7383</v>
      </c>
      <c r="V386" s="117">
        <v>45775</v>
      </c>
      <c r="W386" s="1" t="s">
        <v>141</v>
      </c>
      <c r="X386" s="120">
        <f>NETWORKDAYS(Tabla1[[#This Row],[FECHA DEL INCIDENTE]],Tabla1[[#This Row],[FECHA DE RESPUESTA]])</f>
        <v>1</v>
      </c>
      <c r="Y386" s="120" t="str">
        <f>IF(Tabla1[[#This Row],[ESTADO]]="ACTIVA","ACTIVA",IF(Tabla1[[#This Row],[ESTADO]]="CERRADA","CERRADA",IF(Tabla1[[#This Row],[ESTADO]]="TRASLADADA","CERRADA",IF(Tabla1[[#This Row],[ESTADO]]="DESMONTADA","CERRADA",IF(Tabla1[[#This Row],[ESTADO]]="SEGUIMIENTO","ACTIVA")))))</f>
        <v>CERRADA</v>
      </c>
      <c r="Z386" s="120" t="str">
        <f>+IF(Tabla1[[#This Row],[T. RESPUESTA]]&lt;=1,"24 HORAS",IF(Tabla1[[#This Row],[T. RESPUESTA]]=2,"48 HORAS",IF(Tabla1[[#This Row],[T. RESPUESTA]]=3,"72 HORAS",IF(Tabla1[[#This Row],[T. RESPUESTA]]=4,"96 HORAS",IF(Tabla1[[#This Row],[T. RESPUESTA]]=5,"120 HORAS",IF(Tabla1[[#This Row],[T. RESPUESTA]]&gt;=6,"6 DIAS O MAS","ERROR"))))))</f>
        <v>24 HORAS</v>
      </c>
      <c r="AA386" s="1" t="s">
        <v>6355</v>
      </c>
      <c r="AB386" s="120" t="str">
        <f>TEXT(Tabla1[[#This Row],[FECHA DEL INCIDENTE]],"MMM-DD")</f>
        <v>abr-28</v>
      </c>
      <c r="AC386" s="122" t="e">
        <f>VLOOKUP(G386,'Archivo data rimac reclamos'!B:C,2,0)</f>
        <v>#N/A</v>
      </c>
      <c r="AD386" s="122" t="e">
        <f>VLOOKUP(Tabla1[[#This Row],[dn]],'Reporte de casos MAD'!H:W,16,0)</f>
        <v>#N/A</v>
      </c>
      <c r="AE386" s="120" t="e">
        <f>VLOOKUP(Tabla1[[#This Row],[dn]],'HOJA 3 MEDICAMENTOS'!G:Q,11,0)</f>
        <v>#N/A</v>
      </c>
      <c r="AF386" s="119" t="e">
        <f>VLOOKUP(Tabla1[[#This Row],[dn]],'base pendientes viva 1a'!C:Q,15,0)</f>
        <v>#N/A</v>
      </c>
      <c r="AG386" s="119"/>
      <c r="AH386" s="119"/>
      <c r="AI386" s="120" t="str">
        <f>VLOOKUP(Tabla1[[#This Row],[MOTIVO]],clasificador!A:C,2,0)</f>
        <v>Atención Asistencial</v>
      </c>
      <c r="AJ386" s="120" t="str">
        <f>VLOOKUP(Tabla1[[#This Row],[MOTIVO]],clasificador!A:C,3,0)</f>
        <v>SERVICIO</v>
      </c>
      <c r="AK386" s="329"/>
    </row>
    <row r="387" spans="1:37" ht="18.75" hidden="1" customHeight="1">
      <c r="A387" s="120">
        <f>YEAR(Tabla1[[#This Row],[FECHA DEL INCIDENTE]])*100+MONTH(Tabla1[[#This Row],[FECHA DEL INCIDENTE]])</f>
        <v>202504</v>
      </c>
      <c r="B387" s="1" t="s">
        <v>6347</v>
      </c>
      <c r="C387" s="1" t="s">
        <v>6348</v>
      </c>
      <c r="D387" s="1" t="s">
        <v>1067</v>
      </c>
      <c r="E387" s="120" t="s">
        <v>400</v>
      </c>
      <c r="F387" s="120" t="s">
        <v>2</v>
      </c>
      <c r="G387" s="232">
        <v>29561921</v>
      </c>
      <c r="H387" s="122" t="s">
        <v>6575</v>
      </c>
      <c r="I387" s="119"/>
      <c r="J387" s="235"/>
      <c r="K387" s="120"/>
      <c r="L387" s="120"/>
      <c r="M387" s="120"/>
      <c r="N387" s="119" t="s">
        <v>6498</v>
      </c>
      <c r="O387" s="1" t="s">
        <v>299</v>
      </c>
      <c r="P387" s="66" t="s">
        <v>7384</v>
      </c>
      <c r="Q387" s="6" t="s">
        <v>6352</v>
      </c>
      <c r="R387" s="10" t="s">
        <v>338</v>
      </c>
      <c r="S387" s="1" t="s">
        <v>6353</v>
      </c>
      <c r="T387" s="117">
        <v>45776</v>
      </c>
      <c r="U387" s="124" t="s">
        <v>7385</v>
      </c>
      <c r="V387" s="117">
        <v>45783</v>
      </c>
      <c r="W387" s="1" t="s">
        <v>141</v>
      </c>
      <c r="X387" s="120">
        <f>NETWORKDAYS(Tabla1[[#This Row],[FECHA DEL INCIDENTE]],Tabla1[[#This Row],[FECHA DE RESPUESTA]])</f>
        <v>6</v>
      </c>
      <c r="Y387" s="120" t="str">
        <f>IF(Tabla1[[#This Row],[ESTADO]]="ACTIVA","ACTIVA",IF(Tabla1[[#This Row],[ESTADO]]="CERRADA","CERRADA",IF(Tabla1[[#This Row],[ESTADO]]="TRASLADADA","CERRADA",IF(Tabla1[[#This Row],[ESTADO]]="DESMONTADA","CERRADA",IF(Tabla1[[#This Row],[ESTADO]]="SEGUIMIENTO","ACTIVA")))))</f>
        <v>CERRADA</v>
      </c>
      <c r="Z387" s="120" t="str">
        <f>+IF(Tabla1[[#This Row],[T. RESPUESTA]]&lt;=1,"24 HORAS",IF(Tabla1[[#This Row],[T. RESPUESTA]]=2,"48 HORAS",IF(Tabla1[[#This Row],[T. RESPUESTA]]=3,"72 HORAS",IF(Tabla1[[#This Row],[T. RESPUESTA]]=4,"96 HORAS",IF(Tabla1[[#This Row],[T. RESPUESTA]]=5,"120 HORAS",IF(Tabla1[[#This Row],[T. RESPUESTA]]&gt;=6,"6 DIAS O MAS","ERROR"))))))</f>
        <v>6 DIAS O MAS</v>
      </c>
      <c r="AA387" s="1" t="s">
        <v>6355</v>
      </c>
      <c r="AB387" s="120" t="str">
        <f>TEXT(Tabla1[[#This Row],[FECHA DEL INCIDENTE]],"MMM-DD")</f>
        <v>abr-29</v>
      </c>
      <c r="AC387" s="122" t="str">
        <f>VLOOKUP(G387,'Archivo data rimac reclamos'!B:C,2,0)</f>
        <v xml:space="preserve">REVISION ASEGURADO : ALVAREZ MONGE LELIA DNI : 29561921 - MINSUR </v>
      </c>
      <c r="AD387" s="122" t="e">
        <f>VLOOKUP(Tabla1[[#This Row],[dn]],'Reporte de casos MAD'!H:W,16,0)</f>
        <v>#N/A</v>
      </c>
      <c r="AE387" s="120" t="e">
        <f>VLOOKUP(Tabla1[[#This Row],[dn]],'HOJA 3 MEDICAMENTOS'!G:Q,11,0)</f>
        <v>#N/A</v>
      </c>
      <c r="AF387" s="119" t="str">
        <f>VLOOKUP(Tabla1[[#This Row],[dn]],'base pendientes viva 1a'!C:Q,15,0)</f>
        <v>SI</v>
      </c>
      <c r="AG387" s="119"/>
      <c r="AH387" s="119"/>
      <c r="AI387" s="120" t="str">
        <f>VLOOKUP(Tabla1[[#This Row],[MOTIVO]],clasificador!A:C,2,0)</f>
        <v>Medicamentos</v>
      </c>
      <c r="AJ387" s="120" t="str">
        <f>VLOOKUP(Tabla1[[#This Row],[MOTIVO]],clasificador!A:C,3,0)</f>
        <v>SERVICIO</v>
      </c>
      <c r="AK387" s="329"/>
    </row>
    <row r="388" spans="1:37" ht="18.75" customHeight="1">
      <c r="A388" s="120">
        <f>YEAR(Tabla1[[#This Row],[FECHA DEL INCIDENTE]])*100+MONTH(Tabla1[[#This Row],[FECHA DEL INCIDENTE]])</f>
        <v>202504</v>
      </c>
      <c r="B388" s="1" t="s">
        <v>6347</v>
      </c>
      <c r="C388" s="1" t="s">
        <v>6348</v>
      </c>
      <c r="D388" s="1" t="s">
        <v>1067</v>
      </c>
      <c r="E388" s="120" t="s">
        <v>400</v>
      </c>
      <c r="F388" s="120" t="s">
        <v>2</v>
      </c>
      <c r="G388" s="232">
        <v>46094728</v>
      </c>
      <c r="H388" s="2" t="s">
        <v>7386</v>
      </c>
      <c r="I388" s="119"/>
      <c r="J388" s="176">
        <v>986043036</v>
      </c>
      <c r="K388" s="120"/>
      <c r="L388" s="120"/>
      <c r="M388" s="120"/>
      <c r="N388" s="119" t="s">
        <v>6498</v>
      </c>
      <c r="O388" s="1" t="s">
        <v>299</v>
      </c>
      <c r="P388" s="66" t="s">
        <v>7387</v>
      </c>
      <c r="Q388" s="125" t="s">
        <v>6901</v>
      </c>
      <c r="R388" s="10" t="s">
        <v>400</v>
      </c>
      <c r="S388" s="1" t="s">
        <v>320</v>
      </c>
      <c r="T388" s="117">
        <v>45776</v>
      </c>
      <c r="U388" s="67" t="s">
        <v>7388</v>
      </c>
      <c r="V388" s="117">
        <v>45779</v>
      </c>
      <c r="W388" s="1" t="s">
        <v>141</v>
      </c>
      <c r="X388" s="120">
        <f>NETWORKDAYS(Tabla1[[#This Row],[FECHA DEL INCIDENTE]],Tabla1[[#This Row],[FECHA DE RESPUESTA]])</f>
        <v>4</v>
      </c>
      <c r="Y388" s="120" t="str">
        <f>IF(Tabla1[[#This Row],[ESTADO]]="ACTIVA","ACTIVA",IF(Tabla1[[#This Row],[ESTADO]]="CERRADA","CERRADA",IF(Tabla1[[#This Row],[ESTADO]]="TRASLADADA","CERRADA",IF(Tabla1[[#This Row],[ESTADO]]="DESMONTADA","CERRADA",IF(Tabla1[[#This Row],[ESTADO]]="SEGUIMIENTO","ACTIVA")))))</f>
        <v>CERRADA</v>
      </c>
      <c r="Z388" s="120" t="str">
        <f>+IF(Tabla1[[#This Row],[T. RESPUESTA]]&lt;=1,"24 HORAS",IF(Tabla1[[#This Row],[T. RESPUESTA]]=2,"48 HORAS",IF(Tabla1[[#This Row],[T. RESPUESTA]]=3,"72 HORAS",IF(Tabla1[[#This Row],[T. RESPUESTA]]=4,"96 HORAS",IF(Tabla1[[#This Row],[T. RESPUESTA]]=5,"120 HORAS",IF(Tabla1[[#This Row],[T. RESPUESTA]]&gt;=6,"6 DIAS O MAS","ERROR"))))))</f>
        <v>96 HORAS</v>
      </c>
      <c r="AA388" s="1" t="s">
        <v>6355</v>
      </c>
      <c r="AB388" s="120" t="str">
        <f>TEXT(Tabla1[[#This Row],[FECHA DEL INCIDENTE]],"MMM-DD")</f>
        <v>abr-29</v>
      </c>
      <c r="AC388" s="122" t="e">
        <f>VLOOKUP(G388,'Archivo data rimac reclamos'!B:C,2,0)</f>
        <v>#N/A</v>
      </c>
      <c r="AD388" s="122" t="e">
        <f>VLOOKUP(Tabla1[[#This Row],[dn]],'Reporte de casos MAD'!H:W,16,0)</f>
        <v>#N/A</v>
      </c>
      <c r="AE388" s="120" t="e">
        <f>VLOOKUP(Tabla1[[#This Row],[dn]],'HOJA 3 MEDICAMENTOS'!G:Q,11,0)</f>
        <v>#N/A</v>
      </c>
      <c r="AF388" s="119" t="e">
        <f>VLOOKUP(Tabla1[[#This Row],[dn]],'base pendientes viva 1a'!C:Q,15,0)</f>
        <v>#N/A</v>
      </c>
      <c r="AG388" s="119"/>
      <c r="AH388" s="119"/>
      <c r="AI388" s="120" t="str">
        <f>VLOOKUP(Tabla1[[#This Row],[MOTIVO]],clasificador!A:C,2,0)</f>
        <v>Atencion Asistencial</v>
      </c>
      <c r="AJ388" s="120" t="str">
        <f>VLOOKUP(Tabla1[[#This Row],[MOTIVO]],clasificador!A:C,3,0)</f>
        <v>SERVICIO</v>
      </c>
      <c r="AK388" s="329"/>
    </row>
    <row r="389" spans="1:37" ht="18.75" customHeight="1">
      <c r="A389" s="120">
        <f>YEAR(Tabla1[[#This Row],[FECHA DEL INCIDENTE]])*100+MONTH(Tabla1[[#This Row],[FECHA DEL INCIDENTE]])</f>
        <v>202504</v>
      </c>
      <c r="B389" s="120" t="s">
        <v>6347</v>
      </c>
      <c r="C389" s="120" t="s">
        <v>6348</v>
      </c>
      <c r="D389" s="120" t="s">
        <v>1067</v>
      </c>
      <c r="E389" s="1" t="s">
        <v>400</v>
      </c>
      <c r="F389" s="120" t="s">
        <v>2</v>
      </c>
      <c r="G389" s="176">
        <v>8224705</v>
      </c>
      <c r="H389" s="2" t="s">
        <v>194</v>
      </c>
      <c r="I389"/>
      <c r="J389" s="176"/>
      <c r="K389" s="1"/>
      <c r="L389" s="1"/>
      <c r="M389" s="1"/>
      <c r="N389" t="s">
        <v>298</v>
      </c>
      <c r="O389" s="1" t="s">
        <v>299</v>
      </c>
      <c r="P389" s="85" t="s">
        <v>195</v>
      </c>
      <c r="Q389" s="6" t="s">
        <v>301</v>
      </c>
      <c r="R389" s="10" t="s">
        <v>400</v>
      </c>
      <c r="S389" s="1" t="s">
        <v>331</v>
      </c>
      <c r="T389" s="9">
        <v>45776</v>
      </c>
      <c r="U389" s="67" t="s">
        <v>7389</v>
      </c>
      <c r="V389" s="117">
        <v>45854</v>
      </c>
      <c r="W389" s="1" t="s">
        <v>141</v>
      </c>
      <c r="X389" s="1">
        <f>NETWORKDAYS(Tabla1[[#This Row],[FECHA DEL INCIDENTE]],Tabla1[[#This Row],[FECHA DE RESPUESTA]])</f>
        <v>57</v>
      </c>
      <c r="Y389" s="120" t="str">
        <f>IF(Tabla1[[#This Row],[ESTADO]]="ACTIVA","ACTIVA",IF(Tabla1[[#This Row],[ESTADO]]="CERRADA","CERRADA",IF(Tabla1[[#This Row],[ESTADO]]="TRASLADADA","CERRADA",IF(Tabla1[[#This Row],[ESTADO]]="DESMONTADA","CERRADA",IF(Tabla1[[#This Row],[ESTADO]]="SEGUIMIENTO","ACTIVA")))))</f>
        <v>CERRADA</v>
      </c>
      <c r="Z389" s="1" t="str">
        <f>+IF(Tabla1[[#This Row],[T. RESPUESTA]]&lt;=1,"24 HORAS",IF(Tabla1[[#This Row],[T. RESPUESTA]]=2,"48 HORAS",IF(Tabla1[[#This Row],[T. RESPUESTA]]=3,"72 HORAS",IF(Tabla1[[#This Row],[T. RESPUESTA]]=4,"96 HORAS",IF(Tabla1[[#This Row],[T. RESPUESTA]]=5,"120 HORAS",IF(Tabla1[[#This Row],[T. RESPUESTA]]&gt;=6,"6 DIAS O MAS","ERROR"))))))</f>
        <v>6 DIAS O MAS</v>
      </c>
      <c r="AA389" s="1" t="s">
        <v>6355</v>
      </c>
      <c r="AB389" s="120" t="str">
        <f>TEXT(Tabla1[[#This Row],[FECHA DEL INCIDENTE]],"MMM-DD")</f>
        <v>abr-29</v>
      </c>
      <c r="AC389" s="2" t="e">
        <f>VLOOKUP(G389,'Archivo data rimac reclamos'!B:C,2,0)</f>
        <v>#N/A</v>
      </c>
      <c r="AD389" s="2" t="e">
        <f>VLOOKUP(Tabla1[[#This Row],[dn]],'Reporte de casos MAD'!H:W,16,0)</f>
        <v>#N/A</v>
      </c>
      <c r="AE389" s="1" t="e">
        <f>VLOOKUP(Tabla1[[#This Row],[dn]],'HOJA 3 MEDICAMENTOS'!G:Q,11,0)</f>
        <v>#N/A</v>
      </c>
      <c r="AF389" t="e">
        <f>VLOOKUP(Tabla1[[#This Row],[dn]],'base pendientes viva 1a'!C:Q,15,0)</f>
        <v>#N/A</v>
      </c>
      <c r="AG389"/>
      <c r="AH389"/>
      <c r="AI389" s="1" t="str">
        <f>VLOOKUP(Tabla1[[#This Row],[MOTIVO]],clasificador!A:C,2,0)</f>
        <v>Solicitud</v>
      </c>
      <c r="AJ389" s="1" t="str">
        <f>VLOOKUP(Tabla1[[#This Row],[MOTIVO]],clasificador!A:C,3,0)</f>
        <v>SOLICITUD</v>
      </c>
      <c r="AK389" s="329"/>
    </row>
    <row r="390" spans="1:37" ht="18.75" customHeight="1">
      <c r="A390" s="120">
        <f>YEAR(Tabla1[[#This Row],[FECHA DEL INCIDENTE]])*100+MONTH(Tabla1[[#This Row],[FECHA DEL INCIDENTE]])</f>
        <v>202504</v>
      </c>
      <c r="B390" s="1" t="s">
        <v>6347</v>
      </c>
      <c r="C390" s="1" t="s">
        <v>6348</v>
      </c>
      <c r="D390" s="1" t="s">
        <v>1067</v>
      </c>
      <c r="E390" s="120" t="s">
        <v>400</v>
      </c>
      <c r="F390" s="120" t="s">
        <v>2</v>
      </c>
      <c r="G390" s="208">
        <v>8201744</v>
      </c>
      <c r="H390" s="2" t="s">
        <v>7390</v>
      </c>
      <c r="I390"/>
      <c r="J390" s="176">
        <v>999448461</v>
      </c>
      <c r="K390" s="1"/>
      <c r="L390" s="1"/>
      <c r="M390" s="1"/>
      <c r="N390" t="s">
        <v>298</v>
      </c>
      <c r="O390" s="1" t="s">
        <v>299</v>
      </c>
      <c r="P390" s="66" t="s">
        <v>7391</v>
      </c>
      <c r="Q390" s="6" t="s">
        <v>7224</v>
      </c>
      <c r="R390" s="10" t="s">
        <v>400</v>
      </c>
      <c r="S390" s="1" t="s">
        <v>6751</v>
      </c>
      <c r="T390" s="117">
        <v>45777</v>
      </c>
      <c r="U390" s="67" t="s">
        <v>7392</v>
      </c>
      <c r="V390" s="117">
        <v>45777</v>
      </c>
      <c r="W390" s="1" t="s">
        <v>141</v>
      </c>
      <c r="X390" s="1">
        <f>NETWORKDAYS(Tabla1[[#This Row],[FECHA DEL INCIDENTE]],Tabla1[[#This Row],[FECHA DE RESPUESTA]])</f>
        <v>1</v>
      </c>
      <c r="Y390" s="120" t="str">
        <f>IF(Tabla1[[#This Row],[ESTADO]]="ACTIVA","ACTIVA",IF(Tabla1[[#This Row],[ESTADO]]="CERRADA","CERRADA",IF(Tabla1[[#This Row],[ESTADO]]="TRASLADADA","CERRADA",IF(Tabla1[[#This Row],[ESTADO]]="DESMONTADA","CERRADA",IF(Tabla1[[#This Row],[ESTADO]]="SEGUIMIENTO","ACTIVA")))))</f>
        <v>CERRADA</v>
      </c>
      <c r="Z390" s="1" t="str">
        <f>+IF(Tabla1[[#This Row],[T. RESPUESTA]]&lt;=1,"24 HORAS",IF(Tabla1[[#This Row],[T. RESPUESTA]]=2,"48 HORAS",IF(Tabla1[[#This Row],[T. RESPUESTA]]=3,"72 HORAS",IF(Tabla1[[#This Row],[T. RESPUESTA]]=4,"96 HORAS",IF(Tabla1[[#This Row],[T. RESPUESTA]]=5,"120 HORAS",IF(Tabla1[[#This Row],[T. RESPUESTA]]&gt;=6,"6 DIAS O MAS","ERROR"))))))</f>
        <v>24 HORAS</v>
      </c>
      <c r="AA390" s="1" t="s">
        <v>6355</v>
      </c>
      <c r="AB390" s="120" t="str">
        <f>TEXT(Tabla1[[#This Row],[FECHA DEL INCIDENTE]],"MMM-DD")</f>
        <v>abr-30</v>
      </c>
      <c r="AC390" s="2" t="e">
        <f>VLOOKUP(G390,'Archivo data rimac reclamos'!B:C,2,0)</f>
        <v>#N/A</v>
      </c>
      <c r="AD390" s="2" t="e">
        <f>VLOOKUP(Tabla1[[#This Row],[dn]],'Reporte de casos MAD'!H:W,16,0)</f>
        <v>#N/A</v>
      </c>
      <c r="AE390" s="1" t="e">
        <f>VLOOKUP(Tabla1[[#This Row],[dn]],'HOJA 3 MEDICAMENTOS'!G:Q,11,0)</f>
        <v>#N/A</v>
      </c>
      <c r="AF390" t="e">
        <f>VLOOKUP(Tabla1[[#This Row],[dn]],'base pendientes viva 1a'!C:Q,15,0)</f>
        <v>#N/A</v>
      </c>
      <c r="AG390"/>
      <c r="AH390"/>
      <c r="AI390" s="120" t="str">
        <f>VLOOKUP(Tabla1[[#This Row],[MOTIVO]],clasificador!A:C,2,0)</f>
        <v>Solicitud</v>
      </c>
      <c r="AJ390" s="120" t="str">
        <f>VLOOKUP(Tabla1[[#This Row],[MOTIVO]],clasificador!A:C,3,0)</f>
        <v>SOLICITUD</v>
      </c>
      <c r="AK390" s="329"/>
    </row>
    <row r="391" spans="1:37" ht="18.75" hidden="1" customHeight="1">
      <c r="A391" s="120">
        <f>YEAR(Tabla1[[#This Row],[FECHA DEL INCIDENTE]])*100+MONTH(Tabla1[[#This Row],[FECHA DEL INCIDENTE]])</f>
        <v>202504</v>
      </c>
      <c r="B391" s="1" t="s">
        <v>6347</v>
      </c>
      <c r="C391" s="1" t="s">
        <v>6348</v>
      </c>
      <c r="D391" s="1" t="s">
        <v>1067</v>
      </c>
      <c r="E391" s="120" t="s">
        <v>400</v>
      </c>
      <c r="F391" s="120"/>
      <c r="G391" s="232"/>
      <c r="H391" s="2" t="s">
        <v>7393</v>
      </c>
      <c r="I391" s="119"/>
      <c r="J391" s="235"/>
      <c r="K391" s="120"/>
      <c r="L391" s="1" t="s">
        <v>7394</v>
      </c>
      <c r="M391" s="120"/>
      <c r="N391" t="s">
        <v>26</v>
      </c>
      <c r="O391" s="120" t="s">
        <v>358</v>
      </c>
      <c r="P391" s="121" t="s">
        <v>7395</v>
      </c>
      <c r="Q391" s="125" t="s">
        <v>6700</v>
      </c>
      <c r="R391" s="10" t="s">
        <v>383</v>
      </c>
      <c r="S391" s="1" t="s">
        <v>422</v>
      </c>
      <c r="T391" s="117">
        <v>45777</v>
      </c>
      <c r="U391" s="67" t="s">
        <v>7396</v>
      </c>
      <c r="V391" s="117">
        <v>45779</v>
      </c>
      <c r="W391" s="1" t="s">
        <v>6584</v>
      </c>
      <c r="X391" s="120">
        <f>NETWORKDAYS(Tabla1[[#This Row],[FECHA DEL INCIDENTE]],Tabla1[[#This Row],[FECHA DE RESPUESTA]])</f>
        <v>3</v>
      </c>
      <c r="Y391" s="120" t="str">
        <f>IF(Tabla1[[#This Row],[ESTADO]]="ACTIVA","ACTIVA",IF(Tabla1[[#This Row],[ESTADO]]="CERRADA","CERRADA",IF(Tabla1[[#This Row],[ESTADO]]="TRASLADADA","CERRADA",IF(Tabla1[[#This Row],[ESTADO]]="DESMONTADA","CERRADA",IF(Tabla1[[#This Row],[ESTADO]]="SEGUIMIENTO","ACTIVA")))))</f>
        <v>CERRADA</v>
      </c>
      <c r="Z391" s="120" t="str">
        <f>+IF(Tabla1[[#This Row],[T. RESPUESTA]]&lt;=1,"24 HORAS",IF(Tabla1[[#This Row],[T. RESPUESTA]]=2,"48 HORAS",IF(Tabla1[[#This Row],[T. RESPUESTA]]=3,"72 HORAS",IF(Tabla1[[#This Row],[T. RESPUESTA]]=4,"96 HORAS",IF(Tabla1[[#This Row],[T. RESPUESTA]]=5,"120 HORAS",IF(Tabla1[[#This Row],[T. RESPUESTA]]&gt;=6,"6 DIAS O MAS","ERROR"))))))</f>
        <v>72 HORAS</v>
      </c>
      <c r="AA391" s="1" t="s">
        <v>6585</v>
      </c>
      <c r="AB391" s="120" t="str">
        <f>TEXT(Tabla1[[#This Row],[FECHA DEL INCIDENTE]],"MMM-DD")</f>
        <v>abr-30</v>
      </c>
      <c r="AC391" s="122" t="e">
        <f>VLOOKUP(G391,'Archivo data rimac reclamos'!B:C,2,0)</f>
        <v>#N/A</v>
      </c>
      <c r="AD391" s="122" t="e">
        <f>VLOOKUP(Tabla1[[#This Row],[dn]],'Reporte de casos MAD'!H:W,16,0)</f>
        <v>#N/A</v>
      </c>
      <c r="AE391" s="120" t="e">
        <f>VLOOKUP(Tabla1[[#This Row],[dn]],'HOJA 3 MEDICAMENTOS'!G:Q,11,0)</f>
        <v>#N/A</v>
      </c>
      <c r="AF391" s="119" t="e">
        <f>VLOOKUP(Tabla1[[#This Row],[dn]],'base pendientes viva 1a'!C:Q,15,0)</f>
        <v>#N/A</v>
      </c>
      <c r="AG391" s="119"/>
      <c r="AH391" s="119"/>
      <c r="AI391" s="120" t="str">
        <f>VLOOKUP(Tabla1[[#This Row],[MOTIVO]],clasificador!A:C,2,0)</f>
        <v>Acceso</v>
      </c>
      <c r="AJ391" s="120" t="str">
        <f>VLOOKUP(Tabla1[[#This Row],[MOTIVO]],clasificador!A:C,3,0)</f>
        <v>SERVICIO</v>
      </c>
      <c r="AK391" s="329"/>
    </row>
    <row r="392" spans="1:37" ht="18.75" customHeight="1">
      <c r="A392" s="120">
        <f>YEAR(Tabla1[[#This Row],[FECHA DEL INCIDENTE]])*100+MONTH(Tabla1[[#This Row],[FECHA DEL INCIDENTE]])</f>
        <v>202504</v>
      </c>
      <c r="B392" s="1" t="s">
        <v>6347</v>
      </c>
      <c r="C392" s="1" t="s">
        <v>6348</v>
      </c>
      <c r="D392" s="1" t="s">
        <v>1067</v>
      </c>
      <c r="E392" s="120" t="s">
        <v>400</v>
      </c>
      <c r="F392" s="1" t="s">
        <v>2</v>
      </c>
      <c r="G392" s="232">
        <v>6783935</v>
      </c>
      <c r="H392" s="122" t="s">
        <v>7397</v>
      </c>
      <c r="I392" s="119"/>
      <c r="J392" s="235"/>
      <c r="K392" s="120"/>
      <c r="L392" s="120"/>
      <c r="M392" s="120"/>
      <c r="N392" s="119" t="s">
        <v>6498</v>
      </c>
      <c r="O392" s="1" t="s">
        <v>299</v>
      </c>
      <c r="P392" s="66" t="s">
        <v>7398</v>
      </c>
      <c r="Q392" s="6" t="s">
        <v>313</v>
      </c>
      <c r="R392" s="10" t="s">
        <v>400</v>
      </c>
      <c r="S392" s="1" t="s">
        <v>349</v>
      </c>
      <c r="T392" s="117">
        <v>45777</v>
      </c>
      <c r="U392" s="67" t="s">
        <v>7399</v>
      </c>
      <c r="V392" s="117">
        <v>45779</v>
      </c>
      <c r="W392" s="1" t="s">
        <v>141</v>
      </c>
      <c r="X392" s="120">
        <f>NETWORKDAYS(Tabla1[[#This Row],[FECHA DEL INCIDENTE]],Tabla1[[#This Row],[FECHA DE RESPUESTA]])</f>
        <v>3</v>
      </c>
      <c r="Y392" s="120" t="str">
        <f>IF(Tabla1[[#This Row],[ESTADO]]="ACTIVA","ACTIVA",IF(Tabla1[[#This Row],[ESTADO]]="CERRADA","CERRADA",IF(Tabla1[[#This Row],[ESTADO]]="TRASLADADA","CERRADA",IF(Tabla1[[#This Row],[ESTADO]]="DESMONTADA","CERRADA",IF(Tabla1[[#This Row],[ESTADO]]="SEGUIMIENTO","ACTIVA")))))</f>
        <v>CERRADA</v>
      </c>
      <c r="Z392" s="120" t="str">
        <f>+IF(Tabla1[[#This Row],[T. RESPUESTA]]&lt;=1,"24 HORAS",IF(Tabla1[[#This Row],[T. RESPUESTA]]=2,"48 HORAS",IF(Tabla1[[#This Row],[T. RESPUESTA]]=3,"72 HORAS",IF(Tabla1[[#This Row],[T. RESPUESTA]]=4,"96 HORAS",IF(Tabla1[[#This Row],[T. RESPUESTA]]=5,"120 HORAS",IF(Tabla1[[#This Row],[T. RESPUESTA]]&gt;=6,"6 DIAS O MAS","ERROR"))))))</f>
        <v>72 HORAS</v>
      </c>
      <c r="AA392" s="1" t="s">
        <v>6355</v>
      </c>
      <c r="AB392" s="120" t="str">
        <f>TEXT(Tabla1[[#This Row],[FECHA DEL INCIDENTE]],"MMM-DD")</f>
        <v>abr-30</v>
      </c>
      <c r="AC392" s="122" t="e">
        <f>VLOOKUP(G392,'Archivo data rimac reclamos'!B:C,2,0)</f>
        <v>#N/A</v>
      </c>
      <c r="AD392" s="122" t="e">
        <f>VLOOKUP(Tabla1[[#This Row],[dn]],'Reporte de casos MAD'!H:W,16,0)</f>
        <v>#N/A</v>
      </c>
      <c r="AE392" s="120" t="e">
        <f>VLOOKUP(Tabla1[[#This Row],[dn]],'HOJA 3 MEDICAMENTOS'!G:Q,11,0)</f>
        <v>#N/A</v>
      </c>
      <c r="AF392" s="119" t="e">
        <f>VLOOKUP(Tabla1[[#This Row],[dn]],'base pendientes viva 1a'!C:Q,15,0)</f>
        <v>#N/A</v>
      </c>
      <c r="AG392" s="119"/>
      <c r="AH392" s="119"/>
      <c r="AI392" s="120" t="str">
        <f>VLOOKUP(Tabla1[[#This Row],[MOTIVO]],clasificador!A:C,2,0)</f>
        <v>Acceso</v>
      </c>
      <c r="AJ392" s="120" t="str">
        <f>VLOOKUP(Tabla1[[#This Row],[MOTIVO]],clasificador!A:C,3,0)</f>
        <v>SERVICIO</v>
      </c>
      <c r="AK392" s="329"/>
    </row>
    <row r="393" spans="1:37" ht="18.75" hidden="1" customHeight="1">
      <c r="A393" s="120">
        <f>YEAR(Tabla1[[#This Row],[FECHA DEL INCIDENTE]])*100+MONTH(Tabla1[[#This Row],[FECHA DEL INCIDENTE]])</f>
        <v>202504</v>
      </c>
      <c r="B393" s="1" t="s">
        <v>6347</v>
      </c>
      <c r="C393" s="1" t="s">
        <v>6348</v>
      </c>
      <c r="D393" s="1" t="s">
        <v>1067</v>
      </c>
      <c r="E393" s="120" t="s">
        <v>400</v>
      </c>
      <c r="F393" s="120"/>
      <c r="G393" s="232"/>
      <c r="H393" s="122" t="s">
        <v>7400</v>
      </c>
      <c r="I393" s="119"/>
      <c r="J393" s="235">
        <v>987498418</v>
      </c>
      <c r="K393" s="120"/>
      <c r="L393" s="120"/>
      <c r="M393" s="120"/>
      <c r="N393" s="119" t="s">
        <v>6498</v>
      </c>
      <c r="O393" s="1" t="s">
        <v>299</v>
      </c>
      <c r="P393" s="66" t="s">
        <v>7401</v>
      </c>
      <c r="Q393" s="6" t="s">
        <v>313</v>
      </c>
      <c r="R393" s="10" t="s">
        <v>272</v>
      </c>
      <c r="S393" s="1" t="s">
        <v>320</v>
      </c>
      <c r="T393" s="117">
        <v>45777</v>
      </c>
      <c r="U393" s="67" t="s">
        <v>7402</v>
      </c>
      <c r="V393" s="117">
        <v>45777</v>
      </c>
      <c r="W393" s="1" t="s">
        <v>141</v>
      </c>
      <c r="X393" s="120">
        <f>NETWORKDAYS(Tabla1[[#This Row],[FECHA DEL INCIDENTE]],Tabla1[[#This Row],[FECHA DE RESPUESTA]])</f>
        <v>1</v>
      </c>
      <c r="Y393" s="120" t="str">
        <f>IF(Tabla1[[#This Row],[ESTADO]]="ACTIVA","ACTIVA",IF(Tabla1[[#This Row],[ESTADO]]="CERRADA","CERRADA",IF(Tabla1[[#This Row],[ESTADO]]="TRASLADADA","CERRADA",IF(Tabla1[[#This Row],[ESTADO]]="DESMONTADA","CERRADA",IF(Tabla1[[#This Row],[ESTADO]]="SEGUIMIENTO","ACTIVA")))))</f>
        <v>CERRADA</v>
      </c>
      <c r="Z393" s="120" t="str">
        <f>+IF(Tabla1[[#This Row],[T. RESPUESTA]]&lt;=1,"24 HORAS",IF(Tabla1[[#This Row],[T. RESPUESTA]]=2,"48 HORAS",IF(Tabla1[[#This Row],[T. RESPUESTA]]=3,"72 HORAS",IF(Tabla1[[#This Row],[T. RESPUESTA]]=4,"96 HORAS",IF(Tabla1[[#This Row],[T. RESPUESTA]]=5,"120 HORAS",IF(Tabla1[[#This Row],[T. RESPUESTA]]&gt;=6,"6 DIAS O MAS","ERROR"))))))</f>
        <v>24 HORAS</v>
      </c>
      <c r="AA393" s="1" t="s">
        <v>6355</v>
      </c>
      <c r="AB393" s="120" t="str">
        <f>TEXT(Tabla1[[#This Row],[FECHA DEL INCIDENTE]],"MMM-DD")</f>
        <v>abr-30</v>
      </c>
      <c r="AC393" s="122" t="e">
        <f>VLOOKUP(G393,'Archivo data rimac reclamos'!B:C,2,0)</f>
        <v>#N/A</v>
      </c>
      <c r="AD393" s="122" t="e">
        <f>VLOOKUP(Tabla1[[#This Row],[dn]],'Reporte de casos MAD'!H:W,16,0)</f>
        <v>#N/A</v>
      </c>
      <c r="AE393" s="120" t="e">
        <f>VLOOKUP(Tabla1[[#This Row],[dn]],'HOJA 3 MEDICAMENTOS'!G:Q,11,0)</f>
        <v>#N/A</v>
      </c>
      <c r="AF393" s="119" t="e">
        <f>VLOOKUP(Tabla1[[#This Row],[dn]],'base pendientes viva 1a'!C:Q,15,0)</f>
        <v>#N/A</v>
      </c>
      <c r="AG393" s="119"/>
      <c r="AH393" s="119"/>
      <c r="AI393" s="120" t="str">
        <f>VLOOKUP(Tabla1[[#This Row],[MOTIVO]],clasificador!A:C,2,0)</f>
        <v>Acceso</v>
      </c>
      <c r="AJ393" s="120" t="str">
        <f>VLOOKUP(Tabla1[[#This Row],[MOTIVO]],clasificador!A:C,3,0)</f>
        <v>SERVICIO</v>
      </c>
      <c r="AK393" s="329"/>
    </row>
    <row r="394" spans="1:37" ht="18.75" hidden="1" customHeight="1">
      <c r="A394" s="120">
        <f>YEAR(Tabla1[[#This Row],[FECHA DEL INCIDENTE]])*100+MONTH(Tabla1[[#This Row],[FECHA DEL INCIDENTE]])</f>
        <v>202504</v>
      </c>
      <c r="B394" s="120" t="s">
        <v>6347</v>
      </c>
      <c r="C394" s="120" t="s">
        <v>6348</v>
      </c>
      <c r="D394" s="120" t="s">
        <v>1067</v>
      </c>
      <c r="E394" s="1" t="s">
        <v>6819</v>
      </c>
      <c r="F394" s="120" t="s">
        <v>2</v>
      </c>
      <c r="G394" s="232">
        <v>30400397</v>
      </c>
      <c r="H394" s="111" t="s">
        <v>7403</v>
      </c>
      <c r="I394" s="119"/>
      <c r="J394" s="235"/>
      <c r="K394" s="120"/>
      <c r="L394" s="120"/>
      <c r="M394" s="120"/>
      <c r="N394" s="119" t="s">
        <v>6498</v>
      </c>
      <c r="O394" s="1" t="s">
        <v>299</v>
      </c>
      <c r="P394" s="121" t="s">
        <v>7404</v>
      </c>
      <c r="Q394" s="6" t="s">
        <v>6352</v>
      </c>
      <c r="R394" s="10" t="s">
        <v>338</v>
      </c>
      <c r="S394" s="1" t="s">
        <v>6353</v>
      </c>
      <c r="T394" s="117">
        <v>45777</v>
      </c>
      <c r="U394" s="124" t="s">
        <v>7405</v>
      </c>
      <c r="V394" s="117">
        <v>45845</v>
      </c>
      <c r="W394" s="120" t="s">
        <v>141</v>
      </c>
      <c r="X394" s="120">
        <f>NETWORKDAYS(Tabla1[[#This Row],[FECHA DEL INCIDENTE]],Tabla1[[#This Row],[FECHA DE RESPUESTA]])</f>
        <v>49</v>
      </c>
      <c r="Y394" s="120" t="str">
        <f>IF(Tabla1[[#This Row],[ESTADO]]="ACTIVA","ACTIVA",IF(Tabla1[[#This Row],[ESTADO]]="CERRADA","CERRADA",IF(Tabla1[[#This Row],[ESTADO]]="TRASLADADA","CERRADA",IF(Tabla1[[#This Row],[ESTADO]]="DESMONTADA","CERRADA",IF(Tabla1[[#This Row],[ESTADO]]="SEGUIMIENTO","ACTIVA")))))</f>
        <v>CERRADA</v>
      </c>
      <c r="Z394" s="120" t="str">
        <f>+IF(Tabla1[[#This Row],[T. RESPUESTA]]&lt;=1,"24 HORAS",IF(Tabla1[[#This Row],[T. RESPUESTA]]=2,"48 HORAS",IF(Tabla1[[#This Row],[T. RESPUESTA]]=3,"72 HORAS",IF(Tabla1[[#This Row],[T. RESPUESTA]]=4,"96 HORAS",IF(Tabla1[[#This Row],[T. RESPUESTA]]=5,"120 HORAS",IF(Tabla1[[#This Row],[T. RESPUESTA]]&gt;=6,"6 DIAS O MAS","ERROR"))))))</f>
        <v>6 DIAS O MAS</v>
      </c>
      <c r="AA394" s="1" t="s">
        <v>6355</v>
      </c>
      <c r="AB394" s="120" t="str">
        <f>TEXT(Tabla1[[#This Row],[FECHA DEL INCIDENTE]],"MMM-DD")</f>
        <v>abr-30</v>
      </c>
      <c r="AC394" s="122" t="e">
        <f>VLOOKUP(G394,'Archivo data rimac reclamos'!B:C,2,0)</f>
        <v>#N/A</v>
      </c>
      <c r="AD394" s="122" t="e">
        <f>VLOOKUP(Tabla1[[#This Row],[dn]],'Reporte de casos MAD'!H:W,16,0)</f>
        <v>#N/A</v>
      </c>
      <c r="AE394" s="120" t="e">
        <f>VLOOKUP(Tabla1[[#This Row],[dn]],'HOJA 3 MEDICAMENTOS'!G:Q,11,0)</f>
        <v>#N/A</v>
      </c>
      <c r="AF394" s="119" t="e">
        <f>VLOOKUP(Tabla1[[#This Row],[dn]],'base pendientes viva 1a'!C:Q,15,0)</f>
        <v>#N/A</v>
      </c>
      <c r="AG394" s="119"/>
      <c r="AH394" s="119"/>
      <c r="AI394" s="120" t="str">
        <f>VLOOKUP(Tabla1[[#This Row],[MOTIVO]],clasificador!A:C,2,0)</f>
        <v>Medicamentos</v>
      </c>
      <c r="AJ394" s="120" t="str">
        <f>VLOOKUP(Tabla1[[#This Row],[MOTIVO]],clasificador!A:C,3,0)</f>
        <v>SERVICIO</v>
      </c>
      <c r="AK394" s="329"/>
    </row>
    <row r="395" spans="1:37" ht="18.75" hidden="1" customHeight="1">
      <c r="A395" s="120">
        <f>YEAR(Tabla1[[#This Row],[FECHA DEL INCIDENTE]])*100+MONTH(Tabla1[[#This Row],[FECHA DEL INCIDENTE]])</f>
        <v>202505</v>
      </c>
      <c r="B395" s="1" t="s">
        <v>6347</v>
      </c>
      <c r="C395" s="1" t="s">
        <v>6348</v>
      </c>
      <c r="D395" s="1" t="s">
        <v>1067</v>
      </c>
      <c r="E395" s="120" t="s">
        <v>400</v>
      </c>
      <c r="F395" s="120"/>
      <c r="G395" s="232"/>
      <c r="H395" s="2" t="s">
        <v>7406</v>
      </c>
      <c r="I395" s="119"/>
      <c r="J395" s="235"/>
      <c r="K395" s="120"/>
      <c r="L395" s="120"/>
      <c r="M395" s="120"/>
      <c r="N395" s="119" t="s">
        <v>6498</v>
      </c>
      <c r="O395" s="1" t="s">
        <v>299</v>
      </c>
      <c r="P395" s="121" t="s">
        <v>7407</v>
      </c>
      <c r="Q395" s="6" t="s">
        <v>6352</v>
      </c>
      <c r="R395" s="10" t="s">
        <v>338</v>
      </c>
      <c r="S395" s="1" t="s">
        <v>6353</v>
      </c>
      <c r="T395" s="117">
        <v>45779</v>
      </c>
      <c r="U395" s="67" t="s">
        <v>7408</v>
      </c>
      <c r="V395" s="117">
        <v>45779</v>
      </c>
      <c r="W395" s="1" t="s">
        <v>6584</v>
      </c>
      <c r="X395" s="120">
        <f>NETWORKDAYS(Tabla1[[#This Row],[FECHA DEL INCIDENTE]],Tabla1[[#This Row],[FECHA DE RESPUESTA]])</f>
        <v>1</v>
      </c>
      <c r="Y395" s="120" t="str">
        <f>IF(Tabla1[[#This Row],[ESTADO]]="ACTIVA","ACTIVA",IF(Tabla1[[#This Row],[ESTADO]]="CERRADA","CERRADA",IF(Tabla1[[#This Row],[ESTADO]]="TRASLADADA","CERRADA",IF(Tabla1[[#This Row],[ESTADO]]="DESMONTADA","CERRADA",IF(Tabla1[[#This Row],[ESTADO]]="SEGUIMIENTO","ACTIVA")))))</f>
        <v>CERRADA</v>
      </c>
      <c r="Z395" s="120" t="str">
        <f>+IF(Tabla1[[#This Row],[T. RESPUESTA]]&lt;=1,"24 HORAS",IF(Tabla1[[#This Row],[T. RESPUESTA]]=2,"48 HORAS",IF(Tabla1[[#This Row],[T. RESPUESTA]]=3,"72 HORAS",IF(Tabla1[[#This Row],[T. RESPUESTA]]=4,"96 HORAS",IF(Tabla1[[#This Row],[T. RESPUESTA]]=5,"120 HORAS",IF(Tabla1[[#This Row],[T. RESPUESTA]]&gt;=6,"6 DIAS O MAS","ERROR"))))))</f>
        <v>24 HORAS</v>
      </c>
      <c r="AA395" s="1" t="s">
        <v>6585</v>
      </c>
      <c r="AB395" s="120" t="str">
        <f>TEXT(Tabla1[[#This Row],[FECHA DEL INCIDENTE]],"MMM-DD")</f>
        <v>may-02</v>
      </c>
      <c r="AC395" s="122" t="e">
        <f>VLOOKUP(G395,'Archivo data rimac reclamos'!B:C,2,0)</f>
        <v>#N/A</v>
      </c>
      <c r="AD395" s="122" t="e">
        <f>VLOOKUP(Tabla1[[#This Row],[dn]],'Reporte de casos MAD'!H:W,16,0)</f>
        <v>#N/A</v>
      </c>
      <c r="AE395" s="120" t="e">
        <f>VLOOKUP(Tabla1[[#This Row],[dn]],'HOJA 3 MEDICAMENTOS'!G:Q,11,0)</f>
        <v>#N/A</v>
      </c>
      <c r="AF395" s="119" t="e">
        <f>VLOOKUP(Tabla1[[#This Row],[dn]],'base pendientes viva 1a'!C:Q,15,0)</f>
        <v>#N/A</v>
      </c>
      <c r="AG395" s="119"/>
      <c r="AH395" s="119"/>
      <c r="AI395" s="120" t="str">
        <f>VLOOKUP(Tabla1[[#This Row],[MOTIVO]],clasificador!A:C,2,0)</f>
        <v>Medicamentos</v>
      </c>
      <c r="AJ395" s="120" t="str">
        <f>VLOOKUP(Tabla1[[#This Row],[MOTIVO]],clasificador!A:C,3,0)</f>
        <v>SERVICIO</v>
      </c>
      <c r="AK395" s="329"/>
    </row>
    <row r="396" spans="1:37" ht="18.75" hidden="1" customHeight="1">
      <c r="A396" s="120">
        <f>YEAR(Tabla1[[#This Row],[FECHA DEL INCIDENTE]])*100+MONTH(Tabla1[[#This Row],[FECHA DEL INCIDENTE]])</f>
        <v>202505</v>
      </c>
      <c r="B396" s="1" t="s">
        <v>6347</v>
      </c>
      <c r="C396" s="1" t="s">
        <v>6348</v>
      </c>
      <c r="D396" s="1" t="s">
        <v>1067</v>
      </c>
      <c r="E396" s="120" t="s">
        <v>400</v>
      </c>
      <c r="F396" s="1" t="s">
        <v>2</v>
      </c>
      <c r="G396" s="232">
        <v>8836823</v>
      </c>
      <c r="H396" s="122" t="s">
        <v>7409</v>
      </c>
      <c r="I396" s="119"/>
      <c r="J396" s="235"/>
      <c r="K396" s="120"/>
      <c r="L396" s="120"/>
      <c r="M396" s="120"/>
      <c r="N396" s="119" t="s">
        <v>6498</v>
      </c>
      <c r="O396" s="1" t="s">
        <v>299</v>
      </c>
      <c r="P396" s="66" t="s">
        <v>7410</v>
      </c>
      <c r="Q396" s="6" t="s">
        <v>313</v>
      </c>
      <c r="R396" s="10" t="s">
        <v>272</v>
      </c>
      <c r="S396" s="1" t="s">
        <v>7411</v>
      </c>
      <c r="T396" s="117">
        <v>45779</v>
      </c>
      <c r="U396" s="67" t="s">
        <v>7412</v>
      </c>
      <c r="V396" s="117">
        <v>45779</v>
      </c>
      <c r="W396" s="1" t="s">
        <v>141</v>
      </c>
      <c r="X396" s="120">
        <f>NETWORKDAYS(Tabla1[[#This Row],[FECHA DEL INCIDENTE]],Tabla1[[#This Row],[FECHA DE RESPUESTA]])</f>
        <v>1</v>
      </c>
      <c r="Y396" s="120" t="str">
        <f>IF(Tabla1[[#This Row],[ESTADO]]="ACTIVA","ACTIVA",IF(Tabla1[[#This Row],[ESTADO]]="CERRADA","CERRADA",IF(Tabla1[[#This Row],[ESTADO]]="TRASLADADA","CERRADA",IF(Tabla1[[#This Row],[ESTADO]]="DESMONTADA","CERRADA",IF(Tabla1[[#This Row],[ESTADO]]="SEGUIMIENTO","ACTIVA")))))</f>
        <v>CERRADA</v>
      </c>
      <c r="Z396" s="120" t="str">
        <f>+IF(Tabla1[[#This Row],[T. RESPUESTA]]&lt;=1,"24 HORAS",IF(Tabla1[[#This Row],[T. RESPUESTA]]=2,"48 HORAS",IF(Tabla1[[#This Row],[T. RESPUESTA]]=3,"72 HORAS",IF(Tabla1[[#This Row],[T. RESPUESTA]]=4,"96 HORAS",IF(Tabla1[[#This Row],[T. RESPUESTA]]=5,"120 HORAS",IF(Tabla1[[#This Row],[T. RESPUESTA]]&gt;=6,"6 DIAS O MAS","ERROR"))))))</f>
        <v>24 HORAS</v>
      </c>
      <c r="AA396" s="1" t="s">
        <v>6355</v>
      </c>
      <c r="AB396" s="120" t="str">
        <f>TEXT(Tabla1[[#This Row],[FECHA DEL INCIDENTE]],"MMM-DD")</f>
        <v>may-02</v>
      </c>
      <c r="AC396" s="122" t="e">
        <f>VLOOKUP(G396,'Archivo data rimac reclamos'!B:C,2,0)</f>
        <v>#N/A</v>
      </c>
      <c r="AD396" s="122" t="e">
        <f>VLOOKUP(Tabla1[[#This Row],[dn]],'Reporte de casos MAD'!H:W,16,0)</f>
        <v>#N/A</v>
      </c>
      <c r="AE396" s="120" t="e">
        <f>VLOOKUP(Tabla1[[#This Row],[dn]],'HOJA 3 MEDICAMENTOS'!G:Q,11,0)</f>
        <v>#N/A</v>
      </c>
      <c r="AF396" s="119" t="e">
        <f>VLOOKUP(Tabla1[[#This Row],[dn]],'base pendientes viva 1a'!C:Q,15,0)</f>
        <v>#N/A</v>
      </c>
      <c r="AG396" s="119"/>
      <c r="AH396" s="119"/>
      <c r="AI396" s="120" t="str">
        <f>VLOOKUP(Tabla1[[#This Row],[MOTIVO]],clasificador!A:C,2,0)</f>
        <v>Acceso</v>
      </c>
      <c r="AJ396" s="120" t="str">
        <f>VLOOKUP(Tabla1[[#This Row],[MOTIVO]],clasificador!A:C,3,0)</f>
        <v>SERVICIO</v>
      </c>
      <c r="AK396" s="329"/>
    </row>
    <row r="397" spans="1:37" ht="18.75" hidden="1" customHeight="1">
      <c r="A397" s="120">
        <f>YEAR(Tabla1[[#This Row],[FECHA DEL INCIDENTE]])*100+MONTH(Tabla1[[#This Row],[FECHA DEL INCIDENTE]])</f>
        <v>202505</v>
      </c>
      <c r="B397" s="1" t="s">
        <v>6347</v>
      </c>
      <c r="C397" s="1" t="s">
        <v>6348</v>
      </c>
      <c r="D397" s="1" t="s">
        <v>1067</v>
      </c>
      <c r="E397" s="120" t="s">
        <v>400</v>
      </c>
      <c r="F397" s="120"/>
      <c r="G397" s="232">
        <v>7731756</v>
      </c>
      <c r="H397" s="122" t="s">
        <v>7413</v>
      </c>
      <c r="I397" s="119"/>
      <c r="J397" s="235"/>
      <c r="K397" s="120"/>
      <c r="L397" s="120"/>
      <c r="M397" s="120"/>
      <c r="N397" s="119" t="s">
        <v>6498</v>
      </c>
      <c r="O397" s="1" t="s">
        <v>299</v>
      </c>
      <c r="P397" s="66" t="s">
        <v>7414</v>
      </c>
      <c r="Q397" s="6" t="s">
        <v>313</v>
      </c>
      <c r="R397" s="10" t="s">
        <v>383</v>
      </c>
      <c r="S397" s="1" t="s">
        <v>6508</v>
      </c>
      <c r="T397" s="117">
        <v>45779</v>
      </c>
      <c r="U397" s="67" t="s">
        <v>7415</v>
      </c>
      <c r="V397" s="117">
        <v>45779</v>
      </c>
      <c r="W397" s="1" t="s">
        <v>141</v>
      </c>
      <c r="X397" s="120">
        <f>NETWORKDAYS(Tabla1[[#This Row],[FECHA DEL INCIDENTE]],Tabla1[[#This Row],[FECHA DE RESPUESTA]])</f>
        <v>1</v>
      </c>
      <c r="Y397" s="120" t="str">
        <f>IF(Tabla1[[#This Row],[ESTADO]]="ACTIVA","ACTIVA",IF(Tabla1[[#This Row],[ESTADO]]="CERRADA","CERRADA",IF(Tabla1[[#This Row],[ESTADO]]="TRASLADADA","CERRADA",IF(Tabla1[[#This Row],[ESTADO]]="DESMONTADA","CERRADA",IF(Tabla1[[#This Row],[ESTADO]]="SEGUIMIENTO","ACTIVA")))))</f>
        <v>CERRADA</v>
      </c>
      <c r="Z397" s="120" t="str">
        <f>+IF(Tabla1[[#This Row],[T. RESPUESTA]]&lt;=1,"24 HORAS",IF(Tabla1[[#This Row],[T. RESPUESTA]]=2,"48 HORAS",IF(Tabla1[[#This Row],[T. RESPUESTA]]=3,"72 HORAS",IF(Tabla1[[#This Row],[T. RESPUESTA]]=4,"96 HORAS",IF(Tabla1[[#This Row],[T. RESPUESTA]]=5,"120 HORAS",IF(Tabla1[[#This Row],[T. RESPUESTA]]&gt;=6,"6 DIAS O MAS","ERROR"))))))</f>
        <v>24 HORAS</v>
      </c>
      <c r="AA397" s="1" t="s">
        <v>6355</v>
      </c>
      <c r="AB397" s="120" t="str">
        <f>TEXT(Tabla1[[#This Row],[FECHA DEL INCIDENTE]],"MMM-DD")</f>
        <v>may-02</v>
      </c>
      <c r="AC397" s="122" t="e">
        <f>VLOOKUP(G397,'Archivo data rimac reclamos'!B:C,2,0)</f>
        <v>#N/A</v>
      </c>
      <c r="AD397" s="122" t="e">
        <f>VLOOKUP(Tabla1[[#This Row],[dn]],'Reporte de casos MAD'!H:W,16,0)</f>
        <v>#N/A</v>
      </c>
      <c r="AE397" s="120" t="e">
        <f>VLOOKUP(Tabla1[[#This Row],[dn]],'HOJA 3 MEDICAMENTOS'!G:Q,11,0)</f>
        <v>#N/A</v>
      </c>
      <c r="AF397" s="119" t="str">
        <f>VLOOKUP(Tabla1[[#This Row],[dn]],'base pendientes viva 1a'!C:Q,15,0)</f>
        <v>SI</v>
      </c>
      <c r="AG397" s="119"/>
      <c r="AH397" s="119"/>
      <c r="AI397" s="120" t="str">
        <f>VLOOKUP(Tabla1[[#This Row],[MOTIVO]],clasificador!A:C,2,0)</f>
        <v>Acceso</v>
      </c>
      <c r="AJ397" s="120" t="str">
        <f>VLOOKUP(Tabla1[[#This Row],[MOTIVO]],clasificador!A:C,3,0)</f>
        <v>SERVICIO</v>
      </c>
      <c r="AK397" s="329"/>
    </row>
    <row r="398" spans="1:37" ht="18.75" customHeight="1">
      <c r="A398" s="120">
        <f>YEAR(Tabla1[[#This Row],[FECHA DEL INCIDENTE]])*100+MONTH(Tabla1[[#This Row],[FECHA DEL INCIDENTE]])</f>
        <v>202505</v>
      </c>
      <c r="B398" s="1" t="s">
        <v>6347</v>
      </c>
      <c r="C398" s="1" t="s">
        <v>6348</v>
      </c>
      <c r="D398" s="1" t="s">
        <v>1067</v>
      </c>
      <c r="E398" s="1" t="s">
        <v>400</v>
      </c>
      <c r="F398" s="120"/>
      <c r="G398" s="232"/>
      <c r="H398" s="122" t="s">
        <v>7074</v>
      </c>
      <c r="I398" s="119"/>
      <c r="J398" s="235">
        <v>999448461</v>
      </c>
      <c r="K398" s="120"/>
      <c r="L398" s="120"/>
      <c r="M398" s="120"/>
      <c r="N398" s="119" t="s">
        <v>6498</v>
      </c>
      <c r="O398" s="1" t="s">
        <v>299</v>
      </c>
      <c r="P398" s="66" t="s">
        <v>7416</v>
      </c>
      <c r="Q398" s="6" t="s">
        <v>313</v>
      </c>
      <c r="R398" s="10" t="s">
        <v>400</v>
      </c>
      <c r="S398" s="1" t="s">
        <v>6370</v>
      </c>
      <c r="T398" s="117">
        <v>45779</v>
      </c>
      <c r="U398" s="67" t="s">
        <v>7417</v>
      </c>
      <c r="V398" s="117">
        <v>45782</v>
      </c>
      <c r="W398" s="1" t="s">
        <v>141</v>
      </c>
      <c r="X398" s="120">
        <f>NETWORKDAYS(Tabla1[[#This Row],[FECHA DEL INCIDENTE]],Tabla1[[#This Row],[FECHA DE RESPUESTA]])</f>
        <v>2</v>
      </c>
      <c r="Y398" s="120" t="str">
        <f>IF(Tabla1[[#This Row],[ESTADO]]="ACTIVA","ACTIVA",IF(Tabla1[[#This Row],[ESTADO]]="CERRADA","CERRADA",IF(Tabla1[[#This Row],[ESTADO]]="TRASLADADA","CERRADA",IF(Tabla1[[#This Row],[ESTADO]]="DESMONTADA","CERRADA",IF(Tabla1[[#This Row],[ESTADO]]="SEGUIMIENTO","ACTIVA")))))</f>
        <v>CERRADA</v>
      </c>
      <c r="Z398" s="120" t="str">
        <f>+IF(Tabla1[[#This Row],[T. RESPUESTA]]&lt;=1,"24 HORAS",IF(Tabla1[[#This Row],[T. RESPUESTA]]=2,"48 HORAS",IF(Tabla1[[#This Row],[T. RESPUESTA]]=3,"72 HORAS",IF(Tabla1[[#This Row],[T. RESPUESTA]]=4,"96 HORAS",IF(Tabla1[[#This Row],[T. RESPUESTA]]=5,"120 HORAS",IF(Tabla1[[#This Row],[T. RESPUESTA]]&gt;=6,"6 DIAS O MAS","ERROR"))))))</f>
        <v>48 HORAS</v>
      </c>
      <c r="AA398" s="1" t="s">
        <v>6355</v>
      </c>
      <c r="AB398" s="120" t="str">
        <f>TEXT(Tabla1[[#This Row],[FECHA DEL INCIDENTE]],"MMM-DD")</f>
        <v>may-02</v>
      </c>
      <c r="AC398" s="122" t="e">
        <f>VLOOKUP(G398,'Archivo data rimac reclamos'!B:C,2,0)</f>
        <v>#N/A</v>
      </c>
      <c r="AD398" s="122" t="e">
        <f>VLOOKUP(Tabla1[[#This Row],[dn]],'Reporte de casos MAD'!H:W,16,0)</f>
        <v>#N/A</v>
      </c>
      <c r="AE398" s="120" t="e">
        <f>VLOOKUP(Tabla1[[#This Row],[dn]],'HOJA 3 MEDICAMENTOS'!G:Q,11,0)</f>
        <v>#N/A</v>
      </c>
      <c r="AF398" s="119" t="e">
        <f>VLOOKUP(Tabla1[[#This Row],[dn]],'base pendientes viva 1a'!C:Q,15,0)</f>
        <v>#N/A</v>
      </c>
      <c r="AG398" s="119"/>
      <c r="AH398" s="119"/>
      <c r="AI398" s="120" t="str">
        <f>VLOOKUP(Tabla1[[#This Row],[MOTIVO]],clasificador!A:C,2,0)</f>
        <v>Acceso</v>
      </c>
      <c r="AJ398" s="120" t="str">
        <f>VLOOKUP(Tabla1[[#This Row],[MOTIVO]],clasificador!A:C,3,0)</f>
        <v>SERVICIO</v>
      </c>
      <c r="AK398" s="329"/>
    </row>
    <row r="399" spans="1:37" ht="18.75" hidden="1" customHeight="1">
      <c r="A399" s="120">
        <f>YEAR(Tabla1[[#This Row],[FECHA DEL INCIDENTE]])*100+MONTH(Tabla1[[#This Row],[FECHA DEL INCIDENTE]])</f>
        <v>202505</v>
      </c>
      <c r="B399" s="1" t="s">
        <v>6347</v>
      </c>
      <c r="C399" s="1" t="s">
        <v>6348</v>
      </c>
      <c r="D399" s="1" t="s">
        <v>1067</v>
      </c>
      <c r="E399" s="1" t="s">
        <v>400</v>
      </c>
      <c r="F399" s="1" t="s">
        <v>2</v>
      </c>
      <c r="G399" s="232">
        <v>71119014</v>
      </c>
      <c r="H399" s="2" t="s">
        <v>206</v>
      </c>
      <c r="I399" s="119"/>
      <c r="J399" s="235">
        <v>993508429</v>
      </c>
      <c r="K399" s="69" t="s">
        <v>7346</v>
      </c>
      <c r="L399" s="120"/>
      <c r="M399" s="120"/>
      <c r="N399" s="119" t="s">
        <v>6498</v>
      </c>
      <c r="O399" s="1" t="s">
        <v>299</v>
      </c>
      <c r="P399" s="121" t="s">
        <v>7418</v>
      </c>
      <c r="Q399" s="6" t="s">
        <v>313</v>
      </c>
      <c r="R399" s="10" t="s">
        <v>338</v>
      </c>
      <c r="S399" s="1" t="s">
        <v>339</v>
      </c>
      <c r="T399" s="117">
        <v>45779</v>
      </c>
      <c r="U399" s="67" t="s">
        <v>7419</v>
      </c>
      <c r="V399" s="117">
        <v>45782</v>
      </c>
      <c r="W399" s="1" t="s">
        <v>141</v>
      </c>
      <c r="X399" s="120">
        <f>NETWORKDAYS(Tabla1[[#This Row],[FECHA DEL INCIDENTE]],Tabla1[[#This Row],[FECHA DE RESPUESTA]])</f>
        <v>2</v>
      </c>
      <c r="Y399" s="120" t="str">
        <f>IF(Tabla1[[#This Row],[ESTADO]]="ACTIVA","ACTIVA",IF(Tabla1[[#This Row],[ESTADO]]="CERRADA","CERRADA",IF(Tabla1[[#This Row],[ESTADO]]="TRASLADADA","CERRADA",IF(Tabla1[[#This Row],[ESTADO]]="DESMONTADA","CERRADA",IF(Tabla1[[#This Row],[ESTADO]]="SEGUIMIENTO","ACTIVA")))))</f>
        <v>CERRADA</v>
      </c>
      <c r="Z399" s="120" t="str">
        <f>+IF(Tabla1[[#This Row],[T. RESPUESTA]]&lt;=1,"24 HORAS",IF(Tabla1[[#This Row],[T. RESPUESTA]]=2,"48 HORAS",IF(Tabla1[[#This Row],[T. RESPUESTA]]=3,"72 HORAS",IF(Tabla1[[#This Row],[T. RESPUESTA]]=4,"96 HORAS",IF(Tabla1[[#This Row],[T. RESPUESTA]]=5,"120 HORAS",IF(Tabla1[[#This Row],[T. RESPUESTA]]&gt;=6,"6 DIAS O MAS","ERROR"))))))</f>
        <v>48 HORAS</v>
      </c>
      <c r="AA399" s="1" t="s">
        <v>6355</v>
      </c>
      <c r="AB399" s="120" t="str">
        <f>TEXT(Tabla1[[#This Row],[FECHA DEL INCIDENTE]],"MMM-DD")</f>
        <v>may-02</v>
      </c>
      <c r="AC399" s="122" t="e">
        <f>VLOOKUP(G400,'Archivo data rimac reclamos'!B:C,2,0)</f>
        <v>#N/A</v>
      </c>
      <c r="AD399" s="122" t="e">
        <f>VLOOKUP(Tabla1[[#This Row],[dn]],'Reporte de casos MAD'!H:W,16,0)</f>
        <v>#N/A</v>
      </c>
      <c r="AE399" s="120" t="e">
        <f>VLOOKUP(Tabla1[[#This Row],[dn]],'HOJA 3 MEDICAMENTOS'!G:Q,11,0)</f>
        <v>#N/A</v>
      </c>
      <c r="AF399" s="119" t="e">
        <f>VLOOKUP(Tabla1[[#This Row],[dn]],'base pendientes viva 1a'!C:Q,15,0)</f>
        <v>#N/A</v>
      </c>
      <c r="AG399" s="119"/>
      <c r="AH399" s="119"/>
      <c r="AI399" s="120" t="str">
        <f>VLOOKUP(Tabla1[[#This Row],[MOTIVO]],clasificador!A:C,2,0)</f>
        <v>Acceso</v>
      </c>
      <c r="AJ399" s="120" t="str">
        <f>VLOOKUP(Tabla1[[#This Row],[MOTIVO]],clasificador!A:C,3,0)</f>
        <v>SERVICIO</v>
      </c>
      <c r="AK399" s="329"/>
    </row>
    <row r="400" spans="1:37" ht="18.75" customHeight="1">
      <c r="A400" s="120">
        <f>YEAR(Tabla1[[#This Row],[FECHA DEL INCIDENTE]])*100+MONTH(Tabla1[[#This Row],[FECHA DEL INCIDENTE]])</f>
        <v>202505</v>
      </c>
      <c r="B400" s="1" t="s">
        <v>6347</v>
      </c>
      <c r="C400" s="1" t="s">
        <v>6348</v>
      </c>
      <c r="D400" s="1" t="s">
        <v>1067</v>
      </c>
      <c r="E400" s="120" t="s">
        <v>400</v>
      </c>
      <c r="F400" s="1" t="s">
        <v>2</v>
      </c>
      <c r="G400" s="232">
        <v>7806297</v>
      </c>
      <c r="H400" s="122" t="s">
        <v>6805</v>
      </c>
      <c r="I400" s="119"/>
      <c r="J400" s="235"/>
      <c r="K400" s="120"/>
      <c r="L400" s="120"/>
      <c r="M400" s="120"/>
      <c r="N400" t="s">
        <v>298</v>
      </c>
      <c r="O400" s="1" t="s">
        <v>299</v>
      </c>
      <c r="P400" s="66" t="s">
        <v>7420</v>
      </c>
      <c r="Q400" s="6" t="s">
        <v>7224</v>
      </c>
      <c r="R400" s="10" t="s">
        <v>400</v>
      </c>
      <c r="S400" s="1" t="s">
        <v>352</v>
      </c>
      <c r="T400" s="117">
        <v>45779</v>
      </c>
      <c r="U400" s="124" t="s">
        <v>7421</v>
      </c>
      <c r="V400" s="117">
        <v>45784</v>
      </c>
      <c r="W400" s="1" t="s">
        <v>141</v>
      </c>
      <c r="X400" s="120">
        <f>NETWORKDAYS(Tabla1[[#This Row],[FECHA DEL INCIDENTE]],Tabla1[[#This Row],[FECHA DE RESPUESTA]])</f>
        <v>4</v>
      </c>
      <c r="Y400" s="120" t="str">
        <f>IF(Tabla1[[#This Row],[ESTADO]]="ACTIVA","ACTIVA",IF(Tabla1[[#This Row],[ESTADO]]="CERRADA","CERRADA",IF(Tabla1[[#This Row],[ESTADO]]="TRASLADADA","CERRADA",IF(Tabla1[[#This Row],[ESTADO]]="DESMONTADA","CERRADA",IF(Tabla1[[#This Row],[ESTADO]]="SEGUIMIENTO","ACTIVA")))))</f>
        <v>CERRADA</v>
      </c>
      <c r="Z400" s="120" t="str">
        <f>+IF(Tabla1[[#This Row],[T. RESPUESTA]]&lt;=1,"24 HORAS",IF(Tabla1[[#This Row],[T. RESPUESTA]]=2,"48 HORAS",IF(Tabla1[[#This Row],[T. RESPUESTA]]=3,"72 HORAS",IF(Tabla1[[#This Row],[T. RESPUESTA]]=4,"96 HORAS",IF(Tabla1[[#This Row],[T. RESPUESTA]]=5,"120 HORAS",IF(Tabla1[[#This Row],[T. RESPUESTA]]&gt;=6,"6 DIAS O MAS","ERROR"))))))</f>
        <v>96 HORAS</v>
      </c>
      <c r="AA400" s="1" t="s">
        <v>6355</v>
      </c>
      <c r="AB400" s="120" t="str">
        <f>TEXT(Tabla1[[#This Row],[FECHA DEL INCIDENTE]],"MMM-DD")</f>
        <v>may-02</v>
      </c>
      <c r="AC400" s="122" t="e">
        <f>VLOOKUP(G400,'Archivo data rimac reclamos'!B:C,2,0)</f>
        <v>#N/A</v>
      </c>
      <c r="AD400" s="122" t="e">
        <f>VLOOKUP(Tabla1[[#This Row],[dn]],'Reporte de casos MAD'!H:W,16,0)</f>
        <v>#N/A</v>
      </c>
      <c r="AE400" s="120" t="e">
        <f>VLOOKUP(Tabla1[[#This Row],[dn]],'HOJA 3 MEDICAMENTOS'!G:Q,11,0)</f>
        <v>#N/A</v>
      </c>
      <c r="AF400" s="119" t="str">
        <f>VLOOKUP(Tabla1[[#This Row],[dn]],'base pendientes viva 1a'!C:Q,15,0)</f>
        <v>SI</v>
      </c>
      <c r="AG400" s="119"/>
      <c r="AH400" s="119"/>
      <c r="AI400" s="120" t="str">
        <f>VLOOKUP(Tabla1[[#This Row],[MOTIVO]],clasificador!A:C,2,0)</f>
        <v>Solicitud</v>
      </c>
      <c r="AJ400" s="120" t="str">
        <f>VLOOKUP(Tabla1[[#This Row],[MOTIVO]],clasificador!A:C,3,0)</f>
        <v>SOLICITUD</v>
      </c>
      <c r="AK400" s="329"/>
    </row>
    <row r="401" spans="1:37" ht="18.75" hidden="1" customHeight="1">
      <c r="A401" s="120">
        <f>YEAR(Tabla1[[#This Row],[FECHA DEL INCIDENTE]])*100+MONTH(Tabla1[[#This Row],[FECHA DEL INCIDENTE]])</f>
        <v>202505</v>
      </c>
      <c r="B401" s="1" t="s">
        <v>6347</v>
      </c>
      <c r="C401" s="1" t="s">
        <v>6348</v>
      </c>
      <c r="D401" s="1" t="s">
        <v>1067</v>
      </c>
      <c r="E401" s="120" t="s">
        <v>400</v>
      </c>
      <c r="F401" s="1" t="s">
        <v>2</v>
      </c>
      <c r="G401" s="232">
        <v>7879761</v>
      </c>
      <c r="H401" s="122" t="s">
        <v>198</v>
      </c>
      <c r="I401" s="119"/>
      <c r="J401" s="235"/>
      <c r="K401" s="120"/>
      <c r="L401" s="120"/>
      <c r="M401" s="120"/>
      <c r="N401" s="119" t="s">
        <v>6498</v>
      </c>
      <c r="O401" s="1" t="s">
        <v>299</v>
      </c>
      <c r="P401" s="66" t="s">
        <v>7422</v>
      </c>
      <c r="Q401" s="6" t="s">
        <v>6352</v>
      </c>
      <c r="R401" s="10" t="s">
        <v>338</v>
      </c>
      <c r="S401" s="1" t="s">
        <v>6353</v>
      </c>
      <c r="T401" s="117">
        <v>45779</v>
      </c>
      <c r="U401" s="67" t="s">
        <v>7423</v>
      </c>
      <c r="V401" s="117">
        <v>45782</v>
      </c>
      <c r="W401" s="1" t="s">
        <v>141</v>
      </c>
      <c r="X401" s="120">
        <f>NETWORKDAYS(Tabla1[[#This Row],[FECHA DEL INCIDENTE]],Tabla1[[#This Row],[FECHA DE RESPUESTA]])</f>
        <v>2</v>
      </c>
      <c r="Y401" s="120" t="str">
        <f>IF(Tabla1[[#This Row],[ESTADO]]="ACTIVA","ACTIVA",IF(Tabla1[[#This Row],[ESTADO]]="CERRADA","CERRADA",IF(Tabla1[[#This Row],[ESTADO]]="TRASLADADA","CERRADA",IF(Tabla1[[#This Row],[ESTADO]]="DESMONTADA","CERRADA",IF(Tabla1[[#This Row],[ESTADO]]="SEGUIMIENTO","ACTIVA")))))</f>
        <v>CERRADA</v>
      </c>
      <c r="Z401" s="120" t="str">
        <f>+IF(Tabla1[[#This Row],[T. RESPUESTA]]&lt;=1,"24 HORAS",IF(Tabla1[[#This Row],[T. RESPUESTA]]=2,"48 HORAS",IF(Tabla1[[#This Row],[T. RESPUESTA]]=3,"72 HORAS",IF(Tabla1[[#This Row],[T. RESPUESTA]]=4,"96 HORAS",IF(Tabla1[[#This Row],[T. RESPUESTA]]=5,"120 HORAS",IF(Tabla1[[#This Row],[T. RESPUESTA]]&gt;=6,"6 DIAS O MAS","ERROR"))))))</f>
        <v>48 HORAS</v>
      </c>
      <c r="AA401" s="1" t="s">
        <v>6355</v>
      </c>
      <c r="AB401" s="120" t="str">
        <f>TEXT(Tabla1[[#This Row],[FECHA DEL INCIDENTE]],"MMM-DD")</f>
        <v>may-02</v>
      </c>
      <c r="AC401" s="122" t="e">
        <f>VLOOKUP(G401,'Archivo data rimac reclamos'!B:C,2,0)</f>
        <v>#N/A</v>
      </c>
      <c r="AD401" s="122" t="e">
        <f>VLOOKUP(Tabla1[[#This Row],[dn]],'Reporte de casos MAD'!H:W,16,0)</f>
        <v>#N/A</v>
      </c>
      <c r="AE401" s="120" t="e">
        <f>VLOOKUP(Tabla1[[#This Row],[dn]],'HOJA 3 MEDICAMENTOS'!G:Q,11,0)</f>
        <v>#N/A</v>
      </c>
      <c r="AF401" s="119" t="e">
        <f>VLOOKUP(Tabla1[[#This Row],[dn]],'base pendientes viva 1a'!C:Q,15,0)</f>
        <v>#N/A</v>
      </c>
      <c r="AG401" s="119"/>
      <c r="AH401" s="119"/>
      <c r="AI401" s="120" t="str">
        <f>VLOOKUP(Tabla1[[#This Row],[MOTIVO]],clasificador!A:C,2,0)</f>
        <v>Medicamentos</v>
      </c>
      <c r="AJ401" s="120" t="str">
        <f>VLOOKUP(Tabla1[[#This Row],[MOTIVO]],clasificador!A:C,3,0)</f>
        <v>SERVICIO</v>
      </c>
      <c r="AK401" s="329"/>
    </row>
    <row r="402" spans="1:37" ht="18.75" customHeight="1">
      <c r="A402" s="120">
        <f>YEAR(Tabla1[[#This Row],[FECHA DEL INCIDENTE]])*100+MONTH(Tabla1[[#This Row],[FECHA DEL INCIDENTE]])</f>
        <v>202505</v>
      </c>
      <c r="B402" s="1" t="s">
        <v>6347</v>
      </c>
      <c r="C402" s="1" t="s">
        <v>6348</v>
      </c>
      <c r="D402" s="1" t="s">
        <v>1067</v>
      </c>
      <c r="E402" s="120" t="s">
        <v>400</v>
      </c>
      <c r="F402" s="1" t="s">
        <v>2</v>
      </c>
      <c r="G402" s="232">
        <v>9998708</v>
      </c>
      <c r="H402" s="122" t="s">
        <v>7424</v>
      </c>
      <c r="I402" s="119"/>
      <c r="J402" s="235">
        <v>965766058</v>
      </c>
      <c r="K402" s="120"/>
      <c r="L402" s="120"/>
      <c r="M402" s="120"/>
      <c r="N402" s="119" t="s">
        <v>6498</v>
      </c>
      <c r="O402" s="1" t="s">
        <v>299</v>
      </c>
      <c r="P402" s="66" t="s">
        <v>7425</v>
      </c>
      <c r="Q402" s="6" t="s">
        <v>313</v>
      </c>
      <c r="R402" s="10" t="s">
        <v>400</v>
      </c>
      <c r="S402" s="1" t="s">
        <v>320</v>
      </c>
      <c r="T402" s="117">
        <v>45779</v>
      </c>
      <c r="U402" s="67" t="s">
        <v>7426</v>
      </c>
      <c r="V402" s="117">
        <v>45782</v>
      </c>
      <c r="W402" s="1" t="s">
        <v>141</v>
      </c>
      <c r="X402" s="120">
        <f>NETWORKDAYS(Tabla1[[#This Row],[FECHA DEL INCIDENTE]],Tabla1[[#This Row],[FECHA DE RESPUESTA]])</f>
        <v>2</v>
      </c>
      <c r="Y402" s="120" t="str">
        <f>IF(Tabla1[[#This Row],[ESTADO]]="ACTIVA","ACTIVA",IF(Tabla1[[#This Row],[ESTADO]]="CERRADA","CERRADA",IF(Tabla1[[#This Row],[ESTADO]]="TRASLADADA","CERRADA",IF(Tabla1[[#This Row],[ESTADO]]="DESMONTADA","CERRADA",IF(Tabla1[[#This Row],[ESTADO]]="SEGUIMIENTO","ACTIVA")))))</f>
        <v>CERRADA</v>
      </c>
      <c r="Z402" s="120" t="str">
        <f>+IF(Tabla1[[#This Row],[T. RESPUESTA]]&lt;=1,"24 HORAS",IF(Tabla1[[#This Row],[T. RESPUESTA]]=2,"48 HORAS",IF(Tabla1[[#This Row],[T. RESPUESTA]]=3,"72 HORAS",IF(Tabla1[[#This Row],[T. RESPUESTA]]=4,"96 HORAS",IF(Tabla1[[#This Row],[T. RESPUESTA]]=5,"120 HORAS",IF(Tabla1[[#This Row],[T. RESPUESTA]]&gt;=6,"6 DIAS O MAS","ERROR"))))))</f>
        <v>48 HORAS</v>
      </c>
      <c r="AA402" s="1" t="s">
        <v>6355</v>
      </c>
      <c r="AB402" s="120" t="str">
        <f>TEXT(Tabla1[[#This Row],[FECHA DEL INCIDENTE]],"MMM-DD")</f>
        <v>may-02</v>
      </c>
      <c r="AC402" s="122" t="e">
        <f>VLOOKUP(G402,'Archivo data rimac reclamos'!B:C,2,0)</f>
        <v>#N/A</v>
      </c>
      <c r="AD402" s="122" t="e">
        <f>VLOOKUP(Tabla1[[#This Row],[dn]],'Reporte de casos MAD'!H:W,16,0)</f>
        <v>#N/A</v>
      </c>
      <c r="AE402" s="120" t="e">
        <f>VLOOKUP(Tabla1[[#This Row],[dn]],'HOJA 3 MEDICAMENTOS'!G:Q,11,0)</f>
        <v>#N/A</v>
      </c>
      <c r="AF402" s="119" t="e">
        <f>VLOOKUP(Tabla1[[#This Row],[dn]],'base pendientes viva 1a'!C:Q,15,0)</f>
        <v>#N/A</v>
      </c>
      <c r="AG402" s="119"/>
      <c r="AH402" s="119"/>
      <c r="AI402" s="120" t="str">
        <f>VLOOKUP(Tabla1[[#This Row],[MOTIVO]],clasificador!A:C,2,0)</f>
        <v>Acceso</v>
      </c>
      <c r="AJ402" s="120" t="str">
        <f>VLOOKUP(Tabla1[[#This Row],[MOTIVO]],clasificador!A:C,3,0)</f>
        <v>SERVICIO</v>
      </c>
      <c r="AK402" s="329"/>
    </row>
    <row r="403" spans="1:37" ht="18.75" hidden="1" customHeight="1">
      <c r="A403" s="120">
        <f>YEAR(Tabla1[[#This Row],[FECHA DEL INCIDENTE]])*100+MONTH(Tabla1[[#This Row],[FECHA DEL INCIDENTE]])</f>
        <v>202505</v>
      </c>
      <c r="B403" s="1" t="s">
        <v>6347</v>
      </c>
      <c r="C403" s="1" t="s">
        <v>6348</v>
      </c>
      <c r="D403" s="1" t="s">
        <v>1067</v>
      </c>
      <c r="E403" s="120" t="s">
        <v>400</v>
      </c>
      <c r="F403" s="1" t="s">
        <v>2</v>
      </c>
      <c r="G403" s="232">
        <v>7790774</v>
      </c>
      <c r="H403" s="122" t="s">
        <v>7427</v>
      </c>
      <c r="I403" s="119"/>
      <c r="J403" s="235"/>
      <c r="K403" s="120"/>
      <c r="L403" s="120"/>
      <c r="M403" s="120"/>
      <c r="N403" s="119" t="s">
        <v>6498</v>
      </c>
      <c r="O403" s="1" t="s">
        <v>299</v>
      </c>
      <c r="P403" s="66" t="s">
        <v>7428</v>
      </c>
      <c r="Q403" s="6" t="s">
        <v>6352</v>
      </c>
      <c r="R403" s="10" t="s">
        <v>338</v>
      </c>
      <c r="S403" s="1" t="s">
        <v>6353</v>
      </c>
      <c r="T403" s="117">
        <v>45779</v>
      </c>
      <c r="U403" s="67" t="s">
        <v>7429</v>
      </c>
      <c r="V403" s="117">
        <v>45782</v>
      </c>
      <c r="W403" s="1" t="s">
        <v>141</v>
      </c>
      <c r="X403" s="120">
        <f>NETWORKDAYS(Tabla1[[#This Row],[FECHA DEL INCIDENTE]],Tabla1[[#This Row],[FECHA DE RESPUESTA]])</f>
        <v>2</v>
      </c>
      <c r="Y403" s="120" t="str">
        <f>IF(Tabla1[[#This Row],[ESTADO]]="ACTIVA","ACTIVA",IF(Tabla1[[#This Row],[ESTADO]]="CERRADA","CERRADA",IF(Tabla1[[#This Row],[ESTADO]]="TRASLADADA","CERRADA",IF(Tabla1[[#This Row],[ESTADO]]="DESMONTADA","CERRADA",IF(Tabla1[[#This Row],[ESTADO]]="SEGUIMIENTO","ACTIVA")))))</f>
        <v>CERRADA</v>
      </c>
      <c r="Z403" s="120" t="str">
        <f>+IF(Tabla1[[#This Row],[T. RESPUESTA]]&lt;=1,"24 HORAS",IF(Tabla1[[#This Row],[T. RESPUESTA]]=2,"48 HORAS",IF(Tabla1[[#This Row],[T. RESPUESTA]]=3,"72 HORAS",IF(Tabla1[[#This Row],[T. RESPUESTA]]=4,"96 HORAS",IF(Tabla1[[#This Row],[T. RESPUESTA]]=5,"120 HORAS",IF(Tabla1[[#This Row],[T. RESPUESTA]]&gt;=6,"6 DIAS O MAS","ERROR"))))))</f>
        <v>48 HORAS</v>
      </c>
      <c r="AA403" s="1" t="s">
        <v>6355</v>
      </c>
      <c r="AB403" s="120" t="str">
        <f>TEXT(Tabla1[[#This Row],[FECHA DEL INCIDENTE]],"MMM-DD")</f>
        <v>may-02</v>
      </c>
      <c r="AC403" s="122" t="e">
        <f>VLOOKUP(G403,'Archivo data rimac reclamos'!B:C,2,0)</f>
        <v>#N/A</v>
      </c>
      <c r="AD403" s="122" t="e">
        <f>VLOOKUP(Tabla1[[#This Row],[dn]],'Reporte de casos MAD'!H:W,16,0)</f>
        <v>#N/A</v>
      </c>
      <c r="AE403" s="120" t="e">
        <f>VLOOKUP(Tabla1[[#This Row],[dn]],'HOJA 3 MEDICAMENTOS'!G:Q,11,0)</f>
        <v>#N/A</v>
      </c>
      <c r="AF403" s="119" t="e">
        <f>VLOOKUP(Tabla1[[#This Row],[dn]],'base pendientes viva 1a'!C:Q,15,0)</f>
        <v>#N/A</v>
      </c>
      <c r="AG403" s="119"/>
      <c r="AH403" s="119"/>
      <c r="AI403" s="120" t="str">
        <f>VLOOKUP(Tabla1[[#This Row],[MOTIVO]],clasificador!A:C,2,0)</f>
        <v>Medicamentos</v>
      </c>
      <c r="AJ403" s="120" t="str">
        <f>VLOOKUP(Tabla1[[#This Row],[MOTIVO]],clasificador!A:C,3,0)</f>
        <v>SERVICIO</v>
      </c>
      <c r="AK403" s="329"/>
    </row>
    <row r="404" spans="1:37" ht="18.75" hidden="1" customHeight="1">
      <c r="A404" s="120">
        <f>YEAR(Tabla1[[#This Row],[FECHA DEL INCIDENTE]])*100+MONTH(Tabla1[[#This Row],[FECHA DEL INCIDENTE]])</f>
        <v>202505</v>
      </c>
      <c r="B404" s="1" t="s">
        <v>6347</v>
      </c>
      <c r="C404" s="1" t="s">
        <v>6348</v>
      </c>
      <c r="D404" s="1" t="s">
        <v>1067</v>
      </c>
      <c r="E404" s="120" t="s">
        <v>400</v>
      </c>
      <c r="F404" s="120"/>
      <c r="G404" s="208"/>
      <c r="H404" s="2" t="s">
        <v>7430</v>
      </c>
      <c r="I404"/>
      <c r="J404" s="176"/>
      <c r="K404" s="1"/>
      <c r="L404" s="1" t="s">
        <v>7431</v>
      </c>
      <c r="M404" s="1"/>
      <c r="N404" t="s">
        <v>26</v>
      </c>
      <c r="O404" s="1" t="s">
        <v>358</v>
      </c>
      <c r="P404" s="66" t="s">
        <v>7432</v>
      </c>
      <c r="Q404" s="6" t="s">
        <v>7433</v>
      </c>
      <c r="R404" s="10" t="s">
        <v>338</v>
      </c>
      <c r="S404" s="1" t="s">
        <v>339</v>
      </c>
      <c r="T404" s="117">
        <v>45779</v>
      </c>
      <c r="U404" s="67" t="s">
        <v>7434</v>
      </c>
      <c r="V404" s="117">
        <v>45798</v>
      </c>
      <c r="W404" s="1" t="s">
        <v>141</v>
      </c>
      <c r="X404" s="1">
        <f>NETWORKDAYS(Tabla1[[#This Row],[FECHA DEL INCIDENTE]],Tabla1[[#This Row],[FECHA DE RESPUESTA]])</f>
        <v>14</v>
      </c>
      <c r="Y404" s="120" t="str">
        <f>IF(Tabla1[[#This Row],[ESTADO]]="ACTIVA","ACTIVA",IF(Tabla1[[#This Row],[ESTADO]]="CERRADA","CERRADA",IF(Tabla1[[#This Row],[ESTADO]]="TRASLADADA","CERRADA",IF(Tabla1[[#This Row],[ESTADO]]="DESMONTADA","CERRADA",IF(Tabla1[[#This Row],[ESTADO]]="SEGUIMIENTO","ACTIVA")))))</f>
        <v>CERRADA</v>
      </c>
      <c r="Z404" s="1" t="str">
        <f>+IF(Tabla1[[#This Row],[T. RESPUESTA]]&lt;=1,"24 HORAS",IF(Tabla1[[#This Row],[T. RESPUESTA]]=2,"48 HORAS",IF(Tabla1[[#This Row],[T. RESPUESTA]]=3,"72 HORAS",IF(Tabla1[[#This Row],[T. RESPUESTA]]=4,"96 HORAS",IF(Tabla1[[#This Row],[T. RESPUESTA]]=5,"120 HORAS",IF(Tabla1[[#This Row],[T. RESPUESTA]]&gt;=6,"6 DIAS O MAS","ERROR"))))))</f>
        <v>6 DIAS O MAS</v>
      </c>
      <c r="AA404" s="1" t="s">
        <v>6355</v>
      </c>
      <c r="AB404" s="120" t="str">
        <f>TEXT(Tabla1[[#This Row],[FECHA DEL INCIDENTE]],"MMM-DD")</f>
        <v>may-02</v>
      </c>
      <c r="AC404" s="2" t="e">
        <f>VLOOKUP(G404,'Archivo data rimac reclamos'!B:C,2,0)</f>
        <v>#N/A</v>
      </c>
      <c r="AD404" s="2" t="e">
        <f>VLOOKUP(Tabla1[[#This Row],[dn]],'Reporte de casos MAD'!H:W,16,0)</f>
        <v>#N/A</v>
      </c>
      <c r="AE404" s="1" t="e">
        <f>VLOOKUP(Tabla1[[#This Row],[dn]],'HOJA 3 MEDICAMENTOS'!G:Q,11,0)</f>
        <v>#N/A</v>
      </c>
      <c r="AF404" t="e">
        <f>VLOOKUP(Tabla1[[#This Row],[dn]],'base pendientes viva 1a'!C:Q,15,0)</f>
        <v>#N/A</v>
      </c>
      <c r="AG404"/>
      <c r="AH404"/>
      <c r="AI404" s="120" t="str">
        <f>VLOOKUP(Tabla1[[#This Row],[MOTIVO]],clasificador!A:C,2,0)</f>
        <v>Laboratorio</v>
      </c>
      <c r="AJ404" s="120" t="str">
        <f>VLOOKUP(Tabla1[[#This Row],[MOTIVO]],clasificador!A:C,3,0)</f>
        <v>SERVICIO</v>
      </c>
      <c r="AK404" s="329"/>
    </row>
    <row r="405" spans="1:37" ht="18.75" hidden="1" customHeight="1">
      <c r="A405" s="120">
        <f>YEAR(Tabla1[[#This Row],[FECHA DEL INCIDENTE]])*100+MONTH(Tabla1[[#This Row],[FECHA DEL INCIDENTE]])</f>
        <v>202505</v>
      </c>
      <c r="B405" s="120" t="s">
        <v>6347</v>
      </c>
      <c r="C405" s="120" t="s">
        <v>6348</v>
      </c>
      <c r="D405" s="120" t="s">
        <v>1067</v>
      </c>
      <c r="E405" s="1" t="s">
        <v>400</v>
      </c>
      <c r="F405" s="120" t="s">
        <v>2</v>
      </c>
      <c r="G405" s="176">
        <v>7727653</v>
      </c>
      <c r="H405" s="2" t="s">
        <v>208</v>
      </c>
      <c r="I405"/>
      <c r="J405" s="176"/>
      <c r="K405" s="1"/>
      <c r="L405" s="1"/>
      <c r="M405" s="1"/>
      <c r="N405" t="s">
        <v>298</v>
      </c>
      <c r="O405" s="1" t="s">
        <v>299</v>
      </c>
      <c r="P405" s="85" t="s">
        <v>209</v>
      </c>
      <c r="Q405" s="6" t="s">
        <v>7435</v>
      </c>
      <c r="R405" s="129" t="s">
        <v>7436</v>
      </c>
      <c r="S405" s="120" t="s">
        <v>299</v>
      </c>
      <c r="T405" s="9">
        <v>45779</v>
      </c>
      <c r="U405" s="114" t="s">
        <v>7437</v>
      </c>
      <c r="V405" s="117">
        <v>45860</v>
      </c>
      <c r="W405" s="1" t="s">
        <v>6584</v>
      </c>
      <c r="X405" s="1">
        <f>NETWORKDAYS(Tabla1[[#This Row],[FECHA DEL INCIDENTE]],Tabla1[[#This Row],[FECHA DE RESPUESTA]])</f>
        <v>58</v>
      </c>
      <c r="Y405" s="120" t="str">
        <f>IF(Tabla1[[#This Row],[ESTADO]]="ACTIVA","ACTIVA",IF(Tabla1[[#This Row],[ESTADO]]="CERRADA","CERRADA",IF(Tabla1[[#This Row],[ESTADO]]="TRASLADADA","CERRADA",IF(Tabla1[[#This Row],[ESTADO]]="DESMONTADA","CERRADA",IF(Tabla1[[#This Row],[ESTADO]]="SEGUIMIENTO","ACTIVA")))))</f>
        <v>CERRADA</v>
      </c>
      <c r="Z405" s="1" t="str">
        <f>+IF(Tabla1[[#This Row],[T. RESPUESTA]]&lt;=1,"24 HORAS",IF(Tabla1[[#This Row],[T. RESPUESTA]]=2,"48 HORAS",IF(Tabla1[[#This Row],[T. RESPUESTA]]=3,"72 HORAS",IF(Tabla1[[#This Row],[T. RESPUESTA]]=4,"96 HORAS",IF(Tabla1[[#This Row],[T. RESPUESTA]]=5,"120 HORAS",IF(Tabla1[[#This Row],[T. RESPUESTA]]&gt;=6,"6 DIAS O MAS","ERROR"))))))</f>
        <v>6 DIAS O MAS</v>
      </c>
      <c r="AA405" s="1" t="s">
        <v>6585</v>
      </c>
      <c r="AB405" s="120" t="str">
        <f>TEXT(Tabla1[[#This Row],[FECHA DEL INCIDENTE]],"MMM-DD")</f>
        <v>may-02</v>
      </c>
      <c r="AC405" s="2" t="e">
        <f>VLOOKUP(G405,'Archivo data rimac reclamos'!B:C,2,0)</f>
        <v>#N/A</v>
      </c>
      <c r="AD405" s="2" t="e">
        <f>VLOOKUP(Tabla1[[#This Row],[dn]],'Reporte de casos MAD'!H:W,16,0)</f>
        <v>#N/A</v>
      </c>
      <c r="AE405" s="1" t="e">
        <f>VLOOKUP(Tabla1[[#This Row],[dn]],'HOJA 3 MEDICAMENTOS'!G:Q,11,0)</f>
        <v>#N/A</v>
      </c>
      <c r="AF405" t="e">
        <f>VLOOKUP(Tabla1[[#This Row],[dn]],'base pendientes viva 1a'!C:Q,15,0)</f>
        <v>#N/A</v>
      </c>
      <c r="AG405"/>
      <c r="AH405"/>
      <c r="AI405" s="1" t="str">
        <f>VLOOKUP(Tabla1[[#This Row],[MOTIVO]],clasificador!A:C,2,0)</f>
        <v>Eps</v>
      </c>
      <c r="AJ405" s="1" t="str">
        <f>VLOOKUP(Tabla1[[#This Row],[MOTIVO]],clasificador!A:C,3,0)</f>
        <v>NO ATRIBUIBLE</v>
      </c>
      <c r="AK405" s="329"/>
    </row>
    <row r="406" spans="1:37" ht="18.75" hidden="1" customHeight="1">
      <c r="A406" s="120">
        <f>YEAR(Tabla1[[#This Row],[FECHA DEL INCIDENTE]])*100+MONTH(Tabla1[[#This Row],[FECHA DEL INCIDENTE]])</f>
        <v>202505</v>
      </c>
      <c r="B406" s="120" t="s">
        <v>6347</v>
      </c>
      <c r="C406" s="120" t="s">
        <v>6348</v>
      </c>
      <c r="D406" s="120" t="s">
        <v>1067</v>
      </c>
      <c r="E406" s="1" t="s">
        <v>400</v>
      </c>
      <c r="F406" s="120" t="s">
        <v>2</v>
      </c>
      <c r="G406" s="176"/>
      <c r="H406" s="2" t="s">
        <v>210</v>
      </c>
      <c r="I406"/>
      <c r="J406" s="176"/>
      <c r="K406" s="1"/>
      <c r="L406" s="1"/>
      <c r="M406" s="1"/>
      <c r="N406" t="s">
        <v>298</v>
      </c>
      <c r="O406" s="1" t="s">
        <v>299</v>
      </c>
      <c r="P406" s="85" t="s">
        <v>211</v>
      </c>
      <c r="Q406" s="6" t="s">
        <v>301</v>
      </c>
      <c r="R406" s="10" t="s">
        <v>272</v>
      </c>
      <c r="S406" s="1" t="s">
        <v>352</v>
      </c>
      <c r="T406" s="9">
        <v>45779</v>
      </c>
      <c r="U406" s="114" t="s">
        <v>7438</v>
      </c>
      <c r="V406" s="117">
        <v>45863</v>
      </c>
      <c r="W406" s="1" t="s">
        <v>141</v>
      </c>
      <c r="X406" s="1">
        <f>NETWORKDAYS(Tabla1[[#This Row],[FECHA DEL INCIDENTE]],Tabla1[[#This Row],[FECHA DE RESPUESTA]])</f>
        <v>61</v>
      </c>
      <c r="Y406" s="120" t="str">
        <f>IF(Tabla1[[#This Row],[ESTADO]]="ACTIVA","ACTIVA",IF(Tabla1[[#This Row],[ESTADO]]="CERRADA","CERRADA",IF(Tabla1[[#This Row],[ESTADO]]="TRASLADADA","CERRADA",IF(Tabla1[[#This Row],[ESTADO]]="DESMONTADA","CERRADA",IF(Tabla1[[#This Row],[ESTADO]]="SEGUIMIENTO","ACTIVA")))))</f>
        <v>CERRADA</v>
      </c>
      <c r="Z406" s="1" t="str">
        <f>+IF(Tabla1[[#This Row],[T. RESPUESTA]]&lt;=1,"24 HORAS",IF(Tabla1[[#This Row],[T. RESPUESTA]]=2,"48 HORAS",IF(Tabla1[[#This Row],[T. RESPUESTA]]=3,"72 HORAS",IF(Tabla1[[#This Row],[T. RESPUESTA]]=4,"96 HORAS",IF(Tabla1[[#This Row],[T. RESPUESTA]]=5,"120 HORAS",IF(Tabla1[[#This Row],[T. RESPUESTA]]&gt;=6,"6 DIAS O MAS","ERROR"))))))</f>
        <v>6 DIAS O MAS</v>
      </c>
      <c r="AA406" s="1" t="s">
        <v>6355</v>
      </c>
      <c r="AB406" s="120" t="str">
        <f>TEXT(Tabla1[[#This Row],[FECHA DEL INCIDENTE]],"MMM-DD")</f>
        <v>may-02</v>
      </c>
      <c r="AC406" s="2" t="e">
        <f>VLOOKUP(G406,'Archivo data rimac reclamos'!B:C,2,0)</f>
        <v>#N/A</v>
      </c>
      <c r="AD406" s="2" t="e">
        <f>VLOOKUP(Tabla1[[#This Row],[dn]],'Reporte de casos MAD'!H:W,16,0)</f>
        <v>#N/A</v>
      </c>
      <c r="AE406" s="1" t="e">
        <f>VLOOKUP(Tabla1[[#This Row],[dn]],'HOJA 3 MEDICAMENTOS'!G:Q,11,0)</f>
        <v>#N/A</v>
      </c>
      <c r="AF406" t="e">
        <f>VLOOKUP(Tabla1[[#This Row],[dn]],'base pendientes viva 1a'!C:Q,15,0)</f>
        <v>#N/A</v>
      </c>
      <c r="AG406"/>
      <c r="AH406"/>
      <c r="AI406" s="1" t="str">
        <f>VLOOKUP(Tabla1[[#This Row],[MOTIVO]],clasificador!A:C,2,0)</f>
        <v>Solicitud</v>
      </c>
      <c r="AJ406" s="1" t="str">
        <f>VLOOKUP(Tabla1[[#This Row],[MOTIVO]],clasificador!A:C,3,0)</f>
        <v>SOLICITUD</v>
      </c>
      <c r="AK406" s="329"/>
    </row>
    <row r="407" spans="1:37" ht="18.75" hidden="1" customHeight="1">
      <c r="A407" s="120">
        <f>YEAR(Tabla1[[#This Row],[FECHA DEL INCIDENTE]])*100+MONTH(Tabla1[[#This Row],[FECHA DEL INCIDENTE]])</f>
        <v>202505</v>
      </c>
      <c r="B407" s="120" t="s">
        <v>6347</v>
      </c>
      <c r="C407" s="120" t="s">
        <v>6348</v>
      </c>
      <c r="D407" s="120" t="s">
        <v>1067</v>
      </c>
      <c r="E407" s="1" t="s">
        <v>400</v>
      </c>
      <c r="F407" s="120"/>
      <c r="G407" s="232"/>
      <c r="H407" s="122" t="s">
        <v>7439</v>
      </c>
      <c r="I407" s="119"/>
      <c r="J407" s="235"/>
      <c r="K407" s="120"/>
      <c r="L407" s="120"/>
      <c r="M407" s="120"/>
      <c r="N407" t="s">
        <v>298</v>
      </c>
      <c r="O407" s="1" t="s">
        <v>299</v>
      </c>
      <c r="P407" s="121" t="s">
        <v>7440</v>
      </c>
      <c r="Q407" s="6" t="s">
        <v>6359</v>
      </c>
      <c r="R407" s="10" t="s">
        <v>272</v>
      </c>
      <c r="S407" s="120" t="s">
        <v>352</v>
      </c>
      <c r="T407" s="117">
        <v>45779</v>
      </c>
      <c r="U407" s="124" t="s">
        <v>7150</v>
      </c>
      <c r="V407" s="117">
        <v>45847</v>
      </c>
      <c r="W407" s="120" t="s">
        <v>141</v>
      </c>
      <c r="X407" s="120">
        <f>NETWORKDAYS(Tabla1[[#This Row],[FECHA DEL INCIDENTE]],Tabla1[[#This Row],[FECHA DE RESPUESTA]])</f>
        <v>49</v>
      </c>
      <c r="Y407" s="120" t="str">
        <f>IF(Tabla1[[#This Row],[ESTADO]]="ACTIVA","ACTIVA",IF(Tabla1[[#This Row],[ESTADO]]="CERRADA","CERRADA",IF(Tabla1[[#This Row],[ESTADO]]="TRASLADADA","CERRADA",IF(Tabla1[[#This Row],[ESTADO]]="DESMONTADA","CERRADA",IF(Tabla1[[#This Row],[ESTADO]]="SEGUIMIENTO","ACTIVA")))))</f>
        <v>CERRADA</v>
      </c>
      <c r="Z407" s="120" t="str">
        <f>+IF(Tabla1[[#This Row],[T. RESPUESTA]]&lt;=1,"24 HORAS",IF(Tabla1[[#This Row],[T. RESPUESTA]]=2,"48 HORAS",IF(Tabla1[[#This Row],[T. RESPUESTA]]=3,"72 HORAS",IF(Tabla1[[#This Row],[T. RESPUESTA]]=4,"96 HORAS",IF(Tabla1[[#This Row],[T. RESPUESTA]]=5,"120 HORAS",IF(Tabla1[[#This Row],[T. RESPUESTA]]&gt;=6,"6 DIAS O MAS","ERROR"))))))</f>
        <v>6 DIAS O MAS</v>
      </c>
      <c r="AA407" s="120" t="s">
        <v>6355</v>
      </c>
      <c r="AB407" s="120" t="str">
        <f>TEXT(Tabla1[[#This Row],[FECHA DEL INCIDENTE]],"MMM-DD")</f>
        <v>may-02</v>
      </c>
      <c r="AC407" s="122" t="e">
        <f>VLOOKUP(G407,'Archivo data rimac reclamos'!B:C,2,0)</f>
        <v>#N/A</v>
      </c>
      <c r="AD407" s="122" t="e">
        <f>VLOOKUP(Tabla1[[#This Row],[dn]],'Reporte de casos MAD'!H:W,16,0)</f>
        <v>#N/A</v>
      </c>
      <c r="AE407" s="120" t="e">
        <f>VLOOKUP(Tabla1[[#This Row],[dn]],'HOJA 3 MEDICAMENTOS'!G:Q,11,0)</f>
        <v>#N/A</v>
      </c>
      <c r="AF407" s="119" t="e">
        <f>VLOOKUP(Tabla1[[#This Row],[dn]],'base pendientes viva 1a'!C:Q,15,0)</f>
        <v>#N/A</v>
      </c>
      <c r="AG407" s="119"/>
      <c r="AH407" s="119"/>
      <c r="AI407" s="120" t="str">
        <f>VLOOKUP(Tabla1[[#This Row],[MOTIVO]],clasificador!A:C,2,0)</f>
        <v>Solicitud</v>
      </c>
      <c r="AJ407" s="120" t="str">
        <f>VLOOKUP(Tabla1[[#This Row],[MOTIVO]],clasificador!A:C,3,0)</f>
        <v>SOLICITUD</v>
      </c>
      <c r="AK407" s="329"/>
    </row>
    <row r="408" spans="1:37" ht="18.75" customHeight="1">
      <c r="A408" s="120">
        <f>YEAR(Tabla1[[#This Row],[FECHA DEL INCIDENTE]])*100+MONTH(Tabla1[[#This Row],[FECHA DEL INCIDENTE]])</f>
        <v>202505</v>
      </c>
      <c r="B408" s="1" t="s">
        <v>6347</v>
      </c>
      <c r="C408" s="1" t="s">
        <v>6348</v>
      </c>
      <c r="D408" s="1" t="s">
        <v>1067</v>
      </c>
      <c r="E408" s="120" t="s">
        <v>400</v>
      </c>
      <c r="F408" s="1" t="s">
        <v>2</v>
      </c>
      <c r="G408" s="232">
        <v>9390803</v>
      </c>
      <c r="H408" s="122" t="s">
        <v>7441</v>
      </c>
      <c r="I408" s="119"/>
      <c r="J408" s="235"/>
      <c r="K408" s="120"/>
      <c r="L408" s="120"/>
      <c r="M408" s="120"/>
      <c r="N408" s="119" t="s">
        <v>6498</v>
      </c>
      <c r="O408" s="1" t="s">
        <v>299</v>
      </c>
      <c r="P408" s="67" t="s">
        <v>7442</v>
      </c>
      <c r="Q408" s="6" t="s">
        <v>313</v>
      </c>
      <c r="R408" s="10" t="s">
        <v>400</v>
      </c>
      <c r="S408" s="1" t="s">
        <v>422</v>
      </c>
      <c r="T408" s="117">
        <v>45782</v>
      </c>
      <c r="U408" s="124" t="s">
        <v>7443</v>
      </c>
      <c r="V408" s="117">
        <v>45784</v>
      </c>
      <c r="W408" s="1" t="s">
        <v>141</v>
      </c>
      <c r="X408" s="120">
        <f>NETWORKDAYS(Tabla1[[#This Row],[FECHA DEL INCIDENTE]],Tabla1[[#This Row],[FECHA DE RESPUESTA]])</f>
        <v>3</v>
      </c>
      <c r="Y408" s="120" t="str">
        <f>IF(Tabla1[[#This Row],[ESTADO]]="ACTIVA","ACTIVA",IF(Tabla1[[#This Row],[ESTADO]]="CERRADA","CERRADA",IF(Tabla1[[#This Row],[ESTADO]]="TRASLADADA","CERRADA",IF(Tabla1[[#This Row],[ESTADO]]="DESMONTADA","CERRADA",IF(Tabla1[[#This Row],[ESTADO]]="SEGUIMIENTO","ACTIVA")))))</f>
        <v>CERRADA</v>
      </c>
      <c r="Z408" s="120" t="str">
        <f>+IF(Tabla1[[#This Row],[T. RESPUESTA]]&lt;=1,"24 HORAS",IF(Tabla1[[#This Row],[T. RESPUESTA]]=2,"48 HORAS",IF(Tabla1[[#This Row],[T. RESPUESTA]]=3,"72 HORAS",IF(Tabla1[[#This Row],[T. RESPUESTA]]=4,"96 HORAS",IF(Tabla1[[#This Row],[T. RESPUESTA]]=5,"120 HORAS",IF(Tabla1[[#This Row],[T. RESPUESTA]]&gt;=6,"6 DIAS O MAS","ERROR"))))))</f>
        <v>72 HORAS</v>
      </c>
      <c r="AA408" s="1" t="s">
        <v>6355</v>
      </c>
      <c r="AB408" s="120" t="str">
        <f>TEXT(Tabla1[[#This Row],[FECHA DEL INCIDENTE]],"MMM-DD")</f>
        <v>may-05</v>
      </c>
      <c r="AC408" s="122" t="e">
        <f>VLOOKUP(G408,'Archivo data rimac reclamos'!B:C,2,0)</f>
        <v>#N/A</v>
      </c>
      <c r="AD408" s="122" t="e">
        <f>VLOOKUP(Tabla1[[#This Row],[dn]],'Reporte de casos MAD'!H:W,16,0)</f>
        <v>#N/A</v>
      </c>
      <c r="AE408" s="120" t="e">
        <f>VLOOKUP(Tabla1[[#This Row],[dn]],'HOJA 3 MEDICAMENTOS'!G:Q,11,0)</f>
        <v>#N/A</v>
      </c>
      <c r="AF408" s="119" t="e">
        <f>VLOOKUP(Tabla1[[#This Row],[dn]],'base pendientes viva 1a'!C:Q,15,0)</f>
        <v>#N/A</v>
      </c>
      <c r="AG408" s="119"/>
      <c r="AH408" s="119"/>
      <c r="AI408" s="120" t="str">
        <f>VLOOKUP(Tabla1[[#This Row],[MOTIVO]],clasificador!A:C,2,0)</f>
        <v>Acceso</v>
      </c>
      <c r="AJ408" s="120" t="str">
        <f>VLOOKUP(Tabla1[[#This Row],[MOTIVO]],clasificador!A:C,3,0)</f>
        <v>SERVICIO</v>
      </c>
      <c r="AK408" s="329"/>
    </row>
    <row r="409" spans="1:37" ht="18.75" customHeight="1">
      <c r="A409" s="120">
        <f>YEAR(Tabla1[[#This Row],[FECHA DEL INCIDENTE]])*100+MONTH(Tabla1[[#This Row],[FECHA DEL INCIDENTE]])</f>
        <v>202505</v>
      </c>
      <c r="B409" s="120" t="s">
        <v>6347</v>
      </c>
      <c r="C409" s="120" t="s">
        <v>6348</v>
      </c>
      <c r="D409" s="120" t="s">
        <v>1067</v>
      </c>
      <c r="E409" s="1" t="s">
        <v>400</v>
      </c>
      <c r="F409" s="120" t="s">
        <v>2</v>
      </c>
      <c r="G409" s="176"/>
      <c r="H409" s="2" t="s">
        <v>218</v>
      </c>
      <c r="I409"/>
      <c r="J409" s="176"/>
      <c r="K409" s="1"/>
      <c r="L409" s="1"/>
      <c r="M409" s="1"/>
      <c r="N409" t="s">
        <v>298</v>
      </c>
      <c r="O409" s="1" t="s">
        <v>299</v>
      </c>
      <c r="P409" s="85" t="s">
        <v>218</v>
      </c>
      <c r="Q409" s="6" t="s">
        <v>301</v>
      </c>
      <c r="R409" s="10" t="s">
        <v>400</v>
      </c>
      <c r="S409" s="1" t="s">
        <v>331</v>
      </c>
      <c r="T409" s="9">
        <v>45782</v>
      </c>
      <c r="U409" s="67" t="s">
        <v>7444</v>
      </c>
      <c r="V409" s="117">
        <v>45863</v>
      </c>
      <c r="W409" s="1" t="s">
        <v>141</v>
      </c>
      <c r="X409" s="1">
        <f>NETWORKDAYS(Tabla1[[#This Row],[FECHA DEL INCIDENTE]],Tabla1[[#This Row],[FECHA DE RESPUESTA]])</f>
        <v>60</v>
      </c>
      <c r="Y409" s="120" t="str">
        <f>IF(Tabla1[[#This Row],[ESTADO]]="ACTIVA","ACTIVA",IF(Tabla1[[#This Row],[ESTADO]]="CERRADA","CERRADA",IF(Tabla1[[#This Row],[ESTADO]]="TRASLADADA","CERRADA",IF(Tabla1[[#This Row],[ESTADO]]="DESMONTADA","CERRADA",IF(Tabla1[[#This Row],[ESTADO]]="SEGUIMIENTO","ACTIVA")))))</f>
        <v>CERRADA</v>
      </c>
      <c r="Z409" s="1" t="str">
        <f>+IF(Tabla1[[#This Row],[T. RESPUESTA]]&lt;=1,"24 HORAS",IF(Tabla1[[#This Row],[T. RESPUESTA]]=2,"48 HORAS",IF(Tabla1[[#This Row],[T. RESPUESTA]]=3,"72 HORAS",IF(Tabla1[[#This Row],[T. RESPUESTA]]=4,"96 HORAS",IF(Tabla1[[#This Row],[T. RESPUESTA]]=5,"120 HORAS",IF(Tabla1[[#This Row],[T. RESPUESTA]]&gt;=6,"6 DIAS O MAS","ERROR"))))))</f>
        <v>6 DIAS O MAS</v>
      </c>
      <c r="AA409" s="1" t="s">
        <v>6355</v>
      </c>
      <c r="AB409" s="120" t="str">
        <f>TEXT(Tabla1[[#This Row],[FECHA DEL INCIDENTE]],"MMM-DD")</f>
        <v>may-05</v>
      </c>
      <c r="AC409" s="2" t="e">
        <f>VLOOKUP(G409,'Archivo data rimac reclamos'!B:C,2,0)</f>
        <v>#N/A</v>
      </c>
      <c r="AD409" s="2" t="e">
        <f>VLOOKUP(Tabla1[[#This Row],[dn]],'Reporte de casos MAD'!H:W,16,0)</f>
        <v>#N/A</v>
      </c>
      <c r="AE409" s="1" t="e">
        <f>VLOOKUP(Tabla1[[#This Row],[dn]],'HOJA 3 MEDICAMENTOS'!G:Q,11,0)</f>
        <v>#N/A</v>
      </c>
      <c r="AF409" t="e">
        <f>VLOOKUP(Tabla1[[#This Row],[dn]],'base pendientes viva 1a'!C:Q,15,0)</f>
        <v>#N/A</v>
      </c>
      <c r="AG409"/>
      <c r="AH409"/>
      <c r="AI409" s="1" t="str">
        <f>VLOOKUP(Tabla1[[#This Row],[MOTIVO]],clasificador!A:C,2,0)</f>
        <v>Solicitud</v>
      </c>
      <c r="AJ409" s="1" t="str">
        <f>VLOOKUP(Tabla1[[#This Row],[MOTIVO]],clasificador!A:C,3,0)</f>
        <v>SOLICITUD</v>
      </c>
      <c r="AK409" s="329"/>
    </row>
    <row r="410" spans="1:37" ht="18.75" hidden="1" customHeight="1">
      <c r="A410" s="120">
        <f>YEAR(Tabla1[[#This Row],[FECHA DEL INCIDENTE]])*100+MONTH(Tabla1[[#This Row],[FECHA DEL INCIDENTE]])</f>
        <v>202505</v>
      </c>
      <c r="B410" s="120" t="s">
        <v>6347</v>
      </c>
      <c r="C410" s="120" t="s">
        <v>6348</v>
      </c>
      <c r="D410" s="120" t="s">
        <v>1067</v>
      </c>
      <c r="E410" s="1" t="s">
        <v>400</v>
      </c>
      <c r="F410" s="120" t="s">
        <v>2</v>
      </c>
      <c r="G410" s="176"/>
      <c r="H410" s="2" t="s">
        <v>212</v>
      </c>
      <c r="I410"/>
      <c r="J410" s="176"/>
      <c r="K410" s="1"/>
      <c r="L410" s="1"/>
      <c r="M410" s="1"/>
      <c r="N410" s="119" t="s">
        <v>6498</v>
      </c>
      <c r="O410" s="1" t="s">
        <v>299</v>
      </c>
      <c r="P410" s="85" t="s">
        <v>212</v>
      </c>
      <c r="Q410" s="6" t="s">
        <v>6352</v>
      </c>
      <c r="R410" s="10" t="s">
        <v>338</v>
      </c>
      <c r="S410" s="1" t="s">
        <v>6353</v>
      </c>
      <c r="T410" s="9">
        <v>45783</v>
      </c>
      <c r="U410" s="114" t="s">
        <v>7445</v>
      </c>
      <c r="V410" s="117">
        <v>45863</v>
      </c>
      <c r="W410" s="1" t="s">
        <v>141</v>
      </c>
      <c r="X410" s="1">
        <f>NETWORKDAYS(Tabla1[[#This Row],[FECHA DEL INCIDENTE]],Tabla1[[#This Row],[FECHA DE RESPUESTA]])</f>
        <v>59</v>
      </c>
      <c r="Y410" s="120" t="str">
        <f>IF(Tabla1[[#This Row],[ESTADO]]="ACTIVA","ACTIVA",IF(Tabla1[[#This Row],[ESTADO]]="CERRADA","CERRADA",IF(Tabla1[[#This Row],[ESTADO]]="TRASLADADA","CERRADA",IF(Tabla1[[#This Row],[ESTADO]]="DESMONTADA","CERRADA",IF(Tabla1[[#This Row],[ESTADO]]="SEGUIMIENTO","ACTIVA")))))</f>
        <v>CERRADA</v>
      </c>
      <c r="Z410" s="1" t="str">
        <f>+IF(Tabla1[[#This Row],[T. RESPUESTA]]&lt;=1,"24 HORAS",IF(Tabla1[[#This Row],[T. RESPUESTA]]=2,"48 HORAS",IF(Tabla1[[#This Row],[T. RESPUESTA]]=3,"72 HORAS",IF(Tabla1[[#This Row],[T. RESPUESTA]]=4,"96 HORAS",IF(Tabla1[[#This Row],[T. RESPUESTA]]=5,"120 HORAS",IF(Tabla1[[#This Row],[T. RESPUESTA]]&gt;=6,"6 DIAS O MAS","ERROR"))))))</f>
        <v>6 DIAS O MAS</v>
      </c>
      <c r="AA410" s="1" t="s">
        <v>6355</v>
      </c>
      <c r="AB410" s="120" t="str">
        <f>TEXT(Tabla1[[#This Row],[FECHA DEL INCIDENTE]],"MMM-DD")</f>
        <v>may-06</v>
      </c>
      <c r="AC410" s="2" t="e">
        <f>VLOOKUP(G410,'Archivo data rimac reclamos'!B:C,2,0)</f>
        <v>#N/A</v>
      </c>
      <c r="AD410" s="2" t="e">
        <f>VLOOKUP(Tabla1[[#This Row],[dn]],'Reporte de casos MAD'!H:W,16,0)</f>
        <v>#N/A</v>
      </c>
      <c r="AE410" s="1" t="e">
        <f>VLOOKUP(Tabla1[[#This Row],[dn]],'HOJA 3 MEDICAMENTOS'!G:Q,11,0)</f>
        <v>#N/A</v>
      </c>
      <c r="AF410" t="e">
        <f>VLOOKUP(Tabla1[[#This Row],[dn]],'base pendientes viva 1a'!C:Q,15,0)</f>
        <v>#N/A</v>
      </c>
      <c r="AG410"/>
      <c r="AH410"/>
      <c r="AI410" s="1" t="str">
        <f>VLOOKUP(Tabla1[[#This Row],[MOTIVO]],clasificador!A:C,2,0)</f>
        <v>Medicamentos</v>
      </c>
      <c r="AJ410" s="1" t="str">
        <f>VLOOKUP(Tabla1[[#This Row],[MOTIVO]],clasificador!A:C,3,0)</f>
        <v>SERVICIO</v>
      </c>
      <c r="AK410" s="329"/>
    </row>
    <row r="411" spans="1:37" ht="18.75" customHeight="1">
      <c r="A411" s="120">
        <f>YEAR(Tabla1[[#This Row],[FECHA DEL INCIDENTE]])*100+MONTH(Tabla1[[#This Row],[FECHA DEL INCIDENTE]])</f>
        <v>202505</v>
      </c>
      <c r="B411" s="1" t="s">
        <v>6347</v>
      </c>
      <c r="C411" s="1" t="s">
        <v>6348</v>
      </c>
      <c r="D411" s="1" t="s">
        <v>1067</v>
      </c>
      <c r="E411" s="120" t="s">
        <v>400</v>
      </c>
      <c r="F411" s="120" t="s">
        <v>2</v>
      </c>
      <c r="G411" s="208">
        <v>78642647</v>
      </c>
      <c r="H411" s="2" t="s">
        <v>7147</v>
      </c>
      <c r="I411"/>
      <c r="J411" s="176"/>
      <c r="K411" s="1"/>
      <c r="L411" s="1"/>
      <c r="M411" s="1"/>
      <c r="N411" s="119" t="s">
        <v>6498</v>
      </c>
      <c r="O411" s="1" t="s">
        <v>299</v>
      </c>
      <c r="P411" s="66" t="s">
        <v>7446</v>
      </c>
      <c r="Q411" s="6" t="s">
        <v>313</v>
      </c>
      <c r="R411" s="10" t="s">
        <v>400</v>
      </c>
      <c r="S411" s="1" t="s">
        <v>6370</v>
      </c>
      <c r="T411" s="9">
        <v>45784</v>
      </c>
      <c r="U411" s="67" t="s">
        <v>7447</v>
      </c>
      <c r="V411" s="117">
        <v>45784</v>
      </c>
      <c r="W411" s="1" t="s">
        <v>141</v>
      </c>
      <c r="X411" s="1">
        <f>NETWORKDAYS(Tabla1[[#This Row],[FECHA DEL INCIDENTE]],Tabla1[[#This Row],[FECHA DE RESPUESTA]])</f>
        <v>1</v>
      </c>
      <c r="Y411" s="120" t="str">
        <f>IF(Tabla1[[#This Row],[ESTADO]]="ACTIVA","ACTIVA",IF(Tabla1[[#This Row],[ESTADO]]="CERRADA","CERRADA",IF(Tabla1[[#This Row],[ESTADO]]="TRASLADADA","CERRADA",IF(Tabla1[[#This Row],[ESTADO]]="DESMONTADA","CERRADA",IF(Tabla1[[#This Row],[ESTADO]]="SEGUIMIENTO","ACTIVA")))))</f>
        <v>CERRADA</v>
      </c>
      <c r="Z411" s="1" t="str">
        <f>+IF(Tabla1[[#This Row],[T. RESPUESTA]]&lt;=1,"24 HORAS",IF(Tabla1[[#This Row],[T. RESPUESTA]]=2,"48 HORAS",IF(Tabla1[[#This Row],[T. RESPUESTA]]=3,"72 HORAS",IF(Tabla1[[#This Row],[T. RESPUESTA]]=4,"96 HORAS",IF(Tabla1[[#This Row],[T. RESPUESTA]]=5,"120 HORAS",IF(Tabla1[[#This Row],[T. RESPUESTA]]&gt;=6,"6 DIAS O MAS","ERROR"))))))</f>
        <v>24 HORAS</v>
      </c>
      <c r="AA411" s="1" t="s">
        <v>6355</v>
      </c>
      <c r="AB411" s="120" t="str">
        <f>TEXT(Tabla1[[#This Row],[FECHA DEL INCIDENTE]],"MMM-DD")</f>
        <v>may-07</v>
      </c>
      <c r="AC411" s="2" t="str">
        <f>VLOOKUP(G411,'Archivo data rimac reclamos'!B:C,2,0)</f>
        <v>Consulta atencion Pcte: MARCELO ALONSO LOREDO RAMIREZ</v>
      </c>
      <c r="AD411" s="2" t="str">
        <f>VLOOKUP(Tabla1[[#This Row],[dn]],'Reporte de casos MAD'!H:W,16,0)</f>
        <v>SIN INFORMACION</v>
      </c>
      <c r="AE411" s="1" t="e">
        <f>VLOOKUP(Tabla1[[#This Row],[dn]],'HOJA 3 MEDICAMENTOS'!G:Q,11,0)</f>
        <v>#N/A</v>
      </c>
      <c r="AF411" t="e">
        <f>VLOOKUP(Tabla1[[#This Row],[dn]],'base pendientes viva 1a'!C:Q,15,0)</f>
        <v>#N/A</v>
      </c>
      <c r="AG411"/>
      <c r="AH411"/>
      <c r="AI411" s="120" t="str">
        <f>VLOOKUP(Tabla1[[#This Row],[MOTIVO]],clasificador!A:C,2,0)</f>
        <v>Acceso</v>
      </c>
      <c r="AJ411" s="120" t="str">
        <f>VLOOKUP(Tabla1[[#This Row],[MOTIVO]],clasificador!A:C,3,0)</f>
        <v>SERVICIO</v>
      </c>
      <c r="AK411" s="329"/>
    </row>
    <row r="412" spans="1:37" ht="18.75" hidden="1" customHeight="1">
      <c r="A412" s="120">
        <f>YEAR(Tabla1[[#This Row],[FECHA DEL INCIDENTE]])*100+MONTH(Tabla1[[#This Row],[FECHA DEL INCIDENTE]])</f>
        <v>202505</v>
      </c>
      <c r="B412" s="1" t="s">
        <v>6347</v>
      </c>
      <c r="C412" s="1" t="s">
        <v>6348</v>
      </c>
      <c r="D412" s="1" t="s">
        <v>1067</v>
      </c>
      <c r="E412" s="120" t="s">
        <v>400</v>
      </c>
      <c r="F412" s="120" t="s">
        <v>2</v>
      </c>
      <c r="G412" s="232">
        <v>10281700</v>
      </c>
      <c r="H412" s="122" t="s">
        <v>7448</v>
      </c>
      <c r="I412" s="119"/>
      <c r="J412" s="235"/>
      <c r="K412" s="120"/>
      <c r="L412" s="120"/>
      <c r="M412" s="120"/>
      <c r="N412" s="119" t="s">
        <v>6498</v>
      </c>
      <c r="O412" s="1" t="s">
        <v>299</v>
      </c>
      <c r="P412" s="66" t="s">
        <v>7449</v>
      </c>
      <c r="Q412" s="6" t="s">
        <v>7450</v>
      </c>
      <c r="R412" s="10" t="s">
        <v>6539</v>
      </c>
      <c r="S412" s="1" t="s">
        <v>6539</v>
      </c>
      <c r="T412" s="9">
        <v>45784</v>
      </c>
      <c r="U412" s="67" t="s">
        <v>7451</v>
      </c>
      <c r="V412" s="117">
        <v>45785</v>
      </c>
      <c r="W412" s="1" t="s">
        <v>141</v>
      </c>
      <c r="X412" s="120">
        <f>NETWORKDAYS(Tabla1[[#This Row],[FECHA DEL INCIDENTE]],Tabla1[[#This Row],[FECHA DE RESPUESTA]])</f>
        <v>2</v>
      </c>
      <c r="Y412" s="120" t="str">
        <f>IF(Tabla1[[#This Row],[ESTADO]]="ACTIVA","ACTIVA",IF(Tabla1[[#This Row],[ESTADO]]="CERRADA","CERRADA",IF(Tabla1[[#This Row],[ESTADO]]="TRASLADADA","CERRADA",IF(Tabla1[[#This Row],[ESTADO]]="DESMONTADA","CERRADA",IF(Tabla1[[#This Row],[ESTADO]]="SEGUIMIENTO","ACTIVA")))))</f>
        <v>CERRADA</v>
      </c>
      <c r="Z412" s="120" t="str">
        <f>+IF(Tabla1[[#This Row],[T. RESPUESTA]]&lt;=1,"24 HORAS",IF(Tabla1[[#This Row],[T. RESPUESTA]]=2,"48 HORAS",IF(Tabla1[[#This Row],[T. RESPUESTA]]=3,"72 HORAS",IF(Tabla1[[#This Row],[T. RESPUESTA]]=4,"96 HORAS",IF(Tabla1[[#This Row],[T. RESPUESTA]]=5,"120 HORAS",IF(Tabla1[[#This Row],[T. RESPUESTA]]&gt;=6,"6 DIAS O MAS","ERROR"))))))</f>
        <v>48 HORAS</v>
      </c>
      <c r="AA412" s="1" t="s">
        <v>6355</v>
      </c>
      <c r="AB412" s="120" t="str">
        <f>TEXT(Tabla1[[#This Row],[FECHA DEL INCIDENTE]],"MMM-DD")</f>
        <v>may-07</v>
      </c>
      <c r="AC412" s="122" t="e">
        <f>VLOOKUP(G412,'Archivo data rimac reclamos'!B:C,2,0)</f>
        <v>#N/A</v>
      </c>
      <c r="AD412" s="122" t="e">
        <f>VLOOKUP(Tabla1[[#This Row],[dn]],'Reporte de casos MAD'!H:W,16,0)</f>
        <v>#N/A</v>
      </c>
      <c r="AE412" s="120" t="e">
        <f>VLOOKUP(Tabla1[[#This Row],[dn]],'HOJA 3 MEDICAMENTOS'!G:Q,11,0)</f>
        <v>#N/A</v>
      </c>
      <c r="AF412" s="119" t="e">
        <f>VLOOKUP(Tabla1[[#This Row],[dn]],'base pendientes viva 1a'!C:Q,15,0)</f>
        <v>#N/A</v>
      </c>
      <c r="AG412" s="119"/>
      <c r="AH412" s="119"/>
      <c r="AI412" s="120" t="str">
        <f>VLOOKUP(Tabla1[[#This Row],[MOTIVO]],clasificador!A:C,2,0)</f>
        <v>Tramites Administrativos</v>
      </c>
      <c r="AJ412" s="120" t="str">
        <f>VLOOKUP(Tabla1[[#This Row],[MOTIVO]],clasificador!A:C,3,0)</f>
        <v>CALIDAD</v>
      </c>
      <c r="AK412" s="329"/>
    </row>
    <row r="413" spans="1:37" ht="18.75" customHeight="1">
      <c r="A413" s="120">
        <f>YEAR(Tabla1[[#This Row],[FECHA DEL INCIDENTE]])*100+MONTH(Tabla1[[#This Row],[FECHA DEL INCIDENTE]])</f>
        <v>202505</v>
      </c>
      <c r="B413" s="1" t="s">
        <v>6347</v>
      </c>
      <c r="C413" s="1" t="s">
        <v>6348</v>
      </c>
      <c r="D413" s="1" t="s">
        <v>1067</v>
      </c>
      <c r="E413" s="120" t="s">
        <v>400</v>
      </c>
      <c r="F413" s="120" t="s">
        <v>2</v>
      </c>
      <c r="G413" s="208">
        <v>10777588</v>
      </c>
      <c r="H413" s="2" t="s">
        <v>7452</v>
      </c>
      <c r="I413"/>
      <c r="J413" s="176"/>
      <c r="K413" s="1"/>
      <c r="L413" s="1"/>
      <c r="M413" s="1"/>
      <c r="N413" s="119" t="s">
        <v>6498</v>
      </c>
      <c r="O413" s="1" t="s">
        <v>299</v>
      </c>
      <c r="P413" s="66" t="s">
        <v>7453</v>
      </c>
      <c r="Q413" s="6" t="s">
        <v>313</v>
      </c>
      <c r="R413" s="10" t="s">
        <v>400</v>
      </c>
      <c r="S413" s="1" t="s">
        <v>352</v>
      </c>
      <c r="T413" s="117">
        <v>45785</v>
      </c>
      <c r="U413" s="67" t="s">
        <v>7454</v>
      </c>
      <c r="V413" s="117">
        <v>45785</v>
      </c>
      <c r="W413" s="1" t="s">
        <v>141</v>
      </c>
      <c r="X413" s="1">
        <f>NETWORKDAYS(Tabla1[[#This Row],[FECHA DEL INCIDENTE]],Tabla1[[#This Row],[FECHA DE RESPUESTA]])</f>
        <v>1</v>
      </c>
      <c r="Y413" s="120" t="str">
        <f>IF(Tabla1[[#This Row],[ESTADO]]="ACTIVA","ACTIVA",IF(Tabla1[[#This Row],[ESTADO]]="CERRADA","CERRADA",IF(Tabla1[[#This Row],[ESTADO]]="TRASLADADA","CERRADA",IF(Tabla1[[#This Row],[ESTADO]]="DESMONTADA","CERRADA",IF(Tabla1[[#This Row],[ESTADO]]="SEGUIMIENTO","ACTIVA")))))</f>
        <v>CERRADA</v>
      </c>
      <c r="Z413" s="1" t="str">
        <f>+IF(Tabla1[[#This Row],[T. RESPUESTA]]&lt;=1,"24 HORAS",IF(Tabla1[[#This Row],[T. RESPUESTA]]=2,"48 HORAS",IF(Tabla1[[#This Row],[T. RESPUESTA]]=3,"72 HORAS",IF(Tabla1[[#This Row],[T. RESPUESTA]]=4,"96 HORAS",IF(Tabla1[[#This Row],[T. RESPUESTA]]=5,"120 HORAS",IF(Tabla1[[#This Row],[T. RESPUESTA]]&gt;=6,"6 DIAS O MAS","ERROR"))))))</f>
        <v>24 HORAS</v>
      </c>
      <c r="AA413" s="1" t="s">
        <v>6355</v>
      </c>
      <c r="AB413" s="120" t="str">
        <f>TEXT(Tabla1[[#This Row],[FECHA DEL INCIDENTE]],"MMM-DD")</f>
        <v>may-08</v>
      </c>
      <c r="AC413" s="2" t="e">
        <f>VLOOKUP(G413,'Archivo data rimac reclamos'!B:C,2,0)</f>
        <v>#N/A</v>
      </c>
      <c r="AD413" s="2" t="e">
        <f>VLOOKUP(Tabla1[[#This Row],[dn]],'Reporte de casos MAD'!H:W,16,0)</f>
        <v>#N/A</v>
      </c>
      <c r="AE413" s="1" t="e">
        <f>VLOOKUP(Tabla1[[#This Row],[dn]],'HOJA 3 MEDICAMENTOS'!G:Q,11,0)</f>
        <v>#N/A</v>
      </c>
      <c r="AF413" t="e">
        <f>VLOOKUP(Tabla1[[#This Row],[dn]],'base pendientes viva 1a'!C:Q,15,0)</f>
        <v>#N/A</v>
      </c>
      <c r="AG413"/>
      <c r="AH413"/>
      <c r="AI413" s="120" t="str">
        <f>VLOOKUP(Tabla1[[#This Row],[MOTIVO]],clasificador!A:C,2,0)</f>
        <v>Acceso</v>
      </c>
      <c r="AJ413" s="120" t="str">
        <f>VLOOKUP(Tabla1[[#This Row],[MOTIVO]],clasificador!A:C,3,0)</f>
        <v>SERVICIO</v>
      </c>
      <c r="AK413" s="329"/>
    </row>
    <row r="414" spans="1:37" ht="18.75" hidden="1" customHeight="1">
      <c r="A414" s="120">
        <f>YEAR(Tabla1[[#This Row],[FECHA DEL INCIDENTE]])*100+MONTH(Tabla1[[#This Row],[FECHA DEL INCIDENTE]])</f>
        <v>202505</v>
      </c>
      <c r="B414" s="1" t="s">
        <v>6347</v>
      </c>
      <c r="C414" s="1" t="s">
        <v>6348</v>
      </c>
      <c r="D414" s="1" t="s">
        <v>1067</v>
      </c>
      <c r="E414" s="120" t="s">
        <v>400</v>
      </c>
      <c r="F414" s="120" t="s">
        <v>2</v>
      </c>
      <c r="G414" s="208">
        <v>997598574</v>
      </c>
      <c r="H414" s="2" t="s">
        <v>7455</v>
      </c>
      <c r="I414"/>
      <c r="J414" s="176">
        <v>997598574</v>
      </c>
      <c r="K414" s="1"/>
      <c r="L414" s="1"/>
      <c r="M414" s="1"/>
      <c r="N414" t="s">
        <v>298</v>
      </c>
      <c r="O414" s="1" t="s">
        <v>299</v>
      </c>
      <c r="P414" s="66" t="s">
        <v>7456</v>
      </c>
      <c r="Q414" s="6" t="s">
        <v>6359</v>
      </c>
      <c r="R414" s="10" t="s">
        <v>272</v>
      </c>
      <c r="S414" s="1" t="s">
        <v>352</v>
      </c>
      <c r="T414" s="117">
        <v>45785</v>
      </c>
      <c r="U414" s="67" t="s">
        <v>7457</v>
      </c>
      <c r="V414" s="117">
        <v>45785</v>
      </c>
      <c r="W414" s="1" t="s">
        <v>141</v>
      </c>
      <c r="X414" s="1">
        <f>NETWORKDAYS(Tabla1[[#This Row],[FECHA DEL INCIDENTE]],Tabla1[[#This Row],[FECHA DE RESPUESTA]])</f>
        <v>1</v>
      </c>
      <c r="Y414" s="120" t="str">
        <f>IF(Tabla1[[#This Row],[ESTADO]]="ACTIVA","ACTIVA",IF(Tabla1[[#This Row],[ESTADO]]="CERRADA","CERRADA",IF(Tabla1[[#This Row],[ESTADO]]="TRASLADADA","CERRADA",IF(Tabla1[[#This Row],[ESTADO]]="DESMONTADA","CERRADA",IF(Tabla1[[#This Row],[ESTADO]]="SEGUIMIENTO","ACTIVA")))))</f>
        <v>CERRADA</v>
      </c>
      <c r="Z414" s="1" t="str">
        <f>+IF(Tabla1[[#This Row],[T. RESPUESTA]]&lt;=1,"24 HORAS",IF(Tabla1[[#This Row],[T. RESPUESTA]]=2,"48 HORAS",IF(Tabla1[[#This Row],[T. RESPUESTA]]=3,"72 HORAS",IF(Tabla1[[#This Row],[T. RESPUESTA]]=4,"96 HORAS",IF(Tabla1[[#This Row],[T. RESPUESTA]]=5,"120 HORAS",IF(Tabla1[[#This Row],[T. RESPUESTA]]&gt;=6,"6 DIAS O MAS","ERROR"))))))</f>
        <v>24 HORAS</v>
      </c>
      <c r="AA414" s="1" t="s">
        <v>6355</v>
      </c>
      <c r="AB414" s="120" t="str">
        <f>TEXT(Tabla1[[#This Row],[FECHA DEL INCIDENTE]],"MMM-DD")</f>
        <v>may-08</v>
      </c>
      <c r="AC414" s="2" t="e">
        <f>VLOOKUP(G414,'Archivo data rimac reclamos'!B:C,2,0)</f>
        <v>#N/A</v>
      </c>
      <c r="AD414" s="2" t="e">
        <f>VLOOKUP(Tabla1[[#This Row],[dn]],'Reporte de casos MAD'!H:W,16,0)</f>
        <v>#N/A</v>
      </c>
      <c r="AE414" s="1" t="e">
        <f>VLOOKUP(Tabla1[[#This Row],[dn]],'HOJA 3 MEDICAMENTOS'!G:Q,11,0)</f>
        <v>#N/A</v>
      </c>
      <c r="AF414" t="e">
        <f>VLOOKUP(Tabla1[[#This Row],[dn]],'base pendientes viva 1a'!C:Q,15,0)</f>
        <v>#N/A</v>
      </c>
      <c r="AG414"/>
      <c r="AH414"/>
      <c r="AI414" s="120" t="str">
        <f>VLOOKUP(Tabla1[[#This Row],[MOTIVO]],clasificador!A:C,2,0)</f>
        <v>Solicitud</v>
      </c>
      <c r="AJ414" s="120" t="str">
        <f>VLOOKUP(Tabla1[[#This Row],[MOTIVO]],clasificador!A:C,3,0)</f>
        <v>SOLICITUD</v>
      </c>
      <c r="AK414" s="329"/>
    </row>
    <row r="415" spans="1:37" ht="18.75" hidden="1" customHeight="1">
      <c r="A415" s="120">
        <f>YEAR(Tabla1[[#This Row],[FECHA DEL INCIDENTE]])*100+MONTH(Tabla1[[#This Row],[FECHA DEL INCIDENTE]])</f>
        <v>202505</v>
      </c>
      <c r="B415" s="1" t="s">
        <v>6347</v>
      </c>
      <c r="C415" s="1" t="s">
        <v>6348</v>
      </c>
      <c r="D415" s="1" t="s">
        <v>1067</v>
      </c>
      <c r="E415" s="120" t="s">
        <v>400</v>
      </c>
      <c r="F415" s="120" t="s">
        <v>2</v>
      </c>
      <c r="G415" s="208">
        <v>1157636</v>
      </c>
      <c r="H415" s="2" t="s">
        <v>7458</v>
      </c>
      <c r="I415"/>
      <c r="J415" s="176">
        <v>997598580</v>
      </c>
      <c r="K415" s="1"/>
      <c r="L415" s="1"/>
      <c r="M415" s="1"/>
      <c r="N415" t="s">
        <v>298</v>
      </c>
      <c r="O415" s="1" t="s">
        <v>299</v>
      </c>
      <c r="P415" s="66" t="s">
        <v>7456</v>
      </c>
      <c r="Q415" s="6" t="s">
        <v>6359</v>
      </c>
      <c r="R415" s="10" t="s">
        <v>272</v>
      </c>
      <c r="S415" s="1" t="s">
        <v>6370</v>
      </c>
      <c r="T415" s="117">
        <v>45785</v>
      </c>
      <c r="U415" s="67" t="s">
        <v>7457</v>
      </c>
      <c r="V415" s="117">
        <v>45785</v>
      </c>
      <c r="W415" s="1" t="s">
        <v>141</v>
      </c>
      <c r="X415" s="1">
        <f>NETWORKDAYS(Tabla1[[#This Row],[FECHA DEL INCIDENTE]],Tabla1[[#This Row],[FECHA DE RESPUESTA]])</f>
        <v>1</v>
      </c>
      <c r="Y415" s="120" t="str">
        <f>IF(Tabla1[[#This Row],[ESTADO]]="ACTIVA","ACTIVA",IF(Tabla1[[#This Row],[ESTADO]]="CERRADA","CERRADA",IF(Tabla1[[#This Row],[ESTADO]]="TRASLADADA","CERRADA",IF(Tabla1[[#This Row],[ESTADO]]="DESMONTADA","CERRADA",IF(Tabla1[[#This Row],[ESTADO]]="SEGUIMIENTO","ACTIVA")))))</f>
        <v>CERRADA</v>
      </c>
      <c r="Z415" s="1" t="str">
        <f>+IF(Tabla1[[#This Row],[T. RESPUESTA]]&lt;=1,"24 HORAS",IF(Tabla1[[#This Row],[T. RESPUESTA]]=2,"48 HORAS",IF(Tabla1[[#This Row],[T. RESPUESTA]]=3,"72 HORAS",IF(Tabla1[[#This Row],[T. RESPUESTA]]=4,"96 HORAS",IF(Tabla1[[#This Row],[T. RESPUESTA]]=5,"120 HORAS",IF(Tabla1[[#This Row],[T. RESPUESTA]]&gt;=6,"6 DIAS O MAS","ERROR"))))))</f>
        <v>24 HORAS</v>
      </c>
      <c r="AA415" s="1" t="s">
        <v>6355</v>
      </c>
      <c r="AB415" s="120" t="str">
        <f>TEXT(Tabla1[[#This Row],[FECHA DEL INCIDENTE]],"MMM-DD")</f>
        <v>may-08</v>
      </c>
      <c r="AC415" s="2" t="e">
        <f>VLOOKUP(G415,'Archivo data rimac reclamos'!B:C,2,0)</f>
        <v>#N/A</v>
      </c>
      <c r="AD415" s="2" t="e">
        <f>VLOOKUP(Tabla1[[#This Row],[dn]],'Reporte de casos MAD'!H:W,16,0)</f>
        <v>#N/A</v>
      </c>
      <c r="AE415" s="1" t="e">
        <f>VLOOKUP(Tabla1[[#This Row],[dn]],'HOJA 3 MEDICAMENTOS'!G:Q,11,0)</f>
        <v>#N/A</v>
      </c>
      <c r="AF415" t="e">
        <f>VLOOKUP(Tabla1[[#This Row],[dn]],'base pendientes viva 1a'!C:Q,15,0)</f>
        <v>#N/A</v>
      </c>
      <c r="AG415"/>
      <c r="AH415"/>
      <c r="AI415" s="120" t="str">
        <f>VLOOKUP(Tabla1[[#This Row],[MOTIVO]],clasificador!A:C,2,0)</f>
        <v>Solicitud</v>
      </c>
      <c r="AJ415" s="120" t="str">
        <f>VLOOKUP(Tabla1[[#This Row],[MOTIVO]],clasificador!A:C,3,0)</f>
        <v>SOLICITUD</v>
      </c>
      <c r="AK415" s="329"/>
    </row>
    <row r="416" spans="1:37" ht="18.75" hidden="1" customHeight="1">
      <c r="A416" s="120">
        <f>YEAR(Tabla1[[#This Row],[FECHA DEL INCIDENTE]])*100+MONTH(Tabla1[[#This Row],[FECHA DEL INCIDENTE]])</f>
        <v>202505</v>
      </c>
      <c r="B416" s="1" t="s">
        <v>6347</v>
      </c>
      <c r="C416" s="1" t="s">
        <v>6348</v>
      </c>
      <c r="D416" s="1" t="s">
        <v>1067</v>
      </c>
      <c r="E416" s="120" t="s">
        <v>400</v>
      </c>
      <c r="F416" s="120" t="s">
        <v>2</v>
      </c>
      <c r="G416" s="208">
        <v>1157635</v>
      </c>
      <c r="H416" s="2" t="s">
        <v>7459</v>
      </c>
      <c r="I416"/>
      <c r="J416" s="176">
        <v>949938098</v>
      </c>
      <c r="K416" s="1"/>
      <c r="L416" s="1"/>
      <c r="M416" s="1"/>
      <c r="N416" t="s">
        <v>298</v>
      </c>
      <c r="O416" s="1" t="s">
        <v>299</v>
      </c>
      <c r="P416" s="66" t="s">
        <v>7456</v>
      </c>
      <c r="Q416" s="6" t="s">
        <v>6359</v>
      </c>
      <c r="R416" s="10" t="s">
        <v>272</v>
      </c>
      <c r="S416" s="1" t="s">
        <v>320</v>
      </c>
      <c r="T416" s="117">
        <v>45785</v>
      </c>
      <c r="U416" s="67" t="s">
        <v>7457</v>
      </c>
      <c r="V416" s="117">
        <v>45785</v>
      </c>
      <c r="W416" s="1" t="s">
        <v>141</v>
      </c>
      <c r="X416" s="1">
        <f>NETWORKDAYS(Tabla1[[#This Row],[FECHA DEL INCIDENTE]],Tabla1[[#This Row],[FECHA DE RESPUESTA]])</f>
        <v>1</v>
      </c>
      <c r="Y416" s="120" t="str">
        <f>IF(Tabla1[[#This Row],[ESTADO]]="ACTIVA","ACTIVA",IF(Tabla1[[#This Row],[ESTADO]]="CERRADA","CERRADA",IF(Tabla1[[#This Row],[ESTADO]]="TRASLADADA","CERRADA",IF(Tabla1[[#This Row],[ESTADO]]="DESMONTADA","CERRADA",IF(Tabla1[[#This Row],[ESTADO]]="SEGUIMIENTO","ACTIVA")))))</f>
        <v>CERRADA</v>
      </c>
      <c r="Z416" s="1" t="str">
        <f>+IF(Tabla1[[#This Row],[T. RESPUESTA]]&lt;=1,"24 HORAS",IF(Tabla1[[#This Row],[T. RESPUESTA]]=2,"48 HORAS",IF(Tabla1[[#This Row],[T. RESPUESTA]]=3,"72 HORAS",IF(Tabla1[[#This Row],[T. RESPUESTA]]=4,"96 HORAS",IF(Tabla1[[#This Row],[T. RESPUESTA]]=5,"120 HORAS",IF(Tabla1[[#This Row],[T. RESPUESTA]]&gt;=6,"6 DIAS O MAS","ERROR"))))))</f>
        <v>24 HORAS</v>
      </c>
      <c r="AA416" s="1" t="s">
        <v>6355</v>
      </c>
      <c r="AB416" s="120" t="str">
        <f>TEXT(Tabla1[[#This Row],[FECHA DEL INCIDENTE]],"MMM-DD")</f>
        <v>may-08</v>
      </c>
      <c r="AC416" s="2" t="e">
        <f>VLOOKUP(G416,'Archivo data rimac reclamos'!B:C,2,0)</f>
        <v>#N/A</v>
      </c>
      <c r="AD416" s="2" t="e">
        <f>VLOOKUP(Tabla1[[#This Row],[dn]],'Reporte de casos MAD'!H:W,16,0)</f>
        <v>#N/A</v>
      </c>
      <c r="AE416" s="1" t="e">
        <f>VLOOKUP(Tabla1[[#This Row],[dn]],'HOJA 3 MEDICAMENTOS'!G:Q,11,0)</f>
        <v>#N/A</v>
      </c>
      <c r="AF416" t="e">
        <f>VLOOKUP(Tabla1[[#This Row],[dn]],'base pendientes viva 1a'!C:Q,15,0)</f>
        <v>#N/A</v>
      </c>
      <c r="AG416"/>
      <c r="AH416"/>
      <c r="AI416" s="120" t="str">
        <f>VLOOKUP(Tabla1[[#This Row],[MOTIVO]],clasificador!A:C,2,0)</f>
        <v>Solicitud</v>
      </c>
      <c r="AJ416" s="120" t="str">
        <f>VLOOKUP(Tabla1[[#This Row],[MOTIVO]],clasificador!A:C,3,0)</f>
        <v>SOLICITUD</v>
      </c>
      <c r="AK416" s="329"/>
    </row>
    <row r="417" spans="1:37" ht="18.75" customHeight="1">
      <c r="A417" s="120">
        <f>YEAR(Tabla1[[#This Row],[FECHA DEL INCIDENTE]])*100+MONTH(Tabla1[[#This Row],[FECHA DEL INCIDENTE]])</f>
        <v>202505</v>
      </c>
      <c r="B417" s="120" t="s">
        <v>6347</v>
      </c>
      <c r="C417" s="120" t="s">
        <v>6348</v>
      </c>
      <c r="D417" s="120" t="s">
        <v>1067</v>
      </c>
      <c r="E417" s="1" t="s">
        <v>400</v>
      </c>
      <c r="F417" s="120" t="s">
        <v>2</v>
      </c>
      <c r="G417" s="176"/>
      <c r="H417" s="2" t="s">
        <v>217</v>
      </c>
      <c r="I417"/>
      <c r="J417" s="176"/>
      <c r="K417" s="1"/>
      <c r="L417" s="1"/>
      <c r="M417" s="1"/>
      <c r="N417" t="s">
        <v>298</v>
      </c>
      <c r="O417" s="1" t="s">
        <v>299</v>
      </c>
      <c r="P417" s="85" t="s">
        <v>217</v>
      </c>
      <c r="Q417" s="6" t="s">
        <v>301</v>
      </c>
      <c r="R417" s="10" t="s">
        <v>400</v>
      </c>
      <c r="S417" s="1" t="s">
        <v>331</v>
      </c>
      <c r="T417" s="9">
        <v>45785</v>
      </c>
      <c r="U417" s="67" t="s">
        <v>7444</v>
      </c>
      <c r="V417" s="117">
        <v>45863</v>
      </c>
      <c r="W417" s="1" t="s">
        <v>141</v>
      </c>
      <c r="X417" s="1">
        <f>NETWORKDAYS(Tabla1[[#This Row],[FECHA DEL INCIDENTE]],Tabla1[[#This Row],[FECHA DE RESPUESTA]])</f>
        <v>57</v>
      </c>
      <c r="Y417" s="120" t="str">
        <f>IF(Tabla1[[#This Row],[ESTADO]]="ACTIVA","ACTIVA",IF(Tabla1[[#This Row],[ESTADO]]="CERRADA","CERRADA",IF(Tabla1[[#This Row],[ESTADO]]="TRASLADADA","CERRADA",IF(Tabla1[[#This Row],[ESTADO]]="DESMONTADA","CERRADA",IF(Tabla1[[#This Row],[ESTADO]]="SEGUIMIENTO","ACTIVA")))))</f>
        <v>CERRADA</v>
      </c>
      <c r="Z417" s="1" t="str">
        <f>+IF(Tabla1[[#This Row],[T. RESPUESTA]]&lt;=1,"24 HORAS",IF(Tabla1[[#This Row],[T. RESPUESTA]]=2,"48 HORAS",IF(Tabla1[[#This Row],[T. RESPUESTA]]=3,"72 HORAS",IF(Tabla1[[#This Row],[T. RESPUESTA]]=4,"96 HORAS",IF(Tabla1[[#This Row],[T. RESPUESTA]]=5,"120 HORAS",IF(Tabla1[[#This Row],[T. RESPUESTA]]&gt;=6,"6 DIAS O MAS","ERROR"))))))</f>
        <v>6 DIAS O MAS</v>
      </c>
      <c r="AA417" s="1" t="s">
        <v>6355</v>
      </c>
      <c r="AB417" s="120" t="str">
        <f>TEXT(Tabla1[[#This Row],[FECHA DEL INCIDENTE]],"MMM-DD")</f>
        <v>may-08</v>
      </c>
      <c r="AC417" s="2" t="e">
        <f>VLOOKUP(G417,'Archivo data rimac reclamos'!B:C,2,0)</f>
        <v>#N/A</v>
      </c>
      <c r="AD417" s="2" t="e">
        <f>VLOOKUP(Tabla1[[#This Row],[dn]],'Reporte de casos MAD'!H:W,16,0)</f>
        <v>#N/A</v>
      </c>
      <c r="AE417" s="1" t="e">
        <f>VLOOKUP(Tabla1[[#This Row],[dn]],'HOJA 3 MEDICAMENTOS'!G:Q,11,0)</f>
        <v>#N/A</v>
      </c>
      <c r="AF417" t="e">
        <f>VLOOKUP(Tabla1[[#This Row],[dn]],'base pendientes viva 1a'!C:Q,15,0)</f>
        <v>#N/A</v>
      </c>
      <c r="AG417"/>
      <c r="AH417"/>
      <c r="AI417" s="1" t="str">
        <f>VLOOKUP(Tabla1[[#This Row],[MOTIVO]],clasificador!A:C,2,0)</f>
        <v>Solicitud</v>
      </c>
      <c r="AJ417" s="1" t="str">
        <f>VLOOKUP(Tabla1[[#This Row],[MOTIVO]],clasificador!A:C,3,0)</f>
        <v>SOLICITUD</v>
      </c>
      <c r="AK417" s="329"/>
    </row>
    <row r="418" spans="1:37" ht="18.75" hidden="1" customHeight="1">
      <c r="A418" s="120">
        <f>YEAR(Tabla1[[#This Row],[FECHA DEL INCIDENTE]])*100+MONTH(Tabla1[[#This Row],[FECHA DEL INCIDENTE]])</f>
        <v>202505</v>
      </c>
      <c r="B418" s="1" t="s">
        <v>6347</v>
      </c>
      <c r="C418" s="1" t="s">
        <v>6348</v>
      </c>
      <c r="D418" s="1" t="s">
        <v>1067</v>
      </c>
      <c r="E418" s="1" t="s">
        <v>6819</v>
      </c>
      <c r="F418" s="1" t="s">
        <v>2</v>
      </c>
      <c r="G418" s="232">
        <v>42064965</v>
      </c>
      <c r="H418" s="2" t="s">
        <v>7460</v>
      </c>
      <c r="I418" s="119"/>
      <c r="J418" s="235"/>
      <c r="K418" s="120"/>
      <c r="L418" s="120"/>
      <c r="M418" s="120"/>
      <c r="N418" t="s">
        <v>298</v>
      </c>
      <c r="O418" s="1" t="s">
        <v>299</v>
      </c>
      <c r="P418" s="66" t="s">
        <v>7461</v>
      </c>
      <c r="Q418" s="6" t="s">
        <v>7462</v>
      </c>
      <c r="R418" s="10" t="s">
        <v>6819</v>
      </c>
      <c r="S418" s="1" t="s">
        <v>303</v>
      </c>
      <c r="T418" s="117">
        <v>45786</v>
      </c>
      <c r="U418" s="67" t="s">
        <v>7463</v>
      </c>
      <c r="V418" s="117">
        <v>45804</v>
      </c>
      <c r="W418" s="1" t="s">
        <v>141</v>
      </c>
      <c r="X418" s="120">
        <f>NETWORKDAYS(Tabla1[[#This Row],[FECHA DEL INCIDENTE]],Tabla1[[#This Row],[FECHA DE RESPUESTA]])</f>
        <v>13</v>
      </c>
      <c r="Y418" s="120" t="str">
        <f>IF(Tabla1[[#This Row],[ESTADO]]="ACTIVA","ACTIVA",IF(Tabla1[[#This Row],[ESTADO]]="CERRADA","CERRADA",IF(Tabla1[[#This Row],[ESTADO]]="TRASLADADA","CERRADA",IF(Tabla1[[#This Row],[ESTADO]]="DESMONTADA","CERRADA",IF(Tabla1[[#This Row],[ESTADO]]="SEGUIMIENTO","ACTIVA")))))</f>
        <v>CERRADA</v>
      </c>
      <c r="Z418" s="120" t="str">
        <f>+IF(Tabla1[[#This Row],[T. RESPUESTA]]&lt;=1,"24 HORAS",IF(Tabla1[[#This Row],[T. RESPUESTA]]=2,"48 HORAS",IF(Tabla1[[#This Row],[T. RESPUESTA]]=3,"72 HORAS",IF(Tabla1[[#This Row],[T. RESPUESTA]]=4,"96 HORAS",IF(Tabla1[[#This Row],[T. RESPUESTA]]=5,"120 HORAS",IF(Tabla1[[#This Row],[T. RESPUESTA]]&gt;=6,"6 DIAS O MAS","ERROR"))))))</f>
        <v>6 DIAS O MAS</v>
      </c>
      <c r="AA418" s="1" t="s">
        <v>6355</v>
      </c>
      <c r="AB418" s="120" t="str">
        <f>TEXT(Tabla1[[#This Row],[FECHA DEL INCIDENTE]],"MMM-DD")</f>
        <v>may-09</v>
      </c>
      <c r="AC418" s="122" t="e">
        <f>VLOOKUP(G418,'Archivo data rimac reclamos'!B:C,2,0)</f>
        <v>#N/A</v>
      </c>
      <c r="AD418" s="122" t="e">
        <f>VLOOKUP(Tabla1[[#This Row],[dn]],'Reporte de casos MAD'!H:W,16,0)</f>
        <v>#N/A</v>
      </c>
      <c r="AE418" s="120" t="e">
        <f>VLOOKUP(Tabla1[[#This Row],[dn]],'HOJA 3 MEDICAMENTOS'!G:Q,11,0)</f>
        <v>#N/A</v>
      </c>
      <c r="AF418" s="119" t="e">
        <f>VLOOKUP(Tabla1[[#This Row],[dn]],'base pendientes viva 1a'!C:Q,15,0)</f>
        <v>#N/A</v>
      </c>
      <c r="AG418" s="119"/>
      <c r="AH418" s="119"/>
      <c r="AI418" s="120" t="str">
        <f>VLOOKUP(Tabla1[[#This Row],[MOTIVO]],clasificador!A:C,2,0)</f>
        <v>Solicitud</v>
      </c>
      <c r="AJ418" s="120" t="str">
        <f>VLOOKUP(Tabla1[[#This Row],[MOTIVO]],clasificador!A:C,3,0)</f>
        <v>SOLICITUD</v>
      </c>
      <c r="AK418" s="329"/>
    </row>
    <row r="419" spans="1:37" ht="18.75" customHeight="1">
      <c r="A419" s="120">
        <f>YEAR(Tabla1[[#This Row],[FECHA DEL INCIDENTE]])*100+MONTH(Tabla1[[#This Row],[FECHA DEL INCIDENTE]])</f>
        <v>202505</v>
      </c>
      <c r="B419" s="1" t="s">
        <v>6347</v>
      </c>
      <c r="C419" s="1" t="s">
        <v>6348</v>
      </c>
      <c r="D419" s="1" t="s">
        <v>1067</v>
      </c>
      <c r="E419" s="120" t="s">
        <v>400</v>
      </c>
      <c r="F419" s="1" t="s">
        <v>2</v>
      </c>
      <c r="G419" s="232">
        <v>40027009</v>
      </c>
      <c r="H419" s="2" t="s">
        <v>7464</v>
      </c>
      <c r="I419" s="119"/>
      <c r="J419" s="235">
        <v>999571152</v>
      </c>
      <c r="K419" s="120"/>
      <c r="L419" s="120"/>
      <c r="M419" s="120"/>
      <c r="N419" s="119" t="s">
        <v>6498</v>
      </c>
      <c r="O419" s="1" t="s">
        <v>299</v>
      </c>
      <c r="P419" s="121" t="s">
        <v>7465</v>
      </c>
      <c r="Q419" s="6" t="s">
        <v>313</v>
      </c>
      <c r="R419" s="10" t="s">
        <v>400</v>
      </c>
      <c r="S419" s="1" t="s">
        <v>320</v>
      </c>
      <c r="T419" s="117">
        <v>45786</v>
      </c>
      <c r="U419" s="67" t="s">
        <v>7466</v>
      </c>
      <c r="V419" s="117">
        <v>45786</v>
      </c>
      <c r="W419" s="1" t="s">
        <v>141</v>
      </c>
      <c r="X419" s="120">
        <f>NETWORKDAYS(Tabla1[[#This Row],[FECHA DEL INCIDENTE]],Tabla1[[#This Row],[FECHA DE RESPUESTA]])</f>
        <v>1</v>
      </c>
      <c r="Y419" s="120" t="str">
        <f>IF(Tabla1[[#This Row],[ESTADO]]="ACTIVA","ACTIVA",IF(Tabla1[[#This Row],[ESTADO]]="CERRADA","CERRADA",IF(Tabla1[[#This Row],[ESTADO]]="TRASLADADA","CERRADA",IF(Tabla1[[#This Row],[ESTADO]]="DESMONTADA","CERRADA",IF(Tabla1[[#This Row],[ESTADO]]="SEGUIMIENTO","ACTIVA")))))</f>
        <v>CERRADA</v>
      </c>
      <c r="Z419" s="120" t="str">
        <f>+IF(Tabla1[[#This Row],[T. RESPUESTA]]&lt;=1,"24 HORAS",IF(Tabla1[[#This Row],[T. RESPUESTA]]=2,"48 HORAS",IF(Tabla1[[#This Row],[T. RESPUESTA]]=3,"72 HORAS",IF(Tabla1[[#This Row],[T. RESPUESTA]]=4,"96 HORAS",IF(Tabla1[[#This Row],[T. RESPUESTA]]=5,"120 HORAS",IF(Tabla1[[#This Row],[T. RESPUESTA]]&gt;=6,"6 DIAS O MAS","ERROR"))))))</f>
        <v>24 HORAS</v>
      </c>
      <c r="AA419" s="1" t="s">
        <v>6355</v>
      </c>
      <c r="AB419" s="120" t="str">
        <f>TEXT(Tabla1[[#This Row],[FECHA DEL INCIDENTE]],"MMM-DD")</f>
        <v>may-09</v>
      </c>
      <c r="AC419" s="122" t="e">
        <f>VLOOKUP(G419,'Archivo data rimac reclamos'!B:C,2,0)</f>
        <v>#N/A</v>
      </c>
      <c r="AD419" s="122" t="e">
        <f>VLOOKUP(Tabla1[[#This Row],[dn]],'Reporte de casos MAD'!H:W,16,0)</f>
        <v>#N/A</v>
      </c>
      <c r="AE419" s="120" t="e">
        <f>VLOOKUP(Tabla1[[#This Row],[dn]],'HOJA 3 MEDICAMENTOS'!G:Q,11,0)</f>
        <v>#N/A</v>
      </c>
      <c r="AF419" s="119" t="e">
        <f>VLOOKUP(Tabla1[[#This Row],[dn]],'base pendientes viva 1a'!C:Q,15,0)</f>
        <v>#N/A</v>
      </c>
      <c r="AG419" s="119"/>
      <c r="AH419" s="119"/>
      <c r="AI419" s="120" t="str">
        <f>VLOOKUP(Tabla1[[#This Row],[MOTIVO]],clasificador!A:C,2,0)</f>
        <v>Acceso</v>
      </c>
      <c r="AJ419" s="120" t="str">
        <f>VLOOKUP(Tabla1[[#This Row],[MOTIVO]],clasificador!A:C,3,0)</f>
        <v>SERVICIO</v>
      </c>
      <c r="AK419" s="329"/>
    </row>
    <row r="420" spans="1:37" ht="18.75" hidden="1" customHeight="1">
      <c r="A420" s="120">
        <f>YEAR(Tabla1[[#This Row],[FECHA DEL INCIDENTE]])*100+MONTH(Tabla1[[#This Row],[FECHA DEL INCIDENTE]])</f>
        <v>202505</v>
      </c>
      <c r="B420" s="1" t="s">
        <v>6347</v>
      </c>
      <c r="C420" s="1" t="s">
        <v>6348</v>
      </c>
      <c r="D420" s="1" t="s">
        <v>1067</v>
      </c>
      <c r="E420" s="120" t="s">
        <v>400</v>
      </c>
      <c r="F420" s="1" t="s">
        <v>2</v>
      </c>
      <c r="G420" s="208">
        <v>73575494</v>
      </c>
      <c r="H420" s="2" t="s">
        <v>7467</v>
      </c>
      <c r="I420"/>
      <c r="J420" s="176"/>
      <c r="K420" s="1"/>
      <c r="L420" s="1" t="s">
        <v>7468</v>
      </c>
      <c r="M420" s="1"/>
      <c r="N420" t="s">
        <v>26</v>
      </c>
      <c r="O420" s="120" t="s">
        <v>358</v>
      </c>
      <c r="P420" s="66" t="s">
        <v>7469</v>
      </c>
      <c r="Q420" s="6" t="s">
        <v>6352</v>
      </c>
      <c r="R420" s="10" t="s">
        <v>338</v>
      </c>
      <c r="S420" s="1" t="s">
        <v>6353</v>
      </c>
      <c r="T420" s="117">
        <v>45786</v>
      </c>
      <c r="U420" s="67" t="s">
        <v>7470</v>
      </c>
      <c r="V420" s="117">
        <v>45786</v>
      </c>
      <c r="W420" s="1" t="s">
        <v>141</v>
      </c>
      <c r="X420" s="1">
        <f>NETWORKDAYS(Tabla1[[#This Row],[FECHA DEL INCIDENTE]],Tabla1[[#This Row],[FECHA DE RESPUESTA]])</f>
        <v>1</v>
      </c>
      <c r="Y420" s="120" t="str">
        <f>IF(Tabla1[[#This Row],[ESTADO]]="ACTIVA","ACTIVA",IF(Tabla1[[#This Row],[ESTADO]]="CERRADA","CERRADA",IF(Tabla1[[#This Row],[ESTADO]]="TRASLADADA","CERRADA",IF(Tabla1[[#This Row],[ESTADO]]="DESMONTADA","CERRADA",IF(Tabla1[[#This Row],[ESTADO]]="SEGUIMIENTO","ACTIVA")))))</f>
        <v>CERRADA</v>
      </c>
      <c r="Z420" s="1" t="str">
        <f>+IF(Tabla1[[#This Row],[T. RESPUESTA]]&lt;=1,"24 HORAS",IF(Tabla1[[#This Row],[T. RESPUESTA]]=2,"48 HORAS",IF(Tabla1[[#This Row],[T. RESPUESTA]]=3,"72 HORAS",IF(Tabla1[[#This Row],[T. RESPUESTA]]=4,"96 HORAS",IF(Tabla1[[#This Row],[T. RESPUESTA]]=5,"120 HORAS",IF(Tabla1[[#This Row],[T. RESPUESTA]]&gt;=6,"6 DIAS O MAS","ERROR"))))))</f>
        <v>24 HORAS</v>
      </c>
      <c r="AA420" s="1" t="s">
        <v>6355</v>
      </c>
      <c r="AB420" s="120" t="str">
        <f>TEXT(Tabla1[[#This Row],[FECHA DEL INCIDENTE]],"MMM-DD")</f>
        <v>may-09</v>
      </c>
      <c r="AC420" s="2" t="e">
        <f>VLOOKUP(G420,'Archivo data rimac reclamos'!B:C,2,0)</f>
        <v>#N/A</v>
      </c>
      <c r="AD420" s="2" t="e">
        <f>VLOOKUP(Tabla1[[#This Row],[dn]],'Reporte de casos MAD'!H:W,16,0)</f>
        <v>#N/A</v>
      </c>
      <c r="AE420" s="1" t="e">
        <f>VLOOKUP(Tabla1[[#This Row],[dn]],'HOJA 3 MEDICAMENTOS'!G:Q,11,0)</f>
        <v>#N/A</v>
      </c>
      <c r="AF420" t="e">
        <f>VLOOKUP(Tabla1[[#This Row],[dn]],'base pendientes viva 1a'!C:Q,15,0)</f>
        <v>#N/A</v>
      </c>
      <c r="AG420"/>
      <c r="AH420"/>
      <c r="AI420" s="120" t="str">
        <f>VLOOKUP(Tabla1[[#This Row],[MOTIVO]],clasificador!A:C,2,0)</f>
        <v>Medicamentos</v>
      </c>
      <c r="AJ420" s="120" t="str">
        <f>VLOOKUP(Tabla1[[#This Row],[MOTIVO]],clasificador!A:C,3,0)</f>
        <v>SERVICIO</v>
      </c>
      <c r="AK420" s="329"/>
    </row>
    <row r="421" spans="1:37" ht="18.75" hidden="1" customHeight="1">
      <c r="A421" s="120">
        <f>YEAR(Tabla1[[#This Row],[FECHA DEL INCIDENTE]])*100+MONTH(Tabla1[[#This Row],[FECHA DEL INCIDENTE]])</f>
        <v>202505</v>
      </c>
      <c r="B421" s="1" t="s">
        <v>6347</v>
      </c>
      <c r="C421" s="1" t="s">
        <v>6348</v>
      </c>
      <c r="D421" s="1" t="s">
        <v>1067</v>
      </c>
      <c r="E421" s="120" t="s">
        <v>400</v>
      </c>
      <c r="F421" s="120" t="s">
        <v>2</v>
      </c>
      <c r="G421" s="232">
        <v>7947219</v>
      </c>
      <c r="H421" s="2" t="s">
        <v>7471</v>
      </c>
      <c r="I421" s="119"/>
      <c r="J421" s="235"/>
      <c r="K421" s="120"/>
      <c r="L421" s="120"/>
      <c r="M421" s="120"/>
      <c r="N421" s="119" t="s">
        <v>6498</v>
      </c>
      <c r="O421" s="1" t="s">
        <v>299</v>
      </c>
      <c r="P421" s="121" t="s">
        <v>7472</v>
      </c>
      <c r="Q421" s="125" t="s">
        <v>6538</v>
      </c>
      <c r="R421" s="10" t="s">
        <v>6539</v>
      </c>
      <c r="S421" s="1" t="s">
        <v>6539</v>
      </c>
      <c r="T421" s="117">
        <v>45789</v>
      </c>
      <c r="U421" s="67" t="s">
        <v>7473</v>
      </c>
      <c r="V421" s="117">
        <v>45789</v>
      </c>
      <c r="W421" s="1" t="s">
        <v>141</v>
      </c>
      <c r="X421" s="120">
        <f>NETWORKDAYS(Tabla1[[#This Row],[FECHA DEL INCIDENTE]],Tabla1[[#This Row],[FECHA DE RESPUESTA]])</f>
        <v>1</v>
      </c>
      <c r="Y421" s="120" t="str">
        <f>IF(Tabla1[[#This Row],[ESTADO]]="ACTIVA","ACTIVA",IF(Tabla1[[#This Row],[ESTADO]]="CERRADA","CERRADA",IF(Tabla1[[#This Row],[ESTADO]]="TRASLADADA","CERRADA",IF(Tabla1[[#This Row],[ESTADO]]="DESMONTADA","CERRADA",IF(Tabla1[[#This Row],[ESTADO]]="SEGUIMIENTO","ACTIVA")))))</f>
        <v>CERRADA</v>
      </c>
      <c r="Z421" s="120" t="str">
        <f>+IF(Tabla1[[#This Row],[T. RESPUESTA]]&lt;=1,"24 HORAS",IF(Tabla1[[#This Row],[T. RESPUESTA]]=2,"48 HORAS",IF(Tabla1[[#This Row],[T. RESPUESTA]]=3,"72 HORAS",IF(Tabla1[[#This Row],[T. RESPUESTA]]=4,"96 HORAS",IF(Tabla1[[#This Row],[T. RESPUESTA]]=5,"120 HORAS",IF(Tabla1[[#This Row],[T. RESPUESTA]]&gt;=6,"6 DIAS O MAS","ERROR"))))))</f>
        <v>24 HORAS</v>
      </c>
      <c r="AA421" s="1" t="s">
        <v>6355</v>
      </c>
      <c r="AB421" s="120" t="str">
        <f>TEXT(Tabla1[[#This Row],[FECHA DEL INCIDENTE]],"MMM-DD")</f>
        <v>may-12</v>
      </c>
      <c r="AC421" s="122" t="e">
        <f>VLOOKUP(G421,'Archivo data rimac reclamos'!B:C,2,0)</f>
        <v>#N/A</v>
      </c>
      <c r="AD421" s="122" t="e">
        <f>VLOOKUP(Tabla1[[#This Row],[dn]],'Reporte de casos MAD'!H:W,16,0)</f>
        <v>#N/A</v>
      </c>
      <c r="AE421" s="120" t="e">
        <f>VLOOKUP(Tabla1[[#This Row],[dn]],'HOJA 3 MEDICAMENTOS'!G:Q,11,0)</f>
        <v>#N/A</v>
      </c>
      <c r="AF421" s="119" t="e">
        <f>VLOOKUP(Tabla1[[#This Row],[dn]],'base pendientes viva 1a'!C:Q,15,0)</f>
        <v>#N/A</v>
      </c>
      <c r="AG421" s="119"/>
      <c r="AH421" s="119"/>
      <c r="AI421" s="120" t="str">
        <f>VLOOKUP(Tabla1[[#This Row],[MOTIVO]],clasificador!A:C,2,0)</f>
        <v>Fallas TICS</v>
      </c>
      <c r="AJ421" s="120" t="str">
        <f>VLOOKUP(Tabla1[[#This Row],[MOTIVO]],clasificador!A:C,3,0)</f>
        <v>CALIDAD</v>
      </c>
      <c r="AK421" s="329"/>
    </row>
    <row r="422" spans="1:37" ht="18.75" customHeight="1">
      <c r="A422" s="120">
        <f>YEAR(Tabla1[[#This Row],[FECHA DEL INCIDENTE]])*100+MONTH(Tabla1[[#This Row],[FECHA DEL INCIDENTE]])</f>
        <v>202505</v>
      </c>
      <c r="B422" s="1" t="s">
        <v>6347</v>
      </c>
      <c r="C422" s="1" t="s">
        <v>6348</v>
      </c>
      <c r="D422" s="1" t="s">
        <v>1067</v>
      </c>
      <c r="E422" s="120" t="s">
        <v>400</v>
      </c>
      <c r="F422" s="1" t="s">
        <v>2</v>
      </c>
      <c r="G422" s="232">
        <v>48722095</v>
      </c>
      <c r="H422" s="2" t="s">
        <v>7246</v>
      </c>
      <c r="I422" s="119"/>
      <c r="J422" s="235"/>
      <c r="K422" s="120"/>
      <c r="L422" s="120"/>
      <c r="M422" s="120"/>
      <c r="N422" s="119" t="s">
        <v>6498</v>
      </c>
      <c r="O422" s="1" t="s">
        <v>299</v>
      </c>
      <c r="P422" s="67" t="s">
        <v>7474</v>
      </c>
      <c r="Q422" s="6" t="s">
        <v>313</v>
      </c>
      <c r="R422" s="10" t="s">
        <v>400</v>
      </c>
      <c r="S422" s="1" t="s">
        <v>349</v>
      </c>
      <c r="T422" s="117">
        <v>45789</v>
      </c>
      <c r="U422" s="67" t="s">
        <v>7475</v>
      </c>
      <c r="V422" s="117">
        <v>45789</v>
      </c>
      <c r="W422" s="1" t="s">
        <v>141</v>
      </c>
      <c r="X422" s="120">
        <f>NETWORKDAYS(Tabla1[[#This Row],[FECHA DEL INCIDENTE]],Tabla1[[#This Row],[FECHA DE RESPUESTA]])</f>
        <v>1</v>
      </c>
      <c r="Y422" s="120" t="str">
        <f>IF(Tabla1[[#This Row],[ESTADO]]="ACTIVA","ACTIVA",IF(Tabla1[[#This Row],[ESTADO]]="CERRADA","CERRADA",IF(Tabla1[[#This Row],[ESTADO]]="TRASLADADA","CERRADA",IF(Tabla1[[#This Row],[ESTADO]]="DESMONTADA","CERRADA",IF(Tabla1[[#This Row],[ESTADO]]="SEGUIMIENTO","ACTIVA")))))</f>
        <v>CERRADA</v>
      </c>
      <c r="Z422" s="120" t="str">
        <f>+IF(Tabla1[[#This Row],[T. RESPUESTA]]&lt;=1,"24 HORAS",IF(Tabla1[[#This Row],[T. RESPUESTA]]=2,"48 HORAS",IF(Tabla1[[#This Row],[T. RESPUESTA]]=3,"72 HORAS",IF(Tabla1[[#This Row],[T. RESPUESTA]]=4,"96 HORAS",IF(Tabla1[[#This Row],[T. RESPUESTA]]=5,"120 HORAS",IF(Tabla1[[#This Row],[T. RESPUESTA]]&gt;=6,"6 DIAS O MAS","ERROR"))))))</f>
        <v>24 HORAS</v>
      </c>
      <c r="AA422" s="1" t="s">
        <v>6355</v>
      </c>
      <c r="AB422" s="120" t="str">
        <f>TEXT(Tabla1[[#This Row],[FECHA DEL INCIDENTE]],"MMM-DD")</f>
        <v>may-12</v>
      </c>
      <c r="AC422" s="122" t="e">
        <f>VLOOKUP(G422,'Archivo data rimac reclamos'!B:C,2,0)</f>
        <v>#N/A</v>
      </c>
      <c r="AD422" s="122" t="e">
        <f>VLOOKUP(Tabla1[[#This Row],[dn]],'Reporte de casos MAD'!H:W,16,0)</f>
        <v>#N/A</v>
      </c>
      <c r="AE422" s="120" t="e">
        <f>VLOOKUP(Tabla1[[#This Row],[dn]],'HOJA 3 MEDICAMENTOS'!G:Q,11,0)</f>
        <v>#N/A</v>
      </c>
      <c r="AF422" s="119" t="e">
        <f>VLOOKUP(Tabla1[[#This Row],[dn]],'base pendientes viva 1a'!C:Q,15,0)</f>
        <v>#N/A</v>
      </c>
      <c r="AG422" s="119"/>
      <c r="AH422" s="119"/>
      <c r="AI422" s="120" t="str">
        <f>VLOOKUP(Tabla1[[#This Row],[MOTIVO]],clasificador!A:C,2,0)</f>
        <v>Acceso</v>
      </c>
      <c r="AJ422" s="120" t="str">
        <f>VLOOKUP(Tabla1[[#This Row],[MOTIVO]],clasificador!A:C,3,0)</f>
        <v>SERVICIO</v>
      </c>
      <c r="AK422" s="329"/>
    </row>
    <row r="423" spans="1:37" ht="18.75" customHeight="1">
      <c r="A423" s="120">
        <f>YEAR(Tabla1[[#This Row],[FECHA DEL INCIDENTE]])*100+MONTH(Tabla1[[#This Row],[FECHA DEL INCIDENTE]])</f>
        <v>202505</v>
      </c>
      <c r="B423" s="1" t="s">
        <v>6347</v>
      </c>
      <c r="C423" s="1" t="s">
        <v>6348</v>
      </c>
      <c r="D423" s="1" t="s">
        <v>1067</v>
      </c>
      <c r="E423" s="120" t="s">
        <v>400</v>
      </c>
      <c r="F423" s="1" t="s">
        <v>2</v>
      </c>
      <c r="G423" s="232">
        <v>42107142</v>
      </c>
      <c r="H423" s="2" t="s">
        <v>7476</v>
      </c>
      <c r="I423" t="s">
        <v>7477</v>
      </c>
      <c r="J423" s="235">
        <v>952925102</v>
      </c>
      <c r="K423" s="69" t="s">
        <v>7478</v>
      </c>
      <c r="L423" s="120"/>
      <c r="M423" s="120"/>
      <c r="N423" t="s">
        <v>298</v>
      </c>
      <c r="O423" s="1" t="s">
        <v>299</v>
      </c>
      <c r="P423" s="121" t="s">
        <v>7479</v>
      </c>
      <c r="Q423" s="6" t="s">
        <v>6359</v>
      </c>
      <c r="R423" s="10" t="s">
        <v>400</v>
      </c>
      <c r="S423" s="1" t="s">
        <v>320</v>
      </c>
      <c r="T423" s="117">
        <v>45789</v>
      </c>
      <c r="U423" s="67" t="s">
        <v>7480</v>
      </c>
      <c r="V423" s="117">
        <v>45789</v>
      </c>
      <c r="W423" s="1" t="s">
        <v>141</v>
      </c>
      <c r="X423" s="120">
        <f>NETWORKDAYS(Tabla1[[#This Row],[FECHA DEL INCIDENTE]],Tabla1[[#This Row],[FECHA DE RESPUESTA]])</f>
        <v>1</v>
      </c>
      <c r="Y423" s="120" t="str">
        <f>IF(Tabla1[[#This Row],[ESTADO]]="ACTIVA","ACTIVA",IF(Tabla1[[#This Row],[ESTADO]]="CERRADA","CERRADA",IF(Tabla1[[#This Row],[ESTADO]]="TRASLADADA","CERRADA",IF(Tabla1[[#This Row],[ESTADO]]="DESMONTADA","CERRADA",IF(Tabla1[[#This Row],[ESTADO]]="SEGUIMIENTO","ACTIVA")))))</f>
        <v>CERRADA</v>
      </c>
      <c r="Z423" s="120" t="str">
        <f>+IF(Tabla1[[#This Row],[T. RESPUESTA]]&lt;=1,"24 HORAS",IF(Tabla1[[#This Row],[T. RESPUESTA]]=2,"48 HORAS",IF(Tabla1[[#This Row],[T. RESPUESTA]]=3,"72 HORAS",IF(Tabla1[[#This Row],[T. RESPUESTA]]=4,"96 HORAS",IF(Tabla1[[#This Row],[T. RESPUESTA]]=5,"120 HORAS",IF(Tabla1[[#This Row],[T. RESPUESTA]]&gt;=6,"6 DIAS O MAS","ERROR"))))))</f>
        <v>24 HORAS</v>
      </c>
      <c r="AA423" s="1" t="s">
        <v>6355</v>
      </c>
      <c r="AB423" s="120" t="str">
        <f>TEXT(Tabla1[[#This Row],[FECHA DEL INCIDENTE]],"MMM-DD")</f>
        <v>may-12</v>
      </c>
      <c r="AC423" s="122" t="e">
        <f>VLOOKUP(G423,'Archivo data rimac reclamos'!B:C,2,0)</f>
        <v>#N/A</v>
      </c>
      <c r="AD423" s="122" t="e">
        <f>VLOOKUP(Tabla1[[#This Row],[dn]],'Reporte de casos MAD'!H:W,16,0)</f>
        <v>#N/A</v>
      </c>
      <c r="AE423" s="120" t="e">
        <f>VLOOKUP(Tabla1[[#This Row],[dn]],'HOJA 3 MEDICAMENTOS'!G:Q,11,0)</f>
        <v>#N/A</v>
      </c>
      <c r="AF423" s="119" t="e">
        <f>VLOOKUP(Tabla1[[#This Row],[dn]],'base pendientes viva 1a'!C:Q,15,0)</f>
        <v>#N/A</v>
      </c>
      <c r="AG423" s="119"/>
      <c r="AH423" s="119"/>
      <c r="AI423" s="120" t="str">
        <f>VLOOKUP(Tabla1[[#This Row],[MOTIVO]],clasificador!A:C,2,0)</f>
        <v>Solicitud</v>
      </c>
      <c r="AJ423" s="120" t="str">
        <f>VLOOKUP(Tabla1[[#This Row],[MOTIVO]],clasificador!A:C,3,0)</f>
        <v>SOLICITUD</v>
      </c>
      <c r="AK423" s="329"/>
    </row>
    <row r="424" spans="1:37" ht="18.75" customHeight="1">
      <c r="A424" s="1">
        <f>YEAR(Tabla1[[#This Row],[FECHA DEL INCIDENTE]])*100+MONTH(Tabla1[[#This Row],[FECHA DEL INCIDENTE]])</f>
        <v>202505</v>
      </c>
      <c r="B424" s="1" t="s">
        <v>6347</v>
      </c>
      <c r="C424" s="1" t="s">
        <v>6348</v>
      </c>
      <c r="D424" s="1" t="s">
        <v>1067</v>
      </c>
      <c r="E424" s="120" t="s">
        <v>400</v>
      </c>
      <c r="F424" s="1" t="s">
        <v>2</v>
      </c>
      <c r="G424" s="232">
        <v>6134812</v>
      </c>
      <c r="H424" s="2" t="s">
        <v>7183</v>
      </c>
      <c r="I424" s="119"/>
      <c r="J424" s="235"/>
      <c r="K424" s="120"/>
      <c r="L424" s="120"/>
      <c r="M424" s="120"/>
      <c r="N424" t="s">
        <v>298</v>
      </c>
      <c r="O424" s="1" t="s">
        <v>299</v>
      </c>
      <c r="P424" s="121" t="s">
        <v>7481</v>
      </c>
      <c r="Q424" s="6" t="s">
        <v>301</v>
      </c>
      <c r="R424" s="10" t="s">
        <v>400</v>
      </c>
      <c r="S424" s="1" t="s">
        <v>320</v>
      </c>
      <c r="T424" s="117">
        <v>45789</v>
      </c>
      <c r="U424" s="67" t="s">
        <v>7482</v>
      </c>
      <c r="V424" s="117">
        <v>45790</v>
      </c>
      <c r="W424" s="1" t="s">
        <v>141</v>
      </c>
      <c r="X424" s="120">
        <f>NETWORKDAYS(Tabla1[[#This Row],[FECHA DEL INCIDENTE]],Tabla1[[#This Row],[FECHA DE RESPUESTA]])</f>
        <v>2</v>
      </c>
      <c r="Y424" s="120" t="str">
        <f>IF(Tabla1[[#This Row],[ESTADO]]="ACTIVA","ACTIVA",IF(Tabla1[[#This Row],[ESTADO]]="CERRADA","CERRADA",IF(Tabla1[[#This Row],[ESTADO]]="TRASLADADA","CERRADA",IF(Tabla1[[#This Row],[ESTADO]]="DESMONTADA","CERRADA",IF(Tabla1[[#This Row],[ESTADO]]="SEGUIMIENTO","ACTIVA")))))</f>
        <v>CERRADA</v>
      </c>
      <c r="Z424" s="120" t="str">
        <f>+IF(Tabla1[[#This Row],[T. RESPUESTA]]&lt;=1,"24 HORAS",IF(Tabla1[[#This Row],[T. RESPUESTA]]=2,"48 HORAS",IF(Tabla1[[#This Row],[T. RESPUESTA]]=3,"72 HORAS",IF(Tabla1[[#This Row],[T. RESPUESTA]]=4,"96 HORAS",IF(Tabla1[[#This Row],[T. RESPUESTA]]=5,"120 HORAS",IF(Tabla1[[#This Row],[T. RESPUESTA]]&gt;=6,"6 DIAS O MAS","ERROR"))))))</f>
        <v>48 HORAS</v>
      </c>
      <c r="AA424" s="1" t="s">
        <v>6355</v>
      </c>
      <c r="AB424" s="120" t="str">
        <f>TEXT(Tabla1[[#This Row],[FECHA DEL INCIDENTE]],"MMM-DD")</f>
        <v>may-12</v>
      </c>
      <c r="AC424" s="122" t="e">
        <f>VLOOKUP(G424,'Archivo data rimac reclamos'!B:C,2,0)</f>
        <v>#N/A</v>
      </c>
      <c r="AD424" s="122" t="e">
        <f>VLOOKUP(Tabla1[[#This Row],[dn]],'Reporte de casos MAD'!H:W,16,0)</f>
        <v>#N/A</v>
      </c>
      <c r="AE424" s="120" t="e">
        <f>VLOOKUP(Tabla1[[#This Row],[dn]],'HOJA 3 MEDICAMENTOS'!G:Q,11,0)</f>
        <v>#N/A</v>
      </c>
      <c r="AF424" s="119" t="e">
        <f>VLOOKUP(Tabla1[[#This Row],[dn]],'base pendientes viva 1a'!C:Q,15,0)</f>
        <v>#N/A</v>
      </c>
      <c r="AG424" s="119"/>
      <c r="AH424" s="119"/>
      <c r="AI424" s="120" t="str">
        <f>VLOOKUP(Tabla1[[#This Row],[MOTIVO]],clasificador!A:C,2,0)</f>
        <v>Solicitud</v>
      </c>
      <c r="AJ424" s="120" t="str">
        <f>VLOOKUP(Tabla1[[#This Row],[MOTIVO]],clasificador!A:C,3,0)</f>
        <v>SOLICITUD</v>
      </c>
      <c r="AK424" s="329"/>
    </row>
    <row r="425" spans="1:37" ht="18.75" hidden="1" customHeight="1">
      <c r="A425" s="1">
        <f>YEAR(Tabla1[[#This Row],[FECHA DEL INCIDENTE]])*100+MONTH(Tabla1[[#This Row],[FECHA DEL INCIDENTE]])</f>
        <v>202505</v>
      </c>
      <c r="B425" s="1" t="s">
        <v>6347</v>
      </c>
      <c r="C425" s="1" t="s">
        <v>6348</v>
      </c>
      <c r="D425" s="1" t="s">
        <v>1067</v>
      </c>
      <c r="E425" s="120" t="s">
        <v>400</v>
      </c>
      <c r="F425" s="1" t="s">
        <v>2</v>
      </c>
      <c r="G425" s="232">
        <v>40698421</v>
      </c>
      <c r="H425" s="2" t="s">
        <v>7483</v>
      </c>
      <c r="I425" s="119"/>
      <c r="J425" s="235"/>
      <c r="K425" s="120"/>
      <c r="L425" s="120"/>
      <c r="M425" s="120"/>
      <c r="N425" s="119" t="s">
        <v>6498</v>
      </c>
      <c r="O425" s="1" t="s">
        <v>299</v>
      </c>
      <c r="P425" s="66" t="s">
        <v>7484</v>
      </c>
      <c r="Q425" s="6" t="s">
        <v>6352</v>
      </c>
      <c r="R425" s="10" t="s">
        <v>338</v>
      </c>
      <c r="S425" s="1" t="s">
        <v>6353</v>
      </c>
      <c r="T425" s="117">
        <v>45789</v>
      </c>
      <c r="U425" s="67" t="s">
        <v>7485</v>
      </c>
      <c r="V425" s="117">
        <v>45791</v>
      </c>
      <c r="W425" s="1" t="s">
        <v>141</v>
      </c>
      <c r="X425" s="120">
        <f>NETWORKDAYS(Tabla1[[#This Row],[FECHA DEL INCIDENTE]],Tabla1[[#This Row],[FECHA DE RESPUESTA]])</f>
        <v>3</v>
      </c>
      <c r="Y425" s="120" t="str">
        <f>IF(Tabla1[[#This Row],[ESTADO]]="ACTIVA","ACTIVA",IF(Tabla1[[#This Row],[ESTADO]]="CERRADA","CERRADA",IF(Tabla1[[#This Row],[ESTADO]]="TRASLADADA","CERRADA",IF(Tabla1[[#This Row],[ESTADO]]="DESMONTADA","CERRADA",IF(Tabla1[[#This Row],[ESTADO]]="SEGUIMIENTO","ACTIVA")))))</f>
        <v>CERRADA</v>
      </c>
      <c r="Z425" s="120" t="str">
        <f>+IF(Tabla1[[#This Row],[T. RESPUESTA]]&lt;=1,"24 HORAS",IF(Tabla1[[#This Row],[T. RESPUESTA]]=2,"48 HORAS",IF(Tabla1[[#This Row],[T. RESPUESTA]]=3,"72 HORAS",IF(Tabla1[[#This Row],[T. RESPUESTA]]=4,"96 HORAS",IF(Tabla1[[#This Row],[T. RESPUESTA]]=5,"120 HORAS",IF(Tabla1[[#This Row],[T. RESPUESTA]]&gt;=6,"6 DIAS O MAS","ERROR"))))))</f>
        <v>72 HORAS</v>
      </c>
      <c r="AA425" s="1" t="s">
        <v>6355</v>
      </c>
      <c r="AB425" s="120" t="str">
        <f>TEXT(Tabla1[[#This Row],[FECHA DEL INCIDENTE]],"MMM-DD")</f>
        <v>may-12</v>
      </c>
      <c r="AC425" s="122" t="e">
        <f>VLOOKUP(G425,'Archivo data rimac reclamos'!B:C,2,0)</f>
        <v>#N/A</v>
      </c>
      <c r="AD425" s="122" t="e">
        <f>VLOOKUP(Tabla1[[#This Row],[dn]],'Reporte de casos MAD'!H:W,16,0)</f>
        <v>#N/A</v>
      </c>
      <c r="AE425" s="120" t="e">
        <f>VLOOKUP(Tabla1[[#This Row],[dn]],'HOJA 3 MEDICAMENTOS'!G:Q,11,0)</f>
        <v>#N/A</v>
      </c>
      <c r="AF425" s="119" t="e">
        <f>VLOOKUP(Tabla1[[#This Row],[dn]],'base pendientes viva 1a'!C:Q,15,0)</f>
        <v>#N/A</v>
      </c>
      <c r="AG425" s="119"/>
      <c r="AH425" s="119"/>
      <c r="AI425" s="120" t="str">
        <f>VLOOKUP(Tabla1[[#This Row],[MOTIVO]],clasificador!A:C,2,0)</f>
        <v>Medicamentos</v>
      </c>
      <c r="AJ425" s="120" t="str">
        <f>VLOOKUP(Tabla1[[#This Row],[MOTIVO]],clasificador!A:C,3,0)</f>
        <v>SERVICIO</v>
      </c>
      <c r="AK425" s="329"/>
    </row>
    <row r="426" spans="1:37" ht="18.75" hidden="1" customHeight="1">
      <c r="A426" s="1">
        <f>YEAR(Tabla1[[#This Row],[FECHA DEL INCIDENTE]])*100+MONTH(Tabla1[[#This Row],[FECHA DEL INCIDENTE]])</f>
        <v>202505</v>
      </c>
      <c r="B426" s="1" t="s">
        <v>6347</v>
      </c>
      <c r="C426" s="1" t="s">
        <v>6348</v>
      </c>
      <c r="D426" s="1" t="s">
        <v>1067</v>
      </c>
      <c r="E426" s="120" t="s">
        <v>400</v>
      </c>
      <c r="F426" s="1" t="s">
        <v>7014</v>
      </c>
      <c r="G426" s="232">
        <v>938109</v>
      </c>
      <c r="H426" s="122" t="s">
        <v>7486</v>
      </c>
      <c r="I426" s="119"/>
      <c r="J426" s="235"/>
      <c r="K426" s="120"/>
      <c r="L426" s="120"/>
      <c r="M426" s="120"/>
      <c r="N426" t="s">
        <v>298</v>
      </c>
      <c r="O426" s="1" t="s">
        <v>299</v>
      </c>
      <c r="P426" s="66" t="s">
        <v>7487</v>
      </c>
      <c r="Q426" s="6" t="s">
        <v>301</v>
      </c>
      <c r="R426" s="10" t="s">
        <v>6529</v>
      </c>
      <c r="S426" s="1" t="s">
        <v>303</v>
      </c>
      <c r="T426" s="117">
        <v>45789</v>
      </c>
      <c r="U426" s="67" t="s">
        <v>7488</v>
      </c>
      <c r="V426" s="117">
        <v>45790</v>
      </c>
      <c r="W426" s="1" t="s">
        <v>141</v>
      </c>
      <c r="X426" s="120">
        <f>NETWORKDAYS(Tabla1[[#This Row],[FECHA DEL INCIDENTE]],Tabla1[[#This Row],[FECHA DE RESPUESTA]])</f>
        <v>2</v>
      </c>
      <c r="Y426" s="120" t="str">
        <f>IF(Tabla1[[#This Row],[ESTADO]]="ACTIVA","ACTIVA",IF(Tabla1[[#This Row],[ESTADO]]="CERRADA","CERRADA",IF(Tabla1[[#This Row],[ESTADO]]="TRASLADADA","CERRADA",IF(Tabla1[[#This Row],[ESTADO]]="DESMONTADA","CERRADA",IF(Tabla1[[#This Row],[ESTADO]]="SEGUIMIENTO","ACTIVA")))))</f>
        <v>CERRADA</v>
      </c>
      <c r="Z426" s="120" t="str">
        <f>+IF(Tabla1[[#This Row],[T. RESPUESTA]]&lt;=1,"24 HORAS",IF(Tabla1[[#This Row],[T. RESPUESTA]]=2,"48 HORAS",IF(Tabla1[[#This Row],[T. RESPUESTA]]=3,"72 HORAS",IF(Tabla1[[#This Row],[T. RESPUESTA]]=4,"96 HORAS",IF(Tabla1[[#This Row],[T. RESPUESTA]]=5,"120 HORAS",IF(Tabla1[[#This Row],[T. RESPUESTA]]&gt;=6,"6 DIAS O MAS","ERROR"))))))</f>
        <v>48 HORAS</v>
      </c>
      <c r="AA426" s="1" t="s">
        <v>6355</v>
      </c>
      <c r="AB426" s="120" t="str">
        <f>TEXT(Tabla1[[#This Row],[FECHA DEL INCIDENTE]],"MMM-DD")</f>
        <v>may-12</v>
      </c>
      <c r="AC426" s="122" t="e">
        <f>VLOOKUP(G426,'Archivo data rimac reclamos'!B:C,2,0)</f>
        <v>#N/A</v>
      </c>
      <c r="AD426" s="122" t="e">
        <f>VLOOKUP(Tabla1[[#This Row],[dn]],'Reporte de casos MAD'!H:W,16,0)</f>
        <v>#N/A</v>
      </c>
      <c r="AE426" s="120" t="e">
        <f>VLOOKUP(Tabla1[[#This Row],[dn]],'HOJA 3 MEDICAMENTOS'!G:Q,11,0)</f>
        <v>#N/A</v>
      </c>
      <c r="AF426" s="119" t="e">
        <f>VLOOKUP(Tabla1[[#This Row],[dn]],'base pendientes viva 1a'!C:Q,15,0)</f>
        <v>#N/A</v>
      </c>
      <c r="AG426" s="119"/>
      <c r="AH426" s="119"/>
      <c r="AI426" s="120" t="str">
        <f>VLOOKUP(Tabla1[[#This Row],[MOTIVO]],clasificador!A:C,2,0)</f>
        <v>Solicitud</v>
      </c>
      <c r="AJ426" s="120" t="str">
        <f>VLOOKUP(Tabla1[[#This Row],[MOTIVO]],clasificador!A:C,3,0)</f>
        <v>SOLICITUD</v>
      </c>
      <c r="AK426" s="329"/>
    </row>
    <row r="427" spans="1:37" ht="18.75" customHeight="1">
      <c r="A427" s="120">
        <f>YEAR(Tabla1[[#This Row],[FECHA DEL INCIDENTE]])*100+MONTH(Tabla1[[#This Row],[FECHA DEL INCIDENTE]])</f>
        <v>202505</v>
      </c>
      <c r="B427" s="1" t="s">
        <v>6347</v>
      </c>
      <c r="C427" s="1" t="s">
        <v>6348</v>
      </c>
      <c r="D427" s="1" t="s">
        <v>1067</v>
      </c>
      <c r="E427" s="120" t="s">
        <v>400</v>
      </c>
      <c r="F427" s="120" t="s">
        <v>2</v>
      </c>
      <c r="G427" s="232">
        <v>10296015</v>
      </c>
      <c r="H427" s="122" t="s">
        <v>7489</v>
      </c>
      <c r="I427" s="119"/>
      <c r="J427" s="235"/>
      <c r="K427" s="120"/>
      <c r="L427" s="120"/>
      <c r="M427" s="120"/>
      <c r="N427" s="119" t="s">
        <v>6498</v>
      </c>
      <c r="O427" s="1" t="s">
        <v>299</v>
      </c>
      <c r="P427" s="66" t="s">
        <v>7490</v>
      </c>
      <c r="Q427" s="6" t="s">
        <v>7491</v>
      </c>
      <c r="R427" s="10" t="s">
        <v>400</v>
      </c>
      <c r="S427" s="1" t="s">
        <v>6751</v>
      </c>
      <c r="T427" s="117">
        <v>45789</v>
      </c>
      <c r="U427" s="67" t="s">
        <v>7492</v>
      </c>
      <c r="V427" s="117">
        <v>45790</v>
      </c>
      <c r="W427" s="1" t="s">
        <v>141</v>
      </c>
      <c r="X427" s="120">
        <f>NETWORKDAYS(Tabla1[[#This Row],[FECHA DEL INCIDENTE]],Tabla1[[#This Row],[FECHA DE RESPUESTA]])</f>
        <v>2</v>
      </c>
      <c r="Y427" s="120" t="str">
        <f>IF(Tabla1[[#This Row],[ESTADO]]="ACTIVA","ACTIVA",IF(Tabla1[[#This Row],[ESTADO]]="CERRADA","CERRADA",IF(Tabla1[[#This Row],[ESTADO]]="TRASLADADA","CERRADA",IF(Tabla1[[#This Row],[ESTADO]]="DESMONTADA","CERRADA",IF(Tabla1[[#This Row],[ESTADO]]="SEGUIMIENTO","ACTIVA")))))</f>
        <v>CERRADA</v>
      </c>
      <c r="Z427" s="120" t="str">
        <f>+IF(Tabla1[[#This Row],[T. RESPUESTA]]&lt;=1,"24 HORAS",IF(Tabla1[[#This Row],[T. RESPUESTA]]=2,"48 HORAS",IF(Tabla1[[#This Row],[T. RESPUESTA]]=3,"72 HORAS",IF(Tabla1[[#This Row],[T. RESPUESTA]]=4,"96 HORAS",IF(Tabla1[[#This Row],[T. RESPUESTA]]=5,"120 HORAS",IF(Tabla1[[#This Row],[T. RESPUESTA]]&gt;=6,"6 DIAS O MAS","ERROR"))))))</f>
        <v>48 HORAS</v>
      </c>
      <c r="AA427" s="1" t="s">
        <v>6355</v>
      </c>
      <c r="AB427" s="120" t="str">
        <f>TEXT(Tabla1[[#This Row],[FECHA DEL INCIDENTE]],"MMM-DD")</f>
        <v>may-12</v>
      </c>
      <c r="AC427" s="122" t="e">
        <f>VLOOKUP(G427,'Archivo data rimac reclamos'!B:C,2,0)</f>
        <v>#N/A</v>
      </c>
      <c r="AD427" s="122" t="e">
        <f>VLOOKUP(Tabla1[[#This Row],[dn]],'Reporte de casos MAD'!H:W,16,0)</f>
        <v>#N/A</v>
      </c>
      <c r="AE427" s="120" t="e">
        <f>VLOOKUP(Tabla1[[#This Row],[dn]],'HOJA 3 MEDICAMENTOS'!G:Q,11,0)</f>
        <v>#N/A</v>
      </c>
      <c r="AF427" s="119" t="e">
        <f>VLOOKUP(Tabla1[[#This Row],[dn]],'base pendientes viva 1a'!C:Q,15,0)</f>
        <v>#N/A</v>
      </c>
      <c r="AG427" s="119"/>
      <c r="AH427" s="119"/>
      <c r="AI427" s="120" t="str">
        <f>VLOOKUP(Tabla1[[#This Row],[MOTIVO]],clasificador!A:C,2,0)</f>
        <v>Atención Asistencial</v>
      </c>
      <c r="AJ427" s="120" t="str">
        <f>VLOOKUP(Tabla1[[#This Row],[MOTIVO]],clasificador!A:C,3,0)</f>
        <v>SERVICIO</v>
      </c>
      <c r="AK427" s="329"/>
    </row>
    <row r="428" spans="1:37" ht="18.75" hidden="1" customHeight="1">
      <c r="A428" s="1">
        <f>YEAR(Tabla1[[#This Row],[FECHA DEL INCIDENTE]])*100+MONTH(Tabla1[[#This Row],[FECHA DEL INCIDENTE]])</f>
        <v>202505</v>
      </c>
      <c r="B428" s="1" t="s">
        <v>6347</v>
      </c>
      <c r="C428" s="1" t="s">
        <v>6348</v>
      </c>
      <c r="D428" s="1" t="s">
        <v>1067</v>
      </c>
      <c r="E428" s="120" t="s">
        <v>400</v>
      </c>
      <c r="F428" s="120"/>
      <c r="G428" s="232"/>
      <c r="H428" s="2" t="s">
        <v>7493</v>
      </c>
      <c r="I428" s="119"/>
      <c r="J428" s="235"/>
      <c r="K428" s="120"/>
      <c r="L428" s="120"/>
      <c r="M428" s="120"/>
      <c r="N428" t="s">
        <v>298</v>
      </c>
      <c r="O428" s="1" t="s">
        <v>299</v>
      </c>
      <c r="P428" s="121" t="s">
        <v>7494</v>
      </c>
      <c r="Q428" s="6" t="s">
        <v>7495</v>
      </c>
      <c r="R428" s="10" t="s">
        <v>7496</v>
      </c>
      <c r="S428" s="1" t="s">
        <v>735</v>
      </c>
      <c r="T428" s="117">
        <v>45790</v>
      </c>
      <c r="U428" s="67" t="s">
        <v>7497</v>
      </c>
      <c r="V428" s="117">
        <v>45790</v>
      </c>
      <c r="W428" s="1" t="s">
        <v>141</v>
      </c>
      <c r="X428" s="120">
        <f>NETWORKDAYS(Tabla1[[#This Row],[FECHA DEL INCIDENTE]],Tabla1[[#This Row],[FECHA DE RESPUESTA]])</f>
        <v>1</v>
      </c>
      <c r="Y428" s="120" t="str">
        <f>IF(Tabla1[[#This Row],[ESTADO]]="ACTIVA","ACTIVA",IF(Tabla1[[#This Row],[ESTADO]]="CERRADA","CERRADA",IF(Tabla1[[#This Row],[ESTADO]]="TRASLADADA","CERRADA",IF(Tabla1[[#This Row],[ESTADO]]="DESMONTADA","CERRADA",IF(Tabla1[[#This Row],[ESTADO]]="SEGUIMIENTO","ACTIVA")))))</f>
        <v>CERRADA</v>
      </c>
      <c r="Z428" s="120" t="str">
        <f>+IF(Tabla1[[#This Row],[T. RESPUESTA]]&lt;=1,"24 HORAS",IF(Tabla1[[#This Row],[T. RESPUESTA]]=2,"48 HORAS",IF(Tabla1[[#This Row],[T. RESPUESTA]]=3,"72 HORAS",IF(Tabla1[[#This Row],[T. RESPUESTA]]=4,"96 HORAS",IF(Tabla1[[#This Row],[T. RESPUESTA]]=5,"120 HORAS",IF(Tabla1[[#This Row],[T. RESPUESTA]]&gt;=6,"6 DIAS O MAS","ERROR"))))))</f>
        <v>24 HORAS</v>
      </c>
      <c r="AA428" s="1" t="s">
        <v>6355</v>
      </c>
      <c r="AB428" s="120" t="str">
        <f>TEXT(Tabla1[[#This Row],[FECHA DEL INCIDENTE]],"MMM-DD")</f>
        <v>may-13</v>
      </c>
      <c r="AC428" s="122" t="e">
        <f>VLOOKUP(G428,'Archivo data rimac reclamos'!B:C,2,0)</f>
        <v>#N/A</v>
      </c>
      <c r="AD428" s="122" t="e">
        <f>VLOOKUP(Tabla1[[#This Row],[dn]],'Reporte de casos MAD'!H:W,16,0)</f>
        <v>#N/A</v>
      </c>
      <c r="AE428" s="120" t="e">
        <f>VLOOKUP(Tabla1[[#This Row],[dn]],'HOJA 3 MEDICAMENTOS'!G:Q,11,0)</f>
        <v>#N/A</v>
      </c>
      <c r="AF428" s="119" t="e">
        <f>VLOOKUP(Tabla1[[#This Row],[dn]],'base pendientes viva 1a'!C:Q,15,0)</f>
        <v>#N/A</v>
      </c>
      <c r="AG428" s="119"/>
      <c r="AH428" s="119"/>
      <c r="AI428" s="120" t="str">
        <f>VLOOKUP(Tabla1[[#This Row],[MOTIVO]],clasificador!A:C,2,0)</f>
        <v>Solicitud</v>
      </c>
      <c r="AJ428" s="120" t="str">
        <f>VLOOKUP(Tabla1[[#This Row],[MOTIVO]],clasificador!A:C,3,0)</f>
        <v>SOLICITUD</v>
      </c>
      <c r="AK428" s="329"/>
    </row>
    <row r="429" spans="1:37" ht="18.75" hidden="1" customHeight="1">
      <c r="A429" s="1">
        <f>YEAR(Tabla1[[#This Row],[FECHA DEL INCIDENTE]])*100+MONTH(Tabla1[[#This Row],[FECHA DEL INCIDENTE]])</f>
        <v>202505</v>
      </c>
      <c r="B429" s="1" t="s">
        <v>6347</v>
      </c>
      <c r="C429" s="1" t="s">
        <v>6348</v>
      </c>
      <c r="D429" s="1" t="s">
        <v>1067</v>
      </c>
      <c r="E429" s="120" t="s">
        <v>400</v>
      </c>
      <c r="F429" s="120"/>
      <c r="G429" s="232"/>
      <c r="H429" s="2" t="s">
        <v>7498</v>
      </c>
      <c r="I429" s="119"/>
      <c r="J429" s="235"/>
      <c r="K429" s="120"/>
      <c r="L429" s="120"/>
      <c r="M429" s="120"/>
      <c r="N429" s="119" t="s">
        <v>6498</v>
      </c>
      <c r="O429" s="1" t="s">
        <v>299</v>
      </c>
      <c r="P429" s="121" t="s">
        <v>7499</v>
      </c>
      <c r="Q429" s="6" t="s">
        <v>6352</v>
      </c>
      <c r="R429" s="10" t="s">
        <v>338</v>
      </c>
      <c r="S429" s="1" t="s">
        <v>6353</v>
      </c>
      <c r="T429" s="117">
        <v>45790</v>
      </c>
      <c r="U429" s="67" t="s">
        <v>7500</v>
      </c>
      <c r="V429" s="117">
        <v>45790</v>
      </c>
      <c r="W429" s="1" t="s">
        <v>141</v>
      </c>
      <c r="X429" s="120">
        <f>NETWORKDAYS(Tabla1[[#This Row],[FECHA DEL INCIDENTE]],Tabla1[[#This Row],[FECHA DE RESPUESTA]])</f>
        <v>1</v>
      </c>
      <c r="Y429" s="120" t="str">
        <f>IF(Tabla1[[#This Row],[ESTADO]]="ACTIVA","ACTIVA",IF(Tabla1[[#This Row],[ESTADO]]="CERRADA","CERRADA",IF(Tabla1[[#This Row],[ESTADO]]="TRASLADADA","CERRADA",IF(Tabla1[[#This Row],[ESTADO]]="DESMONTADA","CERRADA",IF(Tabla1[[#This Row],[ESTADO]]="SEGUIMIENTO","ACTIVA")))))</f>
        <v>CERRADA</v>
      </c>
      <c r="Z429" s="120" t="str">
        <f>+IF(Tabla1[[#This Row],[T. RESPUESTA]]&lt;=1,"24 HORAS",IF(Tabla1[[#This Row],[T. RESPUESTA]]=2,"48 HORAS",IF(Tabla1[[#This Row],[T. RESPUESTA]]=3,"72 HORAS",IF(Tabla1[[#This Row],[T. RESPUESTA]]=4,"96 HORAS",IF(Tabla1[[#This Row],[T. RESPUESTA]]=5,"120 HORAS",IF(Tabla1[[#This Row],[T. RESPUESTA]]&gt;=6,"6 DIAS O MAS","ERROR"))))))</f>
        <v>24 HORAS</v>
      </c>
      <c r="AA429" s="1" t="s">
        <v>6355</v>
      </c>
      <c r="AB429" s="120" t="str">
        <f>TEXT(Tabla1[[#This Row],[FECHA DEL INCIDENTE]],"MMM-DD")</f>
        <v>may-13</v>
      </c>
      <c r="AC429" s="122" t="e">
        <f>VLOOKUP(G429,'Archivo data rimac reclamos'!B:C,2,0)</f>
        <v>#N/A</v>
      </c>
      <c r="AD429" s="122" t="e">
        <f>VLOOKUP(Tabla1[[#This Row],[dn]],'Reporte de casos MAD'!H:W,16,0)</f>
        <v>#N/A</v>
      </c>
      <c r="AE429" s="120" t="e">
        <f>VLOOKUP(Tabla1[[#This Row],[dn]],'HOJA 3 MEDICAMENTOS'!G:Q,11,0)</f>
        <v>#N/A</v>
      </c>
      <c r="AF429" s="119" t="e">
        <f>VLOOKUP(Tabla1[[#This Row],[dn]],'base pendientes viva 1a'!C:Q,15,0)</f>
        <v>#N/A</v>
      </c>
      <c r="AG429" s="119"/>
      <c r="AH429" s="119"/>
      <c r="AI429" s="120" t="str">
        <f>VLOOKUP(Tabla1[[#This Row],[MOTIVO]],clasificador!A:C,2,0)</f>
        <v>Medicamentos</v>
      </c>
      <c r="AJ429" s="120" t="str">
        <f>VLOOKUP(Tabla1[[#This Row],[MOTIVO]],clasificador!A:C,3,0)</f>
        <v>SERVICIO</v>
      </c>
      <c r="AK429" s="329"/>
    </row>
    <row r="430" spans="1:37" ht="18.75" customHeight="1">
      <c r="A430" s="1">
        <f>YEAR(Tabla1[[#This Row],[FECHA DEL INCIDENTE]])*100+MONTH(Tabla1[[#This Row],[FECHA DEL INCIDENTE]])</f>
        <v>202505</v>
      </c>
      <c r="B430" s="1" t="s">
        <v>6347</v>
      </c>
      <c r="C430" s="1" t="s">
        <v>6348</v>
      </c>
      <c r="D430" s="1" t="s">
        <v>1067</v>
      </c>
      <c r="E430" s="120" t="s">
        <v>400</v>
      </c>
      <c r="F430" s="1" t="s">
        <v>2</v>
      </c>
      <c r="G430" s="238" t="s">
        <v>240</v>
      </c>
      <c r="H430" s="2" t="s">
        <v>236</v>
      </c>
      <c r="I430" s="119"/>
      <c r="J430" s="235"/>
      <c r="K430" s="120"/>
      <c r="L430" s="120"/>
      <c r="M430" s="120"/>
      <c r="N430" t="s">
        <v>298</v>
      </c>
      <c r="O430" s="1" t="s">
        <v>299</v>
      </c>
      <c r="P430" s="66" t="s">
        <v>7501</v>
      </c>
      <c r="Q430" s="6" t="s">
        <v>7224</v>
      </c>
      <c r="R430" s="10" t="s">
        <v>400</v>
      </c>
      <c r="S430" s="1" t="s">
        <v>320</v>
      </c>
      <c r="T430" s="117">
        <v>45790</v>
      </c>
      <c r="U430" s="67" t="s">
        <v>7502</v>
      </c>
      <c r="V430" s="117">
        <v>45826</v>
      </c>
      <c r="W430" s="1" t="s">
        <v>141</v>
      </c>
      <c r="X430" s="120">
        <f>NETWORKDAYS(Tabla1[[#This Row],[FECHA DEL INCIDENTE]],Tabla1[[#This Row],[FECHA DE RESPUESTA]])</f>
        <v>27</v>
      </c>
      <c r="Y430" s="120" t="str">
        <f>IF(Tabla1[[#This Row],[ESTADO]]="ACTIVA","ACTIVA",IF(Tabla1[[#This Row],[ESTADO]]="CERRADA","CERRADA",IF(Tabla1[[#This Row],[ESTADO]]="TRASLADADA","CERRADA",IF(Tabla1[[#This Row],[ESTADO]]="DESMONTADA","CERRADA",IF(Tabla1[[#This Row],[ESTADO]]="SEGUIMIENTO","ACTIVA")))))</f>
        <v>CERRADA</v>
      </c>
      <c r="Z430" s="120" t="str">
        <f>+IF(Tabla1[[#This Row],[T. RESPUESTA]]&lt;=1,"24 HORAS",IF(Tabla1[[#This Row],[T. RESPUESTA]]=2,"48 HORAS",IF(Tabla1[[#This Row],[T. RESPUESTA]]=3,"72 HORAS",IF(Tabla1[[#This Row],[T. RESPUESTA]]=4,"96 HORAS",IF(Tabla1[[#This Row],[T. RESPUESTA]]=5,"120 HORAS",IF(Tabla1[[#This Row],[T. RESPUESTA]]&gt;=6,"6 DIAS O MAS","ERROR"))))))</f>
        <v>6 DIAS O MAS</v>
      </c>
      <c r="AA430" s="1" t="s">
        <v>6355</v>
      </c>
      <c r="AB430" s="120" t="str">
        <f>TEXT(Tabla1[[#This Row],[FECHA DEL INCIDENTE]],"MMM-DD")</f>
        <v>may-13</v>
      </c>
      <c r="AC430" s="122" t="e">
        <f>VLOOKUP(G430,'Archivo data rimac reclamos'!B:C,2,0)</f>
        <v>#N/A</v>
      </c>
      <c r="AD430" s="122" t="e">
        <f>VLOOKUP(Tabla1[[#This Row],[dn]],'Reporte de casos MAD'!H:W,16,0)</f>
        <v>#N/A</v>
      </c>
      <c r="AE430" s="120" t="e">
        <f>VLOOKUP(Tabla1[[#This Row],[dn]],'HOJA 3 MEDICAMENTOS'!G:Q,11,0)</f>
        <v>#N/A</v>
      </c>
      <c r="AF430" s="119" t="e">
        <f>VLOOKUP(Tabla1[[#This Row],[dn]],'base pendientes viva 1a'!C:Q,15,0)</f>
        <v>#N/A</v>
      </c>
      <c r="AG430" s="119"/>
      <c r="AH430" s="119"/>
      <c r="AI430" s="120" t="str">
        <f>VLOOKUP(Tabla1[[#This Row],[MOTIVO]],clasificador!A:C,2,0)</f>
        <v>Solicitud</v>
      </c>
      <c r="AJ430" s="120" t="str">
        <f>VLOOKUP(Tabla1[[#This Row],[MOTIVO]],clasificador!A:C,3,0)</f>
        <v>SOLICITUD</v>
      </c>
      <c r="AK430" s="329"/>
    </row>
    <row r="431" spans="1:37" ht="18.75" hidden="1" customHeight="1">
      <c r="A431" s="1">
        <f>YEAR(Tabla1[[#This Row],[FECHA DEL INCIDENTE]])*100+MONTH(Tabla1[[#This Row],[FECHA DEL INCIDENTE]])</f>
        <v>202505</v>
      </c>
      <c r="B431" s="1" t="s">
        <v>6347</v>
      </c>
      <c r="C431" s="1" t="s">
        <v>6348</v>
      </c>
      <c r="D431" s="1" t="s">
        <v>1067</v>
      </c>
      <c r="E431" s="120" t="s">
        <v>400</v>
      </c>
      <c r="F431" s="1" t="s">
        <v>2</v>
      </c>
      <c r="G431" s="232">
        <v>41816575</v>
      </c>
      <c r="H431" s="2" t="s">
        <v>7503</v>
      </c>
      <c r="I431" s="119"/>
      <c r="J431" s="235"/>
      <c r="K431" s="120"/>
      <c r="L431" s="120"/>
      <c r="M431" s="120"/>
      <c r="N431" s="119" t="s">
        <v>6498</v>
      </c>
      <c r="O431" s="1" t="s">
        <v>299</v>
      </c>
      <c r="P431" s="66" t="s">
        <v>7504</v>
      </c>
      <c r="Q431" s="6" t="s">
        <v>6352</v>
      </c>
      <c r="R431" s="10" t="s">
        <v>338</v>
      </c>
      <c r="S431" s="1" t="s">
        <v>6353</v>
      </c>
      <c r="T431" s="117">
        <v>45790</v>
      </c>
      <c r="U431" s="67" t="s">
        <v>7505</v>
      </c>
      <c r="V431" s="117">
        <v>45791</v>
      </c>
      <c r="W431" s="1" t="s">
        <v>141</v>
      </c>
      <c r="X431" s="120">
        <f>NETWORKDAYS(Tabla1[[#This Row],[FECHA DEL INCIDENTE]],Tabla1[[#This Row],[FECHA DE RESPUESTA]])</f>
        <v>2</v>
      </c>
      <c r="Y431" s="120" t="str">
        <f>IF(Tabla1[[#This Row],[ESTADO]]="ACTIVA","ACTIVA",IF(Tabla1[[#This Row],[ESTADO]]="CERRADA","CERRADA",IF(Tabla1[[#This Row],[ESTADO]]="TRASLADADA","CERRADA",IF(Tabla1[[#This Row],[ESTADO]]="DESMONTADA","CERRADA",IF(Tabla1[[#This Row],[ESTADO]]="SEGUIMIENTO","ACTIVA")))))</f>
        <v>CERRADA</v>
      </c>
      <c r="Z431" s="120" t="str">
        <f>+IF(Tabla1[[#This Row],[T. RESPUESTA]]&lt;=1,"24 HORAS",IF(Tabla1[[#This Row],[T. RESPUESTA]]=2,"48 HORAS",IF(Tabla1[[#This Row],[T. RESPUESTA]]=3,"72 HORAS",IF(Tabla1[[#This Row],[T. RESPUESTA]]=4,"96 HORAS",IF(Tabla1[[#This Row],[T. RESPUESTA]]=5,"120 HORAS",IF(Tabla1[[#This Row],[T. RESPUESTA]]&gt;=6,"6 DIAS O MAS","ERROR"))))))</f>
        <v>48 HORAS</v>
      </c>
      <c r="AA431" s="1" t="s">
        <v>6355</v>
      </c>
      <c r="AB431" s="120" t="str">
        <f>TEXT(Tabla1[[#This Row],[FECHA DEL INCIDENTE]],"MMM-DD")</f>
        <v>may-13</v>
      </c>
      <c r="AC431" s="122" t="e">
        <f>VLOOKUP(G431,'Archivo data rimac reclamos'!B:C,2,0)</f>
        <v>#N/A</v>
      </c>
      <c r="AD431" s="122" t="e">
        <f>VLOOKUP(Tabla1[[#This Row],[dn]],'Reporte de casos MAD'!H:W,16,0)</f>
        <v>#N/A</v>
      </c>
      <c r="AE431" s="120" t="e">
        <f>VLOOKUP(Tabla1[[#This Row],[dn]],'HOJA 3 MEDICAMENTOS'!G:Q,11,0)</f>
        <v>#N/A</v>
      </c>
      <c r="AF431" s="119" t="e">
        <f>VLOOKUP(Tabla1[[#This Row],[dn]],'base pendientes viva 1a'!C:Q,15,0)</f>
        <v>#N/A</v>
      </c>
      <c r="AG431" s="119"/>
      <c r="AH431" s="119"/>
      <c r="AI431" s="120" t="str">
        <f>VLOOKUP(Tabla1[[#This Row],[MOTIVO]],clasificador!A:C,2,0)</f>
        <v>Medicamentos</v>
      </c>
      <c r="AJ431" s="120" t="str">
        <f>VLOOKUP(Tabla1[[#This Row],[MOTIVO]],clasificador!A:C,3,0)</f>
        <v>SERVICIO</v>
      </c>
      <c r="AK431" s="329"/>
    </row>
    <row r="432" spans="1:37" ht="18.75" hidden="1" customHeight="1">
      <c r="A432" s="1">
        <f>YEAR(Tabla1[[#This Row],[FECHA DEL INCIDENTE]])*100+MONTH(Tabla1[[#This Row],[FECHA DEL INCIDENTE]])</f>
        <v>202505</v>
      </c>
      <c r="B432" s="1" t="s">
        <v>6347</v>
      </c>
      <c r="C432" s="1" t="s">
        <v>6348</v>
      </c>
      <c r="D432" s="1" t="s">
        <v>1067</v>
      </c>
      <c r="E432" s="120" t="s">
        <v>400</v>
      </c>
      <c r="F432" s="1" t="s">
        <v>2</v>
      </c>
      <c r="G432" s="232">
        <v>10296015</v>
      </c>
      <c r="H432" s="2" t="s">
        <v>7489</v>
      </c>
      <c r="I432" s="119"/>
      <c r="J432" s="235"/>
      <c r="K432" s="120"/>
      <c r="L432" s="1" t="s">
        <v>7506</v>
      </c>
      <c r="M432" s="120"/>
      <c r="N432" t="s">
        <v>26</v>
      </c>
      <c r="O432" s="1" t="s">
        <v>358</v>
      </c>
      <c r="P432" s="121" t="s">
        <v>7507</v>
      </c>
      <c r="Q432" s="6" t="s">
        <v>6352</v>
      </c>
      <c r="R432" s="10" t="s">
        <v>338</v>
      </c>
      <c r="S432" s="1" t="s">
        <v>6353</v>
      </c>
      <c r="T432" s="117">
        <v>45790</v>
      </c>
      <c r="U432" s="67" t="s">
        <v>7508</v>
      </c>
      <c r="V432" s="117">
        <v>45792</v>
      </c>
      <c r="W432" s="1" t="s">
        <v>141</v>
      </c>
      <c r="X432" s="120">
        <f>NETWORKDAYS(Tabla1[[#This Row],[FECHA DEL INCIDENTE]],Tabla1[[#This Row],[FECHA DE RESPUESTA]])</f>
        <v>3</v>
      </c>
      <c r="Y432" s="120" t="str">
        <f>IF(Tabla1[[#This Row],[ESTADO]]="ACTIVA","ACTIVA",IF(Tabla1[[#This Row],[ESTADO]]="CERRADA","CERRADA",IF(Tabla1[[#This Row],[ESTADO]]="TRASLADADA","CERRADA",IF(Tabla1[[#This Row],[ESTADO]]="DESMONTADA","CERRADA",IF(Tabla1[[#This Row],[ESTADO]]="SEGUIMIENTO","ACTIVA")))))</f>
        <v>CERRADA</v>
      </c>
      <c r="Z432" s="120" t="str">
        <f>+IF(Tabla1[[#This Row],[T. RESPUESTA]]&lt;=1,"24 HORAS",IF(Tabla1[[#This Row],[T. RESPUESTA]]=2,"48 HORAS",IF(Tabla1[[#This Row],[T. RESPUESTA]]=3,"72 HORAS",IF(Tabla1[[#This Row],[T. RESPUESTA]]=4,"96 HORAS",IF(Tabla1[[#This Row],[T. RESPUESTA]]=5,"120 HORAS",IF(Tabla1[[#This Row],[T. RESPUESTA]]&gt;=6,"6 DIAS O MAS","ERROR"))))))</f>
        <v>72 HORAS</v>
      </c>
      <c r="AA432" s="1" t="s">
        <v>6355</v>
      </c>
      <c r="AB432" s="120" t="str">
        <f>TEXT(Tabla1[[#This Row],[FECHA DEL INCIDENTE]],"MMM-DD")</f>
        <v>may-13</v>
      </c>
      <c r="AC432" s="122" t="e">
        <f>VLOOKUP(G432,'Archivo data rimac reclamos'!B:C,2,0)</f>
        <v>#N/A</v>
      </c>
      <c r="AD432" s="122" t="e">
        <f>VLOOKUP(Tabla1[[#This Row],[dn]],'Reporte de casos MAD'!H:W,16,0)</f>
        <v>#N/A</v>
      </c>
      <c r="AE432" s="120" t="e">
        <f>VLOOKUP(Tabla1[[#This Row],[dn]],'HOJA 3 MEDICAMENTOS'!G:Q,11,0)</f>
        <v>#N/A</v>
      </c>
      <c r="AF432" s="119" t="e">
        <f>VLOOKUP(Tabla1[[#This Row],[dn]],'base pendientes viva 1a'!C:Q,15,0)</f>
        <v>#N/A</v>
      </c>
      <c r="AG432" s="119"/>
      <c r="AH432" s="119"/>
      <c r="AI432" s="120" t="str">
        <f>VLOOKUP(Tabla1[[#This Row],[MOTIVO]],clasificador!A:C,2,0)</f>
        <v>Medicamentos</v>
      </c>
      <c r="AJ432" s="120" t="str">
        <f>VLOOKUP(Tabla1[[#This Row],[MOTIVO]],clasificador!A:C,3,0)</f>
        <v>SERVICIO</v>
      </c>
      <c r="AK432" s="329"/>
    </row>
    <row r="433" spans="1:37" ht="18.75" customHeight="1">
      <c r="A433" s="120">
        <f>YEAR(Tabla1[[#This Row],[FECHA DEL INCIDENTE]])*100+MONTH(Tabla1[[#This Row],[FECHA DEL INCIDENTE]])</f>
        <v>202505</v>
      </c>
      <c r="B433" s="1" t="s">
        <v>6347</v>
      </c>
      <c r="C433" s="1" t="s">
        <v>6348</v>
      </c>
      <c r="D433" s="1" t="s">
        <v>1067</v>
      </c>
      <c r="E433" s="120" t="s">
        <v>400</v>
      </c>
      <c r="F433" s="1" t="s">
        <v>2</v>
      </c>
      <c r="G433" s="232">
        <v>7832995</v>
      </c>
      <c r="H433" s="2" t="s">
        <v>7509</v>
      </c>
      <c r="I433" s="119"/>
      <c r="J433" s="235">
        <v>987256986</v>
      </c>
      <c r="K433" s="69" t="s">
        <v>7510</v>
      </c>
      <c r="L433" s="120"/>
      <c r="M433" s="120"/>
      <c r="N433" s="119" t="s">
        <v>6498</v>
      </c>
      <c r="O433" s="1" t="s">
        <v>299</v>
      </c>
      <c r="P433" s="121" t="s">
        <v>7511</v>
      </c>
      <c r="Q433" s="125" t="s">
        <v>6700</v>
      </c>
      <c r="R433" s="10" t="s">
        <v>400</v>
      </c>
      <c r="S433" s="1" t="s">
        <v>320</v>
      </c>
      <c r="T433" s="117">
        <v>45791</v>
      </c>
      <c r="U433" s="67" t="s">
        <v>7512</v>
      </c>
      <c r="V433" s="117">
        <v>45792</v>
      </c>
      <c r="W433" s="1" t="s">
        <v>141</v>
      </c>
      <c r="X433" s="120">
        <f>NETWORKDAYS(Tabla1[[#This Row],[FECHA DEL INCIDENTE]],Tabla1[[#This Row],[FECHA DE RESPUESTA]])</f>
        <v>2</v>
      </c>
      <c r="Y433" s="120" t="str">
        <f>IF(Tabla1[[#This Row],[ESTADO]]="ACTIVA","ACTIVA",IF(Tabla1[[#This Row],[ESTADO]]="CERRADA","CERRADA",IF(Tabla1[[#This Row],[ESTADO]]="TRASLADADA","CERRADA",IF(Tabla1[[#This Row],[ESTADO]]="DESMONTADA","CERRADA",IF(Tabla1[[#This Row],[ESTADO]]="SEGUIMIENTO","ACTIVA")))))</f>
        <v>CERRADA</v>
      </c>
      <c r="Z433" s="120" t="str">
        <f>+IF(Tabla1[[#This Row],[T. RESPUESTA]]&lt;=1,"24 HORAS",IF(Tabla1[[#This Row],[T. RESPUESTA]]=2,"48 HORAS",IF(Tabla1[[#This Row],[T. RESPUESTA]]=3,"72 HORAS",IF(Tabla1[[#This Row],[T. RESPUESTA]]=4,"96 HORAS",IF(Tabla1[[#This Row],[T. RESPUESTA]]=5,"120 HORAS",IF(Tabla1[[#This Row],[T. RESPUESTA]]&gt;=6,"6 DIAS O MAS","ERROR"))))))</f>
        <v>48 HORAS</v>
      </c>
      <c r="AA433" s="1" t="s">
        <v>6355</v>
      </c>
      <c r="AB433" s="120" t="str">
        <f>TEXT(Tabla1[[#This Row],[FECHA DEL INCIDENTE]],"MMM-DD")</f>
        <v>may-14</v>
      </c>
      <c r="AC433" s="122" t="e">
        <f>VLOOKUP(G433,'Archivo data rimac reclamos'!B:C,2,0)</f>
        <v>#N/A</v>
      </c>
      <c r="AD433" s="122" t="e">
        <f>VLOOKUP(Tabla1[[#This Row],[dn]],'Reporte de casos MAD'!H:W,16,0)</f>
        <v>#N/A</v>
      </c>
      <c r="AE433" s="120" t="e">
        <f>VLOOKUP(Tabla1[[#This Row],[dn]],'HOJA 3 MEDICAMENTOS'!G:Q,11,0)</f>
        <v>#N/A</v>
      </c>
      <c r="AF433" s="119" t="e">
        <f>VLOOKUP(Tabla1[[#This Row],[dn]],'base pendientes viva 1a'!C:Q,15,0)</f>
        <v>#N/A</v>
      </c>
      <c r="AG433" s="119"/>
      <c r="AH433" s="119"/>
      <c r="AI433" s="120" t="str">
        <f>VLOOKUP(Tabla1[[#This Row],[MOTIVO]],clasificador!A:C,2,0)</f>
        <v>Acceso</v>
      </c>
      <c r="AJ433" s="120" t="str">
        <f>VLOOKUP(Tabla1[[#This Row],[MOTIVO]],clasificador!A:C,3,0)</f>
        <v>SERVICIO</v>
      </c>
      <c r="AK433" s="329"/>
    </row>
    <row r="434" spans="1:37" ht="18.75" hidden="1" customHeight="1">
      <c r="A434" s="120">
        <f>YEAR(Tabla1[[#This Row],[FECHA DEL INCIDENTE]])*100+MONTH(Tabla1[[#This Row],[FECHA DEL INCIDENTE]])</f>
        <v>202505</v>
      </c>
      <c r="B434" s="1" t="s">
        <v>6347</v>
      </c>
      <c r="C434" s="1" t="s">
        <v>6348</v>
      </c>
      <c r="D434" s="1" t="s">
        <v>1067</v>
      </c>
      <c r="E434" s="120" t="s">
        <v>400</v>
      </c>
      <c r="F434" s="1" t="s">
        <v>2</v>
      </c>
      <c r="G434" s="232">
        <v>7731756</v>
      </c>
      <c r="H434" s="2" t="s">
        <v>7413</v>
      </c>
      <c r="I434" s="119"/>
      <c r="J434" s="235"/>
      <c r="K434" s="120"/>
      <c r="L434" s="120"/>
      <c r="M434" s="120"/>
      <c r="N434" s="119" t="s">
        <v>6498</v>
      </c>
      <c r="O434" s="1" t="s">
        <v>299</v>
      </c>
      <c r="P434" s="66" t="s">
        <v>7513</v>
      </c>
      <c r="Q434" s="6" t="s">
        <v>313</v>
      </c>
      <c r="R434" s="10" t="s">
        <v>272</v>
      </c>
      <c r="S434" s="1" t="s">
        <v>6582</v>
      </c>
      <c r="T434" s="117">
        <v>45791</v>
      </c>
      <c r="U434" s="67" t="s">
        <v>7514</v>
      </c>
      <c r="V434" s="117">
        <v>45792</v>
      </c>
      <c r="W434" s="1" t="s">
        <v>141</v>
      </c>
      <c r="X434" s="120">
        <f>NETWORKDAYS(Tabla1[[#This Row],[FECHA DEL INCIDENTE]],Tabla1[[#This Row],[FECHA DE RESPUESTA]])</f>
        <v>2</v>
      </c>
      <c r="Y434" s="120" t="str">
        <f>IF(Tabla1[[#This Row],[ESTADO]]="ACTIVA","ACTIVA",IF(Tabla1[[#This Row],[ESTADO]]="CERRADA","CERRADA",IF(Tabla1[[#This Row],[ESTADO]]="TRASLADADA","CERRADA",IF(Tabla1[[#This Row],[ESTADO]]="DESMONTADA","CERRADA",IF(Tabla1[[#This Row],[ESTADO]]="SEGUIMIENTO","ACTIVA")))))</f>
        <v>CERRADA</v>
      </c>
      <c r="Z434" s="120" t="str">
        <f>+IF(Tabla1[[#This Row],[T. RESPUESTA]]&lt;=1,"24 HORAS",IF(Tabla1[[#This Row],[T. RESPUESTA]]=2,"48 HORAS",IF(Tabla1[[#This Row],[T. RESPUESTA]]=3,"72 HORAS",IF(Tabla1[[#This Row],[T. RESPUESTA]]=4,"96 HORAS",IF(Tabla1[[#This Row],[T. RESPUESTA]]=5,"120 HORAS",IF(Tabla1[[#This Row],[T. RESPUESTA]]&gt;=6,"6 DIAS O MAS","ERROR"))))))</f>
        <v>48 HORAS</v>
      </c>
      <c r="AA434" s="1" t="s">
        <v>6355</v>
      </c>
      <c r="AB434" s="120" t="str">
        <f>TEXT(Tabla1[[#This Row],[FECHA DEL INCIDENTE]],"MMM-DD")</f>
        <v>may-14</v>
      </c>
      <c r="AC434" s="122" t="e">
        <f>VLOOKUP(G434,'Archivo data rimac reclamos'!B:C,2,0)</f>
        <v>#N/A</v>
      </c>
      <c r="AD434" s="122" t="e">
        <f>VLOOKUP(Tabla1[[#This Row],[dn]],'Reporte de casos MAD'!H:W,16,0)</f>
        <v>#N/A</v>
      </c>
      <c r="AE434" s="120" t="e">
        <f>VLOOKUP(Tabla1[[#This Row],[dn]],'HOJA 3 MEDICAMENTOS'!G:Q,11,0)</f>
        <v>#N/A</v>
      </c>
      <c r="AF434" s="119" t="str">
        <f>VLOOKUP(Tabla1[[#This Row],[dn]],'base pendientes viva 1a'!C:Q,15,0)</f>
        <v>SI</v>
      </c>
      <c r="AG434" s="119"/>
      <c r="AH434" s="119"/>
      <c r="AI434" s="120" t="str">
        <f>VLOOKUP(Tabla1[[#This Row],[MOTIVO]],clasificador!A:C,2,0)</f>
        <v>Acceso</v>
      </c>
      <c r="AJ434" s="120" t="str">
        <f>VLOOKUP(Tabla1[[#This Row],[MOTIVO]],clasificador!A:C,3,0)</f>
        <v>SERVICIO</v>
      </c>
      <c r="AK434" s="329"/>
    </row>
    <row r="435" spans="1:37" ht="18.75" hidden="1" customHeight="1">
      <c r="A435" s="1">
        <f>YEAR(Tabla1[[#This Row],[FECHA DEL INCIDENTE]])*100+MONTH(Tabla1[[#This Row],[FECHA DEL INCIDENTE]])</f>
        <v>202505</v>
      </c>
      <c r="B435" s="1" t="s">
        <v>6347</v>
      </c>
      <c r="C435" s="1" t="s">
        <v>6348</v>
      </c>
      <c r="D435" s="1" t="s">
        <v>1067</v>
      </c>
      <c r="E435" s="120" t="s">
        <v>400</v>
      </c>
      <c r="F435" s="120" t="s">
        <v>2</v>
      </c>
      <c r="G435" s="232">
        <v>6040784</v>
      </c>
      <c r="H435" s="122" t="s">
        <v>115</v>
      </c>
      <c r="I435" s="119"/>
      <c r="J435" s="235"/>
      <c r="K435" s="120"/>
      <c r="L435" s="120"/>
      <c r="M435" s="120"/>
      <c r="N435" s="119" t="s">
        <v>6498</v>
      </c>
      <c r="O435" s="1" t="s">
        <v>299</v>
      </c>
      <c r="P435" s="66" t="s">
        <v>7515</v>
      </c>
      <c r="Q435" s="6" t="s">
        <v>313</v>
      </c>
      <c r="R435" s="10" t="s">
        <v>338</v>
      </c>
      <c r="S435" s="1" t="s">
        <v>339</v>
      </c>
      <c r="T435" s="117">
        <v>45791</v>
      </c>
      <c r="U435" s="67" t="s">
        <v>7516</v>
      </c>
      <c r="V435" s="117">
        <v>45792</v>
      </c>
      <c r="W435" s="1" t="s">
        <v>141</v>
      </c>
      <c r="X435" s="120">
        <f>NETWORKDAYS(Tabla1[[#This Row],[FECHA DEL INCIDENTE]],Tabla1[[#This Row],[FECHA DE RESPUESTA]])</f>
        <v>2</v>
      </c>
      <c r="Y435" s="120" t="str">
        <f>IF(Tabla1[[#This Row],[ESTADO]]="ACTIVA","ACTIVA",IF(Tabla1[[#This Row],[ESTADO]]="CERRADA","CERRADA",IF(Tabla1[[#This Row],[ESTADO]]="TRASLADADA","CERRADA",IF(Tabla1[[#This Row],[ESTADO]]="DESMONTADA","CERRADA",IF(Tabla1[[#This Row],[ESTADO]]="SEGUIMIENTO","ACTIVA")))))</f>
        <v>CERRADA</v>
      </c>
      <c r="Z435" s="120" t="str">
        <f>+IF(Tabla1[[#This Row],[T. RESPUESTA]]&lt;=1,"24 HORAS",IF(Tabla1[[#This Row],[T. RESPUESTA]]=2,"48 HORAS",IF(Tabla1[[#This Row],[T. RESPUESTA]]=3,"72 HORAS",IF(Tabla1[[#This Row],[T. RESPUESTA]]=4,"96 HORAS",IF(Tabla1[[#This Row],[T. RESPUESTA]]=5,"120 HORAS",IF(Tabla1[[#This Row],[T. RESPUESTA]]&gt;=6,"6 DIAS O MAS","ERROR"))))))</f>
        <v>48 HORAS</v>
      </c>
      <c r="AA435" s="1" t="s">
        <v>6355</v>
      </c>
      <c r="AB435" s="120" t="str">
        <f>TEXT(Tabla1[[#This Row],[FECHA DEL INCIDENTE]],"MMM-DD")</f>
        <v>may-14</v>
      </c>
      <c r="AC435" s="122" t="e">
        <f>VLOOKUP(G435,'Archivo data rimac reclamos'!B:C,2,0)</f>
        <v>#N/A</v>
      </c>
      <c r="AD435" s="122" t="e">
        <f>VLOOKUP(Tabla1[[#This Row],[dn]],'Reporte de casos MAD'!H:W,16,0)</f>
        <v>#N/A</v>
      </c>
      <c r="AE435" s="120" t="e">
        <f>VLOOKUP(Tabla1[[#This Row],[dn]],'HOJA 3 MEDICAMENTOS'!G:Q,11,0)</f>
        <v>#N/A</v>
      </c>
      <c r="AF435" s="119" t="str">
        <f>VLOOKUP(Tabla1[[#This Row],[dn]],'base pendientes viva 1a'!C:Q,15,0)</f>
        <v>SI</v>
      </c>
      <c r="AG435" s="119"/>
      <c r="AH435" s="119"/>
      <c r="AI435" s="120" t="str">
        <f>VLOOKUP(Tabla1[[#This Row],[MOTIVO]],clasificador!A:C,2,0)</f>
        <v>Acceso</v>
      </c>
      <c r="AJ435" s="120" t="str">
        <f>VLOOKUP(Tabla1[[#This Row],[MOTIVO]],clasificador!A:C,3,0)</f>
        <v>SERVICIO</v>
      </c>
      <c r="AK435" s="329"/>
    </row>
    <row r="436" spans="1:37" ht="18.75" hidden="1" customHeight="1">
      <c r="A436" s="1">
        <f>YEAR(Tabla1[[#This Row],[FECHA DEL INCIDENTE]])*100+MONTH(Tabla1[[#This Row],[FECHA DEL INCIDENTE]])</f>
        <v>202505</v>
      </c>
      <c r="B436" s="1" t="s">
        <v>6347</v>
      </c>
      <c r="C436" s="1" t="s">
        <v>6348</v>
      </c>
      <c r="D436" s="1" t="s">
        <v>1067</v>
      </c>
      <c r="E436" s="120" t="s">
        <v>400</v>
      </c>
      <c r="F436" s="120" t="s">
        <v>2</v>
      </c>
      <c r="G436" s="232">
        <v>8275667</v>
      </c>
      <c r="H436" s="122" t="s">
        <v>328</v>
      </c>
      <c r="I436" s="119"/>
      <c r="J436" s="235"/>
      <c r="K436" s="120"/>
      <c r="L436" s="120"/>
      <c r="M436" s="120"/>
      <c r="N436" s="119" t="s">
        <v>6498</v>
      </c>
      <c r="O436" s="1" t="s">
        <v>299</v>
      </c>
      <c r="P436" s="66" t="s">
        <v>7515</v>
      </c>
      <c r="Q436" s="6" t="s">
        <v>313</v>
      </c>
      <c r="R436" s="10" t="s">
        <v>338</v>
      </c>
      <c r="S436" s="1" t="s">
        <v>339</v>
      </c>
      <c r="T436" s="117">
        <v>45791</v>
      </c>
      <c r="U436" s="67" t="s">
        <v>7516</v>
      </c>
      <c r="V436" s="117">
        <v>45792</v>
      </c>
      <c r="W436" s="1" t="s">
        <v>141</v>
      </c>
      <c r="X436" s="120">
        <f>NETWORKDAYS(Tabla1[[#This Row],[FECHA DEL INCIDENTE]],Tabla1[[#This Row],[FECHA DE RESPUESTA]])</f>
        <v>2</v>
      </c>
      <c r="Y436" s="120" t="str">
        <f>IF(Tabla1[[#This Row],[ESTADO]]="ACTIVA","ACTIVA",IF(Tabla1[[#This Row],[ESTADO]]="CERRADA","CERRADA",IF(Tabla1[[#This Row],[ESTADO]]="TRASLADADA","CERRADA",IF(Tabla1[[#This Row],[ESTADO]]="DESMONTADA","CERRADA",IF(Tabla1[[#This Row],[ESTADO]]="SEGUIMIENTO","ACTIVA")))))</f>
        <v>CERRADA</v>
      </c>
      <c r="Z436" s="120" t="str">
        <f>+IF(Tabla1[[#This Row],[T. RESPUESTA]]&lt;=1,"24 HORAS",IF(Tabla1[[#This Row],[T. RESPUESTA]]=2,"48 HORAS",IF(Tabla1[[#This Row],[T. RESPUESTA]]=3,"72 HORAS",IF(Tabla1[[#This Row],[T. RESPUESTA]]=4,"96 HORAS",IF(Tabla1[[#This Row],[T. RESPUESTA]]=5,"120 HORAS",IF(Tabla1[[#This Row],[T. RESPUESTA]]&gt;=6,"6 DIAS O MAS","ERROR"))))))</f>
        <v>48 HORAS</v>
      </c>
      <c r="AA436" s="1" t="s">
        <v>6355</v>
      </c>
      <c r="AB436" s="120" t="str">
        <f>TEXT(Tabla1[[#This Row],[FECHA DEL INCIDENTE]],"MMM-DD")</f>
        <v>may-14</v>
      </c>
      <c r="AC436" s="122" t="e">
        <f>VLOOKUP(G436,'Archivo data rimac reclamos'!B:C,2,0)</f>
        <v>#N/A</v>
      </c>
      <c r="AD436" s="122" t="e">
        <f>VLOOKUP(Tabla1[[#This Row],[dn]],'Reporte de casos MAD'!H:W,16,0)</f>
        <v>#N/A</v>
      </c>
      <c r="AE436" s="120" t="e">
        <f>VLOOKUP(Tabla1[[#This Row],[dn]],'HOJA 3 MEDICAMENTOS'!G:Q,11,0)</f>
        <v>#N/A</v>
      </c>
      <c r="AF436" s="119" t="e">
        <f>VLOOKUP(Tabla1[[#This Row],[dn]],'base pendientes viva 1a'!C:Q,15,0)</f>
        <v>#N/A</v>
      </c>
      <c r="AG436" s="119"/>
      <c r="AH436" s="119"/>
      <c r="AI436" s="120" t="str">
        <f>VLOOKUP(Tabla1[[#This Row],[MOTIVO]],clasificador!A:C,2,0)</f>
        <v>Acceso</v>
      </c>
      <c r="AJ436" s="120" t="str">
        <f>VLOOKUP(Tabla1[[#This Row],[MOTIVO]],clasificador!A:C,3,0)</f>
        <v>SERVICIO</v>
      </c>
      <c r="AK436" s="329"/>
    </row>
    <row r="437" spans="1:37" ht="18.75" hidden="1" customHeight="1">
      <c r="A437" s="120">
        <f>YEAR(Tabla1[[#This Row],[FECHA DEL INCIDENTE]])*100+MONTH(Tabla1[[#This Row],[FECHA DEL INCIDENTE]])</f>
        <v>202505</v>
      </c>
      <c r="B437" s="1" t="s">
        <v>6347</v>
      </c>
      <c r="C437" s="1" t="s">
        <v>6348</v>
      </c>
      <c r="D437" s="1" t="s">
        <v>1067</v>
      </c>
      <c r="E437" s="120" t="s">
        <v>6819</v>
      </c>
      <c r="F437" s="120" t="s">
        <v>2</v>
      </c>
      <c r="G437" s="208">
        <v>8201672</v>
      </c>
      <c r="H437" s="2" t="s">
        <v>7517</v>
      </c>
      <c r="I437" t="s">
        <v>7518</v>
      </c>
      <c r="J437" s="176">
        <v>995115102</v>
      </c>
      <c r="K437" s="69" t="s">
        <v>7519</v>
      </c>
      <c r="L437" s="1" t="s">
        <v>7520</v>
      </c>
      <c r="M437" s="1"/>
      <c r="N437" t="s">
        <v>26</v>
      </c>
      <c r="O437" s="1" t="s">
        <v>358</v>
      </c>
      <c r="P437" s="66" t="s">
        <v>7521</v>
      </c>
      <c r="Q437" s="6" t="s">
        <v>6352</v>
      </c>
      <c r="R437" s="10" t="s">
        <v>338</v>
      </c>
      <c r="S437" s="1" t="s">
        <v>6353</v>
      </c>
      <c r="T437" s="117">
        <v>45791</v>
      </c>
      <c r="U437" s="67" t="s">
        <v>7522</v>
      </c>
      <c r="V437" s="117">
        <v>45798</v>
      </c>
      <c r="W437" s="1" t="s">
        <v>141</v>
      </c>
      <c r="X437" s="1">
        <f>NETWORKDAYS(Tabla1[[#This Row],[FECHA DEL INCIDENTE]],Tabla1[[#This Row],[FECHA DE RESPUESTA]])</f>
        <v>6</v>
      </c>
      <c r="Y437" s="120" t="str">
        <f>IF(Tabla1[[#This Row],[ESTADO]]="ACTIVA","ACTIVA",IF(Tabla1[[#This Row],[ESTADO]]="CERRADA","CERRADA",IF(Tabla1[[#This Row],[ESTADO]]="TRASLADADA","CERRADA",IF(Tabla1[[#This Row],[ESTADO]]="DESMONTADA","CERRADA",IF(Tabla1[[#This Row],[ESTADO]]="SEGUIMIENTO","ACTIVA")))))</f>
        <v>CERRADA</v>
      </c>
      <c r="Z437" s="1" t="str">
        <f>+IF(Tabla1[[#This Row],[T. RESPUESTA]]&lt;=1,"24 HORAS",IF(Tabla1[[#This Row],[T. RESPUESTA]]=2,"48 HORAS",IF(Tabla1[[#This Row],[T. RESPUESTA]]=3,"72 HORAS",IF(Tabla1[[#This Row],[T. RESPUESTA]]=4,"96 HORAS",IF(Tabla1[[#This Row],[T. RESPUESTA]]=5,"120 HORAS",IF(Tabla1[[#This Row],[T. RESPUESTA]]&gt;=6,"6 DIAS O MAS","ERROR"))))))</f>
        <v>6 DIAS O MAS</v>
      </c>
      <c r="AA437" s="1" t="s">
        <v>6355</v>
      </c>
      <c r="AB437" s="120" t="str">
        <f>TEXT(Tabla1[[#This Row],[FECHA DEL INCIDENTE]],"MMM-DD")</f>
        <v>may-14</v>
      </c>
      <c r="AC437" s="2" t="e">
        <f>VLOOKUP(G437,'Archivo data rimac reclamos'!B:C,2,0)</f>
        <v>#N/A</v>
      </c>
      <c r="AD437" s="2" t="e">
        <f>VLOOKUP(Tabla1[[#This Row],[dn]],'Reporte de casos MAD'!H:W,16,0)</f>
        <v>#N/A</v>
      </c>
      <c r="AE437" s="1" t="e">
        <f>VLOOKUP(Tabla1[[#This Row],[dn]],'HOJA 3 MEDICAMENTOS'!G:Q,11,0)</f>
        <v>#N/A</v>
      </c>
      <c r="AF437" t="e">
        <f>VLOOKUP(Tabla1[[#This Row],[dn]],'base pendientes viva 1a'!C:Q,15,0)</f>
        <v>#N/A</v>
      </c>
      <c r="AG437"/>
      <c r="AH437"/>
      <c r="AI437" s="120" t="str">
        <f>VLOOKUP(Tabla1[[#This Row],[MOTIVO]],clasificador!A:C,2,0)</f>
        <v>Medicamentos</v>
      </c>
      <c r="AJ437" s="120" t="str">
        <f>VLOOKUP(Tabla1[[#This Row],[MOTIVO]],clasificador!A:C,3,0)</f>
        <v>SERVICIO</v>
      </c>
      <c r="AK437" s="329"/>
    </row>
    <row r="438" spans="1:37" ht="18.75" customHeight="1">
      <c r="A438" s="1">
        <f>YEAR(Tabla1[[#This Row],[FECHA DEL INCIDENTE]])*100+MONTH(Tabla1[[#This Row],[FECHA DEL INCIDENTE]])</f>
        <v>202505</v>
      </c>
      <c r="B438" s="1" t="s">
        <v>6347</v>
      </c>
      <c r="C438" s="1" t="s">
        <v>6348</v>
      </c>
      <c r="D438" s="1" t="s">
        <v>1067</v>
      </c>
      <c r="E438" s="120" t="s">
        <v>400</v>
      </c>
      <c r="F438" s="1" t="s">
        <v>2</v>
      </c>
      <c r="G438" s="232">
        <v>7815648</v>
      </c>
      <c r="H438" s="2" t="s">
        <v>7523</v>
      </c>
      <c r="I438" s="119"/>
      <c r="J438" s="235"/>
      <c r="K438" s="120"/>
      <c r="L438" s="120"/>
      <c r="M438" s="120"/>
      <c r="N438" s="119" t="s">
        <v>6498</v>
      </c>
      <c r="O438" s="1" t="s">
        <v>299</v>
      </c>
      <c r="P438" s="121" t="s">
        <v>7524</v>
      </c>
      <c r="Q438" s="6" t="s">
        <v>313</v>
      </c>
      <c r="R438" s="10" t="s">
        <v>400</v>
      </c>
      <c r="S438" s="1" t="s">
        <v>6751</v>
      </c>
      <c r="T438" s="117">
        <v>45792</v>
      </c>
      <c r="U438" s="67" t="s">
        <v>7525</v>
      </c>
      <c r="V438" s="117">
        <v>45792</v>
      </c>
      <c r="W438" s="1" t="s">
        <v>141</v>
      </c>
      <c r="X438" s="120">
        <f>NETWORKDAYS(Tabla1[[#This Row],[FECHA DEL INCIDENTE]],Tabla1[[#This Row],[FECHA DE RESPUESTA]])</f>
        <v>1</v>
      </c>
      <c r="Y438" s="120" t="str">
        <f>IF(Tabla1[[#This Row],[ESTADO]]="ACTIVA","ACTIVA",IF(Tabla1[[#This Row],[ESTADO]]="CERRADA","CERRADA",IF(Tabla1[[#This Row],[ESTADO]]="TRASLADADA","CERRADA",IF(Tabla1[[#This Row],[ESTADO]]="DESMONTADA","CERRADA",IF(Tabla1[[#This Row],[ESTADO]]="SEGUIMIENTO","ACTIVA")))))</f>
        <v>CERRADA</v>
      </c>
      <c r="Z438" s="120" t="str">
        <f>+IF(Tabla1[[#This Row],[T. RESPUESTA]]&lt;=1,"24 HORAS",IF(Tabla1[[#This Row],[T. RESPUESTA]]=2,"48 HORAS",IF(Tabla1[[#This Row],[T. RESPUESTA]]=3,"72 HORAS",IF(Tabla1[[#This Row],[T. RESPUESTA]]=4,"96 HORAS",IF(Tabla1[[#This Row],[T. RESPUESTA]]=5,"120 HORAS",IF(Tabla1[[#This Row],[T. RESPUESTA]]&gt;=6,"6 DIAS O MAS","ERROR"))))))</f>
        <v>24 HORAS</v>
      </c>
      <c r="AA438" s="1" t="s">
        <v>6355</v>
      </c>
      <c r="AB438" s="120" t="str">
        <f>TEXT(Tabla1[[#This Row],[FECHA DEL INCIDENTE]],"MMM-DD")</f>
        <v>may-15</v>
      </c>
      <c r="AC438" s="122" t="e">
        <f>VLOOKUP(G438,'Archivo data rimac reclamos'!B:C,2,0)</f>
        <v>#N/A</v>
      </c>
      <c r="AD438" s="122" t="e">
        <f>VLOOKUP(Tabla1[[#This Row],[dn]],'Reporte de casos MAD'!H:W,16,0)</f>
        <v>#N/A</v>
      </c>
      <c r="AE438" s="120" t="e">
        <f>VLOOKUP(Tabla1[[#This Row],[dn]],'HOJA 3 MEDICAMENTOS'!G:Q,11,0)</f>
        <v>#N/A</v>
      </c>
      <c r="AF438" s="119" t="e">
        <f>VLOOKUP(Tabla1[[#This Row],[dn]],'base pendientes viva 1a'!C:Q,15,0)</f>
        <v>#N/A</v>
      </c>
      <c r="AG438" s="119"/>
      <c r="AH438" s="119"/>
      <c r="AI438" s="120" t="str">
        <f>VLOOKUP(Tabla1[[#This Row],[MOTIVO]],clasificador!A:C,2,0)</f>
        <v>Acceso</v>
      </c>
      <c r="AJ438" s="120" t="str">
        <f>VLOOKUP(Tabla1[[#This Row],[MOTIVO]],clasificador!A:C,3,0)</f>
        <v>SERVICIO</v>
      </c>
      <c r="AK438" s="329"/>
    </row>
    <row r="439" spans="1:37" ht="18.75" hidden="1" customHeight="1">
      <c r="A439" s="1">
        <f>YEAR(Tabla1[[#This Row],[FECHA DEL INCIDENTE]])*100+MONTH(Tabla1[[#This Row],[FECHA DEL INCIDENTE]])</f>
        <v>202505</v>
      </c>
      <c r="B439" s="1" t="s">
        <v>6347</v>
      </c>
      <c r="C439" s="1" t="s">
        <v>6348</v>
      </c>
      <c r="D439" s="1" t="s">
        <v>1067</v>
      </c>
      <c r="E439" s="120" t="s">
        <v>400</v>
      </c>
      <c r="F439" s="1" t="s">
        <v>2</v>
      </c>
      <c r="G439" s="232">
        <v>46783286</v>
      </c>
      <c r="H439" s="2" t="s">
        <v>7526</v>
      </c>
      <c r="I439" s="119"/>
      <c r="J439" s="235">
        <v>968419272</v>
      </c>
      <c r="K439" s="69" t="s">
        <v>7527</v>
      </c>
      <c r="L439" s="120"/>
      <c r="M439" s="120"/>
      <c r="N439" s="119" t="s">
        <v>6498</v>
      </c>
      <c r="O439" s="1" t="s">
        <v>299</v>
      </c>
      <c r="P439" s="121" t="s">
        <v>7528</v>
      </c>
      <c r="Q439" s="6" t="s">
        <v>6352</v>
      </c>
      <c r="R439" s="10" t="s">
        <v>338</v>
      </c>
      <c r="S439" s="1" t="s">
        <v>6353</v>
      </c>
      <c r="T439" s="117">
        <v>45792</v>
      </c>
      <c r="U439" s="67" t="s">
        <v>7529</v>
      </c>
      <c r="V439" s="117">
        <v>45792</v>
      </c>
      <c r="W439" s="1" t="s">
        <v>141</v>
      </c>
      <c r="X439" s="120">
        <f>NETWORKDAYS(Tabla1[[#This Row],[FECHA DEL INCIDENTE]],Tabla1[[#This Row],[FECHA DE RESPUESTA]])</f>
        <v>1</v>
      </c>
      <c r="Y439" s="120" t="str">
        <f>IF(Tabla1[[#This Row],[ESTADO]]="ACTIVA","ACTIVA",IF(Tabla1[[#This Row],[ESTADO]]="CERRADA","CERRADA",IF(Tabla1[[#This Row],[ESTADO]]="TRASLADADA","CERRADA",IF(Tabla1[[#This Row],[ESTADO]]="DESMONTADA","CERRADA",IF(Tabla1[[#This Row],[ESTADO]]="SEGUIMIENTO","ACTIVA")))))</f>
        <v>CERRADA</v>
      </c>
      <c r="Z439" s="120" t="str">
        <f>+IF(Tabla1[[#This Row],[T. RESPUESTA]]&lt;=1,"24 HORAS",IF(Tabla1[[#This Row],[T. RESPUESTA]]=2,"48 HORAS",IF(Tabla1[[#This Row],[T. RESPUESTA]]=3,"72 HORAS",IF(Tabla1[[#This Row],[T. RESPUESTA]]=4,"96 HORAS",IF(Tabla1[[#This Row],[T. RESPUESTA]]=5,"120 HORAS",IF(Tabla1[[#This Row],[T. RESPUESTA]]&gt;=6,"6 DIAS O MAS","ERROR"))))))</f>
        <v>24 HORAS</v>
      </c>
      <c r="AA439" s="1" t="s">
        <v>6355</v>
      </c>
      <c r="AB439" s="120" t="str">
        <f>TEXT(Tabla1[[#This Row],[FECHA DEL INCIDENTE]],"MMM-DD")</f>
        <v>may-15</v>
      </c>
      <c r="AC439" s="122" t="e">
        <f>VLOOKUP(G439,'Archivo data rimac reclamos'!B:C,2,0)</f>
        <v>#N/A</v>
      </c>
      <c r="AD439" s="122" t="e">
        <f>VLOOKUP(Tabla1[[#This Row],[dn]],'Reporte de casos MAD'!H:W,16,0)</f>
        <v>#N/A</v>
      </c>
      <c r="AE439" s="120" t="e">
        <f>VLOOKUP(Tabla1[[#This Row],[dn]],'HOJA 3 MEDICAMENTOS'!G:Q,11,0)</f>
        <v>#N/A</v>
      </c>
      <c r="AF439" s="119" t="e">
        <f>VLOOKUP(Tabla1[[#This Row],[dn]],'base pendientes viva 1a'!C:Q,15,0)</f>
        <v>#N/A</v>
      </c>
      <c r="AG439" s="119"/>
      <c r="AH439" s="119"/>
      <c r="AI439" s="120" t="str">
        <f>VLOOKUP(Tabla1[[#This Row],[MOTIVO]],clasificador!A:C,2,0)</f>
        <v>Medicamentos</v>
      </c>
      <c r="AJ439" s="120" t="str">
        <f>VLOOKUP(Tabla1[[#This Row],[MOTIVO]],clasificador!A:C,3,0)</f>
        <v>SERVICIO</v>
      </c>
      <c r="AK439" s="329"/>
    </row>
    <row r="440" spans="1:37" ht="18.75" hidden="1" customHeight="1">
      <c r="A440" s="120">
        <f>YEAR(Tabla1[[#This Row],[FECHA DEL INCIDENTE]])*100+MONTH(Tabla1[[#This Row],[FECHA DEL INCIDENTE]])</f>
        <v>202505</v>
      </c>
      <c r="B440" s="1" t="s">
        <v>6347</v>
      </c>
      <c r="C440" s="1" t="s">
        <v>6348</v>
      </c>
      <c r="D440" s="1" t="s">
        <v>1067</v>
      </c>
      <c r="E440" s="120" t="s">
        <v>400</v>
      </c>
      <c r="F440" s="120" t="s">
        <v>2</v>
      </c>
      <c r="G440" s="232">
        <v>46094728</v>
      </c>
      <c r="H440" s="2" t="s">
        <v>7067</v>
      </c>
      <c r="I440" s="119"/>
      <c r="J440" s="235"/>
      <c r="K440" s="120"/>
      <c r="L440" s="120"/>
      <c r="M440" s="120"/>
      <c r="N440" s="119" t="s">
        <v>6498</v>
      </c>
      <c r="O440" s="1" t="s">
        <v>299</v>
      </c>
      <c r="P440" s="66" t="s">
        <v>7530</v>
      </c>
      <c r="Q440" s="125" t="s">
        <v>6700</v>
      </c>
      <c r="R440" s="10" t="s">
        <v>383</v>
      </c>
      <c r="S440" s="1" t="s">
        <v>6508</v>
      </c>
      <c r="T440" s="117">
        <v>45792</v>
      </c>
      <c r="U440" s="67" t="s">
        <v>7531</v>
      </c>
      <c r="V440" s="117">
        <v>45797</v>
      </c>
      <c r="W440" s="1" t="s">
        <v>141</v>
      </c>
      <c r="X440" s="120">
        <f>NETWORKDAYS(Tabla1[[#This Row],[FECHA DEL INCIDENTE]],Tabla1[[#This Row],[FECHA DE RESPUESTA]])</f>
        <v>4</v>
      </c>
      <c r="Y440" s="120" t="str">
        <f>IF(Tabla1[[#This Row],[ESTADO]]="ACTIVA","ACTIVA",IF(Tabla1[[#This Row],[ESTADO]]="CERRADA","CERRADA",IF(Tabla1[[#This Row],[ESTADO]]="TRASLADADA","CERRADA",IF(Tabla1[[#This Row],[ESTADO]]="DESMONTADA","CERRADA",IF(Tabla1[[#This Row],[ESTADO]]="SEGUIMIENTO","ACTIVA")))))</f>
        <v>CERRADA</v>
      </c>
      <c r="Z440" s="120" t="str">
        <f>+IF(Tabla1[[#This Row],[T. RESPUESTA]]&lt;=1,"24 HORAS",IF(Tabla1[[#This Row],[T. RESPUESTA]]=2,"48 HORAS",IF(Tabla1[[#This Row],[T. RESPUESTA]]=3,"72 HORAS",IF(Tabla1[[#This Row],[T. RESPUESTA]]=4,"96 HORAS",IF(Tabla1[[#This Row],[T. RESPUESTA]]=5,"120 HORAS",IF(Tabla1[[#This Row],[T. RESPUESTA]]&gt;=6,"6 DIAS O MAS","ERROR"))))))</f>
        <v>96 HORAS</v>
      </c>
      <c r="AA440" s="1" t="s">
        <v>6355</v>
      </c>
      <c r="AB440" s="120" t="str">
        <f>TEXT(Tabla1[[#This Row],[FECHA DEL INCIDENTE]],"MMM-DD")</f>
        <v>may-15</v>
      </c>
      <c r="AC440" s="122" t="e">
        <f>VLOOKUP(G440,'Archivo data rimac reclamos'!B:C,2,0)</f>
        <v>#N/A</v>
      </c>
      <c r="AD440" s="122" t="e">
        <f>VLOOKUP(Tabla1[[#This Row],[dn]],'Reporte de casos MAD'!H:W,16,0)</f>
        <v>#N/A</v>
      </c>
      <c r="AE440" s="120" t="e">
        <f>VLOOKUP(Tabla1[[#This Row],[dn]],'HOJA 3 MEDICAMENTOS'!G:Q,11,0)</f>
        <v>#N/A</v>
      </c>
      <c r="AF440" s="119" t="e">
        <f>VLOOKUP(Tabla1[[#This Row],[dn]],'base pendientes viva 1a'!C:Q,15,0)</f>
        <v>#N/A</v>
      </c>
      <c r="AG440" s="119"/>
      <c r="AH440" s="119"/>
      <c r="AI440" s="120" t="str">
        <f>VLOOKUP(Tabla1[[#This Row],[MOTIVO]],clasificador!A:C,2,0)</f>
        <v>Acceso</v>
      </c>
      <c r="AJ440" s="120" t="str">
        <f>VLOOKUP(Tabla1[[#This Row],[MOTIVO]],clasificador!A:C,3,0)</f>
        <v>SERVICIO</v>
      </c>
      <c r="AK440" s="329"/>
    </row>
    <row r="441" spans="1:37" ht="18.75" hidden="1" customHeight="1">
      <c r="A441" s="120">
        <f>YEAR(Tabla1[[#This Row],[FECHA DEL INCIDENTE]])*100+MONTH(Tabla1[[#This Row],[FECHA DEL INCIDENTE]])</f>
        <v>202505</v>
      </c>
      <c r="B441" s="1" t="s">
        <v>6347</v>
      </c>
      <c r="C441" s="1" t="s">
        <v>6348</v>
      </c>
      <c r="D441" s="1" t="s">
        <v>1067</v>
      </c>
      <c r="E441" s="120" t="s">
        <v>400</v>
      </c>
      <c r="F441" s="120"/>
      <c r="G441" s="176">
        <v>123</v>
      </c>
      <c r="H441" s="2" t="s">
        <v>7532</v>
      </c>
      <c r="I441"/>
      <c r="J441" s="176"/>
      <c r="K441" s="1"/>
      <c r="L441" s="1"/>
      <c r="M441" s="1"/>
      <c r="N441" s="119" t="s">
        <v>6498</v>
      </c>
      <c r="O441" s="1" t="s">
        <v>299</v>
      </c>
      <c r="P441" s="6" t="s">
        <v>7533</v>
      </c>
      <c r="Q441" s="6" t="s">
        <v>6352</v>
      </c>
      <c r="R441" s="10" t="s">
        <v>338</v>
      </c>
      <c r="S441" s="1" t="s">
        <v>6353</v>
      </c>
      <c r="T441" s="117">
        <v>45792</v>
      </c>
      <c r="U441" s="67" t="s">
        <v>7534</v>
      </c>
      <c r="V441" s="117">
        <v>45798</v>
      </c>
      <c r="W441" s="1" t="s">
        <v>141</v>
      </c>
      <c r="X441" s="1">
        <f>NETWORKDAYS(Tabla1[[#This Row],[FECHA DEL INCIDENTE]],Tabla1[[#This Row],[FECHA DE RESPUESTA]])</f>
        <v>5</v>
      </c>
      <c r="Y441" s="120" t="str">
        <f>IF(Tabla1[[#This Row],[ESTADO]]="ACTIVA","ACTIVA",IF(Tabla1[[#This Row],[ESTADO]]="CERRADA","CERRADA",IF(Tabla1[[#This Row],[ESTADO]]="TRASLADADA","CERRADA",IF(Tabla1[[#This Row],[ESTADO]]="DESMONTADA","CERRADA",IF(Tabla1[[#This Row],[ESTADO]]="SEGUIMIENTO","ACTIVA")))))</f>
        <v>CERRADA</v>
      </c>
      <c r="Z441" s="1" t="str">
        <f>+IF(Tabla1[[#This Row],[T. RESPUESTA]]&lt;=1,"24 HORAS",IF(Tabla1[[#This Row],[T. RESPUESTA]]=2,"48 HORAS",IF(Tabla1[[#This Row],[T. RESPUESTA]]=3,"72 HORAS",IF(Tabla1[[#This Row],[T. RESPUESTA]]=4,"96 HORAS",IF(Tabla1[[#This Row],[T. RESPUESTA]]=5,"120 HORAS",IF(Tabla1[[#This Row],[T. RESPUESTA]]&gt;=6,"6 DIAS O MAS","ERROR"))))))</f>
        <v>120 HORAS</v>
      </c>
      <c r="AA441" s="1" t="s">
        <v>6355</v>
      </c>
      <c r="AB441" s="120" t="str">
        <f>TEXT(Tabla1[[#This Row],[FECHA DEL INCIDENTE]],"MMM-DD")</f>
        <v>may-15</v>
      </c>
      <c r="AC441" s="2" t="e">
        <f>VLOOKUP(G441,'Archivo data rimac reclamos'!B:C,2,0)</f>
        <v>#N/A</v>
      </c>
      <c r="AD441" s="2" t="e">
        <f>VLOOKUP(Tabla1[[#This Row],[dn]],'Reporte de casos MAD'!H:W,16,0)</f>
        <v>#N/A</v>
      </c>
      <c r="AE441" s="1" t="e">
        <f>VLOOKUP(Tabla1[[#This Row],[dn]],'HOJA 3 MEDICAMENTOS'!G:Q,11,0)</f>
        <v>#N/A</v>
      </c>
      <c r="AF441" t="e">
        <f>VLOOKUP(Tabla1[[#This Row],[dn]],'base pendientes viva 1a'!C:Q,15,0)</f>
        <v>#N/A</v>
      </c>
      <c r="AG441"/>
      <c r="AH441"/>
      <c r="AI441" s="120" t="str">
        <f>VLOOKUP(Tabla1[[#This Row],[MOTIVO]],clasificador!A:C,2,0)</f>
        <v>Medicamentos</v>
      </c>
      <c r="AJ441" s="120" t="str">
        <f>VLOOKUP(Tabla1[[#This Row],[MOTIVO]],clasificador!A:C,3,0)</f>
        <v>SERVICIO</v>
      </c>
      <c r="AK441" s="329"/>
    </row>
    <row r="442" spans="1:37" ht="18.75" hidden="1" customHeight="1">
      <c r="A442" s="120">
        <f>YEAR(Tabla1[[#This Row],[FECHA DEL INCIDENTE]])*100+MONTH(Tabla1[[#This Row],[FECHA DEL INCIDENTE]])</f>
        <v>202505</v>
      </c>
      <c r="B442" s="1" t="s">
        <v>6347</v>
      </c>
      <c r="C442" s="1" t="s">
        <v>6348</v>
      </c>
      <c r="D442" s="1" t="s">
        <v>1067</v>
      </c>
      <c r="E442" s="120" t="s">
        <v>400</v>
      </c>
      <c r="F442" s="120"/>
      <c r="G442" s="176">
        <v>123</v>
      </c>
      <c r="H442" s="2" t="s">
        <v>7535</v>
      </c>
      <c r="I442"/>
      <c r="J442" s="176"/>
      <c r="K442" s="1"/>
      <c r="L442" s="1"/>
      <c r="M442" s="1"/>
      <c r="N442" s="119" t="s">
        <v>6498</v>
      </c>
      <c r="O442" s="1" t="s">
        <v>299</v>
      </c>
      <c r="P442" s="6" t="s">
        <v>7533</v>
      </c>
      <c r="Q442" s="6" t="s">
        <v>6352</v>
      </c>
      <c r="R442" s="10" t="s">
        <v>338</v>
      </c>
      <c r="S442" s="1" t="s">
        <v>6353</v>
      </c>
      <c r="T442" s="117">
        <v>45792</v>
      </c>
      <c r="U442" s="67" t="s">
        <v>7534</v>
      </c>
      <c r="V442" s="117">
        <v>45798</v>
      </c>
      <c r="W442" s="1" t="s">
        <v>141</v>
      </c>
      <c r="X442" s="1">
        <f>NETWORKDAYS(Tabla1[[#This Row],[FECHA DEL INCIDENTE]],Tabla1[[#This Row],[FECHA DE RESPUESTA]])</f>
        <v>5</v>
      </c>
      <c r="Y442" s="120" t="str">
        <f>IF(Tabla1[[#This Row],[ESTADO]]="ACTIVA","ACTIVA",IF(Tabla1[[#This Row],[ESTADO]]="CERRADA","CERRADA",IF(Tabla1[[#This Row],[ESTADO]]="TRASLADADA","CERRADA",IF(Tabla1[[#This Row],[ESTADO]]="DESMONTADA","CERRADA",IF(Tabla1[[#This Row],[ESTADO]]="SEGUIMIENTO","ACTIVA")))))</f>
        <v>CERRADA</v>
      </c>
      <c r="Z442" s="1" t="str">
        <f>+IF(Tabla1[[#This Row],[T. RESPUESTA]]&lt;=1,"24 HORAS",IF(Tabla1[[#This Row],[T. RESPUESTA]]=2,"48 HORAS",IF(Tabla1[[#This Row],[T. RESPUESTA]]=3,"72 HORAS",IF(Tabla1[[#This Row],[T. RESPUESTA]]=4,"96 HORAS",IF(Tabla1[[#This Row],[T. RESPUESTA]]=5,"120 HORAS",IF(Tabla1[[#This Row],[T. RESPUESTA]]&gt;=6,"6 DIAS O MAS","ERROR"))))))</f>
        <v>120 HORAS</v>
      </c>
      <c r="AA442" s="1" t="s">
        <v>6355</v>
      </c>
      <c r="AB442" s="120" t="str">
        <f>TEXT(Tabla1[[#This Row],[FECHA DEL INCIDENTE]],"MMM-DD")</f>
        <v>may-15</v>
      </c>
      <c r="AC442" s="2" t="e">
        <f>VLOOKUP(G442,'Archivo data rimac reclamos'!B:C,2,0)</f>
        <v>#N/A</v>
      </c>
      <c r="AD442" s="2" t="e">
        <f>VLOOKUP(Tabla1[[#This Row],[dn]],'Reporte de casos MAD'!H:W,16,0)</f>
        <v>#N/A</v>
      </c>
      <c r="AE442" s="1" t="e">
        <f>VLOOKUP(Tabla1[[#This Row],[dn]],'HOJA 3 MEDICAMENTOS'!G:Q,11,0)</f>
        <v>#N/A</v>
      </c>
      <c r="AF442" t="e">
        <f>VLOOKUP(Tabla1[[#This Row],[dn]],'base pendientes viva 1a'!C:Q,15,0)</f>
        <v>#N/A</v>
      </c>
      <c r="AG442"/>
      <c r="AH442"/>
      <c r="AI442" s="120" t="str">
        <f>VLOOKUP(Tabla1[[#This Row],[MOTIVO]],clasificador!A:C,2,0)</f>
        <v>Medicamentos</v>
      </c>
      <c r="AJ442" s="120" t="str">
        <f>VLOOKUP(Tabla1[[#This Row],[MOTIVO]],clasificador!A:C,3,0)</f>
        <v>SERVICIO</v>
      </c>
      <c r="AK442" s="329"/>
    </row>
    <row r="443" spans="1:37" ht="18.75" hidden="1" customHeight="1">
      <c r="A443" s="120">
        <f>YEAR(Tabla1[[#This Row],[FECHA DEL INCIDENTE]])*100+MONTH(Tabla1[[#This Row],[FECHA DEL INCIDENTE]])</f>
        <v>202505</v>
      </c>
      <c r="B443" s="1" t="s">
        <v>6347</v>
      </c>
      <c r="C443" s="1" t="s">
        <v>6348</v>
      </c>
      <c r="D443" s="1" t="s">
        <v>1067</v>
      </c>
      <c r="E443" s="120" t="s">
        <v>400</v>
      </c>
      <c r="F443" s="120" t="s">
        <v>2</v>
      </c>
      <c r="G443" s="208">
        <v>3843563</v>
      </c>
      <c r="H443" s="2" t="s">
        <v>7536</v>
      </c>
      <c r="I443"/>
      <c r="J443" s="176"/>
      <c r="K443" s="1"/>
      <c r="L443" s="1"/>
      <c r="M443" s="1"/>
      <c r="N443" s="119" t="s">
        <v>6498</v>
      </c>
      <c r="O443" s="1" t="s">
        <v>299</v>
      </c>
      <c r="P443" s="6" t="s">
        <v>7537</v>
      </c>
      <c r="Q443" s="6" t="s">
        <v>6352</v>
      </c>
      <c r="R443" s="10" t="s">
        <v>338</v>
      </c>
      <c r="S443" s="1" t="s">
        <v>6353</v>
      </c>
      <c r="T443" s="117">
        <v>45792</v>
      </c>
      <c r="U443" s="67" t="s">
        <v>7538</v>
      </c>
      <c r="V443" s="117">
        <v>45800</v>
      </c>
      <c r="W443" s="1" t="s">
        <v>141</v>
      </c>
      <c r="X443" s="1">
        <f>NETWORKDAYS(Tabla1[[#This Row],[FECHA DEL INCIDENTE]],Tabla1[[#This Row],[FECHA DE RESPUESTA]])</f>
        <v>7</v>
      </c>
      <c r="Y443" s="120" t="str">
        <f>IF(Tabla1[[#This Row],[ESTADO]]="ACTIVA","ACTIVA",IF(Tabla1[[#This Row],[ESTADO]]="CERRADA","CERRADA",IF(Tabla1[[#This Row],[ESTADO]]="TRASLADADA","CERRADA",IF(Tabla1[[#This Row],[ESTADO]]="DESMONTADA","CERRADA",IF(Tabla1[[#This Row],[ESTADO]]="SEGUIMIENTO","ACTIVA")))))</f>
        <v>CERRADA</v>
      </c>
      <c r="Z443" s="1" t="str">
        <f>+IF(Tabla1[[#This Row],[T. RESPUESTA]]&lt;=1,"24 HORAS",IF(Tabla1[[#This Row],[T. RESPUESTA]]=2,"48 HORAS",IF(Tabla1[[#This Row],[T. RESPUESTA]]=3,"72 HORAS",IF(Tabla1[[#This Row],[T. RESPUESTA]]=4,"96 HORAS",IF(Tabla1[[#This Row],[T. RESPUESTA]]=5,"120 HORAS",IF(Tabla1[[#This Row],[T. RESPUESTA]]&gt;=6,"6 DIAS O MAS","ERROR"))))))</f>
        <v>6 DIAS O MAS</v>
      </c>
      <c r="AA443" s="1" t="s">
        <v>6355</v>
      </c>
      <c r="AB443" s="120" t="str">
        <f>TEXT(Tabla1[[#This Row],[FECHA DEL INCIDENTE]],"MMM-DD")</f>
        <v>may-15</v>
      </c>
      <c r="AC443" s="2" t="e">
        <f>VLOOKUP(G443,'Archivo data rimac reclamos'!B:C,2,0)</f>
        <v>#N/A</v>
      </c>
      <c r="AD443" s="2" t="e">
        <f>VLOOKUP(Tabla1[[#This Row],[dn]],'Reporte de casos MAD'!H:W,16,0)</f>
        <v>#N/A</v>
      </c>
      <c r="AE443" s="1" t="e">
        <f>VLOOKUP(Tabla1[[#This Row],[dn]],'HOJA 3 MEDICAMENTOS'!G:Q,11,0)</f>
        <v>#N/A</v>
      </c>
      <c r="AF443" t="e">
        <f>VLOOKUP(Tabla1[[#This Row],[dn]],'base pendientes viva 1a'!C:Q,15,0)</f>
        <v>#N/A</v>
      </c>
      <c r="AG443"/>
      <c r="AH443"/>
      <c r="AI443" s="120" t="str">
        <f>VLOOKUP(Tabla1[[#This Row],[MOTIVO]],clasificador!A:C,2,0)</f>
        <v>Medicamentos</v>
      </c>
      <c r="AJ443" s="120" t="str">
        <f>VLOOKUP(Tabla1[[#This Row],[MOTIVO]],clasificador!A:C,3,0)</f>
        <v>SERVICIO</v>
      </c>
      <c r="AK443" s="329"/>
    </row>
    <row r="444" spans="1:37" ht="18.75" hidden="1" customHeight="1">
      <c r="A444" s="120">
        <f>YEAR(Tabla1[[#This Row],[FECHA DEL INCIDENTE]])*100+MONTH(Tabla1[[#This Row],[FECHA DEL INCIDENTE]])</f>
        <v>202505</v>
      </c>
      <c r="B444" s="120" t="s">
        <v>6347</v>
      </c>
      <c r="C444" s="120" t="s">
        <v>6348</v>
      </c>
      <c r="D444" s="120" t="s">
        <v>1067</v>
      </c>
      <c r="E444" s="1" t="s">
        <v>6819</v>
      </c>
      <c r="F444" s="120"/>
      <c r="G444" s="232"/>
      <c r="H444" s="111" t="s">
        <v>7539</v>
      </c>
      <c r="I444" s="119"/>
      <c r="J444" s="235"/>
      <c r="K444" s="120"/>
      <c r="L444" s="120"/>
      <c r="M444" s="120"/>
      <c r="N444" s="119" t="s">
        <v>6498</v>
      </c>
      <c r="O444" s="1" t="s">
        <v>299</v>
      </c>
      <c r="P444" s="125" t="s">
        <v>7540</v>
      </c>
      <c r="Q444" s="6" t="s">
        <v>6352</v>
      </c>
      <c r="R444" s="10" t="s">
        <v>338</v>
      </c>
      <c r="S444" s="1" t="s">
        <v>6353</v>
      </c>
      <c r="T444" s="117">
        <v>45792</v>
      </c>
      <c r="U444" s="123" t="s">
        <v>7541</v>
      </c>
      <c r="V444" s="117">
        <v>45845</v>
      </c>
      <c r="W444" s="120" t="s">
        <v>141</v>
      </c>
      <c r="X444" s="120">
        <f>NETWORKDAYS(Tabla1[[#This Row],[FECHA DEL INCIDENTE]],Tabla1[[#This Row],[FECHA DE RESPUESTA]])</f>
        <v>38</v>
      </c>
      <c r="Y444" s="120" t="str">
        <f>IF(Tabla1[[#This Row],[ESTADO]]="ACTIVA","ACTIVA",IF(Tabla1[[#This Row],[ESTADO]]="CERRADA","CERRADA",IF(Tabla1[[#This Row],[ESTADO]]="TRASLADADA","CERRADA",IF(Tabla1[[#This Row],[ESTADO]]="DESMONTADA","CERRADA",IF(Tabla1[[#This Row],[ESTADO]]="SEGUIMIENTO","ACTIVA")))))</f>
        <v>CERRADA</v>
      </c>
      <c r="Z444" s="120" t="str">
        <f>+IF(Tabla1[[#This Row],[T. RESPUESTA]]&lt;=1,"24 HORAS",IF(Tabla1[[#This Row],[T. RESPUESTA]]=2,"48 HORAS",IF(Tabla1[[#This Row],[T. RESPUESTA]]=3,"72 HORAS",IF(Tabla1[[#This Row],[T. RESPUESTA]]=4,"96 HORAS",IF(Tabla1[[#This Row],[T. RESPUESTA]]=5,"120 HORAS",IF(Tabla1[[#This Row],[T. RESPUESTA]]&gt;=6,"6 DIAS O MAS","ERROR"))))))</f>
        <v>6 DIAS O MAS</v>
      </c>
      <c r="AA444" s="1" t="s">
        <v>6355</v>
      </c>
      <c r="AB444" s="120" t="str">
        <f>TEXT(Tabla1[[#This Row],[FECHA DEL INCIDENTE]],"MMM-DD")</f>
        <v>may-15</v>
      </c>
      <c r="AC444" s="122" t="e">
        <f>VLOOKUP(G444,'Archivo data rimac reclamos'!B:C,2,0)</f>
        <v>#N/A</v>
      </c>
      <c r="AD444" s="122" t="e">
        <f>VLOOKUP(Tabla1[[#This Row],[dn]],'Reporte de casos MAD'!H:W,16,0)</f>
        <v>#N/A</v>
      </c>
      <c r="AE444" s="120" t="e">
        <f>VLOOKUP(Tabla1[[#This Row],[dn]],'HOJA 3 MEDICAMENTOS'!G:Q,11,0)</f>
        <v>#N/A</v>
      </c>
      <c r="AF444" s="119" t="e">
        <f>VLOOKUP(Tabla1[[#This Row],[dn]],'base pendientes viva 1a'!C:Q,15,0)</f>
        <v>#N/A</v>
      </c>
      <c r="AG444" s="119"/>
      <c r="AH444" s="119"/>
      <c r="AI444" s="120" t="str">
        <f>VLOOKUP(Tabla1[[#This Row],[MOTIVO]],clasificador!A:C,2,0)</f>
        <v>Medicamentos</v>
      </c>
      <c r="AJ444" s="120" t="str">
        <f>VLOOKUP(Tabla1[[#This Row],[MOTIVO]],clasificador!A:C,3,0)</f>
        <v>SERVICIO</v>
      </c>
      <c r="AK444" s="329"/>
    </row>
    <row r="445" spans="1:37" ht="18.75" hidden="1" customHeight="1">
      <c r="A445" s="120">
        <f>YEAR(Tabla1[[#This Row],[FECHA DEL INCIDENTE]])*100+MONTH(Tabla1[[#This Row],[FECHA DEL INCIDENTE]])</f>
        <v>202505</v>
      </c>
      <c r="B445" s="1" t="s">
        <v>6347</v>
      </c>
      <c r="C445" s="1" t="s">
        <v>6348</v>
      </c>
      <c r="D445" s="1" t="s">
        <v>1067</v>
      </c>
      <c r="E445" s="120" t="s">
        <v>400</v>
      </c>
      <c r="F445" s="120" t="s">
        <v>2</v>
      </c>
      <c r="G445" s="232">
        <v>7731756</v>
      </c>
      <c r="H445" s="2" t="s">
        <v>7413</v>
      </c>
      <c r="I445" s="119"/>
      <c r="J445" s="235"/>
      <c r="K445" s="120"/>
      <c r="L445" s="120"/>
      <c r="M445" s="120"/>
      <c r="N445" s="119" t="s">
        <v>6498</v>
      </c>
      <c r="O445" s="1" t="s">
        <v>299</v>
      </c>
      <c r="P445" s="121" t="s">
        <v>7542</v>
      </c>
      <c r="Q445" s="6" t="s">
        <v>7543</v>
      </c>
      <c r="R445" s="10" t="s">
        <v>7544</v>
      </c>
      <c r="S445" s="1" t="s">
        <v>7544</v>
      </c>
      <c r="T445" s="117">
        <v>45796</v>
      </c>
      <c r="U445" s="67" t="s">
        <v>7545</v>
      </c>
      <c r="V445" s="117">
        <v>45797</v>
      </c>
      <c r="W445" s="1" t="s">
        <v>141</v>
      </c>
      <c r="X445" s="120">
        <f>NETWORKDAYS(Tabla1[[#This Row],[FECHA DEL INCIDENTE]],Tabla1[[#This Row],[FECHA DE RESPUESTA]])</f>
        <v>2</v>
      </c>
      <c r="Y445" s="120" t="str">
        <f>IF(Tabla1[[#This Row],[ESTADO]]="ACTIVA","ACTIVA",IF(Tabla1[[#This Row],[ESTADO]]="CERRADA","CERRADA",IF(Tabla1[[#This Row],[ESTADO]]="TRASLADADA","CERRADA",IF(Tabla1[[#This Row],[ESTADO]]="DESMONTADA","CERRADA",IF(Tabla1[[#This Row],[ESTADO]]="SEGUIMIENTO","ACTIVA")))))</f>
        <v>CERRADA</v>
      </c>
      <c r="Z445" s="120" t="str">
        <f>+IF(Tabla1[[#This Row],[T. RESPUESTA]]&lt;=1,"24 HORAS",IF(Tabla1[[#This Row],[T. RESPUESTA]]=2,"48 HORAS",IF(Tabla1[[#This Row],[T. RESPUESTA]]=3,"72 HORAS",IF(Tabla1[[#This Row],[T. RESPUESTA]]=4,"96 HORAS",IF(Tabla1[[#This Row],[T. RESPUESTA]]=5,"120 HORAS",IF(Tabla1[[#This Row],[T. RESPUESTA]]&gt;=6,"6 DIAS O MAS","ERROR"))))))</f>
        <v>48 HORAS</v>
      </c>
      <c r="AA445" s="1" t="s">
        <v>6355</v>
      </c>
      <c r="AB445" s="120" t="str">
        <f>TEXT(Tabla1[[#This Row],[FECHA DEL INCIDENTE]],"MMM-DD")</f>
        <v>may-19</v>
      </c>
      <c r="AC445" s="122" t="e">
        <f>VLOOKUP(G445,'Archivo data rimac reclamos'!B:C,2,0)</f>
        <v>#N/A</v>
      </c>
      <c r="AD445" s="122" t="e">
        <f>VLOOKUP(Tabla1[[#This Row],[dn]],'Reporte de casos MAD'!H:W,16,0)</f>
        <v>#N/A</v>
      </c>
      <c r="AE445" s="120" t="e">
        <f>VLOOKUP(Tabla1[[#This Row],[dn]],'HOJA 3 MEDICAMENTOS'!G:Q,11,0)</f>
        <v>#N/A</v>
      </c>
      <c r="AF445" s="119" t="str">
        <f>VLOOKUP(Tabla1[[#This Row],[dn]],'base pendientes viva 1a'!C:Q,15,0)</f>
        <v>SI</v>
      </c>
      <c r="AG445" s="119"/>
      <c r="AH445" s="119"/>
      <c r="AI445" s="120" t="str">
        <f>VLOOKUP(Tabla1[[#This Row],[MOTIVO]],clasificador!A:C,2,0)</f>
        <v>Tramites Administrativos</v>
      </c>
      <c r="AJ445" s="120" t="str">
        <f>VLOOKUP(Tabla1[[#This Row],[MOTIVO]],clasificador!A:C,3,0)</f>
        <v>CALIDAD</v>
      </c>
      <c r="AK445" s="329"/>
    </row>
    <row r="446" spans="1:37" ht="18.75" customHeight="1">
      <c r="A446" s="120">
        <f>YEAR(Tabla1[[#This Row],[FECHA DEL INCIDENTE]])*100+MONTH(Tabla1[[#This Row],[FECHA DEL INCIDENTE]])</f>
        <v>202505</v>
      </c>
      <c r="B446" s="1" t="s">
        <v>6347</v>
      </c>
      <c r="C446" s="1" t="s">
        <v>6348</v>
      </c>
      <c r="D446" s="1" t="s">
        <v>1067</v>
      </c>
      <c r="E446" s="120" t="s">
        <v>400</v>
      </c>
      <c r="F446" s="1" t="s">
        <v>2</v>
      </c>
      <c r="G446" s="232">
        <v>43990730</v>
      </c>
      <c r="H446" s="2" t="s">
        <v>7546</v>
      </c>
      <c r="I446" s="119"/>
      <c r="J446" s="235"/>
      <c r="K446" s="120"/>
      <c r="L446" s="120"/>
      <c r="M446" s="120"/>
      <c r="N446" s="119" t="s">
        <v>6498</v>
      </c>
      <c r="O446" s="1" t="s">
        <v>299</v>
      </c>
      <c r="P446" s="66" t="s">
        <v>7547</v>
      </c>
      <c r="Q446" s="6" t="s">
        <v>313</v>
      </c>
      <c r="R446" s="10" t="s">
        <v>400</v>
      </c>
      <c r="S446" s="1" t="s">
        <v>320</v>
      </c>
      <c r="T446" s="117">
        <v>45797</v>
      </c>
      <c r="U446" s="67" t="s">
        <v>7548</v>
      </c>
      <c r="V446" s="117">
        <v>45797</v>
      </c>
      <c r="W446" s="1" t="s">
        <v>141</v>
      </c>
      <c r="X446" s="120">
        <f>NETWORKDAYS(Tabla1[[#This Row],[FECHA DEL INCIDENTE]],Tabla1[[#This Row],[FECHA DE RESPUESTA]])</f>
        <v>1</v>
      </c>
      <c r="Y446" s="120" t="str">
        <f>IF(Tabla1[[#This Row],[ESTADO]]="ACTIVA","ACTIVA",IF(Tabla1[[#This Row],[ESTADO]]="CERRADA","CERRADA",IF(Tabla1[[#This Row],[ESTADO]]="TRASLADADA","CERRADA",IF(Tabla1[[#This Row],[ESTADO]]="DESMONTADA","CERRADA",IF(Tabla1[[#This Row],[ESTADO]]="SEGUIMIENTO","ACTIVA")))))</f>
        <v>CERRADA</v>
      </c>
      <c r="Z446" s="120" t="str">
        <f>+IF(Tabla1[[#This Row],[T. RESPUESTA]]&lt;=1,"24 HORAS",IF(Tabla1[[#This Row],[T. RESPUESTA]]=2,"48 HORAS",IF(Tabla1[[#This Row],[T. RESPUESTA]]=3,"72 HORAS",IF(Tabla1[[#This Row],[T. RESPUESTA]]=4,"96 HORAS",IF(Tabla1[[#This Row],[T. RESPUESTA]]=5,"120 HORAS",IF(Tabla1[[#This Row],[T. RESPUESTA]]&gt;=6,"6 DIAS O MAS","ERROR"))))))</f>
        <v>24 HORAS</v>
      </c>
      <c r="AA446" s="1" t="s">
        <v>6355</v>
      </c>
      <c r="AB446" s="120" t="str">
        <f>TEXT(Tabla1[[#This Row],[FECHA DEL INCIDENTE]],"MMM-DD")</f>
        <v>may-20</v>
      </c>
      <c r="AC446" s="122" t="e">
        <f>VLOOKUP(G446,'Archivo data rimac reclamos'!B:C,2,0)</f>
        <v>#N/A</v>
      </c>
      <c r="AD446" s="122" t="e">
        <f>VLOOKUP(Tabla1[[#This Row],[dn]],'Reporte de casos MAD'!H:W,16,0)</f>
        <v>#N/A</v>
      </c>
      <c r="AE446" s="120" t="e">
        <f>VLOOKUP(Tabla1[[#This Row],[dn]],'HOJA 3 MEDICAMENTOS'!G:Q,11,0)</f>
        <v>#N/A</v>
      </c>
      <c r="AF446" s="119" t="e">
        <f>VLOOKUP(Tabla1[[#This Row],[dn]],'base pendientes viva 1a'!C:Q,15,0)</f>
        <v>#N/A</v>
      </c>
      <c r="AG446" s="119"/>
      <c r="AH446" s="119"/>
      <c r="AI446" s="120" t="str">
        <f>VLOOKUP(Tabla1[[#This Row],[MOTIVO]],clasificador!A:C,2,0)</f>
        <v>Acceso</v>
      </c>
      <c r="AJ446" s="120" t="str">
        <f>VLOOKUP(Tabla1[[#This Row],[MOTIVO]],clasificador!A:C,3,0)</f>
        <v>SERVICIO</v>
      </c>
      <c r="AK446" s="329"/>
    </row>
    <row r="447" spans="1:37" ht="18.75" hidden="1" customHeight="1">
      <c r="A447" s="120">
        <f>YEAR(Tabla1[[#This Row],[FECHA DEL INCIDENTE]])*100+MONTH(Tabla1[[#This Row],[FECHA DEL INCIDENTE]])</f>
        <v>202505</v>
      </c>
      <c r="B447" s="1" t="s">
        <v>6347</v>
      </c>
      <c r="C447" s="1" t="s">
        <v>6348</v>
      </c>
      <c r="D447" s="1" t="s">
        <v>1067</v>
      </c>
      <c r="E447" s="120" t="s">
        <v>400</v>
      </c>
      <c r="F447" s="1" t="s">
        <v>2</v>
      </c>
      <c r="G447" s="232">
        <v>23993607</v>
      </c>
      <c r="H447" s="2" t="s">
        <v>6867</v>
      </c>
      <c r="I447" s="119"/>
      <c r="J447" s="235"/>
      <c r="K447" s="120"/>
      <c r="L447" s="120"/>
      <c r="M447" s="120"/>
      <c r="N447" s="119" t="s">
        <v>6498</v>
      </c>
      <c r="O447" s="1" t="s">
        <v>299</v>
      </c>
      <c r="P447" s="66" t="s">
        <v>7549</v>
      </c>
      <c r="Q447" s="125" t="s">
        <v>6600</v>
      </c>
      <c r="R447" s="129" t="s">
        <v>7436</v>
      </c>
      <c r="S447" s="120" t="s">
        <v>299</v>
      </c>
      <c r="T447" s="117">
        <v>45797</v>
      </c>
      <c r="U447" s="67" t="s">
        <v>7550</v>
      </c>
      <c r="V447" s="117">
        <v>45804</v>
      </c>
      <c r="W447" s="1" t="s">
        <v>6584</v>
      </c>
      <c r="X447" s="120">
        <f>NETWORKDAYS(Tabla1[[#This Row],[FECHA DEL INCIDENTE]],Tabla1[[#This Row],[FECHA DE RESPUESTA]])</f>
        <v>6</v>
      </c>
      <c r="Y447" s="120" t="str">
        <f>IF(Tabla1[[#This Row],[ESTADO]]="ACTIVA","ACTIVA",IF(Tabla1[[#This Row],[ESTADO]]="CERRADA","CERRADA",IF(Tabla1[[#This Row],[ESTADO]]="TRASLADADA","CERRADA",IF(Tabla1[[#This Row],[ESTADO]]="DESMONTADA","CERRADA",IF(Tabla1[[#This Row],[ESTADO]]="SEGUIMIENTO","ACTIVA")))))</f>
        <v>CERRADA</v>
      </c>
      <c r="Z447" s="120" t="str">
        <f>+IF(Tabla1[[#This Row],[T. RESPUESTA]]&lt;=1,"24 HORAS",IF(Tabla1[[#This Row],[T. RESPUESTA]]=2,"48 HORAS",IF(Tabla1[[#This Row],[T. RESPUESTA]]=3,"72 HORAS",IF(Tabla1[[#This Row],[T. RESPUESTA]]=4,"96 HORAS",IF(Tabla1[[#This Row],[T. RESPUESTA]]=5,"120 HORAS",IF(Tabla1[[#This Row],[T. RESPUESTA]]&gt;=6,"6 DIAS O MAS","ERROR"))))))</f>
        <v>6 DIAS O MAS</v>
      </c>
      <c r="AA447" s="1" t="s">
        <v>6585</v>
      </c>
      <c r="AB447" s="120" t="str">
        <f>TEXT(Tabla1[[#This Row],[FECHA DEL INCIDENTE]],"MMM-DD")</f>
        <v>may-20</v>
      </c>
      <c r="AC447" s="122" t="e">
        <f>VLOOKUP(G447,'Archivo data rimac reclamos'!B:C,2,0)</f>
        <v>#N/A</v>
      </c>
      <c r="AD447" s="122" t="e">
        <f>VLOOKUP(Tabla1[[#This Row],[dn]],'Reporte de casos MAD'!H:W,16,0)</f>
        <v>#N/A</v>
      </c>
      <c r="AE447" s="120" t="e">
        <f>VLOOKUP(Tabla1[[#This Row],[dn]],'HOJA 3 MEDICAMENTOS'!G:Q,11,0)</f>
        <v>#N/A</v>
      </c>
      <c r="AF447" s="119" t="e">
        <f>VLOOKUP(Tabla1[[#This Row],[dn]],'base pendientes viva 1a'!C:Q,15,0)</f>
        <v>#N/A</v>
      </c>
      <c r="AG447" s="119"/>
      <c r="AH447" s="119"/>
      <c r="AI447" s="120" t="str">
        <f>VLOOKUP(Tabla1[[#This Row],[MOTIVO]],clasificador!A:C,2,0)</f>
        <v>Eps</v>
      </c>
      <c r="AJ447" s="120" t="str">
        <f>VLOOKUP(Tabla1[[#This Row],[MOTIVO]],clasificador!A:C,3,0)</f>
        <v>NO ATRIBUIBLE</v>
      </c>
      <c r="AK447" s="329"/>
    </row>
    <row r="448" spans="1:37" ht="18.75" customHeight="1">
      <c r="A448" s="120">
        <f>YEAR(Tabla1[[#This Row],[FECHA DEL INCIDENTE]])*100+MONTH(Tabla1[[#This Row],[FECHA DEL INCIDENTE]])</f>
        <v>202505</v>
      </c>
      <c r="B448" s="1" t="s">
        <v>6347</v>
      </c>
      <c r="C448" s="1" t="s">
        <v>6348</v>
      </c>
      <c r="D448" s="1" t="s">
        <v>1067</v>
      </c>
      <c r="E448" s="120" t="s">
        <v>400</v>
      </c>
      <c r="F448" s="1" t="s">
        <v>2</v>
      </c>
      <c r="G448" s="232">
        <v>25558950</v>
      </c>
      <c r="H448" s="2" t="s">
        <v>7551</v>
      </c>
      <c r="I448" s="119"/>
      <c r="J448" s="235"/>
      <c r="K448" s="120"/>
      <c r="L448" s="120"/>
      <c r="M448" s="120"/>
      <c r="N448" s="119" t="s">
        <v>6498</v>
      </c>
      <c r="O448" s="1" t="s">
        <v>299</v>
      </c>
      <c r="P448" s="121" t="s">
        <v>7552</v>
      </c>
      <c r="Q448" s="6" t="s">
        <v>313</v>
      </c>
      <c r="R448" s="10" t="s">
        <v>400</v>
      </c>
      <c r="S448" s="1" t="s">
        <v>349</v>
      </c>
      <c r="T448" s="117">
        <v>45798</v>
      </c>
      <c r="U448" s="67" t="s">
        <v>7553</v>
      </c>
      <c r="V448" s="117">
        <v>45802</v>
      </c>
      <c r="W448" s="1" t="s">
        <v>141</v>
      </c>
      <c r="X448" s="120">
        <f>NETWORKDAYS(Tabla1[[#This Row],[FECHA DEL INCIDENTE]],Tabla1[[#This Row],[FECHA DE RESPUESTA]])</f>
        <v>3</v>
      </c>
      <c r="Y448" s="120" t="str">
        <f>IF(Tabla1[[#This Row],[ESTADO]]="ACTIVA","ACTIVA",IF(Tabla1[[#This Row],[ESTADO]]="CERRADA","CERRADA",IF(Tabla1[[#This Row],[ESTADO]]="TRASLADADA","CERRADA",IF(Tabla1[[#This Row],[ESTADO]]="DESMONTADA","CERRADA",IF(Tabla1[[#This Row],[ESTADO]]="SEGUIMIENTO","ACTIVA")))))</f>
        <v>CERRADA</v>
      </c>
      <c r="Z448" s="120" t="str">
        <f>+IF(Tabla1[[#This Row],[T. RESPUESTA]]&lt;=1,"24 HORAS",IF(Tabla1[[#This Row],[T. RESPUESTA]]=2,"48 HORAS",IF(Tabla1[[#This Row],[T. RESPUESTA]]=3,"72 HORAS",IF(Tabla1[[#This Row],[T. RESPUESTA]]=4,"96 HORAS",IF(Tabla1[[#This Row],[T. RESPUESTA]]=5,"120 HORAS",IF(Tabla1[[#This Row],[T. RESPUESTA]]&gt;=6,"6 DIAS O MAS","ERROR"))))))</f>
        <v>72 HORAS</v>
      </c>
      <c r="AA448" s="1" t="s">
        <v>6355</v>
      </c>
      <c r="AB448" s="120" t="str">
        <f>TEXT(Tabla1[[#This Row],[FECHA DEL INCIDENTE]],"MMM-DD")</f>
        <v>may-21</v>
      </c>
      <c r="AC448" s="122" t="e">
        <f>VLOOKUP(G448,'Archivo data rimac reclamos'!B:C,2,0)</f>
        <v>#N/A</v>
      </c>
      <c r="AD448" s="122" t="e">
        <f>VLOOKUP(Tabla1[[#This Row],[dn]],'Reporte de casos MAD'!H:W,16,0)</f>
        <v>#N/A</v>
      </c>
      <c r="AE448" s="120" t="e">
        <f>VLOOKUP(Tabla1[[#This Row],[dn]],'HOJA 3 MEDICAMENTOS'!G:Q,11,0)</f>
        <v>#N/A</v>
      </c>
      <c r="AF448" s="119" t="e">
        <f>VLOOKUP(Tabla1[[#This Row],[dn]],'base pendientes viva 1a'!C:Q,15,0)</f>
        <v>#N/A</v>
      </c>
      <c r="AG448" s="119"/>
      <c r="AH448" s="119"/>
      <c r="AI448" s="120" t="str">
        <f>VLOOKUP(Tabla1[[#This Row],[MOTIVO]],clasificador!A:C,2,0)</f>
        <v>Acceso</v>
      </c>
      <c r="AJ448" s="120" t="str">
        <f>VLOOKUP(Tabla1[[#This Row],[MOTIVO]],clasificador!A:C,3,0)</f>
        <v>SERVICIO</v>
      </c>
      <c r="AK448" s="329"/>
    </row>
    <row r="449" spans="1:37" ht="18.75" hidden="1" customHeight="1">
      <c r="A449" s="120">
        <f>YEAR(Tabla1[[#This Row],[FECHA DEL INCIDENTE]])*100+MONTH(Tabla1[[#This Row],[FECHA DEL INCIDENTE]])</f>
        <v>202505</v>
      </c>
      <c r="B449" s="1" t="s">
        <v>6347</v>
      </c>
      <c r="C449" s="1" t="s">
        <v>6348</v>
      </c>
      <c r="D449" s="1" t="s">
        <v>1067</v>
      </c>
      <c r="E449" s="120" t="s">
        <v>400</v>
      </c>
      <c r="F449" s="1" t="s">
        <v>2</v>
      </c>
      <c r="G449" s="232">
        <v>9946530</v>
      </c>
      <c r="H449" s="122" t="s">
        <v>7554</v>
      </c>
      <c r="I449" s="119"/>
      <c r="J449" s="235"/>
      <c r="K449" s="69" t="s">
        <v>7555</v>
      </c>
      <c r="L449" s="1" t="s">
        <v>7556</v>
      </c>
      <c r="M449" s="120"/>
      <c r="N449" t="s">
        <v>26</v>
      </c>
      <c r="O449" s="1" t="s">
        <v>358</v>
      </c>
      <c r="P449" s="66" t="s">
        <v>7557</v>
      </c>
      <c r="Q449" s="6" t="s">
        <v>6352</v>
      </c>
      <c r="R449" s="10" t="s">
        <v>338</v>
      </c>
      <c r="S449" s="1" t="s">
        <v>6353</v>
      </c>
      <c r="T449" s="117">
        <v>45798</v>
      </c>
      <c r="U449" s="67" t="s">
        <v>7558</v>
      </c>
      <c r="V449" s="9">
        <v>45821</v>
      </c>
      <c r="W449" s="1" t="s">
        <v>141</v>
      </c>
      <c r="X449" s="120">
        <f>NETWORKDAYS(Tabla1[[#This Row],[FECHA DEL INCIDENTE]],Tabla1[[#This Row],[FECHA DE RESPUESTA]])</f>
        <v>18</v>
      </c>
      <c r="Y449" s="120" t="str">
        <f>IF(Tabla1[[#This Row],[ESTADO]]="ACTIVA","ACTIVA",IF(Tabla1[[#This Row],[ESTADO]]="CERRADA","CERRADA",IF(Tabla1[[#This Row],[ESTADO]]="TRASLADADA","CERRADA",IF(Tabla1[[#This Row],[ESTADO]]="DESMONTADA","CERRADA",IF(Tabla1[[#This Row],[ESTADO]]="SEGUIMIENTO","ACTIVA")))))</f>
        <v>CERRADA</v>
      </c>
      <c r="Z449" s="120" t="str">
        <f>+IF(Tabla1[[#This Row],[T. RESPUESTA]]&lt;=1,"24 HORAS",IF(Tabla1[[#This Row],[T. RESPUESTA]]=2,"48 HORAS",IF(Tabla1[[#This Row],[T. RESPUESTA]]=3,"72 HORAS",IF(Tabla1[[#This Row],[T. RESPUESTA]]=4,"96 HORAS",IF(Tabla1[[#This Row],[T. RESPUESTA]]=5,"120 HORAS",IF(Tabla1[[#This Row],[T. RESPUESTA]]&gt;=6,"6 DIAS O MAS","ERROR"))))))</f>
        <v>6 DIAS O MAS</v>
      </c>
      <c r="AA449" s="1" t="s">
        <v>6355</v>
      </c>
      <c r="AB449" s="120" t="str">
        <f>TEXT(Tabla1[[#This Row],[FECHA DEL INCIDENTE]],"MMM-DD")</f>
        <v>may-21</v>
      </c>
      <c r="AC449" s="122" t="e">
        <f>VLOOKUP(G449,'Archivo data rimac reclamos'!B:C,2,0)</f>
        <v>#N/A</v>
      </c>
      <c r="AD449" s="122" t="e">
        <f>VLOOKUP(Tabla1[[#This Row],[dn]],'Reporte de casos MAD'!H:W,16,0)</f>
        <v>#N/A</v>
      </c>
      <c r="AE449" s="120" t="e">
        <f>VLOOKUP(Tabla1[[#This Row],[dn]],'HOJA 3 MEDICAMENTOS'!G:Q,11,0)</f>
        <v>#N/A</v>
      </c>
      <c r="AF449" s="119" t="e">
        <f>VLOOKUP(Tabla1[[#This Row],[dn]],'base pendientes viva 1a'!C:Q,15,0)</f>
        <v>#N/A</v>
      </c>
      <c r="AG449" s="119"/>
      <c r="AH449" s="119"/>
      <c r="AI449" s="120" t="str">
        <f>VLOOKUP(Tabla1[[#This Row],[MOTIVO]],clasificador!A:C,2,0)</f>
        <v>Medicamentos</v>
      </c>
      <c r="AJ449" s="120" t="str">
        <f>VLOOKUP(Tabla1[[#This Row],[MOTIVO]],clasificador!A:C,3,0)</f>
        <v>SERVICIO</v>
      </c>
      <c r="AK449" s="329"/>
    </row>
    <row r="450" spans="1:37" ht="18.75" customHeight="1">
      <c r="A450" s="120">
        <f>YEAR(Tabla1[[#This Row],[FECHA DEL INCIDENTE]])*100+MONTH(Tabla1[[#This Row],[FECHA DEL INCIDENTE]])</f>
        <v>202505</v>
      </c>
      <c r="B450" s="1" t="s">
        <v>6347</v>
      </c>
      <c r="C450" s="1" t="s">
        <v>6348</v>
      </c>
      <c r="D450" s="1" t="s">
        <v>1067</v>
      </c>
      <c r="E450" s="120" t="s">
        <v>400</v>
      </c>
      <c r="F450" s="120"/>
      <c r="G450" s="232"/>
      <c r="H450" s="2" t="s">
        <v>7559</v>
      </c>
      <c r="I450" s="119"/>
      <c r="J450" s="235"/>
      <c r="K450" s="120"/>
      <c r="L450" s="120"/>
      <c r="M450" s="120"/>
      <c r="N450" s="119" t="s">
        <v>6498</v>
      </c>
      <c r="O450" s="1" t="s">
        <v>299</v>
      </c>
      <c r="P450" s="121" t="s">
        <v>7560</v>
      </c>
      <c r="Q450" s="6" t="s">
        <v>313</v>
      </c>
      <c r="R450" s="10" t="s">
        <v>400</v>
      </c>
      <c r="S450" s="1" t="s">
        <v>422</v>
      </c>
      <c r="T450" s="117">
        <v>45799</v>
      </c>
      <c r="U450" s="67" t="s">
        <v>7561</v>
      </c>
      <c r="V450" s="117">
        <v>45800</v>
      </c>
      <c r="W450" s="1" t="s">
        <v>141</v>
      </c>
      <c r="X450" s="120">
        <f>NETWORKDAYS(Tabla1[[#This Row],[FECHA DEL INCIDENTE]],Tabla1[[#This Row],[FECHA DE RESPUESTA]])</f>
        <v>2</v>
      </c>
      <c r="Y450" s="120" t="str">
        <f>IF(Tabla1[[#This Row],[ESTADO]]="ACTIVA","ACTIVA",IF(Tabla1[[#This Row],[ESTADO]]="CERRADA","CERRADA",IF(Tabla1[[#This Row],[ESTADO]]="TRASLADADA","CERRADA",IF(Tabla1[[#This Row],[ESTADO]]="DESMONTADA","CERRADA",IF(Tabla1[[#This Row],[ESTADO]]="SEGUIMIENTO","ACTIVA")))))</f>
        <v>CERRADA</v>
      </c>
      <c r="Z450" s="120" t="str">
        <f>+IF(Tabla1[[#This Row],[T. RESPUESTA]]&lt;=1,"24 HORAS",IF(Tabla1[[#This Row],[T. RESPUESTA]]=2,"48 HORAS",IF(Tabla1[[#This Row],[T. RESPUESTA]]=3,"72 HORAS",IF(Tabla1[[#This Row],[T. RESPUESTA]]=4,"96 HORAS",IF(Tabla1[[#This Row],[T. RESPUESTA]]=5,"120 HORAS",IF(Tabla1[[#This Row],[T. RESPUESTA]]&gt;=6,"6 DIAS O MAS","ERROR"))))))</f>
        <v>48 HORAS</v>
      </c>
      <c r="AA450" s="1" t="s">
        <v>6355</v>
      </c>
      <c r="AB450" s="120" t="str">
        <f>TEXT(Tabla1[[#This Row],[FECHA DEL INCIDENTE]],"MMM-DD")</f>
        <v>may-22</v>
      </c>
      <c r="AC450" s="122" t="e">
        <f>VLOOKUP(G450,'Archivo data rimac reclamos'!B:C,2,0)</f>
        <v>#N/A</v>
      </c>
      <c r="AD450" s="122" t="e">
        <f>VLOOKUP(Tabla1[[#This Row],[dn]],'Reporte de casos MAD'!H:W,16,0)</f>
        <v>#N/A</v>
      </c>
      <c r="AE450" s="120" t="e">
        <f>VLOOKUP(Tabla1[[#This Row],[dn]],'HOJA 3 MEDICAMENTOS'!G:Q,11,0)</f>
        <v>#N/A</v>
      </c>
      <c r="AF450" s="119" t="e">
        <f>VLOOKUP(Tabla1[[#This Row],[dn]],'base pendientes viva 1a'!C:Q,15,0)</f>
        <v>#N/A</v>
      </c>
      <c r="AG450" s="119"/>
      <c r="AH450" s="119"/>
      <c r="AI450" s="120" t="str">
        <f>VLOOKUP(Tabla1[[#This Row],[MOTIVO]],clasificador!A:C,2,0)</f>
        <v>Acceso</v>
      </c>
      <c r="AJ450" s="120" t="str">
        <f>VLOOKUP(Tabla1[[#This Row],[MOTIVO]],clasificador!A:C,3,0)</f>
        <v>SERVICIO</v>
      </c>
      <c r="AK450" s="329"/>
    </row>
    <row r="451" spans="1:37" ht="18.75" hidden="1" customHeight="1">
      <c r="A451" s="120">
        <f>YEAR(Tabla1[[#This Row],[FECHA DEL INCIDENTE]])*100+MONTH(Tabla1[[#This Row],[FECHA DEL INCIDENTE]])</f>
        <v>202505</v>
      </c>
      <c r="B451" s="120" t="s">
        <v>6347</v>
      </c>
      <c r="C451" s="120" t="s">
        <v>6348</v>
      </c>
      <c r="D451" s="120" t="s">
        <v>1067</v>
      </c>
      <c r="E451" s="1" t="s">
        <v>6819</v>
      </c>
      <c r="F451" s="120"/>
      <c r="G451" s="232"/>
      <c r="H451" s="111" t="s">
        <v>7562</v>
      </c>
      <c r="I451" s="119"/>
      <c r="J451" s="235"/>
      <c r="K451" s="120"/>
      <c r="L451" s="120"/>
      <c r="M451" s="120"/>
      <c r="N451" s="119" t="s">
        <v>6498</v>
      </c>
      <c r="O451" s="1" t="s">
        <v>299</v>
      </c>
      <c r="P451" s="125" t="s">
        <v>7563</v>
      </c>
      <c r="Q451" s="6" t="s">
        <v>6352</v>
      </c>
      <c r="R451" s="10" t="s">
        <v>338</v>
      </c>
      <c r="S451" s="1" t="s">
        <v>6353</v>
      </c>
      <c r="T451" s="117">
        <v>45799</v>
      </c>
      <c r="U451" s="124" t="s">
        <v>7564</v>
      </c>
      <c r="V451" s="117">
        <v>45845</v>
      </c>
      <c r="W451" s="120" t="s">
        <v>141</v>
      </c>
      <c r="X451" s="120">
        <f>NETWORKDAYS(Tabla1[[#This Row],[FECHA DEL INCIDENTE]],Tabla1[[#This Row],[FECHA DE RESPUESTA]])</f>
        <v>33</v>
      </c>
      <c r="Y451" s="120" t="str">
        <f>IF(Tabla1[[#This Row],[ESTADO]]="ACTIVA","ACTIVA",IF(Tabla1[[#This Row],[ESTADO]]="CERRADA","CERRADA",IF(Tabla1[[#This Row],[ESTADO]]="TRASLADADA","CERRADA",IF(Tabla1[[#This Row],[ESTADO]]="DESMONTADA","CERRADA",IF(Tabla1[[#This Row],[ESTADO]]="SEGUIMIENTO","ACTIVA")))))</f>
        <v>CERRADA</v>
      </c>
      <c r="Z451" s="120" t="str">
        <f>+IF(Tabla1[[#This Row],[T. RESPUESTA]]&lt;=1,"24 HORAS",IF(Tabla1[[#This Row],[T. RESPUESTA]]=2,"48 HORAS",IF(Tabla1[[#This Row],[T. RESPUESTA]]=3,"72 HORAS",IF(Tabla1[[#This Row],[T. RESPUESTA]]=4,"96 HORAS",IF(Tabla1[[#This Row],[T. RESPUESTA]]=5,"120 HORAS",IF(Tabla1[[#This Row],[T. RESPUESTA]]&gt;=6,"6 DIAS O MAS","ERROR"))))))</f>
        <v>6 DIAS O MAS</v>
      </c>
      <c r="AA451" s="1" t="s">
        <v>6355</v>
      </c>
      <c r="AB451" s="120" t="str">
        <f>TEXT(Tabla1[[#This Row],[FECHA DEL INCIDENTE]],"MMM-DD")</f>
        <v>may-22</v>
      </c>
      <c r="AC451" s="122" t="e">
        <f>VLOOKUP(G451,'Archivo data rimac reclamos'!B:C,2,0)</f>
        <v>#N/A</v>
      </c>
      <c r="AD451" s="122" t="e">
        <f>VLOOKUP(Tabla1[[#This Row],[dn]],'Reporte de casos MAD'!H:W,16,0)</f>
        <v>#N/A</v>
      </c>
      <c r="AE451" s="120" t="e">
        <f>VLOOKUP(Tabla1[[#This Row],[dn]],'HOJA 3 MEDICAMENTOS'!G:Q,11,0)</f>
        <v>#N/A</v>
      </c>
      <c r="AF451" s="119" t="e">
        <f>VLOOKUP(Tabla1[[#This Row],[dn]],'base pendientes viva 1a'!C:Q,15,0)</f>
        <v>#N/A</v>
      </c>
      <c r="AG451" s="119"/>
      <c r="AH451" s="119"/>
      <c r="AI451" s="120" t="str">
        <f>VLOOKUP(Tabla1[[#This Row],[MOTIVO]],clasificador!A:C,2,0)</f>
        <v>Medicamentos</v>
      </c>
      <c r="AJ451" s="120" t="str">
        <f>VLOOKUP(Tabla1[[#This Row],[MOTIVO]],clasificador!A:C,3,0)</f>
        <v>SERVICIO</v>
      </c>
      <c r="AK451" s="329"/>
    </row>
    <row r="452" spans="1:37" ht="18.75" hidden="1" customHeight="1">
      <c r="A452" s="120">
        <f>YEAR(Tabla1[[#This Row],[FECHA DEL INCIDENTE]])*100+MONTH(Tabla1[[#This Row],[FECHA DEL INCIDENTE]])</f>
        <v>202505</v>
      </c>
      <c r="B452" s="120" t="s">
        <v>6347</v>
      </c>
      <c r="C452" s="120" t="s">
        <v>6348</v>
      </c>
      <c r="D452" s="120" t="s">
        <v>1067</v>
      </c>
      <c r="E452" s="1" t="s">
        <v>6819</v>
      </c>
      <c r="F452" s="120"/>
      <c r="G452" s="232"/>
      <c r="H452" s="122" t="s">
        <v>7565</v>
      </c>
      <c r="I452" s="119"/>
      <c r="J452" s="235"/>
      <c r="K452" s="120"/>
      <c r="L452" s="120"/>
      <c r="M452" s="120"/>
      <c r="N452" s="119" t="s">
        <v>6498</v>
      </c>
      <c r="O452" s="1" t="s">
        <v>299</v>
      </c>
      <c r="P452" s="6" t="s">
        <v>7566</v>
      </c>
      <c r="Q452" s="6" t="s">
        <v>6352</v>
      </c>
      <c r="R452" s="10" t="s">
        <v>338</v>
      </c>
      <c r="S452" s="1" t="s">
        <v>6353</v>
      </c>
      <c r="T452" s="117">
        <v>45800</v>
      </c>
      <c r="U452" s="123" t="s">
        <v>7567</v>
      </c>
      <c r="V452" s="117">
        <v>45845</v>
      </c>
      <c r="W452" s="120" t="s">
        <v>141</v>
      </c>
      <c r="X452" s="120">
        <f>NETWORKDAYS(Tabla1[[#This Row],[FECHA DEL INCIDENTE]],Tabla1[[#This Row],[FECHA DE RESPUESTA]])</f>
        <v>32</v>
      </c>
      <c r="Y452" s="120" t="str">
        <f>IF(Tabla1[[#This Row],[ESTADO]]="ACTIVA","ACTIVA",IF(Tabla1[[#This Row],[ESTADO]]="CERRADA","CERRADA",IF(Tabla1[[#This Row],[ESTADO]]="TRASLADADA","CERRADA",IF(Tabla1[[#This Row],[ESTADO]]="DESMONTADA","CERRADA",IF(Tabla1[[#This Row],[ESTADO]]="SEGUIMIENTO","ACTIVA")))))</f>
        <v>CERRADA</v>
      </c>
      <c r="Z452" s="120" t="str">
        <f>+IF(Tabla1[[#This Row],[T. RESPUESTA]]&lt;=1,"24 HORAS",IF(Tabla1[[#This Row],[T. RESPUESTA]]=2,"48 HORAS",IF(Tabla1[[#This Row],[T. RESPUESTA]]=3,"72 HORAS",IF(Tabla1[[#This Row],[T. RESPUESTA]]=4,"96 HORAS",IF(Tabla1[[#This Row],[T. RESPUESTA]]=5,"120 HORAS",IF(Tabla1[[#This Row],[T. RESPUESTA]]&gt;=6,"6 DIAS O MAS","ERROR"))))))</f>
        <v>6 DIAS O MAS</v>
      </c>
      <c r="AA452" s="1" t="s">
        <v>6355</v>
      </c>
      <c r="AB452" s="120" t="str">
        <f>TEXT(Tabla1[[#This Row],[FECHA DEL INCIDENTE]],"MMM-DD")</f>
        <v>may-23</v>
      </c>
      <c r="AC452" s="122" t="e">
        <f>VLOOKUP(G452,'Archivo data rimac reclamos'!B:C,2,0)</f>
        <v>#N/A</v>
      </c>
      <c r="AD452" s="122" t="e">
        <f>VLOOKUP(Tabla1[[#This Row],[dn]],'Reporte de casos MAD'!H:W,16,0)</f>
        <v>#N/A</v>
      </c>
      <c r="AE452" s="120" t="e">
        <f>VLOOKUP(Tabla1[[#This Row],[dn]],'HOJA 3 MEDICAMENTOS'!G:Q,11,0)</f>
        <v>#N/A</v>
      </c>
      <c r="AF452" s="119" t="e">
        <f>VLOOKUP(Tabla1[[#This Row],[dn]],'base pendientes viva 1a'!C:Q,15,0)</f>
        <v>#N/A</v>
      </c>
      <c r="AG452" s="119"/>
      <c r="AH452" s="119"/>
      <c r="AI452" s="120" t="str">
        <f>VLOOKUP(Tabla1[[#This Row],[MOTIVO]],clasificador!A:C,2,0)</f>
        <v>Medicamentos</v>
      </c>
      <c r="AJ452" s="120" t="str">
        <f>VLOOKUP(Tabla1[[#This Row],[MOTIVO]],clasificador!A:C,3,0)</f>
        <v>SERVICIO</v>
      </c>
      <c r="AK452" s="329"/>
    </row>
    <row r="453" spans="1:37" ht="18.75" hidden="1" customHeight="1">
      <c r="A453" s="120">
        <f>YEAR(Tabla1[[#This Row],[FECHA DEL INCIDENTE]])*100+MONTH(Tabla1[[#This Row],[FECHA DEL INCIDENTE]])</f>
        <v>202505</v>
      </c>
      <c r="B453" s="120" t="s">
        <v>6347</v>
      </c>
      <c r="C453" s="120" t="s">
        <v>6348</v>
      </c>
      <c r="D453" s="120" t="s">
        <v>1067</v>
      </c>
      <c r="E453" s="1" t="s">
        <v>400</v>
      </c>
      <c r="F453" s="120" t="s">
        <v>2</v>
      </c>
      <c r="G453" s="176"/>
      <c r="H453" s="2" t="s">
        <v>238</v>
      </c>
      <c r="I453"/>
      <c r="J453" s="176"/>
      <c r="K453" s="1"/>
      <c r="L453" s="1"/>
      <c r="M453" s="1"/>
      <c r="N453" t="s">
        <v>298</v>
      </c>
      <c r="O453" s="1" t="s">
        <v>299</v>
      </c>
      <c r="P453" s="112" t="s">
        <v>7568</v>
      </c>
      <c r="Q453" s="6" t="s">
        <v>301</v>
      </c>
      <c r="R453" s="10" t="s">
        <v>408</v>
      </c>
      <c r="S453" s="1" t="s">
        <v>6718</v>
      </c>
      <c r="T453" s="9">
        <v>45804</v>
      </c>
      <c r="U453" s="67" t="s">
        <v>7569</v>
      </c>
      <c r="V453" s="117">
        <v>45864</v>
      </c>
      <c r="W453" s="1" t="s">
        <v>141</v>
      </c>
      <c r="X453" s="1">
        <f>NETWORKDAYS(Tabla1[[#This Row],[FECHA DEL INCIDENTE]],Tabla1[[#This Row],[FECHA DE RESPUESTA]])</f>
        <v>44</v>
      </c>
      <c r="Y453" s="120" t="str">
        <f>IF(Tabla1[[#This Row],[ESTADO]]="ACTIVA","ACTIVA",IF(Tabla1[[#This Row],[ESTADO]]="CERRADA","CERRADA",IF(Tabla1[[#This Row],[ESTADO]]="TRASLADADA","CERRADA",IF(Tabla1[[#This Row],[ESTADO]]="DESMONTADA","CERRADA",IF(Tabla1[[#This Row],[ESTADO]]="SEGUIMIENTO","ACTIVA")))))</f>
        <v>CERRADA</v>
      </c>
      <c r="Z453" s="1" t="str">
        <f>+IF(Tabla1[[#This Row],[T. RESPUESTA]]&lt;=1,"24 HORAS",IF(Tabla1[[#This Row],[T. RESPUESTA]]=2,"48 HORAS",IF(Tabla1[[#This Row],[T. RESPUESTA]]=3,"72 HORAS",IF(Tabla1[[#This Row],[T. RESPUESTA]]=4,"96 HORAS",IF(Tabla1[[#This Row],[T. RESPUESTA]]=5,"120 HORAS",IF(Tabla1[[#This Row],[T. RESPUESTA]]&gt;=6,"6 DIAS O MAS","ERROR"))))))</f>
        <v>6 DIAS O MAS</v>
      </c>
      <c r="AA453" s="1" t="s">
        <v>6355</v>
      </c>
      <c r="AB453" s="120" t="str">
        <f>TEXT(Tabla1[[#This Row],[FECHA DEL INCIDENTE]],"MMM-DD")</f>
        <v>may-27</v>
      </c>
      <c r="AC453" s="2" t="e">
        <f>VLOOKUP(G453,'Archivo data rimac reclamos'!B:C,2,0)</f>
        <v>#N/A</v>
      </c>
      <c r="AD453" s="2" t="e">
        <f>VLOOKUP(Tabla1[[#This Row],[dn]],'Reporte de casos MAD'!H:W,16,0)</f>
        <v>#N/A</v>
      </c>
      <c r="AE453" s="1" t="e">
        <f>VLOOKUP(Tabla1[[#This Row],[dn]],'HOJA 3 MEDICAMENTOS'!G:Q,11,0)</f>
        <v>#N/A</v>
      </c>
      <c r="AF453" t="e">
        <f>VLOOKUP(Tabla1[[#This Row],[dn]],'base pendientes viva 1a'!C:Q,15,0)</f>
        <v>#N/A</v>
      </c>
      <c r="AG453"/>
      <c r="AH453"/>
      <c r="AI453" s="1" t="str">
        <f>VLOOKUP(Tabla1[[#This Row],[MOTIVO]],clasificador!A:C,2,0)</f>
        <v>Solicitud</v>
      </c>
      <c r="AJ453" s="1" t="str">
        <f>VLOOKUP(Tabla1[[#This Row],[MOTIVO]],clasificador!A:C,3,0)</f>
        <v>SOLICITUD</v>
      </c>
      <c r="AK453" s="329"/>
    </row>
    <row r="454" spans="1:37" ht="18.75" hidden="1" customHeight="1">
      <c r="A454" s="120">
        <f>YEAR(Tabla1[[#This Row],[FECHA DEL INCIDENTE]])*100+MONTH(Tabla1[[#This Row],[FECHA DEL INCIDENTE]])</f>
        <v>202505</v>
      </c>
      <c r="B454" s="120" t="s">
        <v>6347</v>
      </c>
      <c r="C454" s="120" t="s">
        <v>6348</v>
      </c>
      <c r="D454" s="120" t="s">
        <v>1067</v>
      </c>
      <c r="E454" s="120" t="s">
        <v>400</v>
      </c>
      <c r="F454" s="120" t="s">
        <v>2</v>
      </c>
      <c r="G454" s="232">
        <v>9437292</v>
      </c>
      <c r="H454" s="2" t="s">
        <v>7176</v>
      </c>
      <c r="I454"/>
      <c r="J454" s="176"/>
      <c r="K454" s="1"/>
      <c r="L454" s="1"/>
      <c r="M454" s="1"/>
      <c r="N454" s="119" t="s">
        <v>6498</v>
      </c>
      <c r="O454" s="1" t="s">
        <v>299</v>
      </c>
      <c r="P454" s="66" t="s">
        <v>7570</v>
      </c>
      <c r="Q454" s="6" t="s">
        <v>6352</v>
      </c>
      <c r="R454" s="10" t="s">
        <v>338</v>
      </c>
      <c r="S454" s="1" t="s">
        <v>6353</v>
      </c>
      <c r="T454" s="9">
        <v>45805</v>
      </c>
      <c r="U454" s="67" t="s">
        <v>7571</v>
      </c>
      <c r="V454" s="9">
        <v>45805</v>
      </c>
      <c r="W454" s="1" t="s">
        <v>141</v>
      </c>
      <c r="X454" s="1">
        <f>NETWORKDAYS(Tabla1[[#This Row],[FECHA DEL INCIDENTE]],Tabla1[[#This Row],[FECHA DE RESPUESTA]])</f>
        <v>1</v>
      </c>
      <c r="Y454" s="120" t="str">
        <f>IF(Tabla1[[#This Row],[ESTADO]]="ACTIVA","ACTIVA",IF(Tabla1[[#This Row],[ESTADO]]="CERRADA","CERRADA",IF(Tabla1[[#This Row],[ESTADO]]="TRASLADADA","CERRADA",IF(Tabla1[[#This Row],[ESTADO]]="DESMONTADA","CERRADA",IF(Tabla1[[#This Row],[ESTADO]]="SEGUIMIENTO","ACTIVA")))))</f>
        <v>CERRADA</v>
      </c>
      <c r="Z454" s="1" t="str">
        <f>+IF(Tabla1[[#This Row],[T. RESPUESTA]]&lt;=1,"24 HORAS",IF(Tabla1[[#This Row],[T. RESPUESTA]]=2,"48 HORAS",IF(Tabla1[[#This Row],[T. RESPUESTA]]=3,"72 HORAS",IF(Tabla1[[#This Row],[T. RESPUESTA]]=4,"96 HORAS",IF(Tabla1[[#This Row],[T. RESPUESTA]]=5,"120 HORAS",IF(Tabla1[[#This Row],[T. RESPUESTA]]&gt;=6,"6 DIAS O MAS","ERROR"))))))</f>
        <v>24 HORAS</v>
      </c>
      <c r="AA454" s="1" t="s">
        <v>6355</v>
      </c>
      <c r="AB454" s="120" t="str">
        <f>TEXT(Tabla1[[#This Row],[FECHA DEL INCIDENTE]],"MMM-DD")</f>
        <v>may-28</v>
      </c>
      <c r="AC454" s="2" t="e">
        <f>VLOOKUP(G454,'Archivo data rimac reclamos'!B:C,2,0)</f>
        <v>#N/A</v>
      </c>
      <c r="AD454" s="2" t="e">
        <f>VLOOKUP(Tabla1[[#This Row],[dn]],'Reporte de casos MAD'!H:W,16,0)</f>
        <v>#N/A</v>
      </c>
      <c r="AE454" s="1" t="e">
        <f>VLOOKUP(Tabla1[[#This Row],[dn]],'HOJA 3 MEDICAMENTOS'!G:Q,11,0)</f>
        <v>#N/A</v>
      </c>
      <c r="AF454" t="e">
        <f>VLOOKUP(Tabla1[[#This Row],[dn]],'base pendientes viva 1a'!C:Q,15,0)</f>
        <v>#N/A</v>
      </c>
      <c r="AG454"/>
      <c r="AH454"/>
      <c r="AI454" s="120" t="str">
        <f>VLOOKUP(Tabla1[[#This Row],[MOTIVO]],clasificador!A:C,2,0)</f>
        <v>Medicamentos</v>
      </c>
      <c r="AJ454" s="120" t="str">
        <f>VLOOKUP(Tabla1[[#This Row],[MOTIVO]],clasificador!A:C,3,0)</f>
        <v>SERVICIO</v>
      </c>
      <c r="AK454" s="329"/>
    </row>
    <row r="455" spans="1:37" ht="18.75" hidden="1" customHeight="1">
      <c r="A455" s="120">
        <f>YEAR(Tabla1[[#This Row],[FECHA DEL INCIDENTE]])*100+MONTH(Tabla1[[#This Row],[FECHA DEL INCIDENTE]])</f>
        <v>202505</v>
      </c>
      <c r="B455" s="120" t="s">
        <v>6347</v>
      </c>
      <c r="C455" s="120" t="s">
        <v>6348</v>
      </c>
      <c r="D455" s="120" t="s">
        <v>1067</v>
      </c>
      <c r="E455" s="120" t="s">
        <v>400</v>
      </c>
      <c r="F455" s="120" t="s">
        <v>2</v>
      </c>
      <c r="G455" s="232">
        <v>7815648</v>
      </c>
      <c r="H455" s="2" t="s">
        <v>7523</v>
      </c>
      <c r="I455"/>
      <c r="J455" s="176"/>
      <c r="K455" s="1"/>
      <c r="L455" s="1"/>
      <c r="M455" s="1"/>
      <c r="N455" s="119" t="s">
        <v>6498</v>
      </c>
      <c r="O455" s="1" t="s">
        <v>299</v>
      </c>
      <c r="P455" s="66" t="s">
        <v>7572</v>
      </c>
      <c r="Q455" s="6" t="s">
        <v>313</v>
      </c>
      <c r="R455" s="10" t="s">
        <v>408</v>
      </c>
      <c r="S455" s="1" t="s">
        <v>6718</v>
      </c>
      <c r="T455" s="9">
        <v>45805</v>
      </c>
      <c r="U455" s="67" t="s">
        <v>7573</v>
      </c>
      <c r="V455" s="9">
        <v>45807</v>
      </c>
      <c r="W455" s="1" t="s">
        <v>141</v>
      </c>
      <c r="X455" s="1">
        <f>NETWORKDAYS(Tabla1[[#This Row],[FECHA DEL INCIDENTE]],Tabla1[[#This Row],[FECHA DE RESPUESTA]])</f>
        <v>3</v>
      </c>
      <c r="Y455" s="120" t="str">
        <f>IF(Tabla1[[#This Row],[ESTADO]]="ACTIVA","ACTIVA",IF(Tabla1[[#This Row],[ESTADO]]="CERRADA","CERRADA",IF(Tabla1[[#This Row],[ESTADO]]="TRASLADADA","CERRADA",IF(Tabla1[[#This Row],[ESTADO]]="DESMONTADA","CERRADA",IF(Tabla1[[#This Row],[ESTADO]]="SEGUIMIENTO","ACTIVA")))))</f>
        <v>CERRADA</v>
      </c>
      <c r="Z455" s="1" t="str">
        <f>+IF(Tabla1[[#This Row],[T. RESPUESTA]]&lt;=1,"24 HORAS",IF(Tabla1[[#This Row],[T. RESPUESTA]]=2,"48 HORAS",IF(Tabla1[[#This Row],[T. RESPUESTA]]=3,"72 HORAS",IF(Tabla1[[#This Row],[T. RESPUESTA]]=4,"96 HORAS",IF(Tabla1[[#This Row],[T. RESPUESTA]]=5,"120 HORAS",IF(Tabla1[[#This Row],[T. RESPUESTA]]&gt;=6,"6 DIAS O MAS","ERROR"))))))</f>
        <v>72 HORAS</v>
      </c>
      <c r="AA455" s="1" t="s">
        <v>6355</v>
      </c>
      <c r="AB455" s="120" t="str">
        <f>TEXT(Tabla1[[#This Row],[FECHA DEL INCIDENTE]],"MMM-DD")</f>
        <v>may-28</v>
      </c>
      <c r="AC455" s="2" t="e">
        <f>VLOOKUP(G455,'Archivo data rimac reclamos'!B:C,2,0)</f>
        <v>#N/A</v>
      </c>
      <c r="AD455" s="2" t="e">
        <f>VLOOKUP(Tabla1[[#This Row],[dn]],'Reporte de casos MAD'!H:W,16,0)</f>
        <v>#N/A</v>
      </c>
      <c r="AE455" s="1" t="e">
        <f>VLOOKUP(Tabla1[[#This Row],[dn]],'HOJA 3 MEDICAMENTOS'!G:Q,11,0)</f>
        <v>#N/A</v>
      </c>
      <c r="AF455" t="e">
        <f>VLOOKUP(Tabla1[[#This Row],[dn]],'base pendientes viva 1a'!C:Q,15,0)</f>
        <v>#N/A</v>
      </c>
      <c r="AG455"/>
      <c r="AH455"/>
      <c r="AI455" s="120" t="str">
        <f>VLOOKUP(Tabla1[[#This Row],[MOTIVO]],clasificador!A:C,2,0)</f>
        <v>Acceso</v>
      </c>
      <c r="AJ455" s="120" t="str">
        <f>VLOOKUP(Tabla1[[#This Row],[MOTIVO]],clasificador!A:C,3,0)</f>
        <v>SERVICIO</v>
      </c>
      <c r="AK455" s="329"/>
    </row>
    <row r="456" spans="1:37" ht="18.75" hidden="1" customHeight="1">
      <c r="A456" s="120">
        <f>YEAR(Tabla1[[#This Row],[FECHA DEL INCIDENTE]])*100+MONTH(Tabla1[[#This Row],[FECHA DEL INCIDENTE]])</f>
        <v>202505</v>
      </c>
      <c r="B456" s="120" t="s">
        <v>6347</v>
      </c>
      <c r="C456" s="120" t="s">
        <v>6348</v>
      </c>
      <c r="D456" s="120" t="s">
        <v>1067</v>
      </c>
      <c r="E456" s="120" t="s">
        <v>400</v>
      </c>
      <c r="F456" s="120" t="s">
        <v>2</v>
      </c>
      <c r="G456" s="208">
        <v>73007633</v>
      </c>
      <c r="H456" s="2" t="s">
        <v>7574</v>
      </c>
      <c r="I456"/>
      <c r="J456" s="176">
        <v>987020740</v>
      </c>
      <c r="K456" s="1"/>
      <c r="L456" s="1"/>
      <c r="M456" s="1"/>
      <c r="N456" t="s">
        <v>26</v>
      </c>
      <c r="O456" s="1" t="s">
        <v>7575</v>
      </c>
      <c r="P456" s="66" t="s">
        <v>7576</v>
      </c>
      <c r="Q456" s="6" t="s">
        <v>313</v>
      </c>
      <c r="R456" s="10" t="s">
        <v>383</v>
      </c>
      <c r="S456" s="1" t="s">
        <v>405</v>
      </c>
      <c r="T456" s="9">
        <v>45805</v>
      </c>
      <c r="U456" s="67" t="s">
        <v>7577</v>
      </c>
      <c r="V456" s="9">
        <v>45821</v>
      </c>
      <c r="W456" s="1" t="s">
        <v>141</v>
      </c>
      <c r="X456" s="1">
        <f>NETWORKDAYS(Tabla1[[#This Row],[FECHA DEL INCIDENTE]],Tabla1[[#This Row],[FECHA DE RESPUESTA]])</f>
        <v>13</v>
      </c>
      <c r="Y456" s="120" t="str">
        <f>IF(Tabla1[[#This Row],[ESTADO]]="ACTIVA","ACTIVA",IF(Tabla1[[#This Row],[ESTADO]]="CERRADA","CERRADA",IF(Tabla1[[#This Row],[ESTADO]]="TRASLADADA","CERRADA",IF(Tabla1[[#This Row],[ESTADO]]="DESMONTADA","CERRADA",IF(Tabla1[[#This Row],[ESTADO]]="SEGUIMIENTO","ACTIVA")))))</f>
        <v>CERRADA</v>
      </c>
      <c r="Z456" s="1" t="str">
        <f>+IF(Tabla1[[#This Row],[T. RESPUESTA]]&lt;=1,"24 HORAS",IF(Tabla1[[#This Row],[T. RESPUESTA]]=2,"48 HORAS",IF(Tabla1[[#This Row],[T. RESPUESTA]]=3,"72 HORAS",IF(Tabla1[[#This Row],[T. RESPUESTA]]=4,"96 HORAS",IF(Tabla1[[#This Row],[T. RESPUESTA]]=5,"120 HORAS",IF(Tabla1[[#This Row],[T. RESPUESTA]]&gt;=6,"6 DIAS O MAS","ERROR"))))))</f>
        <v>6 DIAS O MAS</v>
      </c>
      <c r="AA456" s="1" t="s">
        <v>6355</v>
      </c>
      <c r="AB456" s="120" t="str">
        <f>TEXT(Tabla1[[#This Row],[FECHA DEL INCIDENTE]],"MMM-DD")</f>
        <v>may-28</v>
      </c>
      <c r="AC456" s="2" t="e">
        <f>VLOOKUP(G456,'Archivo data rimac reclamos'!B:C,2,0)</f>
        <v>#N/A</v>
      </c>
      <c r="AD456" s="2" t="e">
        <f>VLOOKUP(Tabla1[[#This Row],[dn]],'Reporte de casos MAD'!H:W,16,0)</f>
        <v>#N/A</v>
      </c>
      <c r="AE456" s="1" t="e">
        <f>VLOOKUP(Tabla1[[#This Row],[dn]],'HOJA 3 MEDICAMENTOS'!G:Q,11,0)</f>
        <v>#N/A</v>
      </c>
      <c r="AF456" t="e">
        <f>VLOOKUP(Tabla1[[#This Row],[dn]],'base pendientes viva 1a'!C:Q,15,0)</f>
        <v>#N/A</v>
      </c>
      <c r="AG456"/>
      <c r="AH456"/>
      <c r="AI456" s="120" t="str">
        <f>VLOOKUP(Tabla1[[#This Row],[MOTIVO]],clasificador!A:C,2,0)</f>
        <v>Acceso</v>
      </c>
      <c r="AJ456" s="120" t="str">
        <f>VLOOKUP(Tabla1[[#This Row],[MOTIVO]],clasificador!A:C,3,0)</f>
        <v>SERVICIO</v>
      </c>
      <c r="AK456" s="329"/>
    </row>
    <row r="457" spans="1:37" ht="18.75" hidden="1" customHeight="1">
      <c r="A457" s="120">
        <f>YEAR(Tabla1[[#This Row],[FECHA DEL INCIDENTE]])*100+MONTH(Tabla1[[#This Row],[FECHA DEL INCIDENTE]])</f>
        <v>202505</v>
      </c>
      <c r="B457" s="120" t="s">
        <v>6347</v>
      </c>
      <c r="C457" s="120" t="s">
        <v>6348</v>
      </c>
      <c r="D457" s="120" t="s">
        <v>1067</v>
      </c>
      <c r="E457" s="120" t="s">
        <v>400</v>
      </c>
      <c r="F457" s="120"/>
      <c r="G457" s="232"/>
      <c r="H457" s="122" t="s">
        <v>7578</v>
      </c>
      <c r="I457" s="119"/>
      <c r="J457" s="235"/>
      <c r="K457" s="120"/>
      <c r="L457" s="120"/>
      <c r="M457" s="120"/>
      <c r="N457" t="s">
        <v>298</v>
      </c>
      <c r="O457" s="1" t="s">
        <v>299</v>
      </c>
      <c r="P457" s="66" t="s">
        <v>7579</v>
      </c>
      <c r="Q457" s="6" t="s">
        <v>6521</v>
      </c>
      <c r="R457" s="10" t="s">
        <v>7274</v>
      </c>
      <c r="S457" s="1" t="s">
        <v>7274</v>
      </c>
      <c r="T457" s="9">
        <v>45806</v>
      </c>
      <c r="U457" s="67" t="s">
        <v>7580</v>
      </c>
      <c r="V457" s="9">
        <v>45807</v>
      </c>
      <c r="W457" s="1" t="s">
        <v>141</v>
      </c>
      <c r="X457" s="120">
        <f>NETWORKDAYS(Tabla1[[#This Row],[FECHA DEL INCIDENTE]],Tabla1[[#This Row],[FECHA DE RESPUESTA]])</f>
        <v>2</v>
      </c>
      <c r="Y457" s="120" t="str">
        <f>IF(Tabla1[[#This Row],[ESTADO]]="ACTIVA","ACTIVA",IF(Tabla1[[#This Row],[ESTADO]]="CERRADA","CERRADA",IF(Tabla1[[#This Row],[ESTADO]]="TRASLADADA","CERRADA",IF(Tabla1[[#This Row],[ESTADO]]="DESMONTADA","CERRADA",IF(Tabla1[[#This Row],[ESTADO]]="SEGUIMIENTO","ACTIVA")))))</f>
        <v>CERRADA</v>
      </c>
      <c r="Z457" s="120" t="str">
        <f>+IF(Tabla1[[#This Row],[T. RESPUESTA]]&lt;=1,"24 HORAS",IF(Tabla1[[#This Row],[T. RESPUESTA]]=2,"48 HORAS",IF(Tabla1[[#This Row],[T. RESPUESTA]]=3,"72 HORAS",IF(Tabla1[[#This Row],[T. RESPUESTA]]=4,"96 HORAS",IF(Tabla1[[#This Row],[T. RESPUESTA]]=5,"120 HORAS",IF(Tabla1[[#This Row],[T. RESPUESTA]]&gt;=6,"6 DIAS O MAS","ERROR"))))))</f>
        <v>48 HORAS</v>
      </c>
      <c r="AA457" s="1" t="s">
        <v>6355</v>
      </c>
      <c r="AB457" s="120" t="str">
        <f>TEXT(Tabla1[[#This Row],[FECHA DEL INCIDENTE]],"MMM-DD")</f>
        <v>may-29</v>
      </c>
      <c r="AC457" s="122" t="e">
        <f>VLOOKUP(G457,'Archivo data rimac reclamos'!B:C,2,0)</f>
        <v>#N/A</v>
      </c>
      <c r="AD457" s="122" t="e">
        <f>VLOOKUP(Tabla1[[#This Row],[dn]],'Reporte de casos MAD'!H:W,16,0)</f>
        <v>#N/A</v>
      </c>
      <c r="AE457" s="120" t="e">
        <f>VLOOKUP(Tabla1[[#This Row],[dn]],'HOJA 3 MEDICAMENTOS'!G:Q,11,0)</f>
        <v>#N/A</v>
      </c>
      <c r="AF457" s="119" t="e">
        <f>VLOOKUP(Tabla1[[#This Row],[dn]],'base pendientes viva 1a'!C:Q,15,0)</f>
        <v>#N/A</v>
      </c>
      <c r="AG457" s="119"/>
      <c r="AH457" s="119"/>
      <c r="AI457" s="120" t="str">
        <f>VLOOKUP(Tabla1[[#This Row],[MOTIVO]],clasificador!A:C,2,0)</f>
        <v>Eps</v>
      </c>
      <c r="AJ457" s="120" t="str">
        <f>VLOOKUP(Tabla1[[#This Row],[MOTIVO]],clasificador!A:C,3,0)</f>
        <v>NO ATRIBUIBLE</v>
      </c>
      <c r="AK457" s="329"/>
    </row>
    <row r="458" spans="1:37" ht="18.75" hidden="1" customHeight="1">
      <c r="A458" s="120">
        <f>YEAR(Tabla1[[#This Row],[FECHA DEL INCIDENTE]])*100+MONTH(Tabla1[[#This Row],[FECHA DEL INCIDENTE]])</f>
        <v>202505</v>
      </c>
      <c r="B458" s="120" t="s">
        <v>6347</v>
      </c>
      <c r="C458" s="120" t="s">
        <v>6348</v>
      </c>
      <c r="D458" s="120" t="s">
        <v>1067</v>
      </c>
      <c r="E458" s="1" t="s">
        <v>6819</v>
      </c>
      <c r="F458" s="120" t="s">
        <v>2</v>
      </c>
      <c r="G458" s="232"/>
      <c r="H458" s="2" t="s">
        <v>7581</v>
      </c>
      <c r="I458" s="119"/>
      <c r="J458" s="235"/>
      <c r="K458" s="120"/>
      <c r="L458" s="120"/>
      <c r="M458" s="120"/>
      <c r="N458" s="119" t="s">
        <v>6498</v>
      </c>
      <c r="O458" s="1" t="s">
        <v>299</v>
      </c>
      <c r="P458" s="66" t="s">
        <v>7582</v>
      </c>
      <c r="Q458" s="6" t="s">
        <v>6352</v>
      </c>
      <c r="R458" s="10" t="s">
        <v>338</v>
      </c>
      <c r="S458" s="1" t="s">
        <v>6353</v>
      </c>
      <c r="T458" s="117">
        <v>45806</v>
      </c>
      <c r="U458" s="67" t="s">
        <v>7583</v>
      </c>
      <c r="V458" s="9">
        <v>45817</v>
      </c>
      <c r="W458" s="1" t="s">
        <v>141</v>
      </c>
      <c r="X458" s="120">
        <f>NETWORKDAYS(Tabla1[[#This Row],[FECHA DEL INCIDENTE]],Tabla1[[#This Row],[FECHA DE RESPUESTA]])</f>
        <v>8</v>
      </c>
      <c r="Y458" s="120" t="str">
        <f>IF(Tabla1[[#This Row],[ESTADO]]="ACTIVA","ACTIVA",IF(Tabla1[[#This Row],[ESTADO]]="CERRADA","CERRADA",IF(Tabla1[[#This Row],[ESTADO]]="TRASLADADA","CERRADA",IF(Tabla1[[#This Row],[ESTADO]]="DESMONTADA","CERRADA",IF(Tabla1[[#This Row],[ESTADO]]="SEGUIMIENTO","ACTIVA")))))</f>
        <v>CERRADA</v>
      </c>
      <c r="Z458" s="120" t="str">
        <f>+IF(Tabla1[[#This Row],[T. RESPUESTA]]&lt;=1,"24 HORAS",IF(Tabla1[[#This Row],[T. RESPUESTA]]=2,"48 HORAS",IF(Tabla1[[#This Row],[T. RESPUESTA]]=3,"72 HORAS",IF(Tabla1[[#This Row],[T. RESPUESTA]]=4,"96 HORAS",IF(Tabla1[[#This Row],[T. RESPUESTA]]=5,"120 HORAS",IF(Tabla1[[#This Row],[T. RESPUESTA]]&gt;=6,"6 DIAS O MAS","ERROR"))))))</f>
        <v>6 DIAS O MAS</v>
      </c>
      <c r="AA458" s="1" t="s">
        <v>6355</v>
      </c>
      <c r="AB458" s="120" t="str">
        <f>TEXT(Tabla1[[#This Row],[FECHA DEL INCIDENTE]],"MMM-DD")</f>
        <v>may-29</v>
      </c>
      <c r="AC458" s="122" t="e">
        <f>VLOOKUP(G458,'Archivo data rimac reclamos'!B:C,2,0)</f>
        <v>#N/A</v>
      </c>
      <c r="AD458" s="122" t="e">
        <f>VLOOKUP(Tabla1[[#This Row],[dn]],'Reporte de casos MAD'!H:W,16,0)</f>
        <v>#N/A</v>
      </c>
      <c r="AE458" s="120" t="e">
        <f>VLOOKUP(Tabla1[[#This Row],[dn]],'HOJA 3 MEDICAMENTOS'!G:Q,11,0)</f>
        <v>#N/A</v>
      </c>
      <c r="AF458" s="119" t="e">
        <f>VLOOKUP(Tabla1[[#This Row],[dn]],'base pendientes viva 1a'!C:Q,15,0)</f>
        <v>#N/A</v>
      </c>
      <c r="AG458" s="119"/>
      <c r="AH458" s="119"/>
      <c r="AI458" s="120" t="str">
        <f>VLOOKUP(Tabla1[[#This Row],[MOTIVO]],clasificador!A:C,2,0)</f>
        <v>Medicamentos</v>
      </c>
      <c r="AJ458" s="120" t="str">
        <f>VLOOKUP(Tabla1[[#This Row],[MOTIVO]],clasificador!A:C,3,0)</f>
        <v>SERVICIO</v>
      </c>
      <c r="AK458" s="329"/>
    </row>
    <row r="459" spans="1:37" ht="18.75" hidden="1" customHeight="1">
      <c r="A459" s="120">
        <f>YEAR(Tabla1[[#This Row],[FECHA DEL INCIDENTE]])*100+MONTH(Tabla1[[#This Row],[FECHA DEL INCIDENTE]])</f>
        <v>202505</v>
      </c>
      <c r="B459" s="120" t="s">
        <v>6347</v>
      </c>
      <c r="C459" s="120" t="s">
        <v>6348</v>
      </c>
      <c r="D459" s="120" t="s">
        <v>1067</v>
      </c>
      <c r="E459" s="120" t="s">
        <v>400</v>
      </c>
      <c r="F459" s="120" t="s">
        <v>2</v>
      </c>
      <c r="G459" s="232">
        <v>8170776</v>
      </c>
      <c r="H459" s="122" t="s">
        <v>7584</v>
      </c>
      <c r="I459" s="119"/>
      <c r="J459" s="235"/>
      <c r="K459" s="69" t="s">
        <v>7585</v>
      </c>
      <c r="L459" s="120" t="s">
        <v>7586</v>
      </c>
      <c r="M459" s="120"/>
      <c r="N459" t="s">
        <v>26</v>
      </c>
      <c r="O459" s="1" t="s">
        <v>358</v>
      </c>
      <c r="P459" s="66" t="s">
        <v>7587</v>
      </c>
      <c r="Q459" s="6" t="s">
        <v>7319</v>
      </c>
      <c r="R459" s="10" t="s">
        <v>408</v>
      </c>
      <c r="S459" s="1" t="s">
        <v>6718</v>
      </c>
      <c r="T459" s="9">
        <v>45807</v>
      </c>
      <c r="U459" s="124" t="s">
        <v>7588</v>
      </c>
      <c r="V459" s="9">
        <v>45825</v>
      </c>
      <c r="W459" s="1" t="s">
        <v>141</v>
      </c>
      <c r="X459" s="120">
        <f>NETWORKDAYS(Tabla1[[#This Row],[FECHA DEL INCIDENTE]],Tabla1[[#This Row],[FECHA DE RESPUESTA]])</f>
        <v>13</v>
      </c>
      <c r="Y459" s="120" t="str">
        <f>IF(Tabla1[[#This Row],[ESTADO]]="ACTIVA","ACTIVA",IF(Tabla1[[#This Row],[ESTADO]]="CERRADA","CERRADA",IF(Tabla1[[#This Row],[ESTADO]]="TRASLADADA","CERRADA",IF(Tabla1[[#This Row],[ESTADO]]="DESMONTADA","CERRADA",IF(Tabla1[[#This Row],[ESTADO]]="SEGUIMIENTO","ACTIVA")))))</f>
        <v>CERRADA</v>
      </c>
      <c r="Z459" s="120" t="str">
        <f>+IF(Tabla1[[#This Row],[T. RESPUESTA]]&lt;=1,"24 HORAS",IF(Tabla1[[#This Row],[T. RESPUESTA]]=2,"48 HORAS",IF(Tabla1[[#This Row],[T. RESPUESTA]]=3,"72 HORAS",IF(Tabla1[[#This Row],[T. RESPUESTA]]=4,"96 HORAS",IF(Tabla1[[#This Row],[T. RESPUESTA]]=5,"120 HORAS",IF(Tabla1[[#This Row],[T. RESPUESTA]]&gt;=6,"6 DIAS O MAS","ERROR"))))))</f>
        <v>6 DIAS O MAS</v>
      </c>
      <c r="AA459" s="1" t="s">
        <v>6355</v>
      </c>
      <c r="AB459" s="120" t="str">
        <f>TEXT(Tabla1[[#This Row],[FECHA DEL INCIDENTE]],"MMM-DD")</f>
        <v>may-30</v>
      </c>
      <c r="AC459" s="122" t="e">
        <f>VLOOKUP(G459,'Archivo data rimac reclamos'!B:C,2,0)</f>
        <v>#N/A</v>
      </c>
      <c r="AD459" s="122" t="e">
        <f>VLOOKUP(Tabla1[[#This Row],[dn]],'Reporte de casos MAD'!H:W,16,0)</f>
        <v>#N/A</v>
      </c>
      <c r="AE459" s="120" t="e">
        <f>VLOOKUP(Tabla1[[#This Row],[dn]],'HOJA 3 MEDICAMENTOS'!G:Q,11,0)</f>
        <v>#N/A</v>
      </c>
      <c r="AF459" s="119" t="str">
        <f>VLOOKUP(Tabla1[[#This Row],[dn]],'base pendientes viva 1a'!C:Q,15,0)</f>
        <v>SI</v>
      </c>
      <c r="AG459" s="119"/>
      <c r="AH459" s="119"/>
      <c r="AI459" s="120" t="str">
        <f>VLOOKUP(Tabla1[[#This Row],[MOTIVO]],clasificador!A:C,2,0)</f>
        <v>Acceso</v>
      </c>
      <c r="AJ459" s="120" t="str">
        <f>VLOOKUP(Tabla1[[#This Row],[MOTIVO]],clasificador!A:C,3,0)</f>
        <v>SERVICIO</v>
      </c>
      <c r="AK459" s="329"/>
    </row>
    <row r="460" spans="1:37" ht="18.75" hidden="1" customHeight="1">
      <c r="A460" s="120">
        <f>YEAR(Tabla1[[#This Row],[FECHA DEL INCIDENTE]])*100+MONTH(Tabla1[[#This Row],[FECHA DEL INCIDENTE]])</f>
        <v>202505</v>
      </c>
      <c r="B460" s="120" t="s">
        <v>6347</v>
      </c>
      <c r="C460" s="120" t="s">
        <v>6348</v>
      </c>
      <c r="D460" s="120" t="s">
        <v>1067</v>
      </c>
      <c r="E460" s="120" t="s">
        <v>400</v>
      </c>
      <c r="F460" s="120" t="s">
        <v>2</v>
      </c>
      <c r="G460" s="232">
        <v>9155132</v>
      </c>
      <c r="H460" s="122" t="s">
        <v>7004</v>
      </c>
      <c r="I460" s="119"/>
      <c r="J460" s="235"/>
      <c r="K460" s="120"/>
      <c r="L460" s="120"/>
      <c r="M460" s="120"/>
      <c r="N460" s="119" t="s">
        <v>6498</v>
      </c>
      <c r="O460" s="1" t="s">
        <v>299</v>
      </c>
      <c r="P460" s="66" t="s">
        <v>7589</v>
      </c>
      <c r="Q460" s="6" t="s">
        <v>6352</v>
      </c>
      <c r="R460" s="10" t="s">
        <v>338</v>
      </c>
      <c r="S460" s="1" t="s">
        <v>6353</v>
      </c>
      <c r="T460" s="9">
        <v>45807</v>
      </c>
      <c r="U460" s="67" t="s">
        <v>7590</v>
      </c>
      <c r="V460" s="9">
        <v>45822</v>
      </c>
      <c r="W460" s="1" t="s">
        <v>141</v>
      </c>
      <c r="X460" s="120">
        <f>NETWORKDAYS(Tabla1[[#This Row],[FECHA DEL INCIDENTE]],Tabla1[[#This Row],[FECHA DE RESPUESTA]])</f>
        <v>11</v>
      </c>
      <c r="Y460" s="120" t="str">
        <f>IF(Tabla1[[#This Row],[ESTADO]]="ACTIVA","ACTIVA",IF(Tabla1[[#This Row],[ESTADO]]="CERRADA","CERRADA",IF(Tabla1[[#This Row],[ESTADO]]="TRASLADADA","CERRADA",IF(Tabla1[[#This Row],[ESTADO]]="DESMONTADA","CERRADA",IF(Tabla1[[#This Row],[ESTADO]]="SEGUIMIENTO","ACTIVA")))))</f>
        <v>CERRADA</v>
      </c>
      <c r="Z460" s="120" t="str">
        <f>+IF(Tabla1[[#This Row],[T. RESPUESTA]]&lt;=1,"24 HORAS",IF(Tabla1[[#This Row],[T. RESPUESTA]]=2,"48 HORAS",IF(Tabla1[[#This Row],[T. RESPUESTA]]=3,"72 HORAS",IF(Tabla1[[#This Row],[T. RESPUESTA]]=4,"96 HORAS",IF(Tabla1[[#This Row],[T. RESPUESTA]]=5,"120 HORAS",IF(Tabla1[[#This Row],[T. RESPUESTA]]&gt;=6,"6 DIAS O MAS","ERROR"))))))</f>
        <v>6 DIAS O MAS</v>
      </c>
      <c r="AA460" s="1" t="s">
        <v>6355</v>
      </c>
      <c r="AB460" s="120" t="str">
        <f>TEXT(Tabla1[[#This Row],[FECHA DEL INCIDENTE]],"MMM-DD")</f>
        <v>may-30</v>
      </c>
      <c r="AC460" s="122" t="e">
        <f>VLOOKUP(G460,'Archivo data rimac reclamos'!B:C,2,0)</f>
        <v>#N/A</v>
      </c>
      <c r="AD460" s="122" t="e">
        <f>VLOOKUP(Tabla1[[#This Row],[dn]],'Reporte de casos MAD'!H:W,16,0)</f>
        <v>#N/A</v>
      </c>
      <c r="AE460" s="120" t="e">
        <f>VLOOKUP(Tabla1[[#This Row],[dn]],'HOJA 3 MEDICAMENTOS'!G:Q,11,0)</f>
        <v>#N/A</v>
      </c>
      <c r="AF460" s="119" t="e">
        <f>VLOOKUP(Tabla1[[#This Row],[dn]],'base pendientes viva 1a'!C:Q,15,0)</f>
        <v>#N/A</v>
      </c>
      <c r="AG460" s="119"/>
      <c r="AH460" s="119"/>
      <c r="AI460" s="120" t="str">
        <f>VLOOKUP(Tabla1[[#This Row],[MOTIVO]],clasificador!A:C,2,0)</f>
        <v>Medicamentos</v>
      </c>
      <c r="AJ460" s="120" t="str">
        <f>VLOOKUP(Tabla1[[#This Row],[MOTIVO]],clasificador!A:C,3,0)</f>
        <v>SERVICIO</v>
      </c>
      <c r="AK460" s="329"/>
    </row>
    <row r="461" spans="1:37" ht="18.75" hidden="1" customHeight="1">
      <c r="A461" s="120">
        <f>YEAR(Tabla1[[#This Row],[FECHA DEL INCIDENTE]])*100+MONTH(Tabla1[[#This Row],[FECHA DEL INCIDENTE]])</f>
        <v>202506</v>
      </c>
      <c r="B461" s="120" t="s">
        <v>6347</v>
      </c>
      <c r="C461" s="120" t="s">
        <v>6348</v>
      </c>
      <c r="D461" s="120" t="s">
        <v>1067</v>
      </c>
      <c r="E461" s="120" t="s">
        <v>400</v>
      </c>
      <c r="F461" s="120" t="s">
        <v>2</v>
      </c>
      <c r="G461" s="208">
        <v>7538232</v>
      </c>
      <c r="H461" s="2" t="s">
        <v>7591</v>
      </c>
      <c r="I461"/>
      <c r="J461" s="176"/>
      <c r="K461" s="1"/>
      <c r="L461" s="1" t="s">
        <v>7592</v>
      </c>
      <c r="M461" s="1"/>
      <c r="N461" t="s">
        <v>26</v>
      </c>
      <c r="O461" s="1" t="s">
        <v>358</v>
      </c>
      <c r="P461" s="66" t="s">
        <v>7593</v>
      </c>
      <c r="Q461" s="6" t="s">
        <v>313</v>
      </c>
      <c r="R461" s="10" t="s">
        <v>7594</v>
      </c>
      <c r="S461" s="1" t="s">
        <v>7595</v>
      </c>
      <c r="T461" s="9">
        <v>45810</v>
      </c>
      <c r="U461" s="67" t="s">
        <v>7596</v>
      </c>
      <c r="V461" s="9">
        <v>45822</v>
      </c>
      <c r="W461" s="1" t="s">
        <v>141</v>
      </c>
      <c r="X461" s="1">
        <f>NETWORKDAYS(Tabla1[[#This Row],[FECHA DEL INCIDENTE]],Tabla1[[#This Row],[FECHA DE RESPUESTA]])</f>
        <v>10</v>
      </c>
      <c r="Y461" s="120" t="str">
        <f>IF(Tabla1[[#This Row],[ESTADO]]="ACTIVA","ACTIVA",IF(Tabla1[[#This Row],[ESTADO]]="CERRADA","CERRADA",IF(Tabla1[[#This Row],[ESTADO]]="TRASLADADA","CERRADA",IF(Tabla1[[#This Row],[ESTADO]]="DESMONTADA","CERRADA",IF(Tabla1[[#This Row],[ESTADO]]="SEGUIMIENTO","ACTIVA")))))</f>
        <v>CERRADA</v>
      </c>
      <c r="Z461" s="1" t="str">
        <f>+IF(Tabla1[[#This Row],[T. RESPUESTA]]&lt;=1,"24 HORAS",IF(Tabla1[[#This Row],[T. RESPUESTA]]=2,"48 HORAS",IF(Tabla1[[#This Row],[T. RESPUESTA]]=3,"72 HORAS",IF(Tabla1[[#This Row],[T. RESPUESTA]]=4,"96 HORAS",IF(Tabla1[[#This Row],[T. RESPUESTA]]=5,"120 HORAS",IF(Tabla1[[#This Row],[T. RESPUESTA]]&gt;=6,"6 DIAS O MAS","ERROR"))))))</f>
        <v>6 DIAS O MAS</v>
      </c>
      <c r="AA461" s="1" t="s">
        <v>6355</v>
      </c>
      <c r="AB461" s="120" t="str">
        <f>TEXT(Tabla1[[#This Row],[FECHA DEL INCIDENTE]],"MMM-DD")</f>
        <v>jun-02</v>
      </c>
      <c r="AC461" s="2" t="e">
        <f>VLOOKUP(G461,'Archivo data rimac reclamos'!B:C,2,0)</f>
        <v>#N/A</v>
      </c>
      <c r="AD461" s="2" t="e">
        <f>VLOOKUP(Tabla1[[#This Row],[dn]],'Reporte de casos MAD'!H:W,16,0)</f>
        <v>#N/A</v>
      </c>
      <c r="AE461" s="1" t="e">
        <f>VLOOKUP(Tabla1[[#This Row],[dn]],'HOJA 3 MEDICAMENTOS'!G:Q,11,0)</f>
        <v>#N/A</v>
      </c>
      <c r="AF461" t="e">
        <f>VLOOKUP(Tabla1[[#This Row],[dn]],'base pendientes viva 1a'!C:Q,15,0)</f>
        <v>#N/A</v>
      </c>
      <c r="AG461"/>
      <c r="AH461"/>
      <c r="AI461" s="120" t="str">
        <f>VLOOKUP(Tabla1[[#This Row],[MOTIVO]],clasificador!A:C,2,0)</f>
        <v>Acceso</v>
      </c>
      <c r="AJ461" s="120" t="str">
        <f>VLOOKUP(Tabla1[[#This Row],[MOTIVO]],clasificador!A:C,3,0)</f>
        <v>SERVICIO</v>
      </c>
      <c r="AK461" s="329"/>
    </row>
    <row r="462" spans="1:37" ht="18.75" hidden="1" customHeight="1">
      <c r="A462" s="120">
        <f>YEAR(Tabla1[[#This Row],[FECHA DEL INCIDENTE]])*100+MONTH(Tabla1[[#This Row],[FECHA DEL INCIDENTE]])</f>
        <v>202506</v>
      </c>
      <c r="B462" s="120" t="s">
        <v>6347</v>
      </c>
      <c r="C462" s="120" t="s">
        <v>6348</v>
      </c>
      <c r="D462" s="120" t="s">
        <v>1067</v>
      </c>
      <c r="E462" s="120" t="s">
        <v>400</v>
      </c>
      <c r="F462" s="120" t="s">
        <v>2</v>
      </c>
      <c r="G462" s="208">
        <v>182896</v>
      </c>
      <c r="H462" s="2" t="s">
        <v>7597</v>
      </c>
      <c r="I462"/>
      <c r="J462" s="176"/>
      <c r="K462" s="1"/>
      <c r="L462" s="1"/>
      <c r="M462" s="1"/>
      <c r="N462" s="119" t="s">
        <v>6498</v>
      </c>
      <c r="O462" s="1" t="s">
        <v>299</v>
      </c>
      <c r="P462" s="66" t="s">
        <v>7598</v>
      </c>
      <c r="Q462" s="6" t="s">
        <v>7599</v>
      </c>
      <c r="R462" s="10" t="s">
        <v>338</v>
      </c>
      <c r="S462" s="1" t="s">
        <v>6353</v>
      </c>
      <c r="T462" s="9">
        <v>45811</v>
      </c>
      <c r="U462" s="67" t="s">
        <v>7600</v>
      </c>
      <c r="V462" s="9">
        <v>45826</v>
      </c>
      <c r="W462" s="1" t="s">
        <v>141</v>
      </c>
      <c r="X462" s="1">
        <f>NETWORKDAYS(Tabla1[[#This Row],[FECHA DEL INCIDENTE]],Tabla1[[#This Row],[FECHA DE RESPUESTA]])</f>
        <v>12</v>
      </c>
      <c r="Y462" s="120" t="str">
        <f>IF(Tabla1[[#This Row],[ESTADO]]="ACTIVA","ACTIVA",IF(Tabla1[[#This Row],[ESTADO]]="CERRADA","CERRADA",IF(Tabla1[[#This Row],[ESTADO]]="TRASLADADA","CERRADA",IF(Tabla1[[#This Row],[ESTADO]]="DESMONTADA","CERRADA",IF(Tabla1[[#This Row],[ESTADO]]="SEGUIMIENTO","ACTIVA")))))</f>
        <v>CERRADA</v>
      </c>
      <c r="Z462" s="1" t="str">
        <f>+IF(Tabla1[[#This Row],[T. RESPUESTA]]&lt;=1,"24 HORAS",IF(Tabla1[[#This Row],[T. RESPUESTA]]=2,"48 HORAS",IF(Tabla1[[#This Row],[T. RESPUESTA]]=3,"72 HORAS",IF(Tabla1[[#This Row],[T. RESPUESTA]]=4,"96 HORAS",IF(Tabla1[[#This Row],[T. RESPUESTA]]=5,"120 HORAS",IF(Tabla1[[#This Row],[T. RESPUESTA]]&gt;=6,"6 DIAS O MAS","ERROR"))))))</f>
        <v>6 DIAS O MAS</v>
      </c>
      <c r="AA462" s="1" t="s">
        <v>6355</v>
      </c>
      <c r="AB462" s="120" t="str">
        <f>TEXT(Tabla1[[#This Row],[FECHA DEL INCIDENTE]],"MMM-DD")</f>
        <v>jun-03</v>
      </c>
      <c r="AC462" s="2" t="e">
        <f>VLOOKUP(G462,'Archivo data rimac reclamos'!B:C,2,0)</f>
        <v>#N/A</v>
      </c>
      <c r="AD462" s="2" t="e">
        <f>VLOOKUP(Tabla1[[#This Row],[dn]],'Reporte de casos MAD'!H:W,16,0)</f>
        <v>#N/A</v>
      </c>
      <c r="AE462" s="1" t="e">
        <f>VLOOKUP(Tabla1[[#This Row],[dn]],'HOJA 3 MEDICAMENTOS'!G:Q,11,0)</f>
        <v>#N/A</v>
      </c>
      <c r="AF462" t="e">
        <f>VLOOKUP(Tabla1[[#This Row],[dn]],'base pendientes viva 1a'!C:Q,15,0)</f>
        <v>#N/A</v>
      </c>
      <c r="AG462"/>
      <c r="AH462"/>
      <c r="AI462" s="120" t="str">
        <f>VLOOKUP(Tabla1[[#This Row],[MOTIVO]],clasificador!A:C,2,0)</f>
        <v>Medicamentos</v>
      </c>
      <c r="AJ462" s="120" t="str">
        <f>VLOOKUP(Tabla1[[#This Row],[MOTIVO]],clasificador!A:C,3,0)</f>
        <v>SERVICIO</v>
      </c>
      <c r="AK462" s="329"/>
    </row>
    <row r="463" spans="1:37" ht="18.75" hidden="1" customHeight="1">
      <c r="A463" s="120">
        <f>YEAR(Tabla1[[#This Row],[FECHA DEL INCIDENTE]])*100+MONTH(Tabla1[[#This Row],[FECHA DEL INCIDENTE]])</f>
        <v>202506</v>
      </c>
      <c r="B463" s="120" t="s">
        <v>6347</v>
      </c>
      <c r="C463" s="120" t="s">
        <v>6348</v>
      </c>
      <c r="D463" s="120" t="s">
        <v>1067</v>
      </c>
      <c r="E463" s="120" t="s">
        <v>6819</v>
      </c>
      <c r="F463" s="120" t="s">
        <v>2</v>
      </c>
      <c r="G463" s="232">
        <v>43807341</v>
      </c>
      <c r="H463" s="122" t="s">
        <v>7601</v>
      </c>
      <c r="I463" s="119"/>
      <c r="J463" s="235"/>
      <c r="K463" s="69" t="s">
        <v>7602</v>
      </c>
      <c r="L463" s="1" t="s">
        <v>7603</v>
      </c>
      <c r="M463" s="120"/>
      <c r="N463" t="s">
        <v>26</v>
      </c>
      <c r="O463" s="1" t="s">
        <v>358</v>
      </c>
      <c r="P463" s="66" t="s">
        <v>7604</v>
      </c>
      <c r="Q463" s="125" t="s">
        <v>6700</v>
      </c>
      <c r="R463" s="10" t="s">
        <v>6819</v>
      </c>
      <c r="S463" s="1" t="s">
        <v>384</v>
      </c>
      <c r="T463" s="9">
        <v>45811</v>
      </c>
      <c r="U463" s="67" t="s">
        <v>7605</v>
      </c>
      <c r="V463" s="9">
        <v>45832</v>
      </c>
      <c r="W463" s="1" t="s">
        <v>141</v>
      </c>
      <c r="X463" s="120">
        <f>NETWORKDAYS(Tabla1[[#This Row],[FECHA DEL INCIDENTE]],Tabla1[[#This Row],[FECHA DE RESPUESTA]])</f>
        <v>16</v>
      </c>
      <c r="Y463" s="120" t="str">
        <f>IF(Tabla1[[#This Row],[ESTADO]]="ACTIVA","ACTIVA",IF(Tabla1[[#This Row],[ESTADO]]="CERRADA","CERRADA",IF(Tabla1[[#This Row],[ESTADO]]="TRASLADADA","CERRADA",IF(Tabla1[[#This Row],[ESTADO]]="DESMONTADA","CERRADA",IF(Tabla1[[#This Row],[ESTADO]]="SEGUIMIENTO","ACTIVA")))))</f>
        <v>CERRADA</v>
      </c>
      <c r="Z463" s="120" t="str">
        <f>+IF(Tabla1[[#This Row],[T. RESPUESTA]]&lt;=1,"24 HORAS",IF(Tabla1[[#This Row],[T. RESPUESTA]]=2,"48 HORAS",IF(Tabla1[[#This Row],[T. RESPUESTA]]=3,"72 HORAS",IF(Tabla1[[#This Row],[T. RESPUESTA]]=4,"96 HORAS",IF(Tabla1[[#This Row],[T. RESPUESTA]]=5,"120 HORAS",IF(Tabla1[[#This Row],[T. RESPUESTA]]&gt;=6,"6 DIAS O MAS","ERROR"))))))</f>
        <v>6 DIAS O MAS</v>
      </c>
      <c r="AA463" s="1" t="s">
        <v>6355</v>
      </c>
      <c r="AB463" s="120" t="str">
        <f>TEXT(Tabla1[[#This Row],[FECHA DEL INCIDENTE]],"MMM-DD")</f>
        <v>jun-03</v>
      </c>
      <c r="AC463" s="122" t="e">
        <f>VLOOKUP(G463,'Archivo data rimac reclamos'!B:C,2,0)</f>
        <v>#N/A</v>
      </c>
      <c r="AD463" s="122" t="e">
        <f>VLOOKUP(Tabla1[[#This Row],[dn]],'Reporte de casos MAD'!H:W,16,0)</f>
        <v>#N/A</v>
      </c>
      <c r="AE463" s="120" t="e">
        <f>VLOOKUP(Tabla1[[#This Row],[dn]],'HOJA 3 MEDICAMENTOS'!G:Q,11,0)</f>
        <v>#N/A</v>
      </c>
      <c r="AF463" s="119" t="e">
        <f>VLOOKUP(Tabla1[[#This Row],[dn]],'base pendientes viva 1a'!C:Q,15,0)</f>
        <v>#N/A</v>
      </c>
      <c r="AG463" s="119"/>
      <c r="AH463" s="119"/>
      <c r="AI463" s="120" t="str">
        <f>VLOOKUP(Tabla1[[#This Row],[MOTIVO]],clasificador!A:C,2,0)</f>
        <v>Acceso</v>
      </c>
      <c r="AJ463" s="120" t="str">
        <f>VLOOKUP(Tabla1[[#This Row],[MOTIVO]],clasificador!A:C,3,0)</f>
        <v>SERVICIO</v>
      </c>
      <c r="AK463" s="329"/>
    </row>
    <row r="464" spans="1:37" ht="18.75" hidden="1" customHeight="1">
      <c r="A464" s="120">
        <f>YEAR(Tabla1[[#This Row],[FECHA DEL INCIDENTE]])*100+MONTH(Tabla1[[#This Row],[FECHA DEL INCIDENTE]])</f>
        <v>202506</v>
      </c>
      <c r="B464" s="120" t="s">
        <v>6347</v>
      </c>
      <c r="C464" s="120" t="s">
        <v>6348</v>
      </c>
      <c r="D464" s="120" t="s">
        <v>1067</v>
      </c>
      <c r="E464" s="120" t="s">
        <v>400</v>
      </c>
      <c r="F464" s="120" t="s">
        <v>2</v>
      </c>
      <c r="G464" s="232">
        <v>28311942</v>
      </c>
      <c r="H464" s="2" t="s">
        <v>7606</v>
      </c>
      <c r="I464" s="119"/>
      <c r="J464" s="235"/>
      <c r="K464" s="69" t="s">
        <v>7607</v>
      </c>
      <c r="L464" s="1" t="s">
        <v>7608</v>
      </c>
      <c r="M464" s="120"/>
      <c r="N464" t="s">
        <v>26</v>
      </c>
      <c r="O464" s="1" t="s">
        <v>358</v>
      </c>
      <c r="P464" s="66" t="s">
        <v>7609</v>
      </c>
      <c r="Q464" t="s">
        <v>270</v>
      </c>
      <c r="R464" s="10" t="s">
        <v>7274</v>
      </c>
      <c r="S464" s="1" t="s">
        <v>7274</v>
      </c>
      <c r="T464" s="9">
        <v>45811</v>
      </c>
      <c r="U464" s="67" t="s">
        <v>7610</v>
      </c>
      <c r="V464" s="9">
        <v>45833</v>
      </c>
      <c r="W464" s="1" t="s">
        <v>141</v>
      </c>
      <c r="X464" s="120">
        <f>NETWORKDAYS(Tabla1[[#This Row],[FECHA DEL INCIDENTE]],Tabla1[[#This Row],[FECHA DE RESPUESTA]])</f>
        <v>17</v>
      </c>
      <c r="Y464" s="120" t="str">
        <f>IF(Tabla1[[#This Row],[ESTADO]]="ACTIVA","ACTIVA",IF(Tabla1[[#This Row],[ESTADO]]="CERRADA","CERRADA",IF(Tabla1[[#This Row],[ESTADO]]="TRASLADADA","CERRADA",IF(Tabla1[[#This Row],[ESTADO]]="DESMONTADA","CERRADA",IF(Tabla1[[#This Row],[ESTADO]]="SEGUIMIENTO","ACTIVA")))))</f>
        <v>CERRADA</v>
      </c>
      <c r="Z464" s="120" t="str">
        <f>+IF(Tabla1[[#This Row],[T. RESPUESTA]]&lt;=1,"24 HORAS",IF(Tabla1[[#This Row],[T. RESPUESTA]]=2,"48 HORAS",IF(Tabla1[[#This Row],[T. RESPUESTA]]=3,"72 HORAS",IF(Tabla1[[#This Row],[T. RESPUESTA]]=4,"96 HORAS",IF(Tabla1[[#This Row],[T. RESPUESTA]]=5,"120 HORAS",IF(Tabla1[[#This Row],[T. RESPUESTA]]&gt;=6,"6 DIAS O MAS","ERROR"))))))</f>
        <v>6 DIAS O MAS</v>
      </c>
      <c r="AA464" s="1" t="s">
        <v>6355</v>
      </c>
      <c r="AB464" s="120" t="str">
        <f>TEXT(Tabla1[[#This Row],[FECHA DEL INCIDENTE]],"MMM-DD")</f>
        <v>jun-03</v>
      </c>
      <c r="AC464" s="122" t="e">
        <f>VLOOKUP(G464,'Archivo data rimac reclamos'!B:C,2,0)</f>
        <v>#N/A</v>
      </c>
      <c r="AD464" s="122" t="e">
        <f>VLOOKUP(Tabla1[[#This Row],[dn]],'Reporte de casos MAD'!H:W,16,0)</f>
        <v>#N/A</v>
      </c>
      <c r="AE464" s="120" t="e">
        <f>VLOOKUP(Tabla1[[#This Row],[dn]],'HOJA 3 MEDICAMENTOS'!G:Q,11,0)</f>
        <v>#N/A</v>
      </c>
      <c r="AF464" s="119" t="e">
        <f>VLOOKUP(Tabla1[[#This Row],[dn]],'base pendientes viva 1a'!C:Q,15,0)</f>
        <v>#N/A</v>
      </c>
      <c r="AG464" s="119"/>
      <c r="AH464" s="119"/>
      <c r="AI464" s="120" t="str">
        <f>VLOOKUP(Tabla1[[#This Row],[MOTIVO]],clasificador!A:C,2,0)</f>
        <v>Atención Asistencial</v>
      </c>
      <c r="AJ464" s="120" t="str">
        <f>VLOOKUP(Tabla1[[#This Row],[MOTIVO]],clasificador!A:C,3,0)</f>
        <v>CALIDAD</v>
      </c>
      <c r="AK464" s="329"/>
    </row>
    <row r="465" spans="1:37" ht="18.75" hidden="1" customHeight="1">
      <c r="A465" s="120">
        <f>YEAR(Tabla1[[#This Row],[FECHA DEL INCIDENTE]])*100+MONTH(Tabla1[[#This Row],[FECHA DEL INCIDENTE]])</f>
        <v>202506</v>
      </c>
      <c r="B465" s="120" t="s">
        <v>6347</v>
      </c>
      <c r="C465" s="120" t="s">
        <v>6348</v>
      </c>
      <c r="D465" s="120" t="s">
        <v>1067</v>
      </c>
      <c r="E465" s="1" t="s">
        <v>400</v>
      </c>
      <c r="F465" s="120" t="s">
        <v>2</v>
      </c>
      <c r="G465" s="208" t="s">
        <v>231</v>
      </c>
      <c r="H465" s="2" t="s">
        <v>7176</v>
      </c>
      <c r="I465" s="119"/>
      <c r="J465" s="235"/>
      <c r="K465" s="120"/>
      <c r="L465" s="120"/>
      <c r="M465" s="120"/>
      <c r="N465" s="119" t="s">
        <v>6498</v>
      </c>
      <c r="O465" s="1" t="s">
        <v>299</v>
      </c>
      <c r="P465" s="121" t="s">
        <v>7611</v>
      </c>
      <c r="Q465" s="6" t="s">
        <v>6352</v>
      </c>
      <c r="R465" s="10" t="s">
        <v>338</v>
      </c>
      <c r="S465" s="1" t="s">
        <v>6353</v>
      </c>
      <c r="T465" s="9">
        <v>45811</v>
      </c>
      <c r="U465" s="67" t="s">
        <v>7612</v>
      </c>
      <c r="V465" s="9">
        <v>45831</v>
      </c>
      <c r="W465" s="1" t="s">
        <v>141</v>
      </c>
      <c r="X465" s="120">
        <f>NETWORKDAYS(Tabla1[[#This Row],[FECHA DEL INCIDENTE]],Tabla1[[#This Row],[FECHA DE RESPUESTA]])</f>
        <v>15</v>
      </c>
      <c r="Y465" s="120" t="str">
        <f>IF(Tabla1[[#This Row],[ESTADO]]="ACTIVA","ACTIVA",IF(Tabla1[[#This Row],[ESTADO]]="CERRADA","CERRADA",IF(Tabla1[[#This Row],[ESTADO]]="TRASLADADA","CERRADA",IF(Tabla1[[#This Row],[ESTADO]]="DESMONTADA","CERRADA",IF(Tabla1[[#This Row],[ESTADO]]="SEGUIMIENTO","ACTIVA")))))</f>
        <v>CERRADA</v>
      </c>
      <c r="Z465" s="120" t="str">
        <f>+IF(Tabla1[[#This Row],[T. RESPUESTA]]&lt;=1,"24 HORAS",IF(Tabla1[[#This Row],[T. RESPUESTA]]=2,"48 HORAS",IF(Tabla1[[#This Row],[T. RESPUESTA]]=3,"72 HORAS",IF(Tabla1[[#This Row],[T. RESPUESTA]]=4,"96 HORAS",IF(Tabla1[[#This Row],[T. RESPUESTA]]=5,"120 HORAS",IF(Tabla1[[#This Row],[T. RESPUESTA]]&gt;=6,"6 DIAS O MAS","ERROR"))))))</f>
        <v>6 DIAS O MAS</v>
      </c>
      <c r="AA465" s="1" t="s">
        <v>6355</v>
      </c>
      <c r="AB465" s="120" t="str">
        <f>TEXT(Tabla1[[#This Row],[FECHA DEL INCIDENTE]],"MMM-DD")</f>
        <v>jun-03</v>
      </c>
      <c r="AC465" s="122" t="e">
        <f>VLOOKUP(G465,'Archivo data rimac reclamos'!B:C,2,0)</f>
        <v>#N/A</v>
      </c>
      <c r="AD465" s="122" t="e">
        <f>VLOOKUP(Tabla1[[#This Row],[dn]],'Reporte de casos MAD'!H:W,16,0)</f>
        <v>#N/A</v>
      </c>
      <c r="AE465" s="120" t="e">
        <f>VLOOKUP(Tabla1[[#This Row],[dn]],'HOJA 3 MEDICAMENTOS'!G:Q,11,0)</f>
        <v>#N/A</v>
      </c>
      <c r="AF465" s="119" t="e">
        <f>VLOOKUP(Tabla1[[#This Row],[dn]],'base pendientes viva 1a'!C:Q,15,0)</f>
        <v>#N/A</v>
      </c>
      <c r="AG465" s="119"/>
      <c r="AH465" s="119"/>
      <c r="AI465" s="120" t="str">
        <f>VLOOKUP(Tabla1[[#This Row],[MOTIVO]],clasificador!A:C,2,0)</f>
        <v>Medicamentos</v>
      </c>
      <c r="AJ465" s="120" t="str">
        <f>VLOOKUP(Tabla1[[#This Row],[MOTIVO]],clasificador!A:C,3,0)</f>
        <v>SERVICIO</v>
      </c>
      <c r="AK465" s="329"/>
    </row>
    <row r="466" spans="1:37" ht="18.75" hidden="1" customHeight="1">
      <c r="A466" s="120">
        <f>YEAR(Tabla1[[#This Row],[FECHA DEL INCIDENTE]])*100+MONTH(Tabla1[[#This Row],[FECHA DEL INCIDENTE]])</f>
        <v>202506</v>
      </c>
      <c r="B466" s="120" t="s">
        <v>6347</v>
      </c>
      <c r="C466" s="120" t="s">
        <v>6348</v>
      </c>
      <c r="D466" s="120" t="s">
        <v>1067</v>
      </c>
      <c r="E466" s="120" t="s">
        <v>400</v>
      </c>
      <c r="F466" s="120" t="s">
        <v>2</v>
      </c>
      <c r="G466" s="232">
        <v>10386627</v>
      </c>
      <c r="H466" s="2" t="s">
        <v>7613</v>
      </c>
      <c r="I466" s="119"/>
      <c r="J466" s="235">
        <v>990557844</v>
      </c>
      <c r="K466" s="120"/>
      <c r="L466" s="120"/>
      <c r="M466" s="120"/>
      <c r="N466" s="119" t="s">
        <v>6498</v>
      </c>
      <c r="O466" s="1" t="s">
        <v>299</v>
      </c>
      <c r="P466" s="121" t="s">
        <v>7614</v>
      </c>
      <c r="Q466" s="6" t="s">
        <v>7435</v>
      </c>
      <c r="R466" s="129" t="s">
        <v>7436</v>
      </c>
      <c r="S466" s="120" t="s">
        <v>299</v>
      </c>
      <c r="T466" s="9">
        <v>45812</v>
      </c>
      <c r="U466" s="67" t="s">
        <v>7615</v>
      </c>
      <c r="V466" s="9">
        <v>45822</v>
      </c>
      <c r="W466" s="1" t="s">
        <v>6584</v>
      </c>
      <c r="X466" s="120">
        <f>NETWORKDAYS(Tabla1[[#This Row],[FECHA DEL INCIDENTE]],Tabla1[[#This Row],[FECHA DE RESPUESTA]])</f>
        <v>8</v>
      </c>
      <c r="Y466" s="120" t="str">
        <f>IF(Tabla1[[#This Row],[ESTADO]]="ACTIVA","ACTIVA",IF(Tabla1[[#This Row],[ESTADO]]="CERRADA","CERRADA",IF(Tabla1[[#This Row],[ESTADO]]="TRASLADADA","CERRADA",IF(Tabla1[[#This Row],[ESTADO]]="DESMONTADA","CERRADA",IF(Tabla1[[#This Row],[ESTADO]]="SEGUIMIENTO","ACTIVA")))))</f>
        <v>CERRADA</v>
      </c>
      <c r="Z466" s="120" t="str">
        <f>+IF(Tabla1[[#This Row],[T. RESPUESTA]]&lt;=1,"24 HORAS",IF(Tabla1[[#This Row],[T. RESPUESTA]]=2,"48 HORAS",IF(Tabla1[[#This Row],[T. RESPUESTA]]=3,"72 HORAS",IF(Tabla1[[#This Row],[T. RESPUESTA]]=4,"96 HORAS",IF(Tabla1[[#This Row],[T. RESPUESTA]]=5,"120 HORAS",IF(Tabla1[[#This Row],[T. RESPUESTA]]&gt;=6,"6 DIAS O MAS","ERROR"))))))</f>
        <v>6 DIAS O MAS</v>
      </c>
      <c r="AA466" s="1" t="s">
        <v>6585</v>
      </c>
      <c r="AB466" s="120" t="str">
        <f>TEXT(Tabla1[[#This Row],[FECHA DEL INCIDENTE]],"MMM-DD")</f>
        <v>jun-04</v>
      </c>
      <c r="AC466" s="122" t="e">
        <f>VLOOKUP(G466,'Archivo data rimac reclamos'!B:C,2,0)</f>
        <v>#N/A</v>
      </c>
      <c r="AD466" s="122" t="e">
        <f>VLOOKUP(Tabla1[[#This Row],[dn]],'Reporte de casos MAD'!H:W,16,0)</f>
        <v>#N/A</v>
      </c>
      <c r="AE466" s="120" t="e">
        <f>VLOOKUP(Tabla1[[#This Row],[dn]],'HOJA 3 MEDICAMENTOS'!G:Q,11,0)</f>
        <v>#N/A</v>
      </c>
      <c r="AF466" s="119" t="e">
        <f>VLOOKUP(Tabla1[[#This Row],[dn]],'base pendientes viva 1a'!C:Q,15,0)</f>
        <v>#N/A</v>
      </c>
      <c r="AG466" s="119"/>
      <c r="AH466" s="119"/>
      <c r="AI466" s="120" t="str">
        <f>VLOOKUP(Tabla1[[#This Row],[MOTIVO]],clasificador!A:C,2,0)</f>
        <v>Eps</v>
      </c>
      <c r="AJ466" s="120" t="str">
        <f>VLOOKUP(Tabla1[[#This Row],[MOTIVO]],clasificador!A:C,3,0)</f>
        <v>NO ATRIBUIBLE</v>
      </c>
      <c r="AK466" s="329"/>
    </row>
    <row r="467" spans="1:37" ht="18.75" hidden="1" customHeight="1">
      <c r="A467" s="120">
        <f>YEAR(Tabla1[[#This Row],[FECHA DEL INCIDENTE]])*100+MONTH(Tabla1[[#This Row],[FECHA DEL INCIDENTE]])</f>
        <v>202506</v>
      </c>
      <c r="B467" s="120" t="s">
        <v>6347</v>
      </c>
      <c r="C467" s="120" t="s">
        <v>6348</v>
      </c>
      <c r="D467" s="120" t="s">
        <v>1067</v>
      </c>
      <c r="E467" s="120" t="s">
        <v>400</v>
      </c>
      <c r="F467" s="120" t="s">
        <v>2</v>
      </c>
      <c r="G467" s="232">
        <v>25439064</v>
      </c>
      <c r="H467" s="122" t="s">
        <v>7616</v>
      </c>
      <c r="I467" s="119"/>
      <c r="J467" s="235">
        <v>930701651</v>
      </c>
      <c r="K467" s="120"/>
      <c r="L467" s="120"/>
      <c r="M467" s="120"/>
      <c r="N467" s="119" t="s">
        <v>6498</v>
      </c>
      <c r="O467" s="1" t="s">
        <v>299</v>
      </c>
      <c r="P467" s="121" t="s">
        <v>7614</v>
      </c>
      <c r="Q467" s="6" t="s">
        <v>313</v>
      </c>
      <c r="R467" s="10" t="s">
        <v>272</v>
      </c>
      <c r="S467" s="1" t="s">
        <v>331</v>
      </c>
      <c r="T467" s="9">
        <v>45812</v>
      </c>
      <c r="U467" s="67" t="s">
        <v>7615</v>
      </c>
      <c r="V467" s="9">
        <v>45825</v>
      </c>
      <c r="W467" s="1" t="s">
        <v>141</v>
      </c>
      <c r="X467" s="120">
        <f>NETWORKDAYS(Tabla1[[#This Row],[FECHA DEL INCIDENTE]],Tabla1[[#This Row],[FECHA DE RESPUESTA]])</f>
        <v>10</v>
      </c>
      <c r="Y467" s="120" t="str">
        <f>IF(Tabla1[[#This Row],[ESTADO]]="ACTIVA","ACTIVA",IF(Tabla1[[#This Row],[ESTADO]]="CERRADA","CERRADA",IF(Tabla1[[#This Row],[ESTADO]]="TRASLADADA","CERRADA",IF(Tabla1[[#This Row],[ESTADO]]="DESMONTADA","CERRADA",IF(Tabla1[[#This Row],[ESTADO]]="SEGUIMIENTO","ACTIVA")))))</f>
        <v>CERRADA</v>
      </c>
      <c r="Z467" s="120" t="str">
        <f>+IF(Tabla1[[#This Row],[T. RESPUESTA]]&lt;=1,"24 HORAS",IF(Tabla1[[#This Row],[T. RESPUESTA]]=2,"48 HORAS",IF(Tabla1[[#This Row],[T. RESPUESTA]]=3,"72 HORAS",IF(Tabla1[[#This Row],[T. RESPUESTA]]=4,"96 HORAS",IF(Tabla1[[#This Row],[T. RESPUESTA]]=5,"120 HORAS",IF(Tabla1[[#This Row],[T. RESPUESTA]]&gt;=6,"6 DIAS O MAS","ERROR"))))))</f>
        <v>6 DIAS O MAS</v>
      </c>
      <c r="AA467" s="1" t="s">
        <v>6355</v>
      </c>
      <c r="AB467" s="120" t="str">
        <f>TEXT(Tabla1[[#This Row],[FECHA DEL INCIDENTE]],"MMM-DD")</f>
        <v>jun-04</v>
      </c>
      <c r="AC467" s="122" t="e">
        <f>VLOOKUP(G467,'Archivo data rimac reclamos'!B:C,2,0)</f>
        <v>#N/A</v>
      </c>
      <c r="AD467" s="122" t="e">
        <f>VLOOKUP(Tabla1[[#This Row],[dn]],'Reporte de casos MAD'!H:W,16,0)</f>
        <v>#N/A</v>
      </c>
      <c r="AE467" s="120" t="e">
        <f>VLOOKUP(Tabla1[[#This Row],[dn]],'HOJA 3 MEDICAMENTOS'!G:Q,11,0)</f>
        <v>#N/A</v>
      </c>
      <c r="AF467" s="119" t="e">
        <f>VLOOKUP(Tabla1[[#This Row],[dn]],'base pendientes viva 1a'!C:Q,15,0)</f>
        <v>#N/A</v>
      </c>
      <c r="AG467" s="119"/>
      <c r="AH467" s="119"/>
      <c r="AI467" s="120" t="str">
        <f>VLOOKUP(Tabla1[[#This Row],[MOTIVO]],clasificador!A:C,2,0)</f>
        <v>Acceso</v>
      </c>
      <c r="AJ467" s="120" t="str">
        <f>VLOOKUP(Tabla1[[#This Row],[MOTIVO]],clasificador!A:C,3,0)</f>
        <v>SERVICIO</v>
      </c>
      <c r="AK467" s="329"/>
    </row>
    <row r="468" spans="1:37" ht="18.75" hidden="1" customHeight="1">
      <c r="A468" s="120">
        <f>YEAR(Tabla1[[#This Row],[FECHA DEL INCIDENTE]])*100+MONTH(Tabla1[[#This Row],[FECHA DEL INCIDENTE]])</f>
        <v>202506</v>
      </c>
      <c r="B468" s="120" t="s">
        <v>6347</v>
      </c>
      <c r="C468" s="120" t="s">
        <v>6348</v>
      </c>
      <c r="D468" s="120" t="s">
        <v>1067</v>
      </c>
      <c r="E468" s="120" t="s">
        <v>400</v>
      </c>
      <c r="F468" s="120" t="s">
        <v>2</v>
      </c>
      <c r="G468" s="232">
        <v>6762836</v>
      </c>
      <c r="H468" s="2" t="s">
        <v>6667</v>
      </c>
      <c r="I468" s="119"/>
      <c r="J468" s="235"/>
      <c r="K468" s="120"/>
      <c r="L468" s="120"/>
      <c r="M468" s="120"/>
      <c r="N468" s="119" t="s">
        <v>6498</v>
      </c>
      <c r="O468" s="1" t="s">
        <v>299</v>
      </c>
      <c r="P468" s="66" t="s">
        <v>7617</v>
      </c>
      <c r="Q468" s="6" t="s">
        <v>6352</v>
      </c>
      <c r="R468" s="10" t="s">
        <v>338</v>
      </c>
      <c r="S468" s="1" t="s">
        <v>6353</v>
      </c>
      <c r="T468" s="9">
        <v>45812</v>
      </c>
      <c r="U468" s="67" t="s">
        <v>7618</v>
      </c>
      <c r="V468" s="9">
        <v>45826</v>
      </c>
      <c r="W468" s="1" t="s">
        <v>141</v>
      </c>
      <c r="X468" s="120">
        <f>NETWORKDAYS(Tabla1[[#This Row],[FECHA DEL INCIDENTE]],Tabla1[[#This Row],[FECHA DE RESPUESTA]])</f>
        <v>11</v>
      </c>
      <c r="Y468" s="120" t="str">
        <f>IF(Tabla1[[#This Row],[ESTADO]]="ACTIVA","ACTIVA",IF(Tabla1[[#This Row],[ESTADO]]="CERRADA","CERRADA",IF(Tabla1[[#This Row],[ESTADO]]="TRASLADADA","CERRADA",IF(Tabla1[[#This Row],[ESTADO]]="DESMONTADA","CERRADA",IF(Tabla1[[#This Row],[ESTADO]]="SEGUIMIENTO","ACTIVA")))))</f>
        <v>CERRADA</v>
      </c>
      <c r="Z468" s="120" t="str">
        <f>+IF(Tabla1[[#This Row],[T. RESPUESTA]]&lt;=1,"24 HORAS",IF(Tabla1[[#This Row],[T. RESPUESTA]]=2,"48 HORAS",IF(Tabla1[[#This Row],[T. RESPUESTA]]=3,"72 HORAS",IF(Tabla1[[#This Row],[T. RESPUESTA]]=4,"96 HORAS",IF(Tabla1[[#This Row],[T. RESPUESTA]]=5,"120 HORAS",IF(Tabla1[[#This Row],[T. RESPUESTA]]&gt;=6,"6 DIAS O MAS","ERROR"))))))</f>
        <v>6 DIAS O MAS</v>
      </c>
      <c r="AA468" s="1" t="s">
        <v>6355</v>
      </c>
      <c r="AB468" s="120" t="str">
        <f>TEXT(Tabla1[[#This Row],[FECHA DEL INCIDENTE]],"MMM-DD")</f>
        <v>jun-04</v>
      </c>
      <c r="AC468" s="122" t="e">
        <f>VLOOKUP(G468,'Archivo data rimac reclamos'!B:C,2,0)</f>
        <v>#N/A</v>
      </c>
      <c r="AD468" s="122" t="e">
        <f>VLOOKUP(Tabla1[[#This Row],[dn]],'Reporte de casos MAD'!H:W,16,0)</f>
        <v>#N/A</v>
      </c>
      <c r="AE468" s="120" t="e">
        <f>VLOOKUP(Tabla1[[#This Row],[dn]],'HOJA 3 MEDICAMENTOS'!G:Q,11,0)</f>
        <v>#N/A</v>
      </c>
      <c r="AF468" s="119" t="e">
        <f>VLOOKUP(Tabla1[[#This Row],[dn]],'base pendientes viva 1a'!C:Q,15,0)</f>
        <v>#N/A</v>
      </c>
      <c r="AG468" s="119"/>
      <c r="AH468" s="119"/>
      <c r="AI468" s="120" t="str">
        <f>VLOOKUP(Tabla1[[#This Row],[MOTIVO]],clasificador!A:C,2,0)</f>
        <v>Medicamentos</v>
      </c>
      <c r="AJ468" s="120" t="str">
        <f>VLOOKUP(Tabla1[[#This Row],[MOTIVO]],clasificador!A:C,3,0)</f>
        <v>SERVICIO</v>
      </c>
      <c r="AK468" s="329"/>
    </row>
    <row r="469" spans="1:37" ht="18.75" hidden="1" customHeight="1">
      <c r="A469" s="120">
        <f>YEAR(Tabla1[[#This Row],[FECHA DEL INCIDENTE]])*100+MONTH(Tabla1[[#This Row],[FECHA DEL INCIDENTE]])</f>
        <v>202506</v>
      </c>
      <c r="B469" s="120" t="s">
        <v>6347</v>
      </c>
      <c r="C469" s="120" t="s">
        <v>6348</v>
      </c>
      <c r="D469" s="120" t="s">
        <v>1067</v>
      </c>
      <c r="E469" s="120" t="s">
        <v>400</v>
      </c>
      <c r="F469" s="120" t="s">
        <v>2</v>
      </c>
      <c r="G469" s="232">
        <v>6068235</v>
      </c>
      <c r="H469" s="2" t="s">
        <v>7619</v>
      </c>
      <c r="I469" s="119"/>
      <c r="J469" s="235">
        <v>981118827</v>
      </c>
      <c r="K469" s="120"/>
      <c r="L469" s="120"/>
      <c r="M469" s="120"/>
      <c r="N469" s="119" t="s">
        <v>6498</v>
      </c>
      <c r="O469" s="1" t="s">
        <v>299</v>
      </c>
      <c r="P469" s="66" t="s">
        <v>7620</v>
      </c>
      <c r="Q469" s="6" t="s">
        <v>6352</v>
      </c>
      <c r="R469" s="10" t="s">
        <v>338</v>
      </c>
      <c r="S469" s="1" t="s">
        <v>6353</v>
      </c>
      <c r="T469" s="9">
        <v>45812</v>
      </c>
      <c r="U469" s="124" t="s">
        <v>7621</v>
      </c>
      <c r="V469" s="9">
        <v>45826</v>
      </c>
      <c r="W469" s="1" t="s">
        <v>141</v>
      </c>
      <c r="X469" s="120">
        <f>NETWORKDAYS(Tabla1[[#This Row],[FECHA DEL INCIDENTE]],Tabla1[[#This Row],[FECHA DE RESPUESTA]])</f>
        <v>11</v>
      </c>
      <c r="Y469" s="120" t="str">
        <f>IF(Tabla1[[#This Row],[ESTADO]]="ACTIVA","ACTIVA",IF(Tabla1[[#This Row],[ESTADO]]="CERRADA","CERRADA",IF(Tabla1[[#This Row],[ESTADO]]="TRASLADADA","CERRADA",IF(Tabla1[[#This Row],[ESTADO]]="DESMONTADA","CERRADA",IF(Tabla1[[#This Row],[ESTADO]]="SEGUIMIENTO","ACTIVA")))))</f>
        <v>CERRADA</v>
      </c>
      <c r="Z469" s="120" t="str">
        <f>+IF(Tabla1[[#This Row],[T. RESPUESTA]]&lt;=1,"24 HORAS",IF(Tabla1[[#This Row],[T. RESPUESTA]]=2,"48 HORAS",IF(Tabla1[[#This Row],[T. RESPUESTA]]=3,"72 HORAS",IF(Tabla1[[#This Row],[T. RESPUESTA]]=4,"96 HORAS",IF(Tabla1[[#This Row],[T. RESPUESTA]]=5,"120 HORAS",IF(Tabla1[[#This Row],[T. RESPUESTA]]&gt;=6,"6 DIAS O MAS","ERROR"))))))</f>
        <v>6 DIAS O MAS</v>
      </c>
      <c r="AA469" s="1" t="s">
        <v>6355</v>
      </c>
      <c r="AB469" s="120" t="str">
        <f>TEXT(Tabla1[[#This Row],[FECHA DEL INCIDENTE]],"MMM-DD")</f>
        <v>jun-04</v>
      </c>
      <c r="AC469" s="122" t="e">
        <f>VLOOKUP(G469,'Archivo data rimac reclamos'!B:C,2,0)</f>
        <v>#N/A</v>
      </c>
      <c r="AD469" s="122" t="e">
        <f>VLOOKUP(Tabla1[[#This Row],[dn]],'Reporte de casos MAD'!H:W,16,0)</f>
        <v>#N/A</v>
      </c>
      <c r="AE469" s="120" t="e">
        <f>VLOOKUP(Tabla1[[#This Row],[dn]],'HOJA 3 MEDICAMENTOS'!G:Q,11,0)</f>
        <v>#N/A</v>
      </c>
      <c r="AF469" s="119" t="e">
        <f>VLOOKUP(Tabla1[[#This Row],[dn]],'base pendientes viva 1a'!C:Q,15,0)</f>
        <v>#N/A</v>
      </c>
      <c r="AG469" s="119"/>
      <c r="AH469" s="119"/>
      <c r="AI469" s="120" t="str">
        <f>VLOOKUP(Tabla1[[#This Row],[MOTIVO]],clasificador!A:C,2,0)</f>
        <v>Medicamentos</v>
      </c>
      <c r="AJ469" s="120" t="str">
        <f>VLOOKUP(Tabla1[[#This Row],[MOTIVO]],clasificador!A:C,3,0)</f>
        <v>SERVICIO</v>
      </c>
      <c r="AK469" s="329"/>
    </row>
    <row r="470" spans="1:37" ht="18.75" hidden="1" customHeight="1">
      <c r="A470" s="120">
        <f>YEAR(Tabla1[[#This Row],[FECHA DEL INCIDENTE]])*100+MONTH(Tabla1[[#This Row],[FECHA DEL INCIDENTE]])</f>
        <v>202506</v>
      </c>
      <c r="B470" s="120" t="s">
        <v>6347</v>
      </c>
      <c r="C470" s="120" t="s">
        <v>6348</v>
      </c>
      <c r="D470" s="120" t="s">
        <v>1067</v>
      </c>
      <c r="E470" s="1" t="s">
        <v>6819</v>
      </c>
      <c r="F470" s="120" t="s">
        <v>2</v>
      </c>
      <c r="G470" s="232">
        <v>74847782</v>
      </c>
      <c r="H470" s="2" t="s">
        <v>7622</v>
      </c>
      <c r="I470" s="119"/>
      <c r="J470" s="235"/>
      <c r="K470" s="120"/>
      <c r="L470" s="1" t="s">
        <v>7623</v>
      </c>
      <c r="M470" s="120"/>
      <c r="N470" t="s">
        <v>26</v>
      </c>
      <c r="O470" s="1" t="s">
        <v>358</v>
      </c>
      <c r="P470" s="66" t="s">
        <v>7624</v>
      </c>
      <c r="Q470" s="6" t="s">
        <v>6352</v>
      </c>
      <c r="R470" s="10" t="s">
        <v>338</v>
      </c>
      <c r="S470" s="1" t="s">
        <v>6353</v>
      </c>
      <c r="T470" s="9">
        <v>45813</v>
      </c>
      <c r="U470" s="67" t="s">
        <v>7625</v>
      </c>
      <c r="V470" s="9">
        <v>45832</v>
      </c>
      <c r="W470" s="1" t="s">
        <v>141</v>
      </c>
      <c r="X470" s="120">
        <f>NETWORKDAYS(Tabla1[[#This Row],[FECHA DEL INCIDENTE]],Tabla1[[#This Row],[FECHA DE RESPUESTA]])</f>
        <v>14</v>
      </c>
      <c r="Y470" s="120" t="str">
        <f>IF(Tabla1[[#This Row],[ESTADO]]="ACTIVA","ACTIVA",IF(Tabla1[[#This Row],[ESTADO]]="CERRADA","CERRADA",IF(Tabla1[[#This Row],[ESTADO]]="TRASLADADA","CERRADA",IF(Tabla1[[#This Row],[ESTADO]]="DESMONTADA","CERRADA",IF(Tabla1[[#This Row],[ESTADO]]="SEGUIMIENTO","ACTIVA")))))</f>
        <v>CERRADA</v>
      </c>
      <c r="Z470" s="120" t="str">
        <f>+IF(Tabla1[[#This Row],[T. RESPUESTA]]&lt;=1,"24 HORAS",IF(Tabla1[[#This Row],[T. RESPUESTA]]=2,"48 HORAS",IF(Tabla1[[#This Row],[T. RESPUESTA]]=3,"72 HORAS",IF(Tabla1[[#This Row],[T. RESPUESTA]]=4,"96 HORAS",IF(Tabla1[[#This Row],[T. RESPUESTA]]=5,"120 HORAS",IF(Tabla1[[#This Row],[T. RESPUESTA]]&gt;=6,"6 DIAS O MAS","ERROR"))))))</f>
        <v>6 DIAS O MAS</v>
      </c>
      <c r="AA470" s="1" t="s">
        <v>6355</v>
      </c>
      <c r="AB470" s="120" t="str">
        <f>TEXT(Tabla1[[#This Row],[FECHA DEL INCIDENTE]],"MMM-DD")</f>
        <v>jun-05</v>
      </c>
      <c r="AC470" s="122" t="e">
        <f>VLOOKUP(G470,'Archivo data rimac reclamos'!B:C,2,0)</f>
        <v>#N/A</v>
      </c>
      <c r="AD470" s="122" t="e">
        <f>VLOOKUP(Tabla1[[#This Row],[dn]],'Reporte de casos MAD'!H:W,16,0)</f>
        <v>#N/A</v>
      </c>
      <c r="AE470" s="120" t="e">
        <f>VLOOKUP(Tabla1[[#This Row],[dn]],'HOJA 3 MEDICAMENTOS'!G:Q,11,0)</f>
        <v>#N/A</v>
      </c>
      <c r="AF470" s="119" t="e">
        <f>VLOOKUP(Tabla1[[#This Row],[dn]],'base pendientes viva 1a'!C:Q,15,0)</f>
        <v>#N/A</v>
      </c>
      <c r="AG470" s="119"/>
      <c r="AH470" s="119"/>
      <c r="AI470" s="120" t="str">
        <f>VLOOKUP(Tabla1[[#This Row],[MOTIVO]],clasificador!A:C,2,0)</f>
        <v>Medicamentos</v>
      </c>
      <c r="AJ470" s="120" t="str">
        <f>VLOOKUP(Tabla1[[#This Row],[MOTIVO]],clasificador!A:C,3,0)</f>
        <v>SERVICIO</v>
      </c>
      <c r="AK470" s="329"/>
    </row>
    <row r="471" spans="1:37" ht="18.75" hidden="1" customHeight="1">
      <c r="A471" s="120">
        <f>YEAR(Tabla1[[#This Row],[FECHA DEL INCIDENTE]])*100+MONTH(Tabla1[[#This Row],[FECHA DEL INCIDENTE]])</f>
        <v>202506</v>
      </c>
      <c r="B471" s="120" t="s">
        <v>6347</v>
      </c>
      <c r="C471" s="120" t="s">
        <v>6348</v>
      </c>
      <c r="D471" s="120" t="s">
        <v>1067</v>
      </c>
      <c r="E471" s="1" t="s">
        <v>400</v>
      </c>
      <c r="F471" s="120" t="s">
        <v>2</v>
      </c>
      <c r="G471" s="208">
        <v>10386627</v>
      </c>
      <c r="H471" s="2" t="s">
        <v>7613</v>
      </c>
      <c r="I471"/>
      <c r="J471" s="176"/>
      <c r="K471" s="1"/>
      <c r="L471" s="1"/>
      <c r="M471" s="1"/>
      <c r="N471" s="119" t="s">
        <v>6498</v>
      </c>
      <c r="O471" s="1" t="s">
        <v>299</v>
      </c>
      <c r="P471" s="66" t="s">
        <v>7626</v>
      </c>
      <c r="Q471" s="6" t="s">
        <v>7435</v>
      </c>
      <c r="R471" s="129" t="s">
        <v>7436</v>
      </c>
      <c r="S471" s="120" t="s">
        <v>299</v>
      </c>
      <c r="T471" s="9">
        <v>45814</v>
      </c>
      <c r="U471" s="67" t="s">
        <v>7627</v>
      </c>
      <c r="V471" s="9">
        <v>45815</v>
      </c>
      <c r="W471" s="1" t="s">
        <v>6584</v>
      </c>
      <c r="X471" s="1">
        <f>NETWORKDAYS(Tabla1[[#This Row],[FECHA DEL INCIDENTE]],Tabla1[[#This Row],[FECHA DE RESPUESTA]])</f>
        <v>1</v>
      </c>
      <c r="Y471" s="120" t="str">
        <f>IF(Tabla1[[#This Row],[ESTADO]]="ACTIVA","ACTIVA",IF(Tabla1[[#This Row],[ESTADO]]="CERRADA","CERRADA",IF(Tabla1[[#This Row],[ESTADO]]="TRASLADADA","CERRADA",IF(Tabla1[[#This Row],[ESTADO]]="DESMONTADA","CERRADA",IF(Tabla1[[#This Row],[ESTADO]]="SEGUIMIENTO","ACTIVA")))))</f>
        <v>CERRADA</v>
      </c>
      <c r="Z471" s="1" t="str">
        <f>+IF(Tabla1[[#This Row],[T. RESPUESTA]]&lt;=1,"24 HORAS",IF(Tabla1[[#This Row],[T. RESPUESTA]]=2,"48 HORAS",IF(Tabla1[[#This Row],[T. RESPUESTA]]=3,"72 HORAS",IF(Tabla1[[#This Row],[T. RESPUESTA]]=4,"96 HORAS",IF(Tabla1[[#This Row],[T. RESPUESTA]]=5,"120 HORAS",IF(Tabla1[[#This Row],[T. RESPUESTA]]&gt;=6,"6 DIAS O MAS","ERROR"))))))</f>
        <v>24 HORAS</v>
      </c>
      <c r="AA471" s="1" t="s">
        <v>6585</v>
      </c>
      <c r="AB471" s="120" t="str">
        <f>TEXT(Tabla1[[#This Row],[FECHA DEL INCIDENTE]],"MMM-DD")</f>
        <v>jun-06</v>
      </c>
      <c r="AC471" s="2" t="e">
        <f>VLOOKUP(G471,'Archivo data rimac reclamos'!B:C,2,0)</f>
        <v>#N/A</v>
      </c>
      <c r="AD471" s="2" t="e">
        <f>VLOOKUP(Tabla1[[#This Row],[dn]],'Reporte de casos MAD'!H:W,16,0)</f>
        <v>#N/A</v>
      </c>
      <c r="AE471" s="1" t="e">
        <f>VLOOKUP(Tabla1[[#This Row],[dn]],'HOJA 3 MEDICAMENTOS'!G:Q,11,0)</f>
        <v>#N/A</v>
      </c>
      <c r="AF471" t="e">
        <f>VLOOKUP(Tabla1[[#This Row],[dn]],'base pendientes viva 1a'!C:Q,15,0)</f>
        <v>#N/A</v>
      </c>
      <c r="AG471"/>
      <c r="AH471"/>
      <c r="AI471" s="1" t="str">
        <f>VLOOKUP(Tabla1[[#This Row],[MOTIVO]],clasificador!A:C,2,0)</f>
        <v>Eps</v>
      </c>
      <c r="AJ471" s="1" t="str">
        <f>VLOOKUP(Tabla1[[#This Row],[MOTIVO]],clasificador!A:C,3,0)</f>
        <v>NO ATRIBUIBLE</v>
      </c>
      <c r="AK471" s="329"/>
    </row>
    <row r="472" spans="1:37" ht="18.75" hidden="1" customHeight="1">
      <c r="A472" s="120">
        <f>YEAR(Tabla1[[#This Row],[FECHA DEL INCIDENTE]])*100+MONTH(Tabla1[[#This Row],[FECHA DEL INCIDENTE]])</f>
        <v>202506</v>
      </c>
      <c r="B472" s="120" t="s">
        <v>6347</v>
      </c>
      <c r="C472" s="120" t="s">
        <v>6348</v>
      </c>
      <c r="D472" s="120" t="s">
        <v>1067</v>
      </c>
      <c r="E472" s="1" t="s">
        <v>400</v>
      </c>
      <c r="F472" s="120" t="s">
        <v>2</v>
      </c>
      <c r="G472" s="208">
        <v>8170776</v>
      </c>
      <c r="H472" s="2" t="s">
        <v>249</v>
      </c>
      <c r="I472"/>
      <c r="J472" s="176"/>
      <c r="K472" s="1"/>
      <c r="L472" s="1" t="s">
        <v>7628</v>
      </c>
      <c r="M472" s="1"/>
      <c r="N472" t="s">
        <v>26</v>
      </c>
      <c r="O472" s="1" t="s">
        <v>358</v>
      </c>
      <c r="P472" s="66" t="s">
        <v>7629</v>
      </c>
      <c r="Q472" s="6" t="s">
        <v>7319</v>
      </c>
      <c r="R472" s="10" t="s">
        <v>408</v>
      </c>
      <c r="S472" s="1" t="s">
        <v>6718</v>
      </c>
      <c r="T472" s="9">
        <v>45814</v>
      </c>
      <c r="U472" s="67" t="s">
        <v>7630</v>
      </c>
      <c r="V472" s="9">
        <v>45825</v>
      </c>
      <c r="W472" s="1" t="s">
        <v>141</v>
      </c>
      <c r="X472" s="1">
        <f>NETWORKDAYS(Tabla1[[#This Row],[FECHA DEL INCIDENTE]],Tabla1[[#This Row],[FECHA DE RESPUESTA]])</f>
        <v>8</v>
      </c>
      <c r="Y472" s="120" t="str">
        <f>IF(Tabla1[[#This Row],[ESTADO]]="ACTIVA","ACTIVA",IF(Tabla1[[#This Row],[ESTADO]]="CERRADA","CERRADA",IF(Tabla1[[#This Row],[ESTADO]]="TRASLADADA","CERRADA",IF(Tabla1[[#This Row],[ESTADO]]="DESMONTADA","CERRADA",IF(Tabla1[[#This Row],[ESTADO]]="SEGUIMIENTO","ACTIVA")))))</f>
        <v>CERRADA</v>
      </c>
      <c r="Z472" s="1" t="str">
        <f>+IF(Tabla1[[#This Row],[T. RESPUESTA]]&lt;=1,"24 HORAS",IF(Tabla1[[#This Row],[T. RESPUESTA]]=2,"48 HORAS",IF(Tabla1[[#This Row],[T. RESPUESTA]]=3,"72 HORAS",IF(Tabla1[[#This Row],[T. RESPUESTA]]=4,"96 HORAS",IF(Tabla1[[#This Row],[T. RESPUESTA]]=5,"120 HORAS",IF(Tabla1[[#This Row],[T. RESPUESTA]]&gt;=6,"6 DIAS O MAS","ERROR"))))))</f>
        <v>6 DIAS O MAS</v>
      </c>
      <c r="AA472" s="1" t="s">
        <v>6355</v>
      </c>
      <c r="AB472" s="120" t="str">
        <f>TEXT(Tabla1[[#This Row],[FECHA DEL INCIDENTE]],"MMM-DD")</f>
        <v>jun-06</v>
      </c>
      <c r="AC472" s="2" t="e">
        <f>VLOOKUP(G472,'Archivo data rimac reclamos'!B:C,2,0)</f>
        <v>#N/A</v>
      </c>
      <c r="AD472" s="2" t="e">
        <f>VLOOKUP(Tabla1[[#This Row],[dn]],'Reporte de casos MAD'!H:W,16,0)</f>
        <v>#N/A</v>
      </c>
      <c r="AE472" s="1" t="e">
        <f>VLOOKUP(Tabla1[[#This Row],[dn]],'HOJA 3 MEDICAMENTOS'!G:Q,11,0)</f>
        <v>#N/A</v>
      </c>
      <c r="AF472" t="str">
        <f>VLOOKUP(Tabla1[[#This Row],[dn]],'base pendientes viva 1a'!C:Q,15,0)</f>
        <v>SI</v>
      </c>
      <c r="AG472"/>
      <c r="AH472"/>
      <c r="AI472" s="1" t="str">
        <f>VLOOKUP(Tabla1[[#This Row],[MOTIVO]],clasificador!A:C,2,0)</f>
        <v>Acceso</v>
      </c>
      <c r="AJ472" s="1" t="str">
        <f>VLOOKUP(Tabla1[[#This Row],[MOTIVO]],clasificador!A:C,3,0)</f>
        <v>SERVICIO</v>
      </c>
      <c r="AK472" s="329"/>
    </row>
    <row r="473" spans="1:37" ht="18.75" hidden="1" customHeight="1">
      <c r="A473" s="120">
        <f>YEAR(Tabla1[[#This Row],[FECHA DEL INCIDENTE]])*100+MONTH(Tabla1[[#This Row],[FECHA DEL INCIDENTE]])</f>
        <v>202506</v>
      </c>
      <c r="B473" s="120" t="s">
        <v>6347</v>
      </c>
      <c r="C473" s="120" t="s">
        <v>6348</v>
      </c>
      <c r="D473" s="120" t="s">
        <v>1067</v>
      </c>
      <c r="E473" s="1" t="s">
        <v>400</v>
      </c>
      <c r="F473" s="120" t="s">
        <v>2</v>
      </c>
      <c r="G473" s="232">
        <v>10808635</v>
      </c>
      <c r="H473" s="122" t="s">
        <v>229</v>
      </c>
      <c r="I473" s="119"/>
      <c r="J473" s="235"/>
      <c r="K473" s="120"/>
      <c r="L473" s="120"/>
      <c r="M473" s="120"/>
      <c r="N473" s="119" t="s">
        <v>6498</v>
      </c>
      <c r="O473" s="1" t="s">
        <v>299</v>
      </c>
      <c r="P473" s="66" t="s">
        <v>7631</v>
      </c>
      <c r="Q473" s="6" t="s">
        <v>6352</v>
      </c>
      <c r="R473" s="10" t="s">
        <v>338</v>
      </c>
      <c r="S473" s="1" t="s">
        <v>6353</v>
      </c>
      <c r="T473" s="9">
        <v>45814</v>
      </c>
      <c r="U473" s="67" t="s">
        <v>7632</v>
      </c>
      <c r="V473" s="9">
        <v>45833</v>
      </c>
      <c r="W473" s="1" t="s">
        <v>141</v>
      </c>
      <c r="X473" s="120">
        <f>NETWORKDAYS(Tabla1[[#This Row],[FECHA DEL INCIDENTE]],Tabla1[[#This Row],[FECHA DE RESPUESTA]])</f>
        <v>14</v>
      </c>
      <c r="Y473" s="120" t="str">
        <f>IF(Tabla1[[#This Row],[ESTADO]]="ACTIVA","ACTIVA",IF(Tabla1[[#This Row],[ESTADO]]="CERRADA","CERRADA",IF(Tabla1[[#This Row],[ESTADO]]="TRASLADADA","CERRADA",IF(Tabla1[[#This Row],[ESTADO]]="DESMONTADA","CERRADA",IF(Tabla1[[#This Row],[ESTADO]]="SEGUIMIENTO","ACTIVA")))))</f>
        <v>CERRADA</v>
      </c>
      <c r="Z473" s="120" t="str">
        <f>+IF(Tabla1[[#This Row],[T. RESPUESTA]]&lt;=1,"24 HORAS",IF(Tabla1[[#This Row],[T. RESPUESTA]]=2,"48 HORAS",IF(Tabla1[[#This Row],[T. RESPUESTA]]=3,"72 HORAS",IF(Tabla1[[#This Row],[T. RESPUESTA]]=4,"96 HORAS",IF(Tabla1[[#This Row],[T. RESPUESTA]]=5,"120 HORAS",IF(Tabla1[[#This Row],[T. RESPUESTA]]&gt;=6,"6 DIAS O MAS","ERROR"))))))</f>
        <v>6 DIAS O MAS</v>
      </c>
      <c r="AA473" s="1" t="s">
        <v>6355</v>
      </c>
      <c r="AB473" s="120" t="str">
        <f>TEXT(Tabla1[[#This Row],[FECHA DEL INCIDENTE]],"MMM-DD")</f>
        <v>jun-06</v>
      </c>
      <c r="AC473" s="122" t="e">
        <f>VLOOKUP(G473,'Archivo data rimac reclamos'!B:C,2,0)</f>
        <v>#N/A</v>
      </c>
      <c r="AD473" s="122" t="e">
        <f>VLOOKUP(Tabla1[[#This Row],[dn]],'Reporte de casos MAD'!H:W,16,0)</f>
        <v>#N/A</v>
      </c>
      <c r="AE473" s="120" t="e">
        <f>VLOOKUP(Tabla1[[#This Row],[dn]],'HOJA 3 MEDICAMENTOS'!G:Q,11,0)</f>
        <v>#N/A</v>
      </c>
      <c r="AF473" s="119" t="str">
        <f>VLOOKUP(Tabla1[[#This Row],[dn]],'base pendientes viva 1a'!C:Q,15,0)</f>
        <v>SI</v>
      </c>
      <c r="AG473" s="119"/>
      <c r="AH473" s="119"/>
      <c r="AI473" s="120" t="str">
        <f>VLOOKUP(Tabla1[[#This Row],[MOTIVO]],clasificador!A:C,2,0)</f>
        <v>Medicamentos</v>
      </c>
      <c r="AJ473" s="120" t="str">
        <f>VLOOKUP(Tabla1[[#This Row],[MOTIVO]],clasificador!A:C,3,0)</f>
        <v>SERVICIO</v>
      </c>
      <c r="AK473" s="329"/>
    </row>
    <row r="474" spans="1:37" ht="18.75" customHeight="1">
      <c r="A474" s="120">
        <f>YEAR(Tabla1[[#This Row],[FECHA DEL INCIDENTE]])*100+MONTH(Tabla1[[#This Row],[FECHA DEL INCIDENTE]])</f>
        <v>202506</v>
      </c>
      <c r="B474" s="120" t="s">
        <v>6347</v>
      </c>
      <c r="C474" s="120" t="s">
        <v>6348</v>
      </c>
      <c r="D474" s="120" t="s">
        <v>1067</v>
      </c>
      <c r="E474" s="1" t="s">
        <v>400</v>
      </c>
      <c r="F474" s="120" t="s">
        <v>2</v>
      </c>
      <c r="G474" s="232">
        <v>7919551</v>
      </c>
      <c r="H474" s="122" t="s">
        <v>7633</v>
      </c>
      <c r="I474" s="119"/>
      <c r="J474" s="235"/>
      <c r="K474" s="120"/>
      <c r="L474" s="120"/>
      <c r="M474" s="120"/>
      <c r="N474" s="119" t="s">
        <v>6498</v>
      </c>
      <c r="O474" s="1" t="s">
        <v>299</v>
      </c>
      <c r="P474" s="66" t="s">
        <v>7634</v>
      </c>
      <c r="Q474" s="6" t="s">
        <v>313</v>
      </c>
      <c r="R474" s="10" t="s">
        <v>400</v>
      </c>
      <c r="S474" s="1" t="s">
        <v>320</v>
      </c>
      <c r="T474" s="9">
        <v>45814</v>
      </c>
      <c r="U474" s="67" t="s">
        <v>7635</v>
      </c>
      <c r="V474" s="9">
        <v>45826</v>
      </c>
      <c r="W474" s="1" t="s">
        <v>141</v>
      </c>
      <c r="X474" s="120">
        <f>NETWORKDAYS(Tabla1[[#This Row],[FECHA DEL INCIDENTE]],Tabla1[[#This Row],[FECHA DE RESPUESTA]])</f>
        <v>9</v>
      </c>
      <c r="Y474" s="120" t="str">
        <f>IF(Tabla1[[#This Row],[ESTADO]]="ACTIVA","ACTIVA",IF(Tabla1[[#This Row],[ESTADO]]="CERRADA","CERRADA",IF(Tabla1[[#This Row],[ESTADO]]="TRASLADADA","CERRADA",IF(Tabla1[[#This Row],[ESTADO]]="DESMONTADA","CERRADA",IF(Tabla1[[#This Row],[ESTADO]]="SEGUIMIENTO","ACTIVA")))))</f>
        <v>CERRADA</v>
      </c>
      <c r="Z474" s="120" t="str">
        <f>+IF(Tabla1[[#This Row],[T. RESPUESTA]]&lt;=1,"24 HORAS",IF(Tabla1[[#This Row],[T. RESPUESTA]]=2,"48 HORAS",IF(Tabla1[[#This Row],[T. RESPUESTA]]=3,"72 HORAS",IF(Tabla1[[#This Row],[T. RESPUESTA]]=4,"96 HORAS",IF(Tabla1[[#This Row],[T. RESPUESTA]]=5,"120 HORAS",IF(Tabla1[[#This Row],[T. RESPUESTA]]&gt;=6,"6 DIAS O MAS","ERROR"))))))</f>
        <v>6 DIAS O MAS</v>
      </c>
      <c r="AA474" s="1" t="s">
        <v>6355</v>
      </c>
      <c r="AB474" s="120" t="str">
        <f>TEXT(Tabla1[[#This Row],[FECHA DEL INCIDENTE]],"MMM-DD")</f>
        <v>jun-06</v>
      </c>
      <c r="AC474" s="122" t="e">
        <f>VLOOKUP(G474,'Archivo data rimac reclamos'!B:C,2,0)</f>
        <v>#N/A</v>
      </c>
      <c r="AD474" s="122" t="e">
        <f>VLOOKUP(Tabla1[[#This Row],[dn]],'Reporte de casos MAD'!H:W,16,0)</f>
        <v>#N/A</v>
      </c>
      <c r="AE474" s="120" t="e">
        <f>VLOOKUP(Tabla1[[#This Row],[dn]],'HOJA 3 MEDICAMENTOS'!G:Q,11,0)</f>
        <v>#N/A</v>
      </c>
      <c r="AF474" s="119" t="e">
        <f>VLOOKUP(Tabla1[[#This Row],[dn]],'base pendientes viva 1a'!C:Q,15,0)</f>
        <v>#N/A</v>
      </c>
      <c r="AG474" s="119"/>
      <c r="AH474" s="119"/>
      <c r="AI474" s="120" t="str">
        <f>VLOOKUP(Tabla1[[#This Row],[MOTIVO]],clasificador!A:C,2,0)</f>
        <v>Acceso</v>
      </c>
      <c r="AJ474" s="120" t="str">
        <f>VLOOKUP(Tabla1[[#This Row],[MOTIVO]],clasificador!A:C,3,0)</f>
        <v>SERVICIO</v>
      </c>
      <c r="AK474" s="329"/>
    </row>
    <row r="475" spans="1:37" ht="18.75" customHeight="1">
      <c r="A475" s="120">
        <f>YEAR(Tabla1[[#This Row],[FECHA DEL INCIDENTE]])*100+MONTH(Tabla1[[#This Row],[FECHA DEL INCIDENTE]])</f>
        <v>202506</v>
      </c>
      <c r="B475" s="120" t="s">
        <v>6347</v>
      </c>
      <c r="C475" s="120" t="s">
        <v>6348</v>
      </c>
      <c r="D475" s="120" t="s">
        <v>1067</v>
      </c>
      <c r="E475" s="1" t="s">
        <v>400</v>
      </c>
      <c r="F475" s="120" t="s">
        <v>2</v>
      </c>
      <c r="G475" s="232">
        <v>993047101</v>
      </c>
      <c r="H475" s="2" t="s">
        <v>7636</v>
      </c>
      <c r="I475" s="119"/>
      <c r="J475" s="235"/>
      <c r="K475" s="120"/>
      <c r="L475" s="120"/>
      <c r="M475" s="120"/>
      <c r="N475" s="119" t="s">
        <v>6498</v>
      </c>
      <c r="O475" s="1" t="s">
        <v>299</v>
      </c>
      <c r="P475" s="121" t="s">
        <v>7637</v>
      </c>
      <c r="Q475" s="6" t="s">
        <v>313</v>
      </c>
      <c r="R475" s="10" t="s">
        <v>400</v>
      </c>
      <c r="S475" s="1" t="s">
        <v>320</v>
      </c>
      <c r="T475" s="9">
        <v>45814</v>
      </c>
      <c r="U475" s="67" t="s">
        <v>7638</v>
      </c>
      <c r="V475" s="9">
        <v>45827</v>
      </c>
      <c r="W475" s="1" t="s">
        <v>141</v>
      </c>
      <c r="X475" s="120">
        <f>NETWORKDAYS(Tabla1[[#This Row],[FECHA DEL INCIDENTE]],Tabla1[[#This Row],[FECHA DE RESPUESTA]])</f>
        <v>10</v>
      </c>
      <c r="Y475" s="120" t="str">
        <f>IF(Tabla1[[#This Row],[ESTADO]]="ACTIVA","ACTIVA",IF(Tabla1[[#This Row],[ESTADO]]="CERRADA","CERRADA",IF(Tabla1[[#This Row],[ESTADO]]="TRASLADADA","CERRADA",IF(Tabla1[[#This Row],[ESTADO]]="DESMONTADA","CERRADA",IF(Tabla1[[#This Row],[ESTADO]]="SEGUIMIENTO","ACTIVA")))))</f>
        <v>CERRADA</v>
      </c>
      <c r="Z475" s="120" t="str">
        <f>+IF(Tabla1[[#This Row],[T. RESPUESTA]]&lt;=1,"24 HORAS",IF(Tabla1[[#This Row],[T. RESPUESTA]]=2,"48 HORAS",IF(Tabla1[[#This Row],[T. RESPUESTA]]=3,"72 HORAS",IF(Tabla1[[#This Row],[T. RESPUESTA]]=4,"96 HORAS",IF(Tabla1[[#This Row],[T. RESPUESTA]]=5,"120 HORAS",IF(Tabla1[[#This Row],[T. RESPUESTA]]&gt;=6,"6 DIAS O MAS","ERROR"))))))</f>
        <v>6 DIAS O MAS</v>
      </c>
      <c r="AA475" s="1" t="s">
        <v>6355</v>
      </c>
      <c r="AB475" s="120" t="str">
        <f>TEXT(Tabla1[[#This Row],[FECHA DEL INCIDENTE]],"MMM-DD")</f>
        <v>jun-06</v>
      </c>
      <c r="AC475" s="122" t="e">
        <f>VLOOKUP(G475,'Archivo data rimac reclamos'!B:C,2,0)</f>
        <v>#N/A</v>
      </c>
      <c r="AD475" s="122" t="e">
        <f>VLOOKUP(Tabla1[[#This Row],[dn]],'Reporte de casos MAD'!H:W,16,0)</f>
        <v>#N/A</v>
      </c>
      <c r="AE475" s="120" t="e">
        <f>VLOOKUP(Tabla1[[#This Row],[dn]],'HOJA 3 MEDICAMENTOS'!G:Q,11,0)</f>
        <v>#N/A</v>
      </c>
      <c r="AF475" s="119" t="e">
        <f>VLOOKUP(Tabla1[[#This Row],[dn]],'base pendientes viva 1a'!C:Q,15,0)</f>
        <v>#N/A</v>
      </c>
      <c r="AG475" s="119"/>
      <c r="AH475" s="119"/>
      <c r="AI475" s="120" t="str">
        <f>VLOOKUP(Tabla1[[#This Row],[MOTIVO]],clasificador!A:C,2,0)</f>
        <v>Acceso</v>
      </c>
      <c r="AJ475" s="120" t="str">
        <f>VLOOKUP(Tabla1[[#This Row],[MOTIVO]],clasificador!A:C,3,0)</f>
        <v>SERVICIO</v>
      </c>
      <c r="AK475" s="329"/>
    </row>
    <row r="476" spans="1:37" ht="18.75" hidden="1" customHeight="1">
      <c r="A476" s="120">
        <f>YEAR(Tabla1[[#This Row],[FECHA DEL INCIDENTE]])*100+MONTH(Tabla1[[#This Row],[FECHA DEL INCIDENTE]])</f>
        <v>202506</v>
      </c>
      <c r="B476" s="120" t="s">
        <v>6347</v>
      </c>
      <c r="C476" s="120" t="s">
        <v>6348</v>
      </c>
      <c r="D476" s="120" t="s">
        <v>1067</v>
      </c>
      <c r="E476" s="1" t="s">
        <v>400</v>
      </c>
      <c r="F476" s="120" t="s">
        <v>2</v>
      </c>
      <c r="G476" s="232">
        <v>80501965</v>
      </c>
      <c r="H476" s="2" t="s">
        <v>7639</v>
      </c>
      <c r="I476" s="119"/>
      <c r="J476" s="235"/>
      <c r="K476" s="120"/>
      <c r="L476" s="120"/>
      <c r="M476" s="120"/>
      <c r="N476" s="119" t="s">
        <v>6498</v>
      </c>
      <c r="O476" s="1" t="s">
        <v>299</v>
      </c>
      <c r="P476" s="66" t="s">
        <v>7640</v>
      </c>
      <c r="Q476" s="6" t="s">
        <v>7304</v>
      </c>
      <c r="R476" s="10" t="s">
        <v>6539</v>
      </c>
      <c r="S476" s="1" t="s">
        <v>6539</v>
      </c>
      <c r="T476" s="9">
        <v>45814</v>
      </c>
      <c r="U476" s="67" t="s">
        <v>7641</v>
      </c>
      <c r="V476" s="9">
        <v>45824</v>
      </c>
      <c r="W476" s="1" t="s">
        <v>141</v>
      </c>
      <c r="X476" s="120">
        <f>NETWORKDAYS(Tabla1[[#This Row],[FECHA DEL INCIDENTE]],Tabla1[[#This Row],[FECHA DE RESPUESTA]])</f>
        <v>7</v>
      </c>
      <c r="Y476" s="120" t="str">
        <f>IF(Tabla1[[#This Row],[ESTADO]]="ACTIVA","ACTIVA",IF(Tabla1[[#This Row],[ESTADO]]="CERRADA","CERRADA",IF(Tabla1[[#This Row],[ESTADO]]="TRASLADADA","CERRADA",IF(Tabla1[[#This Row],[ESTADO]]="DESMONTADA","CERRADA",IF(Tabla1[[#This Row],[ESTADO]]="SEGUIMIENTO","ACTIVA")))))</f>
        <v>CERRADA</v>
      </c>
      <c r="Z476" s="120" t="str">
        <f>+IF(Tabla1[[#This Row],[T. RESPUESTA]]&lt;=1,"24 HORAS",IF(Tabla1[[#This Row],[T. RESPUESTA]]=2,"48 HORAS",IF(Tabla1[[#This Row],[T. RESPUESTA]]=3,"72 HORAS",IF(Tabla1[[#This Row],[T. RESPUESTA]]=4,"96 HORAS",IF(Tabla1[[#This Row],[T. RESPUESTA]]=5,"120 HORAS",IF(Tabla1[[#This Row],[T. RESPUESTA]]&gt;=6,"6 DIAS O MAS","ERROR"))))))</f>
        <v>6 DIAS O MAS</v>
      </c>
      <c r="AA476" s="1" t="s">
        <v>6355</v>
      </c>
      <c r="AB476" s="120" t="str">
        <f>TEXT(Tabla1[[#This Row],[FECHA DEL INCIDENTE]],"MMM-DD")</f>
        <v>jun-06</v>
      </c>
      <c r="AC476" s="122" t="e">
        <f>VLOOKUP(G476,'Archivo data rimac reclamos'!B:C,2,0)</f>
        <v>#N/A</v>
      </c>
      <c r="AD476" s="122" t="e">
        <f>VLOOKUP(Tabla1[[#This Row],[dn]],'Reporte de casos MAD'!H:W,16,0)</f>
        <v>#N/A</v>
      </c>
      <c r="AE476" s="120" t="e">
        <f>VLOOKUP(Tabla1[[#This Row],[dn]],'HOJA 3 MEDICAMENTOS'!G:Q,11,0)</f>
        <v>#N/A</v>
      </c>
      <c r="AF476" s="119" t="e">
        <f>VLOOKUP(Tabla1[[#This Row],[dn]],'base pendientes viva 1a'!C:Q,15,0)</f>
        <v>#N/A</v>
      </c>
      <c r="AG476" s="119"/>
      <c r="AH476" s="119"/>
      <c r="AI476" s="120" t="str">
        <f>VLOOKUP(Tabla1[[#This Row],[MOTIVO]],clasificador!A:C,2,0)</f>
        <v>Tramites Administrativos</v>
      </c>
      <c r="AJ476" s="120" t="str">
        <f>VLOOKUP(Tabla1[[#This Row],[MOTIVO]],clasificador!A:C,3,0)</f>
        <v>CALIDAD</v>
      </c>
      <c r="AK476" s="329"/>
    </row>
    <row r="477" spans="1:37" ht="18.75" customHeight="1">
      <c r="A477" s="120">
        <f>YEAR(Tabla1[[#This Row],[FECHA DEL INCIDENTE]])*100+MONTH(Tabla1[[#This Row],[FECHA DEL INCIDENTE]])</f>
        <v>202506</v>
      </c>
      <c r="B477" s="120" t="s">
        <v>6347</v>
      </c>
      <c r="C477" s="120" t="s">
        <v>6348</v>
      </c>
      <c r="D477" s="120" t="s">
        <v>1067</v>
      </c>
      <c r="E477" s="1" t="s">
        <v>400</v>
      </c>
      <c r="F477" s="120" t="s">
        <v>2</v>
      </c>
      <c r="G477" s="232">
        <v>22268777</v>
      </c>
      <c r="H477" s="2" t="s">
        <v>7642</v>
      </c>
      <c r="I477" s="119"/>
      <c r="J477" s="235"/>
      <c r="K477" s="120"/>
      <c r="L477" s="120"/>
      <c r="M477" s="120"/>
      <c r="N477" s="119" t="s">
        <v>6498</v>
      </c>
      <c r="O477" s="1" t="s">
        <v>299</v>
      </c>
      <c r="P477" s="121" t="s">
        <v>7643</v>
      </c>
      <c r="Q477" s="6" t="s">
        <v>313</v>
      </c>
      <c r="R477" s="10" t="s">
        <v>400</v>
      </c>
      <c r="S477" s="1" t="s">
        <v>6370</v>
      </c>
      <c r="T477" s="9">
        <v>45814</v>
      </c>
      <c r="U477" s="67" t="s">
        <v>7644</v>
      </c>
      <c r="V477" s="9">
        <v>45833</v>
      </c>
      <c r="W477" s="1" t="s">
        <v>141</v>
      </c>
      <c r="X477" s="120">
        <f>NETWORKDAYS(Tabla1[[#This Row],[FECHA DEL INCIDENTE]],Tabla1[[#This Row],[FECHA DE RESPUESTA]])</f>
        <v>14</v>
      </c>
      <c r="Y477" s="120" t="str">
        <f>IF(Tabla1[[#This Row],[ESTADO]]="ACTIVA","ACTIVA",IF(Tabla1[[#This Row],[ESTADO]]="CERRADA","CERRADA",IF(Tabla1[[#This Row],[ESTADO]]="TRASLADADA","CERRADA",IF(Tabla1[[#This Row],[ESTADO]]="DESMONTADA","CERRADA",IF(Tabla1[[#This Row],[ESTADO]]="SEGUIMIENTO","ACTIVA")))))</f>
        <v>CERRADA</v>
      </c>
      <c r="Z477" s="120" t="str">
        <f>+IF(Tabla1[[#This Row],[T. RESPUESTA]]&lt;=1,"24 HORAS",IF(Tabla1[[#This Row],[T. RESPUESTA]]=2,"48 HORAS",IF(Tabla1[[#This Row],[T. RESPUESTA]]=3,"72 HORAS",IF(Tabla1[[#This Row],[T. RESPUESTA]]=4,"96 HORAS",IF(Tabla1[[#This Row],[T. RESPUESTA]]=5,"120 HORAS",IF(Tabla1[[#This Row],[T. RESPUESTA]]&gt;=6,"6 DIAS O MAS","ERROR"))))))</f>
        <v>6 DIAS O MAS</v>
      </c>
      <c r="AA477" s="1" t="s">
        <v>6355</v>
      </c>
      <c r="AB477" s="120" t="str">
        <f>TEXT(Tabla1[[#This Row],[FECHA DEL INCIDENTE]],"MMM-DD")</f>
        <v>jun-06</v>
      </c>
      <c r="AC477" s="122" t="e">
        <f>VLOOKUP(G477,'Archivo data rimac reclamos'!B:C,2,0)</f>
        <v>#N/A</v>
      </c>
      <c r="AD477" s="122" t="e">
        <f>VLOOKUP(Tabla1[[#This Row],[dn]],'Reporte de casos MAD'!H:W,16,0)</f>
        <v>#N/A</v>
      </c>
      <c r="AE477" s="120" t="e">
        <f>VLOOKUP(Tabla1[[#This Row],[dn]],'HOJA 3 MEDICAMENTOS'!G:Q,11,0)</f>
        <v>#N/A</v>
      </c>
      <c r="AF477" s="119" t="e">
        <f>VLOOKUP(Tabla1[[#This Row],[dn]],'base pendientes viva 1a'!C:Q,15,0)</f>
        <v>#N/A</v>
      </c>
      <c r="AG477" s="119"/>
      <c r="AH477" s="119"/>
      <c r="AI477" s="120" t="str">
        <f>VLOOKUP(Tabla1[[#This Row],[MOTIVO]],clasificador!A:C,2,0)</f>
        <v>Acceso</v>
      </c>
      <c r="AJ477" s="120" t="str">
        <f>VLOOKUP(Tabla1[[#This Row],[MOTIVO]],clasificador!A:C,3,0)</f>
        <v>SERVICIO</v>
      </c>
      <c r="AK477" s="329"/>
    </row>
    <row r="478" spans="1:37" ht="18.75" hidden="1" customHeight="1">
      <c r="A478" s="120">
        <f>YEAR(Tabla1[[#This Row],[FECHA DEL INCIDENTE]])*100+MONTH(Tabla1[[#This Row],[FECHA DEL INCIDENTE]])</f>
        <v>202506</v>
      </c>
      <c r="B478" s="120" t="s">
        <v>6347</v>
      </c>
      <c r="C478" s="120" t="s">
        <v>6348</v>
      </c>
      <c r="D478" s="120" t="s">
        <v>1067</v>
      </c>
      <c r="E478" s="1" t="s">
        <v>400</v>
      </c>
      <c r="F478" s="120" t="s">
        <v>2</v>
      </c>
      <c r="G478" s="176">
        <v>8244905</v>
      </c>
      <c r="H478" s="2" t="s">
        <v>221</v>
      </c>
      <c r="I478"/>
      <c r="J478" s="176">
        <v>997098736</v>
      </c>
      <c r="K478" s="92" t="s">
        <v>7645</v>
      </c>
      <c r="L478" s="1"/>
      <c r="M478" s="1"/>
      <c r="N478" s="119" t="s">
        <v>6498</v>
      </c>
      <c r="O478" s="1" t="s">
        <v>299</v>
      </c>
      <c r="P478" s="112" t="s">
        <v>7646</v>
      </c>
      <c r="Q478" s="6" t="s">
        <v>313</v>
      </c>
      <c r="R478" s="10" t="s">
        <v>272</v>
      </c>
      <c r="S478" s="1" t="s">
        <v>320</v>
      </c>
      <c r="T478" s="9">
        <v>45814</v>
      </c>
      <c r="U478" s="114" t="s">
        <v>7647</v>
      </c>
      <c r="V478" s="117">
        <v>45855</v>
      </c>
      <c r="W478" s="1" t="s">
        <v>141</v>
      </c>
      <c r="X478" s="1">
        <f>NETWORKDAYS(Tabla1[[#This Row],[FECHA DEL INCIDENTE]],Tabla1[[#This Row],[FECHA DE RESPUESTA]])</f>
        <v>30</v>
      </c>
      <c r="Y478" s="120" t="str">
        <f>IF(Tabla1[[#This Row],[ESTADO]]="ACTIVA","ACTIVA",IF(Tabla1[[#This Row],[ESTADO]]="CERRADA","CERRADA",IF(Tabla1[[#This Row],[ESTADO]]="TRASLADADA","CERRADA",IF(Tabla1[[#This Row],[ESTADO]]="DESMONTADA","CERRADA",IF(Tabla1[[#This Row],[ESTADO]]="SEGUIMIENTO","ACTIVA")))))</f>
        <v>CERRADA</v>
      </c>
      <c r="Z478" s="1" t="str">
        <f>+IF(Tabla1[[#This Row],[T. RESPUESTA]]&lt;=1,"24 HORAS",IF(Tabla1[[#This Row],[T. RESPUESTA]]=2,"48 HORAS",IF(Tabla1[[#This Row],[T. RESPUESTA]]=3,"72 HORAS",IF(Tabla1[[#This Row],[T. RESPUESTA]]=4,"96 HORAS",IF(Tabla1[[#This Row],[T. RESPUESTA]]=5,"120 HORAS",IF(Tabla1[[#This Row],[T. RESPUESTA]]&gt;=6,"6 DIAS O MAS","ERROR"))))))</f>
        <v>6 DIAS O MAS</v>
      </c>
      <c r="AA478" s="1" t="s">
        <v>6355</v>
      </c>
      <c r="AB478" s="120" t="str">
        <f>TEXT(Tabla1[[#This Row],[FECHA DEL INCIDENTE]],"MMM-DD")</f>
        <v>jun-06</v>
      </c>
      <c r="AC478" s="2" t="e">
        <f>VLOOKUP(G478,'Archivo data rimac reclamos'!B:C,2,0)</f>
        <v>#N/A</v>
      </c>
      <c r="AD478" s="2" t="e">
        <f>VLOOKUP(Tabla1[[#This Row],[dn]],'Reporte de casos MAD'!H:W,16,0)</f>
        <v>#N/A</v>
      </c>
      <c r="AE478" s="1" t="e">
        <f>VLOOKUP(Tabla1[[#This Row],[dn]],'HOJA 3 MEDICAMENTOS'!G:Q,11,0)</f>
        <v>#N/A</v>
      </c>
      <c r="AF478" t="e">
        <f>VLOOKUP(Tabla1[[#This Row],[dn]],'base pendientes viva 1a'!C:Q,15,0)</f>
        <v>#N/A</v>
      </c>
      <c r="AG478"/>
      <c r="AH478"/>
      <c r="AI478" s="1" t="str">
        <f>VLOOKUP(Tabla1[[#This Row],[MOTIVO]],clasificador!A:C,2,0)</f>
        <v>Acceso</v>
      </c>
      <c r="AJ478" s="1" t="str">
        <f>VLOOKUP(Tabla1[[#This Row],[MOTIVO]],clasificador!A:C,3,0)</f>
        <v>SERVICIO</v>
      </c>
      <c r="AK478" s="329"/>
    </row>
    <row r="479" spans="1:37" ht="18.75" hidden="1" customHeight="1">
      <c r="A479" s="120">
        <f>YEAR(Tabla1[[#This Row],[FECHA DEL INCIDENTE]])*100+MONTH(Tabla1[[#This Row],[FECHA DEL INCIDENTE]])</f>
        <v>202506</v>
      </c>
      <c r="B479" s="120" t="s">
        <v>6347</v>
      </c>
      <c r="C479" s="120" t="s">
        <v>6348</v>
      </c>
      <c r="D479" s="120" t="s">
        <v>1067</v>
      </c>
      <c r="E479" s="1" t="s">
        <v>400</v>
      </c>
      <c r="F479" s="120" t="s">
        <v>2</v>
      </c>
      <c r="G479" s="176">
        <v>8504147</v>
      </c>
      <c r="H479" s="2" t="s">
        <v>227</v>
      </c>
      <c r="I479"/>
      <c r="J479" s="176"/>
      <c r="K479" s="1"/>
      <c r="L479" s="1"/>
      <c r="M479" s="1"/>
      <c r="N479" t="s">
        <v>298</v>
      </c>
      <c r="O479" s="1" t="s">
        <v>299</v>
      </c>
      <c r="P479" s="85" t="s">
        <v>228</v>
      </c>
      <c r="Q479" s="6" t="s">
        <v>301</v>
      </c>
      <c r="R479" s="10" t="s">
        <v>6522</v>
      </c>
      <c r="S479" s="1" t="s">
        <v>331</v>
      </c>
      <c r="T479" s="9">
        <v>45814</v>
      </c>
      <c r="U479" s="67" t="s">
        <v>7648</v>
      </c>
      <c r="V479" s="117">
        <v>45825</v>
      </c>
      <c r="W479" s="1" t="s">
        <v>141</v>
      </c>
      <c r="X479" s="1">
        <f>NETWORKDAYS(Tabla1[[#This Row],[FECHA DEL INCIDENTE]],Tabla1[[#This Row],[FECHA DE RESPUESTA]])</f>
        <v>8</v>
      </c>
      <c r="Y479" s="120" t="str">
        <f>IF(Tabla1[[#This Row],[ESTADO]]="ACTIVA","ACTIVA",IF(Tabla1[[#This Row],[ESTADO]]="CERRADA","CERRADA",IF(Tabla1[[#This Row],[ESTADO]]="TRASLADADA","CERRADA",IF(Tabla1[[#This Row],[ESTADO]]="DESMONTADA","CERRADA",IF(Tabla1[[#This Row],[ESTADO]]="SEGUIMIENTO","ACTIVA")))))</f>
        <v>CERRADA</v>
      </c>
      <c r="Z479" s="1" t="str">
        <f>+IF(Tabla1[[#This Row],[T. RESPUESTA]]&lt;=1,"24 HORAS",IF(Tabla1[[#This Row],[T. RESPUESTA]]=2,"48 HORAS",IF(Tabla1[[#This Row],[T. RESPUESTA]]=3,"72 HORAS",IF(Tabla1[[#This Row],[T. RESPUESTA]]=4,"96 HORAS",IF(Tabla1[[#This Row],[T. RESPUESTA]]=5,"120 HORAS",IF(Tabla1[[#This Row],[T. RESPUESTA]]&gt;=6,"6 DIAS O MAS","ERROR"))))))</f>
        <v>6 DIAS O MAS</v>
      </c>
      <c r="AA479" s="1" t="s">
        <v>6355</v>
      </c>
      <c r="AB479" s="120" t="str">
        <f>TEXT(Tabla1[[#This Row],[FECHA DEL INCIDENTE]],"MMM-DD")</f>
        <v>jun-06</v>
      </c>
      <c r="AC479" s="2" t="e">
        <f>VLOOKUP(G479,'Archivo data rimac reclamos'!B:C,2,0)</f>
        <v>#N/A</v>
      </c>
      <c r="AD479" s="2" t="e">
        <f>VLOOKUP(Tabla1[[#This Row],[dn]],'Reporte de casos MAD'!H:W,16,0)</f>
        <v>#N/A</v>
      </c>
      <c r="AE479" s="1" t="e">
        <f>VLOOKUP(Tabla1[[#This Row],[dn]],'HOJA 3 MEDICAMENTOS'!G:Q,11,0)</f>
        <v>#N/A</v>
      </c>
      <c r="AF479" t="e">
        <f>VLOOKUP(Tabla1[[#This Row],[dn]],'base pendientes viva 1a'!C:Q,15,0)</f>
        <v>#N/A</v>
      </c>
      <c r="AG479"/>
      <c r="AH479"/>
      <c r="AI479" s="1" t="str">
        <f>VLOOKUP(Tabla1[[#This Row],[MOTIVO]],clasificador!A:C,2,0)</f>
        <v>Solicitud</v>
      </c>
      <c r="AJ479" s="1" t="str">
        <f>VLOOKUP(Tabla1[[#This Row],[MOTIVO]],clasificador!A:C,3,0)</f>
        <v>SOLICITUD</v>
      </c>
      <c r="AK479" s="329"/>
    </row>
    <row r="480" spans="1:37" ht="18.75" hidden="1" customHeight="1">
      <c r="A480" s="120">
        <f>YEAR(Tabla1[[#This Row],[FECHA DEL INCIDENTE]])*100+MONTH(Tabla1[[#This Row],[FECHA DEL INCIDENTE]])</f>
        <v>202506</v>
      </c>
      <c r="B480" s="120" t="s">
        <v>6347</v>
      </c>
      <c r="C480" s="120" t="s">
        <v>6348</v>
      </c>
      <c r="D480" s="120" t="s">
        <v>1067</v>
      </c>
      <c r="E480" s="1" t="s">
        <v>6819</v>
      </c>
      <c r="F480" s="120"/>
      <c r="G480" s="232"/>
      <c r="H480" s="122" t="s">
        <v>7649</v>
      </c>
      <c r="I480" s="119"/>
      <c r="J480" s="235"/>
      <c r="K480" s="120"/>
      <c r="L480" s="120"/>
      <c r="M480" s="120"/>
      <c r="N480" s="119" t="s">
        <v>6498</v>
      </c>
      <c r="O480" s="1" t="s">
        <v>299</v>
      </c>
      <c r="P480" s="121" t="s">
        <v>7650</v>
      </c>
      <c r="Q480" s="6" t="s">
        <v>6352</v>
      </c>
      <c r="R480" s="10" t="s">
        <v>338</v>
      </c>
      <c r="S480" s="1" t="s">
        <v>6353</v>
      </c>
      <c r="T480" s="117">
        <v>45815</v>
      </c>
      <c r="U480" s="124" t="s">
        <v>7651</v>
      </c>
      <c r="V480" s="117">
        <v>45845</v>
      </c>
      <c r="W480" s="120" t="s">
        <v>141</v>
      </c>
      <c r="X480" s="120">
        <f>NETWORKDAYS(Tabla1[[#This Row],[FECHA DEL INCIDENTE]],Tabla1[[#This Row],[FECHA DE RESPUESTA]])</f>
        <v>21</v>
      </c>
      <c r="Y480" s="120" t="str">
        <f>IF(Tabla1[[#This Row],[ESTADO]]="ACTIVA","ACTIVA",IF(Tabla1[[#This Row],[ESTADO]]="CERRADA","CERRADA",IF(Tabla1[[#This Row],[ESTADO]]="TRASLADADA","CERRADA",IF(Tabla1[[#This Row],[ESTADO]]="DESMONTADA","CERRADA",IF(Tabla1[[#This Row],[ESTADO]]="SEGUIMIENTO","ACTIVA")))))</f>
        <v>CERRADA</v>
      </c>
      <c r="Z480" s="120" t="str">
        <f>+IF(Tabla1[[#This Row],[T. RESPUESTA]]&lt;=1,"24 HORAS",IF(Tabla1[[#This Row],[T. RESPUESTA]]=2,"48 HORAS",IF(Tabla1[[#This Row],[T. RESPUESTA]]=3,"72 HORAS",IF(Tabla1[[#This Row],[T. RESPUESTA]]=4,"96 HORAS",IF(Tabla1[[#This Row],[T. RESPUESTA]]=5,"120 HORAS",IF(Tabla1[[#This Row],[T. RESPUESTA]]&gt;=6,"6 DIAS O MAS","ERROR"))))))</f>
        <v>6 DIAS O MAS</v>
      </c>
      <c r="AA480" s="1" t="s">
        <v>6355</v>
      </c>
      <c r="AB480" s="120" t="str">
        <f>TEXT(Tabla1[[#This Row],[FECHA DEL INCIDENTE]],"MMM-DD")</f>
        <v>jun-07</v>
      </c>
      <c r="AC480" s="122" t="e">
        <f>VLOOKUP(G480,'Archivo data rimac reclamos'!B:C,2,0)</f>
        <v>#N/A</v>
      </c>
      <c r="AD480" s="122" t="e">
        <f>VLOOKUP(Tabla1[[#This Row],[dn]],'Reporte de casos MAD'!H:W,16,0)</f>
        <v>#N/A</v>
      </c>
      <c r="AE480" s="120" t="e">
        <f>VLOOKUP(Tabla1[[#This Row],[dn]],'HOJA 3 MEDICAMENTOS'!G:Q,11,0)</f>
        <v>#N/A</v>
      </c>
      <c r="AF480" s="119" t="e">
        <f>VLOOKUP(Tabla1[[#This Row],[dn]],'base pendientes viva 1a'!C:Q,15,0)</f>
        <v>#N/A</v>
      </c>
      <c r="AG480" s="119"/>
      <c r="AH480" s="119"/>
      <c r="AI480" s="120" t="str">
        <f>VLOOKUP(Tabla1[[#This Row],[MOTIVO]],clasificador!A:C,2,0)</f>
        <v>Medicamentos</v>
      </c>
      <c r="AJ480" s="120" t="str">
        <f>VLOOKUP(Tabla1[[#This Row],[MOTIVO]],clasificador!A:C,3,0)</f>
        <v>SERVICIO</v>
      </c>
      <c r="AK480" s="329"/>
    </row>
    <row r="481" spans="1:37" ht="18.75" hidden="1" customHeight="1">
      <c r="A481" s="120">
        <f>YEAR(Tabla1[[#This Row],[FECHA DEL INCIDENTE]])*100+MONTH(Tabla1[[#This Row],[FECHA DEL INCIDENTE]])</f>
        <v>202506</v>
      </c>
      <c r="B481" s="120" t="s">
        <v>6347</v>
      </c>
      <c r="C481" s="120" t="s">
        <v>6348</v>
      </c>
      <c r="D481" s="120" t="s">
        <v>1067</v>
      </c>
      <c r="E481" s="1" t="s">
        <v>400</v>
      </c>
      <c r="F481" s="120" t="s">
        <v>2</v>
      </c>
      <c r="G481" s="232">
        <v>9538378</v>
      </c>
      <c r="H481" s="2" t="s">
        <v>7652</v>
      </c>
      <c r="I481" s="119"/>
      <c r="J481" s="235"/>
      <c r="K481" s="120"/>
      <c r="L481" s="120"/>
      <c r="M481" s="120"/>
      <c r="N481" s="119" t="s">
        <v>6498</v>
      </c>
      <c r="O481" s="1" t="s">
        <v>299</v>
      </c>
      <c r="P481" s="66" t="s">
        <v>7653</v>
      </c>
      <c r="Q481" s="6" t="s">
        <v>6352</v>
      </c>
      <c r="R481" s="10" t="s">
        <v>338</v>
      </c>
      <c r="S481" s="1" t="s">
        <v>6353</v>
      </c>
      <c r="T481" s="9">
        <v>45817</v>
      </c>
      <c r="U481" s="124" t="s">
        <v>7654</v>
      </c>
      <c r="V481" s="9">
        <v>45825</v>
      </c>
      <c r="W481" s="1" t="s">
        <v>141</v>
      </c>
      <c r="X481" s="120">
        <f>NETWORKDAYS(Tabla1[[#This Row],[FECHA DEL INCIDENTE]],Tabla1[[#This Row],[FECHA DE RESPUESTA]])</f>
        <v>7</v>
      </c>
      <c r="Y481" s="120" t="str">
        <f>IF(Tabla1[[#This Row],[ESTADO]]="ACTIVA","ACTIVA",IF(Tabla1[[#This Row],[ESTADO]]="CERRADA","CERRADA",IF(Tabla1[[#This Row],[ESTADO]]="TRASLADADA","CERRADA",IF(Tabla1[[#This Row],[ESTADO]]="DESMONTADA","CERRADA",IF(Tabla1[[#This Row],[ESTADO]]="SEGUIMIENTO","ACTIVA")))))</f>
        <v>CERRADA</v>
      </c>
      <c r="Z481" s="120" t="str">
        <f>+IF(Tabla1[[#This Row],[T. RESPUESTA]]&lt;=1,"24 HORAS",IF(Tabla1[[#This Row],[T. RESPUESTA]]=2,"48 HORAS",IF(Tabla1[[#This Row],[T. RESPUESTA]]=3,"72 HORAS",IF(Tabla1[[#This Row],[T. RESPUESTA]]=4,"96 HORAS",IF(Tabla1[[#This Row],[T. RESPUESTA]]=5,"120 HORAS",IF(Tabla1[[#This Row],[T. RESPUESTA]]&gt;=6,"6 DIAS O MAS","ERROR"))))))</f>
        <v>6 DIAS O MAS</v>
      </c>
      <c r="AA481" s="1" t="s">
        <v>6355</v>
      </c>
      <c r="AB481" s="120" t="str">
        <f>TEXT(Tabla1[[#This Row],[FECHA DEL INCIDENTE]],"MMM-DD")</f>
        <v>jun-09</v>
      </c>
      <c r="AC481" s="122" t="e">
        <f>VLOOKUP(G481,'Archivo data rimac reclamos'!B:C,2,0)</f>
        <v>#N/A</v>
      </c>
      <c r="AD481" s="122" t="e">
        <f>VLOOKUP(Tabla1[[#This Row],[dn]],'Reporte de casos MAD'!H:W,16,0)</f>
        <v>#N/A</v>
      </c>
      <c r="AE481" s="120" t="e">
        <f>VLOOKUP(Tabla1[[#This Row],[dn]],'HOJA 3 MEDICAMENTOS'!G:Q,11,0)</f>
        <v>#N/A</v>
      </c>
      <c r="AF481" s="119" t="e">
        <f>VLOOKUP(Tabla1[[#This Row],[dn]],'base pendientes viva 1a'!C:Q,15,0)</f>
        <v>#N/A</v>
      </c>
      <c r="AG481" s="119"/>
      <c r="AH481" s="119"/>
      <c r="AI481" s="120" t="str">
        <f>VLOOKUP(Tabla1[[#This Row],[MOTIVO]],clasificador!A:C,2,0)</f>
        <v>Medicamentos</v>
      </c>
      <c r="AJ481" s="120" t="str">
        <f>VLOOKUP(Tabla1[[#This Row],[MOTIVO]],clasificador!A:C,3,0)</f>
        <v>SERVICIO</v>
      </c>
      <c r="AK481" s="329"/>
    </row>
    <row r="482" spans="1:37" ht="18.75" hidden="1" customHeight="1">
      <c r="A482" s="120">
        <f>YEAR(Tabla1[[#This Row],[FECHA DEL INCIDENTE]])*100+MONTH(Tabla1[[#This Row],[FECHA DEL INCIDENTE]])</f>
        <v>202506</v>
      </c>
      <c r="B482" s="120" t="s">
        <v>6347</v>
      </c>
      <c r="C482" s="120" t="s">
        <v>6348</v>
      </c>
      <c r="D482" s="120" t="s">
        <v>1067</v>
      </c>
      <c r="E482" s="1" t="s">
        <v>6819</v>
      </c>
      <c r="F482" s="120" t="s">
        <v>2</v>
      </c>
      <c r="G482" s="232">
        <v>91854396</v>
      </c>
      <c r="H482" s="122" t="s">
        <v>7655</v>
      </c>
      <c r="I482" s="119"/>
      <c r="J482" s="235"/>
      <c r="K482" s="120"/>
      <c r="L482" s="120"/>
      <c r="M482" s="120"/>
      <c r="N482" s="119" t="s">
        <v>6498</v>
      </c>
      <c r="O482" s="1" t="s">
        <v>299</v>
      </c>
      <c r="P482" s="66" t="s">
        <v>7656</v>
      </c>
      <c r="Q482" s="6" t="s">
        <v>6700</v>
      </c>
      <c r="R482" s="10" t="s">
        <v>6819</v>
      </c>
      <c r="S482" s="1" t="s">
        <v>303</v>
      </c>
      <c r="T482" s="9">
        <v>45817</v>
      </c>
      <c r="U482" s="67" t="s">
        <v>7657</v>
      </c>
      <c r="V482" s="9">
        <v>45832</v>
      </c>
      <c r="W482" s="1" t="s">
        <v>141</v>
      </c>
      <c r="X482" s="120">
        <f>NETWORKDAYS(Tabla1[[#This Row],[FECHA DEL INCIDENTE]],Tabla1[[#This Row],[FECHA DE RESPUESTA]])</f>
        <v>12</v>
      </c>
      <c r="Y482" s="120" t="str">
        <f>IF(Tabla1[[#This Row],[ESTADO]]="ACTIVA","ACTIVA",IF(Tabla1[[#This Row],[ESTADO]]="CERRADA","CERRADA",IF(Tabla1[[#This Row],[ESTADO]]="TRASLADADA","CERRADA",IF(Tabla1[[#This Row],[ESTADO]]="DESMONTADA","CERRADA",IF(Tabla1[[#This Row],[ESTADO]]="SEGUIMIENTO","ACTIVA")))))</f>
        <v>CERRADA</v>
      </c>
      <c r="Z482" s="120" t="str">
        <f>+IF(Tabla1[[#This Row],[T. RESPUESTA]]&lt;=1,"24 HORAS",IF(Tabla1[[#This Row],[T. RESPUESTA]]=2,"48 HORAS",IF(Tabla1[[#This Row],[T. RESPUESTA]]=3,"72 HORAS",IF(Tabla1[[#This Row],[T. RESPUESTA]]=4,"96 HORAS",IF(Tabla1[[#This Row],[T. RESPUESTA]]=5,"120 HORAS",IF(Tabla1[[#This Row],[T. RESPUESTA]]&gt;=6,"6 DIAS O MAS","ERROR"))))))</f>
        <v>6 DIAS O MAS</v>
      </c>
      <c r="AA482" s="1" t="s">
        <v>6355</v>
      </c>
      <c r="AB482" s="120" t="str">
        <f>TEXT(Tabla1[[#This Row],[FECHA DEL INCIDENTE]],"MMM-DD")</f>
        <v>jun-09</v>
      </c>
      <c r="AC482" s="122" t="e">
        <f>VLOOKUP(G482,'Archivo data rimac reclamos'!B:C,2,0)</f>
        <v>#N/A</v>
      </c>
      <c r="AD482" s="122" t="e">
        <f>VLOOKUP(Tabla1[[#This Row],[dn]],'Reporte de casos MAD'!H:W,16,0)</f>
        <v>#N/A</v>
      </c>
      <c r="AE482" s="120" t="e">
        <f>VLOOKUP(Tabla1[[#This Row],[dn]],'HOJA 3 MEDICAMENTOS'!G:Q,11,0)</f>
        <v>#N/A</v>
      </c>
      <c r="AF482" s="119" t="e">
        <f>VLOOKUP(Tabla1[[#This Row],[dn]],'base pendientes viva 1a'!C:Q,15,0)</f>
        <v>#N/A</v>
      </c>
      <c r="AG482" s="119"/>
      <c r="AH482" s="119"/>
      <c r="AI482" s="120" t="str">
        <f>VLOOKUP(Tabla1[[#This Row],[MOTIVO]],clasificador!A:C,2,0)</f>
        <v>Acceso</v>
      </c>
      <c r="AJ482" s="120" t="str">
        <f>VLOOKUP(Tabla1[[#This Row],[MOTIVO]],clasificador!A:C,3,0)</f>
        <v>SERVICIO</v>
      </c>
      <c r="AK482" s="329"/>
    </row>
    <row r="483" spans="1:37" ht="18.75" hidden="1" customHeight="1">
      <c r="A483" s="120">
        <f>YEAR(Tabla1[[#This Row],[FECHA DEL INCIDENTE]])*100+MONTH(Tabla1[[#This Row],[FECHA DEL INCIDENTE]])</f>
        <v>202506</v>
      </c>
      <c r="B483" s="120" t="s">
        <v>6347</v>
      </c>
      <c r="C483" s="120" t="s">
        <v>6348</v>
      </c>
      <c r="D483" s="120" t="s">
        <v>1067</v>
      </c>
      <c r="E483" s="1" t="s">
        <v>6819</v>
      </c>
      <c r="F483" s="120" t="s">
        <v>2</v>
      </c>
      <c r="G483" s="232"/>
      <c r="H483" s="2" t="s">
        <v>7658</v>
      </c>
      <c r="I483" s="119"/>
      <c r="J483" s="235"/>
      <c r="K483" s="120"/>
      <c r="L483" s="120"/>
      <c r="M483" s="120"/>
      <c r="N483" s="119" t="s">
        <v>6498</v>
      </c>
      <c r="O483" s="1" t="s">
        <v>299</v>
      </c>
      <c r="P483" s="121" t="s">
        <v>7659</v>
      </c>
      <c r="Q483" s="6" t="s">
        <v>7660</v>
      </c>
      <c r="R483" s="10" t="s">
        <v>6819</v>
      </c>
      <c r="S483" s="1" t="s">
        <v>303</v>
      </c>
      <c r="T483" s="9">
        <v>45818</v>
      </c>
      <c r="U483" s="67" t="s">
        <v>7661</v>
      </c>
      <c r="V483" s="9">
        <v>45833</v>
      </c>
      <c r="W483" s="1" t="s">
        <v>141</v>
      </c>
      <c r="X483" s="120">
        <f>NETWORKDAYS(Tabla1[[#This Row],[FECHA DEL INCIDENTE]],Tabla1[[#This Row],[FECHA DE RESPUESTA]])</f>
        <v>12</v>
      </c>
      <c r="Y483" s="120" t="str">
        <f>IF(Tabla1[[#This Row],[ESTADO]]="ACTIVA","ACTIVA",IF(Tabla1[[#This Row],[ESTADO]]="CERRADA","CERRADA",IF(Tabla1[[#This Row],[ESTADO]]="TRASLADADA","CERRADA",IF(Tabla1[[#This Row],[ESTADO]]="DESMONTADA","CERRADA",IF(Tabla1[[#This Row],[ESTADO]]="SEGUIMIENTO","ACTIVA")))))</f>
        <v>CERRADA</v>
      </c>
      <c r="Z483" s="120" t="str">
        <f>+IF(Tabla1[[#This Row],[T. RESPUESTA]]&lt;=1,"24 HORAS",IF(Tabla1[[#This Row],[T. RESPUESTA]]=2,"48 HORAS",IF(Tabla1[[#This Row],[T. RESPUESTA]]=3,"72 HORAS",IF(Tabla1[[#This Row],[T. RESPUESTA]]=4,"96 HORAS",IF(Tabla1[[#This Row],[T. RESPUESTA]]=5,"120 HORAS",IF(Tabla1[[#This Row],[T. RESPUESTA]]&gt;=6,"6 DIAS O MAS","ERROR"))))))</f>
        <v>6 DIAS O MAS</v>
      </c>
      <c r="AA483" s="1" t="s">
        <v>6355</v>
      </c>
      <c r="AB483" s="120" t="str">
        <f>TEXT(Tabla1[[#This Row],[FECHA DEL INCIDENTE]],"MMM-DD")</f>
        <v>jun-10</v>
      </c>
      <c r="AC483" s="122" t="e">
        <f>VLOOKUP(G483,'Archivo data rimac reclamos'!B:C,2,0)</f>
        <v>#N/A</v>
      </c>
      <c r="AD483" s="122" t="e">
        <f>VLOOKUP(Tabla1[[#This Row],[dn]],'Reporte de casos MAD'!H:W,16,0)</f>
        <v>#N/A</v>
      </c>
      <c r="AE483" s="120" t="e">
        <f>VLOOKUP(Tabla1[[#This Row],[dn]],'HOJA 3 MEDICAMENTOS'!G:Q,11,0)</f>
        <v>#N/A</v>
      </c>
      <c r="AF483" s="119" t="e">
        <f>VLOOKUP(Tabla1[[#This Row],[dn]],'base pendientes viva 1a'!C:Q,15,0)</f>
        <v>#N/A</v>
      </c>
      <c r="AG483" s="119"/>
      <c r="AH483" s="119"/>
      <c r="AI483" s="120" t="str">
        <f>VLOOKUP(Tabla1[[#This Row],[MOTIVO]],clasificador!A:C,2,0)</f>
        <v>Trato descortes</v>
      </c>
      <c r="AJ483" s="120" t="str">
        <f>VLOOKUP(Tabla1[[#This Row],[MOTIVO]],clasificador!A:C,3,0)</f>
        <v>CALIDAD</v>
      </c>
      <c r="AK483" s="329"/>
    </row>
    <row r="484" spans="1:37" ht="18.75" hidden="1" customHeight="1">
      <c r="A484" s="120">
        <f>YEAR(Tabla1[[#This Row],[FECHA DEL INCIDENTE]])*100+MONTH(Tabla1[[#This Row],[FECHA DEL INCIDENTE]])</f>
        <v>202506</v>
      </c>
      <c r="B484" s="120" t="s">
        <v>6347</v>
      </c>
      <c r="C484" s="120" t="s">
        <v>6348</v>
      </c>
      <c r="D484" s="120" t="s">
        <v>1067</v>
      </c>
      <c r="E484" s="1" t="s">
        <v>400</v>
      </c>
      <c r="F484" s="120" t="s">
        <v>2</v>
      </c>
      <c r="G484" s="232">
        <v>8242453</v>
      </c>
      <c r="H484" s="122" t="s">
        <v>7662</v>
      </c>
      <c r="I484" s="119"/>
      <c r="J484" s="235"/>
      <c r="K484" s="120"/>
      <c r="L484" s="1" t="s">
        <v>7663</v>
      </c>
      <c r="M484" s="120"/>
      <c r="N484" t="s">
        <v>26</v>
      </c>
      <c r="O484" s="1" t="s">
        <v>358</v>
      </c>
      <c r="P484" s="66" t="s">
        <v>7664</v>
      </c>
      <c r="Q484" s="6" t="s">
        <v>6901</v>
      </c>
      <c r="R484" s="10" t="s">
        <v>6529</v>
      </c>
      <c r="S484" s="1" t="s">
        <v>6529</v>
      </c>
      <c r="T484" s="9">
        <v>45818</v>
      </c>
      <c r="U484" s="124" t="s">
        <v>7665</v>
      </c>
      <c r="V484" s="9">
        <v>45840</v>
      </c>
      <c r="W484" s="1" t="s">
        <v>141</v>
      </c>
      <c r="X484" s="120">
        <f>NETWORKDAYS(Tabla1[[#This Row],[FECHA DEL INCIDENTE]],Tabla1[[#This Row],[FECHA DE RESPUESTA]])</f>
        <v>17</v>
      </c>
      <c r="Y484" s="120" t="str">
        <f>IF(Tabla1[[#This Row],[ESTADO]]="ACTIVA","ACTIVA",IF(Tabla1[[#This Row],[ESTADO]]="CERRADA","CERRADA",IF(Tabla1[[#This Row],[ESTADO]]="TRASLADADA","CERRADA",IF(Tabla1[[#This Row],[ESTADO]]="DESMONTADA","CERRADA",IF(Tabla1[[#This Row],[ESTADO]]="SEGUIMIENTO","ACTIVA")))))</f>
        <v>CERRADA</v>
      </c>
      <c r="Z484" s="120" t="str">
        <f>+IF(Tabla1[[#This Row],[T. RESPUESTA]]&lt;=1,"24 HORAS",IF(Tabla1[[#This Row],[T. RESPUESTA]]=2,"48 HORAS",IF(Tabla1[[#This Row],[T. RESPUESTA]]=3,"72 HORAS",IF(Tabla1[[#This Row],[T. RESPUESTA]]=4,"96 HORAS",IF(Tabla1[[#This Row],[T. RESPUESTA]]=5,"120 HORAS",IF(Tabla1[[#This Row],[T. RESPUESTA]]&gt;=6,"6 DIAS O MAS","ERROR"))))))</f>
        <v>6 DIAS O MAS</v>
      </c>
      <c r="AA484" s="1" t="s">
        <v>6355</v>
      </c>
      <c r="AB484" s="120" t="str">
        <f>TEXT(Tabla1[[#This Row],[FECHA DEL INCIDENTE]],"MMM-DD")</f>
        <v>jun-10</v>
      </c>
      <c r="AC484" s="122" t="e">
        <f>VLOOKUP(G484,'Archivo data rimac reclamos'!B:C,2,0)</f>
        <v>#N/A</v>
      </c>
      <c r="AD484" s="122" t="e">
        <f>VLOOKUP(Tabla1[[#This Row],[dn]],'Reporte de casos MAD'!H:W,16,0)</f>
        <v>#N/A</v>
      </c>
      <c r="AE484" s="120" t="e">
        <f>VLOOKUP(Tabla1[[#This Row],[dn]],'HOJA 3 MEDICAMENTOS'!G:Q,11,0)</f>
        <v>#N/A</v>
      </c>
      <c r="AF484" s="119" t="e">
        <f>VLOOKUP(Tabla1[[#This Row],[dn]],'base pendientes viva 1a'!C:Q,15,0)</f>
        <v>#N/A</v>
      </c>
      <c r="AG484" s="119"/>
      <c r="AH484" s="119"/>
      <c r="AI484" s="120" t="str">
        <f>VLOOKUP(Tabla1[[#This Row],[MOTIVO]],clasificador!A:C,2,0)</f>
        <v>Atencion Asistencial</v>
      </c>
      <c r="AJ484" s="120" t="str">
        <f>VLOOKUP(Tabla1[[#This Row],[MOTIVO]],clasificador!A:C,3,0)</f>
        <v>SERVICIO</v>
      </c>
      <c r="AK484" s="329"/>
    </row>
    <row r="485" spans="1:37" ht="18.75" hidden="1" customHeight="1">
      <c r="A485" s="120">
        <f>YEAR(Tabla1[[#This Row],[FECHA DEL INCIDENTE]])*100+MONTH(Tabla1[[#This Row],[FECHA DEL INCIDENTE]])</f>
        <v>202506</v>
      </c>
      <c r="B485" s="120" t="s">
        <v>6347</v>
      </c>
      <c r="C485" s="120" t="s">
        <v>6348</v>
      </c>
      <c r="D485" s="120" t="s">
        <v>1067</v>
      </c>
      <c r="E485" s="1" t="s">
        <v>6819</v>
      </c>
      <c r="F485" s="120" t="s">
        <v>2</v>
      </c>
      <c r="G485" s="208">
        <v>9868619</v>
      </c>
      <c r="H485" s="2" t="s">
        <v>7666</v>
      </c>
      <c r="I485"/>
      <c r="J485" s="176"/>
      <c r="K485" s="1"/>
      <c r="L485" s="1" t="s">
        <v>7667</v>
      </c>
      <c r="M485" s="1"/>
      <c r="N485" t="s">
        <v>26</v>
      </c>
      <c r="O485" s="1" t="s">
        <v>358</v>
      </c>
      <c r="P485" s="66" t="s">
        <v>7668</v>
      </c>
      <c r="Q485" s="6" t="s">
        <v>7660</v>
      </c>
      <c r="R485" s="10" t="s">
        <v>6819</v>
      </c>
      <c r="S485" s="1" t="s">
        <v>303</v>
      </c>
      <c r="T485" s="9">
        <v>45818</v>
      </c>
      <c r="U485" s="67" t="s">
        <v>7669</v>
      </c>
      <c r="V485" s="9">
        <v>45833</v>
      </c>
      <c r="W485" s="1" t="s">
        <v>141</v>
      </c>
      <c r="X485" s="1">
        <f>NETWORKDAYS(Tabla1[[#This Row],[FECHA DEL INCIDENTE]],Tabla1[[#This Row],[FECHA DE RESPUESTA]])</f>
        <v>12</v>
      </c>
      <c r="Y485" s="120" t="str">
        <f>IF(Tabla1[[#This Row],[ESTADO]]="ACTIVA","ACTIVA",IF(Tabla1[[#This Row],[ESTADO]]="CERRADA","CERRADA",IF(Tabla1[[#This Row],[ESTADO]]="TRASLADADA","CERRADA",IF(Tabla1[[#This Row],[ESTADO]]="DESMONTADA","CERRADA",IF(Tabla1[[#This Row],[ESTADO]]="SEGUIMIENTO","ACTIVA")))))</f>
        <v>CERRADA</v>
      </c>
      <c r="Z485" s="1" t="str">
        <f>+IF(Tabla1[[#This Row],[T. RESPUESTA]]&lt;=1,"24 HORAS",IF(Tabla1[[#This Row],[T. RESPUESTA]]=2,"48 HORAS",IF(Tabla1[[#This Row],[T. RESPUESTA]]=3,"72 HORAS",IF(Tabla1[[#This Row],[T. RESPUESTA]]=4,"96 HORAS",IF(Tabla1[[#This Row],[T. RESPUESTA]]=5,"120 HORAS",IF(Tabla1[[#This Row],[T. RESPUESTA]]&gt;=6,"6 DIAS O MAS","ERROR"))))))</f>
        <v>6 DIAS O MAS</v>
      </c>
      <c r="AA485" s="1" t="s">
        <v>6355</v>
      </c>
      <c r="AB485" s="120" t="str">
        <f>TEXT(Tabla1[[#This Row],[FECHA DEL INCIDENTE]],"MMM-DD")</f>
        <v>jun-10</v>
      </c>
      <c r="AC485" s="2" t="e">
        <f>VLOOKUP(G485,'Archivo data rimac reclamos'!B:C,2,0)</f>
        <v>#N/A</v>
      </c>
      <c r="AD485" s="2" t="e">
        <f>VLOOKUP(Tabla1[[#This Row],[dn]],'Reporte de casos MAD'!H:W,16,0)</f>
        <v>#N/A</v>
      </c>
      <c r="AE485" s="1" t="e">
        <f>VLOOKUP(Tabla1[[#This Row],[dn]],'HOJA 3 MEDICAMENTOS'!G:Q,11,0)</f>
        <v>#N/A</v>
      </c>
      <c r="AF485" t="e">
        <f>VLOOKUP(Tabla1[[#This Row],[dn]],'base pendientes viva 1a'!C:Q,15,0)</f>
        <v>#N/A</v>
      </c>
      <c r="AG485"/>
      <c r="AH485"/>
      <c r="AI485" s="1" t="str">
        <f>VLOOKUP(Tabla1[[#This Row],[MOTIVO]],clasificador!A:C,2,0)</f>
        <v>Trato descortes</v>
      </c>
      <c r="AJ485" s="1" t="str">
        <f>VLOOKUP(Tabla1[[#This Row],[MOTIVO]],clasificador!A:C,3,0)</f>
        <v>CALIDAD</v>
      </c>
      <c r="AK485" s="329"/>
    </row>
    <row r="486" spans="1:37" ht="18.75" customHeight="1">
      <c r="A486" s="120">
        <f>YEAR(Tabla1[[#This Row],[FECHA DEL INCIDENTE]])*100+MONTH(Tabla1[[#This Row],[FECHA DEL INCIDENTE]])</f>
        <v>202506</v>
      </c>
      <c r="B486" s="120" t="s">
        <v>6347</v>
      </c>
      <c r="C486" s="120" t="s">
        <v>6348</v>
      </c>
      <c r="D486" s="120" t="s">
        <v>1067</v>
      </c>
      <c r="E486" s="1" t="s">
        <v>400</v>
      </c>
      <c r="F486" s="1" t="s">
        <v>4911</v>
      </c>
      <c r="G486" s="232">
        <v>20100176701</v>
      </c>
      <c r="H486" s="122" t="s">
        <v>7670</v>
      </c>
      <c r="I486" s="119"/>
      <c r="J486" s="235"/>
      <c r="K486" s="120"/>
      <c r="L486" s="120"/>
      <c r="M486" s="120"/>
      <c r="N486" t="s">
        <v>298</v>
      </c>
      <c r="O486" s="1" t="s">
        <v>299</v>
      </c>
      <c r="P486" s="66" t="s">
        <v>7671</v>
      </c>
      <c r="Q486" s="6" t="s">
        <v>7224</v>
      </c>
      <c r="R486" s="10" t="s">
        <v>400</v>
      </c>
      <c r="S486" s="1" t="s">
        <v>400</v>
      </c>
      <c r="T486" s="9">
        <v>45818</v>
      </c>
      <c r="U486" s="67" t="s">
        <v>7672</v>
      </c>
      <c r="V486" s="9">
        <v>45831</v>
      </c>
      <c r="W486" s="1" t="s">
        <v>141</v>
      </c>
      <c r="X486" s="120">
        <f>NETWORKDAYS(Tabla1[[#This Row],[FECHA DEL INCIDENTE]],Tabla1[[#This Row],[FECHA DE RESPUESTA]])</f>
        <v>10</v>
      </c>
      <c r="Y486" s="120" t="str">
        <f>IF(Tabla1[[#This Row],[ESTADO]]="ACTIVA","ACTIVA",IF(Tabla1[[#This Row],[ESTADO]]="CERRADA","CERRADA",IF(Tabla1[[#This Row],[ESTADO]]="TRASLADADA","CERRADA",IF(Tabla1[[#This Row],[ESTADO]]="DESMONTADA","CERRADA",IF(Tabla1[[#This Row],[ESTADO]]="SEGUIMIENTO","ACTIVA")))))</f>
        <v>CERRADA</v>
      </c>
      <c r="Z486" s="120" t="str">
        <f>+IF(Tabla1[[#This Row],[T. RESPUESTA]]&lt;=1,"24 HORAS",IF(Tabla1[[#This Row],[T. RESPUESTA]]=2,"48 HORAS",IF(Tabla1[[#This Row],[T. RESPUESTA]]=3,"72 HORAS",IF(Tabla1[[#This Row],[T. RESPUESTA]]=4,"96 HORAS",IF(Tabla1[[#This Row],[T. RESPUESTA]]=5,"120 HORAS",IF(Tabla1[[#This Row],[T. RESPUESTA]]&gt;=6,"6 DIAS O MAS","ERROR"))))))</f>
        <v>6 DIAS O MAS</v>
      </c>
      <c r="AA486" s="1" t="s">
        <v>6355</v>
      </c>
      <c r="AB486" s="120" t="str">
        <f>TEXT(Tabla1[[#This Row],[FECHA DEL INCIDENTE]],"MMM-DD")</f>
        <v>jun-10</v>
      </c>
      <c r="AC486" s="122" t="e">
        <f>VLOOKUP(G486,'Archivo data rimac reclamos'!B:C,2,0)</f>
        <v>#N/A</v>
      </c>
      <c r="AD486" s="122" t="e">
        <f>VLOOKUP(Tabla1[[#This Row],[dn]],'Reporte de casos MAD'!H:W,16,0)</f>
        <v>#N/A</v>
      </c>
      <c r="AE486" s="120" t="e">
        <f>VLOOKUP(Tabla1[[#This Row],[dn]],'HOJA 3 MEDICAMENTOS'!G:Q,11,0)</f>
        <v>#N/A</v>
      </c>
      <c r="AF486" s="119" t="e">
        <f>VLOOKUP(Tabla1[[#This Row],[dn]],'base pendientes viva 1a'!C:Q,15,0)</f>
        <v>#N/A</v>
      </c>
      <c r="AG486" s="119"/>
      <c r="AH486" s="119"/>
      <c r="AI486" s="120" t="str">
        <f>VLOOKUP(Tabla1[[#This Row],[MOTIVO]],clasificador!A:C,2,0)</f>
        <v>Solicitud</v>
      </c>
      <c r="AJ486" s="120" t="str">
        <f>VLOOKUP(Tabla1[[#This Row],[MOTIVO]],clasificador!A:C,3,0)</f>
        <v>SOLICITUD</v>
      </c>
      <c r="AK486" s="329"/>
    </row>
    <row r="487" spans="1:37" ht="18.75" hidden="1" customHeight="1">
      <c r="A487" s="120">
        <f>YEAR(Tabla1[[#This Row],[FECHA DEL INCIDENTE]])*100+MONTH(Tabla1[[#This Row],[FECHA DEL INCIDENTE]])</f>
        <v>202506</v>
      </c>
      <c r="B487" s="120" t="s">
        <v>6347</v>
      </c>
      <c r="C487" s="120" t="s">
        <v>6348</v>
      </c>
      <c r="D487" s="120" t="s">
        <v>1067</v>
      </c>
      <c r="E487" s="1" t="s">
        <v>400</v>
      </c>
      <c r="F487" s="120" t="s">
        <v>2</v>
      </c>
      <c r="G487" s="208">
        <v>29705528</v>
      </c>
      <c r="H487" s="2" t="s">
        <v>7673</v>
      </c>
      <c r="I487"/>
      <c r="J487" s="176"/>
      <c r="K487" s="1"/>
      <c r="L487" s="1"/>
      <c r="M487" s="1"/>
      <c r="N487" s="119" t="s">
        <v>6498</v>
      </c>
      <c r="O487" s="1" t="s">
        <v>299</v>
      </c>
      <c r="P487" s="66" t="s">
        <v>7674</v>
      </c>
      <c r="Q487" s="6" t="s">
        <v>6538</v>
      </c>
      <c r="R487" s="10" t="s">
        <v>6539</v>
      </c>
      <c r="S487" s="1" t="s">
        <v>6539</v>
      </c>
      <c r="T487" s="9">
        <v>45819</v>
      </c>
      <c r="U487" s="67" t="s">
        <v>7675</v>
      </c>
      <c r="V487" s="9">
        <v>45821</v>
      </c>
      <c r="W487" s="1" t="s">
        <v>141</v>
      </c>
      <c r="X487" s="1">
        <f>NETWORKDAYS(Tabla1[[#This Row],[FECHA DEL INCIDENTE]],Tabla1[[#This Row],[FECHA DE RESPUESTA]])</f>
        <v>3</v>
      </c>
      <c r="Y487" s="120" t="str">
        <f>IF(Tabla1[[#This Row],[ESTADO]]="ACTIVA","ACTIVA",IF(Tabla1[[#This Row],[ESTADO]]="CERRADA","CERRADA",IF(Tabla1[[#This Row],[ESTADO]]="TRASLADADA","CERRADA",IF(Tabla1[[#This Row],[ESTADO]]="DESMONTADA","CERRADA",IF(Tabla1[[#This Row],[ESTADO]]="SEGUIMIENTO","ACTIVA")))))</f>
        <v>CERRADA</v>
      </c>
      <c r="Z487" s="1" t="str">
        <f>+IF(Tabla1[[#This Row],[T. RESPUESTA]]&lt;=1,"24 HORAS",IF(Tabla1[[#This Row],[T. RESPUESTA]]=2,"48 HORAS",IF(Tabla1[[#This Row],[T. RESPUESTA]]=3,"72 HORAS",IF(Tabla1[[#This Row],[T. RESPUESTA]]=4,"96 HORAS",IF(Tabla1[[#This Row],[T. RESPUESTA]]=5,"120 HORAS",IF(Tabla1[[#This Row],[T. RESPUESTA]]&gt;=6,"6 DIAS O MAS","ERROR"))))))</f>
        <v>72 HORAS</v>
      </c>
      <c r="AA487" s="1" t="s">
        <v>6355</v>
      </c>
      <c r="AB487" s="120" t="str">
        <f>TEXT(Tabla1[[#This Row],[FECHA DEL INCIDENTE]],"MMM-DD")</f>
        <v>jun-11</v>
      </c>
      <c r="AC487" s="2" t="e">
        <f>VLOOKUP(G487,'Archivo data rimac reclamos'!B:C,2,0)</f>
        <v>#N/A</v>
      </c>
      <c r="AD487" s="2" t="e">
        <f>VLOOKUP(Tabla1[[#This Row],[dn]],'Reporte de casos MAD'!H:W,16,0)</f>
        <v>#N/A</v>
      </c>
      <c r="AE487" s="1" t="e">
        <f>VLOOKUP(Tabla1[[#This Row],[dn]],'HOJA 3 MEDICAMENTOS'!G:Q,11,0)</f>
        <v>#N/A</v>
      </c>
      <c r="AF487" t="e">
        <f>VLOOKUP(Tabla1[[#This Row],[dn]],'base pendientes viva 1a'!C:Q,15,0)</f>
        <v>#N/A</v>
      </c>
      <c r="AG487"/>
      <c r="AH487"/>
      <c r="AI487" s="1" t="str">
        <f>VLOOKUP(Tabla1[[#This Row],[MOTIVO]],clasificador!A:C,2,0)</f>
        <v>Fallas TICS</v>
      </c>
      <c r="AJ487" s="1" t="str">
        <f>VLOOKUP(Tabla1[[#This Row],[MOTIVO]],clasificador!A:C,3,0)</f>
        <v>CALIDAD</v>
      </c>
      <c r="AK487" s="329"/>
    </row>
    <row r="488" spans="1:37" ht="18.75" hidden="1" customHeight="1">
      <c r="A488" s="120">
        <f>YEAR(Tabla1[[#This Row],[FECHA DEL INCIDENTE]])*100+MONTH(Tabla1[[#This Row],[FECHA DEL INCIDENTE]])</f>
        <v>202506</v>
      </c>
      <c r="B488" s="120" t="s">
        <v>6347</v>
      </c>
      <c r="C488" s="120" t="s">
        <v>6348</v>
      </c>
      <c r="D488" s="120" t="s">
        <v>1067</v>
      </c>
      <c r="E488" s="1" t="s">
        <v>6819</v>
      </c>
      <c r="F488" s="120" t="s">
        <v>2</v>
      </c>
      <c r="G488" s="208">
        <v>78074998</v>
      </c>
      <c r="H488" s="2" t="s">
        <v>7676</v>
      </c>
      <c r="I488"/>
      <c r="J488" s="176"/>
      <c r="K488" s="1"/>
      <c r="L488" s="1"/>
      <c r="M488" s="1"/>
      <c r="N488" s="119" t="s">
        <v>6498</v>
      </c>
      <c r="O488" s="1" t="s">
        <v>299</v>
      </c>
      <c r="P488" s="66" t="s">
        <v>7677</v>
      </c>
      <c r="Q488" s="6" t="s">
        <v>6352</v>
      </c>
      <c r="R488" s="10" t="s">
        <v>338</v>
      </c>
      <c r="S488" s="1" t="s">
        <v>6353</v>
      </c>
      <c r="T488" s="9">
        <v>45819</v>
      </c>
      <c r="U488" s="67" t="s">
        <v>7678</v>
      </c>
      <c r="V488" s="117">
        <v>45873</v>
      </c>
      <c r="W488" s="1" t="s">
        <v>141</v>
      </c>
      <c r="X488" s="1">
        <f>NETWORKDAYS(Tabla1[[#This Row],[FECHA DEL INCIDENTE]],Tabla1[[#This Row],[FECHA DE RESPUESTA]])</f>
        <v>39</v>
      </c>
      <c r="Y488" s="120" t="str">
        <f>IF(Tabla1[[#This Row],[ESTADO]]="ACTIVA","ACTIVA",IF(Tabla1[[#This Row],[ESTADO]]="CERRADA","CERRADA",IF(Tabla1[[#This Row],[ESTADO]]="TRASLADADA","CERRADA",IF(Tabla1[[#This Row],[ESTADO]]="DESMONTADA","CERRADA",IF(Tabla1[[#This Row],[ESTADO]]="SEGUIMIENTO","ACTIVA")))))</f>
        <v>CERRADA</v>
      </c>
      <c r="Z488" s="1" t="str">
        <f>+IF(Tabla1[[#This Row],[T. RESPUESTA]]&lt;=1,"24 HORAS",IF(Tabla1[[#This Row],[T. RESPUESTA]]=2,"48 HORAS",IF(Tabla1[[#This Row],[T. RESPUESTA]]=3,"72 HORAS",IF(Tabla1[[#This Row],[T. RESPUESTA]]=4,"96 HORAS",IF(Tabla1[[#This Row],[T. RESPUESTA]]=5,"120 HORAS",IF(Tabla1[[#This Row],[T. RESPUESTA]]&gt;=6,"6 DIAS O MAS","ERROR"))))))</f>
        <v>6 DIAS O MAS</v>
      </c>
      <c r="AA488" s="1" t="s">
        <v>6355</v>
      </c>
      <c r="AB488" s="120" t="str">
        <f>TEXT(Tabla1[[#This Row],[FECHA DEL INCIDENTE]],"MMM-DD")</f>
        <v>jun-11</v>
      </c>
      <c r="AC488" s="2" t="e">
        <f>VLOOKUP(G488,'Archivo data rimac reclamos'!B:C,2,0)</f>
        <v>#N/A</v>
      </c>
      <c r="AD488" s="2" t="e">
        <f>VLOOKUP(Tabla1[[#This Row],[dn]],'Reporte de casos MAD'!H:W,16,0)</f>
        <v>#N/A</v>
      </c>
      <c r="AE488" s="1" t="e">
        <f>VLOOKUP(Tabla1[[#This Row],[dn]],'HOJA 3 MEDICAMENTOS'!G:Q,11,0)</f>
        <v>#N/A</v>
      </c>
      <c r="AF488" t="e">
        <f>VLOOKUP(Tabla1[[#This Row],[dn]],'base pendientes viva 1a'!C:Q,15,0)</f>
        <v>#N/A</v>
      </c>
      <c r="AG488"/>
      <c r="AH488"/>
      <c r="AI488" s="1" t="str">
        <f>VLOOKUP(Tabla1[[#This Row],[MOTIVO]],clasificador!A:C,2,0)</f>
        <v>Medicamentos</v>
      </c>
      <c r="AJ488" s="1" t="str">
        <f>VLOOKUP(Tabla1[[#This Row],[MOTIVO]],clasificador!A:C,3,0)</f>
        <v>SERVICIO</v>
      </c>
      <c r="AK488" s="329"/>
    </row>
    <row r="489" spans="1:37" ht="18.75" hidden="1" customHeight="1">
      <c r="A489" s="120">
        <f>YEAR(Tabla1[[#This Row],[FECHA DEL INCIDENTE]])*100+MONTH(Tabla1[[#This Row],[FECHA DEL INCIDENTE]])</f>
        <v>202506</v>
      </c>
      <c r="B489" s="120" t="s">
        <v>6347</v>
      </c>
      <c r="C489" s="120" t="s">
        <v>6348</v>
      </c>
      <c r="D489" s="120" t="s">
        <v>1067</v>
      </c>
      <c r="E489" s="1" t="s">
        <v>400</v>
      </c>
      <c r="F489" s="120" t="s">
        <v>2</v>
      </c>
      <c r="G489" s="232">
        <v>8647598</v>
      </c>
      <c r="H489" s="122" t="s">
        <v>241</v>
      </c>
      <c r="I489" s="119"/>
      <c r="J489" s="235">
        <v>994989366</v>
      </c>
      <c r="K489" s="120"/>
      <c r="L489" s="120"/>
      <c r="M489" s="120"/>
      <c r="N489" s="119" t="s">
        <v>6498</v>
      </c>
      <c r="O489" s="1" t="s">
        <v>299</v>
      </c>
      <c r="P489" s="66" t="s">
        <v>7679</v>
      </c>
      <c r="Q489" s="6" t="s">
        <v>6352</v>
      </c>
      <c r="R489" s="10" t="s">
        <v>338</v>
      </c>
      <c r="S489" s="1" t="s">
        <v>6353</v>
      </c>
      <c r="T489" s="9">
        <v>45819</v>
      </c>
      <c r="U489" s="59" t="s">
        <v>7680</v>
      </c>
      <c r="V489" s="117">
        <v>45833</v>
      </c>
      <c r="W489" s="1" t="s">
        <v>141</v>
      </c>
      <c r="X489" s="120">
        <f>NETWORKDAYS(Tabla1[[#This Row],[FECHA DEL INCIDENTE]],Tabla1[[#This Row],[FECHA DE RESPUESTA]])</f>
        <v>11</v>
      </c>
      <c r="Y489" s="120" t="str">
        <f>IF(Tabla1[[#This Row],[ESTADO]]="ACTIVA","ACTIVA",IF(Tabla1[[#This Row],[ESTADO]]="CERRADA","CERRADA",IF(Tabla1[[#This Row],[ESTADO]]="TRASLADADA","CERRADA",IF(Tabla1[[#This Row],[ESTADO]]="DESMONTADA","CERRADA",IF(Tabla1[[#This Row],[ESTADO]]="SEGUIMIENTO","ACTIVA")))))</f>
        <v>CERRADA</v>
      </c>
      <c r="Z489" s="120" t="str">
        <f>+IF(Tabla1[[#This Row],[T. RESPUESTA]]&lt;=1,"24 HORAS",IF(Tabla1[[#This Row],[T. RESPUESTA]]=2,"48 HORAS",IF(Tabla1[[#This Row],[T. RESPUESTA]]=3,"72 HORAS",IF(Tabla1[[#This Row],[T. RESPUESTA]]=4,"96 HORAS",IF(Tabla1[[#This Row],[T. RESPUESTA]]=5,"120 HORAS",IF(Tabla1[[#This Row],[T. RESPUESTA]]&gt;=6,"6 DIAS O MAS","ERROR"))))))</f>
        <v>6 DIAS O MAS</v>
      </c>
      <c r="AA489" s="1" t="s">
        <v>6355</v>
      </c>
      <c r="AB489" s="120" t="str">
        <f>TEXT(Tabla1[[#This Row],[FECHA DEL INCIDENTE]],"MMM-DD")</f>
        <v>jun-11</v>
      </c>
      <c r="AC489" s="122" t="e">
        <f>VLOOKUP(G489,'Archivo data rimac reclamos'!B:C,2,0)</f>
        <v>#N/A</v>
      </c>
      <c r="AD489" s="122" t="e">
        <f>VLOOKUP(Tabla1[[#This Row],[dn]],'Reporte de casos MAD'!H:W,16,0)</f>
        <v>#N/A</v>
      </c>
      <c r="AE489" s="120" t="e">
        <f>VLOOKUP(Tabla1[[#This Row],[dn]],'HOJA 3 MEDICAMENTOS'!G:Q,11,0)</f>
        <v>#N/A</v>
      </c>
      <c r="AF489" s="119" t="e">
        <f>VLOOKUP(Tabla1[[#This Row],[dn]],'base pendientes viva 1a'!C:Q,15,0)</f>
        <v>#N/A</v>
      </c>
      <c r="AG489" s="119"/>
      <c r="AH489" s="119"/>
      <c r="AI489" s="120" t="str">
        <f>VLOOKUP(Tabla1[[#This Row],[MOTIVO]],clasificador!A:C,2,0)</f>
        <v>Medicamentos</v>
      </c>
      <c r="AJ489" s="120" t="str">
        <f>VLOOKUP(Tabla1[[#This Row],[MOTIVO]],clasificador!A:C,3,0)</f>
        <v>SERVICIO</v>
      </c>
      <c r="AK489" s="329"/>
    </row>
    <row r="490" spans="1:37" ht="18.75" hidden="1" customHeight="1">
      <c r="A490" s="120">
        <f>YEAR(Tabla1[[#This Row],[FECHA DEL INCIDENTE]])*100+MONTH(Tabla1[[#This Row],[FECHA DEL INCIDENTE]])</f>
        <v>202506</v>
      </c>
      <c r="B490" s="120" t="s">
        <v>6347</v>
      </c>
      <c r="C490" s="120" t="s">
        <v>6348</v>
      </c>
      <c r="D490" s="120" t="s">
        <v>1067</v>
      </c>
      <c r="E490" s="1" t="s">
        <v>6819</v>
      </c>
      <c r="F490" s="120" t="s">
        <v>2</v>
      </c>
      <c r="G490" s="232">
        <v>9632426</v>
      </c>
      <c r="H490" s="2" t="s">
        <v>7681</v>
      </c>
      <c r="I490" s="119"/>
      <c r="J490" s="235">
        <v>953694248</v>
      </c>
      <c r="K490" s="120"/>
      <c r="L490" s="120" t="s">
        <v>7682</v>
      </c>
      <c r="M490" s="120"/>
      <c r="N490" t="s">
        <v>26</v>
      </c>
      <c r="O490" s="1" t="s">
        <v>358</v>
      </c>
      <c r="P490" s="66" t="s">
        <v>7683</v>
      </c>
      <c r="Q490" s="6" t="s">
        <v>270</v>
      </c>
      <c r="R490" s="10" t="s">
        <v>6819</v>
      </c>
      <c r="S490" s="1" t="s">
        <v>303</v>
      </c>
      <c r="T490" s="9">
        <v>45821</v>
      </c>
      <c r="U490" s="67" t="s">
        <v>7684</v>
      </c>
      <c r="V490" s="117">
        <v>45873</v>
      </c>
      <c r="W490" s="1" t="s">
        <v>141</v>
      </c>
      <c r="X490" s="120">
        <f>NETWORKDAYS(Tabla1[[#This Row],[FECHA DEL INCIDENTE]],Tabla1[[#This Row],[FECHA DE RESPUESTA]])</f>
        <v>37</v>
      </c>
      <c r="Y490" s="120" t="str">
        <f>IF(Tabla1[[#This Row],[ESTADO]]="ACTIVA","ACTIVA",IF(Tabla1[[#This Row],[ESTADO]]="CERRADA","CERRADA",IF(Tabla1[[#This Row],[ESTADO]]="TRASLADADA","CERRADA",IF(Tabla1[[#This Row],[ESTADO]]="DESMONTADA","CERRADA",IF(Tabla1[[#This Row],[ESTADO]]="SEGUIMIENTO","ACTIVA")))))</f>
        <v>CERRADA</v>
      </c>
      <c r="Z490" s="120" t="str">
        <f>+IF(Tabla1[[#This Row],[T. RESPUESTA]]&lt;=1,"24 HORAS",IF(Tabla1[[#This Row],[T. RESPUESTA]]=2,"48 HORAS",IF(Tabla1[[#This Row],[T. RESPUESTA]]=3,"72 HORAS",IF(Tabla1[[#This Row],[T. RESPUESTA]]=4,"96 HORAS",IF(Tabla1[[#This Row],[T. RESPUESTA]]=5,"120 HORAS",IF(Tabla1[[#This Row],[T. RESPUESTA]]&gt;=6,"6 DIAS O MAS","ERROR"))))))</f>
        <v>6 DIAS O MAS</v>
      </c>
      <c r="AA490" s="1" t="s">
        <v>6355</v>
      </c>
      <c r="AB490" s="120" t="str">
        <f>TEXT(Tabla1[[#This Row],[FECHA DEL INCIDENTE]],"MMM-DD")</f>
        <v>jun-13</v>
      </c>
      <c r="AC490" s="122" t="e">
        <f>VLOOKUP(G490,'Archivo data rimac reclamos'!B:C,2,0)</f>
        <v>#N/A</v>
      </c>
      <c r="AD490" s="122" t="e">
        <f>VLOOKUP(Tabla1[[#This Row],[dn]],'Reporte de casos MAD'!H:W,16,0)</f>
        <v>#N/A</v>
      </c>
      <c r="AE490" s="120" t="e">
        <f>VLOOKUP(Tabla1[[#This Row],[dn]],'HOJA 3 MEDICAMENTOS'!G:Q,11,0)</f>
        <v>#N/A</v>
      </c>
      <c r="AF490" s="119" t="e">
        <f>VLOOKUP(Tabla1[[#This Row],[dn]],'base pendientes viva 1a'!C:Q,15,0)</f>
        <v>#N/A</v>
      </c>
      <c r="AG490" s="119"/>
      <c r="AH490" s="119"/>
      <c r="AI490" s="120" t="str">
        <f>VLOOKUP(Tabla1[[#This Row],[MOTIVO]],clasificador!A:C,2,0)</f>
        <v>Atención Asistencial</v>
      </c>
      <c r="AJ490" s="120" t="str">
        <f>VLOOKUP(Tabla1[[#This Row],[MOTIVO]],clasificador!A:C,3,0)</f>
        <v>CALIDAD</v>
      </c>
      <c r="AK490" s="329"/>
    </row>
    <row r="491" spans="1:37" ht="18.75" hidden="1" customHeight="1">
      <c r="A491" s="120">
        <f>YEAR(Tabla1[[#This Row],[FECHA DEL INCIDENTE]])*100+MONTH(Tabla1[[#This Row],[FECHA DEL INCIDENTE]])</f>
        <v>202506</v>
      </c>
      <c r="B491" s="120" t="s">
        <v>6347</v>
      </c>
      <c r="C491" s="120" t="s">
        <v>6348</v>
      </c>
      <c r="D491" s="120" t="s">
        <v>1067</v>
      </c>
      <c r="E491" s="1" t="s">
        <v>400</v>
      </c>
      <c r="F491" s="120" t="s">
        <v>2</v>
      </c>
      <c r="G491" s="208">
        <v>7274721</v>
      </c>
      <c r="H491" s="2" t="s">
        <v>7685</v>
      </c>
      <c r="I491"/>
      <c r="J491" s="176">
        <v>945284508</v>
      </c>
      <c r="K491" s="5" t="s">
        <v>7686</v>
      </c>
      <c r="L491" s="1"/>
      <c r="M491" s="1"/>
      <c r="N491" s="119" t="s">
        <v>6498</v>
      </c>
      <c r="O491" s="1" t="s">
        <v>299</v>
      </c>
      <c r="P491" s="66" t="s">
        <v>7687</v>
      </c>
      <c r="Q491" s="6" t="s">
        <v>6352</v>
      </c>
      <c r="R491" s="10" t="s">
        <v>338</v>
      </c>
      <c r="S491" s="1" t="s">
        <v>6353</v>
      </c>
      <c r="T491" s="9">
        <v>45821</v>
      </c>
      <c r="U491" s="67" t="s">
        <v>7688</v>
      </c>
      <c r="V491" s="9">
        <v>45825</v>
      </c>
      <c r="W491" s="1" t="s">
        <v>141</v>
      </c>
      <c r="X491" s="1">
        <f>NETWORKDAYS(Tabla1[[#This Row],[FECHA DEL INCIDENTE]],Tabla1[[#This Row],[FECHA DE RESPUESTA]])</f>
        <v>3</v>
      </c>
      <c r="Y491" s="120" t="str">
        <f>IF(Tabla1[[#This Row],[ESTADO]]="ACTIVA","ACTIVA",IF(Tabla1[[#This Row],[ESTADO]]="CERRADA","CERRADA",IF(Tabla1[[#This Row],[ESTADO]]="TRASLADADA","CERRADA",IF(Tabla1[[#This Row],[ESTADO]]="DESMONTADA","CERRADA",IF(Tabla1[[#This Row],[ESTADO]]="SEGUIMIENTO","ACTIVA")))))</f>
        <v>CERRADA</v>
      </c>
      <c r="Z491" s="1" t="str">
        <f>+IF(Tabla1[[#This Row],[T. RESPUESTA]]&lt;=1,"24 HORAS",IF(Tabla1[[#This Row],[T. RESPUESTA]]=2,"48 HORAS",IF(Tabla1[[#This Row],[T. RESPUESTA]]=3,"72 HORAS",IF(Tabla1[[#This Row],[T. RESPUESTA]]=4,"96 HORAS",IF(Tabla1[[#This Row],[T. RESPUESTA]]=5,"120 HORAS",IF(Tabla1[[#This Row],[T. RESPUESTA]]&gt;=6,"6 DIAS O MAS","ERROR"))))))</f>
        <v>72 HORAS</v>
      </c>
      <c r="AA491" s="1" t="s">
        <v>6355</v>
      </c>
      <c r="AB491" s="120" t="str">
        <f>TEXT(Tabla1[[#This Row],[FECHA DEL INCIDENTE]],"MMM-DD")</f>
        <v>jun-13</v>
      </c>
      <c r="AC491" s="2" t="e">
        <f>VLOOKUP(G491,'Archivo data rimac reclamos'!B:C,2,0)</f>
        <v>#N/A</v>
      </c>
      <c r="AD491" s="2" t="e">
        <f>VLOOKUP(Tabla1[[#This Row],[dn]],'Reporte de casos MAD'!H:W,16,0)</f>
        <v>#N/A</v>
      </c>
      <c r="AE491" s="1" t="e">
        <f>VLOOKUP(Tabla1[[#This Row],[dn]],'HOJA 3 MEDICAMENTOS'!G:Q,11,0)</f>
        <v>#N/A</v>
      </c>
      <c r="AF491" t="e">
        <f>VLOOKUP(Tabla1[[#This Row],[dn]],'base pendientes viva 1a'!C:Q,15,0)</f>
        <v>#N/A</v>
      </c>
      <c r="AG491"/>
      <c r="AH491"/>
      <c r="AI491" s="1" t="str">
        <f>VLOOKUP(Tabla1[[#This Row],[MOTIVO]],clasificador!A:C,2,0)</f>
        <v>Medicamentos</v>
      </c>
      <c r="AJ491" s="1" t="str">
        <f>VLOOKUP(Tabla1[[#This Row],[MOTIVO]],clasificador!A:C,3,0)</f>
        <v>SERVICIO</v>
      </c>
      <c r="AK491" s="329"/>
    </row>
    <row r="492" spans="1:37" ht="18.75" hidden="1" customHeight="1">
      <c r="A492" s="120">
        <f>YEAR(Tabla1[[#This Row],[FECHA DEL INCIDENTE]])*100+MONTH(Tabla1[[#This Row],[FECHA DEL INCIDENTE]])</f>
        <v>202506</v>
      </c>
      <c r="B492" s="120" t="s">
        <v>6347</v>
      </c>
      <c r="C492" s="120" t="s">
        <v>6348</v>
      </c>
      <c r="D492" s="120" t="s">
        <v>1067</v>
      </c>
      <c r="E492" s="1" t="s">
        <v>400</v>
      </c>
      <c r="F492" s="120" t="s">
        <v>2</v>
      </c>
      <c r="G492" s="208">
        <v>795889</v>
      </c>
      <c r="H492" s="2" t="s">
        <v>7689</v>
      </c>
      <c r="I492"/>
      <c r="J492" s="176"/>
      <c r="K492" s="1"/>
      <c r="L492" s="1"/>
      <c r="M492" s="1"/>
      <c r="N492" s="119" t="s">
        <v>6498</v>
      </c>
      <c r="O492" s="1" t="s">
        <v>299</v>
      </c>
      <c r="P492" s="66" t="s">
        <v>7690</v>
      </c>
      <c r="Q492" s="6" t="s">
        <v>313</v>
      </c>
      <c r="R492" s="10" t="s">
        <v>338</v>
      </c>
      <c r="S492" s="1" t="s">
        <v>339</v>
      </c>
      <c r="T492" s="9">
        <v>45821</v>
      </c>
      <c r="U492" s="67" t="s">
        <v>7691</v>
      </c>
      <c r="V492" s="9">
        <v>45833</v>
      </c>
      <c r="W492" s="1" t="s">
        <v>141</v>
      </c>
      <c r="X492" s="1">
        <f>NETWORKDAYS(Tabla1[[#This Row],[FECHA DEL INCIDENTE]],Tabla1[[#This Row],[FECHA DE RESPUESTA]])</f>
        <v>9</v>
      </c>
      <c r="Y492" s="120" t="str">
        <f>IF(Tabla1[[#This Row],[ESTADO]]="ACTIVA","ACTIVA",IF(Tabla1[[#This Row],[ESTADO]]="CERRADA","CERRADA",IF(Tabla1[[#This Row],[ESTADO]]="TRASLADADA","CERRADA",IF(Tabla1[[#This Row],[ESTADO]]="DESMONTADA","CERRADA",IF(Tabla1[[#This Row],[ESTADO]]="SEGUIMIENTO","ACTIVA")))))</f>
        <v>CERRADA</v>
      </c>
      <c r="Z492" s="1" t="str">
        <f>+IF(Tabla1[[#This Row],[T. RESPUESTA]]&lt;=1,"24 HORAS",IF(Tabla1[[#This Row],[T. RESPUESTA]]=2,"48 HORAS",IF(Tabla1[[#This Row],[T. RESPUESTA]]=3,"72 HORAS",IF(Tabla1[[#This Row],[T. RESPUESTA]]=4,"96 HORAS",IF(Tabla1[[#This Row],[T. RESPUESTA]]=5,"120 HORAS",IF(Tabla1[[#This Row],[T. RESPUESTA]]&gt;=6,"6 DIAS O MAS","ERROR"))))))</f>
        <v>6 DIAS O MAS</v>
      </c>
      <c r="AA492" s="1" t="s">
        <v>6355</v>
      </c>
      <c r="AB492" s="120" t="str">
        <f>TEXT(Tabla1[[#This Row],[FECHA DEL INCIDENTE]],"MMM-DD")</f>
        <v>jun-13</v>
      </c>
      <c r="AC492" s="2" t="e">
        <f>VLOOKUP(G492,'Archivo data rimac reclamos'!B:C,2,0)</f>
        <v>#N/A</v>
      </c>
      <c r="AD492" s="2" t="e">
        <f>VLOOKUP(Tabla1[[#This Row],[dn]],'Reporte de casos MAD'!H:W,16,0)</f>
        <v>#N/A</v>
      </c>
      <c r="AE492" s="1" t="e">
        <f>VLOOKUP(Tabla1[[#This Row],[dn]],'HOJA 3 MEDICAMENTOS'!G:Q,11,0)</f>
        <v>#N/A</v>
      </c>
      <c r="AF492" t="e">
        <f>VLOOKUP(Tabla1[[#This Row],[dn]],'base pendientes viva 1a'!C:Q,15,0)</f>
        <v>#N/A</v>
      </c>
      <c r="AG492"/>
      <c r="AH492"/>
      <c r="AI492" s="1" t="str">
        <f>VLOOKUP(Tabla1[[#This Row],[MOTIVO]],clasificador!A:C,2,0)</f>
        <v>Acceso</v>
      </c>
      <c r="AJ492" s="1" t="str">
        <f>VLOOKUP(Tabla1[[#This Row],[MOTIVO]],clasificador!A:C,3,0)</f>
        <v>SERVICIO</v>
      </c>
      <c r="AK492" s="329"/>
    </row>
    <row r="493" spans="1:37" ht="18.75" hidden="1" customHeight="1">
      <c r="A493" s="120">
        <f>YEAR(Tabla1[[#This Row],[FECHA DEL INCIDENTE]])*100+MONTH(Tabla1[[#This Row],[FECHA DEL INCIDENTE]])</f>
        <v>202506</v>
      </c>
      <c r="B493" s="120" t="s">
        <v>6347</v>
      </c>
      <c r="C493" s="120" t="s">
        <v>6348</v>
      </c>
      <c r="D493" s="120" t="s">
        <v>1067</v>
      </c>
      <c r="E493" s="1" t="s">
        <v>400</v>
      </c>
      <c r="F493" s="120" t="s">
        <v>2</v>
      </c>
      <c r="G493" s="232">
        <v>10060304</v>
      </c>
      <c r="H493" s="2" t="s">
        <v>127</v>
      </c>
      <c r="I493" s="119"/>
      <c r="J493" s="235">
        <v>942665164</v>
      </c>
      <c r="K493" s="120"/>
      <c r="L493" s="120"/>
      <c r="M493" s="120"/>
      <c r="N493" s="119" t="s">
        <v>6498</v>
      </c>
      <c r="O493" s="1" t="s">
        <v>299</v>
      </c>
      <c r="P493" s="66" t="s">
        <v>7692</v>
      </c>
      <c r="Q493" s="6" t="s">
        <v>6538</v>
      </c>
      <c r="R493" s="10" t="s">
        <v>6539</v>
      </c>
      <c r="S493" s="1" t="s">
        <v>6539</v>
      </c>
      <c r="T493" s="9">
        <v>45825</v>
      </c>
      <c r="U493" s="67" t="s">
        <v>7693</v>
      </c>
      <c r="V493" s="9">
        <v>45826</v>
      </c>
      <c r="W493" s="1" t="s">
        <v>141</v>
      </c>
      <c r="X493" s="120">
        <f>NETWORKDAYS(Tabla1[[#This Row],[FECHA DEL INCIDENTE]],Tabla1[[#This Row],[FECHA DE RESPUESTA]])</f>
        <v>2</v>
      </c>
      <c r="Y493" s="120" t="str">
        <f>IF(Tabla1[[#This Row],[ESTADO]]="ACTIVA","ACTIVA",IF(Tabla1[[#This Row],[ESTADO]]="CERRADA","CERRADA",IF(Tabla1[[#This Row],[ESTADO]]="TRASLADADA","CERRADA",IF(Tabla1[[#This Row],[ESTADO]]="DESMONTADA","CERRADA",IF(Tabla1[[#This Row],[ESTADO]]="SEGUIMIENTO","ACTIVA")))))</f>
        <v>CERRADA</v>
      </c>
      <c r="Z493" s="120" t="str">
        <f>+IF(Tabla1[[#This Row],[T. RESPUESTA]]&lt;=1,"24 HORAS",IF(Tabla1[[#This Row],[T. RESPUESTA]]=2,"48 HORAS",IF(Tabla1[[#This Row],[T. RESPUESTA]]=3,"72 HORAS",IF(Tabla1[[#This Row],[T. RESPUESTA]]=4,"96 HORAS",IF(Tabla1[[#This Row],[T. RESPUESTA]]=5,"120 HORAS",IF(Tabla1[[#This Row],[T. RESPUESTA]]&gt;=6,"6 DIAS O MAS","ERROR"))))))</f>
        <v>48 HORAS</v>
      </c>
      <c r="AA493" s="1" t="s">
        <v>6355</v>
      </c>
      <c r="AB493" s="120" t="str">
        <f>TEXT(Tabla1[[#This Row],[FECHA DEL INCIDENTE]],"MMM-DD")</f>
        <v>jun-17</v>
      </c>
      <c r="AC493" s="122" t="e">
        <f>VLOOKUP(G493,'Archivo data rimac reclamos'!B:C,2,0)</f>
        <v>#N/A</v>
      </c>
      <c r="AD493" s="122" t="e">
        <f>VLOOKUP(Tabla1[[#This Row],[dn]],'Reporte de casos MAD'!H:W,16,0)</f>
        <v>#N/A</v>
      </c>
      <c r="AE493" s="120" t="e">
        <f>VLOOKUP(Tabla1[[#This Row],[dn]],'HOJA 3 MEDICAMENTOS'!G:Q,11,0)</f>
        <v>#N/A</v>
      </c>
      <c r="AF493" s="119" t="str">
        <f>VLOOKUP(Tabla1[[#This Row],[dn]],'base pendientes viva 1a'!C:Q,15,0)</f>
        <v>SI</v>
      </c>
      <c r="AG493" s="119"/>
      <c r="AH493" s="119"/>
      <c r="AI493" s="120" t="str">
        <f>VLOOKUP(Tabla1[[#This Row],[MOTIVO]],clasificador!A:C,2,0)</f>
        <v>Fallas TICS</v>
      </c>
      <c r="AJ493" s="120" t="str">
        <f>VLOOKUP(Tabla1[[#This Row],[MOTIVO]],clasificador!A:C,3,0)</f>
        <v>CALIDAD</v>
      </c>
      <c r="AK493" s="329"/>
    </row>
    <row r="494" spans="1:37" ht="18.75" hidden="1" customHeight="1">
      <c r="A494" s="120">
        <f>YEAR(Tabla1[[#This Row],[FECHA DEL INCIDENTE]])*100+MONTH(Tabla1[[#This Row],[FECHA DEL INCIDENTE]])</f>
        <v>202506</v>
      </c>
      <c r="B494" s="120" t="s">
        <v>6347</v>
      </c>
      <c r="C494" s="120" t="s">
        <v>6348</v>
      </c>
      <c r="D494" s="120" t="s">
        <v>1067</v>
      </c>
      <c r="E494" s="1" t="s">
        <v>6819</v>
      </c>
      <c r="F494" s="120" t="s">
        <v>2</v>
      </c>
      <c r="G494" s="232">
        <v>90857051</v>
      </c>
      <c r="H494" s="2" t="s">
        <v>7694</v>
      </c>
      <c r="I494" s="119"/>
      <c r="J494" s="235"/>
      <c r="K494" s="120"/>
      <c r="L494" s="120"/>
      <c r="M494" s="120"/>
      <c r="N494" s="119" t="s">
        <v>6498</v>
      </c>
      <c r="O494" s="1" t="s">
        <v>299</v>
      </c>
      <c r="P494" s="121" t="s">
        <v>7695</v>
      </c>
      <c r="Q494" s="6" t="s">
        <v>7696</v>
      </c>
      <c r="R494" s="10" t="s">
        <v>7274</v>
      </c>
      <c r="S494" s="1" t="s">
        <v>7697</v>
      </c>
      <c r="T494" s="9">
        <v>45825</v>
      </c>
      <c r="U494" s="124" t="s">
        <v>7698</v>
      </c>
      <c r="V494" s="9">
        <v>45832</v>
      </c>
      <c r="W494" s="1" t="s">
        <v>141</v>
      </c>
      <c r="X494" s="120">
        <f>NETWORKDAYS(Tabla1[[#This Row],[FECHA DEL INCIDENTE]],Tabla1[[#This Row],[FECHA DE RESPUESTA]])</f>
        <v>6</v>
      </c>
      <c r="Y494" s="120" t="str">
        <f>IF(Tabla1[[#This Row],[ESTADO]]="ACTIVA","ACTIVA",IF(Tabla1[[#This Row],[ESTADO]]="CERRADA","CERRADA",IF(Tabla1[[#This Row],[ESTADO]]="TRASLADADA","CERRADA",IF(Tabla1[[#This Row],[ESTADO]]="DESMONTADA","CERRADA",IF(Tabla1[[#This Row],[ESTADO]]="SEGUIMIENTO","ACTIVA")))))</f>
        <v>CERRADA</v>
      </c>
      <c r="Z494" s="120" t="str">
        <f>+IF(Tabla1[[#This Row],[T. RESPUESTA]]&lt;=1,"24 HORAS",IF(Tabla1[[#This Row],[T. RESPUESTA]]=2,"48 HORAS",IF(Tabla1[[#This Row],[T. RESPUESTA]]=3,"72 HORAS",IF(Tabla1[[#This Row],[T. RESPUESTA]]=4,"96 HORAS",IF(Tabla1[[#This Row],[T. RESPUESTA]]=5,"120 HORAS",IF(Tabla1[[#This Row],[T. RESPUESTA]]&gt;=6,"6 DIAS O MAS","ERROR"))))))</f>
        <v>6 DIAS O MAS</v>
      </c>
      <c r="AA494" s="1" t="s">
        <v>6355</v>
      </c>
      <c r="AB494" s="120" t="str">
        <f>TEXT(Tabla1[[#This Row],[FECHA DEL INCIDENTE]],"MMM-DD")</f>
        <v>jun-17</v>
      </c>
      <c r="AC494" s="122" t="e">
        <f>VLOOKUP(G494,'Archivo data rimac reclamos'!B:C,2,0)</f>
        <v>#N/A</v>
      </c>
      <c r="AD494" s="122" t="e">
        <f>VLOOKUP(Tabla1[[#This Row],[dn]],'Reporte de casos MAD'!H:W,16,0)</f>
        <v>#N/A</v>
      </c>
      <c r="AE494" s="120" t="e">
        <f>VLOOKUP(Tabla1[[#This Row],[dn]],'HOJA 3 MEDICAMENTOS'!G:Q,11,0)</f>
        <v>#N/A</v>
      </c>
      <c r="AF494" s="119" t="e">
        <f>VLOOKUP(Tabla1[[#This Row],[dn]],'base pendientes viva 1a'!C:Q,15,0)</f>
        <v>#N/A</v>
      </c>
      <c r="AG494" s="119"/>
      <c r="AH494" s="119"/>
      <c r="AI494" s="120" t="str">
        <f>VLOOKUP(Tabla1[[#This Row],[MOTIVO]],clasificador!A:C,2,0)</f>
        <v>Tramites Administrativos</v>
      </c>
      <c r="AJ494" s="120" t="str">
        <f>VLOOKUP(Tabla1[[#This Row],[MOTIVO]],clasificador!A:C,3,0)</f>
        <v>CALIDAD</v>
      </c>
      <c r="AK494" s="329"/>
    </row>
    <row r="495" spans="1:37" ht="18.75" customHeight="1">
      <c r="A495" s="120">
        <f>YEAR(Tabla1[[#This Row],[FECHA DEL INCIDENTE]])*100+MONTH(Tabla1[[#This Row],[FECHA DEL INCIDENTE]])</f>
        <v>202506</v>
      </c>
      <c r="B495" s="120" t="s">
        <v>6347</v>
      </c>
      <c r="C495" s="120" t="s">
        <v>6348</v>
      </c>
      <c r="D495" s="120" t="s">
        <v>1067</v>
      </c>
      <c r="E495" s="1" t="s">
        <v>400</v>
      </c>
      <c r="F495" s="120" t="s">
        <v>2</v>
      </c>
      <c r="G495" s="176"/>
      <c r="H495" s="2" t="s">
        <v>251</v>
      </c>
      <c r="I495"/>
      <c r="J495" s="176"/>
      <c r="K495" s="1"/>
      <c r="L495" s="1"/>
      <c r="M495" s="1"/>
      <c r="N495" s="119" t="s">
        <v>6498</v>
      </c>
      <c r="O495" s="1" t="s">
        <v>299</v>
      </c>
      <c r="P495" s="85" t="s">
        <v>252</v>
      </c>
      <c r="Q495" s="6" t="s">
        <v>313</v>
      </c>
      <c r="R495" s="10" t="s">
        <v>400</v>
      </c>
      <c r="S495" s="1" t="s">
        <v>331</v>
      </c>
      <c r="T495" s="9">
        <v>45825</v>
      </c>
      <c r="U495" s="67" t="s">
        <v>7699</v>
      </c>
      <c r="V495" s="117">
        <v>45873</v>
      </c>
      <c r="W495" s="1" t="s">
        <v>141</v>
      </c>
      <c r="X495" s="1">
        <f>NETWORKDAYS(Tabla1[[#This Row],[FECHA DEL INCIDENTE]],Tabla1[[#This Row],[FECHA DE RESPUESTA]])</f>
        <v>35</v>
      </c>
      <c r="Y495" s="120" t="str">
        <f>IF(Tabla1[[#This Row],[ESTADO]]="ACTIVA","ACTIVA",IF(Tabla1[[#This Row],[ESTADO]]="CERRADA","CERRADA",IF(Tabla1[[#This Row],[ESTADO]]="TRASLADADA","CERRADA",IF(Tabla1[[#This Row],[ESTADO]]="DESMONTADA","CERRADA",IF(Tabla1[[#This Row],[ESTADO]]="SEGUIMIENTO","ACTIVA")))))</f>
        <v>CERRADA</v>
      </c>
      <c r="Z495" s="1" t="str">
        <f>+IF(Tabla1[[#This Row],[T. RESPUESTA]]&lt;=1,"24 HORAS",IF(Tabla1[[#This Row],[T. RESPUESTA]]=2,"48 HORAS",IF(Tabla1[[#This Row],[T. RESPUESTA]]=3,"72 HORAS",IF(Tabla1[[#This Row],[T. RESPUESTA]]=4,"96 HORAS",IF(Tabla1[[#This Row],[T. RESPUESTA]]=5,"120 HORAS",IF(Tabla1[[#This Row],[T. RESPUESTA]]&gt;=6,"6 DIAS O MAS","ERROR"))))))</f>
        <v>6 DIAS O MAS</v>
      </c>
      <c r="AA495" s="1" t="s">
        <v>6355</v>
      </c>
      <c r="AB495" s="120" t="str">
        <f>TEXT(Tabla1[[#This Row],[FECHA DEL INCIDENTE]],"MMM-DD")</f>
        <v>jun-17</v>
      </c>
      <c r="AC495" s="2" t="e">
        <f>VLOOKUP(G495,'Archivo data rimac reclamos'!B:C,2,0)</f>
        <v>#N/A</v>
      </c>
      <c r="AD495" s="2" t="e">
        <f>VLOOKUP(Tabla1[[#This Row],[dn]],'Reporte de casos MAD'!H:W,16,0)</f>
        <v>#N/A</v>
      </c>
      <c r="AE495" s="1" t="e">
        <f>VLOOKUP(Tabla1[[#This Row],[dn]],'HOJA 3 MEDICAMENTOS'!G:Q,11,0)</f>
        <v>#N/A</v>
      </c>
      <c r="AF495" t="e">
        <f>VLOOKUP(Tabla1[[#This Row],[dn]],'base pendientes viva 1a'!C:Q,15,0)</f>
        <v>#N/A</v>
      </c>
      <c r="AG495"/>
      <c r="AH495"/>
      <c r="AI495" s="1" t="str">
        <f>VLOOKUP(Tabla1[[#This Row],[MOTIVO]],clasificador!A:C,2,0)</f>
        <v>Acceso</v>
      </c>
      <c r="AJ495" s="1" t="str">
        <f>VLOOKUP(Tabla1[[#This Row],[MOTIVO]],clasificador!A:C,3,0)</f>
        <v>SERVICIO</v>
      </c>
      <c r="AK495" s="329"/>
    </row>
    <row r="496" spans="1:37" ht="18.75" hidden="1" customHeight="1">
      <c r="A496" s="120">
        <f>YEAR(Tabla1[[#This Row],[FECHA DEL INCIDENTE]])*100+MONTH(Tabla1[[#This Row],[FECHA DEL INCIDENTE]])</f>
        <v>202506</v>
      </c>
      <c r="B496" s="120" t="s">
        <v>6347</v>
      </c>
      <c r="C496" s="120" t="s">
        <v>6348</v>
      </c>
      <c r="D496" s="120" t="s">
        <v>1067</v>
      </c>
      <c r="E496" s="120" t="s">
        <v>400</v>
      </c>
      <c r="F496" s="120" t="s">
        <v>2</v>
      </c>
      <c r="G496" s="232">
        <v>72844745</v>
      </c>
      <c r="H496" s="122" t="s">
        <v>350</v>
      </c>
      <c r="I496" s="119"/>
      <c r="J496" s="235"/>
      <c r="K496" s="120"/>
      <c r="L496" s="120"/>
      <c r="M496" s="120"/>
      <c r="N496" s="119" t="s">
        <v>6498</v>
      </c>
      <c r="O496" s="1" t="s">
        <v>299</v>
      </c>
      <c r="P496" s="66" t="s">
        <v>7700</v>
      </c>
      <c r="Q496" s="6" t="s">
        <v>7701</v>
      </c>
      <c r="R496" s="10" t="s">
        <v>421</v>
      </c>
      <c r="S496" s="1" t="s">
        <v>7702</v>
      </c>
      <c r="T496" s="9">
        <v>45826</v>
      </c>
      <c r="U496" s="124" t="s">
        <v>7703</v>
      </c>
      <c r="V496" s="9">
        <v>45831</v>
      </c>
      <c r="W496" s="1" t="s">
        <v>141</v>
      </c>
      <c r="X496" s="120">
        <f>NETWORKDAYS(Tabla1[[#This Row],[FECHA DEL INCIDENTE]],Tabla1[[#This Row],[FECHA DE RESPUESTA]])</f>
        <v>4</v>
      </c>
      <c r="Y496" s="120" t="str">
        <f>IF(Tabla1[[#This Row],[ESTADO]]="ACTIVA","ACTIVA",IF(Tabla1[[#This Row],[ESTADO]]="CERRADA","CERRADA",IF(Tabla1[[#This Row],[ESTADO]]="TRASLADADA","CERRADA",IF(Tabla1[[#This Row],[ESTADO]]="DESMONTADA","CERRADA",IF(Tabla1[[#This Row],[ESTADO]]="SEGUIMIENTO","ACTIVA")))))</f>
        <v>CERRADA</v>
      </c>
      <c r="Z496" s="120" t="str">
        <f>+IF(Tabla1[[#This Row],[T. RESPUESTA]]&lt;=1,"24 HORAS",IF(Tabla1[[#This Row],[T. RESPUESTA]]=2,"48 HORAS",IF(Tabla1[[#This Row],[T. RESPUESTA]]=3,"72 HORAS",IF(Tabla1[[#This Row],[T. RESPUESTA]]=4,"96 HORAS",IF(Tabla1[[#This Row],[T. RESPUESTA]]=5,"120 HORAS",IF(Tabla1[[#This Row],[T. RESPUESTA]]&gt;=6,"6 DIAS O MAS","ERROR"))))))</f>
        <v>96 HORAS</v>
      </c>
      <c r="AA496" s="1" t="s">
        <v>6355</v>
      </c>
      <c r="AB496" s="120" t="str">
        <f>TEXT(Tabla1[[#This Row],[FECHA DEL INCIDENTE]],"MMM-DD")</f>
        <v>jun-18</v>
      </c>
      <c r="AC496" s="122" t="e">
        <f>VLOOKUP(G496,'Archivo data rimac reclamos'!B:C,2,0)</f>
        <v>#N/A</v>
      </c>
      <c r="AD496" s="122" t="e">
        <f>VLOOKUP(Tabla1[[#This Row],[dn]],'Reporte de casos MAD'!H:W,16,0)</f>
        <v>#N/A</v>
      </c>
      <c r="AE496" s="120" t="e">
        <f>VLOOKUP(Tabla1[[#This Row],[dn]],'HOJA 3 MEDICAMENTOS'!G:Q,11,0)</f>
        <v>#N/A</v>
      </c>
      <c r="AF496" s="119" t="str">
        <f>VLOOKUP(Tabla1[[#This Row],[dn]],'base pendientes viva 1a'!C:Q,15,0)</f>
        <v>SI</v>
      </c>
      <c r="AG496" s="119"/>
      <c r="AH496" s="119"/>
      <c r="AI496" s="120" t="str">
        <f>VLOOKUP(Tabla1[[#This Row],[MOTIVO]],clasificador!A:C,2,0)</f>
        <v>Atencion Asistencial</v>
      </c>
      <c r="AJ496" s="120" t="str">
        <f>VLOOKUP(Tabla1[[#This Row],[MOTIVO]],clasificador!A:C,3,0)</f>
        <v>SERVICIO</v>
      </c>
      <c r="AK496" s="329"/>
    </row>
    <row r="497" spans="1:37" ht="18.75" hidden="1" customHeight="1">
      <c r="A497" s="120">
        <f>YEAR(Tabla1[[#This Row],[FECHA DEL INCIDENTE]])*100+MONTH(Tabla1[[#This Row],[FECHA DEL INCIDENTE]])</f>
        <v>202506</v>
      </c>
      <c r="B497" s="120" t="s">
        <v>6347</v>
      </c>
      <c r="C497" s="120" t="s">
        <v>6348</v>
      </c>
      <c r="D497" s="120" t="s">
        <v>1067</v>
      </c>
      <c r="E497" s="120" t="s">
        <v>400</v>
      </c>
      <c r="F497" s="120" t="s">
        <v>2</v>
      </c>
      <c r="G497" s="232">
        <v>40005624</v>
      </c>
      <c r="H497" s="2" t="s">
        <v>7704</v>
      </c>
      <c r="I497" s="119"/>
      <c r="J497" s="235"/>
      <c r="K497" s="69" t="s">
        <v>7705</v>
      </c>
      <c r="L497" s="120"/>
      <c r="M497" s="120"/>
      <c r="N497" t="s">
        <v>298</v>
      </c>
      <c r="O497" s="1" t="s">
        <v>299</v>
      </c>
      <c r="P497" s="66" t="s">
        <v>7706</v>
      </c>
      <c r="Q497" s="6" t="s">
        <v>6521</v>
      </c>
      <c r="R497" s="10" t="s">
        <v>7274</v>
      </c>
      <c r="S497" s="1" t="s">
        <v>7274</v>
      </c>
      <c r="T497" s="9">
        <v>45826</v>
      </c>
      <c r="U497" s="124" t="s">
        <v>7707</v>
      </c>
      <c r="V497" s="9">
        <v>45832</v>
      </c>
      <c r="W497" s="1" t="s">
        <v>141</v>
      </c>
      <c r="X497" s="120">
        <f>NETWORKDAYS(Tabla1[[#This Row],[FECHA DEL INCIDENTE]],Tabla1[[#This Row],[FECHA DE RESPUESTA]])</f>
        <v>5</v>
      </c>
      <c r="Y497" s="120" t="str">
        <f>IF(Tabla1[[#This Row],[ESTADO]]="ACTIVA","ACTIVA",IF(Tabla1[[#This Row],[ESTADO]]="CERRADA","CERRADA",IF(Tabla1[[#This Row],[ESTADO]]="TRASLADADA","CERRADA",IF(Tabla1[[#This Row],[ESTADO]]="DESMONTADA","CERRADA",IF(Tabla1[[#This Row],[ESTADO]]="SEGUIMIENTO","ACTIVA")))))</f>
        <v>CERRADA</v>
      </c>
      <c r="Z497" s="120" t="str">
        <f>+IF(Tabla1[[#This Row],[T. RESPUESTA]]&lt;=1,"24 HORAS",IF(Tabla1[[#This Row],[T. RESPUESTA]]=2,"48 HORAS",IF(Tabla1[[#This Row],[T. RESPUESTA]]=3,"72 HORAS",IF(Tabla1[[#This Row],[T. RESPUESTA]]=4,"96 HORAS",IF(Tabla1[[#This Row],[T. RESPUESTA]]=5,"120 HORAS",IF(Tabla1[[#This Row],[T. RESPUESTA]]&gt;=6,"6 DIAS O MAS","ERROR"))))))</f>
        <v>120 HORAS</v>
      </c>
      <c r="AA497" s="1" t="s">
        <v>6355</v>
      </c>
      <c r="AB497" s="120" t="str">
        <f>TEXT(Tabla1[[#This Row],[FECHA DEL INCIDENTE]],"MMM-DD")</f>
        <v>jun-18</v>
      </c>
      <c r="AC497" s="122" t="e">
        <f>VLOOKUP(G497,'Archivo data rimac reclamos'!B:C,2,0)</f>
        <v>#N/A</v>
      </c>
      <c r="AD497" s="122" t="e">
        <f>VLOOKUP(Tabla1[[#This Row],[dn]],'Reporte de casos MAD'!H:W,16,0)</f>
        <v>#N/A</v>
      </c>
      <c r="AE497" s="120" t="e">
        <f>VLOOKUP(Tabla1[[#This Row],[dn]],'HOJA 3 MEDICAMENTOS'!G:Q,11,0)</f>
        <v>#N/A</v>
      </c>
      <c r="AF497" s="119" t="e">
        <f>VLOOKUP(Tabla1[[#This Row],[dn]],'base pendientes viva 1a'!C:Q,15,0)</f>
        <v>#N/A</v>
      </c>
      <c r="AG497" s="119"/>
      <c r="AH497" s="119"/>
      <c r="AI497" s="120" t="str">
        <f>VLOOKUP(Tabla1[[#This Row],[MOTIVO]],clasificador!A:C,2,0)</f>
        <v>Eps</v>
      </c>
      <c r="AJ497" s="120" t="str">
        <f>VLOOKUP(Tabla1[[#This Row],[MOTIVO]],clasificador!A:C,3,0)</f>
        <v>NO ATRIBUIBLE</v>
      </c>
      <c r="AK497" s="329"/>
    </row>
    <row r="498" spans="1:37" ht="18.75" hidden="1" customHeight="1">
      <c r="A498" s="120">
        <f>YEAR(Tabla1[[#This Row],[FECHA DEL INCIDENTE]])*100+MONTH(Tabla1[[#This Row],[FECHA DEL INCIDENTE]])</f>
        <v>202506</v>
      </c>
      <c r="B498" s="120" t="s">
        <v>6347</v>
      </c>
      <c r="C498" s="120" t="s">
        <v>6348</v>
      </c>
      <c r="D498" s="120" t="s">
        <v>1067</v>
      </c>
      <c r="E498" s="1" t="s">
        <v>400</v>
      </c>
      <c r="F498" s="120" t="s">
        <v>2</v>
      </c>
      <c r="G498" s="208">
        <v>795889</v>
      </c>
      <c r="H498" s="2" t="s">
        <v>244</v>
      </c>
      <c r="I498"/>
      <c r="J498" s="176"/>
      <c r="K498" s="1"/>
      <c r="L498" s="1"/>
      <c r="M498" s="1"/>
      <c r="N498" s="119" t="s">
        <v>6498</v>
      </c>
      <c r="O498" s="1" t="s">
        <v>299</v>
      </c>
      <c r="P498" s="66" t="s">
        <v>7708</v>
      </c>
      <c r="Q498" s="6" t="s">
        <v>7696</v>
      </c>
      <c r="R498" s="10" t="s">
        <v>338</v>
      </c>
      <c r="S498" s="1" t="s">
        <v>339</v>
      </c>
      <c r="T498" s="9">
        <v>45826</v>
      </c>
      <c r="U498" s="67" t="s">
        <v>7691</v>
      </c>
      <c r="V498" s="9">
        <v>45833</v>
      </c>
      <c r="W498" s="1" t="s">
        <v>141</v>
      </c>
      <c r="X498" s="1">
        <f>NETWORKDAYS(Tabla1[[#This Row],[FECHA DEL INCIDENTE]],Tabla1[[#This Row],[FECHA DE RESPUESTA]])</f>
        <v>6</v>
      </c>
      <c r="Y498" s="120" t="str">
        <f>IF(Tabla1[[#This Row],[ESTADO]]="ACTIVA","ACTIVA",IF(Tabla1[[#This Row],[ESTADO]]="CERRADA","CERRADA",IF(Tabla1[[#This Row],[ESTADO]]="TRASLADADA","CERRADA",IF(Tabla1[[#This Row],[ESTADO]]="DESMONTADA","CERRADA",IF(Tabla1[[#This Row],[ESTADO]]="SEGUIMIENTO","ACTIVA")))))</f>
        <v>CERRADA</v>
      </c>
      <c r="Z498" s="1" t="str">
        <f>+IF(Tabla1[[#This Row],[T. RESPUESTA]]&lt;=1,"24 HORAS",IF(Tabla1[[#This Row],[T. RESPUESTA]]=2,"48 HORAS",IF(Tabla1[[#This Row],[T. RESPUESTA]]=3,"72 HORAS",IF(Tabla1[[#This Row],[T. RESPUESTA]]=4,"96 HORAS",IF(Tabla1[[#This Row],[T. RESPUESTA]]=5,"120 HORAS",IF(Tabla1[[#This Row],[T. RESPUESTA]]&gt;=6,"6 DIAS O MAS","ERROR"))))))</f>
        <v>6 DIAS O MAS</v>
      </c>
      <c r="AA498" s="1" t="s">
        <v>6355</v>
      </c>
      <c r="AB498" s="120" t="str">
        <f>TEXT(Tabla1[[#This Row],[FECHA DEL INCIDENTE]],"MMM-DD")</f>
        <v>jun-18</v>
      </c>
      <c r="AC498" s="2" t="e">
        <f>VLOOKUP(G498,'Archivo data rimac reclamos'!B:C,2,0)</f>
        <v>#N/A</v>
      </c>
      <c r="AD498" s="2" t="e">
        <f>VLOOKUP(Tabla1[[#This Row],[dn]],'Reporte de casos MAD'!H:W,16,0)</f>
        <v>#N/A</v>
      </c>
      <c r="AE498" s="1" t="e">
        <f>VLOOKUP(Tabla1[[#This Row],[dn]],'HOJA 3 MEDICAMENTOS'!G:Q,11,0)</f>
        <v>#N/A</v>
      </c>
      <c r="AF498" t="e">
        <f>VLOOKUP(Tabla1[[#This Row],[dn]],'base pendientes viva 1a'!C:Q,15,0)</f>
        <v>#N/A</v>
      </c>
      <c r="AG498"/>
      <c r="AH498"/>
      <c r="AI498" s="1" t="str">
        <f>VLOOKUP(Tabla1[[#This Row],[MOTIVO]],clasificador!A:C,2,0)</f>
        <v>Tramites Administrativos</v>
      </c>
      <c r="AJ498" s="1" t="str">
        <f>VLOOKUP(Tabla1[[#This Row],[MOTIVO]],clasificador!A:C,3,0)</f>
        <v>CALIDAD</v>
      </c>
      <c r="AK498" s="329"/>
    </row>
    <row r="499" spans="1:37" ht="18.75" hidden="1" customHeight="1">
      <c r="A499" s="120">
        <f>YEAR(Tabla1[[#This Row],[FECHA DEL INCIDENTE]])*100+MONTH(Tabla1[[#This Row],[FECHA DEL INCIDENTE]])</f>
        <v>202506</v>
      </c>
      <c r="B499" s="120" t="s">
        <v>6347</v>
      </c>
      <c r="C499" s="120" t="s">
        <v>6348</v>
      </c>
      <c r="D499" s="120" t="s">
        <v>1067</v>
      </c>
      <c r="E499" s="1" t="s">
        <v>6819</v>
      </c>
      <c r="F499" s="120"/>
      <c r="G499" s="232"/>
      <c r="H499" s="111" t="s">
        <v>7709</v>
      </c>
      <c r="I499" s="119"/>
      <c r="J499" s="235"/>
      <c r="K499" s="120"/>
      <c r="L499" s="120"/>
      <c r="M499" s="120"/>
      <c r="N499" s="119" t="s">
        <v>6498</v>
      </c>
      <c r="O499" s="1" t="s">
        <v>299</v>
      </c>
      <c r="P499" s="125" t="s">
        <v>7710</v>
      </c>
      <c r="Q499" s="6" t="s">
        <v>6352</v>
      </c>
      <c r="R499" s="10" t="s">
        <v>338</v>
      </c>
      <c r="S499" s="1" t="s">
        <v>6353</v>
      </c>
      <c r="T499" s="117">
        <v>45826</v>
      </c>
      <c r="U499" s="124" t="s">
        <v>7711</v>
      </c>
      <c r="V499" s="117">
        <v>45845</v>
      </c>
      <c r="W499" s="120" t="s">
        <v>141</v>
      </c>
      <c r="X499" s="120">
        <f>NETWORKDAYS(Tabla1[[#This Row],[FECHA DEL INCIDENTE]],Tabla1[[#This Row],[FECHA DE RESPUESTA]])</f>
        <v>14</v>
      </c>
      <c r="Y499" s="120" t="str">
        <f>IF(Tabla1[[#This Row],[ESTADO]]="ACTIVA","ACTIVA",IF(Tabla1[[#This Row],[ESTADO]]="CERRADA","CERRADA",IF(Tabla1[[#This Row],[ESTADO]]="TRASLADADA","CERRADA",IF(Tabla1[[#This Row],[ESTADO]]="DESMONTADA","CERRADA",IF(Tabla1[[#This Row],[ESTADO]]="SEGUIMIENTO","ACTIVA")))))</f>
        <v>CERRADA</v>
      </c>
      <c r="Z499" s="120" t="str">
        <f>+IF(Tabla1[[#This Row],[T. RESPUESTA]]&lt;=1,"24 HORAS",IF(Tabla1[[#This Row],[T. RESPUESTA]]=2,"48 HORAS",IF(Tabla1[[#This Row],[T. RESPUESTA]]=3,"72 HORAS",IF(Tabla1[[#This Row],[T. RESPUESTA]]=4,"96 HORAS",IF(Tabla1[[#This Row],[T. RESPUESTA]]=5,"120 HORAS",IF(Tabla1[[#This Row],[T. RESPUESTA]]&gt;=6,"6 DIAS O MAS","ERROR"))))))</f>
        <v>6 DIAS O MAS</v>
      </c>
      <c r="AA499" s="1" t="s">
        <v>6355</v>
      </c>
      <c r="AB499" s="120" t="str">
        <f>TEXT(Tabla1[[#This Row],[FECHA DEL INCIDENTE]],"MMM-DD")</f>
        <v>jun-18</v>
      </c>
      <c r="AC499" s="122" t="e">
        <f>VLOOKUP(G499,'Archivo data rimac reclamos'!B:C,2,0)</f>
        <v>#N/A</v>
      </c>
      <c r="AD499" s="122" t="e">
        <f>VLOOKUP(Tabla1[[#This Row],[dn]],'Reporte de casos MAD'!H:W,16,0)</f>
        <v>#N/A</v>
      </c>
      <c r="AE499" s="120" t="e">
        <f>VLOOKUP(Tabla1[[#This Row],[dn]],'HOJA 3 MEDICAMENTOS'!G:Q,11,0)</f>
        <v>#N/A</v>
      </c>
      <c r="AF499" s="119" t="e">
        <f>VLOOKUP(Tabla1[[#This Row],[dn]],'base pendientes viva 1a'!C:Q,15,0)</f>
        <v>#N/A</v>
      </c>
      <c r="AG499" s="119"/>
      <c r="AH499" s="119"/>
      <c r="AI499" s="120" t="str">
        <f>VLOOKUP(Tabla1[[#This Row],[MOTIVO]],clasificador!A:C,2,0)</f>
        <v>Medicamentos</v>
      </c>
      <c r="AJ499" s="120" t="str">
        <f>VLOOKUP(Tabla1[[#This Row],[MOTIVO]],clasificador!A:C,3,0)</f>
        <v>SERVICIO</v>
      </c>
      <c r="AK499" s="329"/>
    </row>
    <row r="500" spans="1:37" ht="18.75" hidden="1" customHeight="1">
      <c r="A500" s="120">
        <f>YEAR(Tabla1[[#This Row],[FECHA DEL INCIDENTE]])*100+MONTH(Tabla1[[#This Row],[FECHA DEL INCIDENTE]])</f>
        <v>202506</v>
      </c>
      <c r="B500" s="120" t="s">
        <v>6347</v>
      </c>
      <c r="C500" s="120" t="s">
        <v>6348</v>
      </c>
      <c r="D500" s="120" t="s">
        <v>1067</v>
      </c>
      <c r="E500" s="1" t="s">
        <v>400</v>
      </c>
      <c r="F500" s="120"/>
      <c r="G500" s="176" t="s">
        <v>253</v>
      </c>
      <c r="H500" s="2" t="s">
        <v>7712</v>
      </c>
      <c r="I500" s="119"/>
      <c r="J500" s="235"/>
      <c r="K500" s="120"/>
      <c r="L500" s="1" t="s">
        <v>253</v>
      </c>
      <c r="M500" s="120"/>
      <c r="N500" t="s">
        <v>26</v>
      </c>
      <c r="O500" s="1" t="s">
        <v>358</v>
      </c>
      <c r="P500" s="66" t="s">
        <v>7713</v>
      </c>
      <c r="Q500" s="6" t="s">
        <v>313</v>
      </c>
      <c r="R500" s="10" t="s">
        <v>338</v>
      </c>
      <c r="S500" s="1" t="s">
        <v>339</v>
      </c>
      <c r="T500" s="9">
        <v>45827</v>
      </c>
      <c r="U500" s="93" t="s">
        <v>7714</v>
      </c>
      <c r="V500" s="117">
        <v>45829</v>
      </c>
      <c r="W500" s="1" t="s">
        <v>141</v>
      </c>
      <c r="X500" s="120">
        <f>NETWORKDAYS(Tabla1[[#This Row],[FECHA DEL INCIDENTE]],Tabla1[[#This Row],[FECHA DE RESPUESTA]])</f>
        <v>2</v>
      </c>
      <c r="Y500" s="120" t="str">
        <f>IF(Tabla1[[#This Row],[ESTADO]]="ACTIVA","ACTIVA",IF(Tabla1[[#This Row],[ESTADO]]="CERRADA","CERRADA",IF(Tabla1[[#This Row],[ESTADO]]="TRASLADADA","CERRADA",IF(Tabla1[[#This Row],[ESTADO]]="DESMONTADA","CERRADA",IF(Tabla1[[#This Row],[ESTADO]]="SEGUIMIENTO","ACTIVA")))))</f>
        <v>CERRADA</v>
      </c>
      <c r="Z500" s="120" t="str">
        <f>+IF(Tabla1[[#This Row],[T. RESPUESTA]]&lt;=1,"24 HORAS",IF(Tabla1[[#This Row],[T. RESPUESTA]]=2,"48 HORAS",IF(Tabla1[[#This Row],[T. RESPUESTA]]=3,"72 HORAS",IF(Tabla1[[#This Row],[T. RESPUESTA]]=4,"96 HORAS",IF(Tabla1[[#This Row],[T. RESPUESTA]]=5,"120 HORAS",IF(Tabla1[[#This Row],[T. RESPUESTA]]&gt;=6,"6 DIAS O MAS","ERROR"))))))</f>
        <v>48 HORAS</v>
      </c>
      <c r="AA500" s="1" t="s">
        <v>6355</v>
      </c>
      <c r="AB500" s="120" t="str">
        <f>TEXT(Tabla1[[#This Row],[FECHA DEL INCIDENTE]],"MMM-DD")</f>
        <v>jun-19</v>
      </c>
      <c r="AC500" s="122" t="e">
        <f>VLOOKUP(G500,'Archivo data rimac reclamos'!B:C,2,0)</f>
        <v>#N/A</v>
      </c>
      <c r="AD500" s="122" t="e">
        <f>VLOOKUP(Tabla1[[#This Row],[dn]],'Reporte de casos MAD'!H:W,16,0)</f>
        <v>#N/A</v>
      </c>
      <c r="AE500" s="120" t="e">
        <f>VLOOKUP(Tabla1[[#This Row],[dn]],'HOJA 3 MEDICAMENTOS'!G:Q,11,0)</f>
        <v>#N/A</v>
      </c>
      <c r="AF500" s="119" t="e">
        <f>VLOOKUP(Tabla1[[#This Row],[dn]],'base pendientes viva 1a'!C:Q,15,0)</f>
        <v>#N/A</v>
      </c>
      <c r="AG500" s="119"/>
      <c r="AH500" s="119"/>
      <c r="AI500" s="120" t="str">
        <f>VLOOKUP(Tabla1[[#This Row],[MOTIVO]],clasificador!A:C,2,0)</f>
        <v>Acceso</v>
      </c>
      <c r="AJ500" s="120" t="str">
        <f>VLOOKUP(Tabla1[[#This Row],[MOTIVO]],clasificador!A:C,3,0)</f>
        <v>SERVICIO</v>
      </c>
      <c r="AK500" s="329"/>
    </row>
    <row r="501" spans="1:37" ht="18.75" hidden="1" customHeight="1">
      <c r="A501" s="120">
        <f>YEAR(Tabla1[[#This Row],[FECHA DEL INCIDENTE]])*100+MONTH(Tabla1[[#This Row],[FECHA DEL INCIDENTE]])</f>
        <v>202506</v>
      </c>
      <c r="B501" s="120" t="s">
        <v>6347</v>
      </c>
      <c r="C501" s="120" t="s">
        <v>6348</v>
      </c>
      <c r="D501" s="120" t="s">
        <v>1067</v>
      </c>
      <c r="E501" s="1" t="s">
        <v>400</v>
      </c>
      <c r="F501" s="120" t="s">
        <v>2</v>
      </c>
      <c r="G501" s="232">
        <v>7393822</v>
      </c>
      <c r="H501" s="122" t="s">
        <v>7715</v>
      </c>
      <c r="I501" s="119"/>
      <c r="J501" s="235"/>
      <c r="K501" s="120"/>
      <c r="L501" s="120"/>
      <c r="M501" s="120"/>
      <c r="N501" t="s">
        <v>298</v>
      </c>
      <c r="O501" s="1" t="s">
        <v>299</v>
      </c>
      <c r="P501" s="66" t="s">
        <v>7716</v>
      </c>
      <c r="Q501" s="6" t="s">
        <v>7224</v>
      </c>
      <c r="R501" s="10" t="s">
        <v>7717</v>
      </c>
      <c r="S501" s="1" t="s">
        <v>7717</v>
      </c>
      <c r="T501" s="9">
        <v>45831</v>
      </c>
      <c r="U501" s="67" t="s">
        <v>7718</v>
      </c>
      <c r="V501" s="9">
        <v>45832</v>
      </c>
      <c r="W501" s="1" t="s">
        <v>141</v>
      </c>
      <c r="X501" s="120">
        <f>NETWORKDAYS(Tabla1[[#This Row],[FECHA DEL INCIDENTE]],Tabla1[[#This Row],[FECHA DE RESPUESTA]])</f>
        <v>2</v>
      </c>
      <c r="Y501" s="120" t="str">
        <f>IF(Tabla1[[#This Row],[ESTADO]]="ACTIVA","ACTIVA",IF(Tabla1[[#This Row],[ESTADO]]="CERRADA","CERRADA",IF(Tabla1[[#This Row],[ESTADO]]="TRASLADADA","CERRADA",IF(Tabla1[[#This Row],[ESTADO]]="DESMONTADA","CERRADA",IF(Tabla1[[#This Row],[ESTADO]]="SEGUIMIENTO","ACTIVA")))))</f>
        <v>CERRADA</v>
      </c>
      <c r="Z501" s="120" t="str">
        <f>+IF(Tabla1[[#This Row],[T. RESPUESTA]]&lt;=1,"24 HORAS",IF(Tabla1[[#This Row],[T. RESPUESTA]]=2,"48 HORAS",IF(Tabla1[[#This Row],[T. RESPUESTA]]=3,"72 HORAS",IF(Tabla1[[#This Row],[T. RESPUESTA]]=4,"96 HORAS",IF(Tabla1[[#This Row],[T. RESPUESTA]]=5,"120 HORAS",IF(Tabla1[[#This Row],[T. RESPUESTA]]&gt;=6,"6 DIAS O MAS","ERROR"))))))</f>
        <v>48 HORAS</v>
      </c>
      <c r="AA501" s="1" t="s">
        <v>6355</v>
      </c>
      <c r="AB501" s="120" t="str">
        <f>TEXT(Tabla1[[#This Row],[FECHA DEL INCIDENTE]],"MMM-DD")</f>
        <v>jun-23</v>
      </c>
      <c r="AC501" s="122" t="e">
        <f>VLOOKUP(G501,'Archivo data rimac reclamos'!B:C,2,0)</f>
        <v>#N/A</v>
      </c>
      <c r="AD501" s="122" t="e">
        <f>VLOOKUP(Tabla1[[#This Row],[dn]],'Reporte de casos MAD'!H:W,16,0)</f>
        <v>#N/A</v>
      </c>
      <c r="AE501" s="120" t="e">
        <f>VLOOKUP(Tabla1[[#This Row],[dn]],'HOJA 3 MEDICAMENTOS'!G:Q,11,0)</f>
        <v>#N/A</v>
      </c>
      <c r="AF501" s="119" t="e">
        <f>VLOOKUP(Tabla1[[#This Row],[dn]],'base pendientes viva 1a'!C:Q,15,0)</f>
        <v>#N/A</v>
      </c>
      <c r="AG501" s="119"/>
      <c r="AH501" s="119"/>
      <c r="AI501" s="120" t="str">
        <f>VLOOKUP(Tabla1[[#This Row],[MOTIVO]],clasificador!A:C,2,0)</f>
        <v>Solicitud</v>
      </c>
      <c r="AJ501" s="120" t="str">
        <f>VLOOKUP(Tabla1[[#This Row],[MOTIVO]],clasificador!A:C,3,0)</f>
        <v>SOLICITUD</v>
      </c>
      <c r="AK501" s="329"/>
    </row>
    <row r="502" spans="1:37" ht="18.75" hidden="1" customHeight="1">
      <c r="A502" s="120">
        <f>YEAR(Tabla1[[#This Row],[FECHA DEL INCIDENTE]])*100+MONTH(Tabla1[[#This Row],[FECHA DEL INCIDENTE]])</f>
        <v>202506</v>
      </c>
      <c r="B502" s="120" t="s">
        <v>6347</v>
      </c>
      <c r="C502" s="120" t="s">
        <v>6348</v>
      </c>
      <c r="D502" s="120" t="s">
        <v>1067</v>
      </c>
      <c r="E502" s="1" t="s">
        <v>6819</v>
      </c>
      <c r="F502" s="120" t="s">
        <v>2</v>
      </c>
      <c r="G502" s="232">
        <v>10000111</v>
      </c>
      <c r="H502" s="2" t="s">
        <v>7719</v>
      </c>
      <c r="I502" s="119"/>
      <c r="J502" s="235">
        <v>999148054</v>
      </c>
      <c r="K502" s="69" t="s">
        <v>7720</v>
      </c>
      <c r="L502" s="120" t="s">
        <v>7721</v>
      </c>
      <c r="M502" s="120"/>
      <c r="N502" t="s">
        <v>26</v>
      </c>
      <c r="O502" s="1" t="s">
        <v>358</v>
      </c>
      <c r="P502" s="66" t="s">
        <v>7722</v>
      </c>
      <c r="Q502" s="6" t="s">
        <v>6901</v>
      </c>
      <c r="R502" s="10" t="s">
        <v>6819</v>
      </c>
      <c r="S502" s="1" t="s">
        <v>303</v>
      </c>
      <c r="T502" s="9">
        <v>45831</v>
      </c>
      <c r="U502" s="67" t="s">
        <v>7723</v>
      </c>
      <c r="V502" s="117">
        <v>45873</v>
      </c>
      <c r="W502" s="1" t="s">
        <v>141</v>
      </c>
      <c r="X502" s="120">
        <f>NETWORKDAYS(Tabla1[[#This Row],[FECHA DEL INCIDENTE]],Tabla1[[#This Row],[FECHA DE RESPUESTA]])</f>
        <v>31</v>
      </c>
      <c r="Y502" s="120" t="str">
        <f>IF(Tabla1[[#This Row],[ESTADO]]="ACTIVA","ACTIVA",IF(Tabla1[[#This Row],[ESTADO]]="CERRADA","CERRADA",IF(Tabla1[[#This Row],[ESTADO]]="TRASLADADA","CERRADA",IF(Tabla1[[#This Row],[ESTADO]]="DESMONTADA","CERRADA",IF(Tabla1[[#This Row],[ESTADO]]="SEGUIMIENTO","ACTIVA")))))</f>
        <v>CERRADA</v>
      </c>
      <c r="Z502" s="120" t="str">
        <f>+IF(Tabla1[[#This Row],[T. RESPUESTA]]&lt;=1,"24 HORAS",IF(Tabla1[[#This Row],[T. RESPUESTA]]=2,"48 HORAS",IF(Tabla1[[#This Row],[T. RESPUESTA]]=3,"72 HORAS",IF(Tabla1[[#This Row],[T. RESPUESTA]]=4,"96 HORAS",IF(Tabla1[[#This Row],[T. RESPUESTA]]=5,"120 HORAS",IF(Tabla1[[#This Row],[T. RESPUESTA]]&gt;=6,"6 DIAS O MAS","ERROR"))))))</f>
        <v>6 DIAS O MAS</v>
      </c>
      <c r="AA502" s="1" t="s">
        <v>6355</v>
      </c>
      <c r="AB502" s="120" t="str">
        <f>TEXT(Tabla1[[#This Row],[FECHA DEL INCIDENTE]],"MMM-DD")</f>
        <v>jun-23</v>
      </c>
      <c r="AC502" s="122" t="e">
        <f>VLOOKUP(G502,'Archivo data rimac reclamos'!B:C,2,0)</f>
        <v>#N/A</v>
      </c>
      <c r="AD502" s="122" t="e">
        <f>VLOOKUP(Tabla1[[#This Row],[dn]],'Reporte de casos MAD'!H:W,16,0)</f>
        <v>#N/A</v>
      </c>
      <c r="AE502" s="120" t="e">
        <f>VLOOKUP(Tabla1[[#This Row],[dn]],'HOJA 3 MEDICAMENTOS'!G:Q,11,0)</f>
        <v>#N/A</v>
      </c>
      <c r="AF502" s="119" t="e">
        <f>VLOOKUP(Tabla1[[#This Row],[dn]],'base pendientes viva 1a'!C:Q,15,0)</f>
        <v>#N/A</v>
      </c>
      <c r="AG502" s="119"/>
      <c r="AH502" s="119"/>
      <c r="AI502" s="120" t="str">
        <f>VLOOKUP(Tabla1[[#This Row],[MOTIVO]],clasificador!A:C,2,0)</f>
        <v>Atencion Asistencial</v>
      </c>
      <c r="AJ502" s="120" t="str">
        <f>VLOOKUP(Tabla1[[#This Row],[MOTIVO]],clasificador!A:C,3,0)</f>
        <v>SERVICIO</v>
      </c>
      <c r="AK502" s="329"/>
    </row>
    <row r="503" spans="1:37" ht="18.75" hidden="1" customHeight="1">
      <c r="A503" s="120">
        <f>YEAR(Tabla1[[#This Row],[FECHA DEL INCIDENTE]])*100+MONTH(Tabla1[[#This Row],[FECHA DEL INCIDENTE]])</f>
        <v>202506</v>
      </c>
      <c r="B503" s="120" t="s">
        <v>6347</v>
      </c>
      <c r="C503" s="120" t="s">
        <v>6348</v>
      </c>
      <c r="D503" s="120" t="s">
        <v>1067</v>
      </c>
      <c r="E503" s="1" t="s">
        <v>6819</v>
      </c>
      <c r="F503" s="120" t="s">
        <v>2</v>
      </c>
      <c r="G503" s="232">
        <v>70886210</v>
      </c>
      <c r="H503" s="2" t="s">
        <v>7724</v>
      </c>
      <c r="I503" s="119"/>
      <c r="J503" s="235">
        <v>994983899</v>
      </c>
      <c r="K503" s="69" t="s">
        <v>7725</v>
      </c>
      <c r="L503" s="120" t="s">
        <v>7726</v>
      </c>
      <c r="M503" s="120"/>
      <c r="N503" t="s">
        <v>26</v>
      </c>
      <c r="O503" s="1" t="s">
        <v>358</v>
      </c>
      <c r="P503" s="66" t="s">
        <v>7727</v>
      </c>
      <c r="Q503" s="6" t="s">
        <v>7728</v>
      </c>
      <c r="R503" s="10" t="s">
        <v>6819</v>
      </c>
      <c r="S503" s="1" t="s">
        <v>303</v>
      </c>
      <c r="T503" s="9">
        <v>45831</v>
      </c>
      <c r="U503" s="67" t="s">
        <v>7729</v>
      </c>
      <c r="V503" s="117">
        <v>45873</v>
      </c>
      <c r="W503" s="1" t="s">
        <v>141</v>
      </c>
      <c r="X503" s="120">
        <f>NETWORKDAYS(Tabla1[[#This Row],[FECHA DEL INCIDENTE]],Tabla1[[#This Row],[FECHA DE RESPUESTA]])</f>
        <v>31</v>
      </c>
      <c r="Y503" s="120" t="str">
        <f>IF(Tabla1[[#This Row],[ESTADO]]="ACTIVA","ACTIVA",IF(Tabla1[[#This Row],[ESTADO]]="CERRADA","CERRADA",IF(Tabla1[[#This Row],[ESTADO]]="TRASLADADA","CERRADA",IF(Tabla1[[#This Row],[ESTADO]]="DESMONTADA","CERRADA",IF(Tabla1[[#This Row],[ESTADO]]="SEGUIMIENTO","ACTIVA")))))</f>
        <v>CERRADA</v>
      </c>
      <c r="Z503" s="120" t="str">
        <f>+IF(Tabla1[[#This Row],[T. RESPUESTA]]&lt;=1,"24 HORAS",IF(Tabla1[[#This Row],[T. RESPUESTA]]=2,"48 HORAS",IF(Tabla1[[#This Row],[T. RESPUESTA]]=3,"72 HORAS",IF(Tabla1[[#This Row],[T. RESPUESTA]]=4,"96 HORAS",IF(Tabla1[[#This Row],[T. RESPUESTA]]=5,"120 HORAS",IF(Tabla1[[#This Row],[T. RESPUESTA]]&gt;=6,"6 DIAS O MAS","ERROR"))))))</f>
        <v>6 DIAS O MAS</v>
      </c>
      <c r="AA503" s="1" t="s">
        <v>6355</v>
      </c>
      <c r="AB503" s="120" t="str">
        <f>TEXT(Tabla1[[#This Row],[FECHA DEL INCIDENTE]],"MMM-DD")</f>
        <v>jun-23</v>
      </c>
      <c r="AC503" s="122" t="e">
        <f>VLOOKUP(G503,'Archivo data rimac reclamos'!B:C,2,0)</f>
        <v>#N/A</v>
      </c>
      <c r="AD503" s="122" t="e">
        <f>VLOOKUP(Tabla1[[#This Row],[dn]],'Reporte de casos MAD'!H:W,16,0)</f>
        <v>#N/A</v>
      </c>
      <c r="AE503" s="120" t="e">
        <f>VLOOKUP(Tabla1[[#This Row],[dn]],'HOJA 3 MEDICAMENTOS'!G:Q,11,0)</f>
        <v>#N/A</v>
      </c>
      <c r="AF503" s="119" t="e">
        <f>VLOOKUP(Tabla1[[#This Row],[dn]],'base pendientes viva 1a'!C:Q,15,0)</f>
        <v>#N/A</v>
      </c>
      <c r="AG503" s="119"/>
      <c r="AH503" s="119"/>
      <c r="AI503" s="120" t="str">
        <f>VLOOKUP(Tabla1[[#This Row],[MOTIVO]],clasificador!A:C,2,0)</f>
        <v>Atencion Asistencial</v>
      </c>
      <c r="AJ503" s="120" t="str">
        <f>VLOOKUP(Tabla1[[#This Row],[MOTIVO]],clasificador!A:C,3,0)</f>
        <v>SERVICIO</v>
      </c>
      <c r="AK503" s="329"/>
    </row>
    <row r="504" spans="1:37" ht="18.75" hidden="1" customHeight="1">
      <c r="A504" s="120">
        <f>YEAR(Tabla1[[#This Row],[FECHA DEL INCIDENTE]])*100+MONTH(Tabla1[[#This Row],[FECHA DEL INCIDENTE]])</f>
        <v>202506</v>
      </c>
      <c r="B504" s="120" t="s">
        <v>6347</v>
      </c>
      <c r="C504" s="120" t="s">
        <v>6348</v>
      </c>
      <c r="D504" s="120" t="s">
        <v>1067</v>
      </c>
      <c r="E504" s="1" t="s">
        <v>6819</v>
      </c>
      <c r="F504" s="120" t="s">
        <v>2</v>
      </c>
      <c r="G504" s="232">
        <v>10282579</v>
      </c>
      <c r="H504" s="2" t="s">
        <v>7730</v>
      </c>
      <c r="I504" s="119"/>
      <c r="J504" s="235">
        <v>993510931</v>
      </c>
      <c r="K504" s="69" t="s">
        <v>7731</v>
      </c>
      <c r="L504" s="120" t="s">
        <v>7732</v>
      </c>
      <c r="M504" s="120"/>
      <c r="N504" t="s">
        <v>26</v>
      </c>
      <c r="O504" s="1" t="s">
        <v>358</v>
      </c>
      <c r="P504" s="66" t="s">
        <v>7733</v>
      </c>
      <c r="Q504" s="6" t="s">
        <v>6352</v>
      </c>
      <c r="R504" s="10" t="s">
        <v>338</v>
      </c>
      <c r="S504" s="1" t="s">
        <v>6353</v>
      </c>
      <c r="T504" s="9">
        <v>45831</v>
      </c>
      <c r="U504" s="67" t="s">
        <v>7734</v>
      </c>
      <c r="V504" s="117">
        <v>45873</v>
      </c>
      <c r="W504" s="1" t="s">
        <v>141</v>
      </c>
      <c r="X504" s="120">
        <f>NETWORKDAYS(Tabla1[[#This Row],[FECHA DEL INCIDENTE]],Tabla1[[#This Row],[FECHA DE RESPUESTA]])</f>
        <v>31</v>
      </c>
      <c r="Y504" s="120" t="str">
        <f>IF(Tabla1[[#This Row],[ESTADO]]="ACTIVA","ACTIVA",IF(Tabla1[[#This Row],[ESTADO]]="CERRADA","CERRADA",IF(Tabla1[[#This Row],[ESTADO]]="TRASLADADA","CERRADA",IF(Tabla1[[#This Row],[ESTADO]]="DESMONTADA","CERRADA",IF(Tabla1[[#This Row],[ESTADO]]="SEGUIMIENTO","ACTIVA")))))</f>
        <v>CERRADA</v>
      </c>
      <c r="Z504" s="120" t="str">
        <f>+IF(Tabla1[[#This Row],[T. RESPUESTA]]&lt;=1,"24 HORAS",IF(Tabla1[[#This Row],[T. RESPUESTA]]=2,"48 HORAS",IF(Tabla1[[#This Row],[T. RESPUESTA]]=3,"72 HORAS",IF(Tabla1[[#This Row],[T. RESPUESTA]]=4,"96 HORAS",IF(Tabla1[[#This Row],[T. RESPUESTA]]=5,"120 HORAS",IF(Tabla1[[#This Row],[T. RESPUESTA]]&gt;=6,"6 DIAS O MAS","ERROR"))))))</f>
        <v>6 DIAS O MAS</v>
      </c>
      <c r="AA504" s="1" t="s">
        <v>6355</v>
      </c>
      <c r="AB504" s="120" t="str">
        <f>TEXT(Tabla1[[#This Row],[FECHA DEL INCIDENTE]],"MMM-DD")</f>
        <v>jun-23</v>
      </c>
      <c r="AC504" s="122" t="e">
        <f>VLOOKUP(G504,'Archivo data rimac reclamos'!B:C,2,0)</f>
        <v>#N/A</v>
      </c>
      <c r="AD504" s="122" t="e">
        <f>VLOOKUP(Tabla1[[#This Row],[dn]],'Reporte de casos MAD'!H:W,16,0)</f>
        <v>#N/A</v>
      </c>
      <c r="AE504" s="120" t="e">
        <f>VLOOKUP(Tabla1[[#This Row],[dn]],'HOJA 3 MEDICAMENTOS'!G:Q,11,0)</f>
        <v>#N/A</v>
      </c>
      <c r="AF504" s="119" t="e">
        <f>VLOOKUP(Tabla1[[#This Row],[dn]],'base pendientes viva 1a'!C:Q,15,0)</f>
        <v>#N/A</v>
      </c>
      <c r="AG504" s="119"/>
      <c r="AH504" s="119"/>
      <c r="AI504" s="120" t="str">
        <f>VLOOKUP(Tabla1[[#This Row],[MOTIVO]],clasificador!A:C,2,0)</f>
        <v>Medicamentos</v>
      </c>
      <c r="AJ504" s="120" t="str">
        <f>VLOOKUP(Tabla1[[#This Row],[MOTIVO]],clasificador!A:C,3,0)</f>
        <v>SERVICIO</v>
      </c>
      <c r="AK504" s="329"/>
    </row>
    <row r="505" spans="1:37" ht="18.75" hidden="1" customHeight="1">
      <c r="A505" s="120">
        <f>YEAR(Tabla1[[#This Row],[FECHA DEL INCIDENTE]])*100+MONTH(Tabla1[[#This Row],[FECHA DEL INCIDENTE]])</f>
        <v>202506</v>
      </c>
      <c r="B505" s="120" t="s">
        <v>6347</v>
      </c>
      <c r="C505" s="120" t="s">
        <v>6348</v>
      </c>
      <c r="D505" s="120" t="s">
        <v>1067</v>
      </c>
      <c r="E505" s="1" t="s">
        <v>6819</v>
      </c>
      <c r="F505" s="120" t="s">
        <v>2</v>
      </c>
      <c r="G505" s="232">
        <v>72299116</v>
      </c>
      <c r="H505" s="2" t="s">
        <v>7735</v>
      </c>
      <c r="I505" t="s">
        <v>7736</v>
      </c>
      <c r="J505" s="235">
        <v>993456707</v>
      </c>
      <c r="K505" s="69" t="s">
        <v>7737</v>
      </c>
      <c r="L505" s="120" t="s">
        <v>7738</v>
      </c>
      <c r="M505" s="120"/>
      <c r="N505" t="s">
        <v>26</v>
      </c>
      <c r="O505" s="1" t="s">
        <v>358</v>
      </c>
      <c r="P505" s="66" t="s">
        <v>7739</v>
      </c>
      <c r="Q505" s="6" t="s">
        <v>6352</v>
      </c>
      <c r="R505" s="10" t="s">
        <v>338</v>
      </c>
      <c r="S505" s="1" t="s">
        <v>6353</v>
      </c>
      <c r="T505" s="9">
        <v>45831</v>
      </c>
      <c r="U505" s="67" t="s">
        <v>7740</v>
      </c>
      <c r="V505" s="117">
        <v>45873</v>
      </c>
      <c r="W505" s="1" t="s">
        <v>141</v>
      </c>
      <c r="X505" s="120">
        <f>NETWORKDAYS(Tabla1[[#This Row],[FECHA DEL INCIDENTE]],Tabla1[[#This Row],[FECHA DE RESPUESTA]])</f>
        <v>31</v>
      </c>
      <c r="Y505" s="120" t="str">
        <f>IF(Tabla1[[#This Row],[ESTADO]]="ACTIVA","ACTIVA",IF(Tabla1[[#This Row],[ESTADO]]="CERRADA","CERRADA",IF(Tabla1[[#This Row],[ESTADO]]="TRASLADADA","CERRADA",IF(Tabla1[[#This Row],[ESTADO]]="DESMONTADA","CERRADA",IF(Tabla1[[#This Row],[ESTADO]]="SEGUIMIENTO","ACTIVA")))))</f>
        <v>CERRADA</v>
      </c>
      <c r="Z505" s="120" t="str">
        <f>+IF(Tabla1[[#This Row],[T. RESPUESTA]]&lt;=1,"24 HORAS",IF(Tabla1[[#This Row],[T. RESPUESTA]]=2,"48 HORAS",IF(Tabla1[[#This Row],[T. RESPUESTA]]=3,"72 HORAS",IF(Tabla1[[#This Row],[T. RESPUESTA]]=4,"96 HORAS",IF(Tabla1[[#This Row],[T. RESPUESTA]]=5,"120 HORAS",IF(Tabla1[[#This Row],[T. RESPUESTA]]&gt;=6,"6 DIAS O MAS","ERROR"))))))</f>
        <v>6 DIAS O MAS</v>
      </c>
      <c r="AA505" s="1" t="s">
        <v>6355</v>
      </c>
      <c r="AB505" s="120" t="str">
        <f>TEXT(Tabla1[[#This Row],[FECHA DEL INCIDENTE]],"MMM-DD")</f>
        <v>jun-23</v>
      </c>
      <c r="AC505" s="122" t="e">
        <f>VLOOKUP(G505,'Archivo data rimac reclamos'!B:C,2,0)</f>
        <v>#N/A</v>
      </c>
      <c r="AD505" s="122" t="e">
        <f>VLOOKUP(Tabla1[[#This Row],[dn]],'Reporte de casos MAD'!H:W,16,0)</f>
        <v>#N/A</v>
      </c>
      <c r="AE505" s="120" t="e">
        <f>VLOOKUP(Tabla1[[#This Row],[dn]],'HOJA 3 MEDICAMENTOS'!G:Q,11,0)</f>
        <v>#N/A</v>
      </c>
      <c r="AF505" s="119" t="e">
        <f>VLOOKUP(Tabla1[[#This Row],[dn]],'base pendientes viva 1a'!C:Q,15,0)</f>
        <v>#N/A</v>
      </c>
      <c r="AG505" s="119"/>
      <c r="AH505" s="119"/>
      <c r="AI505" s="120" t="str">
        <f>VLOOKUP(Tabla1[[#This Row],[MOTIVO]],clasificador!A:C,2,0)</f>
        <v>Medicamentos</v>
      </c>
      <c r="AJ505" s="120" t="str">
        <f>VLOOKUP(Tabla1[[#This Row],[MOTIVO]],clasificador!A:C,3,0)</f>
        <v>SERVICIO</v>
      </c>
      <c r="AK505" s="329"/>
    </row>
    <row r="506" spans="1:37" ht="18.75" hidden="1" customHeight="1">
      <c r="A506" s="120">
        <f>YEAR(Tabla1[[#This Row],[FECHA DEL INCIDENTE]])*100+MONTH(Tabla1[[#This Row],[FECHA DEL INCIDENTE]])</f>
        <v>202506</v>
      </c>
      <c r="B506" s="120" t="s">
        <v>6347</v>
      </c>
      <c r="C506" s="120" t="s">
        <v>6348</v>
      </c>
      <c r="D506" s="120" t="s">
        <v>1067</v>
      </c>
      <c r="E506" s="1" t="s">
        <v>400</v>
      </c>
      <c r="F506" s="120" t="s">
        <v>2</v>
      </c>
      <c r="G506" s="232">
        <v>25769306</v>
      </c>
      <c r="H506" s="2" t="s">
        <v>7741</v>
      </c>
      <c r="I506" s="119"/>
      <c r="J506" s="235">
        <v>948131429</v>
      </c>
      <c r="K506" s="69" t="s">
        <v>7742</v>
      </c>
      <c r="L506" s="120" t="s">
        <v>7743</v>
      </c>
      <c r="M506" s="120"/>
      <c r="N506" t="s">
        <v>26</v>
      </c>
      <c r="O506" s="1" t="s">
        <v>358</v>
      </c>
      <c r="P506" s="66" t="s">
        <v>7744</v>
      </c>
      <c r="Q506" s="6" t="s">
        <v>7304</v>
      </c>
      <c r="R506" s="10" t="s">
        <v>338</v>
      </c>
      <c r="S506" s="1" t="s">
        <v>339</v>
      </c>
      <c r="T506" s="9">
        <v>45832</v>
      </c>
      <c r="U506" s="67" t="s">
        <v>7745</v>
      </c>
      <c r="V506" s="117">
        <v>45873</v>
      </c>
      <c r="W506" s="1" t="s">
        <v>141</v>
      </c>
      <c r="X506" s="120">
        <f>NETWORKDAYS(Tabla1[[#This Row],[FECHA DEL INCIDENTE]],Tabla1[[#This Row],[FECHA DE RESPUESTA]])</f>
        <v>30</v>
      </c>
      <c r="Y506" s="120" t="str">
        <f>IF(Tabla1[[#This Row],[ESTADO]]="ACTIVA","ACTIVA",IF(Tabla1[[#This Row],[ESTADO]]="CERRADA","CERRADA",IF(Tabla1[[#This Row],[ESTADO]]="TRASLADADA","CERRADA",IF(Tabla1[[#This Row],[ESTADO]]="DESMONTADA","CERRADA",IF(Tabla1[[#This Row],[ESTADO]]="SEGUIMIENTO","ACTIVA")))))</f>
        <v>CERRADA</v>
      </c>
      <c r="Z506" s="120" t="str">
        <f>+IF(Tabla1[[#This Row],[T. RESPUESTA]]&lt;=1,"24 HORAS",IF(Tabla1[[#This Row],[T. RESPUESTA]]=2,"48 HORAS",IF(Tabla1[[#This Row],[T. RESPUESTA]]=3,"72 HORAS",IF(Tabla1[[#This Row],[T. RESPUESTA]]=4,"96 HORAS",IF(Tabla1[[#This Row],[T. RESPUESTA]]=5,"120 HORAS",IF(Tabla1[[#This Row],[T. RESPUESTA]]&gt;=6,"6 DIAS O MAS","ERROR"))))))</f>
        <v>6 DIAS O MAS</v>
      </c>
      <c r="AA506" s="1" t="s">
        <v>6355</v>
      </c>
      <c r="AB506" s="120" t="str">
        <f>TEXT(Tabla1[[#This Row],[FECHA DEL INCIDENTE]],"MMM-DD")</f>
        <v>jun-24</v>
      </c>
      <c r="AC506" s="122" t="e">
        <f>VLOOKUP(G506,'Archivo data rimac reclamos'!B:C,2,0)</f>
        <v>#N/A</v>
      </c>
      <c r="AD506" s="122" t="e">
        <f>VLOOKUP(Tabla1[[#This Row],[dn]],'Reporte de casos MAD'!H:W,16,0)</f>
        <v>#N/A</v>
      </c>
      <c r="AE506" s="120" t="e">
        <f>VLOOKUP(Tabla1[[#This Row],[dn]],'HOJA 3 MEDICAMENTOS'!G:Q,11,0)</f>
        <v>#N/A</v>
      </c>
      <c r="AF506" s="119" t="e">
        <f>VLOOKUP(Tabla1[[#This Row],[dn]],'base pendientes viva 1a'!C:Q,15,0)</f>
        <v>#N/A</v>
      </c>
      <c r="AG506" s="119"/>
      <c r="AH506" s="119"/>
      <c r="AI506" s="120" t="str">
        <f>VLOOKUP(Tabla1[[#This Row],[MOTIVO]],clasificador!A:C,2,0)</f>
        <v>Tramites Administrativos</v>
      </c>
      <c r="AJ506" s="120" t="str">
        <f>VLOOKUP(Tabla1[[#This Row],[MOTIVO]],clasificador!A:C,3,0)</f>
        <v>CALIDAD</v>
      </c>
      <c r="AK506" s="329"/>
    </row>
    <row r="507" spans="1:37" ht="18.75" hidden="1" customHeight="1">
      <c r="A507" s="120">
        <f>YEAR(Tabla1[[#This Row],[FECHA DEL INCIDENTE]])*100+MONTH(Tabla1[[#This Row],[FECHA DEL INCIDENTE]])</f>
        <v>202506</v>
      </c>
      <c r="B507" s="120" t="s">
        <v>6347</v>
      </c>
      <c r="C507" s="120" t="s">
        <v>6348</v>
      </c>
      <c r="D507" s="120" t="s">
        <v>1067</v>
      </c>
      <c r="E507" s="1" t="s">
        <v>400</v>
      </c>
      <c r="F507" s="120" t="s">
        <v>2</v>
      </c>
      <c r="G507" s="176">
        <v>7717416</v>
      </c>
      <c r="H507" s="2" t="s">
        <v>246</v>
      </c>
      <c r="I507"/>
      <c r="J507" s="176"/>
      <c r="K507" s="1"/>
      <c r="L507" s="1"/>
      <c r="M507" s="1"/>
      <c r="N507" s="119" t="s">
        <v>6498</v>
      </c>
      <c r="O507" s="1" t="s">
        <v>299</v>
      </c>
      <c r="P507" s="85" t="s">
        <v>247</v>
      </c>
      <c r="Q507" s="125" t="s">
        <v>7746</v>
      </c>
      <c r="R507" s="129" t="s">
        <v>7436</v>
      </c>
      <c r="S507" s="120" t="s">
        <v>299</v>
      </c>
      <c r="T507" s="9">
        <v>45833</v>
      </c>
      <c r="U507" s="67" t="s">
        <v>7747</v>
      </c>
      <c r="V507" s="117">
        <v>45873</v>
      </c>
      <c r="W507" s="1" t="s">
        <v>6584</v>
      </c>
      <c r="X507" s="1">
        <f>NETWORKDAYS(Tabla1[[#This Row],[FECHA DEL INCIDENTE]],Tabla1[[#This Row],[FECHA DE RESPUESTA]])</f>
        <v>29</v>
      </c>
      <c r="Y507" s="120" t="str">
        <f>IF(Tabla1[[#This Row],[ESTADO]]="ACTIVA","ACTIVA",IF(Tabla1[[#This Row],[ESTADO]]="CERRADA","CERRADA",IF(Tabla1[[#This Row],[ESTADO]]="TRASLADADA","CERRADA",IF(Tabla1[[#This Row],[ESTADO]]="DESMONTADA","CERRADA",IF(Tabla1[[#This Row],[ESTADO]]="SEGUIMIENTO","ACTIVA")))))</f>
        <v>CERRADA</v>
      </c>
      <c r="Z507" s="1" t="str">
        <f>+IF(Tabla1[[#This Row],[T. RESPUESTA]]&lt;=1,"24 HORAS",IF(Tabla1[[#This Row],[T. RESPUESTA]]=2,"48 HORAS",IF(Tabla1[[#This Row],[T. RESPUESTA]]=3,"72 HORAS",IF(Tabla1[[#This Row],[T. RESPUESTA]]=4,"96 HORAS",IF(Tabla1[[#This Row],[T. RESPUESTA]]=5,"120 HORAS",IF(Tabla1[[#This Row],[T. RESPUESTA]]&gt;=6,"6 DIAS O MAS","ERROR"))))))</f>
        <v>6 DIAS O MAS</v>
      </c>
      <c r="AA507" s="1" t="s">
        <v>6585</v>
      </c>
      <c r="AB507" s="120" t="str">
        <f>TEXT(Tabla1[[#This Row],[FECHA DEL INCIDENTE]],"MMM-DD")</f>
        <v>jun-25</v>
      </c>
      <c r="AC507" s="2" t="e">
        <f>VLOOKUP(G507,'Archivo data rimac reclamos'!B:C,2,0)</f>
        <v>#N/A</v>
      </c>
      <c r="AD507" s="2" t="e">
        <f>VLOOKUP(Tabla1[[#This Row],[dn]],'Reporte de casos MAD'!H:W,16,0)</f>
        <v>#N/A</v>
      </c>
      <c r="AE507" s="1" t="e">
        <f>VLOOKUP(Tabla1[[#This Row],[dn]],'HOJA 3 MEDICAMENTOS'!G:Q,11,0)</f>
        <v>#N/A</v>
      </c>
      <c r="AF507" t="e">
        <f>VLOOKUP(Tabla1[[#This Row],[dn]],'base pendientes viva 1a'!C:Q,15,0)</f>
        <v>#N/A</v>
      </c>
      <c r="AG507"/>
      <c r="AH507"/>
      <c r="AI507" s="1" t="str">
        <f>VLOOKUP(Tabla1[[#This Row],[MOTIVO]],clasificador!A:C,2,0)</f>
        <v>Eps</v>
      </c>
      <c r="AJ507" s="1" t="str">
        <f>VLOOKUP(Tabla1[[#This Row],[MOTIVO]],clasificador!A:C,3,0)</f>
        <v>NO ATRIBUIBLE</v>
      </c>
      <c r="AK507" s="329"/>
    </row>
    <row r="508" spans="1:37" ht="18.75" hidden="1" customHeight="1">
      <c r="A508" s="120">
        <f>YEAR(Tabla1[[#This Row],[FECHA DEL INCIDENTE]])*100+MONTH(Tabla1[[#This Row],[FECHA DEL INCIDENTE]])</f>
        <v>202506</v>
      </c>
      <c r="B508" s="120" t="s">
        <v>6347</v>
      </c>
      <c r="C508" s="120" t="s">
        <v>6348</v>
      </c>
      <c r="D508" s="120" t="s">
        <v>1067</v>
      </c>
      <c r="E508" s="1" t="s">
        <v>400</v>
      </c>
      <c r="F508" s="120" t="s">
        <v>2</v>
      </c>
      <c r="G508" s="232">
        <v>102650098</v>
      </c>
      <c r="H508" s="122" t="s">
        <v>7748</v>
      </c>
      <c r="I508" s="119"/>
      <c r="J508" s="235">
        <v>997929379</v>
      </c>
      <c r="K508" s="120"/>
      <c r="L508" s="120"/>
      <c r="M508" s="120"/>
      <c r="N508" t="s">
        <v>298</v>
      </c>
      <c r="O508" s="1" t="s">
        <v>299</v>
      </c>
      <c r="P508" s="121" t="s">
        <v>7749</v>
      </c>
      <c r="Q508" s="125" t="s">
        <v>7224</v>
      </c>
      <c r="R508" s="129" t="s">
        <v>338</v>
      </c>
      <c r="S508" s="120" t="s">
        <v>6353</v>
      </c>
      <c r="T508" s="117">
        <v>45834</v>
      </c>
      <c r="U508" s="124" t="s">
        <v>7750</v>
      </c>
      <c r="V508" s="117">
        <v>45873</v>
      </c>
      <c r="W508" s="120" t="s">
        <v>141</v>
      </c>
      <c r="X508" s="120">
        <f>NETWORKDAYS(Tabla1[[#This Row],[FECHA DEL INCIDENTE]],Tabla1[[#This Row],[FECHA DE RESPUESTA]])</f>
        <v>28</v>
      </c>
      <c r="Y508" s="120" t="str">
        <f>IF(Tabla1[[#This Row],[ESTADO]]="ACTIVA","ACTIVA",IF(Tabla1[[#This Row],[ESTADO]]="CERRADA","CERRADA",IF(Tabla1[[#This Row],[ESTADO]]="TRASLADADA","CERRADA",IF(Tabla1[[#This Row],[ESTADO]]="DESMONTADA","CERRADA",IF(Tabla1[[#This Row],[ESTADO]]="SEGUIMIENTO","ACTIVA")))))</f>
        <v>CERRADA</v>
      </c>
      <c r="Z508" s="120" t="str">
        <f>+IF(Tabla1[[#This Row],[T. RESPUESTA]]&lt;=1,"24 HORAS",IF(Tabla1[[#This Row],[T. RESPUESTA]]=2,"48 HORAS",IF(Tabla1[[#This Row],[T. RESPUESTA]]=3,"72 HORAS",IF(Tabla1[[#This Row],[T. RESPUESTA]]=4,"96 HORAS",IF(Tabla1[[#This Row],[T. RESPUESTA]]=5,"120 HORAS",IF(Tabla1[[#This Row],[T. RESPUESTA]]&gt;=6,"6 DIAS O MAS","ERROR"))))))</f>
        <v>6 DIAS O MAS</v>
      </c>
      <c r="AA508" s="1" t="s">
        <v>6355</v>
      </c>
      <c r="AB508" s="120" t="str">
        <f>TEXT(Tabla1[[#This Row],[FECHA DEL INCIDENTE]],"MMM-DD")</f>
        <v>jun-26</v>
      </c>
      <c r="AC508" s="122" t="e">
        <f>VLOOKUP(G508,'Archivo data rimac reclamos'!B:C,2,0)</f>
        <v>#N/A</v>
      </c>
      <c r="AD508" s="122" t="e">
        <f>VLOOKUP(Tabla1[[#This Row],[dn]],'Reporte de casos MAD'!H:W,16,0)</f>
        <v>#N/A</v>
      </c>
      <c r="AE508" s="120" t="e">
        <f>VLOOKUP(Tabla1[[#This Row],[dn]],'HOJA 3 MEDICAMENTOS'!G:Q,11,0)</f>
        <v>#N/A</v>
      </c>
      <c r="AF508" s="119" t="e">
        <f>VLOOKUP(Tabla1[[#This Row],[dn]],'base pendientes viva 1a'!C:Q,15,0)</f>
        <v>#N/A</v>
      </c>
      <c r="AG508" s="119"/>
      <c r="AH508" s="119"/>
      <c r="AI508" s="120" t="str">
        <f>VLOOKUP(Tabla1[[#This Row],[MOTIVO]],clasificador!A:C,2,0)</f>
        <v>Solicitud</v>
      </c>
      <c r="AJ508" s="120" t="str">
        <f>VLOOKUP(Tabla1[[#This Row],[MOTIVO]],clasificador!A:C,3,0)</f>
        <v>SOLICITUD</v>
      </c>
      <c r="AK508" s="329"/>
    </row>
    <row r="509" spans="1:37" ht="18.75" hidden="1" customHeight="1">
      <c r="A509" s="120">
        <f>YEAR(Tabla1[[#This Row],[FECHA DEL INCIDENTE]])*100+MONTH(Tabla1[[#This Row],[FECHA DEL INCIDENTE]])</f>
        <v>202506</v>
      </c>
      <c r="B509" s="120" t="s">
        <v>6347</v>
      </c>
      <c r="C509" s="120" t="s">
        <v>6348</v>
      </c>
      <c r="D509" s="120" t="s">
        <v>1067</v>
      </c>
      <c r="E509" s="1" t="s">
        <v>400</v>
      </c>
      <c r="F509" s="120" t="s">
        <v>2</v>
      </c>
      <c r="G509" s="208">
        <v>9533981</v>
      </c>
      <c r="H509" s="2" t="s">
        <v>7751</v>
      </c>
      <c r="I509"/>
      <c r="J509" s="176">
        <v>997552903</v>
      </c>
      <c r="K509" s="1"/>
      <c r="L509" s="1"/>
      <c r="M509" s="1"/>
      <c r="N509" s="119" t="s">
        <v>6498</v>
      </c>
      <c r="O509" s="1" t="s">
        <v>299</v>
      </c>
      <c r="P509" s="66" t="s">
        <v>7752</v>
      </c>
      <c r="Q509" s="6" t="s">
        <v>6352</v>
      </c>
      <c r="R509" s="10" t="s">
        <v>338</v>
      </c>
      <c r="S509" s="1" t="s">
        <v>6353</v>
      </c>
      <c r="T509" s="9">
        <v>45838</v>
      </c>
      <c r="U509" s="67" t="s">
        <v>7753</v>
      </c>
      <c r="V509" s="117">
        <v>45877</v>
      </c>
      <c r="W509" s="1" t="s">
        <v>141</v>
      </c>
      <c r="X509" s="1">
        <f>NETWORKDAYS(Tabla1[[#This Row],[FECHA DEL INCIDENTE]],Tabla1[[#This Row],[FECHA DE RESPUESTA]])</f>
        <v>30</v>
      </c>
      <c r="Y509" s="120" t="str">
        <f>IF(Tabla1[[#This Row],[ESTADO]]="ACTIVA","ACTIVA",IF(Tabla1[[#This Row],[ESTADO]]="CERRADA","CERRADA",IF(Tabla1[[#This Row],[ESTADO]]="TRASLADADA","CERRADA",IF(Tabla1[[#This Row],[ESTADO]]="DESMONTADA","CERRADA",IF(Tabla1[[#This Row],[ESTADO]]="SEGUIMIENTO","ACTIVA")))))</f>
        <v>CERRADA</v>
      </c>
      <c r="Z509" s="1" t="str">
        <f>+IF(Tabla1[[#This Row],[T. RESPUESTA]]&lt;=1,"24 HORAS",IF(Tabla1[[#This Row],[T. RESPUESTA]]=2,"48 HORAS",IF(Tabla1[[#This Row],[T. RESPUESTA]]=3,"72 HORAS",IF(Tabla1[[#This Row],[T. RESPUESTA]]=4,"96 HORAS",IF(Tabla1[[#This Row],[T. RESPUESTA]]=5,"120 HORAS",IF(Tabla1[[#This Row],[T. RESPUESTA]]&gt;=6,"6 DIAS O MAS","ERROR"))))))</f>
        <v>6 DIAS O MAS</v>
      </c>
      <c r="AA509" s="1" t="s">
        <v>6355</v>
      </c>
      <c r="AB509" s="120" t="str">
        <f>TEXT(Tabla1[[#This Row],[FECHA DEL INCIDENTE]],"MMM-DD")</f>
        <v>jun-30</v>
      </c>
      <c r="AC509" s="2" t="e">
        <f>VLOOKUP(G509,'Archivo data rimac reclamos'!B:C,2,0)</f>
        <v>#N/A</v>
      </c>
      <c r="AD509" s="2" t="e">
        <f>VLOOKUP(Tabla1[[#This Row],[dn]],'Reporte de casos MAD'!H:W,16,0)</f>
        <v>#N/A</v>
      </c>
      <c r="AE509" s="1" t="e">
        <f>VLOOKUP(Tabla1[[#This Row],[dn]],'HOJA 3 MEDICAMENTOS'!G:Q,11,0)</f>
        <v>#N/A</v>
      </c>
      <c r="AF509" t="e">
        <f>VLOOKUP(Tabla1[[#This Row],[dn]],'base pendientes viva 1a'!C:Q,15,0)</f>
        <v>#N/A</v>
      </c>
      <c r="AG509"/>
      <c r="AH509"/>
      <c r="AI509" s="1" t="str">
        <f>VLOOKUP(Tabla1[[#This Row],[MOTIVO]],clasificador!A:C,2,0)</f>
        <v>Medicamentos</v>
      </c>
      <c r="AJ509" s="1" t="str">
        <f>VLOOKUP(Tabla1[[#This Row],[MOTIVO]],clasificador!A:C,3,0)</f>
        <v>SERVICIO</v>
      </c>
      <c r="AK509" s="329"/>
    </row>
    <row r="510" spans="1:37" ht="18.75" hidden="1" customHeight="1">
      <c r="A510" s="120">
        <f>YEAR(Tabla1[[#This Row],[FECHA DEL INCIDENTE]])*100+MONTH(Tabla1[[#This Row],[FECHA DEL INCIDENTE]])</f>
        <v>202506</v>
      </c>
      <c r="B510" s="120" t="s">
        <v>6347</v>
      </c>
      <c r="C510" s="120" t="s">
        <v>6348</v>
      </c>
      <c r="D510" s="120" t="s">
        <v>1067</v>
      </c>
      <c r="E510" s="120" t="s">
        <v>400</v>
      </c>
      <c r="F510" s="120" t="s">
        <v>2</v>
      </c>
      <c r="G510" s="232">
        <v>72844745</v>
      </c>
      <c r="H510" s="122" t="s">
        <v>350</v>
      </c>
      <c r="I510" s="119"/>
      <c r="J510" s="235"/>
      <c r="K510" s="120"/>
      <c r="L510" s="120"/>
      <c r="M510" s="120"/>
      <c r="N510" s="119" t="s">
        <v>6498</v>
      </c>
      <c r="O510" s="1" t="s">
        <v>299</v>
      </c>
      <c r="P510" s="121" t="s">
        <v>7754</v>
      </c>
      <c r="Q510" s="6" t="s">
        <v>7701</v>
      </c>
      <c r="R510" s="10" t="s">
        <v>421</v>
      </c>
      <c r="S510" s="1" t="s">
        <v>7702</v>
      </c>
      <c r="T510" s="117">
        <v>45838</v>
      </c>
      <c r="U510" s="67" t="s">
        <v>7755</v>
      </c>
      <c r="V510" s="117">
        <v>45918</v>
      </c>
      <c r="W510" s="1" t="s">
        <v>141</v>
      </c>
      <c r="X510" s="120">
        <f>NETWORKDAYS(Tabla1[[#This Row],[FECHA DEL INCIDENTE]],Tabla1[[#This Row],[FECHA DE RESPUESTA]])</f>
        <v>59</v>
      </c>
      <c r="Y510" s="120" t="str">
        <f>IF(Tabla1[[#This Row],[ESTADO]]="ACTIVA","ACTIVA",IF(Tabla1[[#This Row],[ESTADO]]="CERRADA","CERRADA",IF(Tabla1[[#This Row],[ESTADO]]="TRASLADADA","CERRADA",IF(Tabla1[[#This Row],[ESTADO]]="DESMONTADA","CERRADA",IF(Tabla1[[#This Row],[ESTADO]]="SEGUIMIENTO","ACTIVA")))))</f>
        <v>CERRADA</v>
      </c>
      <c r="Z510" s="120" t="str">
        <f>+IF(Tabla1[[#This Row],[T. RESPUESTA]]&lt;=1,"24 HORAS",IF(Tabla1[[#This Row],[T. RESPUESTA]]=2,"48 HORAS",IF(Tabla1[[#This Row],[T. RESPUESTA]]=3,"72 HORAS",IF(Tabla1[[#This Row],[T. RESPUESTA]]=4,"96 HORAS",IF(Tabla1[[#This Row],[T. RESPUESTA]]=5,"120 HORAS",IF(Tabla1[[#This Row],[T. RESPUESTA]]&gt;=6,"6 DIAS O MAS","ERROR"))))))</f>
        <v>6 DIAS O MAS</v>
      </c>
      <c r="AA510" s="120" t="s">
        <v>6355</v>
      </c>
      <c r="AB510" s="120" t="str">
        <f>TEXT(Tabla1[[#This Row],[FECHA DEL INCIDENTE]],"MMM-DD")</f>
        <v>jun-30</v>
      </c>
      <c r="AC510" s="122" t="e">
        <f>VLOOKUP(G510,'Archivo data rimac reclamos'!B:C,2,0)</f>
        <v>#N/A</v>
      </c>
      <c r="AD510" s="122" t="e">
        <f>VLOOKUP(Tabla1[[#This Row],[dn]],'Reporte de casos MAD'!H:W,16,0)</f>
        <v>#N/A</v>
      </c>
      <c r="AE510" s="120" t="e">
        <f>VLOOKUP(Tabla1[[#This Row],[dn]],'HOJA 3 MEDICAMENTOS'!G:Q,11,0)</f>
        <v>#N/A</v>
      </c>
      <c r="AF510" s="119" t="str">
        <f>VLOOKUP(Tabla1[[#This Row],[dn]],'base pendientes viva 1a'!C:Q,15,0)</f>
        <v>SI</v>
      </c>
      <c r="AG510" s="119"/>
      <c r="AH510" s="119"/>
      <c r="AI510" s="120" t="str">
        <f>VLOOKUP(Tabla1[[#This Row],[MOTIVO]],clasificador!A:C,2,0)</f>
        <v>Atencion Asistencial</v>
      </c>
      <c r="AJ510" s="120" t="str">
        <f>VLOOKUP(Tabla1[[#This Row],[MOTIVO]],clasificador!A:C,3,0)</f>
        <v>SERVICIO</v>
      </c>
      <c r="AK510" s="329"/>
    </row>
    <row r="511" spans="1:37" ht="18.75" customHeight="1">
      <c r="A511" s="120">
        <f>YEAR(Tabla1[[#This Row],[FECHA DEL INCIDENTE]])*100+MONTH(Tabla1[[#This Row],[FECHA DEL INCIDENTE]])</f>
        <v>202507</v>
      </c>
      <c r="B511" s="120" t="s">
        <v>6347</v>
      </c>
      <c r="C511" s="120" t="s">
        <v>6348</v>
      </c>
      <c r="D511" s="120" t="s">
        <v>1067</v>
      </c>
      <c r="E511" s="1" t="s">
        <v>400</v>
      </c>
      <c r="F511" s="120" t="s">
        <v>2</v>
      </c>
      <c r="G511" s="232">
        <v>1157636</v>
      </c>
      <c r="H511" s="2" t="s">
        <v>7756</v>
      </c>
      <c r="I511" s="119"/>
      <c r="J511" s="235"/>
      <c r="K511" s="120"/>
      <c r="L511" s="120"/>
      <c r="M511" s="120"/>
      <c r="N511" s="119" t="s">
        <v>6498</v>
      </c>
      <c r="O511" s="1" t="s">
        <v>299</v>
      </c>
      <c r="P511" s="121" t="s">
        <v>7757</v>
      </c>
      <c r="Q511" s="6" t="s">
        <v>313</v>
      </c>
      <c r="R511" s="10" t="s">
        <v>400</v>
      </c>
      <c r="S511" s="1" t="s">
        <v>331</v>
      </c>
      <c r="T511" s="117">
        <v>45839</v>
      </c>
      <c r="U511" s="124" t="s">
        <v>7758</v>
      </c>
      <c r="V511" s="117">
        <v>45845</v>
      </c>
      <c r="W511" s="1" t="s">
        <v>141</v>
      </c>
      <c r="X511" s="120">
        <f>NETWORKDAYS(Tabla1[[#This Row],[FECHA DEL INCIDENTE]],Tabla1[[#This Row],[FECHA DE RESPUESTA]])</f>
        <v>5</v>
      </c>
      <c r="Y511" s="120" t="str">
        <f>IF(Tabla1[[#This Row],[ESTADO]]="ACTIVA","ACTIVA",IF(Tabla1[[#This Row],[ESTADO]]="CERRADA","CERRADA",IF(Tabla1[[#This Row],[ESTADO]]="TRASLADADA","CERRADA",IF(Tabla1[[#This Row],[ESTADO]]="DESMONTADA","CERRADA",IF(Tabla1[[#This Row],[ESTADO]]="SEGUIMIENTO","ACTIVA")))))</f>
        <v>CERRADA</v>
      </c>
      <c r="Z511" s="120" t="str">
        <f>+IF(Tabla1[[#This Row],[T. RESPUESTA]]&lt;=1,"24 HORAS",IF(Tabla1[[#This Row],[T. RESPUESTA]]=2,"48 HORAS",IF(Tabla1[[#This Row],[T. RESPUESTA]]=3,"72 HORAS",IF(Tabla1[[#This Row],[T. RESPUESTA]]=4,"96 HORAS",IF(Tabla1[[#This Row],[T. RESPUESTA]]=5,"120 HORAS",IF(Tabla1[[#This Row],[T. RESPUESTA]]&gt;=6,"6 DIAS O MAS","ERROR"))))))</f>
        <v>120 HORAS</v>
      </c>
      <c r="AA511" s="1" t="s">
        <v>6355</v>
      </c>
      <c r="AB511" s="120" t="str">
        <f>TEXT(Tabla1[[#This Row],[FECHA DEL INCIDENTE]],"MMM-DD")</f>
        <v>jul-01</v>
      </c>
      <c r="AC511" s="122" t="e">
        <f>VLOOKUP(G511,'Archivo data rimac reclamos'!B:C,2,0)</f>
        <v>#N/A</v>
      </c>
      <c r="AD511" s="122" t="e">
        <f>VLOOKUP(Tabla1[[#This Row],[dn]],'Reporte de casos MAD'!H:W,16,0)</f>
        <v>#N/A</v>
      </c>
      <c r="AE511" s="120" t="e">
        <f>VLOOKUP(Tabla1[[#This Row],[dn]],'HOJA 3 MEDICAMENTOS'!G:Q,11,0)</f>
        <v>#N/A</v>
      </c>
      <c r="AF511" s="119" t="e">
        <f>VLOOKUP(Tabla1[[#This Row],[dn]],'base pendientes viva 1a'!C:Q,15,0)</f>
        <v>#N/A</v>
      </c>
      <c r="AG511" s="119"/>
      <c r="AH511" s="119"/>
      <c r="AI511" s="120" t="str">
        <f>VLOOKUP(Tabla1[[#This Row],[MOTIVO]],clasificador!A:C,2,0)</f>
        <v>Acceso</v>
      </c>
      <c r="AJ511" s="120" t="str">
        <f>VLOOKUP(Tabla1[[#This Row],[MOTIVO]],clasificador!A:C,3,0)</f>
        <v>SERVICIO</v>
      </c>
      <c r="AK511" s="329"/>
    </row>
    <row r="512" spans="1:37" ht="18.75" hidden="1" customHeight="1">
      <c r="A512" s="120">
        <f>YEAR(Tabla1[[#This Row],[FECHA DEL INCIDENTE]])*100+MONTH(Tabla1[[#This Row],[FECHA DEL INCIDENTE]])</f>
        <v>202507</v>
      </c>
      <c r="B512" s="120" t="s">
        <v>6347</v>
      </c>
      <c r="C512" s="120" t="s">
        <v>6348</v>
      </c>
      <c r="D512" s="120" t="s">
        <v>1067</v>
      </c>
      <c r="E512" s="1" t="s">
        <v>400</v>
      </c>
      <c r="F512" s="120" t="s">
        <v>2</v>
      </c>
      <c r="G512" s="232">
        <v>46921366</v>
      </c>
      <c r="H512" t="s">
        <v>7759</v>
      </c>
      <c r="I512" s="119"/>
      <c r="J512" s="235"/>
      <c r="K512" s="120"/>
      <c r="L512" s="120"/>
      <c r="M512" s="120"/>
      <c r="N512" s="119" t="s">
        <v>6498</v>
      </c>
      <c r="O512" s="1" t="s">
        <v>299</v>
      </c>
      <c r="P512" s="66" t="s">
        <v>7760</v>
      </c>
      <c r="Q512" s="6" t="s">
        <v>313</v>
      </c>
      <c r="R512" s="10" t="s">
        <v>338</v>
      </c>
      <c r="S512" s="1" t="s">
        <v>339</v>
      </c>
      <c r="T512" s="117">
        <v>45839</v>
      </c>
      <c r="U512" s="67" t="s">
        <v>7761</v>
      </c>
      <c r="V512" s="117">
        <v>45863</v>
      </c>
      <c r="W512" s="1" t="s">
        <v>141</v>
      </c>
      <c r="X512" s="120">
        <f>NETWORKDAYS(Tabla1[[#This Row],[FECHA DEL INCIDENTE]],Tabla1[[#This Row],[FECHA DE RESPUESTA]])</f>
        <v>19</v>
      </c>
      <c r="Y512" s="120" t="str">
        <f>IF(Tabla1[[#This Row],[ESTADO]]="ACTIVA","ACTIVA",IF(Tabla1[[#This Row],[ESTADO]]="CERRADA","CERRADA",IF(Tabla1[[#This Row],[ESTADO]]="TRASLADADA","CERRADA",IF(Tabla1[[#This Row],[ESTADO]]="DESMONTADA","CERRADA",IF(Tabla1[[#This Row],[ESTADO]]="SEGUIMIENTO","ACTIVA")))))</f>
        <v>CERRADA</v>
      </c>
      <c r="Z512" s="120" t="str">
        <f>+IF(Tabla1[[#This Row],[T. RESPUESTA]]&lt;=1,"24 HORAS",IF(Tabla1[[#This Row],[T. RESPUESTA]]=2,"48 HORAS",IF(Tabla1[[#This Row],[T. RESPUESTA]]=3,"72 HORAS",IF(Tabla1[[#This Row],[T. RESPUESTA]]=4,"96 HORAS",IF(Tabla1[[#This Row],[T. RESPUESTA]]=5,"120 HORAS",IF(Tabla1[[#This Row],[T. RESPUESTA]]&gt;=6,"6 DIAS O MAS","ERROR"))))))</f>
        <v>6 DIAS O MAS</v>
      </c>
      <c r="AA512" s="1" t="s">
        <v>6355</v>
      </c>
      <c r="AB512" s="120" t="str">
        <f>TEXT(Tabla1[[#This Row],[FECHA DEL INCIDENTE]],"MMM-DD")</f>
        <v>jul-01</v>
      </c>
      <c r="AC512" s="122" t="e">
        <f>VLOOKUP(G512,'Archivo data rimac reclamos'!B:C,2,0)</f>
        <v>#N/A</v>
      </c>
      <c r="AD512" s="122" t="e">
        <f>VLOOKUP(Tabla1[[#This Row],[dn]],'Reporte de casos MAD'!H:W,16,0)</f>
        <v>#N/A</v>
      </c>
      <c r="AE512" s="120" t="e">
        <f>VLOOKUP(Tabla1[[#This Row],[dn]],'HOJA 3 MEDICAMENTOS'!G:Q,11,0)</f>
        <v>#N/A</v>
      </c>
      <c r="AF512" s="119" t="e">
        <f>VLOOKUP(Tabla1[[#This Row],[dn]],'base pendientes viva 1a'!C:Q,15,0)</f>
        <v>#N/A</v>
      </c>
      <c r="AG512" s="119"/>
      <c r="AH512" s="119"/>
      <c r="AI512" s="120" t="str">
        <f>VLOOKUP(Tabla1[[#This Row],[MOTIVO]],clasificador!A:C,2,0)</f>
        <v>Acceso</v>
      </c>
      <c r="AJ512" s="120" t="str">
        <f>VLOOKUP(Tabla1[[#This Row],[MOTIVO]],clasificador!A:C,3,0)</f>
        <v>SERVICIO</v>
      </c>
      <c r="AK512" s="329"/>
    </row>
    <row r="513" spans="1:37" ht="18.75" customHeight="1">
      <c r="A513" s="120">
        <f>YEAR(Tabla1[[#This Row],[FECHA DEL INCIDENTE]])*100+MONTH(Tabla1[[#This Row],[FECHA DEL INCIDENTE]])</f>
        <v>202507</v>
      </c>
      <c r="B513" s="120" t="s">
        <v>6347</v>
      </c>
      <c r="C513" s="120" t="s">
        <v>6348</v>
      </c>
      <c r="D513" s="120" t="s">
        <v>1067</v>
      </c>
      <c r="E513" s="1" t="s">
        <v>400</v>
      </c>
      <c r="F513" s="1" t="s">
        <v>7356</v>
      </c>
      <c r="G513" s="208" t="s">
        <v>7762</v>
      </c>
      <c r="H513" s="2" t="s">
        <v>7763</v>
      </c>
      <c r="I513" s="119"/>
      <c r="J513" s="235"/>
      <c r="K513" s="120"/>
      <c r="L513" s="120"/>
      <c r="M513" s="120"/>
      <c r="N513" s="119" t="s">
        <v>6498</v>
      </c>
      <c r="O513" s="1" t="s">
        <v>299</v>
      </c>
      <c r="P513" s="121" t="s">
        <v>7764</v>
      </c>
      <c r="Q513" s="6" t="s">
        <v>6616</v>
      </c>
      <c r="R513" s="10" t="s">
        <v>400</v>
      </c>
      <c r="S513" s="1" t="s">
        <v>6370</v>
      </c>
      <c r="T513" s="117">
        <v>45839</v>
      </c>
      <c r="U513" s="124" t="s">
        <v>7765</v>
      </c>
      <c r="V513" s="117">
        <v>45881</v>
      </c>
      <c r="W513" s="1" t="s">
        <v>141</v>
      </c>
      <c r="X513" s="120">
        <f>NETWORKDAYS(Tabla1[[#This Row],[FECHA DEL INCIDENTE]],Tabla1[[#This Row],[FECHA DE RESPUESTA]])</f>
        <v>31</v>
      </c>
      <c r="Y513" s="120" t="str">
        <f>IF(Tabla1[[#This Row],[ESTADO]]="ACTIVA","ACTIVA",IF(Tabla1[[#This Row],[ESTADO]]="CERRADA","CERRADA",IF(Tabla1[[#This Row],[ESTADO]]="TRASLADADA","CERRADA",IF(Tabla1[[#This Row],[ESTADO]]="DESMONTADA","CERRADA",IF(Tabla1[[#This Row],[ESTADO]]="SEGUIMIENTO","ACTIVA")))))</f>
        <v>CERRADA</v>
      </c>
      <c r="Z513" s="120" t="str">
        <f>+IF(Tabla1[[#This Row],[T. RESPUESTA]]&lt;=1,"24 HORAS",IF(Tabla1[[#This Row],[T. RESPUESTA]]=2,"48 HORAS",IF(Tabla1[[#This Row],[T. RESPUESTA]]=3,"72 HORAS",IF(Tabla1[[#This Row],[T. RESPUESTA]]=4,"96 HORAS",IF(Tabla1[[#This Row],[T. RESPUESTA]]=5,"120 HORAS",IF(Tabla1[[#This Row],[T. RESPUESTA]]&gt;=6,"6 DIAS O MAS","ERROR"))))))</f>
        <v>6 DIAS O MAS</v>
      </c>
      <c r="AA513" s="1" t="s">
        <v>6355</v>
      </c>
      <c r="AB513" s="120" t="str">
        <f>TEXT(Tabla1[[#This Row],[FECHA DEL INCIDENTE]],"MMM-DD")</f>
        <v>jul-01</v>
      </c>
      <c r="AC513" s="122" t="e">
        <f>VLOOKUP(G513,'Archivo data rimac reclamos'!B:C,2,0)</f>
        <v>#N/A</v>
      </c>
      <c r="AD513" s="122" t="e">
        <f>VLOOKUP(Tabla1[[#This Row],[dn]],'Reporte de casos MAD'!H:W,16,0)</f>
        <v>#N/A</v>
      </c>
      <c r="AE513" s="120" t="e">
        <f>VLOOKUP(Tabla1[[#This Row],[dn]],'HOJA 3 MEDICAMENTOS'!G:Q,11,0)</f>
        <v>#N/A</v>
      </c>
      <c r="AF513" s="119" t="e">
        <f>VLOOKUP(Tabla1[[#This Row],[dn]],'base pendientes viva 1a'!C:Q,15,0)</f>
        <v>#N/A</v>
      </c>
      <c r="AG513" s="119"/>
      <c r="AH513" s="119"/>
      <c r="AI513" s="120" t="str">
        <f>VLOOKUP(Tabla1[[#This Row],[MOTIVO]],clasificador!A:C,2,0)</f>
        <v>Atención Asistencial</v>
      </c>
      <c r="AJ513" s="120" t="str">
        <f>VLOOKUP(Tabla1[[#This Row],[MOTIVO]],clasificador!A:C,3,0)</f>
        <v>SERVICIO</v>
      </c>
      <c r="AK513" s="329"/>
    </row>
    <row r="514" spans="1:37" ht="18.75" hidden="1" customHeight="1">
      <c r="A514" s="120">
        <f>YEAR(Tabla1[[#This Row],[FECHA DEL INCIDENTE]])*100+MONTH(Tabla1[[#This Row],[FECHA DEL INCIDENTE]])</f>
        <v>202507</v>
      </c>
      <c r="B514" s="120" t="s">
        <v>6347</v>
      </c>
      <c r="C514" s="120" t="s">
        <v>6348</v>
      </c>
      <c r="D514" s="120" t="s">
        <v>1067</v>
      </c>
      <c r="E514" s="1" t="s">
        <v>6819</v>
      </c>
      <c r="F514" s="120"/>
      <c r="G514" s="232"/>
      <c r="H514" s="111" t="s">
        <v>7766</v>
      </c>
      <c r="I514" s="119"/>
      <c r="J514" s="235"/>
      <c r="K514" s="120"/>
      <c r="L514" s="120"/>
      <c r="M514" s="120"/>
      <c r="N514" s="119" t="s">
        <v>6498</v>
      </c>
      <c r="O514" s="1" t="s">
        <v>299</v>
      </c>
      <c r="P514" s="121" t="s">
        <v>7767</v>
      </c>
      <c r="Q514" s="6" t="s">
        <v>6352</v>
      </c>
      <c r="R514" s="10" t="s">
        <v>338</v>
      </c>
      <c r="S514" s="1" t="s">
        <v>6353</v>
      </c>
      <c r="T514" s="117">
        <v>45839</v>
      </c>
      <c r="U514" s="124" t="s">
        <v>7768</v>
      </c>
      <c r="V514" s="117">
        <v>45845</v>
      </c>
      <c r="W514" s="120" t="s">
        <v>141</v>
      </c>
      <c r="X514" s="120">
        <f>NETWORKDAYS(Tabla1[[#This Row],[FECHA DEL INCIDENTE]],Tabla1[[#This Row],[FECHA DE RESPUESTA]])</f>
        <v>5</v>
      </c>
      <c r="Y514" s="120" t="str">
        <f>IF(Tabla1[[#This Row],[ESTADO]]="ACTIVA","ACTIVA",IF(Tabla1[[#This Row],[ESTADO]]="CERRADA","CERRADA",IF(Tabla1[[#This Row],[ESTADO]]="TRASLADADA","CERRADA",IF(Tabla1[[#This Row],[ESTADO]]="DESMONTADA","CERRADA",IF(Tabla1[[#This Row],[ESTADO]]="SEGUIMIENTO","ACTIVA")))))</f>
        <v>CERRADA</v>
      </c>
      <c r="Z514" s="120" t="str">
        <f>+IF(Tabla1[[#This Row],[T. RESPUESTA]]&lt;=1,"24 HORAS",IF(Tabla1[[#This Row],[T. RESPUESTA]]=2,"48 HORAS",IF(Tabla1[[#This Row],[T. RESPUESTA]]=3,"72 HORAS",IF(Tabla1[[#This Row],[T. RESPUESTA]]=4,"96 HORAS",IF(Tabla1[[#This Row],[T. RESPUESTA]]=5,"120 HORAS",IF(Tabla1[[#This Row],[T. RESPUESTA]]&gt;=6,"6 DIAS O MAS","ERROR"))))))</f>
        <v>120 HORAS</v>
      </c>
      <c r="AA514" s="1" t="s">
        <v>6355</v>
      </c>
      <c r="AB514" s="120" t="str">
        <f>TEXT(Tabla1[[#This Row],[FECHA DEL INCIDENTE]],"MMM-DD")</f>
        <v>jul-01</v>
      </c>
      <c r="AC514" s="122" t="e">
        <f>VLOOKUP(G514,'Archivo data rimac reclamos'!B:C,2,0)</f>
        <v>#N/A</v>
      </c>
      <c r="AD514" s="122" t="e">
        <f>VLOOKUP(Tabla1[[#This Row],[dn]],'Reporte de casos MAD'!H:W,16,0)</f>
        <v>#N/A</v>
      </c>
      <c r="AE514" s="120" t="e">
        <f>VLOOKUP(Tabla1[[#This Row],[dn]],'HOJA 3 MEDICAMENTOS'!G:Q,11,0)</f>
        <v>#N/A</v>
      </c>
      <c r="AF514" s="119" t="e">
        <f>VLOOKUP(Tabla1[[#This Row],[dn]],'base pendientes viva 1a'!C:Q,15,0)</f>
        <v>#N/A</v>
      </c>
      <c r="AG514" s="119"/>
      <c r="AH514" s="119"/>
      <c r="AI514" s="120" t="str">
        <f>VLOOKUP(Tabla1[[#This Row],[MOTIVO]],clasificador!A:C,2,0)</f>
        <v>Medicamentos</v>
      </c>
      <c r="AJ514" s="120" t="str">
        <f>VLOOKUP(Tabla1[[#This Row],[MOTIVO]],clasificador!A:C,3,0)</f>
        <v>SERVICIO</v>
      </c>
      <c r="AK514" s="329"/>
    </row>
    <row r="515" spans="1:37" ht="18.75" hidden="1" customHeight="1">
      <c r="A515" s="120">
        <f>YEAR(Tabla1[[#This Row],[FECHA DEL INCIDENTE]])*100+MONTH(Tabla1[[#This Row],[FECHA DEL INCIDENTE]])</f>
        <v>202507</v>
      </c>
      <c r="B515" s="120" t="s">
        <v>6347</v>
      </c>
      <c r="C515" s="120" t="s">
        <v>6348</v>
      </c>
      <c r="D515" s="120" t="s">
        <v>1067</v>
      </c>
      <c r="E515" s="1" t="s">
        <v>400</v>
      </c>
      <c r="F515" s="120" t="s">
        <v>2</v>
      </c>
      <c r="G515" s="232">
        <v>29561921</v>
      </c>
      <c r="H515" s="122" t="s">
        <v>6575</v>
      </c>
      <c r="I515" s="119"/>
      <c r="J515" s="235"/>
      <c r="K515" s="120"/>
      <c r="L515" s="120"/>
      <c r="M515" s="120"/>
      <c r="N515" s="119" t="s">
        <v>6498</v>
      </c>
      <c r="O515" s="1" t="s">
        <v>299</v>
      </c>
      <c r="P515" s="66" t="s">
        <v>7769</v>
      </c>
      <c r="Q515" s="6" t="s">
        <v>313</v>
      </c>
      <c r="R515" s="129" t="s">
        <v>383</v>
      </c>
      <c r="S515" s="1" t="s">
        <v>6508</v>
      </c>
      <c r="T515" s="117">
        <v>45840</v>
      </c>
      <c r="U515" s="124" t="s">
        <v>7770</v>
      </c>
      <c r="V515" s="117">
        <v>45873</v>
      </c>
      <c r="W515" s="1" t="s">
        <v>141</v>
      </c>
      <c r="X515" s="120">
        <f>NETWORKDAYS(Tabla1[[#This Row],[FECHA DEL INCIDENTE]],Tabla1[[#This Row],[FECHA DE RESPUESTA]])</f>
        <v>24</v>
      </c>
      <c r="Y515" s="120" t="str">
        <f>IF(Tabla1[[#This Row],[ESTADO]]="ACTIVA","ACTIVA",IF(Tabla1[[#This Row],[ESTADO]]="CERRADA","CERRADA",IF(Tabla1[[#This Row],[ESTADO]]="TRASLADADA","CERRADA",IF(Tabla1[[#This Row],[ESTADO]]="DESMONTADA","CERRADA",IF(Tabla1[[#This Row],[ESTADO]]="SEGUIMIENTO","ACTIVA")))))</f>
        <v>CERRADA</v>
      </c>
      <c r="Z515" s="120" t="str">
        <f>+IF(Tabla1[[#This Row],[T. RESPUESTA]]&lt;=1,"24 HORAS",IF(Tabla1[[#This Row],[T. RESPUESTA]]=2,"48 HORAS",IF(Tabla1[[#This Row],[T. RESPUESTA]]=3,"72 HORAS",IF(Tabla1[[#This Row],[T. RESPUESTA]]=4,"96 HORAS",IF(Tabla1[[#This Row],[T. RESPUESTA]]=5,"120 HORAS",IF(Tabla1[[#This Row],[T. RESPUESTA]]&gt;=6,"6 DIAS O MAS","ERROR"))))))</f>
        <v>6 DIAS O MAS</v>
      </c>
      <c r="AA515" s="1" t="s">
        <v>6355</v>
      </c>
      <c r="AB515" s="120" t="str">
        <f>TEXT(Tabla1[[#This Row],[FECHA DEL INCIDENTE]],"MMM-DD")</f>
        <v>jul-02</v>
      </c>
      <c r="AC515" s="122" t="str">
        <f>VLOOKUP(G515,'Archivo data rimac reclamos'!B:C,2,0)</f>
        <v xml:space="preserve">REVISION ASEGURADO : ALVAREZ MONGE LELIA DNI : 29561921 - MINSUR </v>
      </c>
      <c r="AD515" s="122" t="e">
        <f>VLOOKUP(Tabla1[[#This Row],[dn]],'Reporte de casos MAD'!H:W,16,0)</f>
        <v>#N/A</v>
      </c>
      <c r="AE515" s="120" t="e">
        <f>VLOOKUP(Tabla1[[#This Row],[dn]],'HOJA 3 MEDICAMENTOS'!G:Q,11,0)</f>
        <v>#N/A</v>
      </c>
      <c r="AF515" s="119" t="str">
        <f>VLOOKUP(Tabla1[[#This Row],[dn]],'base pendientes viva 1a'!C:Q,15,0)</f>
        <v>SI</v>
      </c>
      <c r="AG515" s="119"/>
      <c r="AH515" s="119"/>
      <c r="AI515" s="120" t="str">
        <f>VLOOKUP(Tabla1[[#This Row],[MOTIVO]],clasificador!A:C,2,0)</f>
        <v>Acceso</v>
      </c>
      <c r="AJ515" s="120" t="str">
        <f>VLOOKUP(Tabla1[[#This Row],[MOTIVO]],clasificador!A:C,3,0)</f>
        <v>SERVICIO</v>
      </c>
      <c r="AK515" s="329"/>
    </row>
    <row r="516" spans="1:37" ht="18.75" customHeight="1">
      <c r="A516" s="120">
        <f>YEAR(Tabla1[[#This Row],[FECHA DEL INCIDENTE]])*100+MONTH(Tabla1[[#This Row],[FECHA DEL INCIDENTE]])</f>
        <v>202507</v>
      </c>
      <c r="B516" s="120" t="s">
        <v>6347</v>
      </c>
      <c r="C516" s="120" t="s">
        <v>6348</v>
      </c>
      <c r="D516" s="120" t="s">
        <v>1067</v>
      </c>
      <c r="E516" s="1" t="s">
        <v>400</v>
      </c>
      <c r="F516" s="120" t="s">
        <v>2</v>
      </c>
      <c r="G516" s="232">
        <v>72479331</v>
      </c>
      <c r="H516" s="2" t="s">
        <v>7771</v>
      </c>
      <c r="I516" s="119"/>
      <c r="J516" s="235"/>
      <c r="K516" s="120"/>
      <c r="L516" s="120"/>
      <c r="M516" s="120"/>
      <c r="N516" s="119" t="s">
        <v>6498</v>
      </c>
      <c r="O516" s="1" t="s">
        <v>299</v>
      </c>
      <c r="P516" s="121" t="s">
        <v>7772</v>
      </c>
      <c r="Q516" s="6" t="s">
        <v>313</v>
      </c>
      <c r="R516" s="10" t="s">
        <v>400</v>
      </c>
      <c r="S516" s="1" t="s">
        <v>6751</v>
      </c>
      <c r="T516" s="117">
        <v>45840</v>
      </c>
      <c r="U516" s="124" t="s">
        <v>7773</v>
      </c>
      <c r="V516" s="117">
        <v>45845</v>
      </c>
      <c r="W516" s="1" t="s">
        <v>141</v>
      </c>
      <c r="X516" s="120">
        <f>NETWORKDAYS(Tabla1[[#This Row],[FECHA DEL INCIDENTE]],Tabla1[[#This Row],[FECHA DE RESPUESTA]])</f>
        <v>4</v>
      </c>
      <c r="Y516" s="120" t="str">
        <f>IF(Tabla1[[#This Row],[ESTADO]]="ACTIVA","ACTIVA",IF(Tabla1[[#This Row],[ESTADO]]="CERRADA","CERRADA",IF(Tabla1[[#This Row],[ESTADO]]="TRASLADADA","CERRADA",IF(Tabla1[[#This Row],[ESTADO]]="DESMONTADA","CERRADA",IF(Tabla1[[#This Row],[ESTADO]]="SEGUIMIENTO","ACTIVA")))))</f>
        <v>CERRADA</v>
      </c>
      <c r="Z516" s="120" t="str">
        <f>+IF(Tabla1[[#This Row],[T. RESPUESTA]]&lt;=1,"24 HORAS",IF(Tabla1[[#This Row],[T. RESPUESTA]]=2,"48 HORAS",IF(Tabla1[[#This Row],[T. RESPUESTA]]=3,"72 HORAS",IF(Tabla1[[#This Row],[T. RESPUESTA]]=4,"96 HORAS",IF(Tabla1[[#This Row],[T. RESPUESTA]]=5,"120 HORAS",IF(Tabla1[[#This Row],[T. RESPUESTA]]&gt;=6,"6 DIAS O MAS","ERROR"))))))</f>
        <v>96 HORAS</v>
      </c>
      <c r="AA516" s="1" t="s">
        <v>6355</v>
      </c>
      <c r="AB516" s="120" t="str">
        <f>TEXT(Tabla1[[#This Row],[FECHA DEL INCIDENTE]],"MMM-DD")</f>
        <v>jul-02</v>
      </c>
      <c r="AC516" s="122" t="e">
        <f>VLOOKUP(G516,'Archivo data rimac reclamos'!B:C,2,0)</f>
        <v>#N/A</v>
      </c>
      <c r="AD516" s="122" t="e">
        <f>VLOOKUP(Tabla1[[#This Row],[dn]],'Reporte de casos MAD'!H:W,16,0)</f>
        <v>#N/A</v>
      </c>
      <c r="AE516" s="120" t="e">
        <f>VLOOKUP(Tabla1[[#This Row],[dn]],'HOJA 3 MEDICAMENTOS'!G:Q,11,0)</f>
        <v>#N/A</v>
      </c>
      <c r="AF516" s="119" t="e">
        <f>VLOOKUP(Tabla1[[#This Row],[dn]],'base pendientes viva 1a'!C:Q,15,0)</f>
        <v>#N/A</v>
      </c>
      <c r="AG516" s="119"/>
      <c r="AH516" s="119"/>
      <c r="AI516" s="120" t="str">
        <f>VLOOKUP(Tabla1[[#This Row],[MOTIVO]],clasificador!A:C,2,0)</f>
        <v>Acceso</v>
      </c>
      <c r="AJ516" s="120" t="str">
        <f>VLOOKUP(Tabla1[[#This Row],[MOTIVO]],clasificador!A:C,3,0)</f>
        <v>SERVICIO</v>
      </c>
      <c r="AK516" s="329"/>
    </row>
    <row r="517" spans="1:37" ht="18.75" hidden="1" customHeight="1">
      <c r="A517" s="120">
        <f>YEAR(Tabla1[[#This Row],[FECHA DEL INCIDENTE]])*100+MONTH(Tabla1[[#This Row],[FECHA DEL INCIDENTE]])</f>
        <v>202507</v>
      </c>
      <c r="B517" s="120" t="s">
        <v>6347</v>
      </c>
      <c r="C517" s="120" t="s">
        <v>6348</v>
      </c>
      <c r="D517" s="120" t="s">
        <v>1067</v>
      </c>
      <c r="E517" s="1" t="s">
        <v>400</v>
      </c>
      <c r="F517" s="120" t="s">
        <v>7774</v>
      </c>
      <c r="G517" s="232">
        <v>54499</v>
      </c>
      <c r="H517" s="122" t="s">
        <v>7775</v>
      </c>
      <c r="I517" s="119"/>
      <c r="J517" s="235"/>
      <c r="K517" s="120"/>
      <c r="L517" s="120"/>
      <c r="M517" s="120"/>
      <c r="N517" t="s">
        <v>298</v>
      </c>
      <c r="O517" s="1" t="s">
        <v>299</v>
      </c>
      <c r="P517" s="121" t="s">
        <v>7776</v>
      </c>
      <c r="Q517" s="125" t="s">
        <v>7224</v>
      </c>
      <c r="R517" s="129" t="s">
        <v>383</v>
      </c>
      <c r="S517" s="1" t="s">
        <v>6759</v>
      </c>
      <c r="T517" s="117">
        <v>45840</v>
      </c>
      <c r="U517" s="67" t="s">
        <v>7777</v>
      </c>
      <c r="V517" s="117">
        <v>45873</v>
      </c>
      <c r="W517" s="1" t="s">
        <v>141</v>
      </c>
      <c r="X517" s="120">
        <f>NETWORKDAYS(Tabla1[[#This Row],[FECHA DEL INCIDENTE]],Tabla1[[#This Row],[FECHA DE RESPUESTA]])</f>
        <v>24</v>
      </c>
      <c r="Y517" s="120" t="str">
        <f>IF(Tabla1[[#This Row],[ESTADO]]="ACTIVA","ACTIVA",IF(Tabla1[[#This Row],[ESTADO]]="CERRADA","CERRADA",IF(Tabla1[[#This Row],[ESTADO]]="TRASLADADA","CERRADA",IF(Tabla1[[#This Row],[ESTADO]]="DESMONTADA","CERRADA",IF(Tabla1[[#This Row],[ESTADO]]="SEGUIMIENTO","ACTIVA")))))</f>
        <v>CERRADA</v>
      </c>
      <c r="Z517" s="120" t="str">
        <f>+IF(Tabla1[[#This Row],[T. RESPUESTA]]&lt;=1,"24 HORAS",IF(Tabla1[[#This Row],[T. RESPUESTA]]=2,"48 HORAS",IF(Tabla1[[#This Row],[T. RESPUESTA]]=3,"72 HORAS",IF(Tabla1[[#This Row],[T. RESPUESTA]]=4,"96 HORAS",IF(Tabla1[[#This Row],[T. RESPUESTA]]=5,"120 HORAS",IF(Tabla1[[#This Row],[T. RESPUESTA]]&gt;=6,"6 DIAS O MAS","ERROR"))))))</f>
        <v>6 DIAS O MAS</v>
      </c>
      <c r="AA517" s="1" t="s">
        <v>6355</v>
      </c>
      <c r="AB517" s="120" t="str">
        <f>TEXT(Tabla1[[#This Row],[FECHA DEL INCIDENTE]],"MMM-DD")</f>
        <v>jul-02</v>
      </c>
      <c r="AC517" s="122" t="e">
        <f>VLOOKUP(G517,'Archivo data rimac reclamos'!B:C,2,0)</f>
        <v>#N/A</v>
      </c>
      <c r="AD517" s="122" t="e">
        <f>VLOOKUP(Tabla1[[#This Row],[dn]],'Reporte de casos MAD'!H:W,16,0)</f>
        <v>#N/A</v>
      </c>
      <c r="AE517" s="120" t="e">
        <f>VLOOKUP(Tabla1[[#This Row],[dn]],'HOJA 3 MEDICAMENTOS'!G:Q,11,0)</f>
        <v>#N/A</v>
      </c>
      <c r="AF517" s="119" t="e">
        <f>VLOOKUP(Tabla1[[#This Row],[dn]],'base pendientes viva 1a'!C:Q,15,0)</f>
        <v>#N/A</v>
      </c>
      <c r="AG517" s="119"/>
      <c r="AH517" s="119"/>
      <c r="AI517" s="120" t="str">
        <f>VLOOKUP(Tabla1[[#This Row],[MOTIVO]],clasificador!A:C,2,0)</f>
        <v>Solicitud</v>
      </c>
      <c r="AJ517" s="120" t="str">
        <f>VLOOKUP(Tabla1[[#This Row],[MOTIVO]],clasificador!A:C,3,0)</f>
        <v>SOLICITUD</v>
      </c>
      <c r="AK517" s="329"/>
    </row>
    <row r="518" spans="1:37" ht="18.75" customHeight="1">
      <c r="A518" s="120">
        <f>YEAR(Tabla1[[#This Row],[FECHA DEL INCIDENTE]])*100+MONTH(Tabla1[[#This Row],[FECHA DEL INCIDENTE]])</f>
        <v>202507</v>
      </c>
      <c r="B518" s="120" t="s">
        <v>6347</v>
      </c>
      <c r="C518" s="120" t="s">
        <v>6348</v>
      </c>
      <c r="D518" s="120" t="s">
        <v>1067</v>
      </c>
      <c r="E518" s="1" t="s">
        <v>400</v>
      </c>
      <c r="F518" s="120" t="s">
        <v>2</v>
      </c>
      <c r="G518" s="176">
        <v>562206</v>
      </c>
      <c r="H518" s="2" t="s">
        <v>219</v>
      </c>
      <c r="I518"/>
      <c r="J518" s="176"/>
      <c r="K518" s="1"/>
      <c r="L518" s="1"/>
      <c r="M518" s="1"/>
      <c r="N518" t="s">
        <v>298</v>
      </c>
      <c r="O518" s="1" t="s">
        <v>299</v>
      </c>
      <c r="P518" s="113" t="s">
        <v>7778</v>
      </c>
      <c r="Q518" s="6" t="s">
        <v>6359</v>
      </c>
      <c r="R518" s="10" t="s">
        <v>400</v>
      </c>
      <c r="S518" s="1" t="s">
        <v>352</v>
      </c>
      <c r="T518" s="9">
        <v>45841</v>
      </c>
      <c r="U518" s="114" t="s">
        <v>7779</v>
      </c>
      <c r="V518" s="117">
        <v>45842</v>
      </c>
      <c r="W518" s="1" t="s">
        <v>141</v>
      </c>
      <c r="X518" s="1">
        <f>NETWORKDAYS(Tabla1[[#This Row],[FECHA DEL INCIDENTE]],Tabla1[[#This Row],[FECHA DE RESPUESTA]])</f>
        <v>2</v>
      </c>
      <c r="Y518" s="120" t="str">
        <f>IF(Tabla1[[#This Row],[ESTADO]]="ACTIVA","ACTIVA",IF(Tabla1[[#This Row],[ESTADO]]="CERRADA","CERRADA",IF(Tabla1[[#This Row],[ESTADO]]="TRASLADADA","CERRADA",IF(Tabla1[[#This Row],[ESTADO]]="DESMONTADA","CERRADA",IF(Tabla1[[#This Row],[ESTADO]]="SEGUIMIENTO","ACTIVA")))))</f>
        <v>CERRADA</v>
      </c>
      <c r="Z518" s="1" t="str">
        <f>+IF(Tabla1[[#This Row],[T. RESPUESTA]]&lt;=1,"24 HORAS",IF(Tabla1[[#This Row],[T. RESPUESTA]]=2,"48 HORAS",IF(Tabla1[[#This Row],[T. RESPUESTA]]=3,"72 HORAS",IF(Tabla1[[#This Row],[T. RESPUESTA]]=4,"96 HORAS",IF(Tabla1[[#This Row],[T. RESPUESTA]]=5,"120 HORAS",IF(Tabla1[[#This Row],[T. RESPUESTA]]&gt;=6,"6 DIAS O MAS","ERROR"))))))</f>
        <v>48 HORAS</v>
      </c>
      <c r="AA518" s="1" t="s">
        <v>6355</v>
      </c>
      <c r="AB518" s="120" t="str">
        <f>TEXT(Tabla1[[#This Row],[FECHA DEL INCIDENTE]],"MMM-DD")</f>
        <v>jul-03</v>
      </c>
      <c r="AC518" s="2" t="e">
        <f>VLOOKUP(G518,'Archivo data rimac reclamos'!B:C,2,0)</f>
        <v>#N/A</v>
      </c>
      <c r="AD518" s="2" t="e">
        <f>VLOOKUP(Tabla1[[#This Row],[dn]],'Reporte de casos MAD'!H:W,16,0)</f>
        <v>#N/A</v>
      </c>
      <c r="AE518" s="1" t="e">
        <f>VLOOKUP(Tabla1[[#This Row],[dn]],'HOJA 3 MEDICAMENTOS'!G:Q,11,0)</f>
        <v>#N/A</v>
      </c>
      <c r="AF518" t="e">
        <f>VLOOKUP(Tabla1[[#This Row],[dn]],'base pendientes viva 1a'!C:Q,15,0)</f>
        <v>#N/A</v>
      </c>
      <c r="AG518"/>
      <c r="AH518"/>
      <c r="AI518" s="1" t="str">
        <f>VLOOKUP(Tabla1[[#This Row],[MOTIVO]],clasificador!A:C,2,0)</f>
        <v>Solicitud</v>
      </c>
      <c r="AJ518" s="1" t="str">
        <f>VLOOKUP(Tabla1[[#This Row],[MOTIVO]],clasificador!A:C,3,0)</f>
        <v>SOLICITUD</v>
      </c>
      <c r="AK518" s="329"/>
    </row>
    <row r="519" spans="1:37" ht="18.75" customHeight="1">
      <c r="A519" s="120">
        <f>YEAR(Tabla1[[#This Row],[FECHA DEL INCIDENTE]])*100+MONTH(Tabla1[[#This Row],[FECHA DEL INCIDENTE]])</f>
        <v>202507</v>
      </c>
      <c r="B519" s="120" t="s">
        <v>6347</v>
      </c>
      <c r="C519" s="120" t="s">
        <v>6348</v>
      </c>
      <c r="D519" s="120" t="s">
        <v>1067</v>
      </c>
      <c r="E519" s="1" t="s">
        <v>400</v>
      </c>
      <c r="F519" s="120" t="s">
        <v>7356</v>
      </c>
      <c r="G519" s="232" t="s">
        <v>7780</v>
      </c>
      <c r="H519" s="122" t="s">
        <v>7781</v>
      </c>
      <c r="I519" s="119"/>
      <c r="J519" s="235"/>
      <c r="K519" s="120"/>
      <c r="L519" s="120"/>
      <c r="M519" s="120"/>
      <c r="N519" t="s">
        <v>298</v>
      </c>
      <c r="O519" s="1" t="s">
        <v>299</v>
      </c>
      <c r="P519" s="121" t="s">
        <v>7782</v>
      </c>
      <c r="Q519" s="125" t="s">
        <v>6359</v>
      </c>
      <c r="R519" s="129" t="s">
        <v>6803</v>
      </c>
      <c r="S519" s="120" t="s">
        <v>6803</v>
      </c>
      <c r="T519" s="117">
        <v>45841</v>
      </c>
      <c r="U519" s="124" t="s">
        <v>7783</v>
      </c>
      <c r="V519" s="117">
        <v>45842</v>
      </c>
      <c r="W519" s="120" t="s">
        <v>141</v>
      </c>
      <c r="X519" s="120">
        <f>NETWORKDAYS(Tabla1[[#This Row],[FECHA DEL INCIDENTE]],Tabla1[[#This Row],[FECHA DE RESPUESTA]])</f>
        <v>2</v>
      </c>
      <c r="Y519" s="120" t="str">
        <f>IF(Tabla1[[#This Row],[ESTADO]]="ACTIVA","ACTIVA",IF(Tabla1[[#This Row],[ESTADO]]="CERRADA","CERRADA",IF(Tabla1[[#This Row],[ESTADO]]="TRASLADADA","CERRADA",IF(Tabla1[[#This Row],[ESTADO]]="DESMONTADA","CERRADA",IF(Tabla1[[#This Row],[ESTADO]]="SEGUIMIENTO","ACTIVA")))))</f>
        <v>CERRADA</v>
      </c>
      <c r="Z519" s="120" t="str">
        <f>+IF(Tabla1[[#This Row],[T. RESPUESTA]]&lt;=1,"24 HORAS",IF(Tabla1[[#This Row],[T. RESPUESTA]]=2,"48 HORAS",IF(Tabla1[[#This Row],[T. RESPUESTA]]=3,"72 HORAS",IF(Tabla1[[#This Row],[T. RESPUESTA]]=4,"96 HORAS",IF(Tabla1[[#This Row],[T. RESPUESTA]]=5,"120 HORAS",IF(Tabla1[[#This Row],[T. RESPUESTA]]&gt;=6,"6 DIAS O MAS","ERROR"))))))</f>
        <v>48 HORAS</v>
      </c>
      <c r="AA519" s="1" t="s">
        <v>6355</v>
      </c>
      <c r="AB519" s="120" t="str">
        <f>TEXT(Tabla1[[#This Row],[FECHA DEL INCIDENTE]],"MMM-DD")</f>
        <v>jul-03</v>
      </c>
      <c r="AC519" s="122" t="e">
        <f>VLOOKUP(G519,'Archivo data rimac reclamos'!B:C,2,0)</f>
        <v>#N/A</v>
      </c>
      <c r="AD519" s="122" t="e">
        <f>VLOOKUP(Tabla1[[#This Row],[dn]],'Reporte de casos MAD'!H:W,16,0)</f>
        <v>#N/A</v>
      </c>
      <c r="AE519" s="120" t="e">
        <f>VLOOKUP(Tabla1[[#This Row],[dn]],'HOJA 3 MEDICAMENTOS'!G:Q,11,0)</f>
        <v>#N/A</v>
      </c>
      <c r="AF519" s="119" t="e">
        <f>VLOOKUP(Tabla1[[#This Row],[dn]],'base pendientes viva 1a'!C:Q,15,0)</f>
        <v>#N/A</v>
      </c>
      <c r="AG519" s="119"/>
      <c r="AH519" s="119"/>
      <c r="AI519" s="120" t="str">
        <f>VLOOKUP(Tabla1[[#This Row],[MOTIVO]],clasificador!A:C,2,0)</f>
        <v>Solicitud</v>
      </c>
      <c r="AJ519" s="120" t="str">
        <f>VLOOKUP(Tabla1[[#This Row],[MOTIVO]],clasificador!A:C,3,0)</f>
        <v>SOLICITUD</v>
      </c>
      <c r="AK519" s="329"/>
    </row>
    <row r="520" spans="1:37" ht="18.75" hidden="1" customHeight="1">
      <c r="A520" s="120">
        <f>YEAR(Tabla1[[#This Row],[FECHA DEL INCIDENTE]])*100+MONTH(Tabla1[[#This Row],[FECHA DEL INCIDENTE]])</f>
        <v>202507</v>
      </c>
      <c r="B520" s="120" t="s">
        <v>6347</v>
      </c>
      <c r="C520" s="120" t="s">
        <v>6348</v>
      </c>
      <c r="D520" s="120" t="s">
        <v>1067</v>
      </c>
      <c r="E520" s="1" t="s">
        <v>400</v>
      </c>
      <c r="F520" s="120" t="s">
        <v>2</v>
      </c>
      <c r="G520" s="232">
        <v>9876517</v>
      </c>
      <c r="H520" s="122" t="s">
        <v>72</v>
      </c>
      <c r="I520" s="119"/>
      <c r="J520" s="235"/>
      <c r="K520" s="120"/>
      <c r="L520" s="120"/>
      <c r="M520" s="120"/>
      <c r="N520" t="s">
        <v>298</v>
      </c>
      <c r="O520" s="1" t="s">
        <v>299</v>
      </c>
      <c r="P520" s="121" t="s">
        <v>7784</v>
      </c>
      <c r="Q520" s="6" t="s">
        <v>6521</v>
      </c>
      <c r="R520" s="10" t="s">
        <v>7274</v>
      </c>
      <c r="S520" s="1" t="s">
        <v>7274</v>
      </c>
      <c r="T520" s="117">
        <v>45842</v>
      </c>
      <c r="U520" s="124" t="s">
        <v>7785</v>
      </c>
      <c r="V520" s="117">
        <v>45884</v>
      </c>
      <c r="W520" s="1" t="s">
        <v>141</v>
      </c>
      <c r="X520" s="120">
        <f>NETWORKDAYS(Tabla1[[#This Row],[FECHA DEL INCIDENTE]],Tabla1[[#This Row],[FECHA DE RESPUESTA]])</f>
        <v>31</v>
      </c>
      <c r="Y520" s="120" t="str">
        <f>IF(Tabla1[[#This Row],[ESTADO]]="ACTIVA","ACTIVA",IF(Tabla1[[#This Row],[ESTADO]]="CERRADA","CERRADA",IF(Tabla1[[#This Row],[ESTADO]]="TRASLADADA","CERRADA",IF(Tabla1[[#This Row],[ESTADO]]="DESMONTADA","CERRADA",IF(Tabla1[[#This Row],[ESTADO]]="SEGUIMIENTO","ACTIVA")))))</f>
        <v>CERRADA</v>
      </c>
      <c r="Z520" s="120" t="str">
        <f>+IF(Tabla1[[#This Row],[T. RESPUESTA]]&lt;=1,"24 HORAS",IF(Tabla1[[#This Row],[T. RESPUESTA]]=2,"48 HORAS",IF(Tabla1[[#This Row],[T. RESPUESTA]]=3,"72 HORAS",IF(Tabla1[[#This Row],[T. RESPUESTA]]=4,"96 HORAS",IF(Tabla1[[#This Row],[T. RESPUESTA]]=5,"120 HORAS",IF(Tabla1[[#This Row],[T. RESPUESTA]]&gt;=6,"6 DIAS O MAS","ERROR"))))))</f>
        <v>6 DIAS O MAS</v>
      </c>
      <c r="AA520" s="1" t="s">
        <v>6355</v>
      </c>
      <c r="AB520" s="120" t="str">
        <f>TEXT(Tabla1[[#This Row],[FECHA DEL INCIDENTE]],"MMM-DD")</f>
        <v>jul-04</v>
      </c>
      <c r="AC520" s="122" t="e">
        <f>VLOOKUP(G520,'Archivo data rimac reclamos'!B:C,2,0)</f>
        <v>#N/A</v>
      </c>
      <c r="AD520" s="122" t="e">
        <f>VLOOKUP(Tabla1[[#This Row],[dn]],'Reporte de casos MAD'!H:W,16,0)</f>
        <v>#N/A</v>
      </c>
      <c r="AE520" s="120" t="e">
        <f>VLOOKUP(Tabla1[[#This Row],[dn]],'HOJA 3 MEDICAMENTOS'!G:Q,11,0)</f>
        <v>#N/A</v>
      </c>
      <c r="AF520" s="119" t="str">
        <f>VLOOKUP(Tabla1[[#This Row],[dn]],'base pendientes viva 1a'!C:Q,15,0)</f>
        <v>SI</v>
      </c>
      <c r="AG520" s="119"/>
      <c r="AH520" s="119"/>
      <c r="AI520" s="120" t="str">
        <f>VLOOKUP(Tabla1[[#This Row],[MOTIVO]],clasificador!A:C,2,0)</f>
        <v>Eps</v>
      </c>
      <c r="AJ520" s="120" t="str">
        <f>VLOOKUP(Tabla1[[#This Row],[MOTIVO]],clasificador!A:C,3,0)</f>
        <v>NO ATRIBUIBLE</v>
      </c>
      <c r="AK520" s="329"/>
    </row>
    <row r="521" spans="1:37" ht="18.75" customHeight="1">
      <c r="A521" s="120">
        <f>YEAR(Tabla1[[#This Row],[FECHA DEL INCIDENTE]])*100+MONTH(Tabla1[[#This Row],[FECHA DEL INCIDENTE]])</f>
        <v>202507</v>
      </c>
      <c r="B521" s="120" t="s">
        <v>6347</v>
      </c>
      <c r="C521" s="120" t="s">
        <v>6348</v>
      </c>
      <c r="D521" s="120" t="s">
        <v>1067</v>
      </c>
      <c r="E521" s="1" t="s">
        <v>400</v>
      </c>
      <c r="F521" s="120" t="s">
        <v>2</v>
      </c>
      <c r="G521" s="232">
        <v>41049200</v>
      </c>
      <c r="H521" s="122" t="s">
        <v>7786</v>
      </c>
      <c r="I521" s="119"/>
      <c r="J521" s="235" t="s">
        <v>7787</v>
      </c>
      <c r="K521" s="120"/>
      <c r="L521" s="120"/>
      <c r="M521" s="120"/>
      <c r="N521" s="119" t="s">
        <v>6498</v>
      </c>
      <c r="O521" s="1" t="s">
        <v>299</v>
      </c>
      <c r="P521" s="121" t="s">
        <v>7788</v>
      </c>
      <c r="Q521" s="6" t="s">
        <v>313</v>
      </c>
      <c r="R521" s="10" t="s">
        <v>400</v>
      </c>
      <c r="S521" s="120" t="s">
        <v>352</v>
      </c>
      <c r="T521" s="117">
        <v>45842</v>
      </c>
      <c r="U521" s="124" t="s">
        <v>7789</v>
      </c>
      <c r="V521" s="117">
        <v>45868</v>
      </c>
      <c r="W521" s="120" t="s">
        <v>141</v>
      </c>
      <c r="X521" s="120">
        <f>NETWORKDAYS(Tabla1[[#This Row],[FECHA DEL INCIDENTE]],Tabla1[[#This Row],[FECHA DE RESPUESTA]])</f>
        <v>19</v>
      </c>
      <c r="Y521" s="120" t="str">
        <f>IF(Tabla1[[#This Row],[ESTADO]]="ACTIVA","ACTIVA",IF(Tabla1[[#This Row],[ESTADO]]="CERRADA","CERRADA",IF(Tabla1[[#This Row],[ESTADO]]="TRASLADADA","CERRADA",IF(Tabla1[[#This Row],[ESTADO]]="DESMONTADA","CERRADA",IF(Tabla1[[#This Row],[ESTADO]]="SEGUIMIENTO","ACTIVA")))))</f>
        <v>CERRADA</v>
      </c>
      <c r="Z521" s="120" t="str">
        <f>+IF(Tabla1[[#This Row],[T. RESPUESTA]]&lt;=1,"24 HORAS",IF(Tabla1[[#This Row],[T. RESPUESTA]]=2,"48 HORAS",IF(Tabla1[[#This Row],[T. RESPUESTA]]=3,"72 HORAS",IF(Tabla1[[#This Row],[T. RESPUESTA]]=4,"96 HORAS",IF(Tabla1[[#This Row],[T. RESPUESTA]]=5,"120 HORAS",IF(Tabla1[[#This Row],[T. RESPUESTA]]&gt;=6,"6 DIAS O MAS","ERROR"))))))</f>
        <v>6 DIAS O MAS</v>
      </c>
      <c r="AA521" s="1" t="s">
        <v>6355</v>
      </c>
      <c r="AB521" s="120" t="str">
        <f>TEXT(Tabla1[[#This Row],[FECHA DEL INCIDENTE]],"MMM-DD")</f>
        <v>jul-04</v>
      </c>
      <c r="AC521" s="122" t="e">
        <f>VLOOKUP(G521,'Archivo data rimac reclamos'!B:C,2,0)</f>
        <v>#N/A</v>
      </c>
      <c r="AD521" s="122" t="e">
        <f>VLOOKUP(Tabla1[[#This Row],[dn]],'Reporte de casos MAD'!H:W,16,0)</f>
        <v>#N/A</v>
      </c>
      <c r="AE521" s="120" t="e">
        <f>VLOOKUP(Tabla1[[#This Row],[dn]],'HOJA 3 MEDICAMENTOS'!G:Q,11,0)</f>
        <v>#N/A</v>
      </c>
      <c r="AF521" s="119" t="e">
        <f>VLOOKUP(Tabla1[[#This Row],[dn]],'base pendientes viva 1a'!C:Q,15,0)</f>
        <v>#N/A</v>
      </c>
      <c r="AG521" s="119"/>
      <c r="AH521" s="119"/>
      <c r="AI521" s="120" t="str">
        <f>VLOOKUP(Tabla1[[#This Row],[MOTIVO]],clasificador!A:C,2,0)</f>
        <v>Acceso</v>
      </c>
      <c r="AJ521" s="120" t="str">
        <f>VLOOKUP(Tabla1[[#This Row],[MOTIVO]],clasificador!A:C,3,0)</f>
        <v>SERVICIO</v>
      </c>
      <c r="AK521" s="329"/>
    </row>
    <row r="522" spans="1:37" ht="18.75" customHeight="1">
      <c r="A522" s="120">
        <f>YEAR(Tabla1[[#This Row],[FECHA DEL INCIDENTE]])*100+MONTH(Tabla1[[#This Row],[FECHA DEL INCIDENTE]])</f>
        <v>202507</v>
      </c>
      <c r="B522" s="120" t="s">
        <v>6347</v>
      </c>
      <c r="C522" s="120" t="s">
        <v>6348</v>
      </c>
      <c r="D522" s="120" t="s">
        <v>1067</v>
      </c>
      <c r="E522" s="1" t="s">
        <v>400</v>
      </c>
      <c r="F522" s="120" t="s">
        <v>2</v>
      </c>
      <c r="G522" s="232">
        <v>4423799</v>
      </c>
      <c r="H522" s="122" t="s">
        <v>7790</v>
      </c>
      <c r="I522" s="119"/>
      <c r="J522" s="235" t="s">
        <v>7791</v>
      </c>
      <c r="K522" s="120"/>
      <c r="L522" s="120"/>
      <c r="M522" s="120"/>
      <c r="N522" s="119" t="s">
        <v>6498</v>
      </c>
      <c r="O522" s="1" t="s">
        <v>299</v>
      </c>
      <c r="P522" s="125" t="s">
        <v>7792</v>
      </c>
      <c r="Q522" s="6" t="s">
        <v>313</v>
      </c>
      <c r="R522" s="10" t="s">
        <v>400</v>
      </c>
      <c r="S522" s="120" t="s">
        <v>352</v>
      </c>
      <c r="T522" s="117">
        <v>45842</v>
      </c>
      <c r="U522" s="124" t="s">
        <v>7789</v>
      </c>
      <c r="V522" s="117">
        <v>45868</v>
      </c>
      <c r="W522" s="120" t="s">
        <v>141</v>
      </c>
      <c r="X522" s="120">
        <f>NETWORKDAYS(Tabla1[[#This Row],[FECHA DEL INCIDENTE]],Tabla1[[#This Row],[FECHA DE RESPUESTA]])</f>
        <v>19</v>
      </c>
      <c r="Y522" s="120" t="str">
        <f>IF(Tabla1[[#This Row],[ESTADO]]="ACTIVA","ACTIVA",IF(Tabla1[[#This Row],[ESTADO]]="CERRADA","CERRADA",IF(Tabla1[[#This Row],[ESTADO]]="TRASLADADA","CERRADA",IF(Tabla1[[#This Row],[ESTADO]]="DESMONTADA","CERRADA",IF(Tabla1[[#This Row],[ESTADO]]="SEGUIMIENTO","ACTIVA")))))</f>
        <v>CERRADA</v>
      </c>
      <c r="Z522" s="120" t="str">
        <f>+IF(Tabla1[[#This Row],[T. RESPUESTA]]&lt;=1,"24 HORAS",IF(Tabla1[[#This Row],[T. RESPUESTA]]=2,"48 HORAS",IF(Tabla1[[#This Row],[T. RESPUESTA]]=3,"72 HORAS",IF(Tabla1[[#This Row],[T. RESPUESTA]]=4,"96 HORAS",IF(Tabla1[[#This Row],[T. RESPUESTA]]=5,"120 HORAS",IF(Tabla1[[#This Row],[T. RESPUESTA]]&gt;=6,"6 DIAS O MAS","ERROR"))))))</f>
        <v>6 DIAS O MAS</v>
      </c>
      <c r="AA522" s="1" t="s">
        <v>6355</v>
      </c>
      <c r="AB522" s="120" t="str">
        <f>TEXT(Tabla1[[#This Row],[FECHA DEL INCIDENTE]],"MMM-DD")</f>
        <v>jul-04</v>
      </c>
      <c r="AC522" s="122" t="e">
        <f>VLOOKUP(G522,'Archivo data rimac reclamos'!B:C,2,0)</f>
        <v>#N/A</v>
      </c>
      <c r="AD522" s="122" t="e">
        <f>VLOOKUP(Tabla1[[#This Row],[dn]],'Reporte de casos MAD'!H:W,16,0)</f>
        <v>#N/A</v>
      </c>
      <c r="AE522" s="120" t="e">
        <f>VLOOKUP(Tabla1[[#This Row],[dn]],'HOJA 3 MEDICAMENTOS'!G:Q,11,0)</f>
        <v>#N/A</v>
      </c>
      <c r="AF522" s="119" t="e">
        <f>VLOOKUP(Tabla1[[#This Row],[dn]],'base pendientes viva 1a'!C:Q,15,0)</f>
        <v>#N/A</v>
      </c>
      <c r="AG522" s="119"/>
      <c r="AH522" s="119"/>
      <c r="AI522" s="120" t="str">
        <f>VLOOKUP(Tabla1[[#This Row],[MOTIVO]],clasificador!A:C,2,0)</f>
        <v>Acceso</v>
      </c>
      <c r="AJ522" s="120" t="str">
        <f>VLOOKUP(Tabla1[[#This Row],[MOTIVO]],clasificador!A:C,3,0)</f>
        <v>SERVICIO</v>
      </c>
      <c r="AK522" s="329"/>
    </row>
    <row r="523" spans="1:37" ht="18.75" customHeight="1">
      <c r="A523" s="120">
        <f>YEAR(Tabla1[[#This Row],[FECHA DEL INCIDENTE]])*100+MONTH(Tabla1[[#This Row],[FECHA DEL INCIDENTE]])</f>
        <v>202507</v>
      </c>
      <c r="B523" s="120" t="s">
        <v>6347</v>
      </c>
      <c r="C523" s="120" t="s">
        <v>6348</v>
      </c>
      <c r="D523" s="120" t="s">
        <v>1067</v>
      </c>
      <c r="E523" s="1" t="s">
        <v>400</v>
      </c>
      <c r="F523" s="120" t="s">
        <v>2</v>
      </c>
      <c r="G523" s="232">
        <v>43424885</v>
      </c>
      <c r="H523" s="122" t="s">
        <v>7793</v>
      </c>
      <c r="I523" s="119"/>
      <c r="J523" s="235" t="s">
        <v>7794</v>
      </c>
      <c r="K523" s="120"/>
      <c r="L523" s="120"/>
      <c r="M523" s="120"/>
      <c r="N523" t="s">
        <v>298</v>
      </c>
      <c r="O523" s="1" t="s">
        <v>299</v>
      </c>
      <c r="P523" s="121" t="s">
        <v>7795</v>
      </c>
      <c r="Q523" s="125" t="s">
        <v>6359</v>
      </c>
      <c r="R523" s="129" t="s">
        <v>400</v>
      </c>
      <c r="S523" s="120" t="s">
        <v>6370</v>
      </c>
      <c r="T523" s="117">
        <v>45842</v>
      </c>
      <c r="U523" s="124" t="s">
        <v>7789</v>
      </c>
      <c r="V523" s="117">
        <v>45868</v>
      </c>
      <c r="W523" s="120" t="s">
        <v>141</v>
      </c>
      <c r="X523" s="120">
        <f>NETWORKDAYS(Tabla1[[#This Row],[FECHA DEL INCIDENTE]],Tabla1[[#This Row],[FECHA DE RESPUESTA]])</f>
        <v>19</v>
      </c>
      <c r="Y523" s="120" t="str">
        <f>IF(Tabla1[[#This Row],[ESTADO]]="ACTIVA","ACTIVA",IF(Tabla1[[#This Row],[ESTADO]]="CERRADA","CERRADA",IF(Tabla1[[#This Row],[ESTADO]]="TRASLADADA","CERRADA",IF(Tabla1[[#This Row],[ESTADO]]="DESMONTADA","CERRADA",IF(Tabla1[[#This Row],[ESTADO]]="SEGUIMIENTO","ACTIVA")))))</f>
        <v>CERRADA</v>
      </c>
      <c r="Z523" s="120" t="str">
        <f>+IF(Tabla1[[#This Row],[T. RESPUESTA]]&lt;=1,"24 HORAS",IF(Tabla1[[#This Row],[T. RESPUESTA]]=2,"48 HORAS",IF(Tabla1[[#This Row],[T. RESPUESTA]]=3,"72 HORAS",IF(Tabla1[[#This Row],[T. RESPUESTA]]=4,"96 HORAS",IF(Tabla1[[#This Row],[T. RESPUESTA]]=5,"120 HORAS",IF(Tabla1[[#This Row],[T. RESPUESTA]]&gt;=6,"6 DIAS O MAS","ERROR"))))))</f>
        <v>6 DIAS O MAS</v>
      </c>
      <c r="AA523" s="1" t="s">
        <v>6355</v>
      </c>
      <c r="AB523" s="120" t="str">
        <f>TEXT(Tabla1[[#This Row],[FECHA DEL INCIDENTE]],"MMM-DD")</f>
        <v>jul-04</v>
      </c>
      <c r="AC523" s="122" t="e">
        <f>VLOOKUP(G523,'Archivo data rimac reclamos'!B:C,2,0)</f>
        <v>#N/A</v>
      </c>
      <c r="AD523" s="122" t="e">
        <f>VLOOKUP(Tabla1[[#This Row],[dn]],'Reporte de casos MAD'!H:W,16,0)</f>
        <v>#N/A</v>
      </c>
      <c r="AE523" s="120" t="e">
        <f>VLOOKUP(Tabla1[[#This Row],[dn]],'HOJA 3 MEDICAMENTOS'!G:Q,11,0)</f>
        <v>#N/A</v>
      </c>
      <c r="AF523" s="119" t="e">
        <f>VLOOKUP(Tabla1[[#This Row],[dn]],'base pendientes viva 1a'!C:Q,15,0)</f>
        <v>#N/A</v>
      </c>
      <c r="AG523" s="119"/>
      <c r="AH523" s="119"/>
      <c r="AI523" s="120" t="str">
        <f>VLOOKUP(Tabla1[[#This Row],[MOTIVO]],clasificador!A:C,2,0)</f>
        <v>Solicitud</v>
      </c>
      <c r="AJ523" s="120" t="str">
        <f>VLOOKUP(Tabla1[[#This Row],[MOTIVO]],clasificador!A:C,3,0)</f>
        <v>SOLICITUD</v>
      </c>
      <c r="AK523" s="329"/>
    </row>
    <row r="524" spans="1:37" ht="18.75" customHeight="1">
      <c r="A524" s="120">
        <f>YEAR(Tabla1[[#This Row],[FECHA DEL INCIDENTE]])*100+MONTH(Tabla1[[#This Row],[FECHA DEL INCIDENTE]])</f>
        <v>202507</v>
      </c>
      <c r="B524" s="120" t="s">
        <v>6347</v>
      </c>
      <c r="C524" s="120" t="s">
        <v>6348</v>
      </c>
      <c r="D524" s="120" t="s">
        <v>1067</v>
      </c>
      <c r="E524" s="1" t="s">
        <v>400</v>
      </c>
      <c r="F524" s="120" t="s">
        <v>2</v>
      </c>
      <c r="G524" s="232">
        <v>9338292</v>
      </c>
      <c r="H524" s="122" t="s">
        <v>7796</v>
      </c>
      <c r="I524" s="119"/>
      <c r="J524" s="235">
        <v>964101985</v>
      </c>
      <c r="K524" s="120"/>
      <c r="L524" s="120"/>
      <c r="M524" s="120"/>
      <c r="N524" s="119" t="s">
        <v>6498</v>
      </c>
      <c r="O524" s="1" t="s">
        <v>299</v>
      </c>
      <c r="P524" s="121" t="s">
        <v>7797</v>
      </c>
      <c r="Q524" s="6" t="s">
        <v>313</v>
      </c>
      <c r="R524" s="10" t="s">
        <v>400</v>
      </c>
      <c r="S524" s="120" t="s">
        <v>352</v>
      </c>
      <c r="T524" s="117">
        <v>45845</v>
      </c>
      <c r="U524" s="124" t="s">
        <v>7798</v>
      </c>
      <c r="V524" s="117">
        <v>45845</v>
      </c>
      <c r="W524" s="120" t="s">
        <v>141</v>
      </c>
      <c r="X524" s="120">
        <f>NETWORKDAYS(Tabla1[[#This Row],[FECHA DEL INCIDENTE]],Tabla1[[#This Row],[FECHA DE RESPUESTA]])</f>
        <v>1</v>
      </c>
      <c r="Y524" s="120" t="str">
        <f>IF(Tabla1[[#This Row],[ESTADO]]="ACTIVA","ACTIVA",IF(Tabla1[[#This Row],[ESTADO]]="CERRADA","CERRADA",IF(Tabla1[[#This Row],[ESTADO]]="TRASLADADA","CERRADA",IF(Tabla1[[#This Row],[ESTADO]]="DESMONTADA","CERRADA",IF(Tabla1[[#This Row],[ESTADO]]="SEGUIMIENTO","ACTIVA")))))</f>
        <v>CERRADA</v>
      </c>
      <c r="Z524" s="120" t="str">
        <f>+IF(Tabla1[[#This Row],[T. RESPUESTA]]&lt;=1,"24 HORAS",IF(Tabla1[[#This Row],[T. RESPUESTA]]=2,"48 HORAS",IF(Tabla1[[#This Row],[T. RESPUESTA]]=3,"72 HORAS",IF(Tabla1[[#This Row],[T. RESPUESTA]]=4,"96 HORAS",IF(Tabla1[[#This Row],[T. RESPUESTA]]=5,"120 HORAS",IF(Tabla1[[#This Row],[T. RESPUESTA]]&gt;=6,"6 DIAS O MAS","ERROR"))))))</f>
        <v>24 HORAS</v>
      </c>
      <c r="AA524" s="1" t="s">
        <v>6355</v>
      </c>
      <c r="AB524" s="120" t="str">
        <f>TEXT(Tabla1[[#This Row],[FECHA DEL INCIDENTE]],"MMM-DD")</f>
        <v>jul-07</v>
      </c>
      <c r="AC524" s="122" t="e">
        <f>VLOOKUP(G524,'Archivo data rimac reclamos'!B:C,2,0)</f>
        <v>#N/A</v>
      </c>
      <c r="AD524" s="122" t="e">
        <f>VLOOKUP(Tabla1[[#This Row],[dn]],'Reporte de casos MAD'!H:W,16,0)</f>
        <v>#N/A</v>
      </c>
      <c r="AE524" s="120" t="e">
        <f>VLOOKUP(Tabla1[[#This Row],[dn]],'HOJA 3 MEDICAMENTOS'!G:Q,11,0)</f>
        <v>#N/A</v>
      </c>
      <c r="AF524" s="119" t="e">
        <f>VLOOKUP(Tabla1[[#This Row],[dn]],'base pendientes viva 1a'!C:Q,15,0)</f>
        <v>#N/A</v>
      </c>
      <c r="AG524" s="119"/>
      <c r="AH524" s="119"/>
      <c r="AI524" s="120" t="str">
        <f>VLOOKUP(Tabla1[[#This Row],[MOTIVO]],clasificador!A:C,2,0)</f>
        <v>Acceso</v>
      </c>
      <c r="AJ524" s="120" t="str">
        <f>VLOOKUP(Tabla1[[#This Row],[MOTIVO]],clasificador!A:C,3,0)</f>
        <v>SERVICIO</v>
      </c>
      <c r="AK524" s="329"/>
    </row>
    <row r="525" spans="1:37" ht="18.75" customHeight="1">
      <c r="A525" s="120">
        <f>YEAR(Tabla1[[#This Row],[FECHA DEL INCIDENTE]])*100+MONTH(Tabla1[[#This Row],[FECHA DEL INCIDENTE]])</f>
        <v>202507</v>
      </c>
      <c r="B525" s="120" t="s">
        <v>6347</v>
      </c>
      <c r="C525" s="120" t="s">
        <v>6348</v>
      </c>
      <c r="D525" s="120" t="s">
        <v>1067</v>
      </c>
      <c r="E525" s="1" t="s">
        <v>400</v>
      </c>
      <c r="F525" s="120" t="s">
        <v>2</v>
      </c>
      <c r="G525" s="232">
        <v>6209028</v>
      </c>
      <c r="H525" s="122" t="s">
        <v>7041</v>
      </c>
      <c r="I525" s="119"/>
      <c r="J525" s="235">
        <v>989624053</v>
      </c>
      <c r="K525" s="135" t="s">
        <v>7042</v>
      </c>
      <c r="L525" s="120"/>
      <c r="M525" s="120"/>
      <c r="N525" s="119" t="s">
        <v>6498</v>
      </c>
      <c r="O525" s="1" t="s">
        <v>299</v>
      </c>
      <c r="P525" s="121" t="s">
        <v>7799</v>
      </c>
      <c r="Q525" s="6" t="s">
        <v>6616</v>
      </c>
      <c r="R525" s="10" t="s">
        <v>400</v>
      </c>
      <c r="S525" s="1" t="s">
        <v>331</v>
      </c>
      <c r="T525" s="117">
        <v>45845</v>
      </c>
      <c r="U525" s="124" t="s">
        <v>7800</v>
      </c>
      <c r="V525" s="117">
        <v>45884</v>
      </c>
      <c r="W525" s="1" t="s">
        <v>141</v>
      </c>
      <c r="X525" s="120">
        <f>NETWORKDAYS(Tabla1[[#This Row],[FECHA DEL INCIDENTE]],Tabla1[[#This Row],[FECHA DE RESPUESTA]])</f>
        <v>30</v>
      </c>
      <c r="Y525" s="120" t="str">
        <f>IF(Tabla1[[#This Row],[ESTADO]]="ACTIVA","ACTIVA",IF(Tabla1[[#This Row],[ESTADO]]="CERRADA","CERRADA",IF(Tabla1[[#This Row],[ESTADO]]="TRASLADADA","CERRADA",IF(Tabla1[[#This Row],[ESTADO]]="DESMONTADA","CERRADA",IF(Tabla1[[#This Row],[ESTADO]]="SEGUIMIENTO","ACTIVA")))))</f>
        <v>CERRADA</v>
      </c>
      <c r="Z525" s="120" t="str">
        <f>+IF(Tabla1[[#This Row],[T. RESPUESTA]]&lt;=1,"24 HORAS",IF(Tabla1[[#This Row],[T. RESPUESTA]]=2,"48 HORAS",IF(Tabla1[[#This Row],[T. RESPUESTA]]=3,"72 HORAS",IF(Tabla1[[#This Row],[T. RESPUESTA]]=4,"96 HORAS",IF(Tabla1[[#This Row],[T. RESPUESTA]]=5,"120 HORAS",IF(Tabla1[[#This Row],[T. RESPUESTA]]&gt;=6,"6 DIAS O MAS","ERROR"))))))</f>
        <v>6 DIAS O MAS</v>
      </c>
      <c r="AA525" s="1" t="s">
        <v>6355</v>
      </c>
      <c r="AB525" s="120" t="str">
        <f>TEXT(Tabla1[[#This Row],[FECHA DEL INCIDENTE]],"MMM-DD")</f>
        <v>jul-07</v>
      </c>
      <c r="AC525" s="122" t="e">
        <f>VLOOKUP(G525,'Archivo data rimac reclamos'!B:C,2,0)</f>
        <v>#N/A</v>
      </c>
      <c r="AD525" s="122" t="e">
        <f>VLOOKUP(Tabla1[[#This Row],[dn]],'Reporte de casos MAD'!H:W,16,0)</f>
        <v>#N/A</v>
      </c>
      <c r="AE525" s="120" t="e">
        <f>VLOOKUP(Tabla1[[#This Row],[dn]],'HOJA 3 MEDICAMENTOS'!G:Q,11,0)</f>
        <v>#N/A</v>
      </c>
      <c r="AF525" s="119" t="e">
        <f>VLOOKUP(Tabla1[[#This Row],[dn]],'base pendientes viva 1a'!C:Q,15,0)</f>
        <v>#N/A</v>
      </c>
      <c r="AG525" s="119"/>
      <c r="AH525" s="119"/>
      <c r="AI525" s="120" t="str">
        <f>VLOOKUP(Tabla1[[#This Row],[MOTIVO]],clasificador!A:C,2,0)</f>
        <v>Atención Asistencial</v>
      </c>
      <c r="AJ525" s="120" t="str">
        <f>VLOOKUP(Tabla1[[#This Row],[MOTIVO]],clasificador!A:C,3,0)</f>
        <v>SERVICIO</v>
      </c>
      <c r="AK525" s="329"/>
    </row>
    <row r="526" spans="1:37" ht="18.75" hidden="1" customHeight="1">
      <c r="A526" s="120">
        <f>YEAR(Tabla1[[#This Row],[FECHA DEL INCIDENTE]])*100+MONTH(Tabla1[[#This Row],[FECHA DEL INCIDENTE]])</f>
        <v>202507</v>
      </c>
      <c r="B526" s="120" t="s">
        <v>6347</v>
      </c>
      <c r="C526" s="120" t="s">
        <v>6348</v>
      </c>
      <c r="D526" s="120" t="s">
        <v>1067</v>
      </c>
      <c r="E526" s="120" t="s">
        <v>400</v>
      </c>
      <c r="F526" s="120"/>
      <c r="G526" s="232"/>
      <c r="H526" s="122" t="s">
        <v>7801</v>
      </c>
      <c r="I526" s="119"/>
      <c r="J526" s="235"/>
      <c r="K526" s="120"/>
      <c r="L526" s="120"/>
      <c r="M526" s="120"/>
      <c r="N526" s="119" t="s">
        <v>6498</v>
      </c>
      <c r="O526" s="120" t="s">
        <v>299</v>
      </c>
      <c r="P526" s="121" t="s">
        <v>7802</v>
      </c>
      <c r="Q526" s="125" t="s">
        <v>6352</v>
      </c>
      <c r="R526" s="129" t="s">
        <v>338</v>
      </c>
      <c r="S526" s="120" t="s">
        <v>6353</v>
      </c>
      <c r="T526" s="117">
        <v>45847</v>
      </c>
      <c r="U526" s="124" t="s">
        <v>7803</v>
      </c>
      <c r="V526" s="117">
        <v>45870</v>
      </c>
      <c r="W526" s="120" t="s">
        <v>141</v>
      </c>
      <c r="X526" s="120">
        <f>NETWORKDAYS(Tabla1[[#This Row],[FECHA DEL INCIDENTE]],Tabla1[[#This Row],[FECHA DE RESPUESTA]])</f>
        <v>18</v>
      </c>
      <c r="Y526" s="120" t="str">
        <f>IF(Tabla1[[#This Row],[ESTADO]]="ACTIVA","ACTIVA",IF(Tabla1[[#This Row],[ESTADO]]="CERRADA","CERRADA",IF(Tabla1[[#This Row],[ESTADO]]="TRASLADADA","CERRADA",IF(Tabla1[[#This Row],[ESTADO]]="DESMONTADA","CERRADA",IF(Tabla1[[#This Row],[ESTADO]]="SEGUIMIENTO","ACTIVA")))))</f>
        <v>CERRADA</v>
      </c>
      <c r="Z526" s="120" t="str">
        <f>+IF(Tabla1[[#This Row],[T. RESPUESTA]]&lt;=1,"24 HORAS",IF(Tabla1[[#This Row],[T. RESPUESTA]]=2,"48 HORAS",IF(Tabla1[[#This Row],[T. RESPUESTA]]=3,"72 HORAS",IF(Tabla1[[#This Row],[T. RESPUESTA]]=4,"96 HORAS",IF(Tabla1[[#This Row],[T. RESPUESTA]]=5,"120 HORAS",IF(Tabla1[[#This Row],[T. RESPUESTA]]&gt;=6,"6 DIAS O MAS","ERROR"))))))</f>
        <v>6 DIAS O MAS</v>
      </c>
      <c r="AA526" s="120" t="s">
        <v>6355</v>
      </c>
      <c r="AB526" s="120" t="str">
        <f>TEXT(Tabla1[[#This Row],[FECHA DEL INCIDENTE]],"MMM-DD")</f>
        <v>jul-09</v>
      </c>
      <c r="AC526" s="122" t="e">
        <f>VLOOKUP(G526,'Archivo data rimac reclamos'!B:C,2,0)</f>
        <v>#N/A</v>
      </c>
      <c r="AD526" s="122" t="e">
        <f>VLOOKUP(Tabla1[[#This Row],[dn]],'Reporte de casos MAD'!H:W,16,0)</f>
        <v>#N/A</v>
      </c>
      <c r="AE526" s="120" t="e">
        <f>VLOOKUP(Tabla1[[#This Row],[dn]],'HOJA 3 MEDICAMENTOS'!G:Q,11,0)</f>
        <v>#N/A</v>
      </c>
      <c r="AF526" s="119" t="e">
        <f>VLOOKUP(Tabla1[[#This Row],[dn]],'base pendientes viva 1a'!C:Q,15,0)</f>
        <v>#N/A</v>
      </c>
      <c r="AG526" s="119"/>
      <c r="AH526" s="119"/>
      <c r="AI526" s="120" t="str">
        <f>VLOOKUP(Tabla1[[#This Row],[MOTIVO]],clasificador!A:C,2,0)</f>
        <v>Medicamentos</v>
      </c>
      <c r="AJ526" s="120" t="str">
        <f>VLOOKUP(Tabla1[[#This Row],[MOTIVO]],clasificador!A:C,3,0)</f>
        <v>SERVICIO</v>
      </c>
      <c r="AK526" s="329"/>
    </row>
    <row r="527" spans="1:37" ht="18.75" customHeight="1">
      <c r="A527" s="120">
        <f>YEAR(Tabla1[[#This Row],[FECHA DEL INCIDENTE]])*100+MONTH(Tabla1[[#This Row],[FECHA DEL INCIDENTE]])</f>
        <v>202507</v>
      </c>
      <c r="B527" s="120" t="s">
        <v>6347</v>
      </c>
      <c r="C527" s="120" t="s">
        <v>6348</v>
      </c>
      <c r="D527" s="120" t="s">
        <v>1067</v>
      </c>
      <c r="E527" s="120" t="s">
        <v>400</v>
      </c>
      <c r="F527" s="120" t="s">
        <v>2</v>
      </c>
      <c r="G527" s="232">
        <v>25791542</v>
      </c>
      <c r="H527" s="122" t="s">
        <v>6504</v>
      </c>
      <c r="I527" s="119" t="s">
        <v>6505</v>
      </c>
      <c r="J527" s="235">
        <v>994339590</v>
      </c>
      <c r="K527" s="69" t="s">
        <v>6506</v>
      </c>
      <c r="L527" s="120"/>
      <c r="M527" s="120"/>
      <c r="N527" s="119" t="s">
        <v>6498</v>
      </c>
      <c r="O527" s="1" t="s">
        <v>299</v>
      </c>
      <c r="P527" s="121" t="s">
        <v>7804</v>
      </c>
      <c r="Q527" s="6" t="s">
        <v>313</v>
      </c>
      <c r="R527" s="10" t="s">
        <v>400</v>
      </c>
      <c r="S527" s="1" t="s">
        <v>6759</v>
      </c>
      <c r="T527" s="117">
        <v>45848</v>
      </c>
      <c r="U527" s="124" t="s">
        <v>7805</v>
      </c>
      <c r="V527" s="117">
        <v>45849</v>
      </c>
      <c r="W527" s="1" t="s">
        <v>141</v>
      </c>
      <c r="X527" s="120">
        <f>NETWORKDAYS(Tabla1[[#This Row],[FECHA DEL INCIDENTE]],Tabla1[[#This Row],[FECHA DE RESPUESTA]])</f>
        <v>2</v>
      </c>
      <c r="Y527" s="120" t="str">
        <f>IF(Tabla1[[#This Row],[ESTADO]]="ACTIVA","ACTIVA",IF(Tabla1[[#This Row],[ESTADO]]="CERRADA","CERRADA",IF(Tabla1[[#This Row],[ESTADO]]="TRASLADADA","CERRADA",IF(Tabla1[[#This Row],[ESTADO]]="DESMONTADA","CERRADA",IF(Tabla1[[#This Row],[ESTADO]]="SEGUIMIENTO","ACTIVA")))))</f>
        <v>CERRADA</v>
      </c>
      <c r="Z527" s="120" t="str">
        <f>+IF(Tabla1[[#This Row],[T. RESPUESTA]]&lt;=1,"24 HORAS",IF(Tabla1[[#This Row],[T. RESPUESTA]]=2,"48 HORAS",IF(Tabla1[[#This Row],[T. RESPUESTA]]=3,"72 HORAS",IF(Tabla1[[#This Row],[T. RESPUESTA]]=4,"96 HORAS",IF(Tabla1[[#This Row],[T. RESPUESTA]]=5,"120 HORAS",IF(Tabla1[[#This Row],[T. RESPUESTA]]&gt;=6,"6 DIAS O MAS","ERROR"))))))</f>
        <v>48 HORAS</v>
      </c>
      <c r="AA527" s="1" t="s">
        <v>6355</v>
      </c>
      <c r="AB527" s="120" t="str">
        <f>TEXT(Tabla1[[#This Row],[FECHA DEL INCIDENTE]],"MMM-DD")</f>
        <v>jul-10</v>
      </c>
      <c r="AC527" s="122" t="str">
        <f>VLOOKUP(G527,'Archivo data rimac reclamos'!B:C,2,0)</f>
        <v>URGENTE RIMAC VIP / INSCRIPCION PROGRMA CUIDATE / CARLOS ALBERTO CHIRICHIGNO MENA</v>
      </c>
      <c r="AD527" s="122" t="e">
        <f>VLOOKUP(Tabla1[[#This Row],[dn]],'Reporte de casos MAD'!H:W,16,0)</f>
        <v>#N/A</v>
      </c>
      <c r="AE527" s="120" t="e">
        <f>VLOOKUP(Tabla1[[#This Row],[dn]],'HOJA 3 MEDICAMENTOS'!G:Q,11,0)</f>
        <v>#N/A</v>
      </c>
      <c r="AF527" s="119" t="e">
        <f>VLOOKUP(Tabla1[[#This Row],[dn]],'base pendientes viva 1a'!C:Q,15,0)</f>
        <v>#N/A</v>
      </c>
      <c r="AG527" s="119"/>
      <c r="AH527" s="119"/>
      <c r="AI527" s="120" t="str">
        <f>VLOOKUP(Tabla1[[#This Row],[MOTIVO]],clasificador!A:C,2,0)</f>
        <v>Acceso</v>
      </c>
      <c r="AJ527" s="120" t="str">
        <f>VLOOKUP(Tabla1[[#This Row],[MOTIVO]],clasificador!A:C,3,0)</f>
        <v>SERVICIO</v>
      </c>
      <c r="AK527" s="329"/>
    </row>
    <row r="528" spans="1:37" ht="18.75" customHeight="1">
      <c r="A528" s="120">
        <f>YEAR(Tabla1[[#This Row],[FECHA DEL INCIDENTE]])*100+MONTH(Tabla1[[#This Row],[FECHA DEL INCIDENTE]])</f>
        <v>202507</v>
      </c>
      <c r="B528" s="120" t="s">
        <v>6347</v>
      </c>
      <c r="C528" s="120" t="s">
        <v>6348</v>
      </c>
      <c r="D528" s="120" t="s">
        <v>1067</v>
      </c>
      <c r="E528" s="120" t="s">
        <v>400</v>
      </c>
      <c r="F528" s="120" t="s">
        <v>2</v>
      </c>
      <c r="G528" s="232">
        <v>29716505</v>
      </c>
      <c r="H528" s="122" t="s">
        <v>7806</v>
      </c>
      <c r="I528" s="119"/>
      <c r="J528" s="235">
        <v>954179269</v>
      </c>
      <c r="K528" s="92" t="s">
        <v>7807</v>
      </c>
      <c r="L528" s="120"/>
      <c r="M528" s="120"/>
      <c r="N528" s="119" t="s">
        <v>6498</v>
      </c>
      <c r="O528" s="120" t="s">
        <v>299</v>
      </c>
      <c r="P528" s="121" t="s">
        <v>7808</v>
      </c>
      <c r="Q528" s="125" t="s">
        <v>313</v>
      </c>
      <c r="R528" s="10" t="s">
        <v>400</v>
      </c>
      <c r="S528" s="1" t="s">
        <v>6759</v>
      </c>
      <c r="T528" s="117">
        <v>45848</v>
      </c>
      <c r="U528" s="124" t="s">
        <v>7809</v>
      </c>
      <c r="V528" s="117">
        <v>45873</v>
      </c>
      <c r="W528" s="120" t="s">
        <v>141</v>
      </c>
      <c r="X528" s="120">
        <f>NETWORKDAYS(Tabla1[[#This Row],[FECHA DEL INCIDENTE]],Tabla1[[#This Row],[FECHA DE RESPUESTA]])</f>
        <v>18</v>
      </c>
      <c r="Y528" s="120" t="str">
        <f>IF(Tabla1[[#This Row],[ESTADO]]="ACTIVA","ACTIVA",IF(Tabla1[[#This Row],[ESTADO]]="CERRADA","CERRADA",IF(Tabla1[[#This Row],[ESTADO]]="TRASLADADA","CERRADA",IF(Tabla1[[#This Row],[ESTADO]]="DESMONTADA","CERRADA",IF(Tabla1[[#This Row],[ESTADO]]="SEGUIMIENTO","ACTIVA")))))</f>
        <v>CERRADA</v>
      </c>
      <c r="Z528" s="120" t="str">
        <f>+IF(Tabla1[[#This Row],[T. RESPUESTA]]&lt;=1,"24 HORAS",IF(Tabla1[[#This Row],[T. RESPUESTA]]=2,"48 HORAS",IF(Tabla1[[#This Row],[T. RESPUESTA]]=3,"72 HORAS",IF(Tabla1[[#This Row],[T. RESPUESTA]]=4,"96 HORAS",IF(Tabla1[[#This Row],[T. RESPUESTA]]=5,"120 HORAS",IF(Tabla1[[#This Row],[T. RESPUESTA]]&gt;=6,"6 DIAS O MAS","ERROR"))))))</f>
        <v>6 DIAS O MAS</v>
      </c>
      <c r="AA528" s="120" t="s">
        <v>6355</v>
      </c>
      <c r="AB528" s="120" t="str">
        <f>TEXT(Tabla1[[#This Row],[FECHA DEL INCIDENTE]],"MMM-DD")</f>
        <v>jul-10</v>
      </c>
      <c r="AC528" s="122" t="e">
        <f>VLOOKUP(G528,'Archivo data rimac reclamos'!B:C,2,0)</f>
        <v>#N/A</v>
      </c>
      <c r="AD528" s="122" t="e">
        <f>VLOOKUP(Tabla1[[#This Row],[dn]],'Reporte de casos MAD'!H:W,16,0)</f>
        <v>#N/A</v>
      </c>
      <c r="AE528" s="120" t="e">
        <f>VLOOKUP(Tabla1[[#This Row],[dn]],'HOJA 3 MEDICAMENTOS'!G:Q,11,0)</f>
        <v>#N/A</v>
      </c>
      <c r="AF528" s="119" t="e">
        <f>VLOOKUP(Tabla1[[#This Row],[dn]],'base pendientes viva 1a'!C:Q,15,0)</f>
        <v>#N/A</v>
      </c>
      <c r="AG528" s="119"/>
      <c r="AH528" s="119"/>
      <c r="AI528" s="120" t="str">
        <f>VLOOKUP(Tabla1[[#This Row],[MOTIVO]],clasificador!A:C,2,0)</f>
        <v>Acceso</v>
      </c>
      <c r="AJ528" s="120" t="str">
        <f>VLOOKUP(Tabla1[[#This Row],[MOTIVO]],clasificador!A:C,3,0)</f>
        <v>SERVICIO</v>
      </c>
      <c r="AK528" s="329"/>
    </row>
    <row r="529" spans="1:37" ht="18.75" hidden="1" customHeight="1">
      <c r="A529" s="120">
        <f>YEAR(Tabla1[[#This Row],[FECHA DEL INCIDENTE]])*100+MONTH(Tabla1[[#This Row],[FECHA DEL INCIDENTE]])</f>
        <v>202507</v>
      </c>
      <c r="B529" s="120" t="s">
        <v>6347</v>
      </c>
      <c r="C529" s="120" t="s">
        <v>6348</v>
      </c>
      <c r="D529" s="120" t="s">
        <v>1067</v>
      </c>
      <c r="E529" s="1" t="s">
        <v>6819</v>
      </c>
      <c r="F529" s="120" t="s">
        <v>2</v>
      </c>
      <c r="G529" s="232">
        <v>40572187</v>
      </c>
      <c r="H529" s="122" t="s">
        <v>7810</v>
      </c>
      <c r="I529" s="119"/>
      <c r="J529" s="235">
        <v>968989816</v>
      </c>
      <c r="K529" s="120"/>
      <c r="L529" s="120" t="s">
        <v>7811</v>
      </c>
      <c r="M529" s="120"/>
      <c r="N529" s="119" t="s">
        <v>26</v>
      </c>
      <c r="O529" s="1" t="s">
        <v>358</v>
      </c>
      <c r="P529" s="121" t="s">
        <v>7812</v>
      </c>
      <c r="Q529" s="125" t="s">
        <v>7353</v>
      </c>
      <c r="R529" s="10" t="s">
        <v>338</v>
      </c>
      <c r="S529" s="1" t="s">
        <v>6353</v>
      </c>
      <c r="T529" s="117">
        <v>45852</v>
      </c>
      <c r="U529" s="67" t="s">
        <v>7813</v>
      </c>
      <c r="V529" s="117">
        <v>45918</v>
      </c>
      <c r="W529" s="1" t="s">
        <v>141</v>
      </c>
      <c r="X529" s="120">
        <f>NETWORKDAYS(Tabla1[[#This Row],[FECHA DEL INCIDENTE]],Tabla1[[#This Row],[FECHA DE RESPUESTA]])</f>
        <v>49</v>
      </c>
      <c r="Y529" s="120" t="str">
        <f>IF(Tabla1[[#This Row],[ESTADO]]="ACTIVA","ACTIVA",IF(Tabla1[[#This Row],[ESTADO]]="CERRADA","CERRADA",IF(Tabla1[[#This Row],[ESTADO]]="TRASLADADA","CERRADA",IF(Tabla1[[#This Row],[ESTADO]]="DESMONTADA","CERRADA",IF(Tabla1[[#This Row],[ESTADO]]="SEGUIMIENTO","ACTIVA")))))</f>
        <v>CERRADA</v>
      </c>
      <c r="Z529" s="120" t="str">
        <f>+IF(Tabla1[[#This Row],[T. RESPUESTA]]&lt;=1,"24 HORAS",IF(Tabla1[[#This Row],[T. RESPUESTA]]=2,"48 HORAS",IF(Tabla1[[#This Row],[T. RESPUESTA]]=3,"72 HORAS",IF(Tabla1[[#This Row],[T. RESPUESTA]]=4,"96 HORAS",IF(Tabla1[[#This Row],[T. RESPUESTA]]=5,"120 HORAS",IF(Tabla1[[#This Row],[T. RESPUESTA]]&gt;=6,"6 DIAS O MAS","ERROR"))))))</f>
        <v>6 DIAS O MAS</v>
      </c>
      <c r="AA529" s="120" t="s">
        <v>6355</v>
      </c>
      <c r="AB529" s="120" t="str">
        <f>TEXT(Tabla1[[#This Row],[FECHA DEL INCIDENTE]],"MMM-DD")</f>
        <v>jul-14</v>
      </c>
      <c r="AC529" s="122" t="e">
        <f>VLOOKUP(G529,'Archivo data rimac reclamos'!B:C,2,0)</f>
        <v>#N/A</v>
      </c>
      <c r="AD529" s="122" t="e">
        <f>VLOOKUP(Tabla1[[#This Row],[dn]],'Reporte de casos MAD'!H:W,16,0)</f>
        <v>#N/A</v>
      </c>
      <c r="AE529" s="120" t="e">
        <f>VLOOKUP(Tabla1[[#This Row],[dn]],'HOJA 3 MEDICAMENTOS'!G:Q,11,0)</f>
        <v>#N/A</v>
      </c>
      <c r="AF529" s="119" t="e">
        <f>VLOOKUP(Tabla1[[#This Row],[dn]],'base pendientes viva 1a'!C:Q,15,0)</f>
        <v>#N/A</v>
      </c>
      <c r="AG529" s="119"/>
      <c r="AH529" s="119"/>
      <c r="AI529" s="120" t="str">
        <f>VLOOKUP(Tabla1[[#This Row],[MOTIVO]],clasificador!A:C,2,0)</f>
        <v>Tramites Administrativos</v>
      </c>
      <c r="AJ529" s="120" t="str">
        <f>VLOOKUP(Tabla1[[#This Row],[MOTIVO]],clasificador!A:C,3,0)</f>
        <v>CALIDAD</v>
      </c>
      <c r="AK529" s="329"/>
    </row>
    <row r="530" spans="1:37" ht="18.75" customHeight="1">
      <c r="A530" s="120">
        <f>YEAR(Tabla1[[#This Row],[FECHA DEL INCIDENTE]])*100+MONTH(Tabla1[[#This Row],[FECHA DEL INCIDENTE]])</f>
        <v>202507</v>
      </c>
      <c r="B530" s="120" t="s">
        <v>6347</v>
      </c>
      <c r="C530" s="120" t="s">
        <v>6348</v>
      </c>
      <c r="D530" s="120" t="s">
        <v>1067</v>
      </c>
      <c r="E530" s="120" t="s">
        <v>400</v>
      </c>
      <c r="F530" s="120" t="s">
        <v>2</v>
      </c>
      <c r="G530" s="232">
        <v>73165243</v>
      </c>
      <c r="H530" s="122" t="s">
        <v>7814</v>
      </c>
      <c r="I530" s="119"/>
      <c r="J530" s="235">
        <v>990186577</v>
      </c>
      <c r="K530" s="92" t="s">
        <v>7815</v>
      </c>
      <c r="L530" s="120"/>
      <c r="M530" s="120"/>
      <c r="N530" s="119" t="s">
        <v>6498</v>
      </c>
      <c r="O530" s="120" t="s">
        <v>299</v>
      </c>
      <c r="P530" s="121" t="s">
        <v>7816</v>
      </c>
      <c r="Q530" s="125" t="s">
        <v>313</v>
      </c>
      <c r="R530" s="10" t="s">
        <v>400</v>
      </c>
      <c r="S530" s="120" t="s">
        <v>6370</v>
      </c>
      <c r="T530" s="117">
        <v>45853</v>
      </c>
      <c r="U530" s="124" t="s">
        <v>7817</v>
      </c>
      <c r="V530" s="117">
        <v>45863</v>
      </c>
      <c r="W530" s="120" t="s">
        <v>141</v>
      </c>
      <c r="X530" s="120">
        <f>NETWORKDAYS(Tabla1[[#This Row],[FECHA DEL INCIDENTE]],Tabla1[[#This Row],[FECHA DE RESPUESTA]])</f>
        <v>9</v>
      </c>
      <c r="Y530" s="120" t="str">
        <f>IF(Tabla1[[#This Row],[ESTADO]]="ACTIVA","ACTIVA",IF(Tabla1[[#This Row],[ESTADO]]="CERRADA","CERRADA",IF(Tabla1[[#This Row],[ESTADO]]="TRASLADADA","CERRADA",IF(Tabla1[[#This Row],[ESTADO]]="DESMONTADA","CERRADA",IF(Tabla1[[#This Row],[ESTADO]]="SEGUIMIENTO","ACTIVA")))))</f>
        <v>CERRADA</v>
      </c>
      <c r="Z530" s="120" t="str">
        <f>+IF(Tabla1[[#This Row],[T. RESPUESTA]]&lt;=1,"24 HORAS",IF(Tabla1[[#This Row],[T. RESPUESTA]]=2,"48 HORAS",IF(Tabla1[[#This Row],[T. RESPUESTA]]=3,"72 HORAS",IF(Tabla1[[#This Row],[T. RESPUESTA]]=4,"96 HORAS",IF(Tabla1[[#This Row],[T. RESPUESTA]]=5,"120 HORAS",IF(Tabla1[[#This Row],[T. RESPUESTA]]&gt;=6,"6 DIAS O MAS","ERROR"))))))</f>
        <v>6 DIAS O MAS</v>
      </c>
      <c r="AA530" s="120" t="s">
        <v>6355</v>
      </c>
      <c r="AB530" s="120" t="str">
        <f>TEXT(Tabla1[[#This Row],[FECHA DEL INCIDENTE]],"MMM-DD")</f>
        <v>jul-15</v>
      </c>
      <c r="AC530" s="122" t="e">
        <f>VLOOKUP(G530,'Archivo data rimac reclamos'!B:C,2,0)</f>
        <v>#N/A</v>
      </c>
      <c r="AD530" s="122" t="e">
        <f>VLOOKUP(Tabla1[[#This Row],[dn]],'Reporte de casos MAD'!H:W,16,0)</f>
        <v>#N/A</v>
      </c>
      <c r="AE530" s="120" t="e">
        <f>VLOOKUP(Tabla1[[#This Row],[dn]],'HOJA 3 MEDICAMENTOS'!G:Q,11,0)</f>
        <v>#N/A</v>
      </c>
      <c r="AF530" s="119" t="e">
        <f>VLOOKUP(Tabla1[[#This Row],[dn]],'base pendientes viva 1a'!C:Q,15,0)</f>
        <v>#N/A</v>
      </c>
      <c r="AG530" s="119"/>
      <c r="AH530" s="119"/>
      <c r="AI530" s="120" t="str">
        <f>VLOOKUP(Tabla1[[#This Row],[MOTIVO]],clasificador!A:C,2,0)</f>
        <v>Acceso</v>
      </c>
      <c r="AJ530" s="120" t="str">
        <f>VLOOKUP(Tabla1[[#This Row],[MOTIVO]],clasificador!A:C,3,0)</f>
        <v>SERVICIO</v>
      </c>
      <c r="AK530" s="329"/>
    </row>
    <row r="531" spans="1:37" ht="18.75" hidden="1" customHeight="1">
      <c r="A531" s="120">
        <f>YEAR(Tabla1[[#This Row],[FECHA DEL INCIDENTE]])*100+MONTH(Tabla1[[#This Row],[FECHA DEL INCIDENTE]])</f>
        <v>202507</v>
      </c>
      <c r="B531" s="139" t="s">
        <v>6347</v>
      </c>
      <c r="C531" s="139" t="s">
        <v>6348</v>
      </c>
      <c r="D531" s="139" t="s">
        <v>1067</v>
      </c>
      <c r="E531" s="120" t="s">
        <v>400</v>
      </c>
      <c r="F531" s="87" t="s">
        <v>2</v>
      </c>
      <c r="G531" s="236" t="s">
        <v>6842</v>
      </c>
      <c r="H531" s="88" t="s">
        <v>6843</v>
      </c>
      <c r="I531" s="119"/>
      <c r="J531" s="235"/>
      <c r="K531" s="120"/>
      <c r="L531" s="120"/>
      <c r="M531" s="120"/>
      <c r="N531" s="119" t="s">
        <v>6498</v>
      </c>
      <c r="O531" s="120" t="s">
        <v>299</v>
      </c>
      <c r="P531" s="121" t="s">
        <v>7818</v>
      </c>
      <c r="Q531" s="125" t="s">
        <v>6352</v>
      </c>
      <c r="R531" s="129" t="s">
        <v>338</v>
      </c>
      <c r="S531" s="1" t="s">
        <v>6353</v>
      </c>
      <c r="T531" s="117">
        <v>45853</v>
      </c>
      <c r="U531" s="124" t="s">
        <v>7819</v>
      </c>
      <c r="V531" s="117">
        <v>45859</v>
      </c>
      <c r="W531" s="120" t="s">
        <v>141</v>
      </c>
      <c r="X531" s="120">
        <f>NETWORKDAYS(Tabla1[[#This Row],[FECHA DEL INCIDENTE]],Tabla1[[#This Row],[FECHA DE RESPUESTA]])</f>
        <v>5</v>
      </c>
      <c r="Y531" s="120" t="str">
        <f>IF(Tabla1[[#This Row],[ESTADO]]="ACTIVA","ACTIVA",IF(Tabla1[[#This Row],[ESTADO]]="CERRADA","CERRADA",IF(Tabla1[[#This Row],[ESTADO]]="TRASLADADA","CERRADA",IF(Tabla1[[#This Row],[ESTADO]]="DESMONTADA","CERRADA",IF(Tabla1[[#This Row],[ESTADO]]="SEGUIMIENTO","ACTIVA")))))</f>
        <v>CERRADA</v>
      </c>
      <c r="Z531" s="120" t="str">
        <f>+IF(Tabla1[[#This Row],[T. RESPUESTA]]&lt;=1,"24 HORAS",IF(Tabla1[[#This Row],[T. RESPUESTA]]=2,"48 HORAS",IF(Tabla1[[#This Row],[T. RESPUESTA]]=3,"72 HORAS",IF(Tabla1[[#This Row],[T. RESPUESTA]]=4,"96 HORAS",IF(Tabla1[[#This Row],[T. RESPUESTA]]=5,"120 HORAS",IF(Tabla1[[#This Row],[T. RESPUESTA]]&gt;=6,"6 DIAS O MAS","ERROR"))))))</f>
        <v>120 HORAS</v>
      </c>
      <c r="AA531" s="120" t="s">
        <v>6355</v>
      </c>
      <c r="AB531" s="120" t="str">
        <f>TEXT(Tabla1[[#This Row],[FECHA DEL INCIDENTE]],"MMM-DD")</f>
        <v>jul-15</v>
      </c>
      <c r="AC531" s="122" t="e">
        <f>VLOOKUP(G531,'Archivo data rimac reclamos'!B:C,2,0)</f>
        <v>#N/A</v>
      </c>
      <c r="AD531" s="122" t="e">
        <f>VLOOKUP(Tabla1[[#This Row],[dn]],'Reporte de casos MAD'!H:W,16,0)</f>
        <v>#N/A</v>
      </c>
      <c r="AE531" s="120" t="e">
        <f>VLOOKUP(Tabla1[[#This Row],[dn]],'HOJA 3 MEDICAMENTOS'!G:Q,11,0)</f>
        <v>#N/A</v>
      </c>
      <c r="AF531" s="119" t="e">
        <f>VLOOKUP(Tabla1[[#This Row],[dn]],'base pendientes viva 1a'!C:Q,15,0)</f>
        <v>#N/A</v>
      </c>
      <c r="AG531" s="119"/>
      <c r="AH531" s="119"/>
      <c r="AI531" s="120" t="str">
        <f>VLOOKUP(Tabla1[[#This Row],[MOTIVO]],clasificador!A:C,2,0)</f>
        <v>Medicamentos</v>
      </c>
      <c r="AJ531" s="120" t="str">
        <f>VLOOKUP(Tabla1[[#This Row],[MOTIVO]],clasificador!A:C,3,0)</f>
        <v>SERVICIO</v>
      </c>
      <c r="AK531" s="329"/>
    </row>
    <row r="532" spans="1:37" ht="18.75" hidden="1" customHeight="1">
      <c r="A532" s="120">
        <f>YEAR(Tabla1[[#This Row],[FECHA DEL INCIDENTE]])*100+MONTH(Tabla1[[#This Row],[FECHA DEL INCIDENTE]])</f>
        <v>202507</v>
      </c>
      <c r="B532" s="120" t="s">
        <v>6347</v>
      </c>
      <c r="C532" s="120" t="s">
        <v>6348</v>
      </c>
      <c r="D532" s="120" t="s">
        <v>1067</v>
      </c>
      <c r="E532" s="1" t="s">
        <v>400</v>
      </c>
      <c r="F532" s="120"/>
      <c r="G532" s="232"/>
      <c r="H532" s="2" t="s">
        <v>7820</v>
      </c>
      <c r="I532" s="119"/>
      <c r="J532" s="235"/>
      <c r="K532" s="120"/>
      <c r="L532" s="120"/>
      <c r="M532" s="120"/>
      <c r="N532" s="119" t="s">
        <v>6498</v>
      </c>
      <c r="O532" s="1" t="s">
        <v>299</v>
      </c>
      <c r="P532" s="121" t="s">
        <v>7821</v>
      </c>
      <c r="Q532" s="6" t="s">
        <v>6352</v>
      </c>
      <c r="R532" s="10" t="s">
        <v>338</v>
      </c>
      <c r="S532" s="1" t="s">
        <v>6353</v>
      </c>
      <c r="T532" s="117">
        <v>45853</v>
      </c>
      <c r="U532" s="67" t="s">
        <v>7822</v>
      </c>
      <c r="V532" s="117">
        <v>45884</v>
      </c>
      <c r="W532" s="1" t="s">
        <v>141</v>
      </c>
      <c r="X532" s="120">
        <f>NETWORKDAYS(Tabla1[[#This Row],[FECHA DEL INCIDENTE]],Tabla1[[#This Row],[FECHA DE RESPUESTA]])</f>
        <v>24</v>
      </c>
      <c r="Y532" s="120" t="str">
        <f>IF(Tabla1[[#This Row],[ESTADO]]="ACTIVA","ACTIVA",IF(Tabla1[[#This Row],[ESTADO]]="CERRADA","CERRADA",IF(Tabla1[[#This Row],[ESTADO]]="TRASLADADA","CERRADA",IF(Tabla1[[#This Row],[ESTADO]]="DESMONTADA","CERRADA",IF(Tabla1[[#This Row],[ESTADO]]="SEGUIMIENTO","ACTIVA")))))</f>
        <v>CERRADA</v>
      </c>
      <c r="Z532" s="120" t="str">
        <f>+IF(Tabla1[[#This Row],[T. RESPUESTA]]&lt;=1,"24 HORAS",IF(Tabla1[[#This Row],[T. RESPUESTA]]=2,"48 HORAS",IF(Tabla1[[#This Row],[T. RESPUESTA]]=3,"72 HORAS",IF(Tabla1[[#This Row],[T. RESPUESTA]]=4,"96 HORAS",IF(Tabla1[[#This Row],[T. RESPUESTA]]=5,"120 HORAS",IF(Tabla1[[#This Row],[T. RESPUESTA]]&gt;=6,"6 DIAS O MAS","ERROR"))))))</f>
        <v>6 DIAS O MAS</v>
      </c>
      <c r="AA532" s="120" t="s">
        <v>6355</v>
      </c>
      <c r="AB532" s="120" t="str">
        <f>TEXT(Tabla1[[#This Row],[FECHA DEL INCIDENTE]],"MMM-DD")</f>
        <v>jul-15</v>
      </c>
      <c r="AC532" s="122" t="e">
        <f>VLOOKUP(G532,'Archivo data rimac reclamos'!B:C,2,0)</f>
        <v>#N/A</v>
      </c>
      <c r="AD532" s="122" t="e">
        <f>VLOOKUP(Tabla1[[#This Row],[dn]],'Reporte de casos MAD'!H:W,16,0)</f>
        <v>#N/A</v>
      </c>
      <c r="AE532" s="120" t="e">
        <f>VLOOKUP(Tabla1[[#This Row],[dn]],'HOJA 3 MEDICAMENTOS'!G:Q,11,0)</f>
        <v>#N/A</v>
      </c>
      <c r="AF532" s="119" t="e">
        <f>VLOOKUP(Tabla1[[#This Row],[dn]],'base pendientes viva 1a'!C:Q,15,0)</f>
        <v>#N/A</v>
      </c>
      <c r="AG532" s="119"/>
      <c r="AH532" s="119"/>
      <c r="AI532" s="120" t="str">
        <f>VLOOKUP(Tabla1[[#This Row],[MOTIVO]],clasificador!A:C,2,0)</f>
        <v>Medicamentos</v>
      </c>
      <c r="AJ532" s="120" t="str">
        <f>VLOOKUP(Tabla1[[#This Row],[MOTIVO]],clasificador!A:C,3,0)</f>
        <v>SERVICIO</v>
      </c>
      <c r="AK532" s="329"/>
    </row>
    <row r="533" spans="1:37" ht="18.75" hidden="1" customHeight="1">
      <c r="A533" s="120">
        <f>YEAR(Tabla1[[#This Row],[FECHA DEL INCIDENTE]])*100+MONTH(Tabla1[[#This Row],[FECHA DEL INCIDENTE]])</f>
        <v>202507</v>
      </c>
      <c r="B533" s="120" t="s">
        <v>6347</v>
      </c>
      <c r="C533" s="120" t="s">
        <v>6348</v>
      </c>
      <c r="D533" s="120" t="s">
        <v>1067</v>
      </c>
      <c r="E533" s="120" t="s">
        <v>400</v>
      </c>
      <c r="F533" s="120" t="s">
        <v>2</v>
      </c>
      <c r="G533" s="232">
        <v>41765109</v>
      </c>
      <c r="H533" s="122" t="s">
        <v>7823</v>
      </c>
      <c r="I533" s="119"/>
      <c r="J533" s="235">
        <v>975580536</v>
      </c>
      <c r="K533" s="120"/>
      <c r="L533" s="120"/>
      <c r="M533" s="120"/>
      <c r="N533" s="119" t="s">
        <v>6498</v>
      </c>
      <c r="O533" s="120" t="s">
        <v>299</v>
      </c>
      <c r="P533" s="121" t="s">
        <v>7824</v>
      </c>
      <c r="Q533" s="125" t="s">
        <v>7746</v>
      </c>
      <c r="R533" s="129" t="s">
        <v>7436</v>
      </c>
      <c r="S533" s="120" t="s">
        <v>299</v>
      </c>
      <c r="T533" s="117">
        <v>45854</v>
      </c>
      <c r="U533" s="124" t="s">
        <v>7825</v>
      </c>
      <c r="V533" s="117">
        <v>45873</v>
      </c>
      <c r="W533" s="120" t="s">
        <v>6584</v>
      </c>
      <c r="X533" s="120">
        <f>NETWORKDAYS(Tabla1[[#This Row],[FECHA DEL INCIDENTE]],Tabla1[[#This Row],[FECHA DE RESPUESTA]])</f>
        <v>14</v>
      </c>
      <c r="Y533" s="120" t="str">
        <f>IF(Tabla1[[#This Row],[ESTADO]]="ACTIVA","ACTIVA",IF(Tabla1[[#This Row],[ESTADO]]="CERRADA","CERRADA",IF(Tabla1[[#This Row],[ESTADO]]="TRASLADADA","CERRADA",IF(Tabla1[[#This Row],[ESTADO]]="DESMONTADA","CERRADA",IF(Tabla1[[#This Row],[ESTADO]]="SEGUIMIENTO","ACTIVA")))))</f>
        <v>CERRADA</v>
      </c>
      <c r="Z533" s="120" t="str">
        <f>+IF(Tabla1[[#This Row],[T. RESPUESTA]]&lt;=1,"24 HORAS",IF(Tabla1[[#This Row],[T. RESPUESTA]]=2,"48 HORAS",IF(Tabla1[[#This Row],[T. RESPUESTA]]=3,"72 HORAS",IF(Tabla1[[#This Row],[T. RESPUESTA]]=4,"96 HORAS",IF(Tabla1[[#This Row],[T. RESPUESTA]]=5,"120 HORAS",IF(Tabla1[[#This Row],[T. RESPUESTA]]&gt;=6,"6 DIAS O MAS","ERROR"))))))</f>
        <v>6 DIAS O MAS</v>
      </c>
      <c r="AA533" s="120" t="s">
        <v>6585</v>
      </c>
      <c r="AB533" s="120" t="str">
        <f>TEXT(Tabla1[[#This Row],[FECHA DEL INCIDENTE]],"MMM-DD")</f>
        <v>jul-16</v>
      </c>
      <c r="AC533" s="122" t="e">
        <f>VLOOKUP(G533,'Archivo data rimac reclamos'!B:C,2,0)</f>
        <v>#N/A</v>
      </c>
      <c r="AD533" s="122" t="e">
        <f>VLOOKUP(Tabla1[[#This Row],[dn]],'Reporte de casos MAD'!H:W,16,0)</f>
        <v>#N/A</v>
      </c>
      <c r="AE533" s="120" t="e">
        <f>VLOOKUP(Tabla1[[#This Row],[dn]],'HOJA 3 MEDICAMENTOS'!G:Q,11,0)</f>
        <v>#N/A</v>
      </c>
      <c r="AF533" s="119" t="e">
        <f>VLOOKUP(Tabla1[[#This Row],[dn]],'base pendientes viva 1a'!C:Q,15,0)</f>
        <v>#N/A</v>
      </c>
      <c r="AG533" s="119"/>
      <c r="AH533" s="119"/>
      <c r="AI533" s="120" t="str">
        <f>VLOOKUP(Tabla1[[#This Row],[MOTIVO]],clasificador!A:C,2,0)</f>
        <v>Eps</v>
      </c>
      <c r="AJ533" s="120" t="str">
        <f>VLOOKUP(Tabla1[[#This Row],[MOTIVO]],clasificador!A:C,3,0)</f>
        <v>NO ATRIBUIBLE</v>
      </c>
      <c r="AK533" s="329"/>
    </row>
    <row r="534" spans="1:37" ht="18.75" hidden="1" customHeight="1">
      <c r="A534" s="120">
        <f>YEAR(Tabla1[[#This Row],[FECHA DEL INCIDENTE]])*100+MONTH(Tabla1[[#This Row],[FECHA DEL INCIDENTE]])</f>
        <v>202507</v>
      </c>
      <c r="B534" s="120" t="s">
        <v>6347</v>
      </c>
      <c r="C534" s="120" t="s">
        <v>6348</v>
      </c>
      <c r="D534" s="120" t="s">
        <v>1067</v>
      </c>
      <c r="E534" s="120" t="s">
        <v>400</v>
      </c>
      <c r="F534" s="120" t="s">
        <v>2</v>
      </c>
      <c r="G534" s="232">
        <v>6802021</v>
      </c>
      <c r="H534" s="122" t="s">
        <v>7826</v>
      </c>
      <c r="I534" s="119"/>
      <c r="J534" s="235">
        <v>975580536</v>
      </c>
      <c r="K534" s="120"/>
      <c r="L534" s="120"/>
      <c r="M534" s="120"/>
      <c r="N534" s="119" t="s">
        <v>6498</v>
      </c>
      <c r="O534" s="120" t="s">
        <v>299</v>
      </c>
      <c r="P534" s="121" t="s">
        <v>7827</v>
      </c>
      <c r="Q534" s="125" t="s">
        <v>7746</v>
      </c>
      <c r="R534" s="129" t="s">
        <v>7436</v>
      </c>
      <c r="S534" s="120" t="s">
        <v>299</v>
      </c>
      <c r="T534" s="117">
        <v>45854</v>
      </c>
      <c r="U534" s="124" t="s">
        <v>7828</v>
      </c>
      <c r="V534" s="117">
        <v>45854</v>
      </c>
      <c r="W534" s="120" t="s">
        <v>6584</v>
      </c>
      <c r="X534" s="120">
        <f>NETWORKDAYS(Tabla1[[#This Row],[FECHA DEL INCIDENTE]],Tabla1[[#This Row],[FECHA DE RESPUESTA]])</f>
        <v>1</v>
      </c>
      <c r="Y534" s="120" t="str">
        <f>IF(Tabla1[[#This Row],[ESTADO]]="ACTIVA","ACTIVA",IF(Tabla1[[#This Row],[ESTADO]]="CERRADA","CERRADA",IF(Tabla1[[#This Row],[ESTADO]]="TRASLADADA","CERRADA",IF(Tabla1[[#This Row],[ESTADO]]="DESMONTADA","CERRADA",IF(Tabla1[[#This Row],[ESTADO]]="SEGUIMIENTO","ACTIVA")))))</f>
        <v>CERRADA</v>
      </c>
      <c r="Z534" s="120" t="str">
        <f>+IF(Tabla1[[#This Row],[T. RESPUESTA]]&lt;=1,"24 HORAS",IF(Tabla1[[#This Row],[T. RESPUESTA]]=2,"48 HORAS",IF(Tabla1[[#This Row],[T. RESPUESTA]]=3,"72 HORAS",IF(Tabla1[[#This Row],[T. RESPUESTA]]=4,"96 HORAS",IF(Tabla1[[#This Row],[T. RESPUESTA]]=5,"120 HORAS",IF(Tabla1[[#This Row],[T. RESPUESTA]]&gt;=6,"6 DIAS O MAS","ERROR"))))))</f>
        <v>24 HORAS</v>
      </c>
      <c r="AA534" s="120" t="s">
        <v>6585</v>
      </c>
      <c r="AB534" s="120" t="str">
        <f>TEXT(Tabla1[[#This Row],[FECHA DEL INCIDENTE]],"MMM-DD")</f>
        <v>jul-16</v>
      </c>
      <c r="AC534" s="122" t="e">
        <f>VLOOKUP(G534,'Archivo data rimac reclamos'!B:C,2,0)</f>
        <v>#N/A</v>
      </c>
      <c r="AD534" s="122" t="e">
        <f>VLOOKUP(Tabla1[[#This Row],[dn]],'Reporte de casos MAD'!H:W,16,0)</f>
        <v>#N/A</v>
      </c>
      <c r="AE534" s="120" t="e">
        <f>VLOOKUP(Tabla1[[#This Row],[dn]],'HOJA 3 MEDICAMENTOS'!G:Q,11,0)</f>
        <v>#N/A</v>
      </c>
      <c r="AF534" s="119" t="e">
        <f>VLOOKUP(Tabla1[[#This Row],[dn]],'base pendientes viva 1a'!C:Q,15,0)</f>
        <v>#N/A</v>
      </c>
      <c r="AG534" s="119"/>
      <c r="AH534" s="119"/>
      <c r="AI534" s="120" t="str">
        <f>VLOOKUP(Tabla1[[#This Row],[MOTIVO]],clasificador!A:C,2,0)</f>
        <v>Eps</v>
      </c>
      <c r="AJ534" s="120" t="str">
        <f>VLOOKUP(Tabla1[[#This Row],[MOTIVO]],clasificador!A:C,3,0)</f>
        <v>NO ATRIBUIBLE</v>
      </c>
      <c r="AK534" s="329"/>
    </row>
    <row r="535" spans="1:37" ht="18.75" hidden="1" customHeight="1">
      <c r="A535" s="120">
        <f>YEAR(Tabla1[[#This Row],[FECHA DEL INCIDENTE]])*100+MONTH(Tabla1[[#This Row],[FECHA DEL INCIDENTE]])</f>
        <v>202507</v>
      </c>
      <c r="B535" s="120" t="s">
        <v>6347</v>
      </c>
      <c r="C535" s="120" t="s">
        <v>6348</v>
      </c>
      <c r="D535" s="120" t="s">
        <v>1067</v>
      </c>
      <c r="E535" s="120" t="s">
        <v>400</v>
      </c>
      <c r="F535" s="120"/>
      <c r="G535" s="232"/>
      <c r="H535" s="122" t="s">
        <v>7829</v>
      </c>
      <c r="I535" s="119"/>
      <c r="J535" s="235"/>
      <c r="K535" s="120"/>
      <c r="L535" s="120"/>
      <c r="M535" s="120"/>
      <c r="N535" s="119" t="s">
        <v>6498</v>
      </c>
      <c r="O535" s="120" t="s">
        <v>299</v>
      </c>
      <c r="P535" s="121" t="s">
        <v>7830</v>
      </c>
      <c r="Q535" s="125" t="s">
        <v>6600</v>
      </c>
      <c r="R535" s="129" t="s">
        <v>7436</v>
      </c>
      <c r="S535" s="120" t="s">
        <v>299</v>
      </c>
      <c r="T535" s="117">
        <v>45855</v>
      </c>
      <c r="U535" s="124" t="s">
        <v>7831</v>
      </c>
      <c r="V535" s="117">
        <v>45855</v>
      </c>
      <c r="W535" s="120" t="s">
        <v>6584</v>
      </c>
      <c r="X535" s="120">
        <f>NETWORKDAYS(Tabla1[[#This Row],[FECHA DEL INCIDENTE]],Tabla1[[#This Row],[FECHA DE RESPUESTA]])</f>
        <v>1</v>
      </c>
      <c r="Y535" s="120" t="str">
        <f>IF(Tabla1[[#This Row],[ESTADO]]="ACTIVA","ACTIVA",IF(Tabla1[[#This Row],[ESTADO]]="CERRADA","CERRADA",IF(Tabla1[[#This Row],[ESTADO]]="TRASLADADA","CERRADA",IF(Tabla1[[#This Row],[ESTADO]]="DESMONTADA","CERRADA",IF(Tabla1[[#This Row],[ESTADO]]="SEGUIMIENTO","ACTIVA")))))</f>
        <v>CERRADA</v>
      </c>
      <c r="Z535" s="120" t="str">
        <f>+IF(Tabla1[[#This Row],[T. RESPUESTA]]&lt;=1,"24 HORAS",IF(Tabla1[[#This Row],[T. RESPUESTA]]=2,"48 HORAS",IF(Tabla1[[#This Row],[T. RESPUESTA]]=3,"72 HORAS",IF(Tabla1[[#This Row],[T. RESPUESTA]]=4,"96 HORAS",IF(Tabla1[[#This Row],[T. RESPUESTA]]=5,"120 HORAS",IF(Tabla1[[#This Row],[T. RESPUESTA]]&gt;=6,"6 DIAS O MAS","ERROR"))))))</f>
        <v>24 HORAS</v>
      </c>
      <c r="AA535" s="120" t="s">
        <v>6585</v>
      </c>
      <c r="AB535" s="120" t="str">
        <f>TEXT(Tabla1[[#This Row],[FECHA DEL INCIDENTE]],"MMM-DD")</f>
        <v>jul-17</v>
      </c>
      <c r="AC535" s="122" t="e">
        <f>VLOOKUP(G535,'Archivo data rimac reclamos'!B:C,2,0)</f>
        <v>#N/A</v>
      </c>
      <c r="AD535" s="122" t="e">
        <f>VLOOKUP(Tabla1[[#This Row],[dn]],'Reporte de casos MAD'!H:W,16,0)</f>
        <v>#N/A</v>
      </c>
      <c r="AE535" s="120" t="e">
        <f>VLOOKUP(Tabla1[[#This Row],[dn]],'HOJA 3 MEDICAMENTOS'!G:Q,11,0)</f>
        <v>#N/A</v>
      </c>
      <c r="AF535" s="119" t="e">
        <f>VLOOKUP(Tabla1[[#This Row],[dn]],'base pendientes viva 1a'!C:Q,15,0)</f>
        <v>#N/A</v>
      </c>
      <c r="AG535" s="119"/>
      <c r="AH535" s="119"/>
      <c r="AI535" s="120" t="str">
        <f>VLOOKUP(Tabla1[[#This Row],[MOTIVO]],clasificador!A:C,2,0)</f>
        <v>Eps</v>
      </c>
      <c r="AJ535" s="120" t="str">
        <f>VLOOKUP(Tabla1[[#This Row],[MOTIVO]],clasificador!A:C,3,0)</f>
        <v>NO ATRIBUIBLE</v>
      </c>
      <c r="AK535" s="329"/>
    </row>
    <row r="536" spans="1:37" ht="18.75" hidden="1" customHeight="1">
      <c r="A536" s="120">
        <f>YEAR(Tabla1[[#This Row],[FECHA DEL INCIDENTE]])*100+MONTH(Tabla1[[#This Row],[FECHA DEL INCIDENTE]])</f>
        <v>202507</v>
      </c>
      <c r="B536" s="120" t="s">
        <v>6347</v>
      </c>
      <c r="C536" s="120" t="s">
        <v>6348</v>
      </c>
      <c r="D536" s="120" t="s">
        <v>1067</v>
      </c>
      <c r="E536" s="120" t="s">
        <v>400</v>
      </c>
      <c r="F536" s="120" t="s">
        <v>2</v>
      </c>
      <c r="G536" s="232">
        <v>40961303</v>
      </c>
      <c r="H536" s="122" t="s">
        <v>7832</v>
      </c>
      <c r="I536" s="119"/>
      <c r="J536" s="235"/>
      <c r="K536" s="120"/>
      <c r="L536" s="120"/>
      <c r="M536" s="120"/>
      <c r="N536" s="119" t="s">
        <v>6498</v>
      </c>
      <c r="O536" s="120" t="s">
        <v>299</v>
      </c>
      <c r="P536" s="121" t="s">
        <v>7833</v>
      </c>
      <c r="Q536" s="125" t="s">
        <v>313</v>
      </c>
      <c r="R536" s="129" t="s">
        <v>272</v>
      </c>
      <c r="S536" s="120" t="s">
        <v>6370</v>
      </c>
      <c r="T536" s="117">
        <v>45856</v>
      </c>
      <c r="U536" s="124" t="s">
        <v>7834</v>
      </c>
      <c r="V536" s="117">
        <v>45884</v>
      </c>
      <c r="W536" s="1" t="s">
        <v>141</v>
      </c>
      <c r="X536" s="120">
        <f>NETWORKDAYS(Tabla1[[#This Row],[FECHA DEL INCIDENTE]],Tabla1[[#This Row],[FECHA DE RESPUESTA]])</f>
        <v>21</v>
      </c>
      <c r="Y536" s="120" t="str">
        <f>IF(Tabla1[[#This Row],[ESTADO]]="ACTIVA","ACTIVA",IF(Tabla1[[#This Row],[ESTADO]]="CERRADA","CERRADA",IF(Tabla1[[#This Row],[ESTADO]]="TRASLADADA","CERRADA",IF(Tabla1[[#This Row],[ESTADO]]="DESMONTADA","CERRADA",IF(Tabla1[[#This Row],[ESTADO]]="SEGUIMIENTO","ACTIVA")))))</f>
        <v>CERRADA</v>
      </c>
      <c r="Z536" s="120" t="str">
        <f>+IF(Tabla1[[#This Row],[T. RESPUESTA]]&lt;=1,"24 HORAS",IF(Tabla1[[#This Row],[T. RESPUESTA]]=2,"48 HORAS",IF(Tabla1[[#This Row],[T. RESPUESTA]]=3,"72 HORAS",IF(Tabla1[[#This Row],[T. RESPUESTA]]=4,"96 HORAS",IF(Tabla1[[#This Row],[T. RESPUESTA]]=5,"120 HORAS",IF(Tabla1[[#This Row],[T. RESPUESTA]]&gt;=6,"6 DIAS O MAS","ERROR"))))))</f>
        <v>6 DIAS O MAS</v>
      </c>
      <c r="AA536" s="120" t="s">
        <v>6355</v>
      </c>
      <c r="AB536" s="120" t="str">
        <f>TEXT(Tabla1[[#This Row],[FECHA DEL INCIDENTE]],"MMM-DD")</f>
        <v>jul-18</v>
      </c>
      <c r="AC536" s="122" t="e">
        <f>VLOOKUP(G536,'Archivo data rimac reclamos'!B:C,2,0)</f>
        <v>#N/A</v>
      </c>
      <c r="AD536" s="122" t="e">
        <f>VLOOKUP(Tabla1[[#This Row],[dn]],'Reporte de casos MAD'!H:W,16,0)</f>
        <v>#N/A</v>
      </c>
      <c r="AE536" s="120" t="e">
        <f>VLOOKUP(Tabla1[[#This Row],[dn]],'HOJA 3 MEDICAMENTOS'!G:Q,11,0)</f>
        <v>#N/A</v>
      </c>
      <c r="AF536" s="119" t="e">
        <f>VLOOKUP(Tabla1[[#This Row],[dn]],'base pendientes viva 1a'!C:Q,15,0)</f>
        <v>#N/A</v>
      </c>
      <c r="AG536" s="119"/>
      <c r="AH536" s="119"/>
      <c r="AI536" s="120" t="str">
        <f>VLOOKUP(Tabla1[[#This Row],[MOTIVO]],clasificador!A:C,2,0)</f>
        <v>Acceso</v>
      </c>
      <c r="AJ536" s="120" t="str">
        <f>VLOOKUP(Tabla1[[#This Row],[MOTIVO]],clasificador!A:C,3,0)</f>
        <v>SERVICIO</v>
      </c>
      <c r="AK536" s="329"/>
    </row>
    <row r="537" spans="1:37" ht="18.75" hidden="1" customHeight="1">
      <c r="A537" s="120">
        <f>YEAR(Tabla1[[#This Row],[FECHA DEL INCIDENTE]])*100+MONTH(Tabla1[[#This Row],[FECHA DEL INCIDENTE]])</f>
        <v>202507</v>
      </c>
      <c r="B537" s="139" t="s">
        <v>6347</v>
      </c>
      <c r="C537" s="139" t="s">
        <v>6348</v>
      </c>
      <c r="D537" s="139" t="s">
        <v>1067</v>
      </c>
      <c r="E537" s="1" t="s">
        <v>6819</v>
      </c>
      <c r="F537" s="87" t="s">
        <v>2</v>
      </c>
      <c r="G537" s="232">
        <v>8266117</v>
      </c>
      <c r="H537" s="122" t="s">
        <v>7835</v>
      </c>
      <c r="I537" s="119"/>
      <c r="J537" s="235"/>
      <c r="K537" s="120"/>
      <c r="L537" s="120"/>
      <c r="M537" s="120"/>
      <c r="N537" s="119" t="s">
        <v>298</v>
      </c>
      <c r="O537" s="120" t="s">
        <v>299</v>
      </c>
      <c r="P537" s="121" t="s">
        <v>7836</v>
      </c>
      <c r="Q537" s="6" t="s">
        <v>6359</v>
      </c>
      <c r="R537" s="10" t="s">
        <v>272</v>
      </c>
      <c r="S537" s="120" t="s">
        <v>352</v>
      </c>
      <c r="T537" s="117">
        <v>45856</v>
      </c>
      <c r="U537" s="124" t="s">
        <v>7837</v>
      </c>
      <c r="V537" s="117">
        <v>45856</v>
      </c>
      <c r="W537" s="120" t="s">
        <v>141</v>
      </c>
      <c r="X537" s="120">
        <f>NETWORKDAYS(Tabla1[[#This Row],[FECHA DEL INCIDENTE]],Tabla1[[#This Row],[FECHA DE RESPUESTA]])</f>
        <v>1</v>
      </c>
      <c r="Y537" s="120" t="str">
        <f>IF(Tabla1[[#This Row],[ESTADO]]="ACTIVA","ACTIVA",IF(Tabla1[[#This Row],[ESTADO]]="CERRADA","CERRADA",IF(Tabla1[[#This Row],[ESTADO]]="TRASLADADA","CERRADA",IF(Tabla1[[#This Row],[ESTADO]]="DESMONTADA","CERRADA",IF(Tabla1[[#This Row],[ESTADO]]="SEGUIMIENTO","ACTIVA")))))</f>
        <v>CERRADA</v>
      </c>
      <c r="Z537" s="120" t="str">
        <f>+IF(Tabla1[[#This Row],[T. RESPUESTA]]&lt;=1,"24 HORAS",IF(Tabla1[[#This Row],[T. RESPUESTA]]=2,"48 HORAS",IF(Tabla1[[#This Row],[T. RESPUESTA]]=3,"72 HORAS",IF(Tabla1[[#This Row],[T. RESPUESTA]]=4,"96 HORAS",IF(Tabla1[[#This Row],[T. RESPUESTA]]=5,"120 HORAS",IF(Tabla1[[#This Row],[T. RESPUESTA]]&gt;=6,"6 DIAS O MAS","ERROR"))))))</f>
        <v>24 HORAS</v>
      </c>
      <c r="AA537" s="120" t="s">
        <v>6355</v>
      </c>
      <c r="AB537" s="120" t="str">
        <f>TEXT(Tabla1[[#This Row],[FECHA DEL INCIDENTE]],"MMM-DD")</f>
        <v>jul-18</v>
      </c>
      <c r="AC537" s="122" t="e">
        <f>VLOOKUP(G537,'Archivo data rimac reclamos'!B:C,2,0)</f>
        <v>#N/A</v>
      </c>
      <c r="AD537" s="122" t="e">
        <f>VLOOKUP(Tabla1[[#This Row],[dn]],'Reporte de casos MAD'!H:W,16,0)</f>
        <v>#N/A</v>
      </c>
      <c r="AE537" s="120" t="e">
        <f>VLOOKUP(Tabla1[[#This Row],[dn]],'HOJA 3 MEDICAMENTOS'!G:Q,11,0)</f>
        <v>#N/A</v>
      </c>
      <c r="AF537" s="119" t="e">
        <f>VLOOKUP(Tabla1[[#This Row],[dn]],'base pendientes viva 1a'!C:Q,15,0)</f>
        <v>#N/A</v>
      </c>
      <c r="AG537" s="119"/>
      <c r="AH537" s="119"/>
      <c r="AI537" s="120" t="str">
        <f>VLOOKUP(Tabla1[[#This Row],[MOTIVO]],clasificador!A:C,2,0)</f>
        <v>Solicitud</v>
      </c>
      <c r="AJ537" s="120" t="str">
        <f>VLOOKUP(Tabla1[[#This Row],[MOTIVO]],clasificador!A:C,3,0)</f>
        <v>SOLICITUD</v>
      </c>
      <c r="AK537" s="329"/>
    </row>
    <row r="538" spans="1:37" ht="18.75" hidden="1" customHeight="1">
      <c r="A538" s="120">
        <f>YEAR(Tabla1[[#This Row],[FECHA DEL INCIDENTE]])*100+MONTH(Tabla1[[#This Row],[FECHA DEL INCIDENTE]])</f>
        <v>202507</v>
      </c>
      <c r="B538" s="120" t="s">
        <v>6347</v>
      </c>
      <c r="C538" s="120" t="s">
        <v>6348</v>
      </c>
      <c r="D538" s="120" t="s">
        <v>1067</v>
      </c>
      <c r="E538" s="120" t="s">
        <v>400</v>
      </c>
      <c r="F538" s="120" t="s">
        <v>2</v>
      </c>
      <c r="G538" s="232">
        <v>46151514</v>
      </c>
      <c r="H538" s="122" t="s">
        <v>7838</v>
      </c>
      <c r="I538" s="119"/>
      <c r="J538" s="235">
        <v>932867240</v>
      </c>
      <c r="K538" s="120"/>
      <c r="L538" s="120"/>
      <c r="M538" s="120"/>
      <c r="N538" s="119" t="s">
        <v>6498</v>
      </c>
      <c r="O538" s="120" t="s">
        <v>299</v>
      </c>
      <c r="P538" s="121" t="s">
        <v>7839</v>
      </c>
      <c r="Q538" s="125" t="s">
        <v>313</v>
      </c>
      <c r="R538" s="129" t="s">
        <v>272</v>
      </c>
      <c r="S538" s="120" t="s">
        <v>7840</v>
      </c>
      <c r="T538" s="117">
        <v>45859</v>
      </c>
      <c r="U538" s="124" t="s">
        <v>7841</v>
      </c>
      <c r="V538" s="117">
        <v>45873</v>
      </c>
      <c r="W538" s="120" t="s">
        <v>141</v>
      </c>
      <c r="X538" s="120">
        <f>NETWORKDAYS(Tabla1[[#This Row],[FECHA DEL INCIDENTE]],Tabla1[[#This Row],[FECHA DE RESPUESTA]])</f>
        <v>11</v>
      </c>
      <c r="Y538" s="120" t="str">
        <f>IF(Tabla1[[#This Row],[ESTADO]]="ACTIVA","ACTIVA",IF(Tabla1[[#This Row],[ESTADO]]="CERRADA","CERRADA",IF(Tabla1[[#This Row],[ESTADO]]="TRASLADADA","CERRADA",IF(Tabla1[[#This Row],[ESTADO]]="DESMONTADA","CERRADA",IF(Tabla1[[#This Row],[ESTADO]]="SEGUIMIENTO","ACTIVA")))))</f>
        <v>CERRADA</v>
      </c>
      <c r="Z538" s="120" t="str">
        <f>+IF(Tabla1[[#This Row],[T. RESPUESTA]]&lt;=1,"24 HORAS",IF(Tabla1[[#This Row],[T. RESPUESTA]]=2,"48 HORAS",IF(Tabla1[[#This Row],[T. RESPUESTA]]=3,"72 HORAS",IF(Tabla1[[#This Row],[T. RESPUESTA]]=4,"96 HORAS",IF(Tabla1[[#This Row],[T. RESPUESTA]]=5,"120 HORAS",IF(Tabla1[[#This Row],[T. RESPUESTA]]&gt;=6,"6 DIAS O MAS","ERROR"))))))</f>
        <v>6 DIAS O MAS</v>
      </c>
      <c r="AA538" s="120" t="s">
        <v>6355</v>
      </c>
      <c r="AB538" s="120" t="str">
        <f>TEXT(Tabla1[[#This Row],[FECHA DEL INCIDENTE]],"MMM-DD")</f>
        <v>jul-21</v>
      </c>
      <c r="AC538" s="122" t="e">
        <f>VLOOKUP(G538,'Archivo data rimac reclamos'!B:C,2,0)</f>
        <v>#N/A</v>
      </c>
      <c r="AD538" s="122" t="e">
        <f>VLOOKUP(Tabla1[[#This Row],[dn]],'Reporte de casos MAD'!H:W,16,0)</f>
        <v>#N/A</v>
      </c>
      <c r="AE538" s="120" t="e">
        <f>VLOOKUP(Tabla1[[#This Row],[dn]],'HOJA 3 MEDICAMENTOS'!G:Q,11,0)</f>
        <v>#N/A</v>
      </c>
      <c r="AF538" s="119" t="e">
        <f>VLOOKUP(Tabla1[[#This Row],[dn]],'base pendientes viva 1a'!C:Q,15,0)</f>
        <v>#N/A</v>
      </c>
      <c r="AG538" s="119"/>
      <c r="AH538" s="119"/>
      <c r="AI538" s="120" t="str">
        <f>VLOOKUP(Tabla1[[#This Row],[MOTIVO]],clasificador!A:C,2,0)</f>
        <v>Acceso</v>
      </c>
      <c r="AJ538" s="120" t="str">
        <f>VLOOKUP(Tabla1[[#This Row],[MOTIVO]],clasificador!A:C,3,0)</f>
        <v>SERVICIO</v>
      </c>
      <c r="AK538" s="329"/>
    </row>
    <row r="539" spans="1:37" ht="18.75" hidden="1" customHeight="1">
      <c r="A539" s="120">
        <f>YEAR(Tabla1[[#This Row],[FECHA DEL INCIDENTE]])*100+MONTH(Tabla1[[#This Row],[FECHA DEL INCIDENTE]])</f>
        <v>202507</v>
      </c>
      <c r="B539" s="120" t="s">
        <v>6347</v>
      </c>
      <c r="C539" s="120" t="s">
        <v>6348</v>
      </c>
      <c r="D539" s="120" t="s">
        <v>1067</v>
      </c>
      <c r="E539" s="120" t="s">
        <v>400</v>
      </c>
      <c r="F539" s="120" t="s">
        <v>2</v>
      </c>
      <c r="G539" s="232">
        <v>40012380</v>
      </c>
      <c r="H539" s="122" t="s">
        <v>7842</v>
      </c>
      <c r="I539" s="119"/>
      <c r="J539" s="235"/>
      <c r="K539" s="120"/>
      <c r="L539" s="120"/>
      <c r="M539" s="120"/>
      <c r="N539" s="119" t="s">
        <v>6498</v>
      </c>
      <c r="O539" s="120" t="s">
        <v>299</v>
      </c>
      <c r="P539" s="121" t="s">
        <v>7843</v>
      </c>
      <c r="Q539" s="125" t="s">
        <v>6352</v>
      </c>
      <c r="R539" s="129" t="s">
        <v>338</v>
      </c>
      <c r="S539" s="1" t="s">
        <v>6353</v>
      </c>
      <c r="T539" s="117">
        <v>45859</v>
      </c>
      <c r="U539" s="124" t="s">
        <v>7844</v>
      </c>
      <c r="V539" s="117">
        <v>45873</v>
      </c>
      <c r="W539" s="120" t="s">
        <v>141</v>
      </c>
      <c r="X539" s="120">
        <f>NETWORKDAYS(Tabla1[[#This Row],[FECHA DEL INCIDENTE]],Tabla1[[#This Row],[FECHA DE RESPUESTA]])</f>
        <v>11</v>
      </c>
      <c r="Y539" s="120" t="str">
        <f>IF(Tabla1[[#This Row],[ESTADO]]="ACTIVA","ACTIVA",IF(Tabla1[[#This Row],[ESTADO]]="CERRADA","CERRADA",IF(Tabla1[[#This Row],[ESTADO]]="TRASLADADA","CERRADA",IF(Tabla1[[#This Row],[ESTADO]]="DESMONTADA","CERRADA",IF(Tabla1[[#This Row],[ESTADO]]="SEGUIMIENTO","ACTIVA")))))</f>
        <v>CERRADA</v>
      </c>
      <c r="Z539" s="120" t="str">
        <f>+IF(Tabla1[[#This Row],[T. RESPUESTA]]&lt;=1,"24 HORAS",IF(Tabla1[[#This Row],[T. RESPUESTA]]=2,"48 HORAS",IF(Tabla1[[#This Row],[T. RESPUESTA]]=3,"72 HORAS",IF(Tabla1[[#This Row],[T. RESPUESTA]]=4,"96 HORAS",IF(Tabla1[[#This Row],[T. RESPUESTA]]=5,"120 HORAS",IF(Tabla1[[#This Row],[T. RESPUESTA]]&gt;=6,"6 DIAS O MAS","ERROR"))))))</f>
        <v>6 DIAS O MAS</v>
      </c>
      <c r="AA539" s="120" t="s">
        <v>6355</v>
      </c>
      <c r="AB539" s="120" t="str">
        <f>TEXT(Tabla1[[#This Row],[FECHA DEL INCIDENTE]],"MMM-DD")</f>
        <v>jul-21</v>
      </c>
      <c r="AC539" s="122" t="e">
        <f>VLOOKUP(G539,'Archivo data rimac reclamos'!B:C,2,0)</f>
        <v>#N/A</v>
      </c>
      <c r="AD539" s="122" t="e">
        <f>VLOOKUP(Tabla1[[#This Row],[dn]],'Reporte de casos MAD'!H:W,16,0)</f>
        <v>#N/A</v>
      </c>
      <c r="AE539" s="120" t="e">
        <f>VLOOKUP(Tabla1[[#This Row],[dn]],'HOJA 3 MEDICAMENTOS'!G:Q,11,0)</f>
        <v>#N/A</v>
      </c>
      <c r="AF539" s="119" t="e">
        <f>VLOOKUP(Tabla1[[#This Row],[dn]],'base pendientes viva 1a'!C:Q,15,0)</f>
        <v>#N/A</v>
      </c>
      <c r="AG539" s="119"/>
      <c r="AH539" s="119"/>
      <c r="AI539" s="120" t="str">
        <f>VLOOKUP(Tabla1[[#This Row],[MOTIVO]],clasificador!A:C,2,0)</f>
        <v>Medicamentos</v>
      </c>
      <c r="AJ539" s="120" t="str">
        <f>VLOOKUP(Tabla1[[#This Row],[MOTIVO]],clasificador!A:C,3,0)</f>
        <v>SERVICIO</v>
      </c>
      <c r="AK539" s="329"/>
    </row>
    <row r="540" spans="1:37" ht="18.75" customHeight="1">
      <c r="A540" s="120">
        <f>YEAR(Tabla1[[#This Row],[FECHA DEL INCIDENTE]])*100+MONTH(Tabla1[[#This Row],[FECHA DEL INCIDENTE]])</f>
        <v>202507</v>
      </c>
      <c r="B540" s="120" t="s">
        <v>6347</v>
      </c>
      <c r="C540" s="120" t="s">
        <v>6348</v>
      </c>
      <c r="D540" s="120" t="s">
        <v>1067</v>
      </c>
      <c r="E540" s="1" t="s">
        <v>400</v>
      </c>
      <c r="F540" s="120" t="s">
        <v>2</v>
      </c>
      <c r="G540" s="232"/>
      <c r="H540" s="122" t="s">
        <v>7845</v>
      </c>
      <c r="I540" s="119"/>
      <c r="J540" s="235"/>
      <c r="K540" s="120"/>
      <c r="L540" s="120"/>
      <c r="M540" s="120"/>
      <c r="N540" s="119" t="s">
        <v>6498</v>
      </c>
      <c r="O540" s="1" t="s">
        <v>299</v>
      </c>
      <c r="P540" s="66" t="s">
        <v>7846</v>
      </c>
      <c r="Q540" s="6" t="s">
        <v>313</v>
      </c>
      <c r="R540" s="10" t="s">
        <v>400</v>
      </c>
      <c r="S540" s="1" t="s">
        <v>6370</v>
      </c>
      <c r="T540" s="117">
        <v>45859</v>
      </c>
      <c r="U540" s="67" t="s">
        <v>7844</v>
      </c>
      <c r="V540" s="117">
        <v>45870</v>
      </c>
      <c r="W540" s="1" t="s">
        <v>141</v>
      </c>
      <c r="X540" s="120">
        <f>NETWORKDAYS(Tabla1[[#This Row],[FECHA DEL INCIDENTE]],Tabla1[[#This Row],[FECHA DE RESPUESTA]])</f>
        <v>10</v>
      </c>
      <c r="Y540" s="120" t="str">
        <f>IF(Tabla1[[#This Row],[ESTADO]]="ACTIVA","ACTIVA",IF(Tabla1[[#This Row],[ESTADO]]="CERRADA","CERRADA",IF(Tabla1[[#This Row],[ESTADO]]="TRASLADADA","CERRADA",IF(Tabla1[[#This Row],[ESTADO]]="DESMONTADA","CERRADA",IF(Tabla1[[#This Row],[ESTADO]]="SEGUIMIENTO","ACTIVA")))))</f>
        <v>CERRADA</v>
      </c>
      <c r="Z540" s="120" t="str">
        <f>+IF(Tabla1[[#This Row],[T. RESPUESTA]]&lt;=1,"24 HORAS",IF(Tabla1[[#This Row],[T. RESPUESTA]]=2,"48 HORAS",IF(Tabla1[[#This Row],[T. RESPUESTA]]=3,"72 HORAS",IF(Tabla1[[#This Row],[T. RESPUESTA]]=4,"96 HORAS",IF(Tabla1[[#This Row],[T. RESPUESTA]]=5,"120 HORAS",IF(Tabla1[[#This Row],[T. RESPUESTA]]&gt;=6,"6 DIAS O MAS","ERROR"))))))</f>
        <v>6 DIAS O MAS</v>
      </c>
      <c r="AA540" s="120" t="s">
        <v>6355</v>
      </c>
      <c r="AB540" s="120" t="str">
        <f>TEXT(Tabla1[[#This Row],[FECHA DEL INCIDENTE]],"MMM-DD")</f>
        <v>jul-21</v>
      </c>
      <c r="AC540" s="122" t="e">
        <f>VLOOKUP(G540,'Archivo data rimac reclamos'!B:C,2,0)</f>
        <v>#N/A</v>
      </c>
      <c r="AD540" s="122" t="e">
        <f>VLOOKUP(Tabla1[[#This Row],[dn]],'Reporte de casos MAD'!H:W,16,0)</f>
        <v>#N/A</v>
      </c>
      <c r="AE540" s="120" t="e">
        <f>VLOOKUP(Tabla1[[#This Row],[dn]],'HOJA 3 MEDICAMENTOS'!G:Q,11,0)</f>
        <v>#N/A</v>
      </c>
      <c r="AF540" s="119" t="e">
        <f>VLOOKUP(Tabla1[[#This Row],[dn]],'base pendientes viva 1a'!C:Q,15,0)</f>
        <v>#N/A</v>
      </c>
      <c r="AG540" s="119"/>
      <c r="AH540" s="119"/>
      <c r="AI540" s="120" t="str">
        <f>VLOOKUP(Tabla1[[#This Row],[MOTIVO]],clasificador!A:C,2,0)</f>
        <v>Acceso</v>
      </c>
      <c r="AJ540" s="120" t="str">
        <f>VLOOKUP(Tabla1[[#This Row],[MOTIVO]],clasificador!A:C,3,0)</f>
        <v>SERVICIO</v>
      </c>
      <c r="AK540" s="329"/>
    </row>
    <row r="541" spans="1:37" ht="18.75" hidden="1" customHeight="1">
      <c r="A541" s="120">
        <f>YEAR(Tabla1[[#This Row],[FECHA DEL INCIDENTE]])*100+MONTH(Tabla1[[#This Row],[FECHA DEL INCIDENTE]])</f>
        <v>202507</v>
      </c>
      <c r="B541" s="120" t="s">
        <v>6347</v>
      </c>
      <c r="C541" s="120" t="s">
        <v>6348</v>
      </c>
      <c r="D541" s="120" t="s">
        <v>1067</v>
      </c>
      <c r="E541" s="120" t="s">
        <v>400</v>
      </c>
      <c r="F541" s="120"/>
      <c r="G541" s="232"/>
      <c r="H541" s="2" t="s">
        <v>7766</v>
      </c>
      <c r="I541" s="119"/>
      <c r="J541" s="235"/>
      <c r="K541" s="120"/>
      <c r="L541" s="120"/>
      <c r="M541" s="120"/>
      <c r="N541" t="s">
        <v>298</v>
      </c>
      <c r="O541" s="1" t="s">
        <v>299</v>
      </c>
      <c r="P541" s="66" t="s">
        <v>7847</v>
      </c>
      <c r="Q541" s="6" t="s">
        <v>6521</v>
      </c>
      <c r="R541" s="10" t="s">
        <v>7274</v>
      </c>
      <c r="S541" s="1" t="s">
        <v>7274</v>
      </c>
      <c r="T541" s="117">
        <v>45859</v>
      </c>
      <c r="U541" s="124" t="s">
        <v>7848</v>
      </c>
      <c r="V541" s="117">
        <v>45884</v>
      </c>
      <c r="W541" s="1" t="s">
        <v>141</v>
      </c>
      <c r="X541" s="120">
        <f>NETWORKDAYS(Tabla1[[#This Row],[FECHA DEL INCIDENTE]],Tabla1[[#This Row],[FECHA DE RESPUESTA]])</f>
        <v>20</v>
      </c>
      <c r="Y541" s="120" t="str">
        <f>IF(Tabla1[[#This Row],[ESTADO]]="ACTIVA","ACTIVA",IF(Tabla1[[#This Row],[ESTADO]]="CERRADA","CERRADA",IF(Tabla1[[#This Row],[ESTADO]]="TRASLADADA","CERRADA",IF(Tabla1[[#This Row],[ESTADO]]="DESMONTADA","CERRADA",IF(Tabla1[[#This Row],[ESTADO]]="SEGUIMIENTO","ACTIVA")))))</f>
        <v>CERRADA</v>
      </c>
      <c r="Z541" s="120" t="str">
        <f>+IF(Tabla1[[#This Row],[T. RESPUESTA]]&lt;=1,"24 HORAS",IF(Tabla1[[#This Row],[T. RESPUESTA]]=2,"48 HORAS",IF(Tabla1[[#This Row],[T. RESPUESTA]]=3,"72 HORAS",IF(Tabla1[[#This Row],[T. RESPUESTA]]=4,"96 HORAS",IF(Tabla1[[#This Row],[T. RESPUESTA]]=5,"120 HORAS",IF(Tabla1[[#This Row],[T. RESPUESTA]]&gt;=6,"6 DIAS O MAS","ERROR"))))))</f>
        <v>6 DIAS O MAS</v>
      </c>
      <c r="AA541" s="120" t="s">
        <v>6355</v>
      </c>
      <c r="AB541" s="120" t="str">
        <f>TEXT(Tabla1[[#This Row],[FECHA DEL INCIDENTE]],"MMM-DD")</f>
        <v>jul-21</v>
      </c>
      <c r="AC541" s="122" t="e">
        <f>VLOOKUP(G541,'Archivo data rimac reclamos'!B:C,2,0)</f>
        <v>#N/A</v>
      </c>
      <c r="AD541" s="122" t="e">
        <f>VLOOKUP(Tabla1[[#This Row],[dn]],'Reporte de casos MAD'!H:W,16,0)</f>
        <v>#N/A</v>
      </c>
      <c r="AE541" s="120" t="e">
        <f>VLOOKUP(Tabla1[[#This Row],[dn]],'HOJA 3 MEDICAMENTOS'!G:Q,11,0)</f>
        <v>#N/A</v>
      </c>
      <c r="AF541" s="119" t="e">
        <f>VLOOKUP(Tabla1[[#This Row],[dn]],'base pendientes viva 1a'!C:Q,15,0)</f>
        <v>#N/A</v>
      </c>
      <c r="AG541" s="119"/>
      <c r="AH541" s="119"/>
      <c r="AI541" s="120" t="str">
        <f>VLOOKUP(Tabla1[[#This Row],[MOTIVO]],clasificador!A:C,2,0)</f>
        <v>Eps</v>
      </c>
      <c r="AJ541" s="120" t="str">
        <f>VLOOKUP(Tabla1[[#This Row],[MOTIVO]],clasificador!A:C,3,0)</f>
        <v>NO ATRIBUIBLE</v>
      </c>
      <c r="AK541" s="329"/>
    </row>
    <row r="542" spans="1:37" ht="18.75" hidden="1" customHeight="1">
      <c r="A542" s="120">
        <f>YEAR(Tabla1[[#This Row],[FECHA DEL INCIDENTE]])*100+MONTH(Tabla1[[#This Row],[FECHA DEL INCIDENTE]])</f>
        <v>202507</v>
      </c>
      <c r="B542" s="1" t="s">
        <v>6347</v>
      </c>
      <c r="C542" s="1" t="s">
        <v>6348</v>
      </c>
      <c r="D542" s="1" t="s">
        <v>1067</v>
      </c>
      <c r="E542" s="120" t="s">
        <v>400</v>
      </c>
      <c r="F542" s="120" t="s">
        <v>2</v>
      </c>
      <c r="G542" s="232">
        <v>7005373</v>
      </c>
      <c r="H542" s="122" t="s">
        <v>7849</v>
      </c>
      <c r="I542" s="119"/>
      <c r="J542" s="235"/>
      <c r="K542" s="120"/>
      <c r="L542" s="120"/>
      <c r="M542" s="120"/>
      <c r="N542" s="119" t="s">
        <v>6498</v>
      </c>
      <c r="O542" s="120" t="s">
        <v>299</v>
      </c>
      <c r="P542" s="121" t="s">
        <v>7850</v>
      </c>
      <c r="Q542" s="125" t="s">
        <v>6352</v>
      </c>
      <c r="R542" s="129" t="s">
        <v>338</v>
      </c>
      <c r="S542" s="1" t="s">
        <v>6353</v>
      </c>
      <c r="T542" s="117">
        <v>45860</v>
      </c>
      <c r="U542" s="124" t="s">
        <v>7851</v>
      </c>
      <c r="V542" s="117">
        <v>45873</v>
      </c>
      <c r="W542" s="120" t="s">
        <v>141</v>
      </c>
      <c r="X542" s="120">
        <f>NETWORKDAYS(Tabla1[[#This Row],[FECHA DEL INCIDENTE]],Tabla1[[#This Row],[FECHA DE RESPUESTA]])</f>
        <v>10</v>
      </c>
      <c r="Y542" s="120" t="str">
        <f>IF(Tabla1[[#This Row],[ESTADO]]="ACTIVA","ACTIVA",IF(Tabla1[[#This Row],[ESTADO]]="CERRADA","CERRADA",IF(Tabla1[[#This Row],[ESTADO]]="TRASLADADA","CERRADA",IF(Tabla1[[#This Row],[ESTADO]]="DESMONTADA","CERRADA",IF(Tabla1[[#This Row],[ESTADO]]="SEGUIMIENTO","ACTIVA")))))</f>
        <v>CERRADA</v>
      </c>
      <c r="Z542" s="120" t="str">
        <f>+IF(Tabla1[[#This Row],[T. RESPUESTA]]&lt;=1,"24 HORAS",IF(Tabla1[[#This Row],[T. RESPUESTA]]=2,"48 HORAS",IF(Tabla1[[#This Row],[T. RESPUESTA]]=3,"72 HORAS",IF(Tabla1[[#This Row],[T. RESPUESTA]]=4,"96 HORAS",IF(Tabla1[[#This Row],[T. RESPUESTA]]=5,"120 HORAS",IF(Tabla1[[#This Row],[T. RESPUESTA]]&gt;=6,"6 DIAS O MAS","ERROR"))))))</f>
        <v>6 DIAS O MAS</v>
      </c>
      <c r="AA542" s="120" t="s">
        <v>6355</v>
      </c>
      <c r="AB542" s="120" t="str">
        <f>TEXT(Tabla1[[#This Row],[FECHA DEL INCIDENTE]],"MMM-DD")</f>
        <v>jul-22</v>
      </c>
      <c r="AC542" s="122" t="e">
        <f>VLOOKUP(G542,'Archivo data rimac reclamos'!B:C,2,0)</f>
        <v>#N/A</v>
      </c>
      <c r="AD542" s="122" t="e">
        <f>VLOOKUP(Tabla1[[#This Row],[dn]],'Reporte de casos MAD'!H:W,16,0)</f>
        <v>#N/A</v>
      </c>
      <c r="AE542" s="120" t="e">
        <f>VLOOKUP(Tabla1[[#This Row],[dn]],'HOJA 3 MEDICAMENTOS'!G:Q,11,0)</f>
        <v>#N/A</v>
      </c>
      <c r="AF542" s="119" t="e">
        <f>VLOOKUP(Tabla1[[#This Row],[dn]],'base pendientes viva 1a'!C:Q,15,0)</f>
        <v>#N/A</v>
      </c>
      <c r="AG542" s="119"/>
      <c r="AH542" s="119"/>
      <c r="AI542" s="120" t="str">
        <f>VLOOKUP(Tabla1[[#This Row],[MOTIVO]],clasificador!A:C,2,0)</f>
        <v>Medicamentos</v>
      </c>
      <c r="AJ542" s="120" t="str">
        <f>VLOOKUP(Tabla1[[#This Row],[MOTIVO]],clasificador!A:C,3,0)</f>
        <v>SERVICIO</v>
      </c>
      <c r="AK542" s="329"/>
    </row>
    <row r="543" spans="1:37" ht="18.75" customHeight="1">
      <c r="A543" s="120">
        <f>YEAR(Tabla1[[#This Row],[FECHA DEL INCIDENTE]])*100+MONTH(Tabla1[[#This Row],[FECHA DEL INCIDENTE]])</f>
        <v>202507</v>
      </c>
      <c r="B543" s="120" t="s">
        <v>6347</v>
      </c>
      <c r="C543" s="120" t="s">
        <v>6348</v>
      </c>
      <c r="D543" s="120" t="s">
        <v>1067</v>
      </c>
      <c r="E543" s="120" t="s">
        <v>400</v>
      </c>
      <c r="F543" s="120" t="s">
        <v>2</v>
      </c>
      <c r="G543" s="232">
        <v>44250668</v>
      </c>
      <c r="H543" s="2" t="s">
        <v>7852</v>
      </c>
      <c r="I543" s="119"/>
      <c r="J543" s="235"/>
      <c r="K543" s="120"/>
      <c r="L543" s="120"/>
      <c r="M543" s="120"/>
      <c r="N543" s="119" t="s">
        <v>6498</v>
      </c>
      <c r="O543" s="1" t="s">
        <v>299</v>
      </c>
      <c r="P543" s="121" t="s">
        <v>7853</v>
      </c>
      <c r="Q543" s="6" t="s">
        <v>313</v>
      </c>
      <c r="R543" s="10" t="s">
        <v>400</v>
      </c>
      <c r="S543" s="1" t="s">
        <v>6370</v>
      </c>
      <c r="T543" s="117">
        <v>45860</v>
      </c>
      <c r="U543" s="67" t="s">
        <v>7854</v>
      </c>
      <c r="V543" s="117">
        <v>45860</v>
      </c>
      <c r="W543" s="1" t="s">
        <v>141</v>
      </c>
      <c r="X543" s="120">
        <f>NETWORKDAYS(Tabla1[[#This Row],[FECHA DEL INCIDENTE]],Tabla1[[#This Row],[FECHA DE RESPUESTA]])</f>
        <v>1</v>
      </c>
      <c r="Y543" s="120" t="str">
        <f>IF(Tabla1[[#This Row],[ESTADO]]="ACTIVA","ACTIVA",IF(Tabla1[[#This Row],[ESTADO]]="CERRADA","CERRADA",IF(Tabla1[[#This Row],[ESTADO]]="TRASLADADA","CERRADA",IF(Tabla1[[#This Row],[ESTADO]]="DESMONTADA","CERRADA",IF(Tabla1[[#This Row],[ESTADO]]="SEGUIMIENTO","ACTIVA")))))</f>
        <v>CERRADA</v>
      </c>
      <c r="Z543" s="120" t="str">
        <f>+IF(Tabla1[[#This Row],[T. RESPUESTA]]&lt;=1,"24 HORAS",IF(Tabla1[[#This Row],[T. RESPUESTA]]=2,"48 HORAS",IF(Tabla1[[#This Row],[T. RESPUESTA]]=3,"72 HORAS",IF(Tabla1[[#This Row],[T. RESPUESTA]]=4,"96 HORAS",IF(Tabla1[[#This Row],[T. RESPUESTA]]=5,"120 HORAS",IF(Tabla1[[#This Row],[T. RESPUESTA]]&gt;=6,"6 DIAS O MAS","ERROR"))))))</f>
        <v>24 HORAS</v>
      </c>
      <c r="AA543" s="120" t="s">
        <v>6355</v>
      </c>
      <c r="AB543" s="120" t="str">
        <f>TEXT(Tabla1[[#This Row],[FECHA DEL INCIDENTE]],"MMM-DD")</f>
        <v>jul-22</v>
      </c>
      <c r="AC543" s="122" t="e">
        <f>VLOOKUP(G543,'Archivo data rimac reclamos'!B:C,2,0)</f>
        <v>#N/A</v>
      </c>
      <c r="AD543" s="122" t="e">
        <f>VLOOKUP(Tabla1[[#This Row],[dn]],'Reporte de casos MAD'!H:W,16,0)</f>
        <v>#N/A</v>
      </c>
      <c r="AE543" s="120" t="e">
        <f>VLOOKUP(Tabla1[[#This Row],[dn]],'HOJA 3 MEDICAMENTOS'!G:Q,11,0)</f>
        <v>#N/A</v>
      </c>
      <c r="AF543" s="119" t="e">
        <f>VLOOKUP(Tabla1[[#This Row],[dn]],'base pendientes viva 1a'!C:Q,15,0)</f>
        <v>#N/A</v>
      </c>
      <c r="AG543" s="119"/>
      <c r="AH543" s="119"/>
      <c r="AI543" s="120" t="str">
        <f>VLOOKUP(Tabla1[[#This Row],[MOTIVO]],clasificador!A:C,2,0)</f>
        <v>Acceso</v>
      </c>
      <c r="AJ543" s="120" t="str">
        <f>VLOOKUP(Tabla1[[#This Row],[MOTIVO]],clasificador!A:C,3,0)</f>
        <v>SERVICIO</v>
      </c>
      <c r="AK543" s="329"/>
    </row>
    <row r="544" spans="1:37" ht="18.75" hidden="1" customHeight="1">
      <c r="A544" s="120">
        <f>YEAR(Tabla1[[#This Row],[FECHA DEL INCIDENTE]])*100+MONTH(Tabla1[[#This Row],[FECHA DEL INCIDENTE]])</f>
        <v>202507</v>
      </c>
      <c r="B544" s="1" t="s">
        <v>6347</v>
      </c>
      <c r="C544" s="1" t="s">
        <v>6348</v>
      </c>
      <c r="D544" s="1" t="s">
        <v>1067</v>
      </c>
      <c r="E544" s="120" t="s">
        <v>400</v>
      </c>
      <c r="F544" s="120" t="s">
        <v>2</v>
      </c>
      <c r="G544" s="232">
        <v>44250668</v>
      </c>
      <c r="H544" s="122" t="s">
        <v>7855</v>
      </c>
      <c r="I544" s="119"/>
      <c r="J544" s="235"/>
      <c r="K544" s="120"/>
      <c r="L544" s="120"/>
      <c r="M544" s="120"/>
      <c r="N544" s="119" t="s">
        <v>6498</v>
      </c>
      <c r="O544" s="120" t="s">
        <v>299</v>
      </c>
      <c r="P544" s="124" t="s">
        <v>7856</v>
      </c>
      <c r="Q544" s="125" t="s">
        <v>6901</v>
      </c>
      <c r="R544" s="10" t="s">
        <v>6819</v>
      </c>
      <c r="S544" s="1" t="s">
        <v>303</v>
      </c>
      <c r="T544" s="117">
        <v>45862</v>
      </c>
      <c r="U544" s="124" t="s">
        <v>7857</v>
      </c>
      <c r="V544" s="117">
        <v>45863</v>
      </c>
      <c r="W544" s="120" t="s">
        <v>141</v>
      </c>
      <c r="X544" s="120">
        <f>NETWORKDAYS(Tabla1[[#This Row],[FECHA DEL INCIDENTE]],Tabla1[[#This Row],[FECHA DE RESPUESTA]])</f>
        <v>2</v>
      </c>
      <c r="Y544" s="120" t="str">
        <f>IF(Tabla1[[#This Row],[ESTADO]]="ACTIVA","ACTIVA",IF(Tabla1[[#This Row],[ESTADO]]="CERRADA","CERRADA",IF(Tabla1[[#This Row],[ESTADO]]="TRASLADADA","CERRADA",IF(Tabla1[[#This Row],[ESTADO]]="DESMONTADA","CERRADA",IF(Tabla1[[#This Row],[ESTADO]]="SEGUIMIENTO","ACTIVA")))))</f>
        <v>CERRADA</v>
      </c>
      <c r="Z544" s="120" t="str">
        <f>+IF(Tabla1[[#This Row],[T. RESPUESTA]]&lt;=1,"24 HORAS",IF(Tabla1[[#This Row],[T. RESPUESTA]]=2,"48 HORAS",IF(Tabla1[[#This Row],[T. RESPUESTA]]=3,"72 HORAS",IF(Tabla1[[#This Row],[T. RESPUESTA]]=4,"96 HORAS",IF(Tabla1[[#This Row],[T. RESPUESTA]]=5,"120 HORAS",IF(Tabla1[[#This Row],[T. RESPUESTA]]&gt;=6,"6 DIAS O MAS","ERROR"))))))</f>
        <v>48 HORAS</v>
      </c>
      <c r="AA544" s="120" t="s">
        <v>6355</v>
      </c>
      <c r="AB544" s="120" t="str">
        <f>TEXT(Tabla1[[#This Row],[FECHA DEL INCIDENTE]],"MMM-DD")</f>
        <v>jul-24</v>
      </c>
      <c r="AC544" s="122" t="e">
        <f>VLOOKUP(G544,'Archivo data rimac reclamos'!B:C,2,0)</f>
        <v>#N/A</v>
      </c>
      <c r="AD544" s="122" t="e">
        <f>VLOOKUP(Tabla1[[#This Row],[dn]],'Reporte de casos MAD'!H:W,16,0)</f>
        <v>#N/A</v>
      </c>
      <c r="AE544" s="120" t="e">
        <f>VLOOKUP(Tabla1[[#This Row],[dn]],'HOJA 3 MEDICAMENTOS'!G:Q,11,0)</f>
        <v>#N/A</v>
      </c>
      <c r="AF544" s="119" t="e">
        <f>VLOOKUP(Tabla1[[#This Row],[dn]],'base pendientes viva 1a'!C:Q,15,0)</f>
        <v>#N/A</v>
      </c>
      <c r="AG544" s="119"/>
      <c r="AH544" s="119"/>
      <c r="AI544" s="120" t="str">
        <f>VLOOKUP(Tabla1[[#This Row],[MOTIVO]],clasificador!A:C,2,0)</f>
        <v>Atencion Asistencial</v>
      </c>
      <c r="AJ544" s="120" t="str">
        <f>VLOOKUP(Tabla1[[#This Row],[MOTIVO]],clasificador!A:C,3,0)</f>
        <v>SERVICIO</v>
      </c>
      <c r="AK544" s="329"/>
    </row>
    <row r="545" spans="1:37" ht="18.75" hidden="1" customHeight="1">
      <c r="A545" s="120">
        <f>YEAR(Tabla1[[#This Row],[FECHA DEL INCIDENTE]])*100+MONTH(Tabla1[[#This Row],[FECHA DEL INCIDENTE]])</f>
        <v>202507</v>
      </c>
      <c r="B545" s="1" t="s">
        <v>6347</v>
      </c>
      <c r="C545" s="1" t="s">
        <v>6348</v>
      </c>
      <c r="D545" s="1" t="s">
        <v>1067</v>
      </c>
      <c r="E545" s="120" t="s">
        <v>400</v>
      </c>
      <c r="F545" s="120" t="s">
        <v>2</v>
      </c>
      <c r="G545" s="232">
        <v>71687044</v>
      </c>
      <c r="H545" s="122" t="s">
        <v>7858</v>
      </c>
      <c r="I545" s="119"/>
      <c r="J545" s="235"/>
      <c r="K545" s="120"/>
      <c r="L545" s="1" t="s">
        <v>7859</v>
      </c>
      <c r="M545" s="120"/>
      <c r="N545" s="119" t="s">
        <v>6498</v>
      </c>
      <c r="O545" s="120" t="s">
        <v>299</v>
      </c>
      <c r="P545" s="121" t="s">
        <v>7860</v>
      </c>
      <c r="Q545" s="125" t="s">
        <v>313</v>
      </c>
      <c r="R545" s="129" t="s">
        <v>338</v>
      </c>
      <c r="S545" s="120" t="s">
        <v>339</v>
      </c>
      <c r="T545" s="117">
        <v>45863</v>
      </c>
      <c r="U545" s="67" t="s">
        <v>7861</v>
      </c>
      <c r="V545" s="117">
        <v>45863</v>
      </c>
      <c r="W545" s="1" t="s">
        <v>141</v>
      </c>
      <c r="X545" s="120">
        <f>NETWORKDAYS(Tabla1[[#This Row],[FECHA DEL INCIDENTE]],Tabla1[[#This Row],[FECHA DE RESPUESTA]])</f>
        <v>1</v>
      </c>
      <c r="Y545" s="120" t="str">
        <f>IF(Tabla1[[#This Row],[ESTADO]]="ACTIVA","ACTIVA",IF(Tabla1[[#This Row],[ESTADO]]="CERRADA","CERRADA",IF(Tabla1[[#This Row],[ESTADO]]="TRASLADADA","CERRADA",IF(Tabla1[[#This Row],[ESTADO]]="DESMONTADA","CERRADA",IF(Tabla1[[#This Row],[ESTADO]]="SEGUIMIENTO","ACTIVA")))))</f>
        <v>CERRADA</v>
      </c>
      <c r="Z545" s="120" t="str">
        <f>+IF(Tabla1[[#This Row],[T. RESPUESTA]]&lt;=1,"24 HORAS",IF(Tabla1[[#This Row],[T. RESPUESTA]]=2,"48 HORAS",IF(Tabla1[[#This Row],[T. RESPUESTA]]=3,"72 HORAS",IF(Tabla1[[#This Row],[T. RESPUESTA]]=4,"96 HORAS",IF(Tabla1[[#This Row],[T. RESPUESTA]]=5,"120 HORAS",IF(Tabla1[[#This Row],[T. RESPUESTA]]&gt;=6,"6 DIAS O MAS","ERROR"))))))</f>
        <v>24 HORAS</v>
      </c>
      <c r="AA545" s="120" t="s">
        <v>6355</v>
      </c>
      <c r="AB545" s="120" t="str">
        <f>TEXT(Tabla1[[#This Row],[FECHA DEL INCIDENTE]],"MMM-DD")</f>
        <v>jul-25</v>
      </c>
      <c r="AC545" s="122" t="e">
        <f>VLOOKUP(G545,'Archivo data rimac reclamos'!B:C,2,0)</f>
        <v>#N/A</v>
      </c>
      <c r="AD545" s="122" t="e">
        <f>VLOOKUP(Tabla1[[#This Row],[dn]],'Reporte de casos MAD'!H:W,16,0)</f>
        <v>#N/A</v>
      </c>
      <c r="AE545" s="120" t="e">
        <f>VLOOKUP(Tabla1[[#This Row],[dn]],'HOJA 3 MEDICAMENTOS'!G:Q,11,0)</f>
        <v>#N/A</v>
      </c>
      <c r="AF545" s="119" t="e">
        <f>VLOOKUP(Tabla1[[#This Row],[dn]],'base pendientes viva 1a'!C:Q,15,0)</f>
        <v>#N/A</v>
      </c>
      <c r="AG545" s="119"/>
      <c r="AH545" s="119"/>
      <c r="AI545" s="120" t="str">
        <f>VLOOKUP(Tabla1[[#This Row],[MOTIVO]],clasificador!A:C,2,0)</f>
        <v>Acceso</v>
      </c>
      <c r="AJ545" s="120" t="str">
        <f>VLOOKUP(Tabla1[[#This Row],[MOTIVO]],clasificador!A:C,3,0)</f>
        <v>SERVICIO</v>
      </c>
      <c r="AK545" s="329"/>
    </row>
    <row r="546" spans="1:37" ht="18.75" hidden="1" customHeight="1">
      <c r="A546" s="120">
        <f>YEAR(Tabla1[[#This Row],[FECHA DEL INCIDENTE]])*100+MONTH(Tabla1[[#This Row],[FECHA DEL INCIDENTE]])</f>
        <v>202507</v>
      </c>
      <c r="B546" s="1" t="s">
        <v>6347</v>
      </c>
      <c r="C546" s="1" t="s">
        <v>6348</v>
      </c>
      <c r="D546" s="1" t="s">
        <v>1067</v>
      </c>
      <c r="E546" s="120" t="s">
        <v>400</v>
      </c>
      <c r="F546" s="120" t="s">
        <v>2</v>
      </c>
      <c r="G546" s="232">
        <v>10001118</v>
      </c>
      <c r="H546" s="2" t="s">
        <v>7862</v>
      </c>
      <c r="I546" s="119"/>
      <c r="J546" s="235"/>
      <c r="K546" s="120"/>
      <c r="L546" s="120"/>
      <c r="M546" s="120"/>
      <c r="N546" s="119" t="s">
        <v>6498</v>
      </c>
      <c r="O546" s="120" t="s">
        <v>299</v>
      </c>
      <c r="P546" s="66" t="s">
        <v>7863</v>
      </c>
      <c r="Q546" s="6" t="s">
        <v>7864</v>
      </c>
      <c r="R546" s="129" t="s">
        <v>338</v>
      </c>
      <c r="S546" s="1" t="s">
        <v>6353</v>
      </c>
      <c r="T546" s="117">
        <v>45863</v>
      </c>
      <c r="U546" s="124" t="s">
        <v>7865</v>
      </c>
      <c r="V546" s="117">
        <v>45877</v>
      </c>
      <c r="W546" s="1" t="s">
        <v>141</v>
      </c>
      <c r="X546" s="120">
        <f>NETWORKDAYS(Tabla1[[#This Row],[FECHA DEL INCIDENTE]],Tabla1[[#This Row],[FECHA DE RESPUESTA]])</f>
        <v>11</v>
      </c>
      <c r="Y546" s="120" t="str">
        <f>IF(Tabla1[[#This Row],[ESTADO]]="ACTIVA","ACTIVA",IF(Tabla1[[#This Row],[ESTADO]]="CERRADA","CERRADA",IF(Tabla1[[#This Row],[ESTADO]]="TRASLADADA","CERRADA",IF(Tabla1[[#This Row],[ESTADO]]="DESMONTADA","CERRADA",IF(Tabla1[[#This Row],[ESTADO]]="SEGUIMIENTO","ACTIVA")))))</f>
        <v>CERRADA</v>
      </c>
      <c r="Z546" s="120" t="str">
        <f>+IF(Tabla1[[#This Row],[T. RESPUESTA]]&lt;=1,"24 HORAS",IF(Tabla1[[#This Row],[T. RESPUESTA]]=2,"48 HORAS",IF(Tabla1[[#This Row],[T. RESPUESTA]]=3,"72 HORAS",IF(Tabla1[[#This Row],[T. RESPUESTA]]=4,"96 HORAS",IF(Tabla1[[#This Row],[T. RESPUESTA]]=5,"120 HORAS",IF(Tabla1[[#This Row],[T. RESPUESTA]]&gt;=6,"6 DIAS O MAS","ERROR"))))))</f>
        <v>6 DIAS O MAS</v>
      </c>
      <c r="AA546" s="120" t="s">
        <v>6355</v>
      </c>
      <c r="AB546" s="120" t="str">
        <f>TEXT(Tabla1[[#This Row],[FECHA DEL INCIDENTE]],"MMM-DD")</f>
        <v>jul-25</v>
      </c>
      <c r="AC546" s="122" t="e">
        <f>VLOOKUP(G546,'Archivo data rimac reclamos'!B:C,2,0)</f>
        <v>#N/A</v>
      </c>
      <c r="AD546" s="122" t="e">
        <f>VLOOKUP(Tabla1[[#This Row],[dn]],'Reporte de casos MAD'!H:W,16,0)</f>
        <v>#N/A</v>
      </c>
      <c r="AE546" s="120" t="e">
        <f>VLOOKUP(Tabla1[[#This Row],[dn]],'HOJA 3 MEDICAMENTOS'!G:Q,11,0)</f>
        <v>#N/A</v>
      </c>
      <c r="AF546" s="119" t="e">
        <f>VLOOKUP(Tabla1[[#This Row],[dn]],'base pendientes viva 1a'!C:Q,15,0)</f>
        <v>#N/A</v>
      </c>
      <c r="AG546" s="119"/>
      <c r="AH546" s="119"/>
      <c r="AI546" s="120" t="str">
        <f>VLOOKUP(Tabla1[[#This Row],[MOTIVO]],clasificador!A:C,2,0)</f>
        <v>Tramites Administrativos</v>
      </c>
      <c r="AJ546" s="120" t="str">
        <f>VLOOKUP(Tabla1[[#This Row],[MOTIVO]],clasificador!A:C,3,0)</f>
        <v>CALIDAD</v>
      </c>
      <c r="AK546" s="329"/>
    </row>
    <row r="547" spans="1:37" ht="18.75" customHeight="1">
      <c r="A547" s="120">
        <f>YEAR(Tabla1[[#This Row],[FECHA DEL INCIDENTE]])*100+MONTH(Tabla1[[#This Row],[FECHA DEL INCIDENTE]])</f>
        <v>202507</v>
      </c>
      <c r="B547" s="1" t="s">
        <v>6347</v>
      </c>
      <c r="C547" s="1" t="s">
        <v>6348</v>
      </c>
      <c r="D547" s="1" t="s">
        <v>1067</v>
      </c>
      <c r="E547" s="1" t="s">
        <v>400</v>
      </c>
      <c r="F547" s="1" t="s">
        <v>2</v>
      </c>
      <c r="G547" s="232">
        <v>10770450</v>
      </c>
      <c r="H547" s="2" t="s">
        <v>7866</v>
      </c>
      <c r="I547" s="119"/>
      <c r="J547" s="235"/>
      <c r="K547" s="120"/>
      <c r="L547" s="120"/>
      <c r="M547" s="120"/>
      <c r="N547" t="s">
        <v>298</v>
      </c>
      <c r="O547" s="120" t="s">
        <v>299</v>
      </c>
      <c r="P547" s="66" t="s">
        <v>7867</v>
      </c>
      <c r="Q547" s="6" t="s">
        <v>301</v>
      </c>
      <c r="R547" s="10" t="s">
        <v>400</v>
      </c>
      <c r="S547" s="1" t="s">
        <v>320</v>
      </c>
      <c r="T547" s="9">
        <v>45863</v>
      </c>
      <c r="U547" s="124" t="s">
        <v>7868</v>
      </c>
      <c r="V547" s="117">
        <v>45864</v>
      </c>
      <c r="W547" s="120" t="s">
        <v>141</v>
      </c>
      <c r="X547" s="120">
        <f>NETWORKDAYS(Tabla1[[#This Row],[FECHA DEL INCIDENTE]],Tabla1[[#This Row],[FECHA DE RESPUESTA]])</f>
        <v>1</v>
      </c>
      <c r="Y547" s="120" t="str">
        <f>IF(Tabla1[[#This Row],[ESTADO]]="ACTIVA","ACTIVA",IF(Tabla1[[#This Row],[ESTADO]]="CERRADA","CERRADA",IF(Tabla1[[#This Row],[ESTADO]]="TRASLADADA","CERRADA",IF(Tabla1[[#This Row],[ESTADO]]="DESMONTADA","CERRADA",IF(Tabla1[[#This Row],[ESTADO]]="SEGUIMIENTO","ACTIVA")))))</f>
        <v>CERRADA</v>
      </c>
      <c r="Z547" s="120" t="str">
        <f>+IF(Tabla1[[#This Row],[T. RESPUESTA]]&lt;=1,"24 HORAS",IF(Tabla1[[#This Row],[T. RESPUESTA]]=2,"48 HORAS",IF(Tabla1[[#This Row],[T. RESPUESTA]]=3,"72 HORAS",IF(Tabla1[[#This Row],[T. RESPUESTA]]=4,"96 HORAS",IF(Tabla1[[#This Row],[T. RESPUESTA]]=5,"120 HORAS",IF(Tabla1[[#This Row],[T. RESPUESTA]]&gt;=6,"6 DIAS O MAS","ERROR"))))))</f>
        <v>24 HORAS</v>
      </c>
      <c r="AA547" s="120" t="s">
        <v>6355</v>
      </c>
      <c r="AB547" s="120" t="str">
        <f>TEXT(Tabla1[[#This Row],[FECHA DEL INCIDENTE]],"MMM-DD")</f>
        <v>jul-25</v>
      </c>
      <c r="AC547" s="122" t="e">
        <f>VLOOKUP(G547,'Archivo data rimac reclamos'!B:C,2,0)</f>
        <v>#N/A</v>
      </c>
      <c r="AD547" s="122" t="e">
        <f>VLOOKUP(Tabla1[[#This Row],[dn]],'Reporte de casos MAD'!H:W,16,0)</f>
        <v>#N/A</v>
      </c>
      <c r="AE547" s="120" t="e">
        <f>VLOOKUP(Tabla1[[#This Row],[dn]],'HOJA 3 MEDICAMENTOS'!G:Q,11,0)</f>
        <v>#N/A</v>
      </c>
      <c r="AF547" s="119" t="e">
        <f>VLOOKUP(Tabla1[[#This Row],[dn]],'base pendientes viva 1a'!C:Q,15,0)</f>
        <v>#N/A</v>
      </c>
      <c r="AG547" s="119"/>
      <c r="AH547" s="119"/>
      <c r="AI547" s="120" t="str">
        <f>VLOOKUP(Tabla1[[#This Row],[MOTIVO]],clasificador!A:C,2,0)</f>
        <v>Solicitud</v>
      </c>
      <c r="AJ547" s="120" t="str">
        <f>VLOOKUP(Tabla1[[#This Row],[MOTIVO]],clasificador!A:C,3,0)</f>
        <v>SOLICITUD</v>
      </c>
      <c r="AK547" s="329"/>
    </row>
    <row r="548" spans="1:37" ht="18.75" hidden="1" customHeight="1">
      <c r="A548" s="120">
        <f>YEAR(Tabla1[[#This Row],[FECHA DEL INCIDENTE]])*100+MONTH(Tabla1[[#This Row],[FECHA DEL INCIDENTE]])</f>
        <v>202507</v>
      </c>
      <c r="B548" s="1" t="s">
        <v>6347</v>
      </c>
      <c r="C548" s="1" t="s">
        <v>6348</v>
      </c>
      <c r="D548" s="1" t="s">
        <v>1067</v>
      </c>
      <c r="E548" s="1" t="s">
        <v>400</v>
      </c>
      <c r="F548" s="1" t="s">
        <v>2</v>
      </c>
      <c r="G548" s="208">
        <v>16423582</v>
      </c>
      <c r="H548" s="2" t="s">
        <v>7869</v>
      </c>
      <c r="I548"/>
      <c r="J548" s="176">
        <v>979685388</v>
      </c>
      <c r="K548" s="1"/>
      <c r="L548" s="1"/>
      <c r="M548" s="1"/>
      <c r="N548" s="119" t="s">
        <v>6498</v>
      </c>
      <c r="O548" s="120" t="s">
        <v>299</v>
      </c>
      <c r="P548" s="66" t="s">
        <v>7870</v>
      </c>
      <c r="Q548" s="6" t="s">
        <v>6352</v>
      </c>
      <c r="R548" s="129" t="s">
        <v>338</v>
      </c>
      <c r="S548" s="1" t="s">
        <v>6353</v>
      </c>
      <c r="T548" s="9">
        <v>45866</v>
      </c>
      <c r="U548" s="67" t="s">
        <v>7871</v>
      </c>
      <c r="V548" s="117">
        <v>45877</v>
      </c>
      <c r="W548" s="1" t="s">
        <v>141</v>
      </c>
      <c r="X548" s="1">
        <f>NETWORKDAYS(Tabla1[[#This Row],[FECHA DEL INCIDENTE]],Tabla1[[#This Row],[FECHA DE RESPUESTA]])</f>
        <v>10</v>
      </c>
      <c r="Y548" s="120" t="str">
        <f>IF(Tabla1[[#This Row],[ESTADO]]="ACTIVA","ACTIVA",IF(Tabla1[[#This Row],[ESTADO]]="CERRADA","CERRADA",IF(Tabla1[[#This Row],[ESTADO]]="TRASLADADA","CERRADA",IF(Tabla1[[#This Row],[ESTADO]]="DESMONTADA","CERRADA",IF(Tabla1[[#This Row],[ESTADO]]="SEGUIMIENTO","ACTIVA")))))</f>
        <v>CERRADA</v>
      </c>
      <c r="Z548" s="1" t="str">
        <f>+IF(Tabla1[[#This Row],[T. RESPUESTA]]&lt;=1,"24 HORAS",IF(Tabla1[[#This Row],[T. RESPUESTA]]=2,"48 HORAS",IF(Tabla1[[#This Row],[T. RESPUESTA]]=3,"72 HORAS",IF(Tabla1[[#This Row],[T. RESPUESTA]]=4,"96 HORAS",IF(Tabla1[[#This Row],[T. RESPUESTA]]=5,"120 HORAS",IF(Tabla1[[#This Row],[T. RESPUESTA]]&gt;=6,"6 DIAS O MAS","ERROR"))))))</f>
        <v>6 DIAS O MAS</v>
      </c>
      <c r="AA548" s="120" t="s">
        <v>6355</v>
      </c>
      <c r="AB548" s="120" t="str">
        <f>TEXT(Tabla1[[#This Row],[FECHA DEL INCIDENTE]],"MMM-DD")</f>
        <v>jul-28</v>
      </c>
      <c r="AC548" s="2" t="e">
        <f>VLOOKUP(G548,'Archivo data rimac reclamos'!B:C,2,0)</f>
        <v>#N/A</v>
      </c>
      <c r="AD548" s="2" t="e">
        <f>VLOOKUP(Tabla1[[#This Row],[dn]],'Reporte de casos MAD'!H:W,16,0)</f>
        <v>#N/A</v>
      </c>
      <c r="AE548" s="1" t="e">
        <f>VLOOKUP(Tabla1[[#This Row],[dn]],'HOJA 3 MEDICAMENTOS'!G:Q,11,0)</f>
        <v>#N/A</v>
      </c>
      <c r="AF548" t="e">
        <f>VLOOKUP(Tabla1[[#This Row],[dn]],'base pendientes viva 1a'!C:Q,15,0)</f>
        <v>#N/A</v>
      </c>
      <c r="AG548"/>
      <c r="AH548"/>
      <c r="AI548" s="1" t="str">
        <f>VLOOKUP(Tabla1[[#This Row],[MOTIVO]],clasificador!A:C,2,0)</f>
        <v>Medicamentos</v>
      </c>
      <c r="AJ548" s="1" t="str">
        <f>VLOOKUP(Tabla1[[#This Row],[MOTIVO]],clasificador!A:C,3,0)</f>
        <v>SERVICIO</v>
      </c>
      <c r="AK548" s="329"/>
    </row>
    <row r="549" spans="1:37" ht="18.75" hidden="1" customHeight="1">
      <c r="A549" s="120">
        <f>YEAR(Tabla1[[#This Row],[FECHA DEL INCIDENTE]])*100+MONTH(Tabla1[[#This Row],[FECHA DEL INCIDENTE]])</f>
        <v>202507</v>
      </c>
      <c r="B549" s="1" t="s">
        <v>6347</v>
      </c>
      <c r="C549" s="1" t="s">
        <v>6348</v>
      </c>
      <c r="D549" s="1" t="s">
        <v>1067</v>
      </c>
      <c r="E549" s="1" t="s">
        <v>400</v>
      </c>
      <c r="F549" s="1" t="s">
        <v>2</v>
      </c>
      <c r="G549" s="208">
        <v>23656818</v>
      </c>
      <c r="H549" s="2" t="s">
        <v>7439</v>
      </c>
      <c r="I549"/>
      <c r="J549" s="176"/>
      <c r="K549" s="1"/>
      <c r="L549" s="1"/>
      <c r="M549" s="1"/>
      <c r="N549" s="119" t="s">
        <v>6498</v>
      </c>
      <c r="O549" s="120" t="s">
        <v>299</v>
      </c>
      <c r="P549" s="66" t="s">
        <v>7872</v>
      </c>
      <c r="Q549" s="6" t="s">
        <v>313</v>
      </c>
      <c r="R549" s="10" t="s">
        <v>7873</v>
      </c>
      <c r="S549" s="1" t="s">
        <v>422</v>
      </c>
      <c r="T549" s="9">
        <v>45868</v>
      </c>
      <c r="U549" s="67" t="s">
        <v>7874</v>
      </c>
      <c r="V549" s="9">
        <v>45868</v>
      </c>
      <c r="W549" s="1" t="s">
        <v>141</v>
      </c>
      <c r="X549" s="1">
        <f>NETWORKDAYS(Tabla1[[#This Row],[FECHA DEL INCIDENTE]],Tabla1[[#This Row],[FECHA DE RESPUESTA]])</f>
        <v>1</v>
      </c>
      <c r="Y549" s="120" t="str">
        <f>IF(Tabla1[[#This Row],[ESTADO]]="ACTIVA","ACTIVA",IF(Tabla1[[#This Row],[ESTADO]]="CERRADA","CERRADA",IF(Tabla1[[#This Row],[ESTADO]]="TRASLADADA","CERRADA",IF(Tabla1[[#This Row],[ESTADO]]="DESMONTADA","CERRADA",IF(Tabla1[[#This Row],[ESTADO]]="SEGUIMIENTO","ACTIVA")))))</f>
        <v>CERRADA</v>
      </c>
      <c r="Z549" s="1" t="str">
        <f>+IF(Tabla1[[#This Row],[T. RESPUESTA]]&lt;=1,"24 HORAS",IF(Tabla1[[#This Row],[T. RESPUESTA]]=2,"48 HORAS",IF(Tabla1[[#This Row],[T. RESPUESTA]]=3,"72 HORAS",IF(Tabla1[[#This Row],[T. RESPUESTA]]=4,"96 HORAS",IF(Tabla1[[#This Row],[T. RESPUESTA]]=5,"120 HORAS",IF(Tabla1[[#This Row],[T. RESPUESTA]]&gt;=6,"6 DIAS O MAS","ERROR"))))))</f>
        <v>24 HORAS</v>
      </c>
      <c r="AA549" s="120" t="s">
        <v>6355</v>
      </c>
      <c r="AB549" s="120" t="str">
        <f>TEXT(Tabla1[[#This Row],[FECHA DEL INCIDENTE]],"MMM-DD")</f>
        <v>jul-30</v>
      </c>
      <c r="AC549" s="2" t="e">
        <f>VLOOKUP(G549,'Archivo data rimac reclamos'!B:C,2,0)</f>
        <v>#N/A</v>
      </c>
      <c r="AD549" s="2" t="e">
        <f>VLOOKUP(Tabla1[[#This Row],[dn]],'Reporte de casos MAD'!H:W,16,0)</f>
        <v>#N/A</v>
      </c>
      <c r="AE549" s="1" t="e">
        <f>VLOOKUP(Tabla1[[#This Row],[dn]],'HOJA 3 MEDICAMENTOS'!G:Q,11,0)</f>
        <v>#N/A</v>
      </c>
      <c r="AF549" t="e">
        <f>VLOOKUP(Tabla1[[#This Row],[dn]],'base pendientes viva 1a'!C:Q,15,0)</f>
        <v>#N/A</v>
      </c>
      <c r="AG549"/>
      <c r="AH549"/>
      <c r="AI549" s="1" t="str">
        <f>VLOOKUP(Tabla1[[#This Row],[MOTIVO]],clasificador!A:C,2,0)</f>
        <v>Acceso</v>
      </c>
      <c r="AJ549" s="1" t="str">
        <f>VLOOKUP(Tabla1[[#This Row],[MOTIVO]],clasificador!A:C,3,0)</f>
        <v>SERVICIO</v>
      </c>
      <c r="AK549" s="329"/>
    </row>
    <row r="550" spans="1:37" ht="18.75" hidden="1" customHeight="1">
      <c r="A550" s="120">
        <f>YEAR(Tabla1[[#This Row],[FECHA DEL INCIDENTE]])*100+MONTH(Tabla1[[#This Row],[FECHA DEL INCIDENTE]])</f>
        <v>202507</v>
      </c>
      <c r="B550" s="1" t="s">
        <v>6347</v>
      </c>
      <c r="C550" s="1" t="s">
        <v>6348</v>
      </c>
      <c r="D550" s="1" t="s">
        <v>1067</v>
      </c>
      <c r="E550" s="1" t="s">
        <v>400</v>
      </c>
      <c r="F550" s="1" t="s">
        <v>2</v>
      </c>
      <c r="G550" s="208">
        <v>8612544</v>
      </c>
      <c r="H550" s="2" t="s">
        <v>7875</v>
      </c>
      <c r="I550"/>
      <c r="J550" s="176">
        <v>998199664</v>
      </c>
      <c r="K550" s="69" t="s">
        <v>7876</v>
      </c>
      <c r="L550" s="1"/>
      <c r="M550" s="1"/>
      <c r="N550" s="119" t="s">
        <v>6498</v>
      </c>
      <c r="O550" s="1" t="s">
        <v>299</v>
      </c>
      <c r="P550" s="66" t="s">
        <v>7877</v>
      </c>
      <c r="Q550" s="6" t="s">
        <v>6352</v>
      </c>
      <c r="R550" s="129" t="s">
        <v>338</v>
      </c>
      <c r="S550" s="1" t="s">
        <v>6353</v>
      </c>
      <c r="T550" s="9">
        <v>45869</v>
      </c>
      <c r="U550" s="67" t="s">
        <v>7878</v>
      </c>
      <c r="V550" s="117">
        <v>45877</v>
      </c>
      <c r="W550" s="1" t="s">
        <v>141</v>
      </c>
      <c r="X550" s="1">
        <f>NETWORKDAYS(Tabla1[[#This Row],[FECHA DEL INCIDENTE]],Tabla1[[#This Row],[FECHA DE RESPUESTA]])</f>
        <v>7</v>
      </c>
      <c r="Y550" s="120" t="str">
        <f>IF(Tabla1[[#This Row],[ESTADO]]="ACTIVA","ACTIVA",IF(Tabla1[[#This Row],[ESTADO]]="CERRADA","CERRADA",IF(Tabla1[[#This Row],[ESTADO]]="TRASLADADA","CERRADA",IF(Tabla1[[#This Row],[ESTADO]]="DESMONTADA","CERRADA",IF(Tabla1[[#This Row],[ESTADO]]="SEGUIMIENTO","ACTIVA")))))</f>
        <v>CERRADA</v>
      </c>
      <c r="Z550" s="1" t="str">
        <f>+IF(Tabla1[[#This Row],[T. RESPUESTA]]&lt;=1,"24 HORAS",IF(Tabla1[[#This Row],[T. RESPUESTA]]=2,"48 HORAS",IF(Tabla1[[#This Row],[T. RESPUESTA]]=3,"72 HORAS",IF(Tabla1[[#This Row],[T. RESPUESTA]]=4,"96 HORAS",IF(Tabla1[[#This Row],[T. RESPUESTA]]=5,"120 HORAS",IF(Tabla1[[#This Row],[T. RESPUESTA]]&gt;=6,"6 DIAS O MAS","ERROR"))))))</f>
        <v>6 DIAS O MAS</v>
      </c>
      <c r="AA550" s="120" t="s">
        <v>6355</v>
      </c>
      <c r="AB550" s="120" t="str">
        <f>TEXT(Tabla1[[#This Row],[FECHA DEL INCIDENTE]],"MMM-DD")</f>
        <v>jul-31</v>
      </c>
      <c r="AC550" s="2" t="str">
        <f>VLOOKUP(G550,'Archivo data rimac reclamos'!B:C,2,0)</f>
        <v>Cliente sin medicinas - No entrega aún/GLORIA MARIA OBREGON CHAVEZ con DNI 08612544</v>
      </c>
      <c r="AD550" s="2" t="e">
        <f>VLOOKUP(Tabla1[[#This Row],[dn]],'Reporte de casos MAD'!H:W,16,0)</f>
        <v>#N/A</v>
      </c>
      <c r="AE550" s="1" t="e">
        <f>VLOOKUP(Tabla1[[#This Row],[dn]],'HOJA 3 MEDICAMENTOS'!G:Q,11,0)</f>
        <v>#N/A</v>
      </c>
      <c r="AF550" t="e">
        <f>VLOOKUP(Tabla1[[#This Row],[dn]],'base pendientes viva 1a'!C:Q,15,0)</f>
        <v>#N/A</v>
      </c>
      <c r="AG550"/>
      <c r="AH550"/>
      <c r="AI550" s="1" t="str">
        <f>VLOOKUP(Tabla1[[#This Row],[MOTIVO]],clasificador!A:C,2,0)</f>
        <v>Medicamentos</v>
      </c>
      <c r="AJ550" s="1" t="str">
        <f>VLOOKUP(Tabla1[[#This Row],[MOTIVO]],clasificador!A:C,3,0)</f>
        <v>SERVICIO</v>
      </c>
      <c r="AK550" s="329"/>
    </row>
    <row r="551" spans="1:37" ht="18.75" hidden="1" customHeight="1">
      <c r="A551" s="120">
        <f>YEAR(Tabla1[[#This Row],[FECHA DEL INCIDENTE]])*100+MONTH(Tabla1[[#This Row],[FECHA DEL INCIDENTE]])</f>
        <v>202507</v>
      </c>
      <c r="B551" s="120" t="s">
        <v>6347</v>
      </c>
      <c r="C551" s="120" t="s">
        <v>6348</v>
      </c>
      <c r="D551" s="120" t="s">
        <v>1067</v>
      </c>
      <c r="E551" s="1" t="s">
        <v>400</v>
      </c>
      <c r="F551" s="120" t="s">
        <v>2</v>
      </c>
      <c r="G551" s="208">
        <v>8170776</v>
      </c>
      <c r="H551" s="2" t="s">
        <v>249</v>
      </c>
      <c r="I551"/>
      <c r="J551" s="176"/>
      <c r="K551" s="69" t="s">
        <v>7585</v>
      </c>
      <c r="L551" s="1"/>
      <c r="M551" s="1"/>
      <c r="N551" s="119" t="s">
        <v>6498</v>
      </c>
      <c r="O551" s="1" t="s">
        <v>299</v>
      </c>
      <c r="P551" s="66" t="s">
        <v>7879</v>
      </c>
      <c r="Q551" s="6" t="s">
        <v>313</v>
      </c>
      <c r="R551" s="10" t="s">
        <v>408</v>
      </c>
      <c r="S551" s="1" t="s">
        <v>6718</v>
      </c>
      <c r="T551" s="9">
        <v>45869</v>
      </c>
      <c r="U551" s="67" t="s">
        <v>7880</v>
      </c>
      <c r="V551" s="117">
        <v>45882</v>
      </c>
      <c r="W551" s="1" t="s">
        <v>141</v>
      </c>
      <c r="X551" s="1">
        <f>NETWORKDAYS(Tabla1[[#This Row],[FECHA DEL INCIDENTE]],Tabla1[[#This Row],[FECHA DE RESPUESTA]])</f>
        <v>10</v>
      </c>
      <c r="Y551" s="120" t="str">
        <f>IF(Tabla1[[#This Row],[ESTADO]]="ACTIVA","ACTIVA",IF(Tabla1[[#This Row],[ESTADO]]="CERRADA","CERRADA",IF(Tabla1[[#This Row],[ESTADO]]="TRASLADADA","CERRADA",IF(Tabla1[[#This Row],[ESTADO]]="DESMONTADA","CERRADA",IF(Tabla1[[#This Row],[ESTADO]]="SEGUIMIENTO","ACTIVA")))))</f>
        <v>CERRADA</v>
      </c>
      <c r="Z551" s="1" t="str">
        <f>+IF(Tabla1[[#This Row],[T. RESPUESTA]]&lt;=1,"24 HORAS",IF(Tabla1[[#This Row],[T. RESPUESTA]]=2,"48 HORAS",IF(Tabla1[[#This Row],[T. RESPUESTA]]=3,"72 HORAS",IF(Tabla1[[#This Row],[T. RESPUESTA]]=4,"96 HORAS",IF(Tabla1[[#This Row],[T. RESPUESTA]]=5,"120 HORAS",IF(Tabla1[[#This Row],[T. RESPUESTA]]&gt;=6,"6 DIAS O MAS","ERROR"))))))</f>
        <v>6 DIAS O MAS</v>
      </c>
      <c r="AA551" s="120" t="s">
        <v>6355</v>
      </c>
      <c r="AB551" s="120" t="str">
        <f>TEXT(Tabla1[[#This Row],[FECHA DEL INCIDENTE]],"MMM-DD")</f>
        <v>jul-31</v>
      </c>
      <c r="AC551" s="2" t="e">
        <f>VLOOKUP(G551,'Archivo data rimac reclamos'!B:C,2,0)</f>
        <v>#N/A</v>
      </c>
      <c r="AD551" s="2" t="e">
        <f>VLOOKUP(Tabla1[[#This Row],[dn]],'Reporte de casos MAD'!H:W,16,0)</f>
        <v>#N/A</v>
      </c>
      <c r="AE551" s="1" t="e">
        <f>VLOOKUP(Tabla1[[#This Row],[dn]],'HOJA 3 MEDICAMENTOS'!G:Q,11,0)</f>
        <v>#N/A</v>
      </c>
      <c r="AF551" t="str">
        <f>VLOOKUP(Tabla1[[#This Row],[dn]],'base pendientes viva 1a'!C:Q,15,0)</f>
        <v>SI</v>
      </c>
      <c r="AG551"/>
      <c r="AH551"/>
      <c r="AI551" s="1" t="str">
        <f>VLOOKUP(Tabla1[[#This Row],[MOTIVO]],clasificador!A:C,2,0)</f>
        <v>Acceso</v>
      </c>
      <c r="AJ551" s="1" t="str">
        <f>VLOOKUP(Tabla1[[#This Row],[MOTIVO]],clasificador!A:C,3,0)</f>
        <v>SERVICIO</v>
      </c>
      <c r="AK551" s="329"/>
    </row>
    <row r="552" spans="1:37" ht="18.75" customHeight="1">
      <c r="A552" s="120">
        <f>YEAR(Tabla1[[#This Row],[FECHA DEL INCIDENTE]])*100+MONTH(Tabla1[[#This Row],[FECHA DEL INCIDENTE]])</f>
        <v>202507</v>
      </c>
      <c r="B552" s="120" t="s">
        <v>6347</v>
      </c>
      <c r="C552" s="120" t="s">
        <v>6348</v>
      </c>
      <c r="D552" s="120" t="s">
        <v>1067</v>
      </c>
      <c r="E552" s="1" t="s">
        <v>400</v>
      </c>
      <c r="F552" s="120" t="s">
        <v>2</v>
      </c>
      <c r="G552" s="208">
        <v>40027009</v>
      </c>
      <c r="H552" s="2" t="s">
        <v>7881</v>
      </c>
      <c r="I552"/>
      <c r="J552" s="176"/>
      <c r="K552" s="1"/>
      <c r="L552" s="1" t="s">
        <v>7882</v>
      </c>
      <c r="M552" s="1"/>
      <c r="N552" t="s">
        <v>26</v>
      </c>
      <c r="O552" s="1" t="s">
        <v>358</v>
      </c>
      <c r="P552" s="66" t="s">
        <v>7883</v>
      </c>
      <c r="Q552" s="6" t="s">
        <v>7884</v>
      </c>
      <c r="R552" s="10" t="s">
        <v>400</v>
      </c>
      <c r="S552" s="1" t="s">
        <v>320</v>
      </c>
      <c r="T552" s="9">
        <v>45869</v>
      </c>
      <c r="U552" s="67" t="s">
        <v>7885</v>
      </c>
      <c r="V552" s="117">
        <v>45873</v>
      </c>
      <c r="W552" s="1" t="s">
        <v>141</v>
      </c>
      <c r="X552" s="1">
        <f>NETWORKDAYS(Tabla1[[#This Row],[FECHA DEL INCIDENTE]],Tabla1[[#This Row],[FECHA DE RESPUESTA]])</f>
        <v>3</v>
      </c>
      <c r="Y552" s="120" t="str">
        <f>IF(Tabla1[[#This Row],[ESTADO]]="ACTIVA","ACTIVA",IF(Tabla1[[#This Row],[ESTADO]]="CERRADA","CERRADA",IF(Tabla1[[#This Row],[ESTADO]]="TRASLADADA","CERRADA",IF(Tabla1[[#This Row],[ESTADO]]="DESMONTADA","CERRADA",IF(Tabla1[[#This Row],[ESTADO]]="SEGUIMIENTO","ACTIVA")))))</f>
        <v>CERRADA</v>
      </c>
      <c r="Z552" s="1" t="str">
        <f>+IF(Tabla1[[#This Row],[T. RESPUESTA]]&lt;=1,"24 HORAS",IF(Tabla1[[#This Row],[T. RESPUESTA]]=2,"48 HORAS",IF(Tabla1[[#This Row],[T. RESPUESTA]]=3,"72 HORAS",IF(Tabla1[[#This Row],[T. RESPUESTA]]=4,"96 HORAS",IF(Tabla1[[#This Row],[T. RESPUESTA]]=5,"120 HORAS",IF(Tabla1[[#This Row],[T. RESPUESTA]]&gt;=6,"6 DIAS O MAS","ERROR"))))))</f>
        <v>72 HORAS</v>
      </c>
      <c r="AA552" s="120" t="s">
        <v>6355</v>
      </c>
      <c r="AB552" s="120" t="str">
        <f>TEXT(Tabla1[[#This Row],[FECHA DEL INCIDENTE]],"MMM-DD")</f>
        <v>jul-31</v>
      </c>
      <c r="AC552" s="2" t="e">
        <f>VLOOKUP(G552,'Archivo data rimac reclamos'!B:C,2,0)</f>
        <v>#N/A</v>
      </c>
      <c r="AD552" s="2" t="e">
        <f>VLOOKUP(Tabla1[[#This Row],[dn]],'Reporte de casos MAD'!H:W,16,0)</f>
        <v>#N/A</v>
      </c>
      <c r="AE552" s="1" t="e">
        <f>VLOOKUP(Tabla1[[#This Row],[dn]],'HOJA 3 MEDICAMENTOS'!G:Q,11,0)</f>
        <v>#N/A</v>
      </c>
      <c r="AF552" t="e">
        <f>VLOOKUP(Tabla1[[#This Row],[dn]],'base pendientes viva 1a'!C:Q,15,0)</f>
        <v>#N/A</v>
      </c>
      <c r="AG552"/>
      <c r="AH552"/>
      <c r="AI552" s="1" t="str">
        <f>VLOOKUP(Tabla1[[#This Row],[MOTIVO]],clasificador!A:C,2,0)</f>
        <v>Atencion Asistencial</v>
      </c>
      <c r="AJ552" s="1" t="str">
        <f>VLOOKUP(Tabla1[[#This Row],[MOTIVO]],clasificador!A:C,3,0)</f>
        <v>SERVICIO</v>
      </c>
      <c r="AK552" s="329"/>
    </row>
    <row r="553" spans="1:37" ht="18.75" customHeight="1">
      <c r="A553" s="120">
        <f>YEAR(Tabla1[[#This Row],[FECHA DEL INCIDENTE]])*100+MONTH(Tabla1[[#This Row],[FECHA DEL INCIDENTE]])</f>
        <v>202508</v>
      </c>
      <c r="B553" s="120" t="s">
        <v>6347</v>
      </c>
      <c r="C553" s="120" t="s">
        <v>6348</v>
      </c>
      <c r="D553" s="120" t="s">
        <v>1067</v>
      </c>
      <c r="E553" s="1" t="s">
        <v>400</v>
      </c>
      <c r="F553" s="120" t="s">
        <v>2</v>
      </c>
      <c r="G553" s="208">
        <v>48437469</v>
      </c>
      <c r="H553" s="2" t="s">
        <v>7886</v>
      </c>
      <c r="I553"/>
      <c r="J553" s="176"/>
      <c r="K553" s="1"/>
      <c r="L553" s="1" t="s">
        <v>7887</v>
      </c>
      <c r="M553" s="1"/>
      <c r="N553" t="s">
        <v>26</v>
      </c>
      <c r="O553" s="1" t="s">
        <v>358</v>
      </c>
      <c r="P553" s="66" t="s">
        <v>7888</v>
      </c>
      <c r="Q553" s="6" t="s">
        <v>313</v>
      </c>
      <c r="R553" s="10" t="s">
        <v>400</v>
      </c>
      <c r="S553" s="1" t="s">
        <v>320</v>
      </c>
      <c r="T553" s="117">
        <v>45870</v>
      </c>
      <c r="U553" s="67" t="s">
        <v>7889</v>
      </c>
      <c r="V553" s="9">
        <v>45874</v>
      </c>
      <c r="W553" s="1" t="s">
        <v>141</v>
      </c>
      <c r="X553" s="1">
        <f>NETWORKDAYS(Tabla1[[#This Row],[FECHA DEL INCIDENTE]],Tabla1[[#This Row],[FECHA DE RESPUESTA]])</f>
        <v>3</v>
      </c>
      <c r="Y553" s="120" t="str">
        <f>IF(Tabla1[[#This Row],[ESTADO]]="ACTIVA","ACTIVA",IF(Tabla1[[#This Row],[ESTADO]]="CERRADA","CERRADA",IF(Tabla1[[#This Row],[ESTADO]]="TRASLADADA","CERRADA",IF(Tabla1[[#This Row],[ESTADO]]="DESMONTADA","CERRADA",IF(Tabla1[[#This Row],[ESTADO]]="SEGUIMIENTO","ACTIVA")))))</f>
        <v>CERRADA</v>
      </c>
      <c r="Z553" s="1" t="str">
        <f>+IF(Tabla1[[#This Row],[T. RESPUESTA]]&lt;=1,"24 HORAS",IF(Tabla1[[#This Row],[T. RESPUESTA]]=2,"48 HORAS",IF(Tabla1[[#This Row],[T. RESPUESTA]]=3,"72 HORAS",IF(Tabla1[[#This Row],[T. RESPUESTA]]=4,"96 HORAS",IF(Tabla1[[#This Row],[T. RESPUESTA]]=5,"120 HORAS",IF(Tabla1[[#This Row],[T. RESPUESTA]]&gt;=6,"6 DIAS O MAS","ERROR"))))))</f>
        <v>72 HORAS</v>
      </c>
      <c r="AA553" s="120" t="s">
        <v>6355</v>
      </c>
      <c r="AB553" s="120" t="str">
        <f>TEXT(Tabla1[[#This Row],[FECHA DEL INCIDENTE]],"MMM-DD")</f>
        <v>ago-01</v>
      </c>
      <c r="AC553" s="2" t="e">
        <f>VLOOKUP(G553,'Archivo data rimac reclamos'!B:C,2,0)</f>
        <v>#N/A</v>
      </c>
      <c r="AD553" s="2" t="e">
        <f>VLOOKUP(Tabla1[[#This Row],[dn]],'Reporte de casos MAD'!H:W,16,0)</f>
        <v>#N/A</v>
      </c>
      <c r="AE553" s="1" t="e">
        <f>VLOOKUP(Tabla1[[#This Row],[dn]],'HOJA 3 MEDICAMENTOS'!G:Q,11,0)</f>
        <v>#N/A</v>
      </c>
      <c r="AF553" t="e">
        <f>VLOOKUP(Tabla1[[#This Row],[dn]],'base pendientes viva 1a'!C:Q,15,0)</f>
        <v>#N/A</v>
      </c>
      <c r="AG553"/>
      <c r="AH553"/>
      <c r="AI553" s="1" t="str">
        <f>VLOOKUP(Tabla1[[#This Row],[MOTIVO]],clasificador!A:C,2,0)</f>
        <v>Acceso</v>
      </c>
      <c r="AJ553" s="1" t="str">
        <f>VLOOKUP(Tabla1[[#This Row],[MOTIVO]],clasificador!A:C,3,0)</f>
        <v>SERVICIO</v>
      </c>
      <c r="AK553" s="329"/>
    </row>
    <row r="554" spans="1:37" ht="18.75" customHeight="1">
      <c r="A554" s="120">
        <f>YEAR(Tabla1[[#This Row],[FECHA DEL INCIDENTE]])*100+MONTH(Tabla1[[#This Row],[FECHA DEL INCIDENTE]])</f>
        <v>202508</v>
      </c>
      <c r="B554" s="120" t="s">
        <v>6347</v>
      </c>
      <c r="C554" s="120" t="s">
        <v>6348</v>
      </c>
      <c r="D554" s="120" t="s">
        <v>1067</v>
      </c>
      <c r="E554" s="1" t="s">
        <v>400</v>
      </c>
      <c r="F554" s="120" t="s">
        <v>2</v>
      </c>
      <c r="G554" s="232"/>
      <c r="H554" s="2" t="s">
        <v>7890</v>
      </c>
      <c r="I554" s="119"/>
      <c r="J554" s="235"/>
      <c r="K554" s="120"/>
      <c r="L554" s="120"/>
      <c r="M554" s="120"/>
      <c r="N554" s="119" t="s">
        <v>6498</v>
      </c>
      <c r="O554" s="1" t="s">
        <v>299</v>
      </c>
      <c r="P554" s="121" t="s">
        <v>7891</v>
      </c>
      <c r="Q554" s="6" t="s">
        <v>313</v>
      </c>
      <c r="R554" s="10" t="s">
        <v>400</v>
      </c>
      <c r="S554" s="1" t="s">
        <v>7840</v>
      </c>
      <c r="T554" s="117">
        <v>45870</v>
      </c>
      <c r="U554" s="67" t="s">
        <v>7892</v>
      </c>
      <c r="V554" s="117">
        <v>45873</v>
      </c>
      <c r="W554" s="1" t="s">
        <v>141</v>
      </c>
      <c r="X554" s="120">
        <f>NETWORKDAYS(Tabla1[[#This Row],[FECHA DEL INCIDENTE]],Tabla1[[#This Row],[FECHA DE RESPUESTA]])</f>
        <v>2</v>
      </c>
      <c r="Y554" s="120" t="str">
        <f>IF(Tabla1[[#This Row],[ESTADO]]="ACTIVA","ACTIVA",IF(Tabla1[[#This Row],[ESTADO]]="CERRADA","CERRADA",IF(Tabla1[[#This Row],[ESTADO]]="TRASLADADA","CERRADA",IF(Tabla1[[#This Row],[ESTADO]]="DESMONTADA","CERRADA",IF(Tabla1[[#This Row],[ESTADO]]="SEGUIMIENTO","ACTIVA")))))</f>
        <v>CERRADA</v>
      </c>
      <c r="Z554" s="120" t="str">
        <f>+IF(Tabla1[[#This Row],[T. RESPUESTA]]&lt;=1,"24 HORAS",IF(Tabla1[[#This Row],[T. RESPUESTA]]=2,"48 HORAS",IF(Tabla1[[#This Row],[T. RESPUESTA]]=3,"72 HORAS",IF(Tabla1[[#This Row],[T. RESPUESTA]]=4,"96 HORAS",IF(Tabla1[[#This Row],[T. RESPUESTA]]=5,"120 HORAS",IF(Tabla1[[#This Row],[T. RESPUESTA]]&gt;=6,"6 DIAS O MAS","ERROR"))))))</f>
        <v>48 HORAS</v>
      </c>
      <c r="AA554" s="120" t="s">
        <v>6355</v>
      </c>
      <c r="AB554" s="120" t="str">
        <f>TEXT(Tabla1[[#This Row],[FECHA DEL INCIDENTE]],"MMM-DD")</f>
        <v>ago-01</v>
      </c>
      <c r="AC554" s="122" t="e">
        <f>VLOOKUP(G554,'Archivo data rimac reclamos'!B:C,2,0)</f>
        <v>#N/A</v>
      </c>
      <c r="AD554" s="122" t="e">
        <f>VLOOKUP(Tabla1[[#This Row],[dn]],'Reporte de casos MAD'!H:W,16,0)</f>
        <v>#N/A</v>
      </c>
      <c r="AE554" s="120" t="e">
        <f>VLOOKUP(Tabla1[[#This Row],[dn]],'HOJA 3 MEDICAMENTOS'!G:Q,11,0)</f>
        <v>#N/A</v>
      </c>
      <c r="AF554" s="119" t="e">
        <f>VLOOKUP(Tabla1[[#This Row],[dn]],'base pendientes viva 1a'!C:Q,15,0)</f>
        <v>#N/A</v>
      </c>
      <c r="AG554" s="119"/>
      <c r="AH554" s="119"/>
      <c r="AI554" s="120" t="str">
        <f>VLOOKUP(Tabla1[[#This Row],[MOTIVO]],clasificador!A:C,2,0)</f>
        <v>Acceso</v>
      </c>
      <c r="AJ554" s="120" t="str">
        <f>VLOOKUP(Tabla1[[#This Row],[MOTIVO]],clasificador!A:C,3,0)</f>
        <v>SERVICIO</v>
      </c>
      <c r="AK554" s="329"/>
    </row>
    <row r="555" spans="1:37" ht="18.75" hidden="1" customHeight="1">
      <c r="A555" s="120">
        <f>YEAR(Tabla1[[#This Row],[FECHA DEL INCIDENTE]])*100+MONTH(Tabla1[[#This Row],[FECHA DEL INCIDENTE]])</f>
        <v>202508</v>
      </c>
      <c r="B555" s="120" t="s">
        <v>6347</v>
      </c>
      <c r="C555" s="120" t="s">
        <v>6348</v>
      </c>
      <c r="D555" s="120" t="s">
        <v>1067</v>
      </c>
      <c r="E555" s="1" t="s">
        <v>400</v>
      </c>
      <c r="F555" s="120" t="s">
        <v>2</v>
      </c>
      <c r="G555" s="232">
        <v>23656818</v>
      </c>
      <c r="H555" s="122" t="s">
        <v>7439</v>
      </c>
      <c r="I555" s="119"/>
      <c r="J555" s="235"/>
      <c r="K555" s="120"/>
      <c r="L555" s="120"/>
      <c r="M555" s="120"/>
      <c r="N555" s="119" t="s">
        <v>6498</v>
      </c>
      <c r="O555" s="1" t="s">
        <v>299</v>
      </c>
      <c r="P555" s="66" t="s">
        <v>7893</v>
      </c>
      <c r="Q555" s="6" t="s">
        <v>6700</v>
      </c>
      <c r="R555" s="10" t="s">
        <v>338</v>
      </c>
      <c r="S555" s="1" t="s">
        <v>339</v>
      </c>
      <c r="T555" s="117">
        <v>45870</v>
      </c>
      <c r="U555" s="67" t="s">
        <v>7894</v>
      </c>
      <c r="V555" s="117">
        <v>45870</v>
      </c>
      <c r="W555" s="1" t="s">
        <v>141</v>
      </c>
      <c r="X555" s="120">
        <f>NETWORKDAYS(Tabla1[[#This Row],[FECHA DEL INCIDENTE]],Tabla1[[#This Row],[FECHA DE RESPUESTA]])</f>
        <v>1</v>
      </c>
      <c r="Y555" s="120" t="str">
        <f>IF(Tabla1[[#This Row],[ESTADO]]="ACTIVA","ACTIVA",IF(Tabla1[[#This Row],[ESTADO]]="CERRADA","CERRADA",IF(Tabla1[[#This Row],[ESTADO]]="TRASLADADA","CERRADA",IF(Tabla1[[#This Row],[ESTADO]]="DESMONTADA","CERRADA",IF(Tabla1[[#This Row],[ESTADO]]="SEGUIMIENTO","ACTIVA")))))</f>
        <v>CERRADA</v>
      </c>
      <c r="Z555" s="120" t="str">
        <f>+IF(Tabla1[[#This Row],[T. RESPUESTA]]&lt;=1,"24 HORAS",IF(Tabla1[[#This Row],[T. RESPUESTA]]=2,"48 HORAS",IF(Tabla1[[#This Row],[T. RESPUESTA]]=3,"72 HORAS",IF(Tabla1[[#This Row],[T. RESPUESTA]]=4,"96 HORAS",IF(Tabla1[[#This Row],[T. RESPUESTA]]=5,"120 HORAS",IF(Tabla1[[#This Row],[T. RESPUESTA]]&gt;=6,"6 DIAS O MAS","ERROR"))))))</f>
        <v>24 HORAS</v>
      </c>
      <c r="AA555" s="120" t="s">
        <v>6355</v>
      </c>
      <c r="AB555" s="120" t="str">
        <f>TEXT(Tabla1[[#This Row],[FECHA DEL INCIDENTE]],"MMM-DD")</f>
        <v>ago-01</v>
      </c>
      <c r="AC555" s="122" t="e">
        <f>VLOOKUP(G555,'Archivo data rimac reclamos'!B:C,2,0)</f>
        <v>#N/A</v>
      </c>
      <c r="AD555" s="122" t="e">
        <f>VLOOKUP(Tabla1[[#This Row],[dn]],'Reporte de casos MAD'!H:W,16,0)</f>
        <v>#N/A</v>
      </c>
      <c r="AE555" s="120" t="e">
        <f>VLOOKUP(Tabla1[[#This Row],[dn]],'HOJA 3 MEDICAMENTOS'!G:Q,11,0)</f>
        <v>#N/A</v>
      </c>
      <c r="AF555" s="119" t="e">
        <f>VLOOKUP(Tabla1[[#This Row],[dn]],'base pendientes viva 1a'!C:Q,15,0)</f>
        <v>#N/A</v>
      </c>
      <c r="AG555" s="119"/>
      <c r="AH555" s="119"/>
      <c r="AI555" s="120" t="str">
        <f>VLOOKUP(Tabla1[[#This Row],[MOTIVO]],clasificador!A:C,2,0)</f>
        <v>Acceso</v>
      </c>
      <c r="AJ555" s="120" t="str">
        <f>VLOOKUP(Tabla1[[#This Row],[MOTIVO]],clasificador!A:C,3,0)</f>
        <v>SERVICIO</v>
      </c>
      <c r="AK555" s="329"/>
    </row>
    <row r="556" spans="1:37" ht="18.75" customHeight="1">
      <c r="A556" s="120">
        <f>YEAR(Tabla1[[#This Row],[FECHA DEL INCIDENTE]])*100+MONTH(Tabla1[[#This Row],[FECHA DEL INCIDENTE]])</f>
        <v>202508</v>
      </c>
      <c r="B556" s="120" t="s">
        <v>6347</v>
      </c>
      <c r="C556" s="120" t="s">
        <v>6348</v>
      </c>
      <c r="D556" s="120" t="s">
        <v>1067</v>
      </c>
      <c r="E556" s="1" t="s">
        <v>400</v>
      </c>
      <c r="F556" s="120" t="s">
        <v>2</v>
      </c>
      <c r="G556" s="232">
        <v>6626431</v>
      </c>
      <c r="H556" s="2" t="s">
        <v>7895</v>
      </c>
      <c r="I556" s="119"/>
      <c r="J556" s="235"/>
      <c r="K556" s="120"/>
      <c r="L556" s="120"/>
      <c r="M556" s="120"/>
      <c r="N556" s="119" t="s">
        <v>6498</v>
      </c>
      <c r="O556" s="1" t="s">
        <v>299</v>
      </c>
      <c r="P556" s="66" t="s">
        <v>7896</v>
      </c>
      <c r="Q556" s="6" t="s">
        <v>6901</v>
      </c>
      <c r="R556" s="10" t="s">
        <v>400</v>
      </c>
      <c r="S556" s="1" t="s">
        <v>6370</v>
      </c>
      <c r="T556" s="117">
        <v>45870</v>
      </c>
      <c r="U556" s="67" t="s">
        <v>7897</v>
      </c>
      <c r="V556" s="117">
        <v>45870</v>
      </c>
      <c r="W556" s="1" t="s">
        <v>141</v>
      </c>
      <c r="X556" s="120">
        <f>NETWORKDAYS(Tabla1[[#This Row],[FECHA DEL INCIDENTE]],Tabla1[[#This Row],[FECHA DE RESPUESTA]])</f>
        <v>1</v>
      </c>
      <c r="Y556" s="120" t="str">
        <f>IF(Tabla1[[#This Row],[ESTADO]]="ACTIVA","ACTIVA",IF(Tabla1[[#This Row],[ESTADO]]="CERRADA","CERRADA",IF(Tabla1[[#This Row],[ESTADO]]="TRASLADADA","CERRADA",IF(Tabla1[[#This Row],[ESTADO]]="DESMONTADA","CERRADA",IF(Tabla1[[#This Row],[ESTADO]]="SEGUIMIENTO","ACTIVA")))))</f>
        <v>CERRADA</v>
      </c>
      <c r="Z556" s="120" t="str">
        <f>+IF(Tabla1[[#This Row],[T. RESPUESTA]]&lt;=1,"24 HORAS",IF(Tabla1[[#This Row],[T. RESPUESTA]]=2,"48 HORAS",IF(Tabla1[[#This Row],[T. RESPUESTA]]=3,"72 HORAS",IF(Tabla1[[#This Row],[T. RESPUESTA]]=4,"96 HORAS",IF(Tabla1[[#This Row],[T. RESPUESTA]]=5,"120 HORAS",IF(Tabla1[[#This Row],[T. RESPUESTA]]&gt;=6,"6 DIAS O MAS","ERROR"))))))</f>
        <v>24 HORAS</v>
      </c>
      <c r="AA556" s="120" t="s">
        <v>6355</v>
      </c>
      <c r="AB556" s="120" t="str">
        <f>TEXT(Tabla1[[#This Row],[FECHA DEL INCIDENTE]],"MMM-DD")</f>
        <v>ago-01</v>
      </c>
      <c r="AC556" s="122" t="e">
        <f>VLOOKUP(G556,'Archivo data rimac reclamos'!B:C,2,0)</f>
        <v>#N/A</v>
      </c>
      <c r="AD556" s="122" t="e">
        <f>VLOOKUP(Tabla1[[#This Row],[dn]],'Reporte de casos MAD'!H:W,16,0)</f>
        <v>#N/A</v>
      </c>
      <c r="AE556" s="120" t="e">
        <f>VLOOKUP(Tabla1[[#This Row],[dn]],'HOJA 3 MEDICAMENTOS'!G:Q,11,0)</f>
        <v>#N/A</v>
      </c>
      <c r="AF556" s="119" t="e">
        <f>VLOOKUP(Tabla1[[#This Row],[dn]],'base pendientes viva 1a'!C:Q,15,0)</f>
        <v>#N/A</v>
      </c>
      <c r="AG556" s="119"/>
      <c r="AH556" s="119"/>
      <c r="AI556" s="120" t="str">
        <f>VLOOKUP(Tabla1[[#This Row],[MOTIVO]],clasificador!A:C,2,0)</f>
        <v>Atencion Asistencial</v>
      </c>
      <c r="AJ556" s="120" t="str">
        <f>VLOOKUP(Tabla1[[#This Row],[MOTIVO]],clasificador!A:C,3,0)</f>
        <v>SERVICIO</v>
      </c>
      <c r="AK556" s="329"/>
    </row>
    <row r="557" spans="1:37" ht="18.75" hidden="1" customHeight="1">
      <c r="A557" s="120">
        <f>YEAR(Tabla1[[#This Row],[FECHA DEL INCIDENTE]])*100+MONTH(Tabla1[[#This Row],[FECHA DEL INCIDENTE]])</f>
        <v>202508</v>
      </c>
      <c r="B557" s="120" t="s">
        <v>6347</v>
      </c>
      <c r="C557" s="120" t="s">
        <v>6348</v>
      </c>
      <c r="D557" s="120" t="s">
        <v>1067</v>
      </c>
      <c r="E557" s="1" t="s">
        <v>400</v>
      </c>
      <c r="F557" s="120" t="s">
        <v>2</v>
      </c>
      <c r="G557" s="232">
        <v>10328159</v>
      </c>
      <c r="H557" s="122" t="s">
        <v>7898</v>
      </c>
      <c r="I557" s="119"/>
      <c r="J557" s="235"/>
      <c r="K557" s="120"/>
      <c r="L557" s="120"/>
      <c r="M557" s="120"/>
      <c r="N557" s="119" t="s">
        <v>6498</v>
      </c>
      <c r="O557" s="1" t="s">
        <v>299</v>
      </c>
      <c r="P557" s="121" t="s">
        <v>7896</v>
      </c>
      <c r="Q557" s="6" t="s">
        <v>7864</v>
      </c>
      <c r="R557" s="10" t="s">
        <v>338</v>
      </c>
      <c r="S557" s="1" t="s">
        <v>6353</v>
      </c>
      <c r="T557" s="117">
        <v>45870</v>
      </c>
      <c r="U557" s="67" t="s">
        <v>7897</v>
      </c>
      <c r="V557" s="117">
        <v>45870</v>
      </c>
      <c r="W557" s="1" t="s">
        <v>141</v>
      </c>
      <c r="X557" s="120">
        <f>NETWORKDAYS(Tabla1[[#This Row],[FECHA DEL INCIDENTE]],Tabla1[[#This Row],[FECHA DE RESPUESTA]])</f>
        <v>1</v>
      </c>
      <c r="Y557" s="120" t="str">
        <f>IF(Tabla1[[#This Row],[ESTADO]]="ACTIVA","ACTIVA",IF(Tabla1[[#This Row],[ESTADO]]="CERRADA","CERRADA",IF(Tabla1[[#This Row],[ESTADO]]="TRASLADADA","CERRADA",IF(Tabla1[[#This Row],[ESTADO]]="DESMONTADA","CERRADA",IF(Tabla1[[#This Row],[ESTADO]]="SEGUIMIENTO","ACTIVA")))))</f>
        <v>CERRADA</v>
      </c>
      <c r="Z557" s="120" t="str">
        <f>+IF(Tabla1[[#This Row],[T. RESPUESTA]]&lt;=1,"24 HORAS",IF(Tabla1[[#This Row],[T. RESPUESTA]]=2,"48 HORAS",IF(Tabla1[[#This Row],[T. RESPUESTA]]=3,"72 HORAS",IF(Tabla1[[#This Row],[T. RESPUESTA]]=4,"96 HORAS",IF(Tabla1[[#This Row],[T. RESPUESTA]]=5,"120 HORAS",IF(Tabla1[[#This Row],[T. RESPUESTA]]&gt;=6,"6 DIAS O MAS","ERROR"))))))</f>
        <v>24 HORAS</v>
      </c>
      <c r="AA557" s="120" t="s">
        <v>6355</v>
      </c>
      <c r="AB557" s="120" t="str">
        <f>TEXT(Tabla1[[#This Row],[FECHA DEL INCIDENTE]],"MMM-DD")</f>
        <v>ago-01</v>
      </c>
      <c r="AC557" s="122" t="e">
        <f>VLOOKUP(G557,'Archivo data rimac reclamos'!B:C,2,0)</f>
        <v>#N/A</v>
      </c>
      <c r="AD557" s="122" t="e">
        <f>VLOOKUP(Tabla1[[#This Row],[dn]],'Reporte de casos MAD'!H:W,16,0)</f>
        <v>#N/A</v>
      </c>
      <c r="AE557" s="120" t="e">
        <f>VLOOKUP(Tabla1[[#This Row],[dn]],'HOJA 3 MEDICAMENTOS'!G:Q,11,0)</f>
        <v>#N/A</v>
      </c>
      <c r="AF557" s="119" t="e">
        <f>VLOOKUP(Tabla1[[#This Row],[dn]],'base pendientes viva 1a'!C:Q,15,0)</f>
        <v>#N/A</v>
      </c>
      <c r="AG557" s="119"/>
      <c r="AH557" s="119"/>
      <c r="AI557" s="120" t="str">
        <f>VLOOKUP(Tabla1[[#This Row],[MOTIVO]],clasificador!A:C,2,0)</f>
        <v>Tramites Administrativos</v>
      </c>
      <c r="AJ557" s="120" t="str">
        <f>VLOOKUP(Tabla1[[#This Row],[MOTIVO]],clasificador!A:C,3,0)</f>
        <v>CALIDAD</v>
      </c>
      <c r="AK557" s="329"/>
    </row>
    <row r="558" spans="1:37" ht="18.75" customHeight="1">
      <c r="A558" s="120">
        <f>YEAR(Tabla1[[#This Row],[FECHA DEL INCIDENTE]])*100+MONTH(Tabla1[[#This Row],[FECHA DEL INCIDENTE]])</f>
        <v>202508</v>
      </c>
      <c r="B558" s="120" t="s">
        <v>6347</v>
      </c>
      <c r="C558" s="120" t="s">
        <v>6348</v>
      </c>
      <c r="D558" s="120" t="s">
        <v>1067</v>
      </c>
      <c r="E558" s="1" t="s">
        <v>400</v>
      </c>
      <c r="F558" s="120" t="s">
        <v>2</v>
      </c>
      <c r="G558" s="232">
        <v>70895071</v>
      </c>
      <c r="H558" s="2" t="s">
        <v>7899</v>
      </c>
      <c r="I558" s="119"/>
      <c r="J558" s="235">
        <v>975857534</v>
      </c>
      <c r="K558" s="120"/>
      <c r="L558" s="120"/>
      <c r="M558" s="120"/>
      <c r="N558" s="119" t="s">
        <v>6498</v>
      </c>
      <c r="O558" s="1" t="s">
        <v>299</v>
      </c>
      <c r="P558" s="121" t="s">
        <v>7900</v>
      </c>
      <c r="Q558" s="6" t="s">
        <v>7901</v>
      </c>
      <c r="R558" s="10" t="s">
        <v>400</v>
      </c>
      <c r="S558" s="1" t="s">
        <v>320</v>
      </c>
      <c r="T558" s="117">
        <v>45870</v>
      </c>
      <c r="U558" s="67" t="s">
        <v>7902</v>
      </c>
      <c r="V558" s="117">
        <v>45874</v>
      </c>
      <c r="W558" s="1" t="s">
        <v>141</v>
      </c>
      <c r="X558" s="120">
        <f>NETWORKDAYS(Tabla1[[#This Row],[FECHA DEL INCIDENTE]],Tabla1[[#This Row],[FECHA DE RESPUESTA]])</f>
        <v>3</v>
      </c>
      <c r="Y558" s="120" t="str">
        <f>IF(Tabla1[[#This Row],[ESTADO]]="ACTIVA","ACTIVA",IF(Tabla1[[#This Row],[ESTADO]]="CERRADA","CERRADA",IF(Tabla1[[#This Row],[ESTADO]]="TRASLADADA","CERRADA",IF(Tabla1[[#This Row],[ESTADO]]="DESMONTADA","CERRADA",IF(Tabla1[[#This Row],[ESTADO]]="SEGUIMIENTO","ACTIVA")))))</f>
        <v>CERRADA</v>
      </c>
      <c r="Z558" s="120" t="str">
        <f>+IF(Tabla1[[#This Row],[T. RESPUESTA]]&lt;=1,"24 HORAS",IF(Tabla1[[#This Row],[T. RESPUESTA]]=2,"48 HORAS",IF(Tabla1[[#This Row],[T. RESPUESTA]]=3,"72 HORAS",IF(Tabla1[[#This Row],[T. RESPUESTA]]=4,"96 HORAS",IF(Tabla1[[#This Row],[T. RESPUESTA]]=5,"120 HORAS",IF(Tabla1[[#This Row],[T. RESPUESTA]]&gt;=6,"6 DIAS O MAS","ERROR"))))))</f>
        <v>72 HORAS</v>
      </c>
      <c r="AA558" s="120" t="s">
        <v>6355</v>
      </c>
      <c r="AB558" s="120" t="str">
        <f>TEXT(Tabla1[[#This Row],[FECHA DEL INCIDENTE]],"MMM-DD")</f>
        <v>ago-01</v>
      </c>
      <c r="AC558" s="122" t="e">
        <f>VLOOKUP(G558,'Archivo data rimac reclamos'!B:C,2,0)</f>
        <v>#N/A</v>
      </c>
      <c r="AD558" s="122" t="e">
        <f>VLOOKUP(Tabla1[[#This Row],[dn]],'Reporte de casos MAD'!H:W,16,0)</f>
        <v>#N/A</v>
      </c>
      <c r="AE558" s="120" t="e">
        <f>VLOOKUP(Tabla1[[#This Row],[dn]],'HOJA 3 MEDICAMENTOS'!G:Q,11,0)</f>
        <v>#N/A</v>
      </c>
      <c r="AF558" s="119" t="e">
        <f>VLOOKUP(Tabla1[[#This Row],[dn]],'base pendientes viva 1a'!C:Q,15,0)</f>
        <v>#N/A</v>
      </c>
      <c r="AG558" s="119"/>
      <c r="AH558" s="119"/>
      <c r="AI558" s="120" t="str">
        <f>VLOOKUP(Tabla1[[#This Row],[MOTIVO]],clasificador!A:C,2,0)</f>
        <v>Atencion Asistencial</v>
      </c>
      <c r="AJ558" s="120" t="str">
        <f>VLOOKUP(Tabla1[[#This Row],[MOTIVO]],clasificador!A:C,3,0)</f>
        <v>SERVICIO</v>
      </c>
      <c r="AK558" s="329"/>
    </row>
    <row r="559" spans="1:37" ht="18.75" hidden="1" customHeight="1">
      <c r="A559" s="120">
        <f>YEAR(Tabla1[[#This Row],[FECHA DEL INCIDENTE]])*100+MONTH(Tabla1[[#This Row],[FECHA DEL INCIDENTE]])</f>
        <v>202508</v>
      </c>
      <c r="B559" s="120" t="s">
        <v>6347</v>
      </c>
      <c r="C559" s="120" t="s">
        <v>6348</v>
      </c>
      <c r="D559" s="120" t="s">
        <v>1067</v>
      </c>
      <c r="E559" s="120" t="s">
        <v>400</v>
      </c>
      <c r="F559" s="120" t="s">
        <v>2</v>
      </c>
      <c r="G559" s="232">
        <v>25616130</v>
      </c>
      <c r="H559" s="122" t="s">
        <v>120</v>
      </c>
      <c r="I559" s="119"/>
      <c r="J559" s="235"/>
      <c r="K559" s="120"/>
      <c r="L559" s="120"/>
      <c r="M559" s="120"/>
      <c r="N559" s="119" t="s">
        <v>6498</v>
      </c>
      <c r="O559" s="1" t="s">
        <v>299</v>
      </c>
      <c r="P559" s="66" t="s">
        <v>7903</v>
      </c>
      <c r="Q559" s="6" t="s">
        <v>6352</v>
      </c>
      <c r="R559" s="10" t="s">
        <v>338</v>
      </c>
      <c r="S559" s="1" t="s">
        <v>6353</v>
      </c>
      <c r="T559" s="117">
        <v>45870</v>
      </c>
      <c r="U559" s="67" t="s">
        <v>7904</v>
      </c>
      <c r="V559" s="117">
        <v>45874</v>
      </c>
      <c r="W559" s="1" t="s">
        <v>141</v>
      </c>
      <c r="X559" s="120">
        <f>NETWORKDAYS(Tabla1[[#This Row],[FECHA DEL INCIDENTE]],Tabla1[[#This Row],[FECHA DE RESPUESTA]])</f>
        <v>3</v>
      </c>
      <c r="Y559" s="120" t="str">
        <f>IF(Tabla1[[#This Row],[ESTADO]]="ACTIVA","ACTIVA",IF(Tabla1[[#This Row],[ESTADO]]="CERRADA","CERRADA",IF(Tabla1[[#This Row],[ESTADO]]="TRASLADADA","CERRADA",IF(Tabla1[[#This Row],[ESTADO]]="DESMONTADA","CERRADA",IF(Tabla1[[#This Row],[ESTADO]]="SEGUIMIENTO","ACTIVA")))))</f>
        <v>CERRADA</v>
      </c>
      <c r="Z559" s="120" t="str">
        <f>+IF(Tabla1[[#This Row],[T. RESPUESTA]]&lt;=1,"24 HORAS",IF(Tabla1[[#This Row],[T. RESPUESTA]]=2,"48 HORAS",IF(Tabla1[[#This Row],[T. RESPUESTA]]=3,"72 HORAS",IF(Tabla1[[#This Row],[T. RESPUESTA]]=4,"96 HORAS",IF(Tabla1[[#This Row],[T. RESPUESTA]]=5,"120 HORAS",IF(Tabla1[[#This Row],[T. RESPUESTA]]&gt;=6,"6 DIAS O MAS","ERROR"))))))</f>
        <v>72 HORAS</v>
      </c>
      <c r="AA559" s="120" t="s">
        <v>6355</v>
      </c>
      <c r="AB559" s="120" t="str">
        <f>TEXT(Tabla1[[#This Row],[FECHA DEL INCIDENTE]],"MMM-DD")</f>
        <v>ago-01</v>
      </c>
      <c r="AC559" s="122" t="e">
        <f>VLOOKUP(G559,'Archivo data rimac reclamos'!B:C,2,0)</f>
        <v>#N/A</v>
      </c>
      <c r="AD559" s="122" t="e">
        <f>VLOOKUP(Tabla1[[#This Row],[dn]],'Reporte de casos MAD'!H:W,16,0)</f>
        <v>#N/A</v>
      </c>
      <c r="AE559" s="120" t="e">
        <f>VLOOKUP(Tabla1[[#This Row],[dn]],'HOJA 3 MEDICAMENTOS'!G:Q,11,0)</f>
        <v>#N/A</v>
      </c>
      <c r="AF559" s="119" t="str">
        <f>VLOOKUP(Tabla1[[#This Row],[dn]],'base pendientes viva 1a'!C:Q,15,0)</f>
        <v>NO</v>
      </c>
      <c r="AG559" s="119"/>
      <c r="AH559" s="119"/>
      <c r="AI559" s="120" t="str">
        <f>VLOOKUP(Tabla1[[#This Row],[MOTIVO]],clasificador!A:C,2,0)</f>
        <v>Medicamentos</v>
      </c>
      <c r="AJ559" s="120" t="str">
        <f>VLOOKUP(Tabla1[[#This Row],[MOTIVO]],clasificador!A:C,3,0)</f>
        <v>SERVICIO</v>
      </c>
      <c r="AK559" s="329"/>
    </row>
    <row r="560" spans="1:37" ht="18.75" customHeight="1">
      <c r="A560" s="120">
        <f>YEAR(Tabla1[[#This Row],[FECHA DEL INCIDENTE]])*100+MONTH(Tabla1[[#This Row],[FECHA DEL INCIDENTE]])</f>
        <v>202508</v>
      </c>
      <c r="B560" s="120" t="s">
        <v>6347</v>
      </c>
      <c r="C560" s="120" t="s">
        <v>6348</v>
      </c>
      <c r="D560" s="120" t="s">
        <v>1067</v>
      </c>
      <c r="E560" s="1" t="s">
        <v>400</v>
      </c>
      <c r="F560" s="120" t="s">
        <v>2</v>
      </c>
      <c r="G560" s="232">
        <v>6750936</v>
      </c>
      <c r="H560" s="116" t="s">
        <v>7905</v>
      </c>
      <c r="I560" s="119"/>
      <c r="J560" s="235">
        <v>960560265</v>
      </c>
      <c r="K560" s="120"/>
      <c r="L560" s="120"/>
      <c r="M560" s="120"/>
      <c r="N560" s="119" t="s">
        <v>6498</v>
      </c>
      <c r="O560" s="1" t="s">
        <v>299</v>
      </c>
      <c r="P560" s="121" t="s">
        <v>7906</v>
      </c>
      <c r="Q560" s="6" t="s">
        <v>270</v>
      </c>
      <c r="R560" s="10" t="s">
        <v>400</v>
      </c>
      <c r="S560" s="1" t="s">
        <v>6751</v>
      </c>
      <c r="T560" s="117">
        <v>45873</v>
      </c>
      <c r="U560" s="67" t="s">
        <v>7907</v>
      </c>
      <c r="V560" s="117">
        <v>45874</v>
      </c>
      <c r="W560" s="1" t="s">
        <v>141</v>
      </c>
      <c r="X560" s="120">
        <f>NETWORKDAYS(Tabla1[[#This Row],[FECHA DEL INCIDENTE]],Tabla1[[#This Row],[FECHA DE RESPUESTA]])</f>
        <v>2</v>
      </c>
      <c r="Y560" s="120" t="str">
        <f>IF(Tabla1[[#This Row],[ESTADO]]="ACTIVA","ACTIVA",IF(Tabla1[[#This Row],[ESTADO]]="CERRADA","CERRADA",IF(Tabla1[[#This Row],[ESTADO]]="TRASLADADA","CERRADA",IF(Tabla1[[#This Row],[ESTADO]]="DESMONTADA","CERRADA",IF(Tabla1[[#This Row],[ESTADO]]="SEGUIMIENTO","ACTIVA")))))</f>
        <v>CERRADA</v>
      </c>
      <c r="Z560" s="120" t="str">
        <f>+IF(Tabla1[[#This Row],[T. RESPUESTA]]&lt;=1,"24 HORAS",IF(Tabla1[[#This Row],[T. RESPUESTA]]=2,"48 HORAS",IF(Tabla1[[#This Row],[T. RESPUESTA]]=3,"72 HORAS",IF(Tabla1[[#This Row],[T. RESPUESTA]]=4,"96 HORAS",IF(Tabla1[[#This Row],[T. RESPUESTA]]=5,"120 HORAS",IF(Tabla1[[#This Row],[T. RESPUESTA]]&gt;=6,"6 DIAS O MAS","ERROR"))))))</f>
        <v>48 HORAS</v>
      </c>
      <c r="AA560" s="120" t="s">
        <v>6355</v>
      </c>
      <c r="AB560" s="120" t="str">
        <f>TEXT(Tabla1[[#This Row],[FECHA DEL INCIDENTE]],"MMM-DD")</f>
        <v>ago-04</v>
      </c>
      <c r="AC560" s="122" t="e">
        <f>VLOOKUP(G560,'Archivo data rimac reclamos'!B:C,2,0)</f>
        <v>#N/A</v>
      </c>
      <c r="AD560" s="122" t="e">
        <f>VLOOKUP(Tabla1[[#This Row],[dn]],'Reporte de casos MAD'!H:W,16,0)</f>
        <v>#N/A</v>
      </c>
      <c r="AE560" s="120" t="e">
        <f>VLOOKUP(Tabla1[[#This Row],[dn]],'HOJA 3 MEDICAMENTOS'!G:Q,11,0)</f>
        <v>#N/A</v>
      </c>
      <c r="AF560" s="119" t="e">
        <f>VLOOKUP(Tabla1[[#This Row],[dn]],'base pendientes viva 1a'!C:Q,15,0)</f>
        <v>#N/A</v>
      </c>
      <c r="AG560" s="119"/>
      <c r="AH560" s="119"/>
      <c r="AI560" s="120" t="str">
        <f>VLOOKUP(Tabla1[[#This Row],[MOTIVO]],clasificador!A:C,2,0)</f>
        <v>Atención Asistencial</v>
      </c>
      <c r="AJ560" s="120" t="str">
        <f>VLOOKUP(Tabla1[[#This Row],[MOTIVO]],clasificador!A:C,3,0)</f>
        <v>CALIDAD</v>
      </c>
      <c r="AK560" s="329"/>
    </row>
    <row r="561" spans="1:37" ht="18.75" hidden="1" customHeight="1">
      <c r="A561" s="120">
        <f>YEAR(Tabla1[[#This Row],[FECHA DEL INCIDENTE]])*100+MONTH(Tabla1[[#This Row],[FECHA DEL INCIDENTE]])</f>
        <v>202508</v>
      </c>
      <c r="B561" s="120" t="s">
        <v>6347</v>
      </c>
      <c r="C561" s="120" t="s">
        <v>6348</v>
      </c>
      <c r="D561" s="120" t="s">
        <v>1067</v>
      </c>
      <c r="E561" s="1" t="s">
        <v>400</v>
      </c>
      <c r="F561" s="120" t="s">
        <v>2</v>
      </c>
      <c r="G561" s="232">
        <v>8714637</v>
      </c>
      <c r="H561" s="2" t="s">
        <v>7908</v>
      </c>
      <c r="I561" t="s">
        <v>7909</v>
      </c>
      <c r="J561" s="176">
        <v>998154866</v>
      </c>
      <c r="K561" s="1"/>
      <c r="L561" s="1"/>
      <c r="M561" s="1"/>
      <c r="N561" s="119" t="s">
        <v>6498</v>
      </c>
      <c r="O561" s="1" t="s">
        <v>299</v>
      </c>
      <c r="P561" s="66" t="s">
        <v>7910</v>
      </c>
      <c r="Q561" s="6" t="s">
        <v>313</v>
      </c>
      <c r="R561" s="10" t="s">
        <v>272</v>
      </c>
      <c r="S561" s="1" t="s">
        <v>352</v>
      </c>
      <c r="T561" s="117">
        <v>45873</v>
      </c>
      <c r="U561" s="67" t="s">
        <v>7911</v>
      </c>
      <c r="V561" s="117">
        <v>45873</v>
      </c>
      <c r="W561" s="1" t="s">
        <v>141</v>
      </c>
      <c r="X561" s="1">
        <f>NETWORKDAYS(Tabla1[[#This Row],[FECHA DEL INCIDENTE]],Tabla1[[#This Row],[FECHA DE RESPUESTA]])</f>
        <v>1</v>
      </c>
      <c r="Y561" s="120" t="str">
        <f>IF(Tabla1[[#This Row],[ESTADO]]="ACTIVA","ACTIVA",IF(Tabla1[[#This Row],[ESTADO]]="CERRADA","CERRADA",IF(Tabla1[[#This Row],[ESTADO]]="TRASLADADA","CERRADA",IF(Tabla1[[#This Row],[ESTADO]]="DESMONTADA","CERRADA",IF(Tabla1[[#This Row],[ESTADO]]="SEGUIMIENTO","ACTIVA")))))</f>
        <v>CERRADA</v>
      </c>
      <c r="Z561" s="1" t="str">
        <f>+IF(Tabla1[[#This Row],[T. RESPUESTA]]&lt;=1,"24 HORAS",IF(Tabla1[[#This Row],[T. RESPUESTA]]=2,"48 HORAS",IF(Tabla1[[#This Row],[T. RESPUESTA]]=3,"72 HORAS",IF(Tabla1[[#This Row],[T. RESPUESTA]]=4,"96 HORAS",IF(Tabla1[[#This Row],[T. RESPUESTA]]=5,"120 HORAS",IF(Tabla1[[#This Row],[T. RESPUESTA]]&gt;=6,"6 DIAS O MAS","ERROR"))))))</f>
        <v>24 HORAS</v>
      </c>
      <c r="AA561" s="120" t="s">
        <v>6355</v>
      </c>
      <c r="AB561" s="120" t="str">
        <f>TEXT(Tabla1[[#This Row],[FECHA DEL INCIDENTE]],"MMM-DD")</f>
        <v>ago-04</v>
      </c>
      <c r="AC561" s="2" t="str">
        <f>VLOOKUP(G561,'Archivo data rimac reclamos'!B:C,2,0)</f>
        <v xml:space="preserve">PACIENTE DE PROGRAMA CUIDATE- URGENTE **PACIENTE CATTER COSSIO CLAUDIA NATALIA 04-85620 </v>
      </c>
      <c r="AD561" s="2" t="e">
        <f>VLOOKUP(Tabla1[[#This Row],[dn]],'Reporte de casos MAD'!H:W,16,0)</f>
        <v>#N/A</v>
      </c>
      <c r="AE561" s="1" t="e">
        <f>VLOOKUP(Tabla1[[#This Row],[dn]],'HOJA 3 MEDICAMENTOS'!G:Q,11,0)</f>
        <v>#N/A</v>
      </c>
      <c r="AF561" t="e">
        <f>VLOOKUP(Tabla1[[#This Row],[dn]],'base pendientes viva 1a'!C:Q,15,0)</f>
        <v>#N/A</v>
      </c>
      <c r="AG561"/>
      <c r="AH561"/>
      <c r="AI561" s="1" t="str">
        <f>VLOOKUP(Tabla1[[#This Row],[MOTIVO]],clasificador!A:C,2,0)</f>
        <v>Acceso</v>
      </c>
      <c r="AJ561" s="1" t="str">
        <f>VLOOKUP(Tabla1[[#This Row],[MOTIVO]],clasificador!A:C,3,0)</f>
        <v>SERVICIO</v>
      </c>
      <c r="AK561" s="329"/>
    </row>
    <row r="562" spans="1:37" ht="18.75" hidden="1" customHeight="1">
      <c r="A562" s="120">
        <f>YEAR(Tabla1[[#This Row],[FECHA DEL INCIDENTE]])*100+MONTH(Tabla1[[#This Row],[FECHA DEL INCIDENTE]])</f>
        <v>202508</v>
      </c>
      <c r="B562" s="120" t="s">
        <v>6347</v>
      </c>
      <c r="C562" s="120" t="s">
        <v>6348</v>
      </c>
      <c r="D562" s="120" t="s">
        <v>1067</v>
      </c>
      <c r="E562" s="1" t="s">
        <v>400</v>
      </c>
      <c r="F562" s="120" t="s">
        <v>2</v>
      </c>
      <c r="G562" s="232">
        <v>6769425</v>
      </c>
      <c r="H562" s="2" t="s">
        <v>7912</v>
      </c>
      <c r="I562" s="119"/>
      <c r="J562" s="235">
        <v>985607204</v>
      </c>
      <c r="K562" s="120"/>
      <c r="L562" s="120"/>
      <c r="M562" s="120"/>
      <c r="N562" s="119" t="s">
        <v>6498</v>
      </c>
      <c r="O562" s="1" t="s">
        <v>299</v>
      </c>
      <c r="P562" s="121" t="s">
        <v>7913</v>
      </c>
      <c r="Q562" s="6" t="s">
        <v>6352</v>
      </c>
      <c r="R562" s="10" t="s">
        <v>338</v>
      </c>
      <c r="S562" s="1" t="s">
        <v>6353</v>
      </c>
      <c r="T562" s="117">
        <v>45874</v>
      </c>
      <c r="U562" s="67" t="s">
        <v>7914</v>
      </c>
      <c r="V562" s="117">
        <v>45877</v>
      </c>
      <c r="W562" s="1" t="s">
        <v>141</v>
      </c>
      <c r="X562" s="120">
        <f>NETWORKDAYS(Tabla1[[#This Row],[FECHA DEL INCIDENTE]],Tabla1[[#This Row],[FECHA DE RESPUESTA]])</f>
        <v>4</v>
      </c>
      <c r="Y562" s="120" t="str">
        <f>IF(Tabla1[[#This Row],[ESTADO]]="ACTIVA","ACTIVA",IF(Tabla1[[#This Row],[ESTADO]]="CERRADA","CERRADA",IF(Tabla1[[#This Row],[ESTADO]]="TRASLADADA","CERRADA",IF(Tabla1[[#This Row],[ESTADO]]="DESMONTADA","CERRADA",IF(Tabla1[[#This Row],[ESTADO]]="SEGUIMIENTO","ACTIVA")))))</f>
        <v>CERRADA</v>
      </c>
      <c r="Z562" s="120" t="str">
        <f>+IF(Tabla1[[#This Row],[T. RESPUESTA]]&lt;=1,"24 HORAS",IF(Tabla1[[#This Row],[T. RESPUESTA]]=2,"48 HORAS",IF(Tabla1[[#This Row],[T. RESPUESTA]]=3,"72 HORAS",IF(Tabla1[[#This Row],[T. RESPUESTA]]=4,"96 HORAS",IF(Tabla1[[#This Row],[T. RESPUESTA]]=5,"120 HORAS",IF(Tabla1[[#This Row],[T. RESPUESTA]]&gt;=6,"6 DIAS O MAS","ERROR"))))))</f>
        <v>96 HORAS</v>
      </c>
      <c r="AA562" s="120" t="s">
        <v>6355</v>
      </c>
      <c r="AB562" s="120" t="str">
        <f>TEXT(Tabla1[[#This Row],[FECHA DEL INCIDENTE]],"MMM-DD")</f>
        <v>ago-05</v>
      </c>
      <c r="AC562" s="122" t="e">
        <f>VLOOKUP(G562,'Archivo data rimac reclamos'!B:C,2,0)</f>
        <v>#N/A</v>
      </c>
      <c r="AD562" s="122" t="e">
        <f>VLOOKUP(Tabla1[[#This Row],[dn]],'Reporte de casos MAD'!H:W,16,0)</f>
        <v>#N/A</v>
      </c>
      <c r="AE562" s="120" t="e">
        <f>VLOOKUP(Tabla1[[#This Row],[dn]],'HOJA 3 MEDICAMENTOS'!G:Q,11,0)</f>
        <v>#N/A</v>
      </c>
      <c r="AF562" s="119" t="e">
        <f>VLOOKUP(Tabla1[[#This Row],[dn]],'base pendientes viva 1a'!C:Q,15,0)</f>
        <v>#N/A</v>
      </c>
      <c r="AG562" s="119"/>
      <c r="AH562" s="119"/>
      <c r="AI562" s="120" t="str">
        <f>VLOOKUP(Tabla1[[#This Row],[MOTIVO]],clasificador!A:C,2,0)</f>
        <v>Medicamentos</v>
      </c>
      <c r="AJ562" s="120" t="str">
        <f>VLOOKUP(Tabla1[[#This Row],[MOTIVO]],clasificador!A:C,3,0)</f>
        <v>SERVICIO</v>
      </c>
      <c r="AK562" s="329"/>
    </row>
    <row r="563" spans="1:37" ht="18.75" hidden="1" customHeight="1">
      <c r="A563" s="120">
        <f>YEAR(Tabla1[[#This Row],[FECHA DEL INCIDENTE]])*100+MONTH(Tabla1[[#This Row],[FECHA DEL INCIDENTE]])</f>
        <v>202508</v>
      </c>
      <c r="B563" s="120" t="s">
        <v>6347</v>
      </c>
      <c r="C563" s="120" t="s">
        <v>6348</v>
      </c>
      <c r="D563" s="120" t="s">
        <v>1067</v>
      </c>
      <c r="E563" s="120" t="s">
        <v>400</v>
      </c>
      <c r="F563" s="120" t="s">
        <v>2</v>
      </c>
      <c r="G563" s="232">
        <v>41573039</v>
      </c>
      <c r="H563" s="2" t="s">
        <v>7915</v>
      </c>
      <c r="I563" s="119"/>
      <c r="J563" s="235">
        <v>987327646</v>
      </c>
      <c r="K563" s="120"/>
      <c r="L563" s="120"/>
      <c r="M563" s="120"/>
      <c r="N563" s="119" t="s">
        <v>6498</v>
      </c>
      <c r="O563" s="1" t="s">
        <v>299</v>
      </c>
      <c r="P563" s="121" t="s">
        <v>7916</v>
      </c>
      <c r="Q563" s="6" t="s">
        <v>313</v>
      </c>
      <c r="R563" s="10" t="s">
        <v>338</v>
      </c>
      <c r="S563" s="1" t="s">
        <v>339</v>
      </c>
      <c r="T563" s="117">
        <v>45874</v>
      </c>
      <c r="U563" s="67" t="s">
        <v>7917</v>
      </c>
      <c r="V563" s="117">
        <v>45874</v>
      </c>
      <c r="W563" s="1" t="s">
        <v>141</v>
      </c>
      <c r="X563" s="120">
        <f>NETWORKDAYS(Tabla1[[#This Row],[FECHA DEL INCIDENTE]],Tabla1[[#This Row],[FECHA DE RESPUESTA]])</f>
        <v>1</v>
      </c>
      <c r="Y563" s="120" t="str">
        <f>IF(Tabla1[[#This Row],[ESTADO]]="ACTIVA","ACTIVA",IF(Tabla1[[#This Row],[ESTADO]]="CERRADA","CERRADA",IF(Tabla1[[#This Row],[ESTADO]]="TRASLADADA","CERRADA",IF(Tabla1[[#This Row],[ESTADO]]="DESMONTADA","CERRADA",IF(Tabla1[[#This Row],[ESTADO]]="SEGUIMIENTO","ACTIVA")))))</f>
        <v>CERRADA</v>
      </c>
      <c r="Z563" s="120" t="str">
        <f>+IF(Tabla1[[#This Row],[T. RESPUESTA]]&lt;=1,"24 HORAS",IF(Tabla1[[#This Row],[T. RESPUESTA]]=2,"48 HORAS",IF(Tabla1[[#This Row],[T. RESPUESTA]]=3,"72 HORAS",IF(Tabla1[[#This Row],[T. RESPUESTA]]=4,"96 HORAS",IF(Tabla1[[#This Row],[T. RESPUESTA]]=5,"120 HORAS",IF(Tabla1[[#This Row],[T. RESPUESTA]]&gt;=6,"6 DIAS O MAS","ERROR"))))))</f>
        <v>24 HORAS</v>
      </c>
      <c r="AA563" s="120" t="s">
        <v>6355</v>
      </c>
      <c r="AB563" s="120" t="str">
        <f>TEXT(Tabla1[[#This Row],[FECHA DEL INCIDENTE]],"MMM-DD")</f>
        <v>ago-05</v>
      </c>
      <c r="AC563" s="122" t="e">
        <f>VLOOKUP(G563,'Archivo data rimac reclamos'!B:C,2,0)</f>
        <v>#N/A</v>
      </c>
      <c r="AD563" s="122" t="e">
        <f>VLOOKUP(Tabla1[[#This Row],[dn]],'Reporte de casos MAD'!H:W,16,0)</f>
        <v>#N/A</v>
      </c>
      <c r="AE563" s="120" t="e">
        <f>VLOOKUP(Tabla1[[#This Row],[dn]],'HOJA 3 MEDICAMENTOS'!G:Q,11,0)</f>
        <v>#N/A</v>
      </c>
      <c r="AF563" s="119" t="e">
        <f>VLOOKUP(Tabla1[[#This Row],[dn]],'base pendientes viva 1a'!C:Q,15,0)</f>
        <v>#N/A</v>
      </c>
      <c r="AG563" s="119"/>
      <c r="AH563" s="119"/>
      <c r="AI563" s="120" t="str">
        <f>VLOOKUP(Tabla1[[#This Row],[MOTIVO]],clasificador!A:C,2,0)</f>
        <v>Acceso</v>
      </c>
      <c r="AJ563" s="120" t="str">
        <f>VLOOKUP(Tabla1[[#This Row],[MOTIVO]],clasificador!A:C,3,0)</f>
        <v>SERVICIO</v>
      </c>
      <c r="AK563" s="329"/>
    </row>
    <row r="564" spans="1:37" ht="18.75" hidden="1" customHeight="1">
      <c r="A564" s="120">
        <f>YEAR(Tabla1[[#This Row],[FECHA DEL INCIDENTE]])*100+MONTH(Tabla1[[#This Row],[FECHA DEL INCIDENTE]])</f>
        <v>202508</v>
      </c>
      <c r="B564" s="120" t="s">
        <v>6347</v>
      </c>
      <c r="C564" s="120" t="s">
        <v>6348</v>
      </c>
      <c r="D564" s="120" t="s">
        <v>1067</v>
      </c>
      <c r="E564" s="120" t="s">
        <v>400</v>
      </c>
      <c r="F564" s="1" t="s">
        <v>2</v>
      </c>
      <c r="G564" s="232"/>
      <c r="H564" s="2" t="s">
        <v>249</v>
      </c>
      <c r="I564" s="119"/>
      <c r="J564" s="235">
        <v>915061985</v>
      </c>
      <c r="K564" s="120"/>
      <c r="L564" s="120"/>
      <c r="M564" s="120"/>
      <c r="N564" t="s">
        <v>298</v>
      </c>
      <c r="O564" s="1" t="s">
        <v>299</v>
      </c>
      <c r="P564" s="121" t="s">
        <v>7918</v>
      </c>
      <c r="Q564" s="6" t="s">
        <v>301</v>
      </c>
      <c r="R564" s="10" t="s">
        <v>408</v>
      </c>
      <c r="S564" s="1" t="s">
        <v>6718</v>
      </c>
      <c r="T564" s="117">
        <v>45876</v>
      </c>
      <c r="U564" s="67" t="s">
        <v>7919</v>
      </c>
      <c r="V564" s="117">
        <v>45882</v>
      </c>
      <c r="W564" s="1" t="s">
        <v>141</v>
      </c>
      <c r="X564" s="120">
        <f>NETWORKDAYS(Tabla1[[#This Row],[FECHA DEL INCIDENTE]],Tabla1[[#This Row],[FECHA DE RESPUESTA]])</f>
        <v>5</v>
      </c>
      <c r="Y564" s="120" t="str">
        <f>IF(Tabla1[[#This Row],[ESTADO]]="ACTIVA","ACTIVA",IF(Tabla1[[#This Row],[ESTADO]]="CERRADA","CERRADA",IF(Tabla1[[#This Row],[ESTADO]]="TRASLADADA","CERRADA",IF(Tabla1[[#This Row],[ESTADO]]="DESMONTADA","CERRADA",IF(Tabla1[[#This Row],[ESTADO]]="SEGUIMIENTO","ACTIVA")))))</f>
        <v>CERRADA</v>
      </c>
      <c r="Z564" s="120" t="str">
        <f>+IF(Tabla1[[#This Row],[T. RESPUESTA]]&lt;=1,"24 HORAS",IF(Tabla1[[#This Row],[T. RESPUESTA]]=2,"48 HORAS",IF(Tabla1[[#This Row],[T. RESPUESTA]]=3,"72 HORAS",IF(Tabla1[[#This Row],[T. RESPUESTA]]=4,"96 HORAS",IF(Tabla1[[#This Row],[T. RESPUESTA]]=5,"120 HORAS",IF(Tabla1[[#This Row],[T. RESPUESTA]]&gt;=6,"6 DIAS O MAS","ERROR"))))))</f>
        <v>120 HORAS</v>
      </c>
      <c r="AA564" s="120" t="s">
        <v>6355</v>
      </c>
      <c r="AB564" s="120" t="str">
        <f>TEXT(Tabla1[[#This Row],[FECHA DEL INCIDENTE]],"MMM-DD")</f>
        <v>ago-07</v>
      </c>
      <c r="AC564" s="122" t="e">
        <f>VLOOKUP(G564,'Archivo data rimac reclamos'!B:C,2,0)</f>
        <v>#N/A</v>
      </c>
      <c r="AD564" s="122" t="e">
        <f>VLOOKUP(Tabla1[[#This Row],[dn]],'Reporte de casos MAD'!H:W,16,0)</f>
        <v>#N/A</v>
      </c>
      <c r="AE564" s="120" t="e">
        <f>VLOOKUP(Tabla1[[#This Row],[dn]],'HOJA 3 MEDICAMENTOS'!G:Q,11,0)</f>
        <v>#N/A</v>
      </c>
      <c r="AF564" s="119" t="e">
        <f>VLOOKUP(Tabla1[[#This Row],[dn]],'base pendientes viva 1a'!C:Q,15,0)</f>
        <v>#N/A</v>
      </c>
      <c r="AG564" s="119"/>
      <c r="AH564" s="119"/>
      <c r="AI564" s="120" t="str">
        <f>VLOOKUP(Tabla1[[#This Row],[MOTIVO]],clasificador!A:C,2,0)</f>
        <v>Solicitud</v>
      </c>
      <c r="AJ564" s="120" t="str">
        <f>VLOOKUP(Tabla1[[#This Row],[MOTIVO]],clasificador!A:C,3,0)</f>
        <v>SOLICITUD</v>
      </c>
      <c r="AK564" s="329"/>
    </row>
    <row r="565" spans="1:37" ht="18.75" customHeight="1">
      <c r="A565" s="120">
        <f>YEAR(Tabla1[[#This Row],[FECHA DEL INCIDENTE]])*100+MONTH(Tabla1[[#This Row],[FECHA DEL INCIDENTE]])</f>
        <v>202508</v>
      </c>
      <c r="B565" s="120" t="s">
        <v>6347</v>
      </c>
      <c r="C565" s="120" t="s">
        <v>6348</v>
      </c>
      <c r="D565" s="120" t="s">
        <v>1067</v>
      </c>
      <c r="E565" s="120" t="s">
        <v>400</v>
      </c>
      <c r="F565" s="120"/>
      <c r="G565" s="232"/>
      <c r="H565" s="2" t="s">
        <v>7820</v>
      </c>
      <c r="I565" s="119"/>
      <c r="J565" s="235">
        <v>997098736</v>
      </c>
      <c r="K565" s="120"/>
      <c r="L565" s="120"/>
      <c r="M565" s="120"/>
      <c r="N565" s="119" t="s">
        <v>6498</v>
      </c>
      <c r="O565" s="1" t="s">
        <v>299</v>
      </c>
      <c r="P565" s="121" t="s">
        <v>7920</v>
      </c>
      <c r="Q565" s="6" t="s">
        <v>6700</v>
      </c>
      <c r="R565" s="10" t="s">
        <v>400</v>
      </c>
      <c r="S565" s="1" t="s">
        <v>352</v>
      </c>
      <c r="T565" s="117">
        <v>45877</v>
      </c>
      <c r="U565" s="67" t="s">
        <v>7921</v>
      </c>
      <c r="V565" s="117">
        <v>45882</v>
      </c>
      <c r="W565" s="1" t="s">
        <v>141</v>
      </c>
      <c r="X565" s="120">
        <f>NETWORKDAYS(Tabla1[[#This Row],[FECHA DEL INCIDENTE]],Tabla1[[#This Row],[FECHA DE RESPUESTA]])</f>
        <v>4</v>
      </c>
      <c r="Y565" s="120" t="str">
        <f>IF(Tabla1[[#This Row],[ESTADO]]="ACTIVA","ACTIVA",IF(Tabla1[[#This Row],[ESTADO]]="CERRADA","CERRADA",IF(Tabla1[[#This Row],[ESTADO]]="TRASLADADA","CERRADA",IF(Tabla1[[#This Row],[ESTADO]]="DESMONTADA","CERRADA",IF(Tabla1[[#This Row],[ESTADO]]="SEGUIMIENTO","ACTIVA")))))</f>
        <v>CERRADA</v>
      </c>
      <c r="Z565" s="120" t="str">
        <f>+IF(Tabla1[[#This Row],[T. RESPUESTA]]&lt;=1,"24 HORAS",IF(Tabla1[[#This Row],[T. RESPUESTA]]=2,"48 HORAS",IF(Tabla1[[#This Row],[T. RESPUESTA]]=3,"72 HORAS",IF(Tabla1[[#This Row],[T. RESPUESTA]]=4,"96 HORAS",IF(Tabla1[[#This Row],[T. RESPUESTA]]=5,"120 HORAS",IF(Tabla1[[#This Row],[T. RESPUESTA]]&gt;=6,"6 DIAS O MAS","ERROR"))))))</f>
        <v>96 HORAS</v>
      </c>
      <c r="AA565" s="120" t="s">
        <v>6355</v>
      </c>
      <c r="AB565" s="120" t="str">
        <f>TEXT(Tabla1[[#This Row],[FECHA DEL INCIDENTE]],"MMM-DD")</f>
        <v>ago-08</v>
      </c>
      <c r="AC565" s="122" t="e">
        <f>VLOOKUP(G565,'Archivo data rimac reclamos'!B:C,2,0)</f>
        <v>#N/A</v>
      </c>
      <c r="AD565" s="122" t="e">
        <f>VLOOKUP(Tabla1[[#This Row],[dn]],'Reporte de casos MAD'!H:W,16,0)</f>
        <v>#N/A</v>
      </c>
      <c r="AE565" s="120" t="e">
        <f>VLOOKUP(Tabla1[[#This Row],[dn]],'HOJA 3 MEDICAMENTOS'!G:Q,11,0)</f>
        <v>#N/A</v>
      </c>
      <c r="AF565" s="119" t="e">
        <f>VLOOKUP(Tabla1[[#This Row],[dn]],'base pendientes viva 1a'!C:Q,15,0)</f>
        <v>#N/A</v>
      </c>
      <c r="AG565" s="119"/>
      <c r="AH565" s="119"/>
      <c r="AI565" s="120" t="str">
        <f>VLOOKUP(Tabla1[[#This Row],[MOTIVO]],clasificador!A:C,2,0)</f>
        <v>Acceso</v>
      </c>
      <c r="AJ565" s="120" t="str">
        <f>VLOOKUP(Tabla1[[#This Row],[MOTIVO]],clasificador!A:C,3,0)</f>
        <v>SERVICIO</v>
      </c>
      <c r="AK565" s="329"/>
    </row>
    <row r="566" spans="1:37" ht="18.75" customHeight="1">
      <c r="A566" s="120">
        <f>YEAR(Tabla1[[#This Row],[FECHA DEL INCIDENTE]])*100+MONTH(Tabla1[[#This Row],[FECHA DEL INCIDENTE]])</f>
        <v>202508</v>
      </c>
      <c r="B566" s="120" t="s">
        <v>6347</v>
      </c>
      <c r="C566" s="120" t="s">
        <v>6348</v>
      </c>
      <c r="D566" s="120" t="s">
        <v>1067</v>
      </c>
      <c r="E566" s="120" t="s">
        <v>400</v>
      </c>
      <c r="F566" s="1" t="s">
        <v>2</v>
      </c>
      <c r="G566" s="232">
        <v>3823548</v>
      </c>
      <c r="H566" s="2" t="s">
        <v>7922</v>
      </c>
      <c r="I566" s="119"/>
      <c r="J566" s="235"/>
      <c r="K566" s="120"/>
      <c r="L566" s="120"/>
      <c r="M566" s="120"/>
      <c r="N566" t="s">
        <v>298</v>
      </c>
      <c r="O566" s="1" t="s">
        <v>299</v>
      </c>
      <c r="P566" s="121" t="s">
        <v>7923</v>
      </c>
      <c r="Q566" s="6" t="s">
        <v>301</v>
      </c>
      <c r="R566" s="10" t="s">
        <v>400</v>
      </c>
      <c r="S566" s="1" t="s">
        <v>331</v>
      </c>
      <c r="T566" s="117">
        <v>45877</v>
      </c>
      <c r="U566" s="67" t="s">
        <v>7924</v>
      </c>
      <c r="V566" s="117">
        <v>45877</v>
      </c>
      <c r="W566" s="1" t="s">
        <v>141</v>
      </c>
      <c r="X566" s="120">
        <f>NETWORKDAYS(Tabla1[[#This Row],[FECHA DEL INCIDENTE]],Tabla1[[#This Row],[FECHA DE RESPUESTA]])</f>
        <v>1</v>
      </c>
      <c r="Y566" s="120" t="str">
        <f>IF(Tabla1[[#This Row],[ESTADO]]="ACTIVA","ACTIVA",IF(Tabla1[[#This Row],[ESTADO]]="CERRADA","CERRADA",IF(Tabla1[[#This Row],[ESTADO]]="TRASLADADA","CERRADA",IF(Tabla1[[#This Row],[ESTADO]]="DESMONTADA","CERRADA",IF(Tabla1[[#This Row],[ESTADO]]="SEGUIMIENTO","ACTIVA")))))</f>
        <v>CERRADA</v>
      </c>
      <c r="Z566" s="120" t="str">
        <f>+IF(Tabla1[[#This Row],[T. RESPUESTA]]&lt;=1,"24 HORAS",IF(Tabla1[[#This Row],[T. RESPUESTA]]=2,"48 HORAS",IF(Tabla1[[#This Row],[T. RESPUESTA]]=3,"72 HORAS",IF(Tabla1[[#This Row],[T. RESPUESTA]]=4,"96 HORAS",IF(Tabla1[[#This Row],[T. RESPUESTA]]=5,"120 HORAS",IF(Tabla1[[#This Row],[T. RESPUESTA]]&gt;=6,"6 DIAS O MAS","ERROR"))))))</f>
        <v>24 HORAS</v>
      </c>
      <c r="AA566" s="120" t="s">
        <v>6355</v>
      </c>
      <c r="AB566" s="120" t="str">
        <f>TEXT(Tabla1[[#This Row],[FECHA DEL INCIDENTE]],"MMM-DD")</f>
        <v>ago-08</v>
      </c>
      <c r="AC566" s="122" t="e">
        <f>VLOOKUP(G566,'Archivo data rimac reclamos'!B:C,2,0)</f>
        <v>#N/A</v>
      </c>
      <c r="AD566" s="122" t="e">
        <f>VLOOKUP(Tabla1[[#This Row],[dn]],'Reporte de casos MAD'!H:W,16,0)</f>
        <v>#N/A</v>
      </c>
      <c r="AE566" s="120" t="e">
        <f>VLOOKUP(Tabla1[[#This Row],[dn]],'HOJA 3 MEDICAMENTOS'!G:Q,11,0)</f>
        <v>#N/A</v>
      </c>
      <c r="AF566" s="119" t="e">
        <f>VLOOKUP(Tabla1[[#This Row],[dn]],'base pendientes viva 1a'!C:Q,15,0)</f>
        <v>#N/A</v>
      </c>
      <c r="AG566" s="119"/>
      <c r="AH566" s="119"/>
      <c r="AI566" s="120" t="str">
        <f>VLOOKUP(Tabla1[[#This Row],[MOTIVO]],clasificador!A:C,2,0)</f>
        <v>Solicitud</v>
      </c>
      <c r="AJ566" s="120" t="str">
        <f>VLOOKUP(Tabla1[[#This Row],[MOTIVO]],clasificador!A:C,3,0)</f>
        <v>SOLICITUD</v>
      </c>
      <c r="AK566" s="329"/>
    </row>
    <row r="567" spans="1:37" ht="18.75" customHeight="1">
      <c r="A567" s="120">
        <f>YEAR(Tabla1[[#This Row],[FECHA DEL INCIDENTE]])*100+MONTH(Tabla1[[#This Row],[FECHA DEL INCIDENTE]])</f>
        <v>202508</v>
      </c>
      <c r="B567" s="120" t="s">
        <v>6347</v>
      </c>
      <c r="C567" s="120" t="s">
        <v>6348</v>
      </c>
      <c r="D567" s="120" t="s">
        <v>1067</v>
      </c>
      <c r="E567" s="120" t="s">
        <v>400</v>
      </c>
      <c r="F567" s="1" t="s">
        <v>2</v>
      </c>
      <c r="G567" s="232">
        <v>3888655</v>
      </c>
      <c r="H567" s="2" t="s">
        <v>7925</v>
      </c>
      <c r="I567" s="119"/>
      <c r="J567" s="235"/>
      <c r="K567" s="120"/>
      <c r="L567" s="120"/>
      <c r="M567" s="120"/>
      <c r="N567" s="119" t="s">
        <v>6498</v>
      </c>
      <c r="O567" s="1" t="s">
        <v>299</v>
      </c>
      <c r="P567" s="66" t="s">
        <v>7926</v>
      </c>
      <c r="Q567" s="6" t="s">
        <v>313</v>
      </c>
      <c r="R567" s="10" t="s">
        <v>400</v>
      </c>
      <c r="S567" s="1" t="s">
        <v>331</v>
      </c>
      <c r="T567" s="117">
        <v>45877</v>
      </c>
      <c r="U567" s="67" t="s">
        <v>7927</v>
      </c>
      <c r="V567" s="117">
        <v>45919</v>
      </c>
      <c r="W567" s="1" t="s">
        <v>141</v>
      </c>
      <c r="X567" s="120">
        <f>NETWORKDAYS(Tabla1[[#This Row],[FECHA DEL INCIDENTE]],Tabla1[[#This Row],[FECHA DE RESPUESTA]])</f>
        <v>31</v>
      </c>
      <c r="Y567" s="120" t="str">
        <f>IF(Tabla1[[#This Row],[ESTADO]]="ACTIVA","ACTIVA",IF(Tabla1[[#This Row],[ESTADO]]="CERRADA","CERRADA",IF(Tabla1[[#This Row],[ESTADO]]="TRASLADADA","CERRADA",IF(Tabla1[[#This Row],[ESTADO]]="DESMONTADA","CERRADA",IF(Tabla1[[#This Row],[ESTADO]]="SEGUIMIENTO","ACTIVA")))))</f>
        <v>CERRADA</v>
      </c>
      <c r="Z567" s="120" t="str">
        <f>+IF(Tabla1[[#This Row],[T. RESPUESTA]]&lt;=1,"24 HORAS",IF(Tabla1[[#This Row],[T. RESPUESTA]]=2,"48 HORAS",IF(Tabla1[[#This Row],[T. RESPUESTA]]=3,"72 HORAS",IF(Tabla1[[#This Row],[T. RESPUESTA]]=4,"96 HORAS",IF(Tabla1[[#This Row],[T. RESPUESTA]]=5,"120 HORAS",IF(Tabla1[[#This Row],[T. RESPUESTA]]&gt;=6,"6 DIAS O MAS","ERROR"))))))</f>
        <v>6 DIAS O MAS</v>
      </c>
      <c r="AA567" s="120" t="s">
        <v>6355</v>
      </c>
      <c r="AB567" s="120" t="str">
        <f>TEXT(Tabla1[[#This Row],[FECHA DEL INCIDENTE]],"MMM-DD")</f>
        <v>ago-08</v>
      </c>
      <c r="AC567" s="122" t="e">
        <f>VLOOKUP(G567,'Archivo data rimac reclamos'!B:C,2,0)</f>
        <v>#N/A</v>
      </c>
      <c r="AD567" s="122" t="e">
        <f>VLOOKUP(Tabla1[[#This Row],[dn]],'Reporte de casos MAD'!H:W,16,0)</f>
        <v>#N/A</v>
      </c>
      <c r="AE567" s="120" t="e">
        <f>VLOOKUP(Tabla1[[#This Row],[dn]],'HOJA 3 MEDICAMENTOS'!G:Q,11,0)</f>
        <v>#N/A</v>
      </c>
      <c r="AF567" s="119" t="e">
        <f>VLOOKUP(Tabla1[[#This Row],[dn]],'base pendientes viva 1a'!C:Q,15,0)</f>
        <v>#N/A</v>
      </c>
      <c r="AG567" s="119"/>
      <c r="AH567" s="119"/>
      <c r="AI567" s="120" t="str">
        <f>VLOOKUP(Tabla1[[#This Row],[MOTIVO]],clasificador!A:C,2,0)</f>
        <v>Acceso</v>
      </c>
      <c r="AJ567" s="120" t="str">
        <f>VLOOKUP(Tabla1[[#This Row],[MOTIVO]],clasificador!A:C,3,0)</f>
        <v>SERVICIO</v>
      </c>
      <c r="AK567" s="329"/>
    </row>
    <row r="568" spans="1:37" ht="18.75" hidden="1" customHeight="1">
      <c r="A568" s="120">
        <f>YEAR(Tabla1[[#This Row],[FECHA DEL INCIDENTE]])*100+MONTH(Tabla1[[#This Row],[FECHA DEL INCIDENTE]])</f>
        <v>202508</v>
      </c>
      <c r="B568" s="120" t="s">
        <v>6347</v>
      </c>
      <c r="C568" s="120" t="s">
        <v>6348</v>
      </c>
      <c r="D568" s="120" t="s">
        <v>1067</v>
      </c>
      <c r="E568" s="120" t="s">
        <v>400</v>
      </c>
      <c r="F568" s="120"/>
      <c r="G568" s="232"/>
      <c r="H568" s="116" t="s">
        <v>7928</v>
      </c>
      <c r="I568" s="119"/>
      <c r="J568" s="235"/>
      <c r="K568" s="120"/>
      <c r="L568" s="120"/>
      <c r="M568" s="120"/>
      <c r="N568" t="s">
        <v>298</v>
      </c>
      <c r="O568" s="1" t="s">
        <v>299</v>
      </c>
      <c r="P568" s="66" t="s">
        <v>7929</v>
      </c>
      <c r="Q568" s="6" t="s">
        <v>301</v>
      </c>
      <c r="R568" s="10" t="s">
        <v>272</v>
      </c>
      <c r="S568" s="1" t="s">
        <v>352</v>
      </c>
      <c r="T568" s="117">
        <v>45877</v>
      </c>
      <c r="U568" s="67" t="s">
        <v>7930</v>
      </c>
      <c r="V568" s="117">
        <v>45884</v>
      </c>
      <c r="W568" s="1" t="s">
        <v>141</v>
      </c>
      <c r="X568" s="120">
        <f>NETWORKDAYS(Tabla1[[#This Row],[FECHA DEL INCIDENTE]],Tabla1[[#This Row],[FECHA DE RESPUESTA]])</f>
        <v>6</v>
      </c>
      <c r="Y568" s="120" t="str">
        <f>IF(Tabla1[[#This Row],[ESTADO]]="ACTIVA","ACTIVA",IF(Tabla1[[#This Row],[ESTADO]]="CERRADA","CERRADA",IF(Tabla1[[#This Row],[ESTADO]]="TRASLADADA","CERRADA",IF(Tabla1[[#This Row],[ESTADO]]="DESMONTADA","CERRADA",IF(Tabla1[[#This Row],[ESTADO]]="SEGUIMIENTO","ACTIVA")))))</f>
        <v>CERRADA</v>
      </c>
      <c r="Z568" s="120" t="str">
        <f>+IF(Tabla1[[#This Row],[T. RESPUESTA]]&lt;=1,"24 HORAS",IF(Tabla1[[#This Row],[T. RESPUESTA]]=2,"48 HORAS",IF(Tabla1[[#This Row],[T. RESPUESTA]]=3,"72 HORAS",IF(Tabla1[[#This Row],[T. RESPUESTA]]=4,"96 HORAS",IF(Tabla1[[#This Row],[T. RESPUESTA]]=5,"120 HORAS",IF(Tabla1[[#This Row],[T. RESPUESTA]]&gt;=6,"6 DIAS O MAS","ERROR"))))))</f>
        <v>6 DIAS O MAS</v>
      </c>
      <c r="AA568" s="120" t="s">
        <v>6355</v>
      </c>
      <c r="AB568" s="120" t="str">
        <f>TEXT(Tabla1[[#This Row],[FECHA DEL INCIDENTE]],"MMM-DD")</f>
        <v>ago-08</v>
      </c>
      <c r="AC568" s="122" t="e">
        <f>VLOOKUP(G568,'Archivo data rimac reclamos'!B:C,2,0)</f>
        <v>#N/A</v>
      </c>
      <c r="AD568" s="122" t="e">
        <f>VLOOKUP(Tabla1[[#This Row],[dn]],'Reporte de casos MAD'!H:W,16,0)</f>
        <v>#N/A</v>
      </c>
      <c r="AE568" s="120" t="e">
        <f>VLOOKUP(Tabla1[[#This Row],[dn]],'HOJA 3 MEDICAMENTOS'!G:Q,11,0)</f>
        <v>#N/A</v>
      </c>
      <c r="AF568" s="119" t="e">
        <f>VLOOKUP(Tabla1[[#This Row],[dn]],'base pendientes viva 1a'!C:Q,15,0)</f>
        <v>#N/A</v>
      </c>
      <c r="AG568" s="119"/>
      <c r="AH568" s="119"/>
      <c r="AI568" s="120" t="str">
        <f>VLOOKUP(Tabla1[[#This Row],[MOTIVO]],clasificador!A:C,2,0)</f>
        <v>Solicitud</v>
      </c>
      <c r="AJ568" s="120" t="str">
        <f>VLOOKUP(Tabla1[[#This Row],[MOTIVO]],clasificador!A:C,3,0)</f>
        <v>SOLICITUD</v>
      </c>
      <c r="AK568" s="329"/>
    </row>
    <row r="569" spans="1:37" ht="18.75" hidden="1" customHeight="1">
      <c r="A569" s="120">
        <f>YEAR(Tabla1[[#This Row],[FECHA DEL INCIDENTE]])*100+MONTH(Tabla1[[#This Row],[FECHA DEL INCIDENTE]])</f>
        <v>202508</v>
      </c>
      <c r="B569" s="120" t="s">
        <v>6347</v>
      </c>
      <c r="C569" s="120" t="s">
        <v>6348</v>
      </c>
      <c r="D569" s="120" t="s">
        <v>1067</v>
      </c>
      <c r="E569" s="120" t="s">
        <v>400</v>
      </c>
      <c r="F569" s="120"/>
      <c r="G569" s="232"/>
      <c r="H569" s="122" t="s">
        <v>7931</v>
      </c>
      <c r="I569" s="119"/>
      <c r="J569" s="235"/>
      <c r="K569" s="120"/>
      <c r="L569" s="120"/>
      <c r="M569" s="120"/>
      <c r="N569" t="s">
        <v>298</v>
      </c>
      <c r="O569" s="1" t="s">
        <v>299</v>
      </c>
      <c r="P569" s="66" t="s">
        <v>7929</v>
      </c>
      <c r="Q569" s="6" t="s">
        <v>301</v>
      </c>
      <c r="R569" s="10" t="s">
        <v>272</v>
      </c>
      <c r="S569" s="1" t="s">
        <v>352</v>
      </c>
      <c r="T569" s="117">
        <v>45877</v>
      </c>
      <c r="U569" s="67" t="s">
        <v>7930</v>
      </c>
      <c r="V569" s="117">
        <v>45884</v>
      </c>
      <c r="W569" s="1" t="s">
        <v>141</v>
      </c>
      <c r="X569" s="120">
        <f>NETWORKDAYS(Tabla1[[#This Row],[FECHA DEL INCIDENTE]],Tabla1[[#This Row],[FECHA DE RESPUESTA]])</f>
        <v>6</v>
      </c>
      <c r="Y569" s="120" t="str">
        <f>IF(Tabla1[[#This Row],[ESTADO]]="ACTIVA","ACTIVA",IF(Tabla1[[#This Row],[ESTADO]]="CERRADA","CERRADA",IF(Tabla1[[#This Row],[ESTADO]]="TRASLADADA","CERRADA",IF(Tabla1[[#This Row],[ESTADO]]="DESMONTADA","CERRADA",IF(Tabla1[[#This Row],[ESTADO]]="SEGUIMIENTO","ACTIVA")))))</f>
        <v>CERRADA</v>
      </c>
      <c r="Z569" s="120" t="str">
        <f>+IF(Tabla1[[#This Row],[T. RESPUESTA]]&lt;=1,"24 HORAS",IF(Tabla1[[#This Row],[T. RESPUESTA]]=2,"48 HORAS",IF(Tabla1[[#This Row],[T. RESPUESTA]]=3,"72 HORAS",IF(Tabla1[[#This Row],[T. RESPUESTA]]=4,"96 HORAS",IF(Tabla1[[#This Row],[T. RESPUESTA]]=5,"120 HORAS",IF(Tabla1[[#This Row],[T. RESPUESTA]]&gt;=6,"6 DIAS O MAS","ERROR"))))))</f>
        <v>6 DIAS O MAS</v>
      </c>
      <c r="AA569" s="120" t="s">
        <v>6355</v>
      </c>
      <c r="AB569" s="120" t="str">
        <f>TEXT(Tabla1[[#This Row],[FECHA DEL INCIDENTE]],"MMM-DD")</f>
        <v>ago-08</v>
      </c>
      <c r="AC569" s="122" t="e">
        <f>VLOOKUP(G569,'Archivo data rimac reclamos'!B:C,2,0)</f>
        <v>#N/A</v>
      </c>
      <c r="AD569" s="122" t="e">
        <f>VLOOKUP(Tabla1[[#This Row],[dn]],'Reporte de casos MAD'!H:W,16,0)</f>
        <v>#N/A</v>
      </c>
      <c r="AE569" s="120" t="e">
        <f>VLOOKUP(Tabla1[[#This Row],[dn]],'HOJA 3 MEDICAMENTOS'!G:Q,11,0)</f>
        <v>#N/A</v>
      </c>
      <c r="AF569" s="119" t="e">
        <f>VLOOKUP(Tabla1[[#This Row],[dn]],'base pendientes viva 1a'!C:Q,15,0)</f>
        <v>#N/A</v>
      </c>
      <c r="AG569" s="119"/>
      <c r="AH569" s="119"/>
      <c r="AI569" s="120" t="str">
        <f>VLOOKUP(Tabla1[[#This Row],[MOTIVO]],clasificador!A:C,2,0)</f>
        <v>Solicitud</v>
      </c>
      <c r="AJ569" s="120" t="str">
        <f>VLOOKUP(Tabla1[[#This Row],[MOTIVO]],clasificador!A:C,3,0)</f>
        <v>SOLICITUD</v>
      </c>
      <c r="AK569" s="329"/>
    </row>
    <row r="570" spans="1:37" ht="18.75" customHeight="1">
      <c r="A570" s="120">
        <f>YEAR(Tabla1[[#This Row],[FECHA DEL INCIDENTE]])*100+MONTH(Tabla1[[#This Row],[FECHA DEL INCIDENTE]])</f>
        <v>202508</v>
      </c>
      <c r="B570" s="120" t="s">
        <v>6347</v>
      </c>
      <c r="C570" s="120" t="s">
        <v>6348</v>
      </c>
      <c r="D570" s="120" t="s">
        <v>1067</v>
      </c>
      <c r="E570" s="120" t="s">
        <v>400</v>
      </c>
      <c r="F570" s="1" t="s">
        <v>2</v>
      </c>
      <c r="G570" s="232">
        <v>29716505</v>
      </c>
      <c r="H570" s="2" t="s">
        <v>7806</v>
      </c>
      <c r="I570" s="119"/>
      <c r="J570" s="235">
        <v>954179269</v>
      </c>
      <c r="K570" s="120"/>
      <c r="L570" s="120"/>
      <c r="M570" s="120"/>
      <c r="N570" s="119" t="s">
        <v>6498</v>
      </c>
      <c r="O570" s="1" t="s">
        <v>299</v>
      </c>
      <c r="P570" s="121" t="s">
        <v>7932</v>
      </c>
      <c r="Q570" s="6" t="s">
        <v>313</v>
      </c>
      <c r="R570" s="10" t="s">
        <v>400</v>
      </c>
      <c r="S570" s="1" t="s">
        <v>320</v>
      </c>
      <c r="T570" s="117">
        <v>45880</v>
      </c>
      <c r="U570" s="124" t="s">
        <v>7933</v>
      </c>
      <c r="V570" s="117">
        <v>45895</v>
      </c>
      <c r="W570" s="1" t="s">
        <v>141</v>
      </c>
      <c r="X570" s="120">
        <f>NETWORKDAYS(Tabla1[[#This Row],[FECHA DEL INCIDENTE]],Tabla1[[#This Row],[FECHA DE RESPUESTA]])</f>
        <v>12</v>
      </c>
      <c r="Y570" s="120" t="str">
        <f>IF(Tabla1[[#This Row],[ESTADO]]="ACTIVA","ACTIVA",IF(Tabla1[[#This Row],[ESTADO]]="CERRADA","CERRADA",IF(Tabla1[[#This Row],[ESTADO]]="TRASLADADA","CERRADA",IF(Tabla1[[#This Row],[ESTADO]]="DESMONTADA","CERRADA",IF(Tabla1[[#This Row],[ESTADO]]="SEGUIMIENTO","ACTIVA")))))</f>
        <v>CERRADA</v>
      </c>
      <c r="Z570" s="120" t="str">
        <f>+IF(Tabla1[[#This Row],[T. RESPUESTA]]&lt;=1,"24 HORAS",IF(Tabla1[[#This Row],[T. RESPUESTA]]=2,"48 HORAS",IF(Tabla1[[#This Row],[T. RESPUESTA]]=3,"72 HORAS",IF(Tabla1[[#This Row],[T. RESPUESTA]]=4,"96 HORAS",IF(Tabla1[[#This Row],[T. RESPUESTA]]=5,"120 HORAS",IF(Tabla1[[#This Row],[T. RESPUESTA]]&gt;=6,"6 DIAS O MAS","ERROR"))))))</f>
        <v>6 DIAS O MAS</v>
      </c>
      <c r="AA570" s="120" t="s">
        <v>6355</v>
      </c>
      <c r="AB570" s="120" t="str">
        <f>TEXT(Tabla1[[#This Row],[FECHA DEL INCIDENTE]],"MMM-DD")</f>
        <v>ago-11</v>
      </c>
      <c r="AC570" s="122" t="e">
        <f>VLOOKUP(G570,'Archivo data rimac reclamos'!B:C,2,0)</f>
        <v>#N/A</v>
      </c>
      <c r="AD570" s="122" t="e">
        <f>VLOOKUP(Tabla1[[#This Row],[dn]],'Reporte de casos MAD'!H:W,16,0)</f>
        <v>#N/A</v>
      </c>
      <c r="AE570" s="120" t="e">
        <f>VLOOKUP(Tabla1[[#This Row],[dn]],'HOJA 3 MEDICAMENTOS'!G:Q,11,0)</f>
        <v>#N/A</v>
      </c>
      <c r="AF570" s="119" t="e">
        <f>VLOOKUP(Tabla1[[#This Row],[dn]],'base pendientes viva 1a'!C:Q,15,0)</f>
        <v>#N/A</v>
      </c>
      <c r="AG570" s="119"/>
      <c r="AH570" s="119"/>
      <c r="AI570" s="120" t="str">
        <f>VLOOKUP(Tabla1[[#This Row],[MOTIVO]],clasificador!A:C,2,0)</f>
        <v>Acceso</v>
      </c>
      <c r="AJ570" s="120" t="str">
        <f>VLOOKUP(Tabla1[[#This Row],[MOTIVO]],clasificador!A:C,3,0)</f>
        <v>SERVICIO</v>
      </c>
      <c r="AK570" s="329"/>
    </row>
    <row r="571" spans="1:37" ht="18.75" hidden="1" customHeight="1">
      <c r="A571" s="120">
        <f>YEAR(Tabla1[[#This Row],[FECHA DEL INCIDENTE]])*100+MONTH(Tabla1[[#This Row],[FECHA DEL INCIDENTE]])</f>
        <v>202508</v>
      </c>
      <c r="B571" s="120" t="s">
        <v>6347</v>
      </c>
      <c r="C571" s="120" t="s">
        <v>6348</v>
      </c>
      <c r="D571" s="120" t="s">
        <v>1067</v>
      </c>
      <c r="E571" s="120" t="s">
        <v>400</v>
      </c>
      <c r="F571" s="1" t="s">
        <v>2</v>
      </c>
      <c r="G571" s="232">
        <v>8160842</v>
      </c>
      <c r="H571" s="2" t="s">
        <v>7934</v>
      </c>
      <c r="I571" s="119"/>
      <c r="J571" s="235"/>
      <c r="K571" s="120"/>
      <c r="L571" s="120"/>
      <c r="M571" s="120"/>
      <c r="N571" s="119" t="s">
        <v>6498</v>
      </c>
      <c r="O571" s="1" t="s">
        <v>299</v>
      </c>
      <c r="P571" s="121" t="s">
        <v>7935</v>
      </c>
      <c r="Q571" s="6" t="s">
        <v>6352</v>
      </c>
      <c r="R571" s="10" t="s">
        <v>338</v>
      </c>
      <c r="S571" s="1" t="s">
        <v>6353</v>
      </c>
      <c r="T571" s="117">
        <v>45880</v>
      </c>
      <c r="U571" s="67" t="s">
        <v>7936</v>
      </c>
      <c r="V571" s="117">
        <v>45880</v>
      </c>
      <c r="W571" s="1" t="s">
        <v>141</v>
      </c>
      <c r="X571" s="120">
        <f>NETWORKDAYS(Tabla1[[#This Row],[FECHA DEL INCIDENTE]],Tabla1[[#This Row],[FECHA DE RESPUESTA]])</f>
        <v>1</v>
      </c>
      <c r="Y571" s="120" t="str">
        <f>IF(Tabla1[[#This Row],[ESTADO]]="ACTIVA","ACTIVA",IF(Tabla1[[#This Row],[ESTADO]]="CERRADA","CERRADA",IF(Tabla1[[#This Row],[ESTADO]]="TRASLADADA","CERRADA",IF(Tabla1[[#This Row],[ESTADO]]="DESMONTADA","CERRADA",IF(Tabla1[[#This Row],[ESTADO]]="SEGUIMIENTO","ACTIVA")))))</f>
        <v>CERRADA</v>
      </c>
      <c r="Z571" s="120" t="str">
        <f>+IF(Tabla1[[#This Row],[T. RESPUESTA]]&lt;=1,"24 HORAS",IF(Tabla1[[#This Row],[T. RESPUESTA]]=2,"48 HORAS",IF(Tabla1[[#This Row],[T. RESPUESTA]]=3,"72 HORAS",IF(Tabla1[[#This Row],[T. RESPUESTA]]=4,"96 HORAS",IF(Tabla1[[#This Row],[T. RESPUESTA]]=5,"120 HORAS",IF(Tabla1[[#This Row],[T. RESPUESTA]]&gt;=6,"6 DIAS O MAS","ERROR"))))))</f>
        <v>24 HORAS</v>
      </c>
      <c r="AA571" s="120" t="s">
        <v>6355</v>
      </c>
      <c r="AB571" s="120" t="str">
        <f>TEXT(Tabla1[[#This Row],[FECHA DEL INCIDENTE]],"MMM-DD")</f>
        <v>ago-11</v>
      </c>
      <c r="AC571" s="122" t="str">
        <f>VLOOKUP(G571,'Archivo data rimac reclamos'!B:C,2,0)</f>
        <v>REMITO INFORMACION PARA SER CONSIDERADA EN EL PROGRAMA CUIDATE DE RIMAC EPS</v>
      </c>
      <c r="AD571" s="122" t="e">
        <f>VLOOKUP(Tabla1[[#This Row],[dn]],'Reporte de casos MAD'!H:W,16,0)</f>
        <v>#N/A</v>
      </c>
      <c r="AE571" s="120" t="e">
        <f>VLOOKUP(Tabla1[[#This Row],[dn]],'HOJA 3 MEDICAMENTOS'!G:Q,11,0)</f>
        <v>#N/A</v>
      </c>
      <c r="AF571" s="119" t="e">
        <f>VLOOKUP(Tabla1[[#This Row],[dn]],'base pendientes viva 1a'!C:Q,15,0)</f>
        <v>#N/A</v>
      </c>
      <c r="AG571" s="119"/>
      <c r="AH571" s="119"/>
      <c r="AI571" s="120" t="str">
        <f>VLOOKUP(Tabla1[[#This Row],[MOTIVO]],clasificador!A:C,2,0)</f>
        <v>Medicamentos</v>
      </c>
      <c r="AJ571" s="120" t="str">
        <f>VLOOKUP(Tabla1[[#This Row],[MOTIVO]],clasificador!A:C,3,0)</f>
        <v>SERVICIO</v>
      </c>
      <c r="AK571" s="329"/>
    </row>
    <row r="572" spans="1:37" ht="18.75" hidden="1" customHeight="1">
      <c r="A572" s="120">
        <f>YEAR(Tabla1[[#This Row],[FECHA DEL INCIDENTE]])*100+MONTH(Tabla1[[#This Row],[FECHA DEL INCIDENTE]])</f>
        <v>202508</v>
      </c>
      <c r="B572" s="1" t="s">
        <v>6347</v>
      </c>
      <c r="C572" s="120" t="s">
        <v>6348</v>
      </c>
      <c r="D572" s="120" t="s">
        <v>1067</v>
      </c>
      <c r="E572" s="120" t="s">
        <v>400</v>
      </c>
      <c r="F572" s="1" t="s">
        <v>2</v>
      </c>
      <c r="G572" s="208">
        <v>995742627</v>
      </c>
      <c r="H572" s="2" t="s">
        <v>7937</v>
      </c>
      <c r="I572"/>
      <c r="J572" s="176"/>
      <c r="K572" s="69" t="s">
        <v>7938</v>
      </c>
      <c r="L572" s="1"/>
      <c r="M572" s="1"/>
      <c r="N572" s="119" t="s">
        <v>6498</v>
      </c>
      <c r="O572" s="1" t="s">
        <v>299</v>
      </c>
      <c r="P572" s="66" t="s">
        <v>7939</v>
      </c>
      <c r="Q572" s="6" t="s">
        <v>6352</v>
      </c>
      <c r="R572" s="10" t="s">
        <v>338</v>
      </c>
      <c r="S572" s="1" t="s">
        <v>6353</v>
      </c>
      <c r="T572" s="117">
        <v>45880</v>
      </c>
      <c r="U572" s="67" t="s">
        <v>7940</v>
      </c>
      <c r="V572" s="117">
        <v>45884</v>
      </c>
      <c r="W572" s="1" t="s">
        <v>141</v>
      </c>
      <c r="X572" s="1">
        <f>NETWORKDAYS(Tabla1[[#This Row],[FECHA DEL INCIDENTE]],Tabla1[[#This Row],[FECHA DE RESPUESTA]])</f>
        <v>5</v>
      </c>
      <c r="Y572" s="120" t="str">
        <f>IF(Tabla1[[#This Row],[ESTADO]]="ACTIVA","ACTIVA",IF(Tabla1[[#This Row],[ESTADO]]="CERRADA","CERRADA",IF(Tabla1[[#This Row],[ESTADO]]="TRASLADADA","CERRADA",IF(Tabla1[[#This Row],[ESTADO]]="DESMONTADA","CERRADA",IF(Tabla1[[#This Row],[ESTADO]]="SEGUIMIENTO","ACTIVA")))))</f>
        <v>CERRADA</v>
      </c>
      <c r="Z572" s="1" t="str">
        <f>+IF(Tabla1[[#This Row],[T. RESPUESTA]]&lt;=1,"24 HORAS",IF(Tabla1[[#This Row],[T. RESPUESTA]]=2,"48 HORAS",IF(Tabla1[[#This Row],[T. RESPUESTA]]=3,"72 HORAS",IF(Tabla1[[#This Row],[T. RESPUESTA]]=4,"96 HORAS",IF(Tabla1[[#This Row],[T. RESPUESTA]]=5,"120 HORAS",IF(Tabla1[[#This Row],[T. RESPUESTA]]&gt;=6,"6 DIAS O MAS","ERROR"))))))</f>
        <v>120 HORAS</v>
      </c>
      <c r="AA572" s="120" t="s">
        <v>6355</v>
      </c>
      <c r="AB572" s="120" t="str">
        <f>TEXT(Tabla1[[#This Row],[FECHA DEL INCIDENTE]],"MMM-DD")</f>
        <v>ago-11</v>
      </c>
      <c r="AC572" s="2" t="e">
        <f>VLOOKUP(G572,'Archivo data rimac reclamos'!B:C,2,0)</f>
        <v>#N/A</v>
      </c>
      <c r="AD572" s="2" t="e">
        <f>VLOOKUP(Tabla1[[#This Row],[dn]],'Reporte de casos MAD'!H:W,16,0)</f>
        <v>#N/A</v>
      </c>
      <c r="AE572" s="1" t="e">
        <f>VLOOKUP(Tabla1[[#This Row],[dn]],'HOJA 3 MEDICAMENTOS'!G:Q,11,0)</f>
        <v>#N/A</v>
      </c>
      <c r="AF572" t="e">
        <f>VLOOKUP(Tabla1[[#This Row],[dn]],'base pendientes viva 1a'!C:Q,15,0)</f>
        <v>#N/A</v>
      </c>
      <c r="AG572"/>
      <c r="AH572"/>
      <c r="AI572" s="1" t="str">
        <f>VLOOKUP(Tabla1[[#This Row],[MOTIVO]],clasificador!A:C,2,0)</f>
        <v>Medicamentos</v>
      </c>
      <c r="AJ572" s="1" t="str">
        <f>VLOOKUP(Tabla1[[#This Row],[MOTIVO]],clasificador!A:C,3,0)</f>
        <v>SERVICIO</v>
      </c>
      <c r="AK572" s="329"/>
    </row>
    <row r="573" spans="1:37" ht="18.75" hidden="1" customHeight="1">
      <c r="A573" s="120">
        <f>YEAR(Tabla1[[#This Row],[FECHA DEL INCIDENTE]])*100+MONTH(Tabla1[[#This Row],[FECHA DEL INCIDENTE]])</f>
        <v>202508</v>
      </c>
      <c r="B573" s="120" t="s">
        <v>6347</v>
      </c>
      <c r="C573" s="120" t="s">
        <v>6348</v>
      </c>
      <c r="D573" s="120" t="s">
        <v>1067</v>
      </c>
      <c r="E573" s="120" t="s">
        <v>400</v>
      </c>
      <c r="F573" s="1" t="s">
        <v>2</v>
      </c>
      <c r="G573" s="232">
        <v>7814003</v>
      </c>
      <c r="H573" s="2" t="s">
        <v>7941</v>
      </c>
      <c r="I573" s="119"/>
      <c r="J573" s="235"/>
      <c r="K573" s="120"/>
      <c r="L573" s="120"/>
      <c r="M573" s="120"/>
      <c r="N573" s="119" t="s">
        <v>6498</v>
      </c>
      <c r="O573" s="1" t="s">
        <v>299</v>
      </c>
      <c r="P573" s="66" t="s">
        <v>7942</v>
      </c>
      <c r="Q573" s="6" t="s">
        <v>6352</v>
      </c>
      <c r="R573" s="10" t="s">
        <v>338</v>
      </c>
      <c r="S573" s="1" t="s">
        <v>6353</v>
      </c>
      <c r="T573" s="9">
        <v>45880</v>
      </c>
      <c r="U573" s="124" t="s">
        <v>7943</v>
      </c>
      <c r="V573" s="332">
        <v>45884</v>
      </c>
      <c r="W573" s="1" t="s">
        <v>141</v>
      </c>
      <c r="X573" s="120">
        <f>NETWORKDAYS(Tabla1[[#This Row],[FECHA DEL INCIDENTE]],Tabla1[[#This Row],[FECHA DE RESPUESTA]])</f>
        <v>5</v>
      </c>
      <c r="Y573" s="120" t="str">
        <f>IF(Tabla1[[#This Row],[ESTADO]]="ACTIVA","ACTIVA",IF(Tabla1[[#This Row],[ESTADO]]="CERRADA","CERRADA",IF(Tabla1[[#This Row],[ESTADO]]="TRASLADADA","CERRADA",IF(Tabla1[[#This Row],[ESTADO]]="DESMONTADA","CERRADA",IF(Tabla1[[#This Row],[ESTADO]]="SEGUIMIENTO","ACTIVA")))))</f>
        <v>CERRADA</v>
      </c>
      <c r="Z573" s="120" t="str">
        <f>+IF(Tabla1[[#This Row],[T. RESPUESTA]]&lt;=1,"24 HORAS",IF(Tabla1[[#This Row],[T. RESPUESTA]]=2,"48 HORAS",IF(Tabla1[[#This Row],[T. RESPUESTA]]=3,"72 HORAS",IF(Tabla1[[#This Row],[T. RESPUESTA]]=4,"96 HORAS",IF(Tabla1[[#This Row],[T. RESPUESTA]]=5,"120 HORAS",IF(Tabla1[[#This Row],[T. RESPUESTA]]&gt;=6,"6 DIAS O MAS","ERROR"))))))</f>
        <v>120 HORAS</v>
      </c>
      <c r="AA573" s="120" t="s">
        <v>6355</v>
      </c>
      <c r="AB573" s="120" t="str">
        <f>TEXT(Tabla1[[#This Row],[FECHA DEL INCIDENTE]],"MMM-DD")</f>
        <v>ago-11</v>
      </c>
      <c r="AC573" s="122" t="e">
        <f>VLOOKUP(G573,'Archivo data rimac reclamos'!B:C,2,0)</f>
        <v>#N/A</v>
      </c>
      <c r="AD573" s="122" t="e">
        <f>VLOOKUP(Tabla1[[#This Row],[dn]],'Reporte de casos MAD'!H:W,16,0)</f>
        <v>#N/A</v>
      </c>
      <c r="AE573" s="120" t="e">
        <f>VLOOKUP(Tabla1[[#This Row],[dn]],'HOJA 3 MEDICAMENTOS'!G:Q,11,0)</f>
        <v>#N/A</v>
      </c>
      <c r="AF573" s="119" t="e">
        <f>VLOOKUP(Tabla1[[#This Row],[dn]],'base pendientes viva 1a'!C:Q,15,0)</f>
        <v>#N/A</v>
      </c>
      <c r="AG573" s="119"/>
      <c r="AH573" s="119"/>
      <c r="AI573" s="120" t="str">
        <f>VLOOKUP(Tabla1[[#This Row],[MOTIVO]],clasificador!A:C,2,0)</f>
        <v>Medicamentos</v>
      </c>
      <c r="AJ573" s="120" t="str">
        <f>VLOOKUP(Tabla1[[#This Row],[MOTIVO]],clasificador!A:C,3,0)</f>
        <v>SERVICIO</v>
      </c>
      <c r="AK573" s="329"/>
    </row>
    <row r="574" spans="1:37" ht="18.75" hidden="1" customHeight="1">
      <c r="A574" s="120">
        <f>YEAR(Tabla1[[#This Row],[FECHA DEL INCIDENTE]])*100+MONTH(Tabla1[[#This Row],[FECHA DEL INCIDENTE]])</f>
        <v>202508</v>
      </c>
      <c r="B574" s="120" t="s">
        <v>6347</v>
      </c>
      <c r="C574" s="120" t="s">
        <v>6348</v>
      </c>
      <c r="D574" s="120" t="s">
        <v>1067</v>
      </c>
      <c r="E574" s="120" t="s">
        <v>400</v>
      </c>
      <c r="F574" s="1" t="s">
        <v>2</v>
      </c>
      <c r="G574" s="232">
        <v>7814003</v>
      </c>
      <c r="H574" s="2" t="s">
        <v>7941</v>
      </c>
      <c r="I574" s="119"/>
      <c r="J574" s="235">
        <v>996540485</v>
      </c>
      <c r="K574" s="120"/>
      <c r="L574" s="120"/>
      <c r="M574" s="120"/>
      <c r="N574" s="119" t="s">
        <v>6498</v>
      </c>
      <c r="O574" s="1" t="s">
        <v>299</v>
      </c>
      <c r="P574" s="121" t="s">
        <v>7944</v>
      </c>
      <c r="Q574" s="6" t="s">
        <v>6781</v>
      </c>
      <c r="R574" s="10" t="s">
        <v>338</v>
      </c>
      <c r="S574" s="1" t="s">
        <v>339</v>
      </c>
      <c r="T574" s="117">
        <v>45882</v>
      </c>
      <c r="U574" s="67" t="s">
        <v>7943</v>
      </c>
      <c r="V574" s="117">
        <v>45884</v>
      </c>
      <c r="W574" s="1" t="s">
        <v>141</v>
      </c>
      <c r="X574" s="120">
        <f>NETWORKDAYS(Tabla1[[#This Row],[FECHA DEL INCIDENTE]],Tabla1[[#This Row],[FECHA DE RESPUESTA]])</f>
        <v>3</v>
      </c>
      <c r="Y574" s="120" t="str">
        <f>IF(Tabla1[[#This Row],[ESTADO]]="ACTIVA","ACTIVA",IF(Tabla1[[#This Row],[ESTADO]]="CERRADA","CERRADA",IF(Tabla1[[#This Row],[ESTADO]]="TRASLADADA","CERRADA",IF(Tabla1[[#This Row],[ESTADO]]="DESMONTADA","CERRADA",IF(Tabla1[[#This Row],[ESTADO]]="SEGUIMIENTO","ACTIVA")))))</f>
        <v>CERRADA</v>
      </c>
      <c r="Z574" s="120" t="str">
        <f>+IF(Tabla1[[#This Row],[T. RESPUESTA]]&lt;=1,"24 HORAS",IF(Tabla1[[#This Row],[T. RESPUESTA]]=2,"48 HORAS",IF(Tabla1[[#This Row],[T. RESPUESTA]]=3,"72 HORAS",IF(Tabla1[[#This Row],[T. RESPUESTA]]=4,"96 HORAS",IF(Tabla1[[#This Row],[T. RESPUESTA]]=5,"120 HORAS",IF(Tabla1[[#This Row],[T. RESPUESTA]]&gt;=6,"6 DIAS O MAS","ERROR"))))))</f>
        <v>72 HORAS</v>
      </c>
      <c r="AA574" s="120" t="s">
        <v>6355</v>
      </c>
      <c r="AB574" s="120" t="str">
        <f>TEXT(Tabla1[[#This Row],[FECHA DEL INCIDENTE]],"MMM-DD")</f>
        <v>ago-13</v>
      </c>
      <c r="AC574" s="122" t="e">
        <f>VLOOKUP(G574,'Archivo data rimac reclamos'!B:C,2,0)</f>
        <v>#N/A</v>
      </c>
      <c r="AD574" s="122" t="e">
        <f>VLOOKUP(Tabla1[[#This Row],[dn]],'Reporte de casos MAD'!H:W,16,0)</f>
        <v>#N/A</v>
      </c>
      <c r="AE574" s="120" t="e">
        <f>VLOOKUP(Tabla1[[#This Row],[dn]],'HOJA 3 MEDICAMENTOS'!G:Q,11,0)</f>
        <v>#N/A</v>
      </c>
      <c r="AF574" s="119" t="e">
        <f>VLOOKUP(Tabla1[[#This Row],[dn]],'base pendientes viva 1a'!C:Q,15,0)</f>
        <v>#N/A</v>
      </c>
      <c r="AG574" s="119"/>
      <c r="AH574" s="119"/>
      <c r="AI574" s="120" t="str">
        <f>VLOOKUP(Tabla1[[#This Row],[MOTIVO]],clasificador!A:C,2,0)</f>
        <v>Demora en atencion</v>
      </c>
      <c r="AJ574" s="120" t="str">
        <f>VLOOKUP(Tabla1[[#This Row],[MOTIVO]],clasificador!A:C,3,0)</f>
        <v>CALIDAD</v>
      </c>
      <c r="AK574" s="329"/>
    </row>
    <row r="575" spans="1:37" ht="18.75" hidden="1" customHeight="1">
      <c r="A575" s="1">
        <f>YEAR(Tabla1[[#This Row],[FECHA DEL INCIDENTE]])*100+MONTH(Tabla1[[#This Row],[FECHA DEL INCIDENTE]])</f>
        <v>202508</v>
      </c>
      <c r="B575" s="120" t="s">
        <v>6347</v>
      </c>
      <c r="C575" s="120" t="s">
        <v>6348</v>
      </c>
      <c r="D575" s="120" t="s">
        <v>1067</v>
      </c>
      <c r="E575" s="1" t="s">
        <v>400</v>
      </c>
      <c r="F575" s="120" t="s">
        <v>2</v>
      </c>
      <c r="G575" s="208">
        <v>8160074</v>
      </c>
      <c r="H575" s="2" t="s">
        <v>7945</v>
      </c>
      <c r="I575"/>
      <c r="J575" s="176"/>
      <c r="K575" s="1"/>
      <c r="L575" s="1"/>
      <c r="M575" s="1"/>
      <c r="N575" s="119" t="s">
        <v>6498</v>
      </c>
      <c r="O575" s="1" t="s">
        <v>299</v>
      </c>
      <c r="P575" s="66" t="s">
        <v>7946</v>
      </c>
      <c r="Q575" s="6" t="s">
        <v>6352</v>
      </c>
      <c r="R575" s="10" t="s">
        <v>338</v>
      </c>
      <c r="S575" s="1" t="s">
        <v>6353</v>
      </c>
      <c r="T575" s="117">
        <v>45882</v>
      </c>
      <c r="U575" s="67" t="s">
        <v>7947</v>
      </c>
      <c r="V575" s="117">
        <v>45884</v>
      </c>
      <c r="W575" s="1" t="s">
        <v>141</v>
      </c>
      <c r="X575" s="1">
        <f>NETWORKDAYS(Tabla1[[#This Row],[FECHA DEL INCIDENTE]],Tabla1[[#This Row],[FECHA DE RESPUESTA]])</f>
        <v>3</v>
      </c>
      <c r="Y575" s="120" t="str">
        <f>IF(Tabla1[[#This Row],[ESTADO]]="ACTIVA","ACTIVA",IF(Tabla1[[#This Row],[ESTADO]]="CERRADA","CERRADA",IF(Tabla1[[#This Row],[ESTADO]]="TRASLADADA","CERRADA",IF(Tabla1[[#This Row],[ESTADO]]="DESMONTADA","CERRADA",IF(Tabla1[[#This Row],[ESTADO]]="SEGUIMIENTO","ACTIVA")))))</f>
        <v>CERRADA</v>
      </c>
      <c r="Z575" s="1" t="str">
        <f>+IF(Tabla1[[#This Row],[T. RESPUESTA]]&lt;=1,"24 HORAS",IF(Tabla1[[#This Row],[T. RESPUESTA]]=2,"48 HORAS",IF(Tabla1[[#This Row],[T. RESPUESTA]]=3,"72 HORAS",IF(Tabla1[[#This Row],[T. RESPUESTA]]=4,"96 HORAS",IF(Tabla1[[#This Row],[T. RESPUESTA]]=5,"120 HORAS",IF(Tabla1[[#This Row],[T. RESPUESTA]]&gt;=6,"6 DIAS O MAS","ERROR"))))))</f>
        <v>72 HORAS</v>
      </c>
      <c r="AA575" s="120" t="s">
        <v>6355</v>
      </c>
      <c r="AB575" s="120" t="str">
        <f>TEXT(Tabla1[[#This Row],[FECHA DEL INCIDENTE]],"MMM-DD")</f>
        <v>ago-13</v>
      </c>
      <c r="AC575" s="2" t="e">
        <f>VLOOKUP(G575,'Archivo data rimac reclamos'!B:C,2,0)</f>
        <v>#N/A</v>
      </c>
      <c r="AD575" s="2" t="e">
        <f>VLOOKUP(Tabla1[[#This Row],[dn]],'Reporte de casos MAD'!H:W,16,0)</f>
        <v>#N/A</v>
      </c>
      <c r="AE575" s="1" t="e">
        <f>VLOOKUP(Tabla1[[#This Row],[dn]],'HOJA 3 MEDICAMENTOS'!G:Q,11,0)</f>
        <v>#N/A</v>
      </c>
      <c r="AF575" t="e">
        <f>VLOOKUP(Tabla1[[#This Row],[dn]],'base pendientes viva 1a'!C:Q,15,0)</f>
        <v>#N/A</v>
      </c>
      <c r="AG575"/>
      <c r="AH575"/>
      <c r="AI575" s="1" t="str">
        <f>VLOOKUP(Tabla1[[#This Row],[MOTIVO]],clasificador!A:C,2,0)</f>
        <v>Medicamentos</v>
      </c>
      <c r="AJ575" s="1" t="str">
        <f>VLOOKUP(Tabla1[[#This Row],[MOTIVO]],clasificador!A:C,3,0)</f>
        <v>SERVICIO</v>
      </c>
      <c r="AK575" s="329"/>
    </row>
    <row r="576" spans="1:37" ht="18.75" hidden="1" customHeight="1">
      <c r="A576" s="1">
        <f>YEAR(Tabla1[[#This Row],[FECHA DEL INCIDENTE]])*100+MONTH(Tabla1[[#This Row],[FECHA DEL INCIDENTE]])</f>
        <v>202508</v>
      </c>
      <c r="B576" s="120" t="s">
        <v>6347</v>
      </c>
      <c r="C576" s="120" t="s">
        <v>6348</v>
      </c>
      <c r="D576" s="120" t="s">
        <v>1067</v>
      </c>
      <c r="E576" s="1" t="s">
        <v>400</v>
      </c>
      <c r="F576" s="120" t="s">
        <v>2</v>
      </c>
      <c r="G576" s="208">
        <v>7636877</v>
      </c>
      <c r="H576" s="2" t="s">
        <v>7948</v>
      </c>
      <c r="I576"/>
      <c r="J576" s="176"/>
      <c r="K576" s="1"/>
      <c r="L576" s="1"/>
      <c r="M576" s="1"/>
      <c r="N576" s="119" t="s">
        <v>6498</v>
      </c>
      <c r="O576" s="1" t="s">
        <v>299</v>
      </c>
      <c r="P576" s="66" t="s">
        <v>7949</v>
      </c>
      <c r="Q576" s="6" t="s">
        <v>313</v>
      </c>
      <c r="R576" s="10" t="s">
        <v>338</v>
      </c>
      <c r="S576" s="1" t="s">
        <v>339</v>
      </c>
      <c r="T576" s="117">
        <v>45882</v>
      </c>
      <c r="U576" s="67" t="s">
        <v>7950</v>
      </c>
      <c r="V576" s="117">
        <v>45888</v>
      </c>
      <c r="W576" s="1" t="s">
        <v>141</v>
      </c>
      <c r="X576" s="1">
        <f>NETWORKDAYS(Tabla1[[#This Row],[FECHA DEL INCIDENTE]],Tabla1[[#This Row],[FECHA DE RESPUESTA]])</f>
        <v>5</v>
      </c>
      <c r="Y576" s="120" t="str">
        <f>IF(Tabla1[[#This Row],[ESTADO]]="ACTIVA","ACTIVA",IF(Tabla1[[#This Row],[ESTADO]]="CERRADA","CERRADA",IF(Tabla1[[#This Row],[ESTADO]]="TRASLADADA","CERRADA",IF(Tabla1[[#This Row],[ESTADO]]="DESMONTADA","CERRADA",IF(Tabla1[[#This Row],[ESTADO]]="SEGUIMIENTO","ACTIVA")))))</f>
        <v>CERRADA</v>
      </c>
      <c r="Z576" s="1" t="str">
        <f>+IF(Tabla1[[#This Row],[T. RESPUESTA]]&lt;=1,"24 HORAS",IF(Tabla1[[#This Row],[T. RESPUESTA]]=2,"48 HORAS",IF(Tabla1[[#This Row],[T. RESPUESTA]]=3,"72 HORAS",IF(Tabla1[[#This Row],[T. RESPUESTA]]=4,"96 HORAS",IF(Tabla1[[#This Row],[T. RESPUESTA]]=5,"120 HORAS",IF(Tabla1[[#This Row],[T. RESPUESTA]]&gt;=6,"6 DIAS O MAS","ERROR"))))))</f>
        <v>120 HORAS</v>
      </c>
      <c r="AA576" s="120" t="s">
        <v>6355</v>
      </c>
      <c r="AB576" s="120" t="str">
        <f>TEXT(Tabla1[[#This Row],[FECHA DEL INCIDENTE]],"MMM-DD")</f>
        <v>ago-13</v>
      </c>
      <c r="AC576" s="2" t="e">
        <f>VLOOKUP(G576,'Archivo data rimac reclamos'!B:C,2,0)</f>
        <v>#N/A</v>
      </c>
      <c r="AD576" s="2" t="e">
        <f>VLOOKUP(Tabla1[[#This Row],[dn]],'Reporte de casos MAD'!H:W,16,0)</f>
        <v>#N/A</v>
      </c>
      <c r="AE576" s="1" t="e">
        <f>VLOOKUP(Tabla1[[#This Row],[dn]],'HOJA 3 MEDICAMENTOS'!G:Q,11,0)</f>
        <v>#N/A</v>
      </c>
      <c r="AF576" t="e">
        <f>VLOOKUP(Tabla1[[#This Row],[dn]],'base pendientes viva 1a'!C:Q,15,0)</f>
        <v>#N/A</v>
      </c>
      <c r="AG576"/>
      <c r="AH576"/>
      <c r="AI576" s="1" t="str">
        <f>VLOOKUP(Tabla1[[#This Row],[MOTIVO]],clasificador!A:C,2,0)</f>
        <v>Acceso</v>
      </c>
      <c r="AJ576" s="1" t="str">
        <f>VLOOKUP(Tabla1[[#This Row],[MOTIVO]],clasificador!A:C,3,0)</f>
        <v>SERVICIO</v>
      </c>
      <c r="AK576" s="329"/>
    </row>
    <row r="577" spans="1:37" ht="18.75" hidden="1" customHeight="1">
      <c r="A577" s="120">
        <f>YEAR(Tabla1[[#This Row],[FECHA DEL INCIDENTE]])*100+MONTH(Tabla1[[#This Row],[FECHA DEL INCIDENTE]])</f>
        <v>202508</v>
      </c>
      <c r="B577" s="120" t="s">
        <v>6347</v>
      </c>
      <c r="C577" s="120" t="s">
        <v>6348</v>
      </c>
      <c r="D577" s="120" t="s">
        <v>1067</v>
      </c>
      <c r="E577" s="120" t="s">
        <v>400</v>
      </c>
      <c r="F577" s="1" t="s">
        <v>2</v>
      </c>
      <c r="G577" s="232">
        <v>44250668</v>
      </c>
      <c r="H577" s="2" t="s">
        <v>7852</v>
      </c>
      <c r="I577" s="119"/>
      <c r="J577" s="235">
        <v>997512630</v>
      </c>
      <c r="K577" s="120"/>
      <c r="L577" s="120"/>
      <c r="M577" s="120"/>
      <c r="N577" s="119" t="s">
        <v>6498</v>
      </c>
      <c r="O577" s="1" t="s">
        <v>299</v>
      </c>
      <c r="P577" s="121" t="s">
        <v>7951</v>
      </c>
      <c r="Q577" s="6" t="s">
        <v>6352</v>
      </c>
      <c r="R577" s="10" t="s">
        <v>338</v>
      </c>
      <c r="S577" s="1" t="s">
        <v>6353</v>
      </c>
      <c r="T577" s="117">
        <v>45883</v>
      </c>
      <c r="U577" s="67" t="s">
        <v>7952</v>
      </c>
      <c r="V577" s="117">
        <v>45884</v>
      </c>
      <c r="W577" s="1" t="s">
        <v>141</v>
      </c>
      <c r="X577" s="120">
        <f>NETWORKDAYS(Tabla1[[#This Row],[FECHA DEL INCIDENTE]],Tabla1[[#This Row],[FECHA DE RESPUESTA]])</f>
        <v>2</v>
      </c>
      <c r="Y577" s="120" t="str">
        <f>IF(Tabla1[[#This Row],[ESTADO]]="ACTIVA","ACTIVA",IF(Tabla1[[#This Row],[ESTADO]]="CERRADA","CERRADA",IF(Tabla1[[#This Row],[ESTADO]]="TRASLADADA","CERRADA",IF(Tabla1[[#This Row],[ESTADO]]="DESMONTADA","CERRADA",IF(Tabla1[[#This Row],[ESTADO]]="SEGUIMIENTO","ACTIVA")))))</f>
        <v>CERRADA</v>
      </c>
      <c r="Z577" s="120" t="str">
        <f>+IF(Tabla1[[#This Row],[T. RESPUESTA]]&lt;=1,"24 HORAS",IF(Tabla1[[#This Row],[T. RESPUESTA]]=2,"48 HORAS",IF(Tabla1[[#This Row],[T. RESPUESTA]]=3,"72 HORAS",IF(Tabla1[[#This Row],[T. RESPUESTA]]=4,"96 HORAS",IF(Tabla1[[#This Row],[T. RESPUESTA]]=5,"120 HORAS",IF(Tabla1[[#This Row],[T. RESPUESTA]]&gt;=6,"6 DIAS O MAS","ERROR"))))))</f>
        <v>48 HORAS</v>
      </c>
      <c r="AA577" s="120" t="s">
        <v>6355</v>
      </c>
      <c r="AB577" s="120" t="str">
        <f>TEXT(Tabla1[[#This Row],[FECHA DEL INCIDENTE]],"MMM-DD")</f>
        <v>ago-14</v>
      </c>
      <c r="AC577" s="122" t="e">
        <f>VLOOKUP(G577,'Archivo data rimac reclamos'!B:C,2,0)</f>
        <v>#N/A</v>
      </c>
      <c r="AD577" s="122" t="e">
        <f>VLOOKUP(Tabla1[[#This Row],[dn]],'Reporte de casos MAD'!H:W,16,0)</f>
        <v>#N/A</v>
      </c>
      <c r="AE577" s="120" t="e">
        <f>VLOOKUP(Tabla1[[#This Row],[dn]],'HOJA 3 MEDICAMENTOS'!G:Q,11,0)</f>
        <v>#N/A</v>
      </c>
      <c r="AF577" s="119" t="e">
        <f>VLOOKUP(Tabla1[[#This Row],[dn]],'base pendientes viva 1a'!C:Q,15,0)</f>
        <v>#N/A</v>
      </c>
      <c r="AG577" s="119"/>
      <c r="AH577" s="119"/>
      <c r="AI577" s="120" t="str">
        <f>VLOOKUP(Tabla1[[#This Row],[MOTIVO]],clasificador!A:C,2,0)</f>
        <v>Medicamentos</v>
      </c>
      <c r="AJ577" s="120" t="str">
        <f>VLOOKUP(Tabla1[[#This Row],[MOTIVO]],clasificador!A:C,3,0)</f>
        <v>SERVICIO</v>
      </c>
      <c r="AK577" s="329"/>
    </row>
    <row r="578" spans="1:37" ht="18.75" hidden="1" customHeight="1">
      <c r="A578" s="120">
        <f>YEAR(Tabla1[[#This Row],[FECHA DEL INCIDENTE]])*100+MONTH(Tabla1[[#This Row],[FECHA DEL INCIDENTE]])</f>
        <v>202508</v>
      </c>
      <c r="B578" s="120" t="s">
        <v>6347</v>
      </c>
      <c r="C578" s="120" t="s">
        <v>6348</v>
      </c>
      <c r="D578" s="120" t="s">
        <v>1067</v>
      </c>
      <c r="E578" s="120" t="s">
        <v>400</v>
      </c>
      <c r="F578" s="1" t="s">
        <v>2</v>
      </c>
      <c r="G578" s="232">
        <v>10092403</v>
      </c>
      <c r="H578" s="2" t="s">
        <v>7953</v>
      </c>
      <c r="I578" s="119"/>
      <c r="J578" s="235">
        <v>968580401</v>
      </c>
      <c r="K578" s="120"/>
      <c r="L578" s="120"/>
      <c r="M578" s="120"/>
      <c r="N578" s="119" t="s">
        <v>6498</v>
      </c>
      <c r="O578" s="1" t="s">
        <v>299</v>
      </c>
      <c r="P578" s="121" t="s">
        <v>7954</v>
      </c>
      <c r="Q578" s="6" t="s">
        <v>6352</v>
      </c>
      <c r="R578" s="10" t="s">
        <v>338</v>
      </c>
      <c r="S578" s="1" t="s">
        <v>6353</v>
      </c>
      <c r="T578" s="117">
        <v>45883</v>
      </c>
      <c r="U578" s="67" t="s">
        <v>7955</v>
      </c>
      <c r="V578" s="117">
        <v>45884</v>
      </c>
      <c r="W578" s="1" t="s">
        <v>141</v>
      </c>
      <c r="X578" s="120">
        <f>NETWORKDAYS(Tabla1[[#This Row],[FECHA DEL INCIDENTE]],Tabla1[[#This Row],[FECHA DE RESPUESTA]])</f>
        <v>2</v>
      </c>
      <c r="Y578" s="120" t="str">
        <f>IF(Tabla1[[#This Row],[ESTADO]]="ACTIVA","ACTIVA",IF(Tabla1[[#This Row],[ESTADO]]="CERRADA","CERRADA",IF(Tabla1[[#This Row],[ESTADO]]="TRASLADADA","CERRADA",IF(Tabla1[[#This Row],[ESTADO]]="DESMONTADA","CERRADA",IF(Tabla1[[#This Row],[ESTADO]]="SEGUIMIENTO","ACTIVA")))))</f>
        <v>CERRADA</v>
      </c>
      <c r="Z578" s="120" t="str">
        <f>+IF(Tabla1[[#This Row],[T. RESPUESTA]]&lt;=1,"24 HORAS",IF(Tabla1[[#This Row],[T. RESPUESTA]]=2,"48 HORAS",IF(Tabla1[[#This Row],[T. RESPUESTA]]=3,"72 HORAS",IF(Tabla1[[#This Row],[T. RESPUESTA]]=4,"96 HORAS",IF(Tabla1[[#This Row],[T. RESPUESTA]]=5,"120 HORAS",IF(Tabla1[[#This Row],[T. RESPUESTA]]&gt;=6,"6 DIAS O MAS","ERROR"))))))</f>
        <v>48 HORAS</v>
      </c>
      <c r="AA578" s="120" t="s">
        <v>6355</v>
      </c>
      <c r="AB578" s="120" t="str">
        <f>TEXT(Tabla1[[#This Row],[FECHA DEL INCIDENTE]],"MMM-DD")</f>
        <v>ago-14</v>
      </c>
      <c r="AC578" s="122" t="e">
        <f>VLOOKUP(G578,'Archivo data rimac reclamos'!B:C,2,0)</f>
        <v>#N/A</v>
      </c>
      <c r="AD578" s="122" t="str">
        <f>VLOOKUP(Tabla1[[#This Row],[dn]],'Reporte de casos MAD'!H:W,16,0)</f>
        <v>ENTREGADO</v>
      </c>
      <c r="AE578" s="120" t="str">
        <f>VLOOKUP(Tabla1[[#This Row],[dn]],'HOJA 3 MEDICAMENTOS'!G:Q,11,0)</f>
        <v>3/26/2025 5:40:32 PM</v>
      </c>
      <c r="AF578" s="119" t="e">
        <f>VLOOKUP(Tabla1[[#This Row],[dn]],'base pendientes viva 1a'!C:Q,15,0)</f>
        <v>#N/A</v>
      </c>
      <c r="AG578" s="119"/>
      <c r="AH578" s="119"/>
      <c r="AI578" s="120" t="str">
        <f>VLOOKUP(Tabla1[[#This Row],[MOTIVO]],clasificador!A:C,2,0)</f>
        <v>Medicamentos</v>
      </c>
      <c r="AJ578" s="120" t="str">
        <f>VLOOKUP(Tabla1[[#This Row],[MOTIVO]],clasificador!A:C,3,0)</f>
        <v>SERVICIO</v>
      </c>
      <c r="AK578" s="329"/>
    </row>
    <row r="579" spans="1:37" ht="18.75" customHeight="1">
      <c r="A579" s="120">
        <f>YEAR(Tabla1[[#This Row],[FECHA DEL INCIDENTE]])*100+MONTH(Tabla1[[#This Row],[FECHA DEL INCIDENTE]])</f>
        <v>202508</v>
      </c>
      <c r="B579" s="120" t="s">
        <v>6347</v>
      </c>
      <c r="C579" s="120" t="s">
        <v>6348</v>
      </c>
      <c r="D579" s="120" t="s">
        <v>1067</v>
      </c>
      <c r="E579" s="120" t="s">
        <v>400</v>
      </c>
      <c r="F579" s="1" t="s">
        <v>2</v>
      </c>
      <c r="G579" s="232">
        <v>8023641</v>
      </c>
      <c r="H579" s="2" t="s">
        <v>7956</v>
      </c>
      <c r="I579" s="119"/>
      <c r="J579" s="176">
        <v>991813226</v>
      </c>
      <c r="K579" s="120"/>
      <c r="L579" s="120"/>
      <c r="M579" s="120"/>
      <c r="N579" s="119" t="s">
        <v>6498</v>
      </c>
      <c r="O579" s="1" t="s">
        <v>299</v>
      </c>
      <c r="P579" s="121" t="s">
        <v>7957</v>
      </c>
      <c r="Q579" s="6" t="s">
        <v>313</v>
      </c>
      <c r="R579" s="10" t="s">
        <v>400</v>
      </c>
      <c r="S579" s="1" t="s">
        <v>6370</v>
      </c>
      <c r="T579" s="117">
        <v>45883</v>
      </c>
      <c r="U579" s="67" t="s">
        <v>7958</v>
      </c>
      <c r="V579" s="117">
        <v>45884</v>
      </c>
      <c r="W579" s="1" t="s">
        <v>141</v>
      </c>
      <c r="X579" s="120">
        <f>NETWORKDAYS(Tabla1[[#This Row],[FECHA DEL INCIDENTE]],Tabla1[[#This Row],[FECHA DE RESPUESTA]])</f>
        <v>2</v>
      </c>
      <c r="Y579" s="120" t="str">
        <f>IF(Tabla1[[#This Row],[ESTADO]]="ACTIVA","ACTIVA",IF(Tabla1[[#This Row],[ESTADO]]="CERRADA","CERRADA",IF(Tabla1[[#This Row],[ESTADO]]="TRASLADADA","CERRADA",IF(Tabla1[[#This Row],[ESTADO]]="DESMONTADA","CERRADA",IF(Tabla1[[#This Row],[ESTADO]]="SEGUIMIENTO","ACTIVA")))))</f>
        <v>CERRADA</v>
      </c>
      <c r="Z579" s="120" t="str">
        <f>+IF(Tabla1[[#This Row],[T. RESPUESTA]]&lt;=1,"24 HORAS",IF(Tabla1[[#This Row],[T. RESPUESTA]]=2,"48 HORAS",IF(Tabla1[[#This Row],[T. RESPUESTA]]=3,"72 HORAS",IF(Tabla1[[#This Row],[T. RESPUESTA]]=4,"96 HORAS",IF(Tabla1[[#This Row],[T. RESPUESTA]]=5,"120 HORAS",IF(Tabla1[[#This Row],[T. RESPUESTA]]&gt;=6,"6 DIAS O MAS","ERROR"))))))</f>
        <v>48 HORAS</v>
      </c>
      <c r="AA579" s="120" t="s">
        <v>6355</v>
      </c>
      <c r="AB579" s="120" t="str">
        <f>TEXT(Tabla1[[#This Row],[FECHA DEL INCIDENTE]],"MMM-DD")</f>
        <v>ago-14</v>
      </c>
      <c r="AC579" s="122" t="e">
        <f>VLOOKUP(G579,'Archivo data rimac reclamos'!B:C,2,0)</f>
        <v>#N/A</v>
      </c>
      <c r="AD579" s="122" t="e">
        <f>VLOOKUP(Tabla1[[#This Row],[dn]],'Reporte de casos MAD'!H:W,16,0)</f>
        <v>#N/A</v>
      </c>
      <c r="AE579" s="120" t="e">
        <f>VLOOKUP(Tabla1[[#This Row],[dn]],'HOJA 3 MEDICAMENTOS'!G:Q,11,0)</f>
        <v>#N/A</v>
      </c>
      <c r="AF579" s="119" t="e">
        <f>VLOOKUP(Tabla1[[#This Row],[dn]],'base pendientes viva 1a'!C:Q,15,0)</f>
        <v>#N/A</v>
      </c>
      <c r="AG579" s="119"/>
      <c r="AH579" s="119"/>
      <c r="AI579" s="120" t="str">
        <f>VLOOKUP(Tabla1[[#This Row],[MOTIVO]],clasificador!A:C,2,0)</f>
        <v>Acceso</v>
      </c>
      <c r="AJ579" s="120" t="str">
        <f>VLOOKUP(Tabla1[[#This Row],[MOTIVO]],clasificador!A:C,3,0)</f>
        <v>SERVICIO</v>
      </c>
      <c r="AK579" s="329"/>
    </row>
    <row r="580" spans="1:37" ht="18.75" customHeight="1">
      <c r="A580" s="120">
        <f>YEAR(Tabla1[[#This Row],[FECHA DEL INCIDENTE]])*100+MONTH(Tabla1[[#This Row],[FECHA DEL INCIDENTE]])</f>
        <v>202508</v>
      </c>
      <c r="B580" s="120" t="s">
        <v>6347</v>
      </c>
      <c r="C580" s="120" t="s">
        <v>6348</v>
      </c>
      <c r="D580" s="120" t="s">
        <v>1067</v>
      </c>
      <c r="E580" s="120" t="s">
        <v>400</v>
      </c>
      <c r="F580" s="1" t="s">
        <v>2</v>
      </c>
      <c r="G580" s="208">
        <v>74244021</v>
      </c>
      <c r="H580" s="2" t="s">
        <v>7959</v>
      </c>
      <c r="I580"/>
      <c r="J580" s="176">
        <v>946549712</v>
      </c>
      <c r="K580" s="1"/>
      <c r="L580" s="1"/>
      <c r="M580" s="1"/>
      <c r="N580" s="119" t="s">
        <v>6498</v>
      </c>
      <c r="O580" s="1" t="s">
        <v>299</v>
      </c>
      <c r="P580" s="66" t="s">
        <v>7960</v>
      </c>
      <c r="Q580" s="6" t="s">
        <v>313</v>
      </c>
      <c r="R580" s="10" t="s">
        <v>400</v>
      </c>
      <c r="S580" s="1" t="s">
        <v>331</v>
      </c>
      <c r="T580" s="117">
        <v>45883</v>
      </c>
      <c r="U580" s="67" t="s">
        <v>7961</v>
      </c>
      <c r="V580" s="117">
        <v>45887</v>
      </c>
      <c r="W580" s="1" t="s">
        <v>141</v>
      </c>
      <c r="X580" s="1">
        <f>NETWORKDAYS(Tabla1[[#This Row],[FECHA DEL INCIDENTE]],Tabla1[[#This Row],[FECHA DE RESPUESTA]])</f>
        <v>3</v>
      </c>
      <c r="Y580" s="120" t="str">
        <f>IF(Tabla1[[#This Row],[ESTADO]]="ACTIVA","ACTIVA",IF(Tabla1[[#This Row],[ESTADO]]="CERRADA","CERRADA",IF(Tabla1[[#This Row],[ESTADO]]="TRASLADADA","CERRADA",IF(Tabla1[[#This Row],[ESTADO]]="DESMONTADA","CERRADA",IF(Tabla1[[#This Row],[ESTADO]]="SEGUIMIENTO","ACTIVA")))))</f>
        <v>CERRADA</v>
      </c>
      <c r="Z580" s="1" t="str">
        <f>+IF(Tabla1[[#This Row],[T. RESPUESTA]]&lt;=1,"24 HORAS",IF(Tabla1[[#This Row],[T. RESPUESTA]]=2,"48 HORAS",IF(Tabla1[[#This Row],[T. RESPUESTA]]=3,"72 HORAS",IF(Tabla1[[#This Row],[T. RESPUESTA]]=4,"96 HORAS",IF(Tabla1[[#This Row],[T. RESPUESTA]]=5,"120 HORAS",IF(Tabla1[[#This Row],[T. RESPUESTA]]&gt;=6,"6 DIAS O MAS","ERROR"))))))</f>
        <v>72 HORAS</v>
      </c>
      <c r="AA580" s="120" t="s">
        <v>6355</v>
      </c>
      <c r="AB580" s="120" t="str">
        <f>TEXT(Tabla1[[#This Row],[FECHA DEL INCIDENTE]],"MMM-DD")</f>
        <v>ago-14</v>
      </c>
      <c r="AC580" s="2" t="e">
        <f>VLOOKUP(G580,'Archivo data rimac reclamos'!B:C,2,0)</f>
        <v>#N/A</v>
      </c>
      <c r="AD580" s="2" t="e">
        <f>VLOOKUP(Tabla1[[#This Row],[dn]],'Reporte de casos MAD'!H:W,16,0)</f>
        <v>#N/A</v>
      </c>
      <c r="AE580" s="1" t="e">
        <f>VLOOKUP(Tabla1[[#This Row],[dn]],'HOJA 3 MEDICAMENTOS'!G:Q,11,0)</f>
        <v>#N/A</v>
      </c>
      <c r="AF580" t="e">
        <f>VLOOKUP(Tabla1[[#This Row],[dn]],'base pendientes viva 1a'!C:Q,15,0)</f>
        <v>#N/A</v>
      </c>
      <c r="AG580"/>
      <c r="AH580"/>
      <c r="AI580" s="1" t="str">
        <f>VLOOKUP(Tabla1[[#This Row],[MOTIVO]],clasificador!A:C,2,0)</f>
        <v>Acceso</v>
      </c>
      <c r="AJ580" s="1" t="str">
        <f>VLOOKUP(Tabla1[[#This Row],[MOTIVO]],clasificador!A:C,3,0)</f>
        <v>SERVICIO</v>
      </c>
      <c r="AK580" s="329"/>
    </row>
    <row r="581" spans="1:37" ht="18.75" hidden="1" customHeight="1">
      <c r="A581" s="1">
        <f>YEAR(Tabla1[[#This Row],[FECHA DEL INCIDENTE]])*100+MONTH(Tabla1[[#This Row],[FECHA DEL INCIDENTE]])</f>
        <v>202508</v>
      </c>
      <c r="B581" s="120" t="s">
        <v>6347</v>
      </c>
      <c r="C581" s="120" t="s">
        <v>6348</v>
      </c>
      <c r="D581" s="120" t="s">
        <v>1067</v>
      </c>
      <c r="E581" s="1" t="s">
        <v>400</v>
      </c>
      <c r="F581" s="120" t="s">
        <v>2</v>
      </c>
      <c r="G581" s="208">
        <v>29705528</v>
      </c>
      <c r="H581" s="2" t="s">
        <v>7962</v>
      </c>
      <c r="I581"/>
      <c r="J581" s="176"/>
      <c r="K581" s="1"/>
      <c r="L581" s="1"/>
      <c r="M581" s="1"/>
      <c r="N581" s="119" t="s">
        <v>6498</v>
      </c>
      <c r="O581" s="1" t="s">
        <v>299</v>
      </c>
      <c r="P581" s="66" t="s">
        <v>7963</v>
      </c>
      <c r="Q581" s="6" t="s">
        <v>6352</v>
      </c>
      <c r="R581" s="10" t="s">
        <v>338</v>
      </c>
      <c r="S581" s="1" t="s">
        <v>6353</v>
      </c>
      <c r="T581" s="117">
        <v>45883</v>
      </c>
      <c r="U581" s="67" t="s">
        <v>7964</v>
      </c>
      <c r="V581" s="117">
        <v>45884</v>
      </c>
      <c r="W581" s="1" t="s">
        <v>141</v>
      </c>
      <c r="X581" s="1">
        <f>NETWORKDAYS(Tabla1[[#This Row],[FECHA DEL INCIDENTE]],Tabla1[[#This Row],[FECHA DE RESPUESTA]])</f>
        <v>2</v>
      </c>
      <c r="Y581" s="120" t="str">
        <f>IF(Tabla1[[#This Row],[ESTADO]]="ACTIVA","ACTIVA",IF(Tabla1[[#This Row],[ESTADO]]="CERRADA","CERRADA",IF(Tabla1[[#This Row],[ESTADO]]="TRASLADADA","CERRADA",IF(Tabla1[[#This Row],[ESTADO]]="DESMONTADA","CERRADA",IF(Tabla1[[#This Row],[ESTADO]]="SEGUIMIENTO","ACTIVA")))))</f>
        <v>CERRADA</v>
      </c>
      <c r="Z581" s="1" t="str">
        <f>+IF(Tabla1[[#This Row],[T. RESPUESTA]]&lt;=1,"24 HORAS",IF(Tabla1[[#This Row],[T. RESPUESTA]]=2,"48 HORAS",IF(Tabla1[[#This Row],[T. RESPUESTA]]=3,"72 HORAS",IF(Tabla1[[#This Row],[T. RESPUESTA]]=4,"96 HORAS",IF(Tabla1[[#This Row],[T. RESPUESTA]]=5,"120 HORAS",IF(Tabla1[[#This Row],[T. RESPUESTA]]&gt;=6,"6 DIAS O MAS","ERROR"))))))</f>
        <v>48 HORAS</v>
      </c>
      <c r="AA581" s="120" t="s">
        <v>6355</v>
      </c>
      <c r="AB581" s="120" t="str">
        <f>TEXT(Tabla1[[#This Row],[FECHA DEL INCIDENTE]],"MMM-DD")</f>
        <v>ago-14</v>
      </c>
      <c r="AC581" s="2" t="e">
        <f>VLOOKUP(G581,'Archivo data rimac reclamos'!B:C,2,0)</f>
        <v>#N/A</v>
      </c>
      <c r="AD581" s="2" t="e">
        <f>VLOOKUP(Tabla1[[#This Row],[dn]],'Reporte de casos MAD'!H:W,16,0)</f>
        <v>#N/A</v>
      </c>
      <c r="AE581" s="1" t="e">
        <f>VLOOKUP(Tabla1[[#This Row],[dn]],'HOJA 3 MEDICAMENTOS'!G:Q,11,0)</f>
        <v>#N/A</v>
      </c>
      <c r="AF581" t="e">
        <f>VLOOKUP(Tabla1[[#This Row],[dn]],'base pendientes viva 1a'!C:Q,15,0)</f>
        <v>#N/A</v>
      </c>
      <c r="AG581"/>
      <c r="AH581"/>
      <c r="AI581" s="1" t="str">
        <f>VLOOKUP(Tabla1[[#This Row],[MOTIVO]],clasificador!A:C,2,0)</f>
        <v>Medicamentos</v>
      </c>
      <c r="AJ581" s="1" t="str">
        <f>VLOOKUP(Tabla1[[#This Row],[MOTIVO]],clasificador!A:C,3,0)</f>
        <v>SERVICIO</v>
      </c>
      <c r="AK581" s="329"/>
    </row>
    <row r="582" spans="1:37" ht="18.75" hidden="1" customHeight="1">
      <c r="A582" s="120">
        <f>YEAR(Tabla1[[#This Row],[FECHA DEL INCIDENTE]])*100+MONTH(Tabla1[[#This Row],[FECHA DEL INCIDENTE]])</f>
        <v>202508</v>
      </c>
      <c r="B582" s="120" t="s">
        <v>6347</v>
      </c>
      <c r="C582" s="120" t="s">
        <v>6348</v>
      </c>
      <c r="D582" s="120" t="s">
        <v>1067</v>
      </c>
      <c r="E582" s="120" t="s">
        <v>400</v>
      </c>
      <c r="F582" s="1"/>
      <c r="G582" s="208"/>
      <c r="H582" s="2" t="s">
        <v>7965</v>
      </c>
      <c r="I582"/>
      <c r="J582" s="176"/>
      <c r="K582" s="1"/>
      <c r="L582" s="1"/>
      <c r="M582" s="1"/>
      <c r="N582" s="119" t="s">
        <v>6498</v>
      </c>
      <c r="O582" s="1" t="s">
        <v>299</v>
      </c>
      <c r="P582" s="66" t="s">
        <v>7966</v>
      </c>
      <c r="Q582" s="6" t="s">
        <v>6352</v>
      </c>
      <c r="R582" s="10" t="s">
        <v>338</v>
      </c>
      <c r="S582" s="1" t="s">
        <v>6353</v>
      </c>
      <c r="T582" s="117">
        <v>45884</v>
      </c>
      <c r="U582" s="67" t="s">
        <v>7967</v>
      </c>
      <c r="V582" s="332">
        <v>45919</v>
      </c>
      <c r="W582" s="1" t="s">
        <v>141</v>
      </c>
      <c r="X582" s="1">
        <f>NETWORKDAYS(Tabla1[[#This Row],[FECHA DEL INCIDENTE]],Tabla1[[#This Row],[FECHA DE RESPUESTA]])</f>
        <v>26</v>
      </c>
      <c r="Y582" s="120" t="str">
        <f>IF(Tabla1[[#This Row],[ESTADO]]="ACTIVA","ACTIVA",IF(Tabla1[[#This Row],[ESTADO]]="CERRADA","CERRADA",IF(Tabla1[[#This Row],[ESTADO]]="TRASLADADA","CERRADA",IF(Tabla1[[#This Row],[ESTADO]]="DESMONTADA","CERRADA",IF(Tabla1[[#This Row],[ESTADO]]="SEGUIMIENTO","ACTIVA")))))</f>
        <v>CERRADA</v>
      </c>
      <c r="Z582" s="1" t="str">
        <f>+IF(Tabla1[[#This Row],[T. RESPUESTA]]&lt;=1,"24 HORAS",IF(Tabla1[[#This Row],[T. RESPUESTA]]=2,"48 HORAS",IF(Tabla1[[#This Row],[T. RESPUESTA]]=3,"72 HORAS",IF(Tabla1[[#This Row],[T. RESPUESTA]]=4,"96 HORAS",IF(Tabla1[[#This Row],[T. RESPUESTA]]=5,"120 HORAS",IF(Tabla1[[#This Row],[T. RESPUESTA]]&gt;=6,"6 DIAS O MAS","ERROR"))))))</f>
        <v>6 DIAS O MAS</v>
      </c>
      <c r="AA582" s="120" t="s">
        <v>6355</v>
      </c>
      <c r="AB582" s="120" t="str">
        <f>TEXT(Tabla1[[#This Row],[FECHA DEL INCIDENTE]],"MMM-DD")</f>
        <v>ago-15</v>
      </c>
      <c r="AC582" s="2" t="e">
        <f>VLOOKUP(G582,'Archivo data rimac reclamos'!B:C,2,0)</f>
        <v>#N/A</v>
      </c>
      <c r="AD582" s="2" t="e">
        <f>VLOOKUP(Tabla1[[#This Row],[dn]],'Reporte de casos MAD'!H:W,16,0)</f>
        <v>#N/A</v>
      </c>
      <c r="AE582" s="1" t="e">
        <f>VLOOKUP(Tabla1[[#This Row],[dn]],'HOJA 3 MEDICAMENTOS'!G:Q,11,0)</f>
        <v>#N/A</v>
      </c>
      <c r="AF582" t="e">
        <f>VLOOKUP(Tabla1[[#This Row],[dn]],'base pendientes viva 1a'!C:Q,15,0)</f>
        <v>#N/A</v>
      </c>
      <c r="AG582"/>
      <c r="AH582"/>
      <c r="AI582" s="1" t="str">
        <f>VLOOKUP(Tabla1[[#This Row],[MOTIVO]],clasificador!A:C,2,0)</f>
        <v>Medicamentos</v>
      </c>
      <c r="AJ582" s="1" t="str">
        <f>VLOOKUP(Tabla1[[#This Row],[MOTIVO]],clasificador!A:C,3,0)</f>
        <v>SERVICIO</v>
      </c>
      <c r="AK582" s="329"/>
    </row>
    <row r="583" spans="1:37" ht="18.75" hidden="1" customHeight="1">
      <c r="A583" s="120">
        <f>YEAR(Tabla1[[#This Row],[FECHA DEL INCIDENTE]])*100+MONTH(Tabla1[[#This Row],[FECHA DEL INCIDENTE]])</f>
        <v>202508</v>
      </c>
      <c r="B583" s="120" t="s">
        <v>6347</v>
      </c>
      <c r="C583" s="120" t="s">
        <v>6348</v>
      </c>
      <c r="D583" s="120" t="s">
        <v>1067</v>
      </c>
      <c r="E583" s="120" t="s">
        <v>400</v>
      </c>
      <c r="F583" s="1"/>
      <c r="G583" s="208"/>
      <c r="H583" s="2" t="s">
        <v>7968</v>
      </c>
      <c r="I583"/>
      <c r="J583" s="176"/>
      <c r="K583" s="1"/>
      <c r="L583" s="1"/>
      <c r="M583" s="1"/>
      <c r="N583" t="s">
        <v>298</v>
      </c>
      <c r="O583" s="1" t="s">
        <v>299</v>
      </c>
      <c r="P583" s="66" t="s">
        <v>7969</v>
      </c>
      <c r="Q583" s="6" t="s">
        <v>6521</v>
      </c>
      <c r="R583" s="10" t="s">
        <v>338</v>
      </c>
      <c r="S583" s="1" t="s">
        <v>339</v>
      </c>
      <c r="T583" s="117">
        <v>45884</v>
      </c>
      <c r="U583" s="67" t="s">
        <v>7848</v>
      </c>
      <c r="V583" s="117">
        <v>45884</v>
      </c>
      <c r="W583" s="1" t="s">
        <v>141</v>
      </c>
      <c r="X583" s="1">
        <f>NETWORKDAYS(Tabla1[[#This Row],[FECHA DEL INCIDENTE]],Tabla1[[#This Row],[FECHA DE RESPUESTA]])</f>
        <v>1</v>
      </c>
      <c r="Y583" s="120" t="str">
        <f>IF(Tabla1[[#This Row],[ESTADO]]="ACTIVA","ACTIVA",IF(Tabla1[[#This Row],[ESTADO]]="CERRADA","CERRADA",IF(Tabla1[[#This Row],[ESTADO]]="TRASLADADA","CERRADA",IF(Tabla1[[#This Row],[ESTADO]]="DESMONTADA","CERRADA",IF(Tabla1[[#This Row],[ESTADO]]="SEGUIMIENTO","ACTIVA")))))</f>
        <v>CERRADA</v>
      </c>
      <c r="Z583" s="1" t="str">
        <f>+IF(Tabla1[[#This Row],[T. RESPUESTA]]&lt;=1,"24 HORAS",IF(Tabla1[[#This Row],[T. RESPUESTA]]=2,"48 HORAS",IF(Tabla1[[#This Row],[T. RESPUESTA]]=3,"72 HORAS",IF(Tabla1[[#This Row],[T. RESPUESTA]]=4,"96 HORAS",IF(Tabla1[[#This Row],[T. RESPUESTA]]=5,"120 HORAS",IF(Tabla1[[#This Row],[T. RESPUESTA]]&gt;=6,"6 DIAS O MAS","ERROR"))))))</f>
        <v>24 HORAS</v>
      </c>
      <c r="AA583" s="120" t="s">
        <v>6355</v>
      </c>
      <c r="AB583" s="120" t="str">
        <f>TEXT(Tabla1[[#This Row],[FECHA DEL INCIDENTE]],"MMM-DD")</f>
        <v>ago-15</v>
      </c>
      <c r="AC583" s="2" t="e">
        <f>VLOOKUP(G583,'Archivo data rimac reclamos'!B:C,2,0)</f>
        <v>#N/A</v>
      </c>
      <c r="AD583" s="2" t="e">
        <f>VLOOKUP(Tabla1[[#This Row],[dn]],'Reporte de casos MAD'!H:W,16,0)</f>
        <v>#N/A</v>
      </c>
      <c r="AE583" s="1" t="e">
        <f>VLOOKUP(Tabla1[[#This Row],[dn]],'HOJA 3 MEDICAMENTOS'!G:Q,11,0)</f>
        <v>#N/A</v>
      </c>
      <c r="AF583" t="e">
        <f>VLOOKUP(Tabla1[[#This Row],[dn]],'base pendientes viva 1a'!C:Q,15,0)</f>
        <v>#N/A</v>
      </c>
      <c r="AG583"/>
      <c r="AH583"/>
      <c r="AI583" s="1" t="str">
        <f>VLOOKUP(Tabla1[[#This Row],[MOTIVO]],clasificador!A:C,2,0)</f>
        <v>Eps</v>
      </c>
      <c r="AJ583" s="1" t="str">
        <f>VLOOKUP(Tabla1[[#This Row],[MOTIVO]],clasificador!A:C,3,0)</f>
        <v>NO ATRIBUIBLE</v>
      </c>
      <c r="AK583" s="329"/>
    </row>
    <row r="584" spans="1:37" ht="18.75" hidden="1" customHeight="1">
      <c r="A584" s="120">
        <f>YEAR(Tabla1[[#This Row],[FECHA DEL INCIDENTE]])*100+MONTH(Tabla1[[#This Row],[FECHA DEL INCIDENTE]])</f>
        <v>202508</v>
      </c>
      <c r="B584" s="120" t="s">
        <v>6347</v>
      </c>
      <c r="C584" s="120" t="s">
        <v>6348</v>
      </c>
      <c r="D584" s="120" t="s">
        <v>1067</v>
      </c>
      <c r="E584" s="120" t="s">
        <v>400</v>
      </c>
      <c r="F584" s="1" t="s">
        <v>2</v>
      </c>
      <c r="G584" s="208">
        <v>7231544</v>
      </c>
      <c r="H584" s="2" t="s">
        <v>7970</v>
      </c>
      <c r="I584"/>
      <c r="J584" s="176"/>
      <c r="K584" s="1"/>
      <c r="L584" s="1"/>
      <c r="M584" s="1"/>
      <c r="N584" s="119" t="s">
        <v>6498</v>
      </c>
      <c r="O584" s="1" t="s">
        <v>299</v>
      </c>
      <c r="P584" s="66" t="s">
        <v>7971</v>
      </c>
      <c r="Q584" s="6" t="s">
        <v>7746</v>
      </c>
      <c r="R584" s="10" t="s">
        <v>7436</v>
      </c>
      <c r="S584" s="1" t="s">
        <v>299</v>
      </c>
      <c r="T584" s="117">
        <v>45885</v>
      </c>
      <c r="U584" s="67" t="s">
        <v>7972</v>
      </c>
      <c r="V584" s="117">
        <v>45885</v>
      </c>
      <c r="W584" s="1" t="s">
        <v>6584</v>
      </c>
      <c r="X584" s="1">
        <f>NETWORKDAYS(Tabla1[[#This Row],[FECHA DEL INCIDENTE]],Tabla1[[#This Row],[FECHA DE RESPUESTA]])</f>
        <v>0</v>
      </c>
      <c r="Y584" s="120" t="str">
        <f>IF(Tabla1[[#This Row],[ESTADO]]="ACTIVA","ACTIVA",IF(Tabla1[[#This Row],[ESTADO]]="CERRADA","CERRADA",IF(Tabla1[[#This Row],[ESTADO]]="TRASLADADA","CERRADA",IF(Tabla1[[#This Row],[ESTADO]]="DESMONTADA","CERRADA",IF(Tabla1[[#This Row],[ESTADO]]="SEGUIMIENTO","ACTIVA")))))</f>
        <v>CERRADA</v>
      </c>
      <c r="Z584" s="1" t="str">
        <f>+IF(Tabla1[[#This Row],[T. RESPUESTA]]&lt;=1,"24 HORAS",IF(Tabla1[[#This Row],[T. RESPUESTA]]=2,"48 HORAS",IF(Tabla1[[#This Row],[T. RESPUESTA]]=3,"72 HORAS",IF(Tabla1[[#This Row],[T. RESPUESTA]]=4,"96 HORAS",IF(Tabla1[[#This Row],[T. RESPUESTA]]=5,"120 HORAS",IF(Tabla1[[#This Row],[T. RESPUESTA]]&gt;=6,"6 DIAS O MAS","ERROR"))))))</f>
        <v>24 HORAS</v>
      </c>
      <c r="AA584" s="1" t="s">
        <v>6585</v>
      </c>
      <c r="AB584" s="120" t="str">
        <f>TEXT(Tabla1[[#This Row],[FECHA DEL INCIDENTE]],"MMM-DD")</f>
        <v>ago-16</v>
      </c>
      <c r="AC584" s="2" t="e">
        <f>VLOOKUP(G584,'Archivo data rimac reclamos'!B:C,2,0)</f>
        <v>#N/A</v>
      </c>
      <c r="AD584" s="2" t="e">
        <f>VLOOKUP(Tabla1[[#This Row],[dn]],'Reporte de casos MAD'!H:W,16,0)</f>
        <v>#N/A</v>
      </c>
      <c r="AE584" s="1" t="e">
        <f>VLOOKUP(Tabla1[[#This Row],[dn]],'HOJA 3 MEDICAMENTOS'!G:Q,11,0)</f>
        <v>#N/A</v>
      </c>
      <c r="AF584" t="e">
        <f>VLOOKUP(Tabla1[[#This Row],[dn]],'base pendientes viva 1a'!C:Q,15,0)</f>
        <v>#N/A</v>
      </c>
      <c r="AG584"/>
      <c r="AH584"/>
      <c r="AI584" s="1" t="str">
        <f>VLOOKUP(Tabla1[[#This Row],[MOTIVO]],clasificador!A:C,2,0)</f>
        <v>Eps</v>
      </c>
      <c r="AJ584" s="1" t="str">
        <f>VLOOKUP(Tabla1[[#This Row],[MOTIVO]],clasificador!A:C,3,0)</f>
        <v>NO ATRIBUIBLE</v>
      </c>
      <c r="AK584" s="329"/>
    </row>
    <row r="585" spans="1:37" ht="18.75" customHeight="1">
      <c r="A585" s="120">
        <f>YEAR(Tabla1[[#This Row],[FECHA DEL INCIDENTE]])*100+MONTH(Tabla1[[#This Row],[FECHA DEL INCIDENTE]])</f>
        <v>202508</v>
      </c>
      <c r="B585" s="120" t="s">
        <v>6347</v>
      </c>
      <c r="C585" s="120" t="s">
        <v>6348</v>
      </c>
      <c r="D585" s="120" t="s">
        <v>1067</v>
      </c>
      <c r="E585" s="120" t="s">
        <v>400</v>
      </c>
      <c r="F585" s="1" t="s">
        <v>2</v>
      </c>
      <c r="G585" s="208">
        <v>25724262</v>
      </c>
      <c r="H585" s="2" t="s">
        <v>7973</v>
      </c>
      <c r="I585"/>
      <c r="J585" s="176">
        <v>965462344</v>
      </c>
      <c r="K585" s="1"/>
      <c r="L585" s="1"/>
      <c r="M585" s="1"/>
      <c r="N585" s="119" t="s">
        <v>6498</v>
      </c>
      <c r="O585" s="1" t="s">
        <v>299</v>
      </c>
      <c r="P585" s="66" t="s">
        <v>7974</v>
      </c>
      <c r="Q585" s="6" t="s">
        <v>313</v>
      </c>
      <c r="R585" s="10" t="s">
        <v>400</v>
      </c>
      <c r="S585" s="1" t="s">
        <v>320</v>
      </c>
      <c r="T585" s="117">
        <v>45887</v>
      </c>
      <c r="U585" s="67" t="s">
        <v>7975</v>
      </c>
      <c r="V585" s="117">
        <v>45888</v>
      </c>
      <c r="W585" s="1" t="s">
        <v>141</v>
      </c>
      <c r="X585" s="1">
        <f>NETWORKDAYS(Tabla1[[#This Row],[FECHA DEL INCIDENTE]],Tabla1[[#This Row],[FECHA DE RESPUESTA]])</f>
        <v>2</v>
      </c>
      <c r="Y585" s="120" t="str">
        <f>IF(Tabla1[[#This Row],[ESTADO]]="ACTIVA","ACTIVA",IF(Tabla1[[#This Row],[ESTADO]]="CERRADA","CERRADA",IF(Tabla1[[#This Row],[ESTADO]]="TRASLADADA","CERRADA",IF(Tabla1[[#This Row],[ESTADO]]="DESMONTADA","CERRADA",IF(Tabla1[[#This Row],[ESTADO]]="SEGUIMIENTO","ACTIVA")))))</f>
        <v>CERRADA</v>
      </c>
      <c r="Z585" s="1" t="str">
        <f>+IF(Tabla1[[#This Row],[T. RESPUESTA]]&lt;=1,"24 HORAS",IF(Tabla1[[#This Row],[T. RESPUESTA]]=2,"48 HORAS",IF(Tabla1[[#This Row],[T. RESPUESTA]]=3,"72 HORAS",IF(Tabla1[[#This Row],[T. RESPUESTA]]=4,"96 HORAS",IF(Tabla1[[#This Row],[T. RESPUESTA]]=5,"120 HORAS",IF(Tabla1[[#This Row],[T. RESPUESTA]]&gt;=6,"6 DIAS O MAS","ERROR"))))))</f>
        <v>48 HORAS</v>
      </c>
      <c r="AA585" s="120" t="s">
        <v>6355</v>
      </c>
      <c r="AB585" s="120" t="str">
        <f>TEXT(Tabla1[[#This Row],[FECHA DEL INCIDENTE]],"MMM-DD")</f>
        <v>ago-18</v>
      </c>
      <c r="AC585" s="2" t="e">
        <f>VLOOKUP(G585,'Archivo data rimac reclamos'!B:C,2,0)</f>
        <v>#N/A</v>
      </c>
      <c r="AD585" s="2" t="e">
        <f>VLOOKUP(Tabla1[[#This Row],[dn]],'Reporte de casos MAD'!H:W,16,0)</f>
        <v>#N/A</v>
      </c>
      <c r="AE585" s="1" t="e">
        <f>VLOOKUP(Tabla1[[#This Row],[dn]],'HOJA 3 MEDICAMENTOS'!G:Q,11,0)</f>
        <v>#N/A</v>
      </c>
      <c r="AF585" t="e">
        <f>VLOOKUP(Tabla1[[#This Row],[dn]],'base pendientes viva 1a'!C:Q,15,0)</f>
        <v>#N/A</v>
      </c>
      <c r="AG585"/>
      <c r="AH585"/>
      <c r="AI585" s="1" t="str">
        <f>VLOOKUP(Tabla1[[#This Row],[MOTIVO]],clasificador!A:C,2,0)</f>
        <v>Acceso</v>
      </c>
      <c r="AJ585" s="1" t="str">
        <f>VLOOKUP(Tabla1[[#This Row],[MOTIVO]],clasificador!A:C,3,0)</f>
        <v>SERVICIO</v>
      </c>
      <c r="AK585" s="329"/>
    </row>
    <row r="586" spans="1:37" ht="18.75" customHeight="1">
      <c r="A586" s="120">
        <f>YEAR(Tabla1[[#This Row],[FECHA DEL INCIDENTE]])*100+MONTH(Tabla1[[#This Row],[FECHA DEL INCIDENTE]])</f>
        <v>202508</v>
      </c>
      <c r="B586" s="120" t="s">
        <v>6347</v>
      </c>
      <c r="C586" s="120" t="s">
        <v>6348</v>
      </c>
      <c r="D586" s="120" t="s">
        <v>1067</v>
      </c>
      <c r="E586" s="120" t="s">
        <v>400</v>
      </c>
      <c r="F586" s="1" t="s">
        <v>2</v>
      </c>
      <c r="G586" s="208">
        <v>10653080</v>
      </c>
      <c r="H586" s="2" t="s">
        <v>7976</v>
      </c>
      <c r="I586"/>
      <c r="J586" s="176"/>
      <c r="K586" s="1"/>
      <c r="L586" s="1"/>
      <c r="M586" s="1"/>
      <c r="N586" t="s">
        <v>298</v>
      </c>
      <c r="O586" s="1" t="s">
        <v>299</v>
      </c>
      <c r="P586" s="66" t="s">
        <v>7977</v>
      </c>
      <c r="Q586" s="6" t="s">
        <v>6359</v>
      </c>
      <c r="R586" s="10" t="s">
        <v>400</v>
      </c>
      <c r="S586" s="1" t="s">
        <v>331</v>
      </c>
      <c r="T586" s="117">
        <v>45887</v>
      </c>
      <c r="U586" s="67" t="s">
        <v>7978</v>
      </c>
      <c r="V586" s="117">
        <v>45888</v>
      </c>
      <c r="W586" s="1" t="s">
        <v>141</v>
      </c>
      <c r="X586" s="1">
        <f>NETWORKDAYS(Tabla1[[#This Row],[FECHA DEL INCIDENTE]],Tabla1[[#This Row],[FECHA DE RESPUESTA]])</f>
        <v>2</v>
      </c>
      <c r="Y586" s="120" t="str">
        <f>IF(Tabla1[[#This Row],[ESTADO]]="ACTIVA","ACTIVA",IF(Tabla1[[#This Row],[ESTADO]]="CERRADA","CERRADA",IF(Tabla1[[#This Row],[ESTADO]]="TRASLADADA","CERRADA",IF(Tabla1[[#This Row],[ESTADO]]="DESMONTADA","CERRADA",IF(Tabla1[[#This Row],[ESTADO]]="SEGUIMIENTO","ACTIVA")))))</f>
        <v>CERRADA</v>
      </c>
      <c r="Z586" s="1" t="str">
        <f>+IF(Tabla1[[#This Row],[T. RESPUESTA]]&lt;=1,"24 HORAS",IF(Tabla1[[#This Row],[T. RESPUESTA]]=2,"48 HORAS",IF(Tabla1[[#This Row],[T. RESPUESTA]]=3,"72 HORAS",IF(Tabla1[[#This Row],[T. RESPUESTA]]=4,"96 HORAS",IF(Tabla1[[#This Row],[T. RESPUESTA]]=5,"120 HORAS",IF(Tabla1[[#This Row],[T. RESPUESTA]]&gt;=6,"6 DIAS O MAS","ERROR"))))))</f>
        <v>48 HORAS</v>
      </c>
      <c r="AA586" s="120" t="s">
        <v>6355</v>
      </c>
      <c r="AB586" s="120" t="str">
        <f>TEXT(Tabla1[[#This Row],[FECHA DEL INCIDENTE]],"MMM-DD")</f>
        <v>ago-18</v>
      </c>
      <c r="AC586" s="2" t="e">
        <f>VLOOKUP(G586,'Archivo data rimac reclamos'!B:C,2,0)</f>
        <v>#N/A</v>
      </c>
      <c r="AD586" s="2" t="e">
        <f>VLOOKUP(Tabla1[[#This Row],[dn]],'Reporte de casos MAD'!H:W,16,0)</f>
        <v>#N/A</v>
      </c>
      <c r="AE586" s="1" t="e">
        <f>VLOOKUP(Tabla1[[#This Row],[dn]],'HOJA 3 MEDICAMENTOS'!G:Q,11,0)</f>
        <v>#N/A</v>
      </c>
      <c r="AF586" t="e">
        <f>VLOOKUP(Tabla1[[#This Row],[dn]],'base pendientes viva 1a'!C:Q,15,0)</f>
        <v>#N/A</v>
      </c>
      <c r="AG586"/>
      <c r="AH586"/>
      <c r="AI586" s="1" t="str">
        <f>VLOOKUP(Tabla1[[#This Row],[MOTIVO]],clasificador!A:C,2,0)</f>
        <v>Solicitud</v>
      </c>
      <c r="AJ586" s="1" t="str">
        <f>VLOOKUP(Tabla1[[#This Row],[MOTIVO]],clasificador!A:C,3,0)</f>
        <v>SOLICITUD</v>
      </c>
      <c r="AK586" s="329"/>
    </row>
    <row r="587" spans="1:37" ht="18.75" customHeight="1">
      <c r="A587" s="1">
        <f>YEAR(Tabla1[[#This Row],[FECHA DEL INCIDENTE]])*100+MONTH(Tabla1[[#This Row],[FECHA DEL INCIDENTE]])</f>
        <v>202508</v>
      </c>
      <c r="B587" s="120" t="s">
        <v>6347</v>
      </c>
      <c r="C587" s="120" t="s">
        <v>6348</v>
      </c>
      <c r="D587" s="120" t="s">
        <v>1067</v>
      </c>
      <c r="E587" s="1" t="s">
        <v>400</v>
      </c>
      <c r="F587" s="120" t="s">
        <v>2</v>
      </c>
      <c r="G587" s="208">
        <v>6927900</v>
      </c>
      <c r="H587" s="2" t="s">
        <v>6510</v>
      </c>
      <c r="I587"/>
      <c r="J587" s="176">
        <v>987835134</v>
      </c>
      <c r="K587" s="1"/>
      <c r="L587" s="1"/>
      <c r="M587" s="1"/>
      <c r="N587" s="119" t="s">
        <v>6498</v>
      </c>
      <c r="O587" s="1" t="s">
        <v>299</v>
      </c>
      <c r="P587" s="66" t="s">
        <v>7979</v>
      </c>
      <c r="Q587" s="6" t="s">
        <v>313</v>
      </c>
      <c r="R587" s="10" t="s">
        <v>400</v>
      </c>
      <c r="S587" s="1" t="s">
        <v>331</v>
      </c>
      <c r="T587" s="117">
        <v>45887</v>
      </c>
      <c r="U587" s="67" t="s">
        <v>7980</v>
      </c>
      <c r="V587" s="117">
        <v>45889</v>
      </c>
      <c r="W587" s="1" t="s">
        <v>141</v>
      </c>
      <c r="X587" s="1">
        <f>NETWORKDAYS(Tabla1[[#This Row],[FECHA DEL INCIDENTE]],Tabla1[[#This Row],[FECHA DE RESPUESTA]])</f>
        <v>3</v>
      </c>
      <c r="Y587" s="120" t="str">
        <f>IF(Tabla1[[#This Row],[ESTADO]]="ACTIVA","ACTIVA",IF(Tabla1[[#This Row],[ESTADO]]="CERRADA","CERRADA",IF(Tabla1[[#This Row],[ESTADO]]="TRASLADADA","CERRADA",IF(Tabla1[[#This Row],[ESTADO]]="DESMONTADA","CERRADA",IF(Tabla1[[#This Row],[ESTADO]]="SEGUIMIENTO","ACTIVA")))))</f>
        <v>CERRADA</v>
      </c>
      <c r="Z587" s="1" t="str">
        <f>+IF(Tabla1[[#This Row],[T. RESPUESTA]]&lt;=1,"24 HORAS",IF(Tabla1[[#This Row],[T. RESPUESTA]]=2,"48 HORAS",IF(Tabla1[[#This Row],[T. RESPUESTA]]=3,"72 HORAS",IF(Tabla1[[#This Row],[T. RESPUESTA]]=4,"96 HORAS",IF(Tabla1[[#This Row],[T. RESPUESTA]]=5,"120 HORAS",IF(Tabla1[[#This Row],[T. RESPUESTA]]&gt;=6,"6 DIAS O MAS","ERROR"))))))</f>
        <v>72 HORAS</v>
      </c>
      <c r="AA587" s="120" t="s">
        <v>6355</v>
      </c>
      <c r="AB587" s="120" t="str">
        <f>TEXT(Tabla1[[#This Row],[FECHA DEL INCIDENTE]],"MMM-DD")</f>
        <v>ago-18</v>
      </c>
      <c r="AC587" s="2" t="e">
        <f>VLOOKUP(G587,'Archivo data rimac reclamos'!B:C,2,0)</f>
        <v>#N/A</v>
      </c>
      <c r="AD587" s="2" t="e">
        <f>VLOOKUP(Tabla1[[#This Row],[dn]],'Reporte de casos MAD'!H:W,16,0)</f>
        <v>#N/A</v>
      </c>
      <c r="AE587" s="1" t="e">
        <f>VLOOKUP(Tabla1[[#This Row],[dn]],'HOJA 3 MEDICAMENTOS'!G:Q,11,0)</f>
        <v>#N/A</v>
      </c>
      <c r="AF587" t="str">
        <f>VLOOKUP(Tabla1[[#This Row],[dn]],'base pendientes viva 1a'!C:Q,15,0)</f>
        <v>SI</v>
      </c>
      <c r="AG587"/>
      <c r="AH587"/>
      <c r="AI587" s="1" t="str">
        <f>VLOOKUP(Tabla1[[#This Row],[MOTIVO]],clasificador!A:C,2,0)</f>
        <v>Acceso</v>
      </c>
      <c r="AJ587" s="1" t="str">
        <f>VLOOKUP(Tabla1[[#This Row],[MOTIVO]],clasificador!A:C,3,0)</f>
        <v>SERVICIO</v>
      </c>
      <c r="AK587" s="329"/>
    </row>
    <row r="588" spans="1:37" ht="18.75" customHeight="1">
      <c r="A588" s="1">
        <f>YEAR(Tabla1[[#This Row],[FECHA DEL INCIDENTE]])*100+MONTH(Tabla1[[#This Row],[FECHA DEL INCIDENTE]])</f>
        <v>202508</v>
      </c>
      <c r="B588" s="120" t="s">
        <v>6347</v>
      </c>
      <c r="C588" s="120" t="s">
        <v>6348</v>
      </c>
      <c r="D588" s="120" t="s">
        <v>1067</v>
      </c>
      <c r="E588" s="1" t="s">
        <v>400</v>
      </c>
      <c r="F588" s="120" t="s">
        <v>2</v>
      </c>
      <c r="G588" s="208">
        <v>7883506</v>
      </c>
      <c r="H588" s="2" t="s">
        <v>7981</v>
      </c>
      <c r="I588"/>
      <c r="J588" s="176"/>
      <c r="K588" s="1"/>
      <c r="L588" s="1"/>
      <c r="M588" s="1"/>
      <c r="N588" s="119" t="s">
        <v>6498</v>
      </c>
      <c r="O588" s="1" t="s">
        <v>299</v>
      </c>
      <c r="P588" s="66" t="s">
        <v>7982</v>
      </c>
      <c r="Q588" s="6" t="s">
        <v>313</v>
      </c>
      <c r="R588" s="10" t="s">
        <v>400</v>
      </c>
      <c r="S588" s="1" t="s">
        <v>320</v>
      </c>
      <c r="T588" s="117">
        <v>45887</v>
      </c>
      <c r="U588" s="67" t="s">
        <v>7983</v>
      </c>
      <c r="V588" s="117">
        <v>45889</v>
      </c>
      <c r="W588" s="1" t="s">
        <v>141</v>
      </c>
      <c r="X588" s="1">
        <f>NETWORKDAYS(Tabla1[[#This Row],[FECHA DEL INCIDENTE]],Tabla1[[#This Row],[FECHA DE RESPUESTA]])</f>
        <v>3</v>
      </c>
      <c r="Y588" s="120" t="str">
        <f>IF(Tabla1[[#This Row],[ESTADO]]="ACTIVA","ACTIVA",IF(Tabla1[[#This Row],[ESTADO]]="CERRADA","CERRADA",IF(Tabla1[[#This Row],[ESTADO]]="TRASLADADA","CERRADA",IF(Tabla1[[#This Row],[ESTADO]]="DESMONTADA","CERRADA",IF(Tabla1[[#This Row],[ESTADO]]="SEGUIMIENTO","ACTIVA")))))</f>
        <v>CERRADA</v>
      </c>
      <c r="Z588" s="1" t="str">
        <f>+IF(Tabla1[[#This Row],[T. RESPUESTA]]&lt;=1,"24 HORAS",IF(Tabla1[[#This Row],[T. RESPUESTA]]=2,"48 HORAS",IF(Tabla1[[#This Row],[T. RESPUESTA]]=3,"72 HORAS",IF(Tabla1[[#This Row],[T. RESPUESTA]]=4,"96 HORAS",IF(Tabla1[[#This Row],[T. RESPUESTA]]=5,"120 HORAS",IF(Tabla1[[#This Row],[T. RESPUESTA]]&gt;=6,"6 DIAS O MAS","ERROR"))))))</f>
        <v>72 HORAS</v>
      </c>
      <c r="AA588" s="120" t="s">
        <v>6355</v>
      </c>
      <c r="AB588" s="120" t="str">
        <f>TEXT(Tabla1[[#This Row],[FECHA DEL INCIDENTE]],"MMM-DD")</f>
        <v>ago-18</v>
      </c>
      <c r="AC588" s="2" t="e">
        <f>VLOOKUP(G588,'Archivo data rimac reclamos'!B:C,2,0)</f>
        <v>#N/A</v>
      </c>
      <c r="AD588" s="2" t="e">
        <f>VLOOKUP(Tabla1[[#This Row],[dn]],'Reporte de casos MAD'!H:W,16,0)</f>
        <v>#N/A</v>
      </c>
      <c r="AE588" s="1" t="e">
        <f>VLOOKUP(Tabla1[[#This Row],[dn]],'HOJA 3 MEDICAMENTOS'!G:Q,11,0)</f>
        <v>#N/A</v>
      </c>
      <c r="AF588" t="e">
        <f>VLOOKUP(Tabla1[[#This Row],[dn]],'base pendientes viva 1a'!C:Q,15,0)</f>
        <v>#N/A</v>
      </c>
      <c r="AG588"/>
      <c r="AH588"/>
      <c r="AI588" s="1" t="str">
        <f>VLOOKUP(Tabla1[[#This Row],[MOTIVO]],clasificador!A:C,2,0)</f>
        <v>Acceso</v>
      </c>
      <c r="AJ588" s="1" t="str">
        <f>VLOOKUP(Tabla1[[#This Row],[MOTIVO]],clasificador!A:C,3,0)</f>
        <v>SERVICIO</v>
      </c>
      <c r="AK588" s="329"/>
    </row>
    <row r="589" spans="1:37" ht="18.75" hidden="1" customHeight="1">
      <c r="A589" s="1">
        <f>YEAR(Tabla1[[#This Row],[FECHA DEL INCIDENTE]])*100+MONTH(Tabla1[[#This Row],[FECHA DEL INCIDENTE]])</f>
        <v>202508</v>
      </c>
      <c r="B589" s="120" t="s">
        <v>6347</v>
      </c>
      <c r="C589" s="120" t="s">
        <v>6348</v>
      </c>
      <c r="D589" s="120" t="s">
        <v>1067</v>
      </c>
      <c r="E589" s="1" t="s">
        <v>400</v>
      </c>
      <c r="F589" s="120" t="s">
        <v>2</v>
      </c>
      <c r="G589" s="208">
        <v>6927900</v>
      </c>
      <c r="H589" s="2" t="s">
        <v>6510</v>
      </c>
      <c r="I589" s="119"/>
      <c r="J589" s="235"/>
      <c r="K589" s="120"/>
      <c r="L589" s="120"/>
      <c r="M589" s="120"/>
      <c r="N589" s="119" t="s">
        <v>6498</v>
      </c>
      <c r="O589" s="1" t="s">
        <v>299</v>
      </c>
      <c r="P589" s="66" t="s">
        <v>7984</v>
      </c>
      <c r="Q589" s="6" t="s">
        <v>313</v>
      </c>
      <c r="R589" s="10" t="s">
        <v>408</v>
      </c>
      <c r="S589" s="1" t="s">
        <v>7985</v>
      </c>
      <c r="T589" s="117">
        <v>45887</v>
      </c>
      <c r="U589" s="67" t="s">
        <v>7986</v>
      </c>
      <c r="V589" s="117">
        <v>45888</v>
      </c>
      <c r="W589" s="1" t="s">
        <v>141</v>
      </c>
      <c r="X589" s="120">
        <f>NETWORKDAYS(Tabla1[[#This Row],[FECHA DEL INCIDENTE]],Tabla1[[#This Row],[FECHA DE RESPUESTA]])</f>
        <v>2</v>
      </c>
      <c r="Y589" s="120" t="str">
        <f>IF(Tabla1[[#This Row],[ESTADO]]="ACTIVA","ACTIVA",IF(Tabla1[[#This Row],[ESTADO]]="CERRADA","CERRADA",IF(Tabla1[[#This Row],[ESTADO]]="TRASLADADA","CERRADA",IF(Tabla1[[#This Row],[ESTADO]]="DESMONTADA","CERRADA",IF(Tabla1[[#This Row],[ESTADO]]="SEGUIMIENTO","ACTIVA")))))</f>
        <v>CERRADA</v>
      </c>
      <c r="Z589" s="120" t="str">
        <f>+IF(Tabla1[[#This Row],[T. RESPUESTA]]&lt;=1,"24 HORAS",IF(Tabla1[[#This Row],[T. RESPUESTA]]=2,"48 HORAS",IF(Tabla1[[#This Row],[T. RESPUESTA]]=3,"72 HORAS",IF(Tabla1[[#This Row],[T. RESPUESTA]]=4,"96 HORAS",IF(Tabla1[[#This Row],[T. RESPUESTA]]=5,"120 HORAS",IF(Tabla1[[#This Row],[T. RESPUESTA]]&gt;=6,"6 DIAS O MAS","ERROR"))))))</f>
        <v>48 HORAS</v>
      </c>
      <c r="AA589" s="120" t="s">
        <v>6355</v>
      </c>
      <c r="AB589" s="120" t="str">
        <f>TEXT(Tabla1[[#This Row],[FECHA DEL INCIDENTE]],"MMM-DD")</f>
        <v>ago-18</v>
      </c>
      <c r="AC589" s="122" t="e">
        <f>VLOOKUP(G589,'Archivo data rimac reclamos'!B:C,2,0)</f>
        <v>#N/A</v>
      </c>
      <c r="AD589" s="122" t="e">
        <f>VLOOKUP(Tabla1[[#This Row],[dn]],'Reporte de casos MAD'!H:W,16,0)</f>
        <v>#N/A</v>
      </c>
      <c r="AE589" s="120" t="e">
        <f>VLOOKUP(Tabla1[[#This Row],[dn]],'HOJA 3 MEDICAMENTOS'!G:Q,11,0)</f>
        <v>#N/A</v>
      </c>
      <c r="AF589" s="119" t="str">
        <f>VLOOKUP(Tabla1[[#This Row],[dn]],'base pendientes viva 1a'!C:Q,15,0)</f>
        <v>SI</v>
      </c>
      <c r="AG589" s="119"/>
      <c r="AH589" s="119"/>
      <c r="AI589" s="120" t="str">
        <f>VLOOKUP(Tabla1[[#This Row],[MOTIVO]],clasificador!A:C,2,0)</f>
        <v>Acceso</v>
      </c>
      <c r="AJ589" s="120" t="str">
        <f>VLOOKUP(Tabla1[[#This Row],[MOTIVO]],clasificador!A:C,3,0)</f>
        <v>SERVICIO</v>
      </c>
      <c r="AK589" s="329"/>
    </row>
    <row r="590" spans="1:37" ht="18.75" hidden="1" customHeight="1">
      <c r="A590" s="1">
        <f>YEAR(Tabla1[[#This Row],[FECHA DEL INCIDENTE]])*100+MONTH(Tabla1[[#This Row],[FECHA DEL INCIDENTE]])</f>
        <v>202508</v>
      </c>
      <c r="B590" s="120" t="s">
        <v>6347</v>
      </c>
      <c r="C590" s="120" t="s">
        <v>6348</v>
      </c>
      <c r="D590" s="120" t="s">
        <v>1067</v>
      </c>
      <c r="E590" s="1" t="s">
        <v>400</v>
      </c>
      <c r="F590" s="120" t="s">
        <v>2</v>
      </c>
      <c r="G590" s="208">
        <v>41520181</v>
      </c>
      <c r="H590" s="2" t="s">
        <v>7987</v>
      </c>
      <c r="I590"/>
      <c r="J590" s="176"/>
      <c r="K590" s="1"/>
      <c r="L590" s="1"/>
      <c r="M590" s="1"/>
      <c r="N590" s="119" t="s">
        <v>6498</v>
      </c>
      <c r="O590" s="1" t="s">
        <v>299</v>
      </c>
      <c r="P590" s="66" t="s">
        <v>7988</v>
      </c>
      <c r="Q590" s="6" t="s">
        <v>313</v>
      </c>
      <c r="R590" s="10" t="s">
        <v>338</v>
      </c>
      <c r="S590" s="1" t="s">
        <v>339</v>
      </c>
      <c r="T590" s="117">
        <v>45887</v>
      </c>
      <c r="U590" s="67" t="s">
        <v>7989</v>
      </c>
      <c r="V590" s="9">
        <v>45891</v>
      </c>
      <c r="W590" s="1" t="s">
        <v>141</v>
      </c>
      <c r="X590" s="1">
        <f>NETWORKDAYS(Tabla1[[#This Row],[FECHA DEL INCIDENTE]],Tabla1[[#This Row],[FECHA DE RESPUESTA]])</f>
        <v>5</v>
      </c>
      <c r="Y590" s="120" t="str">
        <f>IF(Tabla1[[#This Row],[ESTADO]]="ACTIVA","ACTIVA",IF(Tabla1[[#This Row],[ESTADO]]="CERRADA","CERRADA",IF(Tabla1[[#This Row],[ESTADO]]="TRASLADADA","CERRADA",IF(Tabla1[[#This Row],[ESTADO]]="DESMONTADA","CERRADA",IF(Tabla1[[#This Row],[ESTADO]]="SEGUIMIENTO","ACTIVA")))))</f>
        <v>CERRADA</v>
      </c>
      <c r="Z590" s="1" t="str">
        <f>+IF(Tabla1[[#This Row],[T. RESPUESTA]]&lt;=1,"24 HORAS",IF(Tabla1[[#This Row],[T. RESPUESTA]]=2,"48 HORAS",IF(Tabla1[[#This Row],[T. RESPUESTA]]=3,"72 HORAS",IF(Tabla1[[#This Row],[T. RESPUESTA]]=4,"96 HORAS",IF(Tabla1[[#This Row],[T. RESPUESTA]]=5,"120 HORAS",IF(Tabla1[[#This Row],[T. RESPUESTA]]&gt;=6,"6 DIAS O MAS","ERROR"))))))</f>
        <v>120 HORAS</v>
      </c>
      <c r="AA590" s="120" t="s">
        <v>6355</v>
      </c>
      <c r="AB590" s="120" t="str">
        <f>TEXT(Tabla1[[#This Row],[FECHA DEL INCIDENTE]],"MMM-DD")</f>
        <v>ago-18</v>
      </c>
      <c r="AC590" s="2" t="e">
        <f>VLOOKUP(G590,'Archivo data rimac reclamos'!B:C,2,0)</f>
        <v>#N/A</v>
      </c>
      <c r="AD590" s="2" t="e">
        <f>VLOOKUP(Tabla1[[#This Row],[dn]],'Reporte de casos MAD'!H:W,16,0)</f>
        <v>#N/A</v>
      </c>
      <c r="AE590" s="1" t="e">
        <f>VLOOKUP(Tabla1[[#This Row],[dn]],'HOJA 3 MEDICAMENTOS'!G:Q,11,0)</f>
        <v>#N/A</v>
      </c>
      <c r="AF590" t="e">
        <f>VLOOKUP(Tabla1[[#This Row],[dn]],'base pendientes viva 1a'!C:Q,15,0)</f>
        <v>#N/A</v>
      </c>
      <c r="AG590"/>
      <c r="AH590"/>
      <c r="AI590" s="1" t="str">
        <f>VLOOKUP(Tabla1[[#This Row],[MOTIVO]],clasificador!A:C,2,0)</f>
        <v>Acceso</v>
      </c>
      <c r="AJ590" s="1" t="str">
        <f>VLOOKUP(Tabla1[[#This Row],[MOTIVO]],clasificador!A:C,3,0)</f>
        <v>SERVICIO</v>
      </c>
      <c r="AK590" s="329"/>
    </row>
    <row r="591" spans="1:37" ht="18.75" hidden="1" customHeight="1">
      <c r="A591" s="120">
        <f>YEAR(Tabla1[[#This Row],[FECHA DEL INCIDENTE]])*100+MONTH(Tabla1[[#This Row],[FECHA DEL INCIDENTE]])</f>
        <v>202508</v>
      </c>
      <c r="B591" s="120" t="s">
        <v>6347</v>
      </c>
      <c r="C591" s="120" t="s">
        <v>6348</v>
      </c>
      <c r="D591" s="120" t="s">
        <v>1067</v>
      </c>
      <c r="E591" s="120" t="s">
        <v>400</v>
      </c>
      <c r="F591" s="1" t="s">
        <v>2</v>
      </c>
      <c r="G591" s="232">
        <v>40716465</v>
      </c>
      <c r="H591" s="2" t="s">
        <v>7990</v>
      </c>
      <c r="I591" s="119"/>
      <c r="J591" s="235">
        <v>987835134</v>
      </c>
      <c r="K591" s="69" t="s">
        <v>7991</v>
      </c>
      <c r="L591" s="120" t="s">
        <v>7992</v>
      </c>
      <c r="M591" s="120"/>
      <c r="N591" t="s">
        <v>26</v>
      </c>
      <c r="O591" s="1" t="s">
        <v>358</v>
      </c>
      <c r="P591" s="66" t="s">
        <v>7993</v>
      </c>
      <c r="Q591" s="6" t="s">
        <v>313</v>
      </c>
      <c r="R591" s="10" t="s">
        <v>6522</v>
      </c>
      <c r="S591" s="1" t="s">
        <v>331</v>
      </c>
      <c r="T591" s="117">
        <v>45888</v>
      </c>
      <c r="U591" s="67" t="s">
        <v>7994</v>
      </c>
      <c r="V591" s="9">
        <v>45910</v>
      </c>
      <c r="W591" s="1" t="s">
        <v>141</v>
      </c>
      <c r="X591" s="120">
        <f>NETWORKDAYS(Tabla1[[#This Row],[FECHA DEL INCIDENTE]],Tabla1[[#This Row],[FECHA DE RESPUESTA]])</f>
        <v>17</v>
      </c>
      <c r="Y591" s="120" t="str">
        <f>IF(Tabla1[[#This Row],[ESTADO]]="ACTIVA","ACTIVA",IF(Tabla1[[#This Row],[ESTADO]]="CERRADA","CERRADA",IF(Tabla1[[#This Row],[ESTADO]]="TRASLADADA","CERRADA",IF(Tabla1[[#This Row],[ESTADO]]="DESMONTADA","CERRADA",IF(Tabla1[[#This Row],[ESTADO]]="SEGUIMIENTO","ACTIVA")))))</f>
        <v>CERRADA</v>
      </c>
      <c r="Z591" s="120" t="str">
        <f>+IF(Tabla1[[#This Row],[T. RESPUESTA]]&lt;=1,"24 HORAS",IF(Tabla1[[#This Row],[T. RESPUESTA]]=2,"48 HORAS",IF(Tabla1[[#This Row],[T. RESPUESTA]]=3,"72 HORAS",IF(Tabla1[[#This Row],[T. RESPUESTA]]=4,"96 HORAS",IF(Tabla1[[#This Row],[T. RESPUESTA]]=5,"120 HORAS",IF(Tabla1[[#This Row],[T. RESPUESTA]]&gt;=6,"6 DIAS O MAS","ERROR"))))))</f>
        <v>6 DIAS O MAS</v>
      </c>
      <c r="AA591" s="120" t="s">
        <v>6355</v>
      </c>
      <c r="AB591" s="120" t="str">
        <f>TEXT(Tabla1[[#This Row],[FECHA DEL INCIDENTE]],"MMM-DD")</f>
        <v>ago-19</v>
      </c>
      <c r="AC591" s="122" t="e">
        <f>VLOOKUP(G591,'Archivo data rimac reclamos'!B:C,2,0)</f>
        <v>#N/A</v>
      </c>
      <c r="AD591" s="122" t="e">
        <f>VLOOKUP(Tabla1[[#This Row],[dn]],'Reporte de casos MAD'!H:W,16,0)</f>
        <v>#N/A</v>
      </c>
      <c r="AE591" s="120" t="e">
        <f>VLOOKUP(Tabla1[[#This Row],[dn]],'HOJA 3 MEDICAMENTOS'!G:Q,11,0)</f>
        <v>#N/A</v>
      </c>
      <c r="AF591" s="119" t="e">
        <f>VLOOKUP(Tabla1[[#This Row],[dn]],'base pendientes viva 1a'!C:Q,15,0)</f>
        <v>#N/A</v>
      </c>
      <c r="AG591" s="119"/>
      <c r="AH591" s="119"/>
      <c r="AI591" s="120" t="str">
        <f>VLOOKUP(Tabla1[[#This Row],[MOTIVO]],clasificador!A:C,2,0)</f>
        <v>Acceso</v>
      </c>
      <c r="AJ591" s="120" t="str">
        <f>VLOOKUP(Tabla1[[#This Row],[MOTIVO]],clasificador!A:C,3,0)</f>
        <v>SERVICIO</v>
      </c>
      <c r="AK591" s="329"/>
    </row>
    <row r="592" spans="1:37" ht="18.75" hidden="1" customHeight="1">
      <c r="A592" s="120">
        <f>YEAR(Tabla1[[#This Row],[FECHA DEL INCIDENTE]])*100+MONTH(Tabla1[[#This Row],[FECHA DEL INCIDENTE]])</f>
        <v>202508</v>
      </c>
      <c r="B592" s="120" t="s">
        <v>6347</v>
      </c>
      <c r="C592" s="120" t="s">
        <v>6348</v>
      </c>
      <c r="D592" s="120" t="s">
        <v>1067</v>
      </c>
      <c r="E592" s="120" t="s">
        <v>400</v>
      </c>
      <c r="F592" s="1" t="s">
        <v>7774</v>
      </c>
      <c r="G592" s="232">
        <v>54499</v>
      </c>
      <c r="H592" s="2" t="s">
        <v>7995</v>
      </c>
      <c r="I592" s="119"/>
      <c r="J592" s="235">
        <v>955028401</v>
      </c>
      <c r="K592" s="120"/>
      <c r="L592" s="120"/>
      <c r="M592" s="120"/>
      <c r="N592" s="119" t="s">
        <v>6498</v>
      </c>
      <c r="O592" s="1" t="s">
        <v>299</v>
      </c>
      <c r="P592" s="121" t="s">
        <v>7996</v>
      </c>
      <c r="Q592" s="6" t="s">
        <v>6352</v>
      </c>
      <c r="R592" s="10" t="s">
        <v>338</v>
      </c>
      <c r="S592" s="1" t="s">
        <v>6353</v>
      </c>
      <c r="T592" s="117">
        <v>45888</v>
      </c>
      <c r="U592" s="67" t="s">
        <v>7997</v>
      </c>
      <c r="V592" s="117">
        <v>45888</v>
      </c>
      <c r="W592" s="1" t="s">
        <v>141</v>
      </c>
      <c r="X592" s="120">
        <f>NETWORKDAYS(Tabla1[[#This Row],[FECHA DEL INCIDENTE]],Tabla1[[#This Row],[FECHA DE RESPUESTA]])</f>
        <v>1</v>
      </c>
      <c r="Y592" s="120" t="str">
        <f>IF(Tabla1[[#This Row],[ESTADO]]="ACTIVA","ACTIVA",IF(Tabla1[[#This Row],[ESTADO]]="CERRADA","CERRADA",IF(Tabla1[[#This Row],[ESTADO]]="TRASLADADA","CERRADA",IF(Tabla1[[#This Row],[ESTADO]]="DESMONTADA","CERRADA",IF(Tabla1[[#This Row],[ESTADO]]="SEGUIMIENTO","ACTIVA")))))</f>
        <v>CERRADA</v>
      </c>
      <c r="Z592" s="120" t="str">
        <f>+IF(Tabla1[[#This Row],[T. RESPUESTA]]&lt;=1,"24 HORAS",IF(Tabla1[[#This Row],[T. RESPUESTA]]=2,"48 HORAS",IF(Tabla1[[#This Row],[T. RESPUESTA]]=3,"72 HORAS",IF(Tabla1[[#This Row],[T. RESPUESTA]]=4,"96 HORAS",IF(Tabla1[[#This Row],[T. RESPUESTA]]=5,"120 HORAS",IF(Tabla1[[#This Row],[T. RESPUESTA]]&gt;=6,"6 DIAS O MAS","ERROR"))))))</f>
        <v>24 HORAS</v>
      </c>
      <c r="AA592" s="120" t="s">
        <v>6355</v>
      </c>
      <c r="AB592" s="120" t="str">
        <f>TEXT(Tabla1[[#This Row],[FECHA DEL INCIDENTE]],"MMM-DD")</f>
        <v>ago-19</v>
      </c>
      <c r="AC592" s="122" t="e">
        <f>VLOOKUP(G592,'Archivo data rimac reclamos'!B:C,2,0)</f>
        <v>#N/A</v>
      </c>
      <c r="AD592" s="122" t="e">
        <f>VLOOKUP(Tabla1[[#This Row],[dn]],'Reporte de casos MAD'!H:W,16,0)</f>
        <v>#N/A</v>
      </c>
      <c r="AE592" s="120" t="e">
        <f>VLOOKUP(Tabla1[[#This Row],[dn]],'HOJA 3 MEDICAMENTOS'!G:Q,11,0)</f>
        <v>#N/A</v>
      </c>
      <c r="AF592" s="119" t="e">
        <f>VLOOKUP(Tabla1[[#This Row],[dn]],'base pendientes viva 1a'!C:Q,15,0)</f>
        <v>#N/A</v>
      </c>
      <c r="AG592" s="119"/>
      <c r="AH592" s="119"/>
      <c r="AI592" s="120" t="str">
        <f>VLOOKUP(Tabla1[[#This Row],[MOTIVO]],clasificador!A:C,2,0)</f>
        <v>Medicamentos</v>
      </c>
      <c r="AJ592" s="120" t="str">
        <f>VLOOKUP(Tabla1[[#This Row],[MOTIVO]],clasificador!A:C,3,0)</f>
        <v>SERVICIO</v>
      </c>
      <c r="AK592" s="329"/>
    </row>
    <row r="593" spans="1:37" ht="18.75" customHeight="1">
      <c r="A593" s="120">
        <f>YEAR(Tabla1[[#This Row],[FECHA DEL INCIDENTE]])*100+MONTH(Tabla1[[#This Row],[FECHA DEL INCIDENTE]])</f>
        <v>202508</v>
      </c>
      <c r="B593" s="120" t="s">
        <v>6347</v>
      </c>
      <c r="C593" s="120" t="s">
        <v>6348</v>
      </c>
      <c r="D593" s="120" t="s">
        <v>1067</v>
      </c>
      <c r="E593" s="120" t="s">
        <v>400</v>
      </c>
      <c r="F593" s="1" t="s">
        <v>2</v>
      </c>
      <c r="G593" s="232">
        <v>45946811</v>
      </c>
      <c r="H593" s="2" t="s">
        <v>7998</v>
      </c>
      <c r="I593" s="119"/>
      <c r="J593" s="235"/>
      <c r="K593" s="120"/>
      <c r="L593" s="120"/>
      <c r="M593" s="120"/>
      <c r="N593" s="119" t="s">
        <v>6498</v>
      </c>
      <c r="O593" s="1" t="s">
        <v>299</v>
      </c>
      <c r="P593" s="121" t="s">
        <v>7999</v>
      </c>
      <c r="Q593" s="6" t="s">
        <v>313</v>
      </c>
      <c r="R593" s="10" t="s">
        <v>400</v>
      </c>
      <c r="S593" s="1" t="s">
        <v>352</v>
      </c>
      <c r="T593" s="117">
        <v>45888</v>
      </c>
      <c r="U593" s="67" t="s">
        <v>8000</v>
      </c>
      <c r="V593" s="117">
        <v>45888</v>
      </c>
      <c r="W593" s="1" t="s">
        <v>141</v>
      </c>
      <c r="X593" s="120">
        <f>NETWORKDAYS(Tabla1[[#This Row],[FECHA DEL INCIDENTE]],Tabla1[[#This Row],[FECHA DE RESPUESTA]])</f>
        <v>1</v>
      </c>
      <c r="Y593" s="120" t="str">
        <f>IF(Tabla1[[#This Row],[ESTADO]]="ACTIVA","ACTIVA",IF(Tabla1[[#This Row],[ESTADO]]="CERRADA","CERRADA",IF(Tabla1[[#This Row],[ESTADO]]="TRASLADADA","CERRADA",IF(Tabla1[[#This Row],[ESTADO]]="DESMONTADA","CERRADA",IF(Tabla1[[#This Row],[ESTADO]]="SEGUIMIENTO","ACTIVA")))))</f>
        <v>CERRADA</v>
      </c>
      <c r="Z593" s="120" t="str">
        <f>+IF(Tabla1[[#This Row],[T. RESPUESTA]]&lt;=1,"24 HORAS",IF(Tabla1[[#This Row],[T. RESPUESTA]]=2,"48 HORAS",IF(Tabla1[[#This Row],[T. RESPUESTA]]=3,"72 HORAS",IF(Tabla1[[#This Row],[T. RESPUESTA]]=4,"96 HORAS",IF(Tabla1[[#This Row],[T. RESPUESTA]]=5,"120 HORAS",IF(Tabla1[[#This Row],[T. RESPUESTA]]&gt;=6,"6 DIAS O MAS","ERROR"))))))</f>
        <v>24 HORAS</v>
      </c>
      <c r="AA593" s="120" t="s">
        <v>6355</v>
      </c>
      <c r="AB593" s="120" t="str">
        <f>TEXT(Tabla1[[#This Row],[FECHA DEL INCIDENTE]],"MMM-DD")</f>
        <v>ago-19</v>
      </c>
      <c r="AC593" s="122" t="e">
        <f>VLOOKUP(G593,'Archivo data rimac reclamos'!B:C,2,0)</f>
        <v>#N/A</v>
      </c>
      <c r="AD593" s="122" t="e">
        <f>VLOOKUP(Tabla1[[#This Row],[dn]],'Reporte de casos MAD'!H:W,16,0)</f>
        <v>#N/A</v>
      </c>
      <c r="AE593" s="120" t="e">
        <f>VLOOKUP(Tabla1[[#This Row],[dn]],'HOJA 3 MEDICAMENTOS'!G:Q,11,0)</f>
        <v>#N/A</v>
      </c>
      <c r="AF593" s="119" t="e">
        <f>VLOOKUP(Tabla1[[#This Row],[dn]],'base pendientes viva 1a'!C:Q,15,0)</f>
        <v>#N/A</v>
      </c>
      <c r="AG593" s="119"/>
      <c r="AH593" s="119"/>
      <c r="AI593" s="120" t="str">
        <f>VLOOKUP(Tabla1[[#This Row],[MOTIVO]],clasificador!A:C,2,0)</f>
        <v>Acceso</v>
      </c>
      <c r="AJ593" s="120" t="str">
        <f>VLOOKUP(Tabla1[[#This Row],[MOTIVO]],clasificador!A:C,3,0)</f>
        <v>SERVICIO</v>
      </c>
      <c r="AK593" s="329"/>
    </row>
    <row r="594" spans="1:37" ht="18.75" customHeight="1">
      <c r="A594" s="120">
        <f>YEAR(Tabla1[[#This Row],[FECHA DEL INCIDENTE]])*100+MONTH(Tabla1[[#This Row],[FECHA DEL INCIDENTE]])</f>
        <v>202508</v>
      </c>
      <c r="B594" s="120" t="s">
        <v>6347</v>
      </c>
      <c r="C594" s="120" t="s">
        <v>6348</v>
      </c>
      <c r="D594" s="120" t="s">
        <v>1067</v>
      </c>
      <c r="E594" s="120" t="s">
        <v>400</v>
      </c>
      <c r="F594" s="1" t="s">
        <v>2</v>
      </c>
      <c r="G594" s="232">
        <v>90737873</v>
      </c>
      <c r="H594" s="122" t="s">
        <v>8001</v>
      </c>
      <c r="I594" s="119"/>
      <c r="J594" s="235"/>
      <c r="K594" s="120"/>
      <c r="L594" s="120"/>
      <c r="M594" s="120"/>
      <c r="N594" s="119" t="s">
        <v>6498</v>
      </c>
      <c r="O594" s="1" t="s">
        <v>299</v>
      </c>
      <c r="P594" s="121" t="s">
        <v>7999</v>
      </c>
      <c r="Q594" s="6" t="s">
        <v>313</v>
      </c>
      <c r="R594" s="10" t="s">
        <v>400</v>
      </c>
      <c r="S594" s="1" t="s">
        <v>314</v>
      </c>
      <c r="T594" s="117">
        <v>45888</v>
      </c>
      <c r="U594" s="67" t="s">
        <v>8000</v>
      </c>
      <c r="V594" s="117">
        <v>45888</v>
      </c>
      <c r="W594" s="1" t="s">
        <v>141</v>
      </c>
      <c r="X594" s="120">
        <f>NETWORKDAYS(Tabla1[[#This Row],[FECHA DEL INCIDENTE]],Tabla1[[#This Row],[FECHA DE RESPUESTA]])</f>
        <v>1</v>
      </c>
      <c r="Y594" s="120" t="str">
        <f>IF(Tabla1[[#This Row],[ESTADO]]="ACTIVA","ACTIVA",IF(Tabla1[[#This Row],[ESTADO]]="CERRADA","CERRADA",IF(Tabla1[[#This Row],[ESTADO]]="TRASLADADA","CERRADA",IF(Tabla1[[#This Row],[ESTADO]]="DESMONTADA","CERRADA",IF(Tabla1[[#This Row],[ESTADO]]="SEGUIMIENTO","ACTIVA")))))</f>
        <v>CERRADA</v>
      </c>
      <c r="Z594" s="120" t="str">
        <f>+IF(Tabla1[[#This Row],[T. RESPUESTA]]&lt;=1,"24 HORAS",IF(Tabla1[[#This Row],[T. RESPUESTA]]=2,"48 HORAS",IF(Tabla1[[#This Row],[T. RESPUESTA]]=3,"72 HORAS",IF(Tabla1[[#This Row],[T. RESPUESTA]]=4,"96 HORAS",IF(Tabla1[[#This Row],[T. RESPUESTA]]=5,"120 HORAS",IF(Tabla1[[#This Row],[T. RESPUESTA]]&gt;=6,"6 DIAS O MAS","ERROR"))))))</f>
        <v>24 HORAS</v>
      </c>
      <c r="AA594" s="120" t="s">
        <v>6355</v>
      </c>
      <c r="AB594" s="120" t="str">
        <f>TEXT(Tabla1[[#This Row],[FECHA DEL INCIDENTE]],"MMM-DD")</f>
        <v>ago-19</v>
      </c>
      <c r="AC594" s="122" t="e">
        <f>VLOOKUP(G594,'Archivo data rimac reclamos'!B:C,2,0)</f>
        <v>#N/A</v>
      </c>
      <c r="AD594" s="122" t="e">
        <f>VLOOKUP(Tabla1[[#This Row],[dn]],'Reporte de casos MAD'!H:W,16,0)</f>
        <v>#N/A</v>
      </c>
      <c r="AE594" s="120" t="e">
        <f>VLOOKUP(Tabla1[[#This Row],[dn]],'HOJA 3 MEDICAMENTOS'!G:Q,11,0)</f>
        <v>#N/A</v>
      </c>
      <c r="AF594" s="119" t="e">
        <f>VLOOKUP(Tabla1[[#This Row],[dn]],'base pendientes viva 1a'!C:Q,15,0)</f>
        <v>#N/A</v>
      </c>
      <c r="AG594" s="119"/>
      <c r="AH594" s="119"/>
      <c r="AI594" s="120" t="str">
        <f>VLOOKUP(Tabla1[[#This Row],[MOTIVO]],clasificador!A:C,2,0)</f>
        <v>Acceso</v>
      </c>
      <c r="AJ594" s="120" t="str">
        <f>VLOOKUP(Tabla1[[#This Row],[MOTIVO]],clasificador!A:C,3,0)</f>
        <v>SERVICIO</v>
      </c>
      <c r="AK594" s="329"/>
    </row>
    <row r="595" spans="1:37" ht="18.75" hidden="1" customHeight="1">
      <c r="A595" s="328">
        <f>YEAR(Tabla1[[#This Row],[FECHA DEL INCIDENTE]])*100+MONTH(Tabla1[[#This Row],[FECHA DEL INCIDENTE]])</f>
        <v>202508</v>
      </c>
      <c r="B595" s="120" t="s">
        <v>6347</v>
      </c>
      <c r="C595" s="120" t="s">
        <v>6348</v>
      </c>
      <c r="D595" s="120" t="s">
        <v>1067</v>
      </c>
      <c r="E595" s="1" t="s">
        <v>400</v>
      </c>
      <c r="F595" s="120" t="s">
        <v>2</v>
      </c>
      <c r="G595" s="333">
        <v>6927900</v>
      </c>
      <c r="H595" s="334" t="s">
        <v>6510</v>
      </c>
      <c r="I595" s="329"/>
      <c r="J595" s="335"/>
      <c r="K595" s="328"/>
      <c r="L595" s="328"/>
      <c r="M595" s="328"/>
      <c r="N595" s="119" t="s">
        <v>6498</v>
      </c>
      <c r="O595" s="328" t="s">
        <v>299</v>
      </c>
      <c r="P595" s="336" t="s">
        <v>8002</v>
      </c>
      <c r="Q595" s="6" t="s">
        <v>313</v>
      </c>
      <c r="R595" s="337"/>
      <c r="S595" s="328" t="s">
        <v>408</v>
      </c>
      <c r="T595" s="338">
        <v>45888</v>
      </c>
      <c r="U595" s="339" t="s">
        <v>8003</v>
      </c>
      <c r="V595" s="338">
        <v>45916</v>
      </c>
      <c r="W595" s="328" t="s">
        <v>141</v>
      </c>
      <c r="X595" s="328">
        <f>NETWORKDAYS(Tabla1[[#This Row],[FECHA DEL INCIDENTE]],Tabla1[[#This Row],[FECHA DE RESPUESTA]])</f>
        <v>21</v>
      </c>
      <c r="Y595" s="328" t="str">
        <f>IF(Tabla1[[#This Row],[ESTADO]]="ACTIVA","ACTIVA",IF(Tabla1[[#This Row],[ESTADO]]="CERRADA","CERRADA",IF(Tabla1[[#This Row],[ESTADO]]="TRASLADADA","CERRADA",IF(Tabla1[[#This Row],[ESTADO]]="DESMONTADA","CERRADA",IF(Tabla1[[#This Row],[ESTADO]]="SEGUIMIENTO","ACTIVA")))))</f>
        <v>CERRADA</v>
      </c>
      <c r="Z595" s="328" t="str">
        <f>+IF(Tabla1[[#This Row],[T. RESPUESTA]]&lt;=1,"24 HORAS",IF(Tabla1[[#This Row],[T. RESPUESTA]]=2,"48 HORAS",IF(Tabla1[[#This Row],[T. RESPUESTA]]=3,"72 HORAS",IF(Tabla1[[#This Row],[T. RESPUESTA]]=4,"96 HORAS",IF(Tabla1[[#This Row],[T. RESPUESTA]]=5,"120 HORAS",IF(Tabla1[[#This Row],[T. RESPUESTA]]&gt;=6,"6 DIAS O MAS","ERROR"))))))</f>
        <v>6 DIAS O MAS</v>
      </c>
      <c r="AA595" s="120" t="s">
        <v>6355</v>
      </c>
      <c r="AB595" s="120" t="str">
        <f>TEXT(Tabla1[[#This Row],[FECHA DEL INCIDENTE]],"MMM-DD")</f>
        <v>ago-19</v>
      </c>
      <c r="AC595" s="334" t="e">
        <f>VLOOKUP(G595,'Archivo data rimac reclamos'!B:C,2,0)</f>
        <v>#N/A</v>
      </c>
      <c r="AD595" s="334" t="e">
        <f>VLOOKUP(Tabla1[[#This Row],[dn]],'Reporte de casos MAD'!H:W,16,0)</f>
        <v>#N/A</v>
      </c>
      <c r="AE595" s="328" t="e">
        <f>VLOOKUP(Tabla1[[#This Row],[dn]],'HOJA 3 MEDICAMENTOS'!G:Q,11,0)</f>
        <v>#N/A</v>
      </c>
      <c r="AF595" s="329" t="str">
        <f>VLOOKUP(Tabla1[[#This Row],[dn]],'base pendientes viva 1a'!C:Q,15,0)</f>
        <v>SI</v>
      </c>
      <c r="AG595" s="329"/>
      <c r="AH595" s="329"/>
      <c r="AI595" s="328" t="str">
        <f>VLOOKUP(Tabla1[[#This Row],[MOTIVO]],clasificador!A:C,2,0)</f>
        <v>Acceso</v>
      </c>
      <c r="AJ595" s="328" t="str">
        <f>VLOOKUP(Tabla1[[#This Row],[MOTIVO]],clasificador!A:C,3,0)</f>
        <v>SERVICIO</v>
      </c>
      <c r="AK595" s="329"/>
    </row>
    <row r="596" spans="1:37" ht="18.75" customHeight="1">
      <c r="A596" s="1">
        <f>YEAR(Tabla1[[#This Row],[FECHA DEL INCIDENTE]])*100+MONTH(Tabla1[[#This Row],[FECHA DEL INCIDENTE]])</f>
        <v>202508</v>
      </c>
      <c r="B596" s="120" t="s">
        <v>6347</v>
      </c>
      <c r="C596" s="120" t="s">
        <v>6348</v>
      </c>
      <c r="D596" s="120" t="s">
        <v>1067</v>
      </c>
      <c r="E596" s="1" t="s">
        <v>400</v>
      </c>
      <c r="F596" s="120" t="s">
        <v>2</v>
      </c>
      <c r="G596" s="232">
        <v>41002143</v>
      </c>
      <c r="H596" s="2" t="s">
        <v>8004</v>
      </c>
      <c r="I596" s="119"/>
      <c r="J596" s="235"/>
      <c r="K596" s="120"/>
      <c r="L596" s="120"/>
      <c r="M596" s="120"/>
      <c r="N596" s="119" t="s">
        <v>6498</v>
      </c>
      <c r="O596" s="1" t="s">
        <v>299</v>
      </c>
      <c r="P596" s="121" t="s">
        <v>8005</v>
      </c>
      <c r="Q596" s="6" t="s">
        <v>313</v>
      </c>
      <c r="R596" s="10" t="s">
        <v>400</v>
      </c>
      <c r="S596" s="1" t="s">
        <v>314</v>
      </c>
      <c r="T596" s="117">
        <v>45889</v>
      </c>
      <c r="U596" s="67" t="s">
        <v>8006</v>
      </c>
      <c r="V596" s="117">
        <v>45890</v>
      </c>
      <c r="W596" s="1" t="s">
        <v>141</v>
      </c>
      <c r="X596" s="120">
        <f>NETWORKDAYS(Tabla1[[#This Row],[FECHA DEL INCIDENTE]],Tabla1[[#This Row],[FECHA DE RESPUESTA]])</f>
        <v>2</v>
      </c>
      <c r="Y596" s="120" t="str">
        <f>IF(Tabla1[[#This Row],[ESTADO]]="ACTIVA","ACTIVA",IF(Tabla1[[#This Row],[ESTADO]]="CERRADA","CERRADA",IF(Tabla1[[#This Row],[ESTADO]]="TRASLADADA","CERRADA",IF(Tabla1[[#This Row],[ESTADO]]="DESMONTADA","CERRADA",IF(Tabla1[[#This Row],[ESTADO]]="SEGUIMIENTO","ACTIVA")))))</f>
        <v>CERRADA</v>
      </c>
      <c r="Z596" s="120" t="str">
        <f>+IF(Tabla1[[#This Row],[T. RESPUESTA]]&lt;=1,"24 HORAS",IF(Tabla1[[#This Row],[T. RESPUESTA]]=2,"48 HORAS",IF(Tabla1[[#This Row],[T. RESPUESTA]]=3,"72 HORAS",IF(Tabla1[[#This Row],[T. RESPUESTA]]=4,"96 HORAS",IF(Tabla1[[#This Row],[T. RESPUESTA]]=5,"120 HORAS",IF(Tabla1[[#This Row],[T. RESPUESTA]]&gt;=6,"6 DIAS O MAS","ERROR"))))))</f>
        <v>48 HORAS</v>
      </c>
      <c r="AA596" s="120" t="s">
        <v>6355</v>
      </c>
      <c r="AB596" s="120" t="str">
        <f>TEXT(Tabla1[[#This Row],[FECHA DEL INCIDENTE]],"MMM-DD")</f>
        <v>ago-20</v>
      </c>
      <c r="AC596" s="122" t="e">
        <f>VLOOKUP(G596,'Archivo data rimac reclamos'!B:C,2,0)</f>
        <v>#N/A</v>
      </c>
      <c r="AD596" s="122" t="e">
        <f>VLOOKUP(Tabla1[[#This Row],[dn]],'Reporte de casos MAD'!H:W,16,0)</f>
        <v>#N/A</v>
      </c>
      <c r="AE596" s="120" t="e">
        <f>VLOOKUP(Tabla1[[#This Row],[dn]],'HOJA 3 MEDICAMENTOS'!G:Q,11,0)</f>
        <v>#N/A</v>
      </c>
      <c r="AF596" s="119" t="e">
        <f>VLOOKUP(Tabla1[[#This Row],[dn]],'base pendientes viva 1a'!C:Q,15,0)</f>
        <v>#N/A</v>
      </c>
      <c r="AG596" s="119"/>
      <c r="AH596" s="119"/>
      <c r="AI596" s="120" t="str">
        <f>VLOOKUP(Tabla1[[#This Row],[MOTIVO]],clasificador!A:C,2,0)</f>
        <v>Acceso</v>
      </c>
      <c r="AJ596" s="120" t="str">
        <f>VLOOKUP(Tabla1[[#This Row],[MOTIVO]],clasificador!A:C,3,0)</f>
        <v>SERVICIO</v>
      </c>
      <c r="AK596" s="329"/>
    </row>
    <row r="597" spans="1:37" ht="18.75" hidden="1" customHeight="1">
      <c r="A597" s="1">
        <f>YEAR(Tabla1[[#This Row],[FECHA DEL INCIDENTE]])*100+MONTH(Tabla1[[#This Row],[FECHA DEL INCIDENTE]])</f>
        <v>202508</v>
      </c>
      <c r="B597" s="120" t="s">
        <v>6347</v>
      </c>
      <c r="C597" s="120" t="s">
        <v>6348</v>
      </c>
      <c r="D597" s="120" t="s">
        <v>1067</v>
      </c>
      <c r="E597" s="1" t="s">
        <v>400</v>
      </c>
      <c r="F597" s="120" t="s">
        <v>2</v>
      </c>
      <c r="G597" s="232">
        <v>41573039</v>
      </c>
      <c r="H597" s="2" t="s">
        <v>7915</v>
      </c>
      <c r="I597" s="119"/>
      <c r="J597" s="235"/>
      <c r="K597" s="120"/>
      <c r="L597" s="1" t="s">
        <v>8007</v>
      </c>
      <c r="M597" s="120"/>
      <c r="N597" t="s">
        <v>26</v>
      </c>
      <c r="O597" s="1" t="s">
        <v>358</v>
      </c>
      <c r="P597" s="66" t="s">
        <v>8008</v>
      </c>
      <c r="Q597" s="6" t="s">
        <v>313</v>
      </c>
      <c r="R597" s="10" t="s">
        <v>338</v>
      </c>
      <c r="S597" s="1" t="s">
        <v>339</v>
      </c>
      <c r="T597" s="117">
        <v>45889</v>
      </c>
      <c r="U597" s="67" t="s">
        <v>8009</v>
      </c>
      <c r="V597" s="117">
        <v>45890</v>
      </c>
      <c r="W597" s="1" t="s">
        <v>141</v>
      </c>
      <c r="X597" s="120">
        <f>NETWORKDAYS(Tabla1[[#This Row],[FECHA DEL INCIDENTE]],Tabla1[[#This Row],[FECHA DE RESPUESTA]])</f>
        <v>2</v>
      </c>
      <c r="Y597" s="120" t="str">
        <f>IF(Tabla1[[#This Row],[ESTADO]]="ACTIVA","ACTIVA",IF(Tabla1[[#This Row],[ESTADO]]="CERRADA","CERRADA",IF(Tabla1[[#This Row],[ESTADO]]="TRASLADADA","CERRADA",IF(Tabla1[[#This Row],[ESTADO]]="DESMONTADA","CERRADA",IF(Tabla1[[#This Row],[ESTADO]]="SEGUIMIENTO","ACTIVA")))))</f>
        <v>CERRADA</v>
      </c>
      <c r="Z597" s="120" t="str">
        <f>+IF(Tabla1[[#This Row],[T. RESPUESTA]]&lt;=1,"24 HORAS",IF(Tabla1[[#This Row],[T. RESPUESTA]]=2,"48 HORAS",IF(Tabla1[[#This Row],[T. RESPUESTA]]=3,"72 HORAS",IF(Tabla1[[#This Row],[T. RESPUESTA]]=4,"96 HORAS",IF(Tabla1[[#This Row],[T. RESPUESTA]]=5,"120 HORAS",IF(Tabla1[[#This Row],[T. RESPUESTA]]&gt;=6,"6 DIAS O MAS","ERROR"))))))</f>
        <v>48 HORAS</v>
      </c>
      <c r="AA597" s="120" t="s">
        <v>6355</v>
      </c>
      <c r="AB597" s="120" t="str">
        <f>TEXT(Tabla1[[#This Row],[FECHA DEL INCIDENTE]],"MMM-DD")</f>
        <v>ago-20</v>
      </c>
      <c r="AC597" s="122" t="e">
        <f>VLOOKUP(G597,'Archivo data rimac reclamos'!B:C,2,0)</f>
        <v>#N/A</v>
      </c>
      <c r="AD597" s="122" t="e">
        <f>VLOOKUP(Tabla1[[#This Row],[dn]],'Reporte de casos MAD'!H:W,16,0)</f>
        <v>#N/A</v>
      </c>
      <c r="AE597" s="120" t="e">
        <f>VLOOKUP(Tabla1[[#This Row],[dn]],'HOJA 3 MEDICAMENTOS'!G:Q,11,0)</f>
        <v>#N/A</v>
      </c>
      <c r="AF597" s="119" t="e">
        <f>VLOOKUP(Tabla1[[#This Row],[dn]],'base pendientes viva 1a'!C:Q,15,0)</f>
        <v>#N/A</v>
      </c>
      <c r="AG597" s="119"/>
      <c r="AH597" s="119"/>
      <c r="AI597" s="120" t="str">
        <f>VLOOKUP(Tabla1[[#This Row],[MOTIVO]],clasificador!A:C,2,0)</f>
        <v>Acceso</v>
      </c>
      <c r="AJ597" s="120" t="str">
        <f>VLOOKUP(Tabla1[[#This Row],[MOTIVO]],clasificador!A:C,3,0)</f>
        <v>SERVICIO</v>
      </c>
      <c r="AK597" s="329"/>
    </row>
    <row r="598" spans="1:37" ht="18.75" hidden="1" customHeight="1">
      <c r="A598" s="1">
        <f>YEAR(Tabla1[[#This Row],[FECHA DEL INCIDENTE]])*100+MONTH(Tabla1[[#This Row],[FECHA DEL INCIDENTE]])</f>
        <v>202508</v>
      </c>
      <c r="B598" s="120" t="s">
        <v>6347</v>
      </c>
      <c r="C598" s="120" t="s">
        <v>6348</v>
      </c>
      <c r="D598" s="120" t="s">
        <v>1067</v>
      </c>
      <c r="E598" s="1" t="s">
        <v>400</v>
      </c>
      <c r="F598" s="120" t="s">
        <v>2</v>
      </c>
      <c r="G598" s="208">
        <v>40716465</v>
      </c>
      <c r="H598" s="2" t="s">
        <v>7990</v>
      </c>
      <c r="I598"/>
      <c r="J598" s="176"/>
      <c r="K598" s="1"/>
      <c r="L598" s="1" t="s">
        <v>8010</v>
      </c>
      <c r="M598" s="1"/>
      <c r="N598" t="s">
        <v>26</v>
      </c>
      <c r="O598" s="1" t="s">
        <v>358</v>
      </c>
      <c r="P598" s="66" t="s">
        <v>8011</v>
      </c>
      <c r="Q598" s="6" t="s">
        <v>6600</v>
      </c>
      <c r="R598" s="10" t="s">
        <v>7436</v>
      </c>
      <c r="S598" s="1" t="s">
        <v>299</v>
      </c>
      <c r="T598" s="117">
        <v>45889</v>
      </c>
      <c r="U598" s="67" t="s">
        <v>8012</v>
      </c>
      <c r="V598" s="332">
        <v>45894</v>
      </c>
      <c r="W598" s="1" t="s">
        <v>141</v>
      </c>
      <c r="X598" s="1">
        <f>NETWORKDAYS(Tabla1[[#This Row],[FECHA DEL INCIDENTE]],Tabla1[[#This Row],[FECHA DE RESPUESTA]])</f>
        <v>4</v>
      </c>
      <c r="Y598" s="120" t="str">
        <f>IF(Tabla1[[#This Row],[ESTADO]]="ACTIVA","ACTIVA",IF(Tabla1[[#This Row],[ESTADO]]="CERRADA","CERRADA",IF(Tabla1[[#This Row],[ESTADO]]="TRASLADADA","CERRADA",IF(Tabla1[[#This Row],[ESTADO]]="DESMONTADA","CERRADA",IF(Tabla1[[#This Row],[ESTADO]]="SEGUIMIENTO","ACTIVA")))))</f>
        <v>CERRADA</v>
      </c>
      <c r="Z598" s="1" t="str">
        <f>+IF(Tabla1[[#This Row],[T. RESPUESTA]]&lt;=1,"24 HORAS",IF(Tabla1[[#This Row],[T. RESPUESTA]]=2,"48 HORAS",IF(Tabla1[[#This Row],[T. RESPUESTA]]=3,"72 HORAS",IF(Tabla1[[#This Row],[T. RESPUESTA]]=4,"96 HORAS",IF(Tabla1[[#This Row],[T. RESPUESTA]]=5,"120 HORAS",IF(Tabla1[[#This Row],[T. RESPUESTA]]&gt;=6,"6 DIAS O MAS","ERROR"))))))</f>
        <v>96 HORAS</v>
      </c>
      <c r="AA598" s="120" t="s">
        <v>6585</v>
      </c>
      <c r="AB598" s="120" t="str">
        <f>TEXT(Tabla1[[#This Row],[FECHA DEL INCIDENTE]],"MMM-DD")</f>
        <v>ago-20</v>
      </c>
      <c r="AC598" s="2" t="e">
        <f>VLOOKUP(#REF!,'Archivo data rimac reclamos'!B:C,2,0)</f>
        <v>#REF!</v>
      </c>
      <c r="AD598" s="2" t="e">
        <f>VLOOKUP(Tabla1[[#This Row],[dn]],'Reporte de casos MAD'!H:W,16,0)</f>
        <v>#N/A</v>
      </c>
      <c r="AE598" s="1" t="e">
        <f>VLOOKUP(Tabla1[[#This Row],[dn]],'HOJA 3 MEDICAMENTOS'!G:Q,11,0)</f>
        <v>#N/A</v>
      </c>
      <c r="AF598" t="e">
        <f>VLOOKUP(Tabla1[[#This Row],[dn]],'base pendientes viva 1a'!C:Q,15,0)</f>
        <v>#N/A</v>
      </c>
      <c r="AG598"/>
      <c r="AH598"/>
      <c r="AI598" s="1" t="str">
        <f>VLOOKUP(Tabla1[[#This Row],[MOTIVO]],clasificador!A:C,2,0)</f>
        <v>Eps</v>
      </c>
      <c r="AJ598" s="1" t="str">
        <f>VLOOKUP(Tabla1[[#This Row],[MOTIVO]],clasificador!A:C,3,0)</f>
        <v>NO ATRIBUIBLE</v>
      </c>
      <c r="AK598" s="329"/>
    </row>
    <row r="599" spans="1:37" ht="18.75" hidden="1" customHeight="1">
      <c r="A599" s="1">
        <f>YEAR(Tabla1[[#This Row],[FECHA DEL INCIDENTE]])*100+MONTH(Tabla1[[#This Row],[FECHA DEL INCIDENTE]])</f>
        <v>202508</v>
      </c>
      <c r="B599" s="120" t="s">
        <v>6347</v>
      </c>
      <c r="C599" s="120" t="s">
        <v>6348</v>
      </c>
      <c r="D599" s="120" t="s">
        <v>1067</v>
      </c>
      <c r="E599" s="1" t="s">
        <v>400</v>
      </c>
      <c r="F599" s="120" t="s">
        <v>2</v>
      </c>
      <c r="G599" s="208">
        <v>8170776</v>
      </c>
      <c r="H599" s="2" t="s">
        <v>249</v>
      </c>
      <c r="I599"/>
      <c r="J599" s="176"/>
      <c r="K599" s="1"/>
      <c r="L599" s="1" t="s">
        <v>8013</v>
      </c>
      <c r="M599" s="1"/>
      <c r="N599" t="s">
        <v>26</v>
      </c>
      <c r="O599" s="1" t="s">
        <v>358</v>
      </c>
      <c r="P599" s="66" t="s">
        <v>8014</v>
      </c>
      <c r="Q599" s="6" t="s">
        <v>6901</v>
      </c>
      <c r="R599" s="10" t="s">
        <v>408</v>
      </c>
      <c r="S599" s="1" t="s">
        <v>6718</v>
      </c>
      <c r="T599" s="117">
        <v>45889</v>
      </c>
      <c r="U599" s="67" t="s">
        <v>7919</v>
      </c>
      <c r="V599" s="117">
        <v>45931</v>
      </c>
      <c r="W599" s="1" t="s">
        <v>141</v>
      </c>
      <c r="X599" s="1">
        <f>NETWORKDAYS(Tabla1[[#This Row],[FECHA DEL INCIDENTE]],Tabla1[[#This Row],[FECHA DE RESPUESTA]])</f>
        <v>31</v>
      </c>
      <c r="Y599" s="120" t="str">
        <f>IF(Tabla1[[#This Row],[ESTADO]]="ACTIVA","ACTIVA",IF(Tabla1[[#This Row],[ESTADO]]="CERRADA","CERRADA",IF(Tabla1[[#This Row],[ESTADO]]="TRASLADADA","CERRADA",IF(Tabla1[[#This Row],[ESTADO]]="DESMONTADA","CERRADA",IF(Tabla1[[#This Row],[ESTADO]]="SEGUIMIENTO","ACTIVA")))))</f>
        <v>CERRADA</v>
      </c>
      <c r="Z599" s="1" t="str">
        <f>+IF(Tabla1[[#This Row],[T. RESPUESTA]]&lt;=1,"24 HORAS",IF(Tabla1[[#This Row],[T. RESPUESTA]]=2,"48 HORAS",IF(Tabla1[[#This Row],[T. RESPUESTA]]=3,"72 HORAS",IF(Tabla1[[#This Row],[T. RESPUESTA]]=4,"96 HORAS",IF(Tabla1[[#This Row],[T. RESPUESTA]]=5,"120 HORAS",IF(Tabla1[[#This Row],[T. RESPUESTA]]&gt;=6,"6 DIAS O MAS","ERROR"))))))</f>
        <v>6 DIAS O MAS</v>
      </c>
      <c r="AA599" s="120" t="s">
        <v>6355</v>
      </c>
      <c r="AB599" s="120" t="str">
        <f>TEXT(Tabla1[[#This Row],[FECHA DEL INCIDENTE]],"MMM-DD")</f>
        <v>ago-20</v>
      </c>
      <c r="AC599" s="2" t="e">
        <f>VLOOKUP(G599,'Archivo data rimac reclamos'!B:C,2,0)</f>
        <v>#N/A</v>
      </c>
      <c r="AD599" s="2" t="e">
        <f>VLOOKUP(Tabla1[[#This Row],[dn]],'Reporte de casos MAD'!H:W,16,0)</f>
        <v>#N/A</v>
      </c>
      <c r="AE599" s="1" t="e">
        <f>VLOOKUP(Tabla1[[#This Row],[dn]],'HOJA 3 MEDICAMENTOS'!G:Q,11,0)</f>
        <v>#N/A</v>
      </c>
      <c r="AF599" t="str">
        <f>VLOOKUP(Tabla1[[#This Row],[dn]],'base pendientes viva 1a'!C:Q,15,0)</f>
        <v>SI</v>
      </c>
      <c r="AG599"/>
      <c r="AH599"/>
      <c r="AI599" s="1" t="str">
        <f>VLOOKUP(Tabla1[[#This Row],[MOTIVO]],clasificador!A:C,2,0)</f>
        <v>Atencion Asistencial</v>
      </c>
      <c r="AJ599" s="1" t="str">
        <f>VLOOKUP(Tabla1[[#This Row],[MOTIVO]],clasificador!A:C,3,0)</f>
        <v>SERVICIO</v>
      </c>
      <c r="AK599" s="329"/>
    </row>
    <row r="600" spans="1:37" ht="18.75" customHeight="1">
      <c r="A600" s="1">
        <f>YEAR(Tabla1[[#This Row],[FECHA DEL INCIDENTE]])*100+MONTH(Tabla1[[#This Row],[FECHA DEL INCIDENTE]])</f>
        <v>202508</v>
      </c>
      <c r="B600" s="120" t="s">
        <v>6347</v>
      </c>
      <c r="C600" s="120" t="s">
        <v>6348</v>
      </c>
      <c r="D600" s="120" t="s">
        <v>1067</v>
      </c>
      <c r="E600" s="1" t="s">
        <v>400</v>
      </c>
      <c r="F600" s="120"/>
      <c r="G600" s="232"/>
      <c r="H600" s="2" t="s">
        <v>8015</v>
      </c>
      <c r="I600" s="119"/>
      <c r="J600" s="235"/>
      <c r="K600" s="120"/>
      <c r="L600" s="120"/>
      <c r="M600" s="120"/>
      <c r="N600" s="119" t="s">
        <v>6498</v>
      </c>
      <c r="O600" s="1" t="s">
        <v>299</v>
      </c>
      <c r="P600" s="121" t="s">
        <v>8016</v>
      </c>
      <c r="Q600" s="6" t="s">
        <v>270</v>
      </c>
      <c r="R600" s="10" t="s">
        <v>400</v>
      </c>
      <c r="S600" s="1" t="s">
        <v>320</v>
      </c>
      <c r="T600" s="117">
        <v>45890</v>
      </c>
      <c r="U600" s="67" t="s">
        <v>8017</v>
      </c>
      <c r="V600" s="9">
        <v>45897</v>
      </c>
      <c r="W600" s="1" t="s">
        <v>141</v>
      </c>
      <c r="X600" s="120">
        <f>NETWORKDAYS(Tabla1[[#This Row],[FECHA DEL INCIDENTE]],Tabla1[[#This Row],[FECHA DE RESPUESTA]])</f>
        <v>6</v>
      </c>
      <c r="Y600" s="120" t="str">
        <f>IF(Tabla1[[#This Row],[ESTADO]]="ACTIVA","ACTIVA",IF(Tabla1[[#This Row],[ESTADO]]="CERRADA","CERRADA",IF(Tabla1[[#This Row],[ESTADO]]="TRASLADADA","CERRADA",IF(Tabla1[[#This Row],[ESTADO]]="DESMONTADA","CERRADA",IF(Tabla1[[#This Row],[ESTADO]]="SEGUIMIENTO","ACTIVA")))))</f>
        <v>CERRADA</v>
      </c>
      <c r="Z600" s="120" t="str">
        <f>+IF(Tabla1[[#This Row],[T. RESPUESTA]]&lt;=1,"24 HORAS",IF(Tabla1[[#This Row],[T. RESPUESTA]]=2,"48 HORAS",IF(Tabla1[[#This Row],[T. RESPUESTA]]=3,"72 HORAS",IF(Tabla1[[#This Row],[T. RESPUESTA]]=4,"96 HORAS",IF(Tabla1[[#This Row],[T. RESPUESTA]]=5,"120 HORAS",IF(Tabla1[[#This Row],[T. RESPUESTA]]&gt;=6,"6 DIAS O MAS","ERROR"))))))</f>
        <v>6 DIAS O MAS</v>
      </c>
      <c r="AA600" s="120" t="s">
        <v>6355</v>
      </c>
      <c r="AB600" s="120" t="str">
        <f>TEXT(Tabla1[[#This Row],[FECHA DEL INCIDENTE]],"MMM-DD")</f>
        <v>ago-21</v>
      </c>
      <c r="AC600" s="122" t="e">
        <f>VLOOKUP(G600,'Archivo data rimac reclamos'!B:C,2,0)</f>
        <v>#N/A</v>
      </c>
      <c r="AD600" s="122" t="e">
        <f>VLOOKUP(Tabla1[[#This Row],[dn]],'Reporte de casos MAD'!H:W,16,0)</f>
        <v>#N/A</v>
      </c>
      <c r="AE600" s="120" t="e">
        <f>VLOOKUP(Tabla1[[#This Row],[dn]],'HOJA 3 MEDICAMENTOS'!G:Q,11,0)</f>
        <v>#N/A</v>
      </c>
      <c r="AF600" s="119" t="e">
        <f>VLOOKUP(Tabla1[[#This Row],[dn]],'base pendientes viva 1a'!C:Q,15,0)</f>
        <v>#N/A</v>
      </c>
      <c r="AG600" s="119"/>
      <c r="AH600" s="119"/>
      <c r="AI600" s="120" t="str">
        <f>VLOOKUP(Tabla1[[#This Row],[MOTIVO]],clasificador!A:C,2,0)</f>
        <v>Atención Asistencial</v>
      </c>
      <c r="AJ600" s="120" t="str">
        <f>VLOOKUP(Tabla1[[#This Row],[MOTIVO]],clasificador!A:C,3,0)</f>
        <v>CALIDAD</v>
      </c>
      <c r="AK600" s="329"/>
    </row>
    <row r="601" spans="1:37" ht="18.75" hidden="1" customHeight="1">
      <c r="A601" s="1">
        <f>YEAR(Tabla1[[#This Row],[FECHA DEL INCIDENTE]])*100+MONTH(Tabla1[[#This Row],[FECHA DEL INCIDENTE]])</f>
        <v>202508</v>
      </c>
      <c r="B601" s="120" t="s">
        <v>6347</v>
      </c>
      <c r="C601" s="120" t="s">
        <v>6348</v>
      </c>
      <c r="D601" s="120" t="s">
        <v>1067</v>
      </c>
      <c r="E601" s="1" t="s">
        <v>400</v>
      </c>
      <c r="F601" s="120" t="s">
        <v>2</v>
      </c>
      <c r="G601" s="232">
        <v>8804113</v>
      </c>
      <c r="H601" s="2" t="s">
        <v>8018</v>
      </c>
      <c r="I601" s="119"/>
      <c r="J601" s="235"/>
      <c r="K601" s="120"/>
      <c r="L601" s="120"/>
      <c r="M601" s="120"/>
      <c r="N601" t="s">
        <v>298</v>
      </c>
      <c r="O601" s="1" t="s">
        <v>299</v>
      </c>
      <c r="P601" s="66" t="s">
        <v>8019</v>
      </c>
      <c r="Q601" s="6" t="s">
        <v>301</v>
      </c>
      <c r="R601" s="10" t="s">
        <v>408</v>
      </c>
      <c r="S601" s="1" t="s">
        <v>8020</v>
      </c>
      <c r="T601" s="117">
        <v>45891</v>
      </c>
      <c r="U601" s="67" t="s">
        <v>8021</v>
      </c>
      <c r="V601" s="9">
        <v>45895</v>
      </c>
      <c r="W601" s="1" t="s">
        <v>141</v>
      </c>
      <c r="X601" s="120">
        <f>NETWORKDAYS(Tabla1[[#This Row],[FECHA DEL INCIDENTE]],Tabla1[[#This Row],[FECHA DE RESPUESTA]])</f>
        <v>3</v>
      </c>
      <c r="Y601" s="120" t="str">
        <f>IF(Tabla1[[#This Row],[ESTADO]]="ACTIVA","ACTIVA",IF(Tabla1[[#This Row],[ESTADO]]="CERRADA","CERRADA",IF(Tabla1[[#This Row],[ESTADO]]="TRASLADADA","CERRADA",IF(Tabla1[[#This Row],[ESTADO]]="DESMONTADA","CERRADA",IF(Tabla1[[#This Row],[ESTADO]]="SEGUIMIENTO","ACTIVA")))))</f>
        <v>CERRADA</v>
      </c>
      <c r="Z601" s="120" t="str">
        <f>+IF(Tabla1[[#This Row],[T. RESPUESTA]]&lt;=1,"24 HORAS",IF(Tabla1[[#This Row],[T. RESPUESTA]]=2,"48 HORAS",IF(Tabla1[[#This Row],[T. RESPUESTA]]=3,"72 HORAS",IF(Tabla1[[#This Row],[T. RESPUESTA]]=4,"96 HORAS",IF(Tabla1[[#This Row],[T. RESPUESTA]]=5,"120 HORAS",IF(Tabla1[[#This Row],[T. RESPUESTA]]&gt;=6,"6 DIAS O MAS","ERROR"))))))</f>
        <v>72 HORAS</v>
      </c>
      <c r="AA601" s="120" t="s">
        <v>6355</v>
      </c>
      <c r="AB601" s="120" t="str">
        <f>TEXT(Tabla1[[#This Row],[FECHA DEL INCIDENTE]],"MMM-DD")</f>
        <v>ago-22</v>
      </c>
      <c r="AC601" s="122" t="str">
        <f>VLOOKUP(G601,'Archivo data rimac reclamos'!B:C,2,0)</f>
        <v>PACIENTE: BERTHA TALLEDO EYZAGUIRRE DE ECHEGARAY (92)</v>
      </c>
      <c r="AD601" s="122" t="e">
        <f>VLOOKUP(Tabla1[[#This Row],[dn]],'Reporte de casos MAD'!H:W,16,0)</f>
        <v>#N/A</v>
      </c>
      <c r="AE601" s="120" t="e">
        <f>VLOOKUP(Tabla1[[#This Row],[dn]],'HOJA 3 MEDICAMENTOS'!G:Q,11,0)</f>
        <v>#N/A</v>
      </c>
      <c r="AF601" s="119" t="e">
        <f>VLOOKUP(Tabla1[[#This Row],[dn]],'base pendientes viva 1a'!C:Q,15,0)</f>
        <v>#N/A</v>
      </c>
      <c r="AG601" s="119"/>
      <c r="AH601" s="119"/>
      <c r="AI601" s="120" t="str">
        <f>VLOOKUP(Tabla1[[#This Row],[MOTIVO]],clasificador!A:C,2,0)</f>
        <v>Solicitud</v>
      </c>
      <c r="AJ601" s="120" t="str">
        <f>VLOOKUP(Tabla1[[#This Row],[MOTIVO]],clasificador!A:C,3,0)</f>
        <v>SOLICITUD</v>
      </c>
      <c r="AK601" s="329"/>
    </row>
    <row r="602" spans="1:37" ht="18.75" hidden="1" customHeight="1">
      <c r="A602" s="1">
        <f>YEAR(Tabla1[[#This Row],[FECHA DEL INCIDENTE]])*100+MONTH(Tabla1[[#This Row],[FECHA DEL INCIDENTE]])</f>
        <v>202508</v>
      </c>
      <c r="B602" s="120" t="s">
        <v>6347</v>
      </c>
      <c r="C602" s="120" t="s">
        <v>6348</v>
      </c>
      <c r="D602" s="120" t="s">
        <v>1067</v>
      </c>
      <c r="E602" s="1" t="s">
        <v>400</v>
      </c>
      <c r="F602" s="120" t="s">
        <v>2</v>
      </c>
      <c r="G602" s="232">
        <v>79353282</v>
      </c>
      <c r="H602" s="2" t="s">
        <v>8022</v>
      </c>
      <c r="I602" s="119"/>
      <c r="J602" s="235"/>
      <c r="K602" s="120"/>
      <c r="L602" s="120"/>
      <c r="M602" s="120"/>
      <c r="N602" s="119" t="s">
        <v>6498</v>
      </c>
      <c r="O602" s="1" t="s">
        <v>299</v>
      </c>
      <c r="P602" s="121" t="s">
        <v>8023</v>
      </c>
      <c r="Q602" s="6" t="s">
        <v>6901</v>
      </c>
      <c r="R602" s="10" t="s">
        <v>383</v>
      </c>
      <c r="S602" s="1" t="s">
        <v>384</v>
      </c>
      <c r="T602" s="9">
        <v>45894</v>
      </c>
      <c r="U602" s="124" t="s">
        <v>8024</v>
      </c>
      <c r="V602" s="117">
        <v>45930</v>
      </c>
      <c r="W602" s="1" t="s">
        <v>141</v>
      </c>
      <c r="X602" s="120">
        <f>NETWORKDAYS(Tabla1[[#This Row],[FECHA DEL INCIDENTE]],Tabla1[[#This Row],[FECHA DE RESPUESTA]])</f>
        <v>27</v>
      </c>
      <c r="Y602" s="120" t="str">
        <f>IF(Tabla1[[#This Row],[ESTADO]]="ACTIVA","ACTIVA",IF(Tabla1[[#This Row],[ESTADO]]="CERRADA","CERRADA",IF(Tabla1[[#This Row],[ESTADO]]="TRASLADADA","CERRADA",IF(Tabla1[[#This Row],[ESTADO]]="DESMONTADA","CERRADA",IF(Tabla1[[#This Row],[ESTADO]]="SEGUIMIENTO","ACTIVA")))))</f>
        <v>CERRADA</v>
      </c>
      <c r="Z602" s="120" t="str">
        <f>+IF(Tabla1[[#This Row],[T. RESPUESTA]]&lt;=1,"24 HORAS",IF(Tabla1[[#This Row],[T. RESPUESTA]]=2,"48 HORAS",IF(Tabla1[[#This Row],[T. RESPUESTA]]=3,"72 HORAS",IF(Tabla1[[#This Row],[T. RESPUESTA]]=4,"96 HORAS",IF(Tabla1[[#This Row],[T. RESPUESTA]]=5,"120 HORAS",IF(Tabla1[[#This Row],[T. RESPUESTA]]&gt;=6,"6 DIAS O MAS","ERROR"))))))</f>
        <v>6 DIAS O MAS</v>
      </c>
      <c r="AA602" s="120" t="s">
        <v>6355</v>
      </c>
      <c r="AB602" s="120" t="str">
        <f>TEXT(Tabla1[[#This Row],[FECHA DEL INCIDENTE]],"MMM-DD")</f>
        <v>ago-25</v>
      </c>
      <c r="AC602" s="122" t="e">
        <f>VLOOKUP(G602,'Archivo data rimac reclamos'!B:C,2,0)</f>
        <v>#N/A</v>
      </c>
      <c r="AD602" s="122" t="e">
        <f>VLOOKUP(Tabla1[[#This Row],[dn]],'Reporte de casos MAD'!H:W,16,0)</f>
        <v>#N/A</v>
      </c>
      <c r="AE602" s="120" t="e">
        <f>VLOOKUP(Tabla1[[#This Row],[dn]],'HOJA 3 MEDICAMENTOS'!G:Q,11,0)</f>
        <v>#N/A</v>
      </c>
      <c r="AF602" s="119" t="e">
        <f>VLOOKUP(Tabla1[[#This Row],[dn]],'base pendientes viva 1a'!C:Q,15,0)</f>
        <v>#N/A</v>
      </c>
      <c r="AG602" s="119"/>
      <c r="AH602" s="119"/>
      <c r="AI602" s="120" t="str">
        <f>VLOOKUP(Tabla1[[#This Row],[MOTIVO]],clasificador!A:C,2,0)</f>
        <v>Atencion Asistencial</v>
      </c>
      <c r="AJ602" s="120" t="str">
        <f>VLOOKUP(Tabla1[[#This Row],[MOTIVO]],clasificador!A:C,3,0)</f>
        <v>SERVICIO</v>
      </c>
      <c r="AK602" s="329"/>
    </row>
    <row r="603" spans="1:37" ht="18.75" hidden="1" customHeight="1">
      <c r="A603" s="1">
        <f>YEAR(Tabla1[[#This Row],[FECHA DEL INCIDENTE]])*100+MONTH(Tabla1[[#This Row],[FECHA DEL INCIDENTE]])</f>
        <v>202508</v>
      </c>
      <c r="B603" s="120" t="s">
        <v>6347</v>
      </c>
      <c r="C603" s="120" t="s">
        <v>6348</v>
      </c>
      <c r="D603" s="120" t="s">
        <v>1067</v>
      </c>
      <c r="E603" s="1" t="s">
        <v>400</v>
      </c>
      <c r="F603" s="120" t="s">
        <v>2</v>
      </c>
      <c r="G603" s="232">
        <v>72900451</v>
      </c>
      <c r="H603" s="2" t="s">
        <v>8025</v>
      </c>
      <c r="I603" s="119"/>
      <c r="J603" s="235"/>
      <c r="K603" s="120"/>
      <c r="L603" s="120"/>
      <c r="M603" s="120"/>
      <c r="N603" s="119" t="s">
        <v>6498</v>
      </c>
      <c r="O603" s="1" t="s">
        <v>299</v>
      </c>
      <c r="P603" s="121" t="s">
        <v>8026</v>
      </c>
      <c r="Q603" s="6" t="s">
        <v>6352</v>
      </c>
      <c r="R603" s="10" t="s">
        <v>338</v>
      </c>
      <c r="S603" s="1" t="s">
        <v>6353</v>
      </c>
      <c r="T603" s="9">
        <v>45894</v>
      </c>
      <c r="U603" s="124" t="s">
        <v>8027</v>
      </c>
      <c r="V603" s="117">
        <v>45930</v>
      </c>
      <c r="W603" s="1" t="s">
        <v>141</v>
      </c>
      <c r="X603" s="120">
        <f>NETWORKDAYS(Tabla1[[#This Row],[FECHA DEL INCIDENTE]],Tabla1[[#This Row],[FECHA DE RESPUESTA]])</f>
        <v>27</v>
      </c>
      <c r="Y603" s="120" t="str">
        <f>IF(Tabla1[[#This Row],[ESTADO]]="ACTIVA","ACTIVA",IF(Tabla1[[#This Row],[ESTADO]]="CERRADA","CERRADA",IF(Tabla1[[#This Row],[ESTADO]]="TRASLADADA","CERRADA",IF(Tabla1[[#This Row],[ESTADO]]="DESMONTADA","CERRADA",IF(Tabla1[[#This Row],[ESTADO]]="SEGUIMIENTO","ACTIVA")))))</f>
        <v>CERRADA</v>
      </c>
      <c r="Z603" s="120" t="str">
        <f>+IF(Tabla1[[#This Row],[T. RESPUESTA]]&lt;=1,"24 HORAS",IF(Tabla1[[#This Row],[T. RESPUESTA]]=2,"48 HORAS",IF(Tabla1[[#This Row],[T. RESPUESTA]]=3,"72 HORAS",IF(Tabla1[[#This Row],[T. RESPUESTA]]=4,"96 HORAS",IF(Tabla1[[#This Row],[T. RESPUESTA]]=5,"120 HORAS",IF(Tabla1[[#This Row],[T. RESPUESTA]]&gt;=6,"6 DIAS O MAS","ERROR"))))))</f>
        <v>6 DIAS O MAS</v>
      </c>
      <c r="AA603" s="120" t="s">
        <v>6355</v>
      </c>
      <c r="AB603" s="120" t="str">
        <f>TEXT(Tabla1[[#This Row],[FECHA DEL INCIDENTE]],"MMM-DD")</f>
        <v>ago-25</v>
      </c>
      <c r="AC603" s="122" t="e">
        <f>VLOOKUP(G603,'Archivo data rimac reclamos'!B:C,2,0)</f>
        <v>#N/A</v>
      </c>
      <c r="AD603" s="122" t="e">
        <f>VLOOKUP(Tabla1[[#This Row],[dn]],'Reporte de casos MAD'!H:W,16,0)</f>
        <v>#N/A</v>
      </c>
      <c r="AE603" s="120" t="e">
        <f>VLOOKUP(Tabla1[[#This Row],[dn]],'HOJA 3 MEDICAMENTOS'!G:Q,11,0)</f>
        <v>#N/A</v>
      </c>
      <c r="AF603" s="119" t="e">
        <f>VLOOKUP(Tabla1[[#This Row],[dn]],'base pendientes viva 1a'!C:Q,15,0)</f>
        <v>#N/A</v>
      </c>
      <c r="AG603" s="119"/>
      <c r="AH603" s="119"/>
      <c r="AI603" s="120" t="str">
        <f>VLOOKUP(Tabla1[[#This Row],[MOTIVO]],clasificador!A:C,2,0)</f>
        <v>Medicamentos</v>
      </c>
      <c r="AJ603" s="120" t="str">
        <f>VLOOKUP(Tabla1[[#This Row],[MOTIVO]],clasificador!A:C,3,0)</f>
        <v>SERVICIO</v>
      </c>
      <c r="AK603" s="329"/>
    </row>
    <row r="604" spans="1:37" ht="18.75" hidden="1" customHeight="1">
      <c r="A604" s="1">
        <f>YEAR(Tabla1[[#This Row],[FECHA DEL INCIDENTE]])*100+MONTH(Tabla1[[#This Row],[FECHA DEL INCIDENTE]])</f>
        <v>202508</v>
      </c>
      <c r="B604" s="120" t="s">
        <v>6347</v>
      </c>
      <c r="C604" s="120" t="s">
        <v>6348</v>
      </c>
      <c r="D604" s="120" t="s">
        <v>1067</v>
      </c>
      <c r="E604" s="1" t="s">
        <v>400</v>
      </c>
      <c r="F604" s="120" t="s">
        <v>2</v>
      </c>
      <c r="G604" s="232">
        <v>2869403</v>
      </c>
      <c r="H604" s="2" t="s">
        <v>8028</v>
      </c>
      <c r="I604" s="119"/>
      <c r="J604" s="235"/>
      <c r="K604" s="120"/>
      <c r="L604" s="120"/>
      <c r="M604" s="120"/>
      <c r="N604" s="119" t="s">
        <v>6498</v>
      </c>
      <c r="O604" s="1" t="s">
        <v>299</v>
      </c>
      <c r="P604" s="121" t="s">
        <v>8029</v>
      </c>
      <c r="Q604" s="6" t="s">
        <v>6352</v>
      </c>
      <c r="R604" s="10" t="s">
        <v>338</v>
      </c>
      <c r="S604" s="1" t="s">
        <v>6353</v>
      </c>
      <c r="T604" s="9">
        <v>45895</v>
      </c>
      <c r="U604" s="67" t="s">
        <v>8030</v>
      </c>
      <c r="V604" s="9">
        <v>45895</v>
      </c>
      <c r="W604" s="1" t="s">
        <v>141</v>
      </c>
      <c r="X604" s="120">
        <f>NETWORKDAYS(Tabla1[[#This Row],[FECHA DEL INCIDENTE]],Tabla1[[#This Row],[FECHA DE RESPUESTA]])</f>
        <v>1</v>
      </c>
      <c r="Y604" s="120" t="str">
        <f>IF(Tabla1[[#This Row],[ESTADO]]="ACTIVA","ACTIVA",IF(Tabla1[[#This Row],[ESTADO]]="CERRADA","CERRADA",IF(Tabla1[[#This Row],[ESTADO]]="TRASLADADA","CERRADA",IF(Tabla1[[#This Row],[ESTADO]]="DESMONTADA","CERRADA",IF(Tabla1[[#This Row],[ESTADO]]="SEGUIMIENTO","ACTIVA")))))</f>
        <v>CERRADA</v>
      </c>
      <c r="Z604" s="120" t="str">
        <f>+IF(Tabla1[[#This Row],[T. RESPUESTA]]&lt;=1,"24 HORAS",IF(Tabla1[[#This Row],[T. RESPUESTA]]=2,"48 HORAS",IF(Tabla1[[#This Row],[T. RESPUESTA]]=3,"72 HORAS",IF(Tabla1[[#This Row],[T. RESPUESTA]]=4,"96 HORAS",IF(Tabla1[[#This Row],[T. RESPUESTA]]=5,"120 HORAS",IF(Tabla1[[#This Row],[T. RESPUESTA]]&gt;=6,"6 DIAS O MAS","ERROR"))))))</f>
        <v>24 HORAS</v>
      </c>
      <c r="AA604" s="120" t="s">
        <v>6355</v>
      </c>
      <c r="AB604" s="120" t="str">
        <f>TEXT(Tabla1[[#This Row],[FECHA DEL INCIDENTE]],"MMM-DD")</f>
        <v>ago-26</v>
      </c>
      <c r="AC604" s="122" t="e">
        <f>VLOOKUP(G604,'Archivo data rimac reclamos'!B:C,2,0)</f>
        <v>#N/A</v>
      </c>
      <c r="AD604" s="122" t="e">
        <f>VLOOKUP(Tabla1[[#This Row],[dn]],'Reporte de casos MAD'!H:W,16,0)</f>
        <v>#N/A</v>
      </c>
      <c r="AE604" s="120" t="e">
        <f>VLOOKUP(Tabla1[[#This Row],[dn]],'HOJA 3 MEDICAMENTOS'!G:Q,11,0)</f>
        <v>#N/A</v>
      </c>
      <c r="AF604" s="119" t="e">
        <f>VLOOKUP(Tabla1[[#This Row],[dn]],'base pendientes viva 1a'!C:Q,15,0)</f>
        <v>#N/A</v>
      </c>
      <c r="AG604" s="119"/>
      <c r="AH604" s="119"/>
      <c r="AI604" s="120" t="str">
        <f>VLOOKUP(Tabla1[[#This Row],[MOTIVO]],clasificador!A:C,2,0)</f>
        <v>Medicamentos</v>
      </c>
      <c r="AJ604" s="120" t="str">
        <f>VLOOKUP(Tabla1[[#This Row],[MOTIVO]],clasificador!A:C,3,0)</f>
        <v>SERVICIO</v>
      </c>
      <c r="AK604" s="329"/>
    </row>
    <row r="605" spans="1:37" ht="18.75" hidden="1" customHeight="1">
      <c r="A605" s="1">
        <f>YEAR(Tabla1[[#This Row],[FECHA DEL INCIDENTE]])*100+MONTH(Tabla1[[#This Row],[FECHA DEL INCIDENTE]])</f>
        <v>202508</v>
      </c>
      <c r="B605" s="120" t="s">
        <v>6347</v>
      </c>
      <c r="C605" s="120" t="s">
        <v>6348</v>
      </c>
      <c r="D605" s="120" t="s">
        <v>1067</v>
      </c>
      <c r="E605" s="1" t="s">
        <v>400</v>
      </c>
      <c r="F605" s="120" t="s">
        <v>2</v>
      </c>
      <c r="G605" s="232">
        <v>6204981</v>
      </c>
      <c r="H605" s="122" t="s">
        <v>8031</v>
      </c>
      <c r="I605" s="119"/>
      <c r="J605" s="235"/>
      <c r="K605" s="120"/>
      <c r="L605" s="120"/>
      <c r="M605" s="120"/>
      <c r="N605" s="119" t="s">
        <v>6498</v>
      </c>
      <c r="O605" s="1" t="s">
        <v>299</v>
      </c>
      <c r="P605" s="121" t="s">
        <v>8029</v>
      </c>
      <c r="Q605" s="6" t="s">
        <v>6352</v>
      </c>
      <c r="R605" s="10" t="s">
        <v>338</v>
      </c>
      <c r="S605" s="1" t="s">
        <v>6353</v>
      </c>
      <c r="T605" s="9">
        <v>45895</v>
      </c>
      <c r="U605" s="67" t="s">
        <v>8030</v>
      </c>
      <c r="V605" s="9">
        <v>45895</v>
      </c>
      <c r="W605" s="1" t="s">
        <v>141</v>
      </c>
      <c r="X605" s="120">
        <f>NETWORKDAYS(Tabla1[[#This Row],[FECHA DEL INCIDENTE]],Tabla1[[#This Row],[FECHA DE RESPUESTA]])</f>
        <v>1</v>
      </c>
      <c r="Y605" s="120" t="str">
        <f>IF(Tabla1[[#This Row],[ESTADO]]="ACTIVA","ACTIVA",IF(Tabla1[[#This Row],[ESTADO]]="CERRADA","CERRADA",IF(Tabla1[[#This Row],[ESTADO]]="TRASLADADA","CERRADA",IF(Tabla1[[#This Row],[ESTADO]]="DESMONTADA","CERRADA",IF(Tabla1[[#This Row],[ESTADO]]="SEGUIMIENTO","ACTIVA")))))</f>
        <v>CERRADA</v>
      </c>
      <c r="Z605" s="120" t="str">
        <f>+IF(Tabla1[[#This Row],[T. RESPUESTA]]&lt;=1,"24 HORAS",IF(Tabla1[[#This Row],[T. RESPUESTA]]=2,"48 HORAS",IF(Tabla1[[#This Row],[T. RESPUESTA]]=3,"72 HORAS",IF(Tabla1[[#This Row],[T. RESPUESTA]]=4,"96 HORAS",IF(Tabla1[[#This Row],[T. RESPUESTA]]=5,"120 HORAS",IF(Tabla1[[#This Row],[T. RESPUESTA]]&gt;=6,"6 DIAS O MAS","ERROR"))))))</f>
        <v>24 HORAS</v>
      </c>
      <c r="AA605" s="120" t="s">
        <v>6355</v>
      </c>
      <c r="AB605" s="120" t="str">
        <f>TEXT(Tabla1[[#This Row],[FECHA DEL INCIDENTE]],"MMM-DD")</f>
        <v>ago-26</v>
      </c>
      <c r="AC605" s="122" t="e">
        <f>VLOOKUP(G605,'Archivo data rimac reclamos'!B:C,2,0)</f>
        <v>#N/A</v>
      </c>
      <c r="AD605" s="122" t="e">
        <f>VLOOKUP(Tabla1[[#This Row],[dn]],'Reporte de casos MAD'!H:W,16,0)</f>
        <v>#N/A</v>
      </c>
      <c r="AE605" s="120" t="e">
        <f>VLOOKUP(Tabla1[[#This Row],[dn]],'HOJA 3 MEDICAMENTOS'!G:Q,11,0)</f>
        <v>#N/A</v>
      </c>
      <c r="AF605" s="119" t="str">
        <f>VLOOKUP(Tabla1[[#This Row],[dn]],'base pendientes viva 1a'!C:Q,15,0)</f>
        <v>SI</v>
      </c>
      <c r="AG605" s="119"/>
      <c r="AH605" s="119"/>
      <c r="AI605" s="120" t="str">
        <f>VLOOKUP(Tabla1[[#This Row],[MOTIVO]],clasificador!A:C,2,0)</f>
        <v>Medicamentos</v>
      </c>
      <c r="AJ605" s="120" t="str">
        <f>VLOOKUP(Tabla1[[#This Row],[MOTIVO]],clasificador!A:C,3,0)</f>
        <v>SERVICIO</v>
      </c>
      <c r="AK605" s="329"/>
    </row>
    <row r="606" spans="1:37" ht="18.75" hidden="1" customHeight="1">
      <c r="A606" s="1">
        <f>YEAR(Tabla1[[#This Row],[FECHA DEL INCIDENTE]])*100+MONTH(Tabla1[[#This Row],[FECHA DEL INCIDENTE]])</f>
        <v>202508</v>
      </c>
      <c r="B606" s="120" t="s">
        <v>6347</v>
      </c>
      <c r="C606" s="120" t="s">
        <v>6348</v>
      </c>
      <c r="D606" s="120" t="s">
        <v>1067</v>
      </c>
      <c r="E606" s="1" t="s">
        <v>400</v>
      </c>
      <c r="F606" s="120"/>
      <c r="G606" s="232"/>
      <c r="H606" s="2" t="s">
        <v>8032</v>
      </c>
      <c r="I606" s="119"/>
      <c r="J606" s="235"/>
      <c r="K606" s="120"/>
      <c r="L606" s="120"/>
      <c r="M606" s="120"/>
      <c r="N606" s="119" t="s">
        <v>6498</v>
      </c>
      <c r="O606" s="1" t="s">
        <v>299</v>
      </c>
      <c r="P606" s="121" t="s">
        <v>8033</v>
      </c>
      <c r="Q606" s="6" t="s">
        <v>313</v>
      </c>
      <c r="R606" s="10" t="s">
        <v>272</v>
      </c>
      <c r="S606" s="1" t="s">
        <v>6751</v>
      </c>
      <c r="T606" s="9">
        <v>45895</v>
      </c>
      <c r="U606" s="67" t="s">
        <v>8034</v>
      </c>
      <c r="V606" s="9">
        <v>45895</v>
      </c>
      <c r="W606" s="1" t="s">
        <v>141</v>
      </c>
      <c r="X606" s="120">
        <f>NETWORKDAYS(Tabla1[[#This Row],[FECHA DEL INCIDENTE]],Tabla1[[#This Row],[FECHA DE RESPUESTA]])</f>
        <v>1</v>
      </c>
      <c r="Y606" s="120" t="str">
        <f>IF(Tabla1[[#This Row],[ESTADO]]="ACTIVA","ACTIVA",IF(Tabla1[[#This Row],[ESTADO]]="CERRADA","CERRADA",IF(Tabla1[[#This Row],[ESTADO]]="TRASLADADA","CERRADA",IF(Tabla1[[#This Row],[ESTADO]]="DESMONTADA","CERRADA",IF(Tabla1[[#This Row],[ESTADO]]="SEGUIMIENTO","ACTIVA")))))</f>
        <v>CERRADA</v>
      </c>
      <c r="Z606" s="120" t="str">
        <f>+IF(Tabla1[[#This Row],[T. RESPUESTA]]&lt;=1,"24 HORAS",IF(Tabla1[[#This Row],[T. RESPUESTA]]=2,"48 HORAS",IF(Tabla1[[#This Row],[T. RESPUESTA]]=3,"72 HORAS",IF(Tabla1[[#This Row],[T. RESPUESTA]]=4,"96 HORAS",IF(Tabla1[[#This Row],[T. RESPUESTA]]=5,"120 HORAS",IF(Tabla1[[#This Row],[T. RESPUESTA]]&gt;=6,"6 DIAS O MAS","ERROR"))))))</f>
        <v>24 HORAS</v>
      </c>
      <c r="AA606" s="120" t="s">
        <v>6355</v>
      </c>
      <c r="AB606" s="120" t="str">
        <f>TEXT(Tabla1[[#This Row],[FECHA DEL INCIDENTE]],"MMM-DD")</f>
        <v>ago-26</v>
      </c>
      <c r="AC606" s="122" t="e">
        <f>VLOOKUP(G606,'Archivo data rimac reclamos'!B:C,2,0)</f>
        <v>#N/A</v>
      </c>
      <c r="AD606" s="122" t="e">
        <f>VLOOKUP(Tabla1[[#This Row],[dn]],'Reporte de casos MAD'!H:W,16,0)</f>
        <v>#N/A</v>
      </c>
      <c r="AE606" s="120" t="e">
        <f>VLOOKUP(Tabla1[[#This Row],[dn]],'HOJA 3 MEDICAMENTOS'!G:Q,11,0)</f>
        <v>#N/A</v>
      </c>
      <c r="AF606" s="119" t="e">
        <f>VLOOKUP(Tabla1[[#This Row],[dn]],'base pendientes viva 1a'!C:Q,15,0)</f>
        <v>#N/A</v>
      </c>
      <c r="AG606" s="119"/>
      <c r="AH606" s="119"/>
      <c r="AI606" s="120" t="str">
        <f>VLOOKUP(Tabla1[[#This Row],[MOTIVO]],clasificador!A:C,2,0)</f>
        <v>Acceso</v>
      </c>
      <c r="AJ606" s="120" t="str">
        <f>VLOOKUP(Tabla1[[#This Row],[MOTIVO]],clasificador!A:C,3,0)</f>
        <v>SERVICIO</v>
      </c>
      <c r="AK606" s="329"/>
    </row>
    <row r="607" spans="1:37" ht="18.75" hidden="1" customHeight="1">
      <c r="A607" s="1">
        <f>YEAR(Tabla1[[#This Row],[FECHA DEL INCIDENTE]])*100+MONTH(Tabla1[[#This Row],[FECHA DEL INCIDENTE]])</f>
        <v>202508</v>
      </c>
      <c r="B607" s="120" t="s">
        <v>6347</v>
      </c>
      <c r="C607" s="120" t="s">
        <v>6348</v>
      </c>
      <c r="D607" s="120" t="s">
        <v>1067</v>
      </c>
      <c r="E607" s="1" t="s">
        <v>400</v>
      </c>
      <c r="F607" s="1" t="s">
        <v>2</v>
      </c>
      <c r="G607" s="232">
        <v>8185495</v>
      </c>
      <c r="H607" s="2" t="s">
        <v>8035</v>
      </c>
      <c r="I607" s="119"/>
      <c r="J607" s="235"/>
      <c r="K607" s="120"/>
      <c r="L607" s="120"/>
      <c r="M607" s="120"/>
      <c r="N607" s="119" t="s">
        <v>6498</v>
      </c>
      <c r="O607" s="1" t="s">
        <v>299</v>
      </c>
      <c r="P607" s="121" t="s">
        <v>8036</v>
      </c>
      <c r="Q607" s="6" t="s">
        <v>7599</v>
      </c>
      <c r="R607" s="10" t="s">
        <v>383</v>
      </c>
      <c r="S607" s="1" t="s">
        <v>6508</v>
      </c>
      <c r="T607" s="9">
        <v>45896</v>
      </c>
      <c r="U607" s="67" t="s">
        <v>8037</v>
      </c>
      <c r="V607" s="9">
        <v>45898</v>
      </c>
      <c r="W607" s="1" t="s">
        <v>141</v>
      </c>
      <c r="X607" s="120">
        <f>NETWORKDAYS(Tabla1[[#This Row],[FECHA DEL INCIDENTE]],Tabla1[[#This Row],[FECHA DE RESPUESTA]])</f>
        <v>3</v>
      </c>
      <c r="Y607" s="120" t="str">
        <f>IF(Tabla1[[#This Row],[ESTADO]]="ACTIVA","ACTIVA",IF(Tabla1[[#This Row],[ESTADO]]="CERRADA","CERRADA",IF(Tabla1[[#This Row],[ESTADO]]="TRASLADADA","CERRADA",IF(Tabla1[[#This Row],[ESTADO]]="DESMONTADA","CERRADA",IF(Tabla1[[#This Row],[ESTADO]]="SEGUIMIENTO","ACTIVA")))))</f>
        <v>CERRADA</v>
      </c>
      <c r="Z607" s="120" t="str">
        <f>+IF(Tabla1[[#This Row],[T. RESPUESTA]]&lt;=1,"24 HORAS",IF(Tabla1[[#This Row],[T. RESPUESTA]]=2,"48 HORAS",IF(Tabla1[[#This Row],[T. RESPUESTA]]=3,"72 HORAS",IF(Tabla1[[#This Row],[T. RESPUESTA]]=4,"96 HORAS",IF(Tabla1[[#This Row],[T. RESPUESTA]]=5,"120 HORAS",IF(Tabla1[[#This Row],[T. RESPUESTA]]&gt;=6,"6 DIAS O MAS","ERROR"))))))</f>
        <v>72 HORAS</v>
      </c>
      <c r="AA607" s="120" t="s">
        <v>6355</v>
      </c>
      <c r="AB607" s="120" t="str">
        <f>TEXT(Tabla1[[#This Row],[FECHA DEL INCIDENTE]],"MMM-DD")</f>
        <v>ago-27</v>
      </c>
      <c r="AC607" s="122" t="e">
        <f>VLOOKUP(G607,'Archivo data rimac reclamos'!B:C,2,0)</f>
        <v>#N/A</v>
      </c>
      <c r="AD607" s="122" t="e">
        <f>VLOOKUP(Tabla1[[#This Row],[dn]],'Reporte de casos MAD'!H:W,16,0)</f>
        <v>#N/A</v>
      </c>
      <c r="AE607" s="120" t="e">
        <f>VLOOKUP(Tabla1[[#This Row],[dn]],'HOJA 3 MEDICAMENTOS'!G:Q,11,0)</f>
        <v>#N/A</v>
      </c>
      <c r="AF607" s="119" t="str">
        <f>VLOOKUP(Tabla1[[#This Row],[dn]],'base pendientes viva 1a'!C:Q,15,0)</f>
        <v>SI</v>
      </c>
      <c r="AG607" s="119"/>
      <c r="AH607" s="119"/>
      <c r="AI607" s="120" t="str">
        <f>VLOOKUP(Tabla1[[#This Row],[MOTIVO]],clasificador!A:C,2,0)</f>
        <v>Medicamentos</v>
      </c>
      <c r="AJ607" s="120" t="str">
        <f>VLOOKUP(Tabla1[[#This Row],[MOTIVO]],clasificador!A:C,3,0)</f>
        <v>SERVICIO</v>
      </c>
      <c r="AK607" s="329"/>
    </row>
    <row r="608" spans="1:37" ht="18.75" hidden="1" customHeight="1">
      <c r="A608" s="1">
        <f>YEAR(Tabla1[[#This Row],[FECHA DEL INCIDENTE]])*100+MONTH(Tabla1[[#This Row],[FECHA DEL INCIDENTE]])</f>
        <v>202508</v>
      </c>
      <c r="B608" s="120" t="s">
        <v>6347</v>
      </c>
      <c r="C608" s="120" t="s">
        <v>6348</v>
      </c>
      <c r="D608" s="120" t="s">
        <v>1067</v>
      </c>
      <c r="E608" s="1" t="s">
        <v>400</v>
      </c>
      <c r="F608" s="120" t="s">
        <v>2</v>
      </c>
      <c r="G608" s="232">
        <v>16683634</v>
      </c>
      <c r="H608" s="2" t="s">
        <v>8038</v>
      </c>
      <c r="I608" s="119"/>
      <c r="J608" s="235"/>
      <c r="K608" s="120"/>
      <c r="L608" s="120"/>
      <c r="M608" s="120"/>
      <c r="N608" s="119" t="s">
        <v>6498</v>
      </c>
      <c r="O608" s="1" t="s">
        <v>299</v>
      </c>
      <c r="P608" s="121" t="s">
        <v>8039</v>
      </c>
      <c r="Q608" s="6" t="s">
        <v>313</v>
      </c>
      <c r="R608" s="10" t="s">
        <v>338</v>
      </c>
      <c r="S608" s="1" t="s">
        <v>339</v>
      </c>
      <c r="T608" s="9">
        <v>45896</v>
      </c>
      <c r="U608" s="67" t="s">
        <v>8040</v>
      </c>
      <c r="V608" s="9">
        <v>45897</v>
      </c>
      <c r="W608" s="1" t="s">
        <v>141</v>
      </c>
      <c r="X608" s="120">
        <f>NETWORKDAYS(Tabla1[[#This Row],[FECHA DEL INCIDENTE]],Tabla1[[#This Row],[FECHA DE RESPUESTA]])</f>
        <v>2</v>
      </c>
      <c r="Y608" s="120" t="str">
        <f>IF(Tabla1[[#This Row],[ESTADO]]="ACTIVA","ACTIVA",IF(Tabla1[[#This Row],[ESTADO]]="CERRADA","CERRADA",IF(Tabla1[[#This Row],[ESTADO]]="TRASLADADA","CERRADA",IF(Tabla1[[#This Row],[ESTADO]]="DESMONTADA","CERRADA",IF(Tabla1[[#This Row],[ESTADO]]="SEGUIMIENTO","ACTIVA")))))</f>
        <v>CERRADA</v>
      </c>
      <c r="Z608" s="120" t="str">
        <f>+IF(Tabla1[[#This Row],[T. RESPUESTA]]&lt;=1,"24 HORAS",IF(Tabla1[[#This Row],[T. RESPUESTA]]=2,"48 HORAS",IF(Tabla1[[#This Row],[T. RESPUESTA]]=3,"72 HORAS",IF(Tabla1[[#This Row],[T. RESPUESTA]]=4,"96 HORAS",IF(Tabla1[[#This Row],[T. RESPUESTA]]=5,"120 HORAS",IF(Tabla1[[#This Row],[T. RESPUESTA]]&gt;=6,"6 DIAS O MAS","ERROR"))))))</f>
        <v>48 HORAS</v>
      </c>
      <c r="AA608" s="120" t="s">
        <v>6355</v>
      </c>
      <c r="AB608" s="120" t="str">
        <f>TEXT(Tabla1[[#This Row],[FECHA DEL INCIDENTE]],"MMM-DD")</f>
        <v>ago-27</v>
      </c>
      <c r="AC608" s="122" t="e">
        <f>VLOOKUP(G608,'Archivo data rimac reclamos'!B:C,2,0)</f>
        <v>#N/A</v>
      </c>
      <c r="AD608" s="122" t="e">
        <f>VLOOKUP(Tabla1[[#This Row],[dn]],'Reporte de casos MAD'!H:W,16,0)</f>
        <v>#N/A</v>
      </c>
      <c r="AE608" s="120" t="e">
        <f>VLOOKUP(Tabla1[[#This Row],[dn]],'HOJA 3 MEDICAMENTOS'!G:Q,11,0)</f>
        <v>#N/A</v>
      </c>
      <c r="AF608" s="119" t="e">
        <f>VLOOKUP(Tabla1[[#This Row],[dn]],'base pendientes viva 1a'!C:Q,15,0)</f>
        <v>#N/A</v>
      </c>
      <c r="AG608" s="119"/>
      <c r="AH608" s="119"/>
      <c r="AI608" s="120" t="str">
        <f>VLOOKUP(Tabla1[[#This Row],[MOTIVO]],clasificador!A:C,2,0)</f>
        <v>Acceso</v>
      </c>
      <c r="AJ608" s="120" t="str">
        <f>VLOOKUP(Tabla1[[#This Row],[MOTIVO]],clasificador!A:C,3,0)</f>
        <v>SERVICIO</v>
      </c>
      <c r="AK608" s="329"/>
    </row>
    <row r="609" spans="1:37" ht="18.75" hidden="1" customHeight="1">
      <c r="A609" s="1">
        <f>YEAR(Tabla1[[#This Row],[FECHA DEL INCIDENTE]])*100+MONTH(Tabla1[[#This Row],[FECHA DEL INCIDENTE]])</f>
        <v>202508</v>
      </c>
      <c r="B609" s="120" t="s">
        <v>6347</v>
      </c>
      <c r="C609" s="120" t="s">
        <v>6348</v>
      </c>
      <c r="D609" s="120" t="s">
        <v>1067</v>
      </c>
      <c r="E609" s="1" t="s">
        <v>400</v>
      </c>
      <c r="F609" s="120" t="s">
        <v>2</v>
      </c>
      <c r="G609" s="232">
        <v>40204963</v>
      </c>
      <c r="H609" s="2" t="s">
        <v>167</v>
      </c>
      <c r="I609" s="119"/>
      <c r="J609" s="235"/>
      <c r="K609" s="120"/>
      <c r="L609" s="120"/>
      <c r="M609" s="120"/>
      <c r="N609" s="119" t="s">
        <v>6498</v>
      </c>
      <c r="O609" s="1" t="s">
        <v>299</v>
      </c>
      <c r="P609" s="121" t="s">
        <v>8041</v>
      </c>
      <c r="Q609" s="6" t="s">
        <v>313</v>
      </c>
      <c r="R609" s="10" t="s">
        <v>408</v>
      </c>
      <c r="S609" s="1" t="s">
        <v>6718</v>
      </c>
      <c r="T609" s="9">
        <v>45897</v>
      </c>
      <c r="U609" s="67" t="s">
        <v>8042</v>
      </c>
      <c r="V609" s="9">
        <v>45903</v>
      </c>
      <c r="W609" s="1" t="s">
        <v>141</v>
      </c>
      <c r="X609" s="120">
        <f>NETWORKDAYS(Tabla1[[#This Row],[FECHA DEL INCIDENTE]],Tabla1[[#This Row],[FECHA DE RESPUESTA]])</f>
        <v>5</v>
      </c>
      <c r="Y609" s="120" t="str">
        <f>IF(Tabla1[[#This Row],[ESTADO]]="ACTIVA","ACTIVA",IF(Tabla1[[#This Row],[ESTADO]]="CERRADA","CERRADA",IF(Tabla1[[#This Row],[ESTADO]]="TRASLADADA","CERRADA",IF(Tabla1[[#This Row],[ESTADO]]="DESMONTADA","CERRADA",IF(Tabla1[[#This Row],[ESTADO]]="SEGUIMIENTO","ACTIVA")))))</f>
        <v>CERRADA</v>
      </c>
      <c r="Z609" s="120" t="str">
        <f>+IF(Tabla1[[#This Row],[T. RESPUESTA]]&lt;=1,"24 HORAS",IF(Tabla1[[#This Row],[T. RESPUESTA]]=2,"48 HORAS",IF(Tabla1[[#This Row],[T. RESPUESTA]]=3,"72 HORAS",IF(Tabla1[[#This Row],[T. RESPUESTA]]=4,"96 HORAS",IF(Tabla1[[#This Row],[T. RESPUESTA]]=5,"120 HORAS",IF(Tabla1[[#This Row],[T. RESPUESTA]]&gt;=6,"6 DIAS O MAS","ERROR"))))))</f>
        <v>120 HORAS</v>
      </c>
      <c r="AA609" s="120" t="s">
        <v>6355</v>
      </c>
      <c r="AB609" s="120" t="str">
        <f>TEXT(Tabla1[[#This Row],[FECHA DEL INCIDENTE]],"MMM-DD")</f>
        <v>ago-28</v>
      </c>
      <c r="AC609" s="122" t="str">
        <f>VLOOKUP(G609,'Archivo data rimac reclamos'!B:C,2,0)</f>
        <v xml:space="preserve">RIMAC VIP/ ENVÍO DE MEDICAMENTOS DE PROGRAMA CRÓNICO/ OLGA TATIANA CUADROS BASIS </v>
      </c>
      <c r="AD609" s="122" t="e">
        <f>VLOOKUP(Tabla1[[#This Row],[dn]],'Reporte de casos MAD'!H:W,16,0)</f>
        <v>#N/A</v>
      </c>
      <c r="AE609" s="120" t="e">
        <f>VLOOKUP(Tabla1[[#This Row],[dn]],'HOJA 3 MEDICAMENTOS'!G:Q,11,0)</f>
        <v>#N/A</v>
      </c>
      <c r="AF609" s="119" t="str">
        <f>VLOOKUP(Tabla1[[#This Row],[dn]],'base pendientes viva 1a'!C:Q,15,0)</f>
        <v>SI</v>
      </c>
      <c r="AG609" s="119"/>
      <c r="AH609" s="119"/>
      <c r="AI609" s="120" t="str">
        <f>VLOOKUP(Tabla1[[#This Row],[MOTIVO]],clasificador!A:C,2,0)</f>
        <v>Acceso</v>
      </c>
      <c r="AJ609" s="120" t="str">
        <f>VLOOKUP(Tabla1[[#This Row],[MOTIVO]],clasificador!A:C,3,0)</f>
        <v>SERVICIO</v>
      </c>
      <c r="AK609" s="329"/>
    </row>
    <row r="610" spans="1:37" ht="18.75" customHeight="1">
      <c r="A610" s="1">
        <f>YEAR(Tabla1[[#This Row],[FECHA DEL INCIDENTE]])*100+MONTH(Tabla1[[#This Row],[FECHA DEL INCIDENTE]])</f>
        <v>202508</v>
      </c>
      <c r="B610" s="120" t="s">
        <v>6347</v>
      </c>
      <c r="C610" s="120" t="s">
        <v>6348</v>
      </c>
      <c r="D610" s="120" t="s">
        <v>1067</v>
      </c>
      <c r="E610" s="1" t="s">
        <v>400</v>
      </c>
      <c r="F610" s="120" t="s">
        <v>2</v>
      </c>
      <c r="G610" s="208">
        <v>7005373</v>
      </c>
      <c r="H610" s="2" t="s">
        <v>8043</v>
      </c>
      <c r="I610"/>
      <c r="J610" s="176">
        <v>907566373</v>
      </c>
      <c r="K610" s="1"/>
      <c r="L610" s="1"/>
      <c r="M610" s="1"/>
      <c r="N610" s="119" t="s">
        <v>6498</v>
      </c>
      <c r="O610" s="1" t="s">
        <v>299</v>
      </c>
      <c r="P610" s="66" t="s">
        <v>8044</v>
      </c>
      <c r="Q610" s="6" t="s">
        <v>313</v>
      </c>
      <c r="R610" s="10" t="s">
        <v>400</v>
      </c>
      <c r="S610" s="1" t="s">
        <v>331</v>
      </c>
      <c r="T610" s="9">
        <v>45897</v>
      </c>
      <c r="U610" s="67" t="s">
        <v>8045</v>
      </c>
      <c r="V610" s="9">
        <v>45897</v>
      </c>
      <c r="W610" s="1" t="s">
        <v>141</v>
      </c>
      <c r="X610" s="1">
        <f>NETWORKDAYS(Tabla1[[#This Row],[FECHA DEL INCIDENTE]],Tabla1[[#This Row],[FECHA DE RESPUESTA]])</f>
        <v>1</v>
      </c>
      <c r="Y610" s="120" t="str">
        <f>IF(Tabla1[[#This Row],[ESTADO]]="ACTIVA","ACTIVA",IF(Tabla1[[#This Row],[ESTADO]]="CERRADA","CERRADA",IF(Tabla1[[#This Row],[ESTADO]]="TRASLADADA","CERRADA",IF(Tabla1[[#This Row],[ESTADO]]="DESMONTADA","CERRADA",IF(Tabla1[[#This Row],[ESTADO]]="SEGUIMIENTO","ACTIVA")))))</f>
        <v>CERRADA</v>
      </c>
      <c r="Z610" s="1" t="str">
        <f>+IF(Tabla1[[#This Row],[T. RESPUESTA]]&lt;=1,"24 HORAS",IF(Tabla1[[#This Row],[T. RESPUESTA]]=2,"48 HORAS",IF(Tabla1[[#This Row],[T. RESPUESTA]]=3,"72 HORAS",IF(Tabla1[[#This Row],[T. RESPUESTA]]=4,"96 HORAS",IF(Tabla1[[#This Row],[T. RESPUESTA]]=5,"120 HORAS",IF(Tabla1[[#This Row],[T. RESPUESTA]]&gt;=6,"6 DIAS O MAS","ERROR"))))))</f>
        <v>24 HORAS</v>
      </c>
      <c r="AA610" s="120" t="s">
        <v>6355</v>
      </c>
      <c r="AB610" s="120" t="str">
        <f>TEXT(Tabla1[[#This Row],[FECHA DEL INCIDENTE]],"MMM-DD")</f>
        <v>ago-28</v>
      </c>
      <c r="AC610" s="2" t="e">
        <f>VLOOKUP(G610,'Archivo data rimac reclamos'!B:C,2,0)</f>
        <v>#N/A</v>
      </c>
      <c r="AD610" s="2" t="e">
        <f>VLOOKUP(Tabla1[[#This Row],[dn]],'Reporte de casos MAD'!H:W,16,0)</f>
        <v>#N/A</v>
      </c>
      <c r="AE610" s="1" t="e">
        <f>VLOOKUP(Tabla1[[#This Row],[dn]],'HOJA 3 MEDICAMENTOS'!G:Q,11,0)</f>
        <v>#N/A</v>
      </c>
      <c r="AF610" t="e">
        <f>VLOOKUP(Tabla1[[#This Row],[dn]],'base pendientes viva 1a'!C:Q,15,0)</f>
        <v>#N/A</v>
      </c>
      <c r="AG610"/>
      <c r="AH610"/>
      <c r="AI610" s="1" t="str">
        <f>VLOOKUP(Tabla1[[#This Row],[MOTIVO]],clasificador!A:C,2,0)</f>
        <v>Acceso</v>
      </c>
      <c r="AJ610" s="1" t="str">
        <f>VLOOKUP(Tabla1[[#This Row],[MOTIVO]],clasificador!A:C,3,0)</f>
        <v>SERVICIO</v>
      </c>
      <c r="AK610" s="329"/>
    </row>
    <row r="611" spans="1:37" ht="18.75" customHeight="1">
      <c r="A611" s="120">
        <f>YEAR(Tabla1[[#This Row],[FECHA DEL INCIDENTE]])*100+MONTH(Tabla1[[#This Row],[FECHA DEL INCIDENTE]])</f>
        <v>202508</v>
      </c>
      <c r="B611" s="1" t="s">
        <v>6347</v>
      </c>
      <c r="C611" s="1" t="s">
        <v>6348</v>
      </c>
      <c r="D611" s="1" t="s">
        <v>1067</v>
      </c>
      <c r="E611" s="120" t="s">
        <v>400</v>
      </c>
      <c r="F611" s="120" t="s">
        <v>2</v>
      </c>
      <c r="G611" s="232">
        <v>6762836</v>
      </c>
      <c r="H611" s="2" t="s">
        <v>6667</v>
      </c>
      <c r="I611" s="119"/>
      <c r="J611" s="235"/>
      <c r="K611" s="120"/>
      <c r="L611" s="120"/>
      <c r="M611" s="120"/>
      <c r="N611" s="119" t="s">
        <v>6498</v>
      </c>
      <c r="O611" s="1" t="s">
        <v>299</v>
      </c>
      <c r="P611" s="121" t="s">
        <v>8046</v>
      </c>
      <c r="Q611" s="6" t="s">
        <v>313</v>
      </c>
      <c r="R611" s="10" t="s">
        <v>400</v>
      </c>
      <c r="S611" s="1" t="s">
        <v>331</v>
      </c>
      <c r="T611" s="9">
        <v>45898</v>
      </c>
      <c r="U611" s="67" t="s">
        <v>8047</v>
      </c>
      <c r="V611" s="9">
        <v>45901</v>
      </c>
      <c r="W611" s="1" t="s">
        <v>141</v>
      </c>
      <c r="X611" s="120">
        <f>NETWORKDAYS(Tabla1[[#This Row],[FECHA DEL INCIDENTE]],Tabla1[[#This Row],[FECHA DE RESPUESTA]])</f>
        <v>2</v>
      </c>
      <c r="Y611" s="120" t="str">
        <f>IF(Tabla1[[#This Row],[ESTADO]]="ACTIVA","ACTIVA",IF(Tabla1[[#This Row],[ESTADO]]="CERRADA","CERRADA",IF(Tabla1[[#This Row],[ESTADO]]="TRASLADADA","CERRADA",IF(Tabla1[[#This Row],[ESTADO]]="DESMONTADA","CERRADA",IF(Tabla1[[#This Row],[ESTADO]]="SEGUIMIENTO","ACTIVA")))))</f>
        <v>CERRADA</v>
      </c>
      <c r="Z611" s="120" t="str">
        <f>+IF(Tabla1[[#This Row],[T. RESPUESTA]]&lt;=1,"24 HORAS",IF(Tabla1[[#This Row],[T. RESPUESTA]]=2,"48 HORAS",IF(Tabla1[[#This Row],[T. RESPUESTA]]=3,"72 HORAS",IF(Tabla1[[#This Row],[T. RESPUESTA]]=4,"96 HORAS",IF(Tabla1[[#This Row],[T. RESPUESTA]]=5,"120 HORAS",IF(Tabla1[[#This Row],[T. RESPUESTA]]&gt;=6,"6 DIAS O MAS","ERROR"))))))</f>
        <v>48 HORAS</v>
      </c>
      <c r="AA611" s="120" t="s">
        <v>6355</v>
      </c>
      <c r="AB611" s="120" t="str">
        <f>TEXT(Tabla1[[#This Row],[FECHA DEL INCIDENTE]],"MMM-DD")</f>
        <v>ago-29</v>
      </c>
      <c r="AC611" s="122" t="e">
        <f>VLOOKUP(G611,'Archivo data rimac reclamos'!B:C,2,0)</f>
        <v>#N/A</v>
      </c>
      <c r="AD611" s="122" t="e">
        <f>VLOOKUP(Tabla1[[#This Row],[dn]],'Reporte de casos MAD'!H:W,16,0)</f>
        <v>#N/A</v>
      </c>
      <c r="AE611" s="120" t="e">
        <f>VLOOKUP(Tabla1[[#This Row],[dn]],'HOJA 3 MEDICAMENTOS'!G:Q,11,0)</f>
        <v>#N/A</v>
      </c>
      <c r="AF611" s="119" t="e">
        <f>VLOOKUP(Tabla1[[#This Row],[dn]],'base pendientes viva 1a'!C:Q,15,0)</f>
        <v>#N/A</v>
      </c>
      <c r="AG611" s="119"/>
      <c r="AH611" s="119"/>
      <c r="AI611" s="120" t="str">
        <f>VLOOKUP(Tabla1[[#This Row],[MOTIVO]],clasificador!A:C,2,0)</f>
        <v>Acceso</v>
      </c>
      <c r="AJ611" s="120" t="str">
        <f>VLOOKUP(Tabla1[[#This Row],[MOTIVO]],clasificador!A:C,3,0)</f>
        <v>SERVICIO</v>
      </c>
      <c r="AK611" s="329"/>
    </row>
    <row r="612" spans="1:37" ht="18.75" customHeight="1">
      <c r="A612" s="120">
        <f>YEAR(Tabla1[[#This Row],[FECHA DEL INCIDENTE]])*100+MONTH(Tabla1[[#This Row],[FECHA DEL INCIDENTE]])</f>
        <v>202508</v>
      </c>
      <c r="B612" s="1" t="s">
        <v>6347</v>
      </c>
      <c r="C612" s="1" t="s">
        <v>6348</v>
      </c>
      <c r="D612" s="1" t="s">
        <v>1067</v>
      </c>
      <c r="E612" s="120" t="s">
        <v>400</v>
      </c>
      <c r="F612" s="120" t="s">
        <v>2</v>
      </c>
      <c r="G612" s="232">
        <v>72306819</v>
      </c>
      <c r="H612" s="2" t="s">
        <v>8048</v>
      </c>
      <c r="I612" s="119"/>
      <c r="J612" s="235"/>
      <c r="K612" s="120"/>
      <c r="L612" s="1" t="s">
        <v>8049</v>
      </c>
      <c r="M612" s="120"/>
      <c r="N612" s="119" t="s">
        <v>6498</v>
      </c>
      <c r="O612" s="1" t="s">
        <v>299</v>
      </c>
      <c r="P612" s="121" t="s">
        <v>8050</v>
      </c>
      <c r="Q612" s="6" t="s">
        <v>313</v>
      </c>
      <c r="R612" s="10" t="s">
        <v>400</v>
      </c>
      <c r="S612" s="1" t="s">
        <v>320</v>
      </c>
      <c r="T612" s="9">
        <v>45898</v>
      </c>
      <c r="U612" s="124" t="s">
        <v>8051</v>
      </c>
      <c r="V612" s="332">
        <v>45945</v>
      </c>
      <c r="W612" s="1" t="s">
        <v>141</v>
      </c>
      <c r="X612" s="120">
        <f>NETWORKDAYS(Tabla1[[#This Row],[FECHA DEL INCIDENTE]],Tabla1[[#This Row],[FECHA DE RESPUESTA]])</f>
        <v>34</v>
      </c>
      <c r="Y612" s="120" t="str">
        <f>IF(Tabla1[[#This Row],[ESTADO]]="ACTIVA","ACTIVA",IF(Tabla1[[#This Row],[ESTADO]]="CERRADA","CERRADA",IF(Tabla1[[#This Row],[ESTADO]]="TRASLADADA","CERRADA",IF(Tabla1[[#This Row],[ESTADO]]="DESMONTADA","CERRADA",IF(Tabla1[[#This Row],[ESTADO]]="SEGUIMIENTO","ACTIVA")))))</f>
        <v>CERRADA</v>
      </c>
      <c r="Z612" s="120" t="str">
        <f>+IF(Tabla1[[#This Row],[T. RESPUESTA]]&lt;=1,"24 HORAS",IF(Tabla1[[#This Row],[T. RESPUESTA]]=2,"48 HORAS",IF(Tabla1[[#This Row],[T. RESPUESTA]]=3,"72 HORAS",IF(Tabla1[[#This Row],[T. RESPUESTA]]=4,"96 HORAS",IF(Tabla1[[#This Row],[T. RESPUESTA]]=5,"120 HORAS",IF(Tabla1[[#This Row],[T. RESPUESTA]]&gt;=6,"6 DIAS O MAS","ERROR"))))))</f>
        <v>6 DIAS O MAS</v>
      </c>
      <c r="AA612" s="120" t="s">
        <v>6355</v>
      </c>
      <c r="AB612" s="120" t="str">
        <f>TEXT(Tabla1[[#This Row],[FECHA DEL INCIDENTE]],"MMM-DD")</f>
        <v>ago-29</v>
      </c>
      <c r="AC612" s="122" t="e">
        <f>VLOOKUP(G612,'Archivo data rimac reclamos'!B:C,2,0)</f>
        <v>#N/A</v>
      </c>
      <c r="AD612" s="122" t="e">
        <f>VLOOKUP(Tabla1[[#This Row],[dn]],'Reporte de casos MAD'!H:W,16,0)</f>
        <v>#N/A</v>
      </c>
      <c r="AE612" s="120" t="e">
        <f>VLOOKUP(Tabla1[[#This Row],[dn]],'HOJA 3 MEDICAMENTOS'!G:Q,11,0)</f>
        <v>#N/A</v>
      </c>
      <c r="AF612" s="119" t="e">
        <f>VLOOKUP(Tabla1[[#This Row],[dn]],'base pendientes viva 1a'!C:Q,15,0)</f>
        <v>#N/A</v>
      </c>
      <c r="AG612" s="119"/>
      <c r="AH612" s="119"/>
      <c r="AI612" s="120" t="str">
        <f>VLOOKUP(Tabla1[[#This Row],[MOTIVO]],clasificador!A:C,2,0)</f>
        <v>Acceso</v>
      </c>
      <c r="AJ612" s="120" t="str">
        <f>VLOOKUP(Tabla1[[#This Row],[MOTIVO]],clasificador!A:C,3,0)</f>
        <v>SERVICIO</v>
      </c>
      <c r="AK612" s="329"/>
    </row>
    <row r="613" spans="1:37" ht="18.75" hidden="1" customHeight="1">
      <c r="A613" s="120">
        <f>YEAR(Tabla1[[#This Row],[FECHA DEL INCIDENTE]])*100+MONTH(Tabla1[[#This Row],[FECHA DEL INCIDENTE]])</f>
        <v>202508</v>
      </c>
      <c r="B613" s="1" t="s">
        <v>6347</v>
      </c>
      <c r="C613" s="1" t="s">
        <v>6348</v>
      </c>
      <c r="D613" s="1" t="s">
        <v>1067</v>
      </c>
      <c r="E613" s="120" t="s">
        <v>400</v>
      </c>
      <c r="F613" s="120" t="s">
        <v>2</v>
      </c>
      <c r="G613" s="232">
        <v>40716465</v>
      </c>
      <c r="H613" s="2" t="s">
        <v>7990</v>
      </c>
      <c r="I613" s="119"/>
      <c r="J613" s="235"/>
      <c r="K613" s="120"/>
      <c r="L613" s="1" t="s">
        <v>8052</v>
      </c>
      <c r="M613" s="120"/>
      <c r="N613" s="119" t="s">
        <v>6498</v>
      </c>
      <c r="O613" s="1" t="s">
        <v>299</v>
      </c>
      <c r="P613" s="121" t="s">
        <v>8053</v>
      </c>
      <c r="Q613" s="6" t="s">
        <v>6700</v>
      </c>
      <c r="R613" s="10" t="s">
        <v>7231</v>
      </c>
      <c r="S613" s="1" t="s">
        <v>8054</v>
      </c>
      <c r="T613" s="9">
        <v>45898</v>
      </c>
      <c r="U613" s="124" t="s">
        <v>8055</v>
      </c>
      <c r="V613" s="332">
        <v>45910</v>
      </c>
      <c r="W613" s="1" t="s">
        <v>141</v>
      </c>
      <c r="X613" s="120">
        <f>NETWORKDAYS(Tabla1[[#This Row],[FECHA DEL INCIDENTE]],Tabla1[[#This Row],[FECHA DE RESPUESTA]])</f>
        <v>9</v>
      </c>
      <c r="Y613" s="120" t="str">
        <f>IF(Tabla1[[#This Row],[ESTADO]]="ACTIVA","ACTIVA",IF(Tabla1[[#This Row],[ESTADO]]="CERRADA","CERRADA",IF(Tabla1[[#This Row],[ESTADO]]="TRASLADADA","CERRADA",IF(Tabla1[[#This Row],[ESTADO]]="DESMONTADA","CERRADA",IF(Tabla1[[#This Row],[ESTADO]]="SEGUIMIENTO","ACTIVA")))))</f>
        <v>CERRADA</v>
      </c>
      <c r="Z613" s="120" t="str">
        <f>+IF(Tabla1[[#This Row],[T. RESPUESTA]]&lt;=1,"24 HORAS",IF(Tabla1[[#This Row],[T. RESPUESTA]]=2,"48 HORAS",IF(Tabla1[[#This Row],[T. RESPUESTA]]=3,"72 HORAS",IF(Tabla1[[#This Row],[T. RESPUESTA]]=4,"96 HORAS",IF(Tabla1[[#This Row],[T. RESPUESTA]]=5,"120 HORAS",IF(Tabla1[[#This Row],[T. RESPUESTA]]&gt;=6,"6 DIAS O MAS","ERROR"))))))</f>
        <v>6 DIAS O MAS</v>
      </c>
      <c r="AA613" s="120" t="s">
        <v>6355</v>
      </c>
      <c r="AB613" s="120" t="str">
        <f>TEXT(Tabla1[[#This Row],[FECHA DEL INCIDENTE]],"MMM-DD")</f>
        <v>ago-29</v>
      </c>
      <c r="AC613" s="122" t="e">
        <f>VLOOKUP(G613,'Archivo data rimac reclamos'!B:C,2,0)</f>
        <v>#N/A</v>
      </c>
      <c r="AD613" s="122" t="e">
        <f>VLOOKUP(Tabla1[[#This Row],[dn]],'Reporte de casos MAD'!H:W,16,0)</f>
        <v>#N/A</v>
      </c>
      <c r="AE613" s="120" t="e">
        <f>VLOOKUP(Tabla1[[#This Row],[dn]],'HOJA 3 MEDICAMENTOS'!G:Q,11,0)</f>
        <v>#N/A</v>
      </c>
      <c r="AF613" s="119" t="e">
        <f>VLOOKUP(Tabla1[[#This Row],[dn]],'base pendientes viva 1a'!C:Q,15,0)</f>
        <v>#N/A</v>
      </c>
      <c r="AG613" s="119"/>
      <c r="AH613" s="119"/>
      <c r="AI613" s="120" t="str">
        <f>VLOOKUP(Tabla1[[#This Row],[MOTIVO]],clasificador!A:C,2,0)</f>
        <v>Acceso</v>
      </c>
      <c r="AJ613" s="120" t="str">
        <f>VLOOKUP(Tabla1[[#This Row],[MOTIVO]],clasificador!A:C,3,0)</f>
        <v>SERVICIO</v>
      </c>
      <c r="AK613" s="329"/>
    </row>
    <row r="614" spans="1:37" ht="18.75" hidden="1" customHeight="1">
      <c r="A614" s="120">
        <f>YEAR(Tabla1[[#This Row],[FECHA DEL INCIDENTE]])*100+MONTH(Tabla1[[#This Row],[FECHA DEL INCIDENTE]])</f>
        <v>202509</v>
      </c>
      <c r="B614" s="1" t="s">
        <v>6347</v>
      </c>
      <c r="C614" s="1" t="s">
        <v>6348</v>
      </c>
      <c r="D614" s="1" t="s">
        <v>1067</v>
      </c>
      <c r="E614" s="120" t="s">
        <v>400</v>
      </c>
      <c r="F614" s="120" t="s">
        <v>2</v>
      </c>
      <c r="G614" s="232">
        <v>2869403</v>
      </c>
      <c r="H614" s="2" t="s">
        <v>8028</v>
      </c>
      <c r="I614" s="119"/>
      <c r="J614" s="235"/>
      <c r="K614" s="120"/>
      <c r="L614" s="120"/>
      <c r="M614" s="120"/>
      <c r="N614" s="119" t="s">
        <v>6498</v>
      </c>
      <c r="O614" s="1" t="s">
        <v>299</v>
      </c>
      <c r="P614" s="121" t="s">
        <v>8056</v>
      </c>
      <c r="Q614" s="6" t="s">
        <v>6352</v>
      </c>
      <c r="R614" s="10" t="s">
        <v>338</v>
      </c>
      <c r="S614" s="1" t="s">
        <v>6353</v>
      </c>
      <c r="T614" s="9">
        <v>45901</v>
      </c>
      <c r="U614" s="67" t="s">
        <v>8057</v>
      </c>
      <c r="V614" s="9">
        <v>45901</v>
      </c>
      <c r="W614" s="1" t="s">
        <v>141</v>
      </c>
      <c r="X614" s="120">
        <f>NETWORKDAYS(Tabla1[[#This Row],[FECHA DEL INCIDENTE]],Tabla1[[#This Row],[FECHA DE RESPUESTA]])</f>
        <v>1</v>
      </c>
      <c r="Y614" s="120" t="str">
        <f>IF(Tabla1[[#This Row],[ESTADO]]="ACTIVA","ACTIVA",IF(Tabla1[[#This Row],[ESTADO]]="CERRADA","CERRADA",IF(Tabla1[[#This Row],[ESTADO]]="TRASLADADA","CERRADA",IF(Tabla1[[#This Row],[ESTADO]]="DESMONTADA","CERRADA",IF(Tabla1[[#This Row],[ESTADO]]="SEGUIMIENTO","ACTIVA")))))</f>
        <v>CERRADA</v>
      </c>
      <c r="Z614" s="120" t="str">
        <f>+IF(Tabla1[[#This Row],[T. RESPUESTA]]&lt;=1,"24 HORAS",IF(Tabla1[[#This Row],[T. RESPUESTA]]=2,"48 HORAS",IF(Tabla1[[#This Row],[T. RESPUESTA]]=3,"72 HORAS",IF(Tabla1[[#This Row],[T. RESPUESTA]]=4,"96 HORAS",IF(Tabla1[[#This Row],[T. RESPUESTA]]=5,"120 HORAS",IF(Tabla1[[#This Row],[T. RESPUESTA]]&gt;=6,"6 DIAS O MAS","ERROR"))))))</f>
        <v>24 HORAS</v>
      </c>
      <c r="AA614" s="120" t="s">
        <v>6355</v>
      </c>
      <c r="AB614" s="120" t="str">
        <f>TEXT(Tabla1[[#This Row],[FECHA DEL INCIDENTE]],"MMM-DD")</f>
        <v>sep-01</v>
      </c>
      <c r="AC614" s="122" t="e">
        <f>VLOOKUP(G614,'Archivo data rimac reclamos'!B:C,2,0)</f>
        <v>#N/A</v>
      </c>
      <c r="AD614" s="122" t="e">
        <f>VLOOKUP(Tabla1[[#This Row],[dn]],'Reporte de casos MAD'!H:W,16,0)</f>
        <v>#N/A</v>
      </c>
      <c r="AE614" s="120" t="e">
        <f>VLOOKUP(Tabla1[[#This Row],[dn]],'HOJA 3 MEDICAMENTOS'!G:Q,11,0)</f>
        <v>#N/A</v>
      </c>
      <c r="AF614" s="119" t="e">
        <f>VLOOKUP(Tabla1[[#This Row],[dn]],'base pendientes viva 1a'!C:Q,15,0)</f>
        <v>#N/A</v>
      </c>
      <c r="AG614" s="119"/>
      <c r="AH614" s="119"/>
      <c r="AI614" s="120" t="str">
        <f>VLOOKUP(Tabla1[[#This Row],[MOTIVO]],clasificador!A:C,2,0)</f>
        <v>Medicamentos</v>
      </c>
      <c r="AJ614" s="120" t="str">
        <f>VLOOKUP(Tabla1[[#This Row],[MOTIVO]],clasificador!A:C,3,0)</f>
        <v>SERVICIO</v>
      </c>
      <c r="AK614" s="329"/>
    </row>
    <row r="615" spans="1:37" ht="18.75" hidden="1" customHeight="1">
      <c r="A615" s="328">
        <f>YEAR(Tabla1[[#This Row],[FECHA DEL INCIDENTE]])*100+MONTH(Tabla1[[#This Row],[FECHA DEL INCIDENTE]])</f>
        <v>202509</v>
      </c>
      <c r="B615" s="1" t="s">
        <v>6347</v>
      </c>
      <c r="C615" s="1" t="s">
        <v>6348</v>
      </c>
      <c r="D615" s="1" t="s">
        <v>1067</v>
      </c>
      <c r="E615" s="120" t="s">
        <v>400</v>
      </c>
      <c r="F615" s="120" t="s">
        <v>2</v>
      </c>
      <c r="G615" s="232">
        <v>72306819</v>
      </c>
      <c r="H615" s="2" t="s">
        <v>8048</v>
      </c>
      <c r="I615" s="329"/>
      <c r="J615" s="335"/>
      <c r="K615" s="328"/>
      <c r="L615" s="328"/>
      <c r="M615" s="328"/>
      <c r="N615" s="119" t="s">
        <v>6498</v>
      </c>
      <c r="O615" s="1" t="s">
        <v>299</v>
      </c>
      <c r="P615" s="336" t="s">
        <v>8058</v>
      </c>
      <c r="Q615" s="6" t="s">
        <v>313</v>
      </c>
      <c r="R615" s="337"/>
      <c r="S615" s="328" t="s">
        <v>339</v>
      </c>
      <c r="T615" s="338">
        <v>45901</v>
      </c>
      <c r="U615" s="339" t="s">
        <v>8059</v>
      </c>
      <c r="V615" s="338">
        <v>46055</v>
      </c>
      <c r="W615" s="328" t="s">
        <v>141</v>
      </c>
      <c r="X615" s="328">
        <f>NETWORKDAYS(Tabla1[[#This Row],[FECHA DEL INCIDENTE]],Tabla1[[#This Row],[FECHA DE RESPUESTA]])</f>
        <v>111</v>
      </c>
      <c r="Y615" s="328" t="str">
        <f>IF(Tabla1[[#This Row],[ESTADO]]="ACTIVA","ACTIVA",IF(Tabla1[[#This Row],[ESTADO]]="CERRADA","CERRADA",IF(Tabla1[[#This Row],[ESTADO]]="TRASLADADA","CERRADA",IF(Tabla1[[#This Row],[ESTADO]]="DESMONTADA","CERRADA",IF(Tabla1[[#This Row],[ESTADO]]="SEGUIMIENTO","ACTIVA")))))</f>
        <v>CERRADA</v>
      </c>
      <c r="Z615" s="328" t="str">
        <f>+IF(Tabla1[[#This Row],[T. RESPUESTA]]&lt;=1,"24 HORAS",IF(Tabla1[[#This Row],[T. RESPUESTA]]=2,"48 HORAS",IF(Tabla1[[#This Row],[T. RESPUESTA]]=3,"72 HORAS",IF(Tabla1[[#This Row],[T. RESPUESTA]]=4,"96 HORAS",IF(Tabla1[[#This Row],[T. RESPUESTA]]=5,"120 HORAS",IF(Tabla1[[#This Row],[T. RESPUESTA]]&gt;=6,"6 DIAS O MAS","ERROR"))))))</f>
        <v>6 DIAS O MAS</v>
      </c>
      <c r="AA615" s="120" t="s">
        <v>6355</v>
      </c>
      <c r="AB615" s="120" t="str">
        <f>TEXT(Tabla1[[#This Row],[FECHA DEL INCIDENTE]],"MMM-DD")</f>
        <v>sep-01</v>
      </c>
      <c r="AC615" s="334" t="e">
        <f>VLOOKUP(G615,'Archivo data rimac reclamos'!B:C,2,0)</f>
        <v>#N/A</v>
      </c>
      <c r="AD615" s="334" t="e">
        <f>VLOOKUP(Tabla1[[#This Row],[dn]],'Reporte de casos MAD'!H:W,16,0)</f>
        <v>#N/A</v>
      </c>
      <c r="AE615" s="328" t="e">
        <f>VLOOKUP(Tabla1[[#This Row],[dn]],'HOJA 3 MEDICAMENTOS'!G:Q,11,0)</f>
        <v>#N/A</v>
      </c>
      <c r="AF615" s="329" t="e">
        <f>VLOOKUP(Tabla1[[#This Row],[dn]],'base pendientes viva 1a'!C:Q,15,0)</f>
        <v>#N/A</v>
      </c>
      <c r="AG615" s="329"/>
      <c r="AH615" s="329"/>
      <c r="AI615" s="328" t="str">
        <f>VLOOKUP(Tabla1[[#This Row],[MOTIVO]],clasificador!A:C,2,0)</f>
        <v>Acceso</v>
      </c>
      <c r="AJ615" s="328" t="str">
        <f>VLOOKUP(Tabla1[[#This Row],[MOTIVO]],clasificador!A:C,3,0)</f>
        <v>SERVICIO</v>
      </c>
      <c r="AK615" s="329"/>
    </row>
    <row r="616" spans="1:37" ht="18.75" customHeight="1">
      <c r="A616" s="120">
        <f>YEAR(Tabla1[[#This Row],[FECHA DEL INCIDENTE]])*100+MONTH(Tabla1[[#This Row],[FECHA DEL INCIDENTE]])</f>
        <v>202509</v>
      </c>
      <c r="B616" s="1" t="s">
        <v>6347</v>
      </c>
      <c r="C616" s="1" t="s">
        <v>6348</v>
      </c>
      <c r="D616" s="1" t="s">
        <v>1067</v>
      </c>
      <c r="E616" s="120" t="s">
        <v>400</v>
      </c>
      <c r="F616" s="120" t="s">
        <v>2</v>
      </c>
      <c r="G616" s="232">
        <v>7756092</v>
      </c>
      <c r="H616" s="2" t="s">
        <v>8060</v>
      </c>
      <c r="I616" s="119"/>
      <c r="J616" s="235"/>
      <c r="K616" s="120"/>
      <c r="L616" s="120"/>
      <c r="M616" s="120"/>
      <c r="N616" s="119" t="s">
        <v>6498</v>
      </c>
      <c r="O616" s="1" t="s">
        <v>299</v>
      </c>
      <c r="P616" s="121" t="s">
        <v>8061</v>
      </c>
      <c r="Q616" s="44" t="s">
        <v>6352</v>
      </c>
      <c r="R616" s="10" t="s">
        <v>400</v>
      </c>
      <c r="S616" s="1" t="s">
        <v>6370</v>
      </c>
      <c r="T616" s="9">
        <v>45902</v>
      </c>
      <c r="U616" s="124" t="s">
        <v>8062</v>
      </c>
      <c r="V616" s="117">
        <v>45930</v>
      </c>
      <c r="W616" s="1" t="s">
        <v>141</v>
      </c>
      <c r="X616" s="120">
        <f>NETWORKDAYS(Tabla1[[#This Row],[FECHA DEL INCIDENTE]],Tabla1[[#This Row],[FECHA DE RESPUESTA]])</f>
        <v>21</v>
      </c>
      <c r="Y616" s="120" t="str">
        <f>IF(Tabla1[[#This Row],[ESTADO]]="ACTIVA","ACTIVA",IF(Tabla1[[#This Row],[ESTADO]]="CERRADA","CERRADA",IF(Tabla1[[#This Row],[ESTADO]]="TRASLADADA","CERRADA",IF(Tabla1[[#This Row],[ESTADO]]="DESMONTADA","CERRADA",IF(Tabla1[[#This Row],[ESTADO]]="SEGUIMIENTO","ACTIVA")))))</f>
        <v>CERRADA</v>
      </c>
      <c r="Z616" s="120" t="str">
        <f>+IF(Tabla1[[#This Row],[T. RESPUESTA]]&lt;=1,"24 HORAS",IF(Tabla1[[#This Row],[T. RESPUESTA]]=2,"48 HORAS",IF(Tabla1[[#This Row],[T. RESPUESTA]]=3,"72 HORAS",IF(Tabla1[[#This Row],[T. RESPUESTA]]=4,"96 HORAS",IF(Tabla1[[#This Row],[T. RESPUESTA]]=5,"120 HORAS",IF(Tabla1[[#This Row],[T. RESPUESTA]]&gt;=6,"6 DIAS O MAS","ERROR"))))))</f>
        <v>6 DIAS O MAS</v>
      </c>
      <c r="AA616" s="120" t="s">
        <v>6355</v>
      </c>
      <c r="AB616" s="120" t="str">
        <f>TEXT(Tabla1[[#This Row],[FECHA DEL INCIDENTE]],"MMM-DD")</f>
        <v>sep-02</v>
      </c>
      <c r="AC616" s="122" t="e">
        <f>VLOOKUP(G616,'Archivo data rimac reclamos'!B:C,2,0)</f>
        <v>#N/A</v>
      </c>
      <c r="AD616" s="122" t="e">
        <f>VLOOKUP(Tabla1[[#This Row],[dn]],'Reporte de casos MAD'!H:W,16,0)</f>
        <v>#N/A</v>
      </c>
      <c r="AE616" s="120" t="e">
        <f>VLOOKUP(Tabla1[[#This Row],[dn]],'HOJA 3 MEDICAMENTOS'!G:Q,11,0)</f>
        <v>#N/A</v>
      </c>
      <c r="AF616" s="119" t="e">
        <f>VLOOKUP(Tabla1[[#This Row],[dn]],'base pendientes viva 1a'!C:Q,15,0)</f>
        <v>#N/A</v>
      </c>
      <c r="AG616" s="119"/>
      <c r="AH616" s="119"/>
      <c r="AI616" s="120" t="str">
        <f>VLOOKUP(Tabla1[[#This Row],[MOTIVO]],clasificador!A:C,2,0)</f>
        <v>Medicamentos</v>
      </c>
      <c r="AJ616" s="120" t="str">
        <f>VLOOKUP(Tabla1[[#This Row],[MOTIVO]],clasificador!A:C,3,0)</f>
        <v>SERVICIO</v>
      </c>
      <c r="AK616" s="329"/>
    </row>
    <row r="617" spans="1:37" ht="18.75" hidden="1" customHeight="1">
      <c r="A617" s="1">
        <f>YEAR(Tabla1[[#This Row],[FECHA DEL INCIDENTE]])*100+MONTH(Tabla1[[#This Row],[FECHA DEL INCIDENTE]])</f>
        <v>202509</v>
      </c>
      <c r="B617" s="120" t="s">
        <v>6347</v>
      </c>
      <c r="C617" s="120" t="s">
        <v>6348</v>
      </c>
      <c r="D617" s="120" t="s">
        <v>1067</v>
      </c>
      <c r="E617" s="1" t="s">
        <v>400</v>
      </c>
      <c r="F617" s="120" t="s">
        <v>2</v>
      </c>
      <c r="G617" s="208">
        <v>42666686</v>
      </c>
      <c r="H617" s="2" t="s">
        <v>8063</v>
      </c>
      <c r="I617"/>
      <c r="J617" s="176">
        <v>941501231</v>
      </c>
      <c r="K617" s="1"/>
      <c r="L617" s="1"/>
      <c r="M617" s="1"/>
      <c r="N617" s="119" t="s">
        <v>6498</v>
      </c>
      <c r="O617" s="1" t="s">
        <v>299</v>
      </c>
      <c r="P617" s="66" t="s">
        <v>8064</v>
      </c>
      <c r="Q617" s="6" t="s">
        <v>6352</v>
      </c>
      <c r="R617" s="10" t="s">
        <v>338</v>
      </c>
      <c r="S617" s="1" t="s">
        <v>6353</v>
      </c>
      <c r="T617" s="9">
        <v>45903</v>
      </c>
      <c r="U617" s="67" t="s">
        <v>8065</v>
      </c>
      <c r="V617" s="9">
        <v>45904</v>
      </c>
      <c r="W617" s="1" t="s">
        <v>141</v>
      </c>
      <c r="X617" s="1">
        <f>NETWORKDAYS(Tabla1[[#This Row],[FECHA DEL INCIDENTE]],Tabla1[[#This Row],[FECHA DE RESPUESTA]])</f>
        <v>2</v>
      </c>
      <c r="Y617" s="120" t="str">
        <f>IF(Tabla1[[#This Row],[ESTADO]]="ACTIVA","ACTIVA",IF(Tabla1[[#This Row],[ESTADO]]="CERRADA","CERRADA",IF(Tabla1[[#This Row],[ESTADO]]="TRASLADADA","CERRADA",IF(Tabla1[[#This Row],[ESTADO]]="DESMONTADA","CERRADA",IF(Tabla1[[#This Row],[ESTADO]]="SEGUIMIENTO","ACTIVA")))))</f>
        <v>CERRADA</v>
      </c>
      <c r="Z617" s="1" t="str">
        <f>+IF(Tabla1[[#This Row],[T. RESPUESTA]]&lt;=1,"24 HORAS",IF(Tabla1[[#This Row],[T. RESPUESTA]]=2,"48 HORAS",IF(Tabla1[[#This Row],[T. RESPUESTA]]=3,"72 HORAS",IF(Tabla1[[#This Row],[T. RESPUESTA]]=4,"96 HORAS",IF(Tabla1[[#This Row],[T. RESPUESTA]]=5,"120 HORAS",IF(Tabla1[[#This Row],[T. RESPUESTA]]&gt;=6,"6 DIAS O MAS","ERROR"))))))</f>
        <v>48 HORAS</v>
      </c>
      <c r="AA617" s="120" t="s">
        <v>6355</v>
      </c>
      <c r="AB617" s="120" t="str">
        <f>TEXT(Tabla1[[#This Row],[FECHA DEL INCIDENTE]],"MMM-DD")</f>
        <v>sep-03</v>
      </c>
      <c r="AC617" s="2" t="e">
        <f>VLOOKUP(G617,'Archivo data rimac reclamos'!B:C,2,0)</f>
        <v>#N/A</v>
      </c>
      <c r="AD617" s="2" t="e">
        <f>VLOOKUP(Tabla1[[#This Row],[dn]],'Reporte de casos MAD'!H:W,16,0)</f>
        <v>#N/A</v>
      </c>
      <c r="AE617" s="1" t="e">
        <f>VLOOKUP(Tabla1[[#This Row],[dn]],'HOJA 3 MEDICAMENTOS'!G:Q,11,0)</f>
        <v>#N/A</v>
      </c>
      <c r="AF617" t="e">
        <f>VLOOKUP(Tabla1[[#This Row],[dn]],'base pendientes viva 1a'!C:Q,15,0)</f>
        <v>#N/A</v>
      </c>
      <c r="AG617"/>
      <c r="AH617"/>
      <c r="AI617" s="1" t="str">
        <f>VLOOKUP(Tabla1[[#This Row],[MOTIVO]],clasificador!A:C,2,0)</f>
        <v>Medicamentos</v>
      </c>
      <c r="AJ617" s="1" t="str">
        <f>VLOOKUP(Tabla1[[#This Row],[MOTIVO]],clasificador!A:C,3,0)</f>
        <v>SERVICIO</v>
      </c>
      <c r="AK617" s="329"/>
    </row>
    <row r="618" spans="1:37" ht="18.75" hidden="1" customHeight="1">
      <c r="A618" s="1">
        <f>YEAR(Tabla1[[#This Row],[FECHA DEL INCIDENTE]])*100+MONTH(Tabla1[[#This Row],[FECHA DEL INCIDENTE]])</f>
        <v>202509</v>
      </c>
      <c r="B618" s="120" t="s">
        <v>6347</v>
      </c>
      <c r="C618" s="120" t="s">
        <v>6348</v>
      </c>
      <c r="D618" s="120" t="s">
        <v>1067</v>
      </c>
      <c r="E618" s="1" t="s">
        <v>400</v>
      </c>
      <c r="F618" s="120" t="s">
        <v>2</v>
      </c>
      <c r="G618" s="232">
        <v>7613193</v>
      </c>
      <c r="H618" s="2" t="s">
        <v>8066</v>
      </c>
      <c r="I618" s="119"/>
      <c r="J618" s="235">
        <v>966390928</v>
      </c>
      <c r="K618" s="120"/>
      <c r="L618" s="120"/>
      <c r="M618" s="120"/>
      <c r="N618" s="119" t="s">
        <v>6498</v>
      </c>
      <c r="O618" s="1" t="s">
        <v>299</v>
      </c>
      <c r="P618" s="121" t="s">
        <v>8067</v>
      </c>
      <c r="Q618" s="6" t="s">
        <v>6352</v>
      </c>
      <c r="R618" s="10" t="s">
        <v>338</v>
      </c>
      <c r="S618" s="1" t="s">
        <v>6353</v>
      </c>
      <c r="T618" s="9">
        <v>45903</v>
      </c>
      <c r="U618" s="67" t="s">
        <v>8068</v>
      </c>
      <c r="V618" s="9">
        <v>45903</v>
      </c>
      <c r="W618" s="1" t="s">
        <v>141</v>
      </c>
      <c r="X618" s="120">
        <f>NETWORKDAYS(Tabla1[[#This Row],[FECHA DEL INCIDENTE]],Tabla1[[#This Row],[FECHA DE RESPUESTA]])</f>
        <v>1</v>
      </c>
      <c r="Y618" s="120" t="str">
        <f>IF(Tabla1[[#This Row],[ESTADO]]="ACTIVA","ACTIVA",IF(Tabla1[[#This Row],[ESTADO]]="CERRADA","CERRADA",IF(Tabla1[[#This Row],[ESTADO]]="TRASLADADA","CERRADA",IF(Tabla1[[#This Row],[ESTADO]]="DESMONTADA","CERRADA",IF(Tabla1[[#This Row],[ESTADO]]="SEGUIMIENTO","ACTIVA")))))</f>
        <v>CERRADA</v>
      </c>
      <c r="Z618" s="120" t="str">
        <f>+IF(Tabla1[[#This Row],[T. RESPUESTA]]&lt;=1,"24 HORAS",IF(Tabla1[[#This Row],[T. RESPUESTA]]=2,"48 HORAS",IF(Tabla1[[#This Row],[T. RESPUESTA]]=3,"72 HORAS",IF(Tabla1[[#This Row],[T. RESPUESTA]]=4,"96 HORAS",IF(Tabla1[[#This Row],[T. RESPUESTA]]=5,"120 HORAS",IF(Tabla1[[#This Row],[T. RESPUESTA]]&gt;=6,"6 DIAS O MAS","ERROR"))))))</f>
        <v>24 HORAS</v>
      </c>
      <c r="AA618" s="120" t="s">
        <v>6355</v>
      </c>
      <c r="AB618" s="120" t="str">
        <f>TEXT(Tabla1[[#This Row],[FECHA DEL INCIDENTE]],"MMM-DD")</f>
        <v>sep-03</v>
      </c>
      <c r="AC618" s="122" t="e">
        <f>VLOOKUP(G618,'Archivo data rimac reclamos'!B:C,2,0)</f>
        <v>#N/A</v>
      </c>
      <c r="AD618" s="122" t="e">
        <f>VLOOKUP(Tabla1[[#This Row],[dn]],'Reporte de casos MAD'!H:W,16,0)</f>
        <v>#N/A</v>
      </c>
      <c r="AE618" s="120" t="e">
        <f>VLOOKUP(Tabla1[[#This Row],[dn]],'HOJA 3 MEDICAMENTOS'!G:Q,11,0)</f>
        <v>#N/A</v>
      </c>
      <c r="AF618" s="119" t="e">
        <f>VLOOKUP(Tabla1[[#This Row],[dn]],'base pendientes viva 1a'!C:Q,15,0)</f>
        <v>#N/A</v>
      </c>
      <c r="AG618" s="119"/>
      <c r="AH618" s="119"/>
      <c r="AI618" s="120" t="str">
        <f>VLOOKUP(Tabla1[[#This Row],[MOTIVO]],clasificador!A:C,2,0)</f>
        <v>Medicamentos</v>
      </c>
      <c r="AJ618" s="120" t="str">
        <f>VLOOKUP(Tabla1[[#This Row],[MOTIVO]],clasificador!A:C,3,0)</f>
        <v>SERVICIO</v>
      </c>
      <c r="AK618" s="329"/>
    </row>
    <row r="619" spans="1:37" ht="18.75" customHeight="1">
      <c r="A619" s="120">
        <f>YEAR(Tabla1[[#This Row],[FECHA DEL INCIDENTE]])*100+MONTH(Tabla1[[#This Row],[FECHA DEL INCIDENTE]])</f>
        <v>202509</v>
      </c>
      <c r="B619" s="1" t="s">
        <v>6347</v>
      </c>
      <c r="C619" s="1" t="s">
        <v>6348</v>
      </c>
      <c r="D619" s="1" t="s">
        <v>1067</v>
      </c>
      <c r="E619" s="120" t="s">
        <v>400</v>
      </c>
      <c r="F619" s="120" t="s">
        <v>2</v>
      </c>
      <c r="G619" s="232">
        <v>7731756</v>
      </c>
      <c r="H619" s="2" t="s">
        <v>7413</v>
      </c>
      <c r="I619" s="119"/>
      <c r="J619" s="235"/>
      <c r="K619" s="120"/>
      <c r="L619" s="120"/>
      <c r="M619" s="120"/>
      <c r="N619" s="119" t="s">
        <v>6498</v>
      </c>
      <c r="O619" s="1" t="s">
        <v>299</v>
      </c>
      <c r="P619" s="121" t="s">
        <v>8069</v>
      </c>
      <c r="Q619" s="6" t="s">
        <v>313</v>
      </c>
      <c r="R619" s="10" t="s">
        <v>400</v>
      </c>
      <c r="S619" s="1" t="s">
        <v>331</v>
      </c>
      <c r="T619" s="9">
        <v>45903</v>
      </c>
      <c r="U619" s="67" t="s">
        <v>8070</v>
      </c>
      <c r="V619" s="9">
        <v>45904</v>
      </c>
      <c r="W619" s="1" t="s">
        <v>141</v>
      </c>
      <c r="X619" s="120">
        <f>NETWORKDAYS(Tabla1[[#This Row],[FECHA DEL INCIDENTE]],Tabla1[[#This Row],[FECHA DE RESPUESTA]])</f>
        <v>2</v>
      </c>
      <c r="Y619" s="120" t="str">
        <f>IF(Tabla1[[#This Row],[ESTADO]]="ACTIVA","ACTIVA",IF(Tabla1[[#This Row],[ESTADO]]="CERRADA","CERRADA",IF(Tabla1[[#This Row],[ESTADO]]="TRASLADADA","CERRADA",IF(Tabla1[[#This Row],[ESTADO]]="DESMONTADA","CERRADA",IF(Tabla1[[#This Row],[ESTADO]]="SEGUIMIENTO","ACTIVA")))))</f>
        <v>CERRADA</v>
      </c>
      <c r="Z619" s="120" t="str">
        <f>+IF(Tabla1[[#This Row],[T. RESPUESTA]]&lt;=1,"24 HORAS",IF(Tabla1[[#This Row],[T. RESPUESTA]]=2,"48 HORAS",IF(Tabla1[[#This Row],[T. RESPUESTA]]=3,"72 HORAS",IF(Tabla1[[#This Row],[T. RESPUESTA]]=4,"96 HORAS",IF(Tabla1[[#This Row],[T. RESPUESTA]]=5,"120 HORAS",IF(Tabla1[[#This Row],[T. RESPUESTA]]&gt;=6,"6 DIAS O MAS","ERROR"))))))</f>
        <v>48 HORAS</v>
      </c>
      <c r="AA619" s="120" t="s">
        <v>6355</v>
      </c>
      <c r="AB619" s="120" t="str">
        <f>TEXT(Tabla1[[#This Row],[FECHA DEL INCIDENTE]],"MMM-DD")</f>
        <v>sep-03</v>
      </c>
      <c r="AC619" s="122" t="e">
        <f>VLOOKUP(G619,'Archivo data rimac reclamos'!B:C,2,0)</f>
        <v>#N/A</v>
      </c>
      <c r="AD619" s="122" t="e">
        <f>VLOOKUP(Tabla1[[#This Row],[dn]],'Reporte de casos MAD'!H:W,16,0)</f>
        <v>#N/A</v>
      </c>
      <c r="AE619" s="120" t="e">
        <f>VLOOKUP(Tabla1[[#This Row],[dn]],'HOJA 3 MEDICAMENTOS'!G:Q,11,0)</f>
        <v>#N/A</v>
      </c>
      <c r="AF619" s="119" t="str">
        <f>VLOOKUP(Tabla1[[#This Row],[dn]],'base pendientes viva 1a'!C:Q,15,0)</f>
        <v>SI</v>
      </c>
      <c r="AG619" s="119"/>
      <c r="AH619" s="119"/>
      <c r="AI619" s="120" t="str">
        <f>VLOOKUP(Tabla1[[#This Row],[MOTIVO]],clasificador!A:C,2,0)</f>
        <v>Acceso</v>
      </c>
      <c r="AJ619" s="120" t="str">
        <f>VLOOKUP(Tabla1[[#This Row],[MOTIVO]],clasificador!A:C,3,0)</f>
        <v>SERVICIO</v>
      </c>
      <c r="AK619" s="329"/>
    </row>
    <row r="620" spans="1:37" ht="18.75" hidden="1" customHeight="1">
      <c r="A620" s="120">
        <f>YEAR(Tabla1[[#This Row],[FECHA DEL INCIDENTE]])*100+MONTH(Tabla1[[#This Row],[FECHA DEL INCIDENTE]])</f>
        <v>202509</v>
      </c>
      <c r="B620" s="1" t="s">
        <v>6347</v>
      </c>
      <c r="C620" s="1" t="s">
        <v>6348</v>
      </c>
      <c r="D620" s="1" t="s">
        <v>1067</v>
      </c>
      <c r="E620" s="120" t="s">
        <v>400</v>
      </c>
      <c r="F620" s="120" t="s">
        <v>2</v>
      </c>
      <c r="G620" s="232">
        <v>7731756</v>
      </c>
      <c r="H620" s="2" t="s">
        <v>8071</v>
      </c>
      <c r="I620" s="119"/>
      <c r="J620" s="235">
        <v>996437874</v>
      </c>
      <c r="K620" s="120"/>
      <c r="L620" s="120"/>
      <c r="M620" s="120"/>
      <c r="N620" s="119" t="s">
        <v>6498</v>
      </c>
      <c r="O620" s="1" t="s">
        <v>299</v>
      </c>
      <c r="P620" s="121" t="s">
        <v>8072</v>
      </c>
      <c r="Q620" s="6" t="s">
        <v>6352</v>
      </c>
      <c r="R620" s="10" t="s">
        <v>338</v>
      </c>
      <c r="S620" s="1" t="s">
        <v>6353</v>
      </c>
      <c r="T620" s="9">
        <v>45903</v>
      </c>
      <c r="U620" s="67" t="s">
        <v>8073</v>
      </c>
      <c r="V620" s="9">
        <v>45904</v>
      </c>
      <c r="W620" s="1" t="s">
        <v>141</v>
      </c>
      <c r="X620" s="120">
        <f>NETWORKDAYS(Tabla1[[#This Row],[FECHA DEL INCIDENTE]],Tabla1[[#This Row],[FECHA DE RESPUESTA]])</f>
        <v>2</v>
      </c>
      <c r="Y620" s="120" t="str">
        <f>IF(Tabla1[[#This Row],[ESTADO]]="ACTIVA","ACTIVA",IF(Tabla1[[#This Row],[ESTADO]]="CERRADA","CERRADA",IF(Tabla1[[#This Row],[ESTADO]]="TRASLADADA","CERRADA",IF(Tabla1[[#This Row],[ESTADO]]="DESMONTADA","CERRADA",IF(Tabla1[[#This Row],[ESTADO]]="SEGUIMIENTO","ACTIVA")))))</f>
        <v>CERRADA</v>
      </c>
      <c r="Z620" s="120" t="str">
        <f>+IF(Tabla1[[#This Row],[T. RESPUESTA]]&lt;=1,"24 HORAS",IF(Tabla1[[#This Row],[T. RESPUESTA]]=2,"48 HORAS",IF(Tabla1[[#This Row],[T. RESPUESTA]]=3,"72 HORAS",IF(Tabla1[[#This Row],[T. RESPUESTA]]=4,"96 HORAS",IF(Tabla1[[#This Row],[T. RESPUESTA]]=5,"120 HORAS",IF(Tabla1[[#This Row],[T. RESPUESTA]]&gt;=6,"6 DIAS O MAS","ERROR"))))))</f>
        <v>48 HORAS</v>
      </c>
      <c r="AA620" s="120" t="s">
        <v>6355</v>
      </c>
      <c r="AB620" s="120" t="str">
        <f>TEXT(Tabla1[[#This Row],[FECHA DEL INCIDENTE]],"MMM-DD")</f>
        <v>sep-03</v>
      </c>
      <c r="AC620" s="122" t="e">
        <f>VLOOKUP(G620,'Archivo data rimac reclamos'!B:C,2,0)</f>
        <v>#N/A</v>
      </c>
      <c r="AD620" s="122" t="e">
        <f>VLOOKUP(Tabla1[[#This Row],[dn]],'Reporte de casos MAD'!H:W,16,0)</f>
        <v>#N/A</v>
      </c>
      <c r="AE620" s="120" t="e">
        <f>VLOOKUP(Tabla1[[#This Row],[dn]],'HOJA 3 MEDICAMENTOS'!G:Q,11,0)</f>
        <v>#N/A</v>
      </c>
      <c r="AF620" s="119" t="str">
        <f>VLOOKUP(Tabla1[[#This Row],[dn]],'base pendientes viva 1a'!C:Q,15,0)</f>
        <v>SI</v>
      </c>
      <c r="AG620" s="119"/>
      <c r="AH620" s="119"/>
      <c r="AI620" s="120" t="str">
        <f>VLOOKUP(Tabla1[[#This Row],[MOTIVO]],clasificador!A:C,2,0)</f>
        <v>Medicamentos</v>
      </c>
      <c r="AJ620" s="120" t="str">
        <f>VLOOKUP(Tabla1[[#This Row],[MOTIVO]],clasificador!A:C,3,0)</f>
        <v>SERVICIO</v>
      </c>
      <c r="AK620" s="329"/>
    </row>
    <row r="621" spans="1:37" ht="18.75" hidden="1" customHeight="1">
      <c r="A621" s="120">
        <f>YEAR(Tabla1[[#This Row],[FECHA DEL INCIDENTE]])*100+MONTH(Tabla1[[#This Row],[FECHA DEL INCIDENTE]])</f>
        <v>202509</v>
      </c>
      <c r="B621" s="120" t="s">
        <v>6347</v>
      </c>
      <c r="C621" s="120" t="s">
        <v>6348</v>
      </c>
      <c r="D621" s="120" t="s">
        <v>1067</v>
      </c>
      <c r="E621" s="120" t="s">
        <v>400</v>
      </c>
      <c r="F621" s="1" t="s">
        <v>2</v>
      </c>
      <c r="G621" s="232">
        <v>42666686</v>
      </c>
      <c r="H621" s="2" t="s">
        <v>8074</v>
      </c>
      <c r="I621" s="119"/>
      <c r="J621" s="235"/>
      <c r="K621" s="120"/>
      <c r="L621" s="120"/>
      <c r="M621" s="120"/>
      <c r="N621" s="119" t="s">
        <v>6498</v>
      </c>
      <c r="O621" s="1" t="s">
        <v>299</v>
      </c>
      <c r="P621" s="121" t="s">
        <v>8075</v>
      </c>
      <c r="Q621" s="6" t="s">
        <v>6352</v>
      </c>
      <c r="R621" s="10" t="s">
        <v>338</v>
      </c>
      <c r="S621" s="1" t="s">
        <v>6353</v>
      </c>
      <c r="T621" s="9">
        <v>45903</v>
      </c>
      <c r="U621" s="67" t="s">
        <v>8076</v>
      </c>
      <c r="V621" s="9">
        <v>45904</v>
      </c>
      <c r="W621" s="1" t="s">
        <v>141</v>
      </c>
      <c r="X621" s="120">
        <f>NETWORKDAYS(Tabla1[[#This Row],[FECHA DEL INCIDENTE]],Tabla1[[#This Row],[FECHA DE RESPUESTA]])</f>
        <v>2</v>
      </c>
      <c r="Y621" s="120" t="str">
        <f>IF(Tabla1[[#This Row],[ESTADO]]="ACTIVA","ACTIVA",IF(Tabla1[[#This Row],[ESTADO]]="CERRADA","CERRADA",IF(Tabla1[[#This Row],[ESTADO]]="TRASLADADA","CERRADA",IF(Tabla1[[#This Row],[ESTADO]]="DESMONTADA","CERRADA",IF(Tabla1[[#This Row],[ESTADO]]="SEGUIMIENTO","ACTIVA")))))</f>
        <v>CERRADA</v>
      </c>
      <c r="Z621" s="120" t="str">
        <f>+IF(Tabla1[[#This Row],[T. RESPUESTA]]&lt;=1,"24 HORAS",IF(Tabla1[[#This Row],[T. RESPUESTA]]=2,"48 HORAS",IF(Tabla1[[#This Row],[T. RESPUESTA]]=3,"72 HORAS",IF(Tabla1[[#This Row],[T. RESPUESTA]]=4,"96 HORAS",IF(Tabla1[[#This Row],[T. RESPUESTA]]=5,"120 HORAS",IF(Tabla1[[#This Row],[T. RESPUESTA]]&gt;=6,"6 DIAS O MAS","ERROR"))))))</f>
        <v>48 HORAS</v>
      </c>
      <c r="AA621" s="120" t="s">
        <v>6355</v>
      </c>
      <c r="AB621" s="120" t="str">
        <f>TEXT(Tabla1[[#This Row],[FECHA DEL INCIDENTE]],"MMM-DD")</f>
        <v>sep-03</v>
      </c>
      <c r="AC621" s="122" t="e">
        <f>VLOOKUP(G621,'Archivo data rimac reclamos'!B:C,2,0)</f>
        <v>#N/A</v>
      </c>
      <c r="AD621" s="122" t="e">
        <f>VLOOKUP(Tabla1[[#This Row],[dn]],'Reporte de casos MAD'!H:W,16,0)</f>
        <v>#N/A</v>
      </c>
      <c r="AE621" s="120" t="e">
        <f>VLOOKUP(Tabla1[[#This Row],[dn]],'HOJA 3 MEDICAMENTOS'!G:Q,11,0)</f>
        <v>#N/A</v>
      </c>
      <c r="AF621" s="119" t="e">
        <f>VLOOKUP(Tabla1[[#This Row],[dn]],'base pendientes viva 1a'!C:Q,15,0)</f>
        <v>#N/A</v>
      </c>
      <c r="AG621" s="119"/>
      <c r="AH621" s="119"/>
      <c r="AI621" s="120" t="str">
        <f>VLOOKUP(Tabla1[[#This Row],[MOTIVO]],clasificador!A:C,2,0)</f>
        <v>Medicamentos</v>
      </c>
      <c r="AJ621" s="120" t="str">
        <f>VLOOKUP(Tabla1[[#This Row],[MOTIVO]],clasificador!A:C,3,0)</f>
        <v>SERVICIO</v>
      </c>
      <c r="AK621" s="329"/>
    </row>
    <row r="622" spans="1:37" ht="18.75" hidden="1" customHeight="1">
      <c r="A622" s="120">
        <f>YEAR(Tabla1[[#This Row],[FECHA DEL INCIDENTE]])*100+MONTH(Tabla1[[#This Row],[FECHA DEL INCIDENTE]])</f>
        <v>202509</v>
      </c>
      <c r="B622" s="1" t="s">
        <v>6347</v>
      </c>
      <c r="C622" s="1" t="s">
        <v>6348</v>
      </c>
      <c r="D622" s="1" t="s">
        <v>1067</v>
      </c>
      <c r="E622" s="120" t="s">
        <v>400</v>
      </c>
      <c r="F622" s="120" t="s">
        <v>2</v>
      </c>
      <c r="G622" s="232">
        <v>7731756</v>
      </c>
      <c r="H622" s="2" t="s">
        <v>7413</v>
      </c>
      <c r="I622" s="119"/>
      <c r="J622" s="235"/>
      <c r="K622" s="120"/>
      <c r="L622" s="120"/>
      <c r="M622" s="120"/>
      <c r="N622" s="119" t="s">
        <v>6498</v>
      </c>
      <c r="O622" s="1" t="s">
        <v>299</v>
      </c>
      <c r="P622" s="121" t="s">
        <v>8077</v>
      </c>
      <c r="Q622" s="6" t="s">
        <v>6352</v>
      </c>
      <c r="R622" s="10" t="s">
        <v>338</v>
      </c>
      <c r="S622" s="1" t="s">
        <v>6353</v>
      </c>
      <c r="T622" s="9">
        <v>45903</v>
      </c>
      <c r="U622" s="67" t="s">
        <v>8078</v>
      </c>
      <c r="V622" s="9">
        <v>45904</v>
      </c>
      <c r="W622" s="1" t="s">
        <v>141</v>
      </c>
      <c r="X622" s="120">
        <f>NETWORKDAYS(Tabla1[[#This Row],[FECHA DEL INCIDENTE]],Tabla1[[#This Row],[FECHA DE RESPUESTA]])</f>
        <v>2</v>
      </c>
      <c r="Y622" s="120" t="str">
        <f>IF(Tabla1[[#This Row],[ESTADO]]="ACTIVA","ACTIVA",IF(Tabla1[[#This Row],[ESTADO]]="CERRADA","CERRADA",IF(Tabla1[[#This Row],[ESTADO]]="TRASLADADA","CERRADA",IF(Tabla1[[#This Row],[ESTADO]]="DESMONTADA","CERRADA",IF(Tabla1[[#This Row],[ESTADO]]="SEGUIMIENTO","ACTIVA")))))</f>
        <v>CERRADA</v>
      </c>
      <c r="Z622" s="120" t="str">
        <f>+IF(Tabla1[[#This Row],[T. RESPUESTA]]&lt;=1,"24 HORAS",IF(Tabla1[[#This Row],[T. RESPUESTA]]=2,"48 HORAS",IF(Tabla1[[#This Row],[T. RESPUESTA]]=3,"72 HORAS",IF(Tabla1[[#This Row],[T. RESPUESTA]]=4,"96 HORAS",IF(Tabla1[[#This Row],[T. RESPUESTA]]=5,"120 HORAS",IF(Tabla1[[#This Row],[T. RESPUESTA]]&gt;=6,"6 DIAS O MAS","ERROR"))))))</f>
        <v>48 HORAS</v>
      </c>
      <c r="AA622" s="120" t="s">
        <v>6355</v>
      </c>
      <c r="AB622" s="120" t="str">
        <f>TEXT(Tabla1[[#This Row],[FECHA DEL INCIDENTE]],"MMM-DD")</f>
        <v>sep-03</v>
      </c>
      <c r="AC622" s="122" t="e">
        <f>VLOOKUP(G622,'Archivo data rimac reclamos'!B:C,2,0)</f>
        <v>#N/A</v>
      </c>
      <c r="AD622" s="122" t="e">
        <f>VLOOKUP(Tabla1[[#This Row],[dn]],'Reporte de casos MAD'!H:W,16,0)</f>
        <v>#N/A</v>
      </c>
      <c r="AE622" s="120" t="e">
        <f>VLOOKUP(Tabla1[[#This Row],[dn]],'HOJA 3 MEDICAMENTOS'!G:Q,11,0)</f>
        <v>#N/A</v>
      </c>
      <c r="AF622" s="119" t="str">
        <f>VLOOKUP(Tabla1[[#This Row],[dn]],'base pendientes viva 1a'!C:Q,15,0)</f>
        <v>SI</v>
      </c>
      <c r="AG622" s="119"/>
      <c r="AH622" s="119"/>
      <c r="AI622" s="120" t="str">
        <f>VLOOKUP(Tabla1[[#This Row],[MOTIVO]],clasificador!A:C,2,0)</f>
        <v>Medicamentos</v>
      </c>
      <c r="AJ622" s="120" t="str">
        <f>VLOOKUP(Tabla1[[#This Row],[MOTIVO]],clasificador!A:C,3,0)</f>
        <v>SERVICIO</v>
      </c>
      <c r="AK622" s="329"/>
    </row>
    <row r="623" spans="1:37" ht="18.75" hidden="1" customHeight="1">
      <c r="A623" s="120">
        <f>YEAR(Tabla1[[#This Row],[FECHA DEL INCIDENTE]])*100+MONTH(Tabla1[[#This Row],[FECHA DEL INCIDENTE]])</f>
        <v>202509</v>
      </c>
      <c r="B623" s="1" t="s">
        <v>6347</v>
      </c>
      <c r="C623" s="1" t="s">
        <v>6348</v>
      </c>
      <c r="D623" s="1" t="s">
        <v>1067</v>
      </c>
      <c r="E623" s="120" t="s">
        <v>400</v>
      </c>
      <c r="F623" s="120" t="s">
        <v>2</v>
      </c>
      <c r="G623" s="208">
        <v>6927900</v>
      </c>
      <c r="H623" s="2" t="s">
        <v>6510</v>
      </c>
      <c r="I623" s="119"/>
      <c r="J623" s="235">
        <v>987835314</v>
      </c>
      <c r="K623" s="120"/>
      <c r="L623" s="1" t="s">
        <v>8079</v>
      </c>
      <c r="M623" s="120"/>
      <c r="N623" t="s">
        <v>26</v>
      </c>
      <c r="O623" s="120" t="s">
        <v>358</v>
      </c>
      <c r="P623" s="66" t="s">
        <v>8080</v>
      </c>
      <c r="Q623" s="6" t="s">
        <v>313</v>
      </c>
      <c r="R623" s="10" t="s">
        <v>408</v>
      </c>
      <c r="S623" s="1" t="s">
        <v>6718</v>
      </c>
      <c r="T623" s="9">
        <v>45903</v>
      </c>
      <c r="U623" s="124" t="s">
        <v>8081</v>
      </c>
      <c r="V623" s="117">
        <v>45933</v>
      </c>
      <c r="W623" s="1" t="s">
        <v>141</v>
      </c>
      <c r="X623" s="120">
        <f>NETWORKDAYS(Tabla1[[#This Row],[FECHA DEL INCIDENTE]],Tabla1[[#This Row],[FECHA DE RESPUESTA]])</f>
        <v>23</v>
      </c>
      <c r="Y623" s="120" t="str">
        <f>IF(Tabla1[[#This Row],[ESTADO]]="ACTIVA","ACTIVA",IF(Tabla1[[#This Row],[ESTADO]]="CERRADA","CERRADA",IF(Tabla1[[#This Row],[ESTADO]]="TRASLADADA","CERRADA",IF(Tabla1[[#This Row],[ESTADO]]="DESMONTADA","CERRADA",IF(Tabla1[[#This Row],[ESTADO]]="SEGUIMIENTO","ACTIVA")))))</f>
        <v>CERRADA</v>
      </c>
      <c r="Z623" s="120" t="str">
        <f>+IF(Tabla1[[#This Row],[T. RESPUESTA]]&lt;=1,"24 HORAS",IF(Tabla1[[#This Row],[T. RESPUESTA]]=2,"48 HORAS",IF(Tabla1[[#This Row],[T. RESPUESTA]]=3,"72 HORAS",IF(Tabla1[[#This Row],[T. RESPUESTA]]=4,"96 HORAS",IF(Tabla1[[#This Row],[T. RESPUESTA]]=5,"120 HORAS",IF(Tabla1[[#This Row],[T. RESPUESTA]]&gt;=6,"6 DIAS O MAS","ERROR"))))))</f>
        <v>6 DIAS O MAS</v>
      </c>
      <c r="AA623" s="120" t="s">
        <v>6355</v>
      </c>
      <c r="AB623" s="120" t="str">
        <f>TEXT(Tabla1[[#This Row],[FECHA DEL INCIDENTE]],"MMM-DD")</f>
        <v>sep-03</v>
      </c>
      <c r="AC623" s="122" t="e">
        <f>VLOOKUP(G623,'Archivo data rimac reclamos'!B:C,2,0)</f>
        <v>#N/A</v>
      </c>
      <c r="AD623" s="122" t="e">
        <f>VLOOKUP(Tabla1[[#This Row],[dn]],'Reporte de casos MAD'!H:W,16,0)</f>
        <v>#N/A</v>
      </c>
      <c r="AE623" s="120" t="e">
        <f>VLOOKUP(Tabla1[[#This Row],[dn]],'HOJA 3 MEDICAMENTOS'!G:Q,11,0)</f>
        <v>#N/A</v>
      </c>
      <c r="AF623" s="119" t="str">
        <f>VLOOKUP(Tabla1[[#This Row],[dn]],'base pendientes viva 1a'!C:Q,15,0)</f>
        <v>SI</v>
      </c>
      <c r="AG623" s="119"/>
      <c r="AH623" s="119"/>
      <c r="AI623" s="120" t="str">
        <f>VLOOKUP(Tabla1[[#This Row],[MOTIVO]],clasificador!A:C,2,0)</f>
        <v>Acceso</v>
      </c>
      <c r="AJ623" s="120" t="str">
        <f>VLOOKUP(Tabla1[[#This Row],[MOTIVO]],clasificador!A:C,3,0)</f>
        <v>SERVICIO</v>
      </c>
      <c r="AK623" s="329"/>
    </row>
    <row r="624" spans="1:37" ht="18.75" hidden="1" customHeight="1">
      <c r="A624" s="328">
        <f>YEAR(Tabla1[[#This Row],[FECHA DEL INCIDENTE]])*100+MONTH(Tabla1[[#This Row],[FECHA DEL INCIDENTE]])</f>
        <v>202509</v>
      </c>
      <c r="B624" s="1" t="s">
        <v>6347</v>
      </c>
      <c r="C624" s="1" t="s">
        <v>6348</v>
      </c>
      <c r="D624" s="1" t="s">
        <v>1067</v>
      </c>
      <c r="E624" s="120" t="s">
        <v>400</v>
      </c>
      <c r="F624" s="120" t="s">
        <v>2</v>
      </c>
      <c r="G624" s="333">
        <v>81196379</v>
      </c>
      <c r="H624" s="334" t="s">
        <v>8082</v>
      </c>
      <c r="I624" s="329"/>
      <c r="J624" s="335"/>
      <c r="K624" s="328"/>
      <c r="L624" s="328"/>
      <c r="M624" s="328"/>
      <c r="N624" s="119" t="s">
        <v>6498</v>
      </c>
      <c r="O624" s="328" t="s">
        <v>299</v>
      </c>
      <c r="P624" s="336" t="s">
        <v>8083</v>
      </c>
      <c r="Q624" s="6" t="s">
        <v>270</v>
      </c>
      <c r="R624" s="337"/>
      <c r="S624" s="328" t="s">
        <v>6751</v>
      </c>
      <c r="T624" s="338">
        <v>45904</v>
      </c>
      <c r="U624" s="339" t="s">
        <v>8084</v>
      </c>
      <c r="V624" s="338">
        <v>45917</v>
      </c>
      <c r="W624" s="328" t="s">
        <v>141</v>
      </c>
      <c r="X624" s="328">
        <f>NETWORKDAYS(Tabla1[[#This Row],[FECHA DEL INCIDENTE]],Tabla1[[#This Row],[FECHA DE RESPUESTA]])</f>
        <v>10</v>
      </c>
      <c r="Y624" s="328" t="str">
        <f>IF(Tabla1[[#This Row],[ESTADO]]="ACTIVA","ACTIVA",IF(Tabla1[[#This Row],[ESTADO]]="CERRADA","CERRADA",IF(Tabla1[[#This Row],[ESTADO]]="TRASLADADA","CERRADA",IF(Tabla1[[#This Row],[ESTADO]]="DESMONTADA","CERRADA",IF(Tabla1[[#This Row],[ESTADO]]="SEGUIMIENTO","ACTIVA")))))</f>
        <v>CERRADA</v>
      </c>
      <c r="Z624" s="328" t="str">
        <f>+IF(Tabla1[[#This Row],[T. RESPUESTA]]&lt;=1,"24 HORAS",IF(Tabla1[[#This Row],[T. RESPUESTA]]=2,"48 HORAS",IF(Tabla1[[#This Row],[T. RESPUESTA]]=3,"72 HORAS",IF(Tabla1[[#This Row],[T. RESPUESTA]]=4,"96 HORAS",IF(Tabla1[[#This Row],[T. RESPUESTA]]=5,"120 HORAS",IF(Tabla1[[#This Row],[T. RESPUESTA]]&gt;=6,"6 DIAS O MAS","ERROR"))))))</f>
        <v>6 DIAS O MAS</v>
      </c>
      <c r="AA624" s="120" t="s">
        <v>6355</v>
      </c>
      <c r="AB624" s="120" t="str">
        <f>TEXT(Tabla1[[#This Row],[FECHA DEL INCIDENTE]],"MMM-DD")</f>
        <v>sep-04</v>
      </c>
      <c r="AC624" s="334" t="e">
        <f>VLOOKUP(G624,'Archivo data rimac reclamos'!B:C,2,0)</f>
        <v>#N/A</v>
      </c>
      <c r="AD624" s="334" t="e">
        <f>VLOOKUP(Tabla1[[#This Row],[dn]],'Reporte de casos MAD'!H:W,16,0)</f>
        <v>#N/A</v>
      </c>
      <c r="AE624" s="328" t="e">
        <f>VLOOKUP(Tabla1[[#This Row],[dn]],'HOJA 3 MEDICAMENTOS'!G:Q,11,0)</f>
        <v>#N/A</v>
      </c>
      <c r="AF624" s="329" t="e">
        <f>VLOOKUP(Tabla1[[#This Row],[dn]],'base pendientes viva 1a'!C:Q,15,0)</f>
        <v>#N/A</v>
      </c>
      <c r="AG624" s="329"/>
      <c r="AH624" s="329"/>
      <c r="AI624" s="328" t="str">
        <f>VLOOKUP(Tabla1[[#This Row],[MOTIVO]],clasificador!A:C,2,0)</f>
        <v>Atención Asistencial</v>
      </c>
      <c r="AJ624" s="328" t="str">
        <f>VLOOKUP(Tabla1[[#This Row],[MOTIVO]],clasificador!A:C,3,0)</f>
        <v>CALIDAD</v>
      </c>
      <c r="AK624" s="329"/>
    </row>
    <row r="625" spans="1:37" ht="18.75" hidden="1" customHeight="1">
      <c r="A625" s="120">
        <f>YEAR(Tabla1[[#This Row],[FECHA DEL INCIDENTE]])*100+MONTH(Tabla1[[#This Row],[FECHA DEL INCIDENTE]])</f>
        <v>202509</v>
      </c>
      <c r="B625" s="1" t="s">
        <v>6347</v>
      </c>
      <c r="C625" s="1" t="s">
        <v>6348</v>
      </c>
      <c r="D625" s="1" t="s">
        <v>1067</v>
      </c>
      <c r="E625" s="120" t="s">
        <v>400</v>
      </c>
      <c r="F625" s="120" t="s">
        <v>2</v>
      </c>
      <c r="G625" s="232">
        <v>7731756</v>
      </c>
      <c r="H625" s="2" t="s">
        <v>7413</v>
      </c>
      <c r="I625" s="119"/>
      <c r="J625" s="235"/>
      <c r="K625" s="120"/>
      <c r="L625" s="120"/>
      <c r="M625" s="120"/>
      <c r="N625" s="119" t="s">
        <v>6498</v>
      </c>
      <c r="O625" s="1" t="s">
        <v>299</v>
      </c>
      <c r="P625" s="121" t="s">
        <v>8085</v>
      </c>
      <c r="Q625" s="6" t="s">
        <v>6352</v>
      </c>
      <c r="R625" s="10" t="s">
        <v>338</v>
      </c>
      <c r="S625" s="1" t="s">
        <v>6353</v>
      </c>
      <c r="T625" s="9">
        <v>45908</v>
      </c>
      <c r="U625" s="124" t="s">
        <v>8086</v>
      </c>
      <c r="V625" s="332">
        <v>45929</v>
      </c>
      <c r="W625" s="1" t="s">
        <v>141</v>
      </c>
      <c r="X625" s="120">
        <f>NETWORKDAYS(Tabla1[[#This Row],[FECHA DEL INCIDENTE]],Tabla1[[#This Row],[FECHA DE RESPUESTA]])</f>
        <v>16</v>
      </c>
      <c r="Y625" s="120" t="str">
        <f>IF(Tabla1[[#This Row],[ESTADO]]="ACTIVA","ACTIVA",IF(Tabla1[[#This Row],[ESTADO]]="CERRADA","CERRADA",IF(Tabla1[[#This Row],[ESTADO]]="TRASLADADA","CERRADA",IF(Tabla1[[#This Row],[ESTADO]]="DESMONTADA","CERRADA",IF(Tabla1[[#This Row],[ESTADO]]="SEGUIMIENTO","ACTIVA")))))</f>
        <v>CERRADA</v>
      </c>
      <c r="Z625" s="120" t="str">
        <f>+IF(Tabla1[[#This Row],[T. RESPUESTA]]&lt;=1,"24 HORAS",IF(Tabla1[[#This Row],[T. RESPUESTA]]=2,"48 HORAS",IF(Tabla1[[#This Row],[T. RESPUESTA]]=3,"72 HORAS",IF(Tabla1[[#This Row],[T. RESPUESTA]]=4,"96 HORAS",IF(Tabla1[[#This Row],[T. RESPUESTA]]=5,"120 HORAS",IF(Tabla1[[#This Row],[T. RESPUESTA]]&gt;=6,"6 DIAS O MAS","ERROR"))))))</f>
        <v>6 DIAS O MAS</v>
      </c>
      <c r="AA625" s="120" t="s">
        <v>6355</v>
      </c>
      <c r="AB625" s="120" t="str">
        <f>TEXT(Tabla1[[#This Row],[FECHA DEL INCIDENTE]],"MMM-DD")</f>
        <v>sep-08</v>
      </c>
      <c r="AC625" s="122" t="e">
        <f>VLOOKUP(G625,'Archivo data rimac reclamos'!B:C,2,0)</f>
        <v>#N/A</v>
      </c>
      <c r="AD625" s="122" t="e">
        <f>VLOOKUP(Tabla1[[#This Row],[dn]],'Reporte de casos MAD'!H:W,16,0)</f>
        <v>#N/A</v>
      </c>
      <c r="AE625" s="120" t="e">
        <f>VLOOKUP(Tabla1[[#This Row],[dn]],'HOJA 3 MEDICAMENTOS'!G:Q,11,0)</f>
        <v>#N/A</v>
      </c>
      <c r="AF625" s="119" t="str">
        <f>VLOOKUP(Tabla1[[#This Row],[dn]],'base pendientes viva 1a'!C:Q,15,0)</f>
        <v>SI</v>
      </c>
      <c r="AG625" s="119"/>
      <c r="AH625" s="119"/>
      <c r="AI625" s="120" t="str">
        <f>VLOOKUP(Tabla1[[#This Row],[MOTIVO]],clasificador!A:C,2,0)</f>
        <v>Medicamentos</v>
      </c>
      <c r="AJ625" s="120" t="str">
        <f>VLOOKUP(Tabla1[[#This Row],[MOTIVO]],clasificador!A:C,3,0)</f>
        <v>SERVICIO</v>
      </c>
      <c r="AK625" s="329"/>
    </row>
    <row r="626" spans="1:37" ht="18.75" customHeight="1">
      <c r="A626" s="120">
        <f>YEAR(Tabla1[[#This Row],[FECHA DEL INCIDENTE]])*100+MONTH(Tabla1[[#This Row],[FECHA DEL INCIDENTE]])</f>
        <v>202509</v>
      </c>
      <c r="B626" s="1" t="s">
        <v>6347</v>
      </c>
      <c r="C626" s="1" t="s">
        <v>6348</v>
      </c>
      <c r="D626" s="1" t="s">
        <v>1067</v>
      </c>
      <c r="E626" s="120" t="s">
        <v>400</v>
      </c>
      <c r="F626" s="120" t="s">
        <v>2</v>
      </c>
      <c r="G626" s="232">
        <v>46840554</v>
      </c>
      <c r="H626" s="2" t="s">
        <v>8087</v>
      </c>
      <c r="I626" s="119"/>
      <c r="J626" s="235"/>
      <c r="K626" s="120"/>
      <c r="L626" s="120"/>
      <c r="M626" s="120"/>
      <c r="N626" s="119" t="s">
        <v>6498</v>
      </c>
      <c r="O626" s="1" t="s">
        <v>299</v>
      </c>
      <c r="P626" s="121" t="s">
        <v>8088</v>
      </c>
      <c r="Q626" s="6" t="s">
        <v>313</v>
      </c>
      <c r="R626" s="10" t="s">
        <v>400</v>
      </c>
      <c r="S626" s="1" t="s">
        <v>331</v>
      </c>
      <c r="T626" s="9">
        <v>45909</v>
      </c>
      <c r="U626" s="67" t="s">
        <v>8089</v>
      </c>
      <c r="V626" s="9">
        <v>45909</v>
      </c>
      <c r="W626" s="1" t="s">
        <v>141</v>
      </c>
      <c r="X626" s="120">
        <f>NETWORKDAYS(Tabla1[[#This Row],[FECHA DEL INCIDENTE]],Tabla1[[#This Row],[FECHA DE RESPUESTA]])</f>
        <v>1</v>
      </c>
      <c r="Y626" s="120" t="str">
        <f>IF(Tabla1[[#This Row],[ESTADO]]="ACTIVA","ACTIVA",IF(Tabla1[[#This Row],[ESTADO]]="CERRADA","CERRADA",IF(Tabla1[[#This Row],[ESTADO]]="TRASLADADA","CERRADA",IF(Tabla1[[#This Row],[ESTADO]]="DESMONTADA","CERRADA",IF(Tabla1[[#This Row],[ESTADO]]="SEGUIMIENTO","ACTIVA")))))</f>
        <v>CERRADA</v>
      </c>
      <c r="Z626" s="120" t="str">
        <f>+IF(Tabla1[[#This Row],[T. RESPUESTA]]&lt;=1,"24 HORAS",IF(Tabla1[[#This Row],[T. RESPUESTA]]=2,"48 HORAS",IF(Tabla1[[#This Row],[T. RESPUESTA]]=3,"72 HORAS",IF(Tabla1[[#This Row],[T. RESPUESTA]]=4,"96 HORAS",IF(Tabla1[[#This Row],[T. RESPUESTA]]=5,"120 HORAS",IF(Tabla1[[#This Row],[T. RESPUESTA]]&gt;=6,"6 DIAS O MAS","ERROR"))))))</f>
        <v>24 HORAS</v>
      </c>
      <c r="AA626" s="120" t="s">
        <v>6355</v>
      </c>
      <c r="AB626" s="120" t="str">
        <f>TEXT(Tabla1[[#This Row],[FECHA DEL INCIDENTE]],"MMM-DD")</f>
        <v>sep-09</v>
      </c>
      <c r="AC626" s="122" t="str">
        <f>VLOOKUP(G626,'Archivo data rimac reclamos'!B:C,2,0)</f>
        <v>RECLAMO VIVA A1//ELLIS ORTIZ MARJORIE GRETTEL//OPERADORA DE SERVICIOS LOGISTICOS S.A.C.//HIPOTIROIDISMO</v>
      </c>
      <c r="AD626" s="122" t="e">
        <f>VLOOKUP(Tabla1[[#This Row],[dn]],'Reporte de casos MAD'!H:W,16,0)</f>
        <v>#N/A</v>
      </c>
      <c r="AE626" s="120" t="e">
        <f>VLOOKUP(Tabla1[[#This Row],[dn]],'HOJA 3 MEDICAMENTOS'!G:Q,11,0)</f>
        <v>#N/A</v>
      </c>
      <c r="AF626" s="119" t="e">
        <f>VLOOKUP(Tabla1[[#This Row],[dn]],'base pendientes viva 1a'!C:Q,15,0)</f>
        <v>#N/A</v>
      </c>
      <c r="AG626" s="119"/>
      <c r="AH626" s="119"/>
      <c r="AI626" s="120" t="str">
        <f>VLOOKUP(Tabla1[[#This Row],[MOTIVO]],clasificador!A:C,2,0)</f>
        <v>Acceso</v>
      </c>
      <c r="AJ626" s="120" t="str">
        <f>VLOOKUP(Tabla1[[#This Row],[MOTIVO]],clasificador!A:C,3,0)</f>
        <v>SERVICIO</v>
      </c>
      <c r="AK626" s="329"/>
    </row>
    <row r="627" spans="1:37" ht="18.75" hidden="1" customHeight="1">
      <c r="A627" s="1">
        <f>YEAR(Tabla1[[#This Row],[FECHA DEL INCIDENTE]])*100+MONTH(Tabla1[[#This Row],[FECHA DEL INCIDENTE]])</f>
        <v>202509</v>
      </c>
      <c r="B627" s="1" t="s">
        <v>6347</v>
      </c>
      <c r="C627" s="1" t="s">
        <v>6348</v>
      </c>
      <c r="D627" s="1" t="s">
        <v>1067</v>
      </c>
      <c r="E627" s="120" t="s">
        <v>400</v>
      </c>
      <c r="F627" s="120" t="s">
        <v>2</v>
      </c>
      <c r="G627" s="232">
        <v>8715362</v>
      </c>
      <c r="H627" s="2" t="s">
        <v>7198</v>
      </c>
      <c r="I627" s="119"/>
      <c r="J627" s="235"/>
      <c r="K627" s="120"/>
      <c r="L627" s="120"/>
      <c r="M627" s="120"/>
      <c r="N627" s="119" t="s">
        <v>6498</v>
      </c>
      <c r="O627" s="1" t="s">
        <v>299</v>
      </c>
      <c r="P627" s="121" t="s">
        <v>8090</v>
      </c>
      <c r="Q627" s="6" t="s">
        <v>313</v>
      </c>
      <c r="R627" s="10" t="s">
        <v>383</v>
      </c>
      <c r="S627" s="1" t="s">
        <v>7194</v>
      </c>
      <c r="T627" s="9">
        <v>45909</v>
      </c>
      <c r="U627" s="67" t="s">
        <v>8091</v>
      </c>
      <c r="V627" s="9">
        <v>45909</v>
      </c>
      <c r="W627" s="1" t="s">
        <v>141</v>
      </c>
      <c r="X627" s="120">
        <f>NETWORKDAYS(Tabla1[[#This Row],[FECHA DEL INCIDENTE]],Tabla1[[#This Row],[FECHA DE RESPUESTA]])</f>
        <v>1</v>
      </c>
      <c r="Y627" s="120" t="str">
        <f>IF(Tabla1[[#This Row],[ESTADO]]="ACTIVA","ACTIVA",IF(Tabla1[[#This Row],[ESTADO]]="CERRADA","CERRADA",IF(Tabla1[[#This Row],[ESTADO]]="TRASLADADA","CERRADA",IF(Tabla1[[#This Row],[ESTADO]]="DESMONTADA","CERRADA",IF(Tabla1[[#This Row],[ESTADO]]="SEGUIMIENTO","ACTIVA")))))</f>
        <v>CERRADA</v>
      </c>
      <c r="Z627" s="120" t="str">
        <f>+IF(Tabla1[[#This Row],[T. RESPUESTA]]&lt;=1,"24 HORAS",IF(Tabla1[[#This Row],[T. RESPUESTA]]=2,"48 HORAS",IF(Tabla1[[#This Row],[T. RESPUESTA]]=3,"72 HORAS",IF(Tabla1[[#This Row],[T. RESPUESTA]]=4,"96 HORAS",IF(Tabla1[[#This Row],[T. RESPUESTA]]=5,"120 HORAS",IF(Tabla1[[#This Row],[T. RESPUESTA]]&gt;=6,"6 DIAS O MAS","ERROR"))))))</f>
        <v>24 HORAS</v>
      </c>
      <c r="AA627" s="120" t="s">
        <v>6355</v>
      </c>
      <c r="AB627" s="120" t="str">
        <f>TEXT(Tabla1[[#This Row],[FECHA DEL INCIDENTE]],"MMM-DD")</f>
        <v>sep-09</v>
      </c>
      <c r="AC627" s="122" t="e">
        <f>VLOOKUP(G627,'Archivo data rimac reclamos'!B:C,2,0)</f>
        <v>#N/A</v>
      </c>
      <c r="AD627" s="122" t="e">
        <f>VLOOKUP(Tabla1[[#This Row],[dn]],'Reporte de casos MAD'!H:W,16,0)</f>
        <v>#N/A</v>
      </c>
      <c r="AE627" s="120" t="e">
        <f>VLOOKUP(Tabla1[[#This Row],[dn]],'HOJA 3 MEDICAMENTOS'!G:Q,11,0)</f>
        <v>#N/A</v>
      </c>
      <c r="AF627" s="119" t="e">
        <f>VLOOKUP(Tabla1[[#This Row],[dn]],'base pendientes viva 1a'!C:Q,15,0)</f>
        <v>#N/A</v>
      </c>
      <c r="AG627" s="119"/>
      <c r="AH627" s="119"/>
      <c r="AI627" s="120" t="str">
        <f>VLOOKUP(Tabla1[[#This Row],[MOTIVO]],clasificador!A:C,2,0)</f>
        <v>Acceso</v>
      </c>
      <c r="AJ627" s="120" t="str">
        <f>VLOOKUP(Tabla1[[#This Row],[MOTIVO]],clasificador!A:C,3,0)</f>
        <v>SERVICIO</v>
      </c>
      <c r="AK627" s="329"/>
    </row>
    <row r="628" spans="1:37" ht="18.75" hidden="1" customHeight="1">
      <c r="A628" s="120">
        <f>YEAR(Tabla1[[#This Row],[FECHA DEL INCIDENTE]])*100+MONTH(Tabla1[[#This Row],[FECHA DEL INCIDENTE]])</f>
        <v>202509</v>
      </c>
      <c r="B628" s="1" t="s">
        <v>6347</v>
      </c>
      <c r="C628" s="1" t="s">
        <v>6348</v>
      </c>
      <c r="D628" s="1" t="s">
        <v>1067</v>
      </c>
      <c r="E628" s="120" t="s">
        <v>400</v>
      </c>
      <c r="F628" s="120" t="s">
        <v>2</v>
      </c>
      <c r="G628" s="232">
        <v>10001118</v>
      </c>
      <c r="H628" s="2" t="s">
        <v>8092</v>
      </c>
      <c r="I628" s="119"/>
      <c r="J628" s="235"/>
      <c r="K628" s="120"/>
      <c r="L628" s="120"/>
      <c r="M628" s="120"/>
      <c r="N628" s="119" t="s">
        <v>6498</v>
      </c>
      <c r="O628" s="1" t="s">
        <v>299</v>
      </c>
      <c r="P628" s="121" t="s">
        <v>8093</v>
      </c>
      <c r="Q628" s="6" t="s">
        <v>6781</v>
      </c>
      <c r="R628" s="10" t="s">
        <v>338</v>
      </c>
      <c r="S628" s="1" t="s">
        <v>339</v>
      </c>
      <c r="T628" s="9">
        <v>45910</v>
      </c>
      <c r="U628" s="67" t="s">
        <v>8094</v>
      </c>
      <c r="V628" s="9">
        <v>45917</v>
      </c>
      <c r="W628" s="1" t="s">
        <v>141</v>
      </c>
      <c r="X628" s="120">
        <f>NETWORKDAYS(Tabla1[[#This Row],[FECHA DEL INCIDENTE]],Tabla1[[#This Row],[FECHA DE RESPUESTA]])</f>
        <v>6</v>
      </c>
      <c r="Y628" s="120" t="str">
        <f>IF(Tabla1[[#This Row],[ESTADO]]="ACTIVA","ACTIVA",IF(Tabla1[[#This Row],[ESTADO]]="CERRADA","CERRADA",IF(Tabla1[[#This Row],[ESTADO]]="TRASLADADA","CERRADA",IF(Tabla1[[#This Row],[ESTADO]]="DESMONTADA","CERRADA",IF(Tabla1[[#This Row],[ESTADO]]="SEGUIMIENTO","ACTIVA")))))</f>
        <v>CERRADA</v>
      </c>
      <c r="Z628" s="120" t="str">
        <f>+IF(Tabla1[[#This Row],[T. RESPUESTA]]&lt;=1,"24 HORAS",IF(Tabla1[[#This Row],[T. RESPUESTA]]=2,"48 HORAS",IF(Tabla1[[#This Row],[T. RESPUESTA]]=3,"72 HORAS",IF(Tabla1[[#This Row],[T. RESPUESTA]]=4,"96 HORAS",IF(Tabla1[[#This Row],[T. RESPUESTA]]=5,"120 HORAS",IF(Tabla1[[#This Row],[T. RESPUESTA]]&gt;=6,"6 DIAS O MAS","ERROR"))))))</f>
        <v>6 DIAS O MAS</v>
      </c>
      <c r="AA628" s="120" t="s">
        <v>6355</v>
      </c>
      <c r="AB628" s="120" t="str">
        <f>TEXT(Tabla1[[#This Row],[FECHA DEL INCIDENTE]],"MMM-DD")</f>
        <v>sep-10</v>
      </c>
      <c r="AC628" s="122" t="e">
        <f>VLOOKUP(G628,'Archivo data rimac reclamos'!B:C,2,0)</f>
        <v>#N/A</v>
      </c>
      <c r="AD628" s="122" t="e">
        <f>VLOOKUP(Tabla1[[#This Row],[dn]],'Reporte de casos MAD'!H:W,16,0)</f>
        <v>#N/A</v>
      </c>
      <c r="AE628" s="120" t="e">
        <f>VLOOKUP(Tabla1[[#This Row],[dn]],'HOJA 3 MEDICAMENTOS'!G:Q,11,0)</f>
        <v>#N/A</v>
      </c>
      <c r="AF628" s="119" t="e">
        <f>VLOOKUP(Tabla1[[#This Row],[dn]],'base pendientes viva 1a'!C:Q,15,0)</f>
        <v>#N/A</v>
      </c>
      <c r="AG628" s="119"/>
      <c r="AH628" s="119"/>
      <c r="AI628" s="120" t="str">
        <f>VLOOKUP(Tabla1[[#This Row],[MOTIVO]],clasificador!A:C,2,0)</f>
        <v>Demora en atencion</v>
      </c>
      <c r="AJ628" s="120" t="str">
        <f>VLOOKUP(Tabla1[[#This Row],[MOTIVO]],clasificador!A:C,3,0)</f>
        <v>CALIDAD</v>
      </c>
      <c r="AK628" s="329"/>
    </row>
    <row r="629" spans="1:37" ht="18.75" hidden="1" customHeight="1">
      <c r="A629" s="120">
        <f>YEAR(Tabla1[[#This Row],[FECHA DEL INCIDENTE]])*100+MONTH(Tabla1[[#This Row],[FECHA DEL INCIDENTE]])</f>
        <v>202509</v>
      </c>
      <c r="B629" s="1" t="s">
        <v>6347</v>
      </c>
      <c r="C629" s="1" t="s">
        <v>6348</v>
      </c>
      <c r="D629" s="1" t="s">
        <v>1067</v>
      </c>
      <c r="E629" s="120" t="s">
        <v>400</v>
      </c>
      <c r="F629" s="120" t="s">
        <v>2</v>
      </c>
      <c r="G629" s="232">
        <v>8102629</v>
      </c>
      <c r="H629" s="2" t="s">
        <v>7937</v>
      </c>
      <c r="I629" s="119"/>
      <c r="J629" s="235"/>
      <c r="K629" s="120"/>
      <c r="L629" s="120"/>
      <c r="M629" s="120"/>
      <c r="N629" s="119" t="s">
        <v>6498</v>
      </c>
      <c r="O629" s="1" t="s">
        <v>299</v>
      </c>
      <c r="P629" s="66" t="s">
        <v>8095</v>
      </c>
      <c r="Q629" s="6" t="s">
        <v>6538</v>
      </c>
      <c r="R629" s="10" t="s">
        <v>6539</v>
      </c>
      <c r="S629" s="1" t="s">
        <v>6539</v>
      </c>
      <c r="T629" s="9">
        <v>45910</v>
      </c>
      <c r="U629" s="67" t="s">
        <v>8096</v>
      </c>
      <c r="V629" s="9">
        <v>45910</v>
      </c>
      <c r="W629" s="1" t="s">
        <v>141</v>
      </c>
      <c r="X629" s="120">
        <f>NETWORKDAYS(Tabla1[[#This Row],[FECHA DEL INCIDENTE]],Tabla1[[#This Row],[FECHA DE RESPUESTA]])</f>
        <v>1</v>
      </c>
      <c r="Y629" s="120" t="str">
        <f>IF(Tabla1[[#This Row],[ESTADO]]="ACTIVA","ACTIVA",IF(Tabla1[[#This Row],[ESTADO]]="CERRADA","CERRADA",IF(Tabla1[[#This Row],[ESTADO]]="TRASLADADA","CERRADA",IF(Tabla1[[#This Row],[ESTADO]]="DESMONTADA","CERRADA",IF(Tabla1[[#This Row],[ESTADO]]="SEGUIMIENTO","ACTIVA")))))</f>
        <v>CERRADA</v>
      </c>
      <c r="Z629" s="120" t="str">
        <f>+IF(Tabla1[[#This Row],[T. RESPUESTA]]&lt;=1,"24 HORAS",IF(Tabla1[[#This Row],[T. RESPUESTA]]=2,"48 HORAS",IF(Tabla1[[#This Row],[T. RESPUESTA]]=3,"72 HORAS",IF(Tabla1[[#This Row],[T. RESPUESTA]]=4,"96 HORAS",IF(Tabla1[[#This Row],[T. RESPUESTA]]=5,"120 HORAS",IF(Tabla1[[#This Row],[T. RESPUESTA]]&gt;=6,"6 DIAS O MAS","ERROR"))))))</f>
        <v>24 HORAS</v>
      </c>
      <c r="AA629" s="120" t="s">
        <v>6355</v>
      </c>
      <c r="AB629" s="120" t="str">
        <f>TEXT(Tabla1[[#This Row],[FECHA DEL INCIDENTE]],"MMM-DD")</f>
        <v>sep-10</v>
      </c>
      <c r="AC629" s="122" t="e">
        <f>VLOOKUP(G629,'Archivo data rimac reclamos'!B:C,2,0)</f>
        <v>#N/A</v>
      </c>
      <c r="AD629" s="122" t="e">
        <f>VLOOKUP(Tabla1[[#This Row],[dn]],'Reporte de casos MAD'!H:W,16,0)</f>
        <v>#N/A</v>
      </c>
      <c r="AE629" s="120" t="e">
        <f>VLOOKUP(Tabla1[[#This Row],[dn]],'HOJA 3 MEDICAMENTOS'!G:Q,11,0)</f>
        <v>#N/A</v>
      </c>
      <c r="AF629" s="119" t="e">
        <f>VLOOKUP(Tabla1[[#This Row],[dn]],'base pendientes viva 1a'!C:Q,15,0)</f>
        <v>#N/A</v>
      </c>
      <c r="AG629" s="119"/>
      <c r="AH629" s="119"/>
      <c r="AI629" s="120" t="str">
        <f>VLOOKUP(Tabla1[[#This Row],[MOTIVO]],clasificador!A:C,2,0)</f>
        <v>Fallas TICS</v>
      </c>
      <c r="AJ629" s="120" t="str">
        <f>VLOOKUP(Tabla1[[#This Row],[MOTIVO]],clasificador!A:C,3,0)</f>
        <v>CALIDAD</v>
      </c>
      <c r="AK629" s="329"/>
    </row>
    <row r="630" spans="1:37" ht="18.75" hidden="1" customHeight="1">
      <c r="A630" s="1">
        <f>YEAR(Tabla1[[#This Row],[FECHA DEL INCIDENTE]])*100+MONTH(Tabla1[[#This Row],[FECHA DEL INCIDENTE]])</f>
        <v>202509</v>
      </c>
      <c r="B630" s="1" t="s">
        <v>6347</v>
      </c>
      <c r="C630" s="1" t="s">
        <v>6348</v>
      </c>
      <c r="D630" s="1" t="s">
        <v>1067</v>
      </c>
      <c r="E630" s="120" t="s">
        <v>400</v>
      </c>
      <c r="F630" s="1" t="s">
        <v>2</v>
      </c>
      <c r="G630" s="232">
        <v>8160074</v>
      </c>
      <c r="H630" s="2" t="s">
        <v>7945</v>
      </c>
      <c r="I630" s="119"/>
      <c r="J630" s="235"/>
      <c r="K630" s="120"/>
      <c r="L630" s="120"/>
      <c r="M630" s="120"/>
      <c r="N630" s="119" t="s">
        <v>6498</v>
      </c>
      <c r="O630" s="1" t="s">
        <v>299</v>
      </c>
      <c r="P630" s="121" t="s">
        <v>8097</v>
      </c>
      <c r="Q630" s="6" t="s">
        <v>6352</v>
      </c>
      <c r="R630" s="10" t="s">
        <v>338</v>
      </c>
      <c r="S630" s="1" t="s">
        <v>6353</v>
      </c>
      <c r="T630" s="9">
        <v>45911</v>
      </c>
      <c r="U630" s="67" t="s">
        <v>8098</v>
      </c>
      <c r="V630" s="9">
        <v>45912</v>
      </c>
      <c r="W630" s="1" t="s">
        <v>141</v>
      </c>
      <c r="X630" s="120">
        <f>NETWORKDAYS(Tabla1[[#This Row],[FECHA DEL INCIDENTE]],Tabla1[[#This Row],[FECHA DE RESPUESTA]])</f>
        <v>2</v>
      </c>
      <c r="Y630" s="120" t="str">
        <f>IF(Tabla1[[#This Row],[ESTADO]]="ACTIVA","ACTIVA",IF(Tabla1[[#This Row],[ESTADO]]="CERRADA","CERRADA",IF(Tabla1[[#This Row],[ESTADO]]="TRASLADADA","CERRADA",IF(Tabla1[[#This Row],[ESTADO]]="DESMONTADA","CERRADA",IF(Tabla1[[#This Row],[ESTADO]]="SEGUIMIENTO","ACTIVA")))))</f>
        <v>CERRADA</v>
      </c>
      <c r="Z630" s="120" t="str">
        <f>+IF(Tabla1[[#This Row],[T. RESPUESTA]]&lt;=1,"24 HORAS",IF(Tabla1[[#This Row],[T. RESPUESTA]]=2,"48 HORAS",IF(Tabla1[[#This Row],[T. RESPUESTA]]=3,"72 HORAS",IF(Tabla1[[#This Row],[T. RESPUESTA]]=4,"96 HORAS",IF(Tabla1[[#This Row],[T. RESPUESTA]]=5,"120 HORAS",IF(Tabla1[[#This Row],[T. RESPUESTA]]&gt;=6,"6 DIAS O MAS","ERROR"))))))</f>
        <v>48 HORAS</v>
      </c>
      <c r="AA630" s="120" t="s">
        <v>6355</v>
      </c>
      <c r="AB630" s="120" t="str">
        <f>TEXT(Tabla1[[#This Row],[FECHA DEL INCIDENTE]],"MMM-DD")</f>
        <v>sep-11</v>
      </c>
      <c r="AC630" s="122" t="e">
        <f>VLOOKUP(G630,'Archivo data rimac reclamos'!B:C,2,0)</f>
        <v>#N/A</v>
      </c>
      <c r="AD630" s="122" t="e">
        <f>VLOOKUP(Tabla1[[#This Row],[dn]],'Reporte de casos MAD'!H:W,16,0)</f>
        <v>#N/A</v>
      </c>
      <c r="AE630" s="120" t="e">
        <f>VLOOKUP(Tabla1[[#This Row],[dn]],'HOJA 3 MEDICAMENTOS'!G:Q,11,0)</f>
        <v>#N/A</v>
      </c>
      <c r="AF630" s="119" t="e">
        <f>VLOOKUP(Tabla1[[#This Row],[dn]],'base pendientes viva 1a'!C:Q,15,0)</f>
        <v>#N/A</v>
      </c>
      <c r="AG630" s="119"/>
      <c r="AH630" s="119"/>
      <c r="AI630" s="120" t="str">
        <f>VLOOKUP(Tabla1[[#This Row],[MOTIVO]],clasificador!A:C,2,0)</f>
        <v>Medicamentos</v>
      </c>
      <c r="AJ630" s="120" t="str">
        <f>VLOOKUP(Tabla1[[#This Row],[MOTIVO]],clasificador!A:C,3,0)</f>
        <v>SERVICIO</v>
      </c>
      <c r="AK630" s="329"/>
    </row>
    <row r="631" spans="1:37" ht="18.75" hidden="1" customHeight="1">
      <c r="A631" s="1">
        <f>YEAR(Tabla1[[#This Row],[FECHA DEL INCIDENTE]])*100+MONTH(Tabla1[[#This Row],[FECHA DEL INCIDENTE]])</f>
        <v>202509</v>
      </c>
      <c r="B631" s="1" t="s">
        <v>6347</v>
      </c>
      <c r="C631" s="1" t="s">
        <v>6348</v>
      </c>
      <c r="D631" s="1" t="s">
        <v>1067</v>
      </c>
      <c r="E631" s="120" t="s">
        <v>400</v>
      </c>
      <c r="F631" s="1" t="s">
        <v>2</v>
      </c>
      <c r="G631" s="232">
        <v>8743921</v>
      </c>
      <c r="H631" s="2" t="s">
        <v>8099</v>
      </c>
      <c r="I631" s="119"/>
      <c r="J631" s="235"/>
      <c r="K631" s="120"/>
      <c r="L631" s="120"/>
      <c r="M631" s="120"/>
      <c r="N631" s="119" t="s">
        <v>6498</v>
      </c>
      <c r="O631" s="1" t="s">
        <v>299</v>
      </c>
      <c r="P631" s="121" t="s">
        <v>8100</v>
      </c>
      <c r="Q631" s="6" t="s">
        <v>6352</v>
      </c>
      <c r="R631" s="10" t="s">
        <v>338</v>
      </c>
      <c r="S631" s="1" t="s">
        <v>6353</v>
      </c>
      <c r="T631" s="9">
        <v>45911</v>
      </c>
      <c r="U631" s="67" t="s">
        <v>8101</v>
      </c>
      <c r="V631" s="9">
        <v>45916</v>
      </c>
      <c r="W631" s="1" t="s">
        <v>141</v>
      </c>
      <c r="X631" s="120">
        <f>NETWORKDAYS(Tabla1[[#This Row],[FECHA DEL INCIDENTE]],Tabla1[[#This Row],[FECHA DE RESPUESTA]])</f>
        <v>4</v>
      </c>
      <c r="Y631" s="120" t="str">
        <f>IF(Tabla1[[#This Row],[ESTADO]]="ACTIVA","ACTIVA",IF(Tabla1[[#This Row],[ESTADO]]="CERRADA","CERRADA",IF(Tabla1[[#This Row],[ESTADO]]="TRASLADADA","CERRADA",IF(Tabla1[[#This Row],[ESTADO]]="DESMONTADA","CERRADA",IF(Tabla1[[#This Row],[ESTADO]]="SEGUIMIENTO","ACTIVA")))))</f>
        <v>CERRADA</v>
      </c>
      <c r="Z631" s="120" t="str">
        <f>+IF(Tabla1[[#This Row],[T. RESPUESTA]]&lt;=1,"24 HORAS",IF(Tabla1[[#This Row],[T. RESPUESTA]]=2,"48 HORAS",IF(Tabla1[[#This Row],[T. RESPUESTA]]=3,"72 HORAS",IF(Tabla1[[#This Row],[T. RESPUESTA]]=4,"96 HORAS",IF(Tabla1[[#This Row],[T. RESPUESTA]]=5,"120 HORAS",IF(Tabla1[[#This Row],[T. RESPUESTA]]&gt;=6,"6 DIAS O MAS","ERROR"))))))</f>
        <v>96 HORAS</v>
      </c>
      <c r="AA631" s="120" t="s">
        <v>6355</v>
      </c>
      <c r="AB631" s="120" t="str">
        <f>TEXT(Tabla1[[#This Row],[FECHA DEL INCIDENTE]],"MMM-DD")</f>
        <v>sep-11</v>
      </c>
      <c r="AC631" s="122" t="e">
        <f>VLOOKUP(G631,'Archivo data rimac reclamos'!B:C,2,0)</f>
        <v>#N/A</v>
      </c>
      <c r="AD631" s="122" t="e">
        <f>VLOOKUP(Tabla1[[#This Row],[dn]],'Reporte de casos MAD'!H:W,16,0)</f>
        <v>#N/A</v>
      </c>
      <c r="AE631" s="120" t="e">
        <f>VLOOKUP(Tabla1[[#This Row],[dn]],'HOJA 3 MEDICAMENTOS'!G:Q,11,0)</f>
        <v>#N/A</v>
      </c>
      <c r="AF631" s="119" t="str">
        <f>VLOOKUP(Tabla1[[#This Row],[dn]],'base pendientes viva 1a'!C:Q,15,0)</f>
        <v>SI</v>
      </c>
      <c r="AG631" s="119"/>
      <c r="AH631" s="119"/>
      <c r="AI631" s="120" t="str">
        <f>VLOOKUP(Tabla1[[#This Row],[MOTIVO]],clasificador!A:C,2,0)</f>
        <v>Medicamentos</v>
      </c>
      <c r="AJ631" s="120" t="str">
        <f>VLOOKUP(Tabla1[[#This Row],[MOTIVO]],clasificador!A:C,3,0)</f>
        <v>SERVICIO</v>
      </c>
      <c r="AK631" s="329"/>
    </row>
    <row r="632" spans="1:37" ht="18.75" hidden="1" customHeight="1">
      <c r="A632" s="328">
        <f>YEAR(Tabla1[[#This Row],[FECHA DEL INCIDENTE]])*100+MONTH(Tabla1[[#This Row],[FECHA DEL INCIDENTE]])</f>
        <v>202509</v>
      </c>
      <c r="B632" s="1" t="s">
        <v>6347</v>
      </c>
      <c r="C632" s="1" t="s">
        <v>6348</v>
      </c>
      <c r="D632" s="1" t="s">
        <v>1067</v>
      </c>
      <c r="E632" s="120" t="s">
        <v>400</v>
      </c>
      <c r="F632" s="1" t="s">
        <v>2</v>
      </c>
      <c r="G632" s="333">
        <v>41725790</v>
      </c>
      <c r="H632" s="334" t="s">
        <v>8102</v>
      </c>
      <c r="I632" s="329"/>
      <c r="J632" s="174">
        <v>963906583</v>
      </c>
      <c r="K632" s="156" t="s">
        <v>8103</v>
      </c>
      <c r="L632" s="328"/>
      <c r="M632" s="328"/>
      <c r="N632" s="119" t="s">
        <v>6498</v>
      </c>
      <c r="O632" s="1" t="s">
        <v>299</v>
      </c>
      <c r="P632" s="336" t="s">
        <v>8104</v>
      </c>
      <c r="Q632" s="6" t="s">
        <v>270</v>
      </c>
      <c r="R632" s="337"/>
      <c r="S632" s="328" t="s">
        <v>408</v>
      </c>
      <c r="T632" s="338">
        <v>45911</v>
      </c>
      <c r="U632" s="339" t="s">
        <v>8105</v>
      </c>
      <c r="V632" s="338">
        <v>45917</v>
      </c>
      <c r="W632" s="328" t="s">
        <v>141</v>
      </c>
      <c r="X632" s="328">
        <f>NETWORKDAYS(Tabla1[[#This Row],[FECHA DEL INCIDENTE]],Tabla1[[#This Row],[FECHA DE RESPUESTA]])</f>
        <v>5</v>
      </c>
      <c r="Y632" s="328" t="str">
        <f>IF(Tabla1[[#This Row],[ESTADO]]="ACTIVA","ACTIVA",IF(Tabla1[[#This Row],[ESTADO]]="CERRADA","CERRADA",IF(Tabla1[[#This Row],[ESTADO]]="TRASLADADA","CERRADA",IF(Tabla1[[#This Row],[ESTADO]]="DESMONTADA","CERRADA",IF(Tabla1[[#This Row],[ESTADO]]="SEGUIMIENTO","ACTIVA")))))</f>
        <v>CERRADA</v>
      </c>
      <c r="Z632" s="328" t="str">
        <f>+IF(Tabla1[[#This Row],[T. RESPUESTA]]&lt;=1,"24 HORAS",IF(Tabla1[[#This Row],[T. RESPUESTA]]=2,"48 HORAS",IF(Tabla1[[#This Row],[T. RESPUESTA]]=3,"72 HORAS",IF(Tabla1[[#This Row],[T. RESPUESTA]]=4,"96 HORAS",IF(Tabla1[[#This Row],[T. RESPUESTA]]=5,"120 HORAS",IF(Tabla1[[#This Row],[T. RESPUESTA]]&gt;=6,"6 DIAS O MAS","ERROR"))))))</f>
        <v>120 HORAS</v>
      </c>
      <c r="AA632" s="120" t="s">
        <v>6355</v>
      </c>
      <c r="AB632" s="120" t="str">
        <f>TEXT(Tabla1[[#This Row],[FECHA DEL INCIDENTE]],"MMM-DD")</f>
        <v>sep-11</v>
      </c>
      <c r="AC632" s="334" t="e">
        <f>VLOOKUP(G632,'Archivo data rimac reclamos'!B:C,2,0)</f>
        <v>#N/A</v>
      </c>
      <c r="AD632" s="334" t="e">
        <f>VLOOKUP(Tabla1[[#This Row],[dn]],'Reporte de casos MAD'!H:W,16,0)</f>
        <v>#N/A</v>
      </c>
      <c r="AE632" s="328" t="e">
        <f>VLOOKUP(Tabla1[[#This Row],[dn]],'HOJA 3 MEDICAMENTOS'!G:Q,11,0)</f>
        <v>#N/A</v>
      </c>
      <c r="AF632" s="329" t="e">
        <f>VLOOKUP(Tabla1[[#This Row],[dn]],'base pendientes viva 1a'!C:Q,15,0)</f>
        <v>#N/A</v>
      </c>
      <c r="AG632" s="329"/>
      <c r="AH632" s="329"/>
      <c r="AI632" s="328" t="str">
        <f>VLOOKUP(Tabla1[[#This Row],[MOTIVO]],clasificador!A:C,2,0)</f>
        <v>Atención Asistencial</v>
      </c>
      <c r="AJ632" s="328" t="str">
        <f>VLOOKUP(Tabla1[[#This Row],[MOTIVO]],clasificador!A:C,3,0)</f>
        <v>CALIDAD</v>
      </c>
      <c r="AK632" s="329"/>
    </row>
    <row r="633" spans="1:37" ht="18.75" customHeight="1">
      <c r="A633" s="1">
        <f>YEAR(Tabla1[[#This Row],[FECHA DEL INCIDENTE]])*100+MONTH(Tabla1[[#This Row],[FECHA DEL INCIDENTE]])</f>
        <v>202509</v>
      </c>
      <c r="B633" s="1" t="s">
        <v>6347</v>
      </c>
      <c r="C633" s="1" t="s">
        <v>6348</v>
      </c>
      <c r="D633" s="1" t="s">
        <v>1067</v>
      </c>
      <c r="E633" s="120" t="s">
        <v>400</v>
      </c>
      <c r="F633" s="1" t="s">
        <v>2</v>
      </c>
      <c r="G633" s="232">
        <v>40319301</v>
      </c>
      <c r="H633" s="2" t="s">
        <v>8106</v>
      </c>
      <c r="I633" s="119"/>
      <c r="J633" s="235"/>
      <c r="K633" s="120"/>
      <c r="L633" s="120"/>
      <c r="M633" s="120"/>
      <c r="N633" s="119" t="s">
        <v>6498</v>
      </c>
      <c r="O633" s="1" t="s">
        <v>299</v>
      </c>
      <c r="P633" s="121" t="s">
        <v>8107</v>
      </c>
      <c r="Q633" s="6" t="s">
        <v>313</v>
      </c>
      <c r="R633" s="10" t="s">
        <v>400</v>
      </c>
      <c r="S633" s="1" t="s">
        <v>320</v>
      </c>
      <c r="T633" s="117">
        <v>45912</v>
      </c>
      <c r="U633" s="67" t="s">
        <v>8108</v>
      </c>
      <c r="V633" s="117">
        <v>45917</v>
      </c>
      <c r="W633" s="1" t="s">
        <v>141</v>
      </c>
      <c r="X633" s="120">
        <f>NETWORKDAYS(Tabla1[[#This Row],[FECHA DEL INCIDENTE]],Tabla1[[#This Row],[FECHA DE RESPUESTA]])</f>
        <v>4</v>
      </c>
      <c r="Y633" s="120" t="str">
        <f>IF(Tabla1[[#This Row],[ESTADO]]="ACTIVA","ACTIVA",IF(Tabla1[[#This Row],[ESTADO]]="CERRADA","CERRADA",IF(Tabla1[[#This Row],[ESTADO]]="TRASLADADA","CERRADA",IF(Tabla1[[#This Row],[ESTADO]]="DESMONTADA","CERRADA",IF(Tabla1[[#This Row],[ESTADO]]="SEGUIMIENTO","ACTIVA")))))</f>
        <v>CERRADA</v>
      </c>
      <c r="Z633" s="120" t="str">
        <f>+IF(Tabla1[[#This Row],[T. RESPUESTA]]&lt;=1,"24 HORAS",IF(Tabla1[[#This Row],[T. RESPUESTA]]=2,"48 HORAS",IF(Tabla1[[#This Row],[T. RESPUESTA]]=3,"72 HORAS",IF(Tabla1[[#This Row],[T. RESPUESTA]]=4,"96 HORAS",IF(Tabla1[[#This Row],[T. RESPUESTA]]=5,"120 HORAS",IF(Tabla1[[#This Row],[T. RESPUESTA]]&gt;=6,"6 DIAS O MAS","ERROR"))))))</f>
        <v>96 HORAS</v>
      </c>
      <c r="AA633" s="120" t="s">
        <v>6355</v>
      </c>
      <c r="AB633" s="120" t="str">
        <f>TEXT(Tabla1[[#This Row],[FECHA DEL INCIDENTE]],"MMM-DD")</f>
        <v>sep-12</v>
      </c>
      <c r="AC633" s="122" t="e">
        <f>VLOOKUP(G633,'Archivo data rimac reclamos'!B:C,2,0)</f>
        <v>#N/A</v>
      </c>
      <c r="AD633" s="122" t="e">
        <f>VLOOKUP(Tabla1[[#This Row],[dn]],'Reporte de casos MAD'!H:W,16,0)</f>
        <v>#N/A</v>
      </c>
      <c r="AE633" s="120" t="e">
        <f>VLOOKUP(Tabla1[[#This Row],[dn]],'HOJA 3 MEDICAMENTOS'!G:Q,11,0)</f>
        <v>#N/A</v>
      </c>
      <c r="AF633" s="119" t="e">
        <f>VLOOKUP(Tabla1[[#This Row],[dn]],'base pendientes viva 1a'!C:Q,15,0)</f>
        <v>#N/A</v>
      </c>
      <c r="AG633" s="119"/>
      <c r="AH633" s="119"/>
      <c r="AI633" s="120" t="str">
        <f>VLOOKUP(Tabla1[[#This Row],[MOTIVO]],clasificador!A:C,2,0)</f>
        <v>Acceso</v>
      </c>
      <c r="AJ633" s="120" t="str">
        <f>VLOOKUP(Tabla1[[#This Row],[MOTIVO]],clasificador!A:C,3,0)</f>
        <v>SERVICIO</v>
      </c>
      <c r="AK633" s="329"/>
    </row>
    <row r="634" spans="1:37" ht="18.75" hidden="1" customHeight="1">
      <c r="A634" s="1">
        <f>YEAR(Tabla1[[#This Row],[FECHA DEL INCIDENTE]])*100+MONTH(Tabla1[[#This Row],[FECHA DEL INCIDENTE]])</f>
        <v>202509</v>
      </c>
      <c r="B634" s="1" t="s">
        <v>6347</v>
      </c>
      <c r="C634" s="1" t="s">
        <v>6348</v>
      </c>
      <c r="D634" s="1" t="s">
        <v>1067</v>
      </c>
      <c r="E634" s="120" t="s">
        <v>400</v>
      </c>
      <c r="F634" s="1" t="s">
        <v>2</v>
      </c>
      <c r="G634" s="232">
        <v>7792203</v>
      </c>
      <c r="H634" s="2" t="s">
        <v>8109</v>
      </c>
      <c r="I634" s="119"/>
      <c r="J634" s="235"/>
      <c r="K634" s="120"/>
      <c r="L634" s="120"/>
      <c r="M634" s="120"/>
      <c r="N634" s="119" t="s">
        <v>6498</v>
      </c>
      <c r="O634" s="1" t="s">
        <v>299</v>
      </c>
      <c r="P634" s="121" t="s">
        <v>8110</v>
      </c>
      <c r="Q634" s="6" t="s">
        <v>313</v>
      </c>
      <c r="R634" s="10" t="s">
        <v>408</v>
      </c>
      <c r="S634" s="1" t="s">
        <v>6718</v>
      </c>
      <c r="T634" s="117">
        <v>45915</v>
      </c>
      <c r="U634" s="67" t="s">
        <v>8111</v>
      </c>
      <c r="V634" s="117">
        <v>45915</v>
      </c>
      <c r="W634" s="1" t="s">
        <v>141</v>
      </c>
      <c r="X634" s="120">
        <f>NETWORKDAYS(Tabla1[[#This Row],[FECHA DEL INCIDENTE]],Tabla1[[#This Row],[FECHA DE RESPUESTA]])</f>
        <v>1</v>
      </c>
      <c r="Y634" s="120" t="str">
        <f>IF(Tabla1[[#This Row],[ESTADO]]="ACTIVA","ACTIVA",IF(Tabla1[[#This Row],[ESTADO]]="CERRADA","CERRADA",IF(Tabla1[[#This Row],[ESTADO]]="TRASLADADA","CERRADA",IF(Tabla1[[#This Row],[ESTADO]]="DESMONTADA","CERRADA",IF(Tabla1[[#This Row],[ESTADO]]="SEGUIMIENTO","ACTIVA")))))</f>
        <v>CERRADA</v>
      </c>
      <c r="Z634" s="120" t="str">
        <f>+IF(Tabla1[[#This Row],[T. RESPUESTA]]&lt;=1,"24 HORAS",IF(Tabla1[[#This Row],[T. RESPUESTA]]=2,"48 HORAS",IF(Tabla1[[#This Row],[T. RESPUESTA]]=3,"72 HORAS",IF(Tabla1[[#This Row],[T. RESPUESTA]]=4,"96 HORAS",IF(Tabla1[[#This Row],[T. RESPUESTA]]=5,"120 HORAS",IF(Tabla1[[#This Row],[T. RESPUESTA]]&gt;=6,"6 DIAS O MAS","ERROR"))))))</f>
        <v>24 HORAS</v>
      </c>
      <c r="AA634" s="120" t="s">
        <v>6355</v>
      </c>
      <c r="AB634" s="120" t="str">
        <f>TEXT(Tabla1[[#This Row],[FECHA DEL INCIDENTE]],"MMM-DD")</f>
        <v>sep-15</v>
      </c>
      <c r="AC634" s="122" t="e">
        <f>VLOOKUP(G634,'Archivo data rimac reclamos'!B:C,2,0)</f>
        <v>#N/A</v>
      </c>
      <c r="AD634" s="122" t="e">
        <f>VLOOKUP(Tabla1[[#This Row],[dn]],'Reporte de casos MAD'!H:W,16,0)</f>
        <v>#N/A</v>
      </c>
      <c r="AE634" s="120" t="e">
        <f>VLOOKUP(Tabla1[[#This Row],[dn]],'HOJA 3 MEDICAMENTOS'!G:Q,11,0)</f>
        <v>#N/A</v>
      </c>
      <c r="AF634" s="119" t="e">
        <f>VLOOKUP(Tabla1[[#This Row],[dn]],'base pendientes viva 1a'!C:Q,15,0)</f>
        <v>#N/A</v>
      </c>
      <c r="AG634" s="119"/>
      <c r="AH634" s="119"/>
      <c r="AI634" s="120" t="str">
        <f>VLOOKUP(Tabla1[[#This Row],[MOTIVO]],clasificador!A:C,2,0)</f>
        <v>Acceso</v>
      </c>
      <c r="AJ634" s="120" t="str">
        <f>VLOOKUP(Tabla1[[#This Row],[MOTIVO]],clasificador!A:C,3,0)</f>
        <v>SERVICIO</v>
      </c>
      <c r="AK634" s="329"/>
    </row>
    <row r="635" spans="1:37" ht="18.75" customHeight="1">
      <c r="A635" s="1">
        <f>YEAR(Tabla1[[#This Row],[FECHA DEL INCIDENTE]])*100+MONTH(Tabla1[[#This Row],[FECHA DEL INCIDENTE]])</f>
        <v>202509</v>
      </c>
      <c r="B635" s="1" t="s">
        <v>6347</v>
      </c>
      <c r="C635" s="1" t="s">
        <v>6348</v>
      </c>
      <c r="D635" s="1" t="s">
        <v>1067</v>
      </c>
      <c r="E635" s="120" t="s">
        <v>400</v>
      </c>
      <c r="F635" s="1" t="s">
        <v>2</v>
      </c>
      <c r="G635" s="232">
        <v>10653080</v>
      </c>
      <c r="H635" s="2" t="s">
        <v>8112</v>
      </c>
      <c r="I635" s="119"/>
      <c r="J635" s="235">
        <v>985949052</v>
      </c>
      <c r="K635" s="69" t="s">
        <v>8113</v>
      </c>
      <c r="L635" s="120"/>
      <c r="M635" s="120"/>
      <c r="N635" s="119" t="s">
        <v>6498</v>
      </c>
      <c r="O635" s="1" t="s">
        <v>299</v>
      </c>
      <c r="P635" s="121" t="s">
        <v>8114</v>
      </c>
      <c r="Q635" s="6" t="s">
        <v>313</v>
      </c>
      <c r="R635" s="10" t="s">
        <v>400</v>
      </c>
      <c r="S635" s="1" t="s">
        <v>331</v>
      </c>
      <c r="T635" s="117">
        <v>45915</v>
      </c>
      <c r="U635" s="67" t="s">
        <v>8115</v>
      </c>
      <c r="V635" s="117">
        <v>45915</v>
      </c>
      <c r="W635" s="1" t="s">
        <v>141</v>
      </c>
      <c r="X635" s="120">
        <f>NETWORKDAYS(Tabla1[[#This Row],[FECHA DEL INCIDENTE]],Tabla1[[#This Row],[FECHA DE RESPUESTA]])</f>
        <v>1</v>
      </c>
      <c r="Y635" s="120" t="str">
        <f>IF(Tabla1[[#This Row],[ESTADO]]="ACTIVA","ACTIVA",IF(Tabla1[[#This Row],[ESTADO]]="CERRADA","CERRADA",IF(Tabla1[[#This Row],[ESTADO]]="TRASLADADA","CERRADA",IF(Tabla1[[#This Row],[ESTADO]]="DESMONTADA","CERRADA",IF(Tabla1[[#This Row],[ESTADO]]="SEGUIMIENTO","ACTIVA")))))</f>
        <v>CERRADA</v>
      </c>
      <c r="Z635" s="120" t="str">
        <f>+IF(Tabla1[[#This Row],[T. RESPUESTA]]&lt;=1,"24 HORAS",IF(Tabla1[[#This Row],[T. RESPUESTA]]=2,"48 HORAS",IF(Tabla1[[#This Row],[T. RESPUESTA]]=3,"72 HORAS",IF(Tabla1[[#This Row],[T. RESPUESTA]]=4,"96 HORAS",IF(Tabla1[[#This Row],[T. RESPUESTA]]=5,"120 HORAS",IF(Tabla1[[#This Row],[T. RESPUESTA]]&gt;=6,"6 DIAS O MAS","ERROR"))))))</f>
        <v>24 HORAS</v>
      </c>
      <c r="AA635" s="120" t="s">
        <v>6355</v>
      </c>
      <c r="AB635" s="120" t="str">
        <f>TEXT(Tabla1[[#This Row],[FECHA DEL INCIDENTE]],"MMM-DD")</f>
        <v>sep-15</v>
      </c>
      <c r="AC635" s="122" t="e">
        <f>VLOOKUP(G635,'Archivo data rimac reclamos'!B:C,2,0)</f>
        <v>#N/A</v>
      </c>
      <c r="AD635" s="122" t="e">
        <f>VLOOKUP(Tabla1[[#This Row],[dn]],'Reporte de casos MAD'!H:W,16,0)</f>
        <v>#N/A</v>
      </c>
      <c r="AE635" s="120" t="e">
        <f>VLOOKUP(Tabla1[[#This Row],[dn]],'HOJA 3 MEDICAMENTOS'!G:Q,11,0)</f>
        <v>#N/A</v>
      </c>
      <c r="AF635" s="119" t="e">
        <f>VLOOKUP(Tabla1[[#This Row],[dn]],'base pendientes viva 1a'!C:Q,15,0)</f>
        <v>#N/A</v>
      </c>
      <c r="AG635" s="119"/>
      <c r="AH635" s="119"/>
      <c r="AI635" s="120" t="str">
        <f>VLOOKUP(Tabla1[[#This Row],[MOTIVO]],clasificador!A:C,2,0)</f>
        <v>Acceso</v>
      </c>
      <c r="AJ635" s="120" t="str">
        <f>VLOOKUP(Tabla1[[#This Row],[MOTIVO]],clasificador!A:C,3,0)</f>
        <v>SERVICIO</v>
      </c>
      <c r="AK635" s="329"/>
    </row>
    <row r="636" spans="1:37" ht="18.75" hidden="1" customHeight="1">
      <c r="A636" s="120">
        <f>YEAR(Tabla1[[#This Row],[FECHA DEL INCIDENTE]])*100+MONTH(Tabla1[[#This Row],[FECHA DEL INCIDENTE]])</f>
        <v>202509</v>
      </c>
      <c r="B636" s="1" t="s">
        <v>6347</v>
      </c>
      <c r="C636" s="1" t="s">
        <v>6348</v>
      </c>
      <c r="D636" s="1" t="s">
        <v>1067</v>
      </c>
      <c r="E636" s="120" t="s">
        <v>400</v>
      </c>
      <c r="F636" s="120" t="s">
        <v>2</v>
      </c>
      <c r="G636" s="208">
        <v>9904737</v>
      </c>
      <c r="H636" s="2" t="s">
        <v>8116</v>
      </c>
      <c r="I636"/>
      <c r="J636" s="176"/>
      <c r="K636" s="1"/>
      <c r="L636" s="1"/>
      <c r="M636" s="1"/>
      <c r="N636" s="119" t="s">
        <v>6498</v>
      </c>
      <c r="O636" s="1" t="s">
        <v>299</v>
      </c>
      <c r="P636" s="66" t="s">
        <v>8117</v>
      </c>
      <c r="Q636" s="6" t="s">
        <v>6352</v>
      </c>
      <c r="R636" s="10" t="s">
        <v>338</v>
      </c>
      <c r="S636" s="1" t="s">
        <v>6353</v>
      </c>
      <c r="T636" s="117">
        <v>45915</v>
      </c>
      <c r="U636" s="67" t="s">
        <v>8118</v>
      </c>
      <c r="V636" s="332">
        <v>45915</v>
      </c>
      <c r="W636" s="1" t="s">
        <v>141</v>
      </c>
      <c r="X636" s="1">
        <f>NETWORKDAYS(Tabla1[[#This Row],[FECHA DEL INCIDENTE]],Tabla1[[#This Row],[FECHA DE RESPUESTA]])</f>
        <v>1</v>
      </c>
      <c r="Y636" s="120" t="str">
        <f>IF(Tabla1[[#This Row],[ESTADO]]="ACTIVA","ACTIVA",IF(Tabla1[[#This Row],[ESTADO]]="CERRADA","CERRADA",IF(Tabla1[[#This Row],[ESTADO]]="TRASLADADA","CERRADA",IF(Tabla1[[#This Row],[ESTADO]]="DESMONTADA","CERRADA",IF(Tabla1[[#This Row],[ESTADO]]="SEGUIMIENTO","ACTIVA")))))</f>
        <v>CERRADA</v>
      </c>
      <c r="Z636" s="1" t="str">
        <f>+IF(Tabla1[[#This Row],[T. RESPUESTA]]&lt;=1,"24 HORAS",IF(Tabla1[[#This Row],[T. RESPUESTA]]=2,"48 HORAS",IF(Tabla1[[#This Row],[T. RESPUESTA]]=3,"72 HORAS",IF(Tabla1[[#This Row],[T. RESPUESTA]]=4,"96 HORAS",IF(Tabla1[[#This Row],[T. RESPUESTA]]=5,"120 HORAS",IF(Tabla1[[#This Row],[T. RESPUESTA]]&gt;=6,"6 DIAS O MAS","ERROR"))))))</f>
        <v>24 HORAS</v>
      </c>
      <c r="AA636" s="120" t="s">
        <v>6355</v>
      </c>
      <c r="AB636" s="120" t="str">
        <f>TEXT(Tabla1[[#This Row],[FECHA DEL INCIDENTE]],"MMM-DD")</f>
        <v>sep-15</v>
      </c>
      <c r="AC636" s="2" t="e">
        <f>VLOOKUP(G636,'Archivo data rimac reclamos'!B:C,2,0)</f>
        <v>#N/A</v>
      </c>
      <c r="AD636" s="2" t="e">
        <f>VLOOKUP(Tabla1[[#This Row],[dn]],'Reporte de casos MAD'!H:W,16,0)</f>
        <v>#N/A</v>
      </c>
      <c r="AE636" s="1" t="e">
        <f>VLOOKUP(Tabla1[[#This Row],[dn]],'HOJA 3 MEDICAMENTOS'!G:Q,11,0)</f>
        <v>#N/A</v>
      </c>
      <c r="AF636" t="e">
        <f>VLOOKUP(Tabla1[[#This Row],[dn]],'base pendientes viva 1a'!C:Q,15,0)</f>
        <v>#N/A</v>
      </c>
      <c r="AG636"/>
      <c r="AH636"/>
      <c r="AI636" s="1" t="str">
        <f>VLOOKUP(Tabla1[[#This Row],[MOTIVO]],clasificador!A:C,2,0)</f>
        <v>Medicamentos</v>
      </c>
      <c r="AJ636" s="1" t="str">
        <f>VLOOKUP(Tabla1[[#This Row],[MOTIVO]],clasificador!A:C,3,0)</f>
        <v>SERVICIO</v>
      </c>
      <c r="AK636" s="329"/>
    </row>
    <row r="637" spans="1:37" ht="18.75" hidden="1" customHeight="1">
      <c r="A637" s="120">
        <f>YEAR(Tabla1[[#This Row],[FECHA DEL INCIDENTE]])*100+MONTH(Tabla1[[#This Row],[FECHA DEL INCIDENTE]])</f>
        <v>202509</v>
      </c>
      <c r="B637" s="1" t="s">
        <v>6347</v>
      </c>
      <c r="C637" s="1" t="s">
        <v>6348</v>
      </c>
      <c r="D637" s="1" t="s">
        <v>1067</v>
      </c>
      <c r="E637" s="120" t="s">
        <v>400</v>
      </c>
      <c r="F637" s="120" t="s">
        <v>2</v>
      </c>
      <c r="G637" s="208">
        <v>7815648</v>
      </c>
      <c r="H637" s="2" t="s">
        <v>7523</v>
      </c>
      <c r="I637"/>
      <c r="J637" s="176"/>
      <c r="K637" s="1"/>
      <c r="L637" s="1"/>
      <c r="M637" s="1"/>
      <c r="N637" s="119" t="s">
        <v>6498</v>
      </c>
      <c r="O637" s="1" t="s">
        <v>299</v>
      </c>
      <c r="P637" s="66" t="s">
        <v>8119</v>
      </c>
      <c r="Q637" s="6" t="s">
        <v>270</v>
      </c>
      <c r="R637" s="10" t="s">
        <v>7274</v>
      </c>
      <c r="S637" s="1" t="s">
        <v>7354</v>
      </c>
      <c r="T637" s="117">
        <v>45916</v>
      </c>
      <c r="U637" s="67" t="s">
        <v>8120</v>
      </c>
      <c r="V637" s="117">
        <v>45918</v>
      </c>
      <c r="W637" s="1" t="s">
        <v>141</v>
      </c>
      <c r="X637" s="1">
        <f>NETWORKDAYS(Tabla1[[#This Row],[FECHA DEL INCIDENTE]],Tabla1[[#This Row],[FECHA DE RESPUESTA]])</f>
        <v>3</v>
      </c>
      <c r="Y637" s="120" t="str">
        <f>IF(Tabla1[[#This Row],[ESTADO]]="ACTIVA","ACTIVA",IF(Tabla1[[#This Row],[ESTADO]]="CERRADA","CERRADA",IF(Tabla1[[#This Row],[ESTADO]]="TRASLADADA","CERRADA",IF(Tabla1[[#This Row],[ESTADO]]="DESMONTADA","CERRADA",IF(Tabla1[[#This Row],[ESTADO]]="SEGUIMIENTO","ACTIVA")))))</f>
        <v>CERRADA</v>
      </c>
      <c r="Z637" s="1" t="str">
        <f>+IF(Tabla1[[#This Row],[T. RESPUESTA]]&lt;=1,"24 HORAS",IF(Tabla1[[#This Row],[T. RESPUESTA]]=2,"48 HORAS",IF(Tabla1[[#This Row],[T. RESPUESTA]]=3,"72 HORAS",IF(Tabla1[[#This Row],[T. RESPUESTA]]=4,"96 HORAS",IF(Tabla1[[#This Row],[T. RESPUESTA]]=5,"120 HORAS",IF(Tabla1[[#This Row],[T. RESPUESTA]]&gt;=6,"6 DIAS O MAS","ERROR"))))))</f>
        <v>72 HORAS</v>
      </c>
      <c r="AA637" s="120" t="s">
        <v>6355</v>
      </c>
      <c r="AB637" s="120" t="str">
        <f>TEXT(Tabla1[[#This Row],[FECHA DEL INCIDENTE]],"MMM-DD")</f>
        <v>sep-16</v>
      </c>
      <c r="AC637" s="2" t="e">
        <f>VLOOKUP(G637,'Archivo data rimac reclamos'!B:C,2,0)</f>
        <v>#N/A</v>
      </c>
      <c r="AD637" s="2" t="e">
        <f>VLOOKUP(Tabla1[[#This Row],[dn]],'Reporte de casos MAD'!H:W,16,0)</f>
        <v>#N/A</v>
      </c>
      <c r="AE637" s="1" t="e">
        <f>VLOOKUP(Tabla1[[#This Row],[dn]],'HOJA 3 MEDICAMENTOS'!G:Q,11,0)</f>
        <v>#N/A</v>
      </c>
      <c r="AF637" t="e">
        <f>VLOOKUP(Tabla1[[#This Row],[dn]],'base pendientes viva 1a'!C:Q,15,0)</f>
        <v>#N/A</v>
      </c>
      <c r="AG637"/>
      <c r="AH637"/>
      <c r="AI637" s="1" t="str">
        <f>VLOOKUP(Tabla1[[#This Row],[MOTIVO]],clasificador!A:C,2,0)</f>
        <v>Atención Asistencial</v>
      </c>
      <c r="AJ637" s="1" t="str">
        <f>VLOOKUP(Tabla1[[#This Row],[MOTIVO]],clasificador!A:C,3,0)</f>
        <v>CALIDAD</v>
      </c>
      <c r="AK637" s="329"/>
    </row>
    <row r="638" spans="1:37" ht="18.75" customHeight="1">
      <c r="A638" s="120">
        <f>YEAR(Tabla1[[#This Row],[FECHA DEL INCIDENTE]])*100+MONTH(Tabla1[[#This Row],[FECHA DEL INCIDENTE]])</f>
        <v>202509</v>
      </c>
      <c r="B638" s="1" t="s">
        <v>6347</v>
      </c>
      <c r="C638" s="1" t="s">
        <v>6348</v>
      </c>
      <c r="D638" s="1" t="s">
        <v>1067</v>
      </c>
      <c r="E638" s="120" t="s">
        <v>400</v>
      </c>
      <c r="F638" s="120" t="s">
        <v>2</v>
      </c>
      <c r="G638" s="208">
        <v>29716505</v>
      </c>
      <c r="H638" s="2" t="s">
        <v>7806</v>
      </c>
      <c r="I638"/>
      <c r="J638" s="176"/>
      <c r="K638" s="1"/>
      <c r="L638" s="1"/>
      <c r="M638" s="1"/>
      <c r="N638" s="119" t="s">
        <v>6498</v>
      </c>
      <c r="O638" s="1" t="s">
        <v>299</v>
      </c>
      <c r="P638" s="66" t="s">
        <v>8121</v>
      </c>
      <c r="Q638" s="6" t="s">
        <v>270</v>
      </c>
      <c r="R638" s="10" t="s">
        <v>400</v>
      </c>
      <c r="S638" s="1" t="s">
        <v>318</v>
      </c>
      <c r="T638" s="117">
        <v>45916</v>
      </c>
      <c r="U638" s="67" t="s">
        <v>8122</v>
      </c>
      <c r="V638" s="117">
        <v>45931</v>
      </c>
      <c r="W638" s="1" t="s">
        <v>141</v>
      </c>
      <c r="X638" s="1">
        <f>NETWORKDAYS(Tabla1[[#This Row],[FECHA DEL INCIDENTE]],Tabla1[[#This Row],[FECHA DE RESPUESTA]])</f>
        <v>12</v>
      </c>
      <c r="Y638" s="120" t="str">
        <f>IF(Tabla1[[#This Row],[ESTADO]]="ACTIVA","ACTIVA",IF(Tabla1[[#This Row],[ESTADO]]="CERRADA","CERRADA",IF(Tabla1[[#This Row],[ESTADO]]="TRASLADADA","CERRADA",IF(Tabla1[[#This Row],[ESTADO]]="DESMONTADA","CERRADA",IF(Tabla1[[#This Row],[ESTADO]]="SEGUIMIENTO","ACTIVA")))))</f>
        <v>CERRADA</v>
      </c>
      <c r="Z638" s="1" t="str">
        <f>+IF(Tabla1[[#This Row],[T. RESPUESTA]]&lt;=1,"24 HORAS",IF(Tabla1[[#This Row],[T. RESPUESTA]]=2,"48 HORAS",IF(Tabla1[[#This Row],[T. RESPUESTA]]=3,"72 HORAS",IF(Tabla1[[#This Row],[T. RESPUESTA]]=4,"96 HORAS",IF(Tabla1[[#This Row],[T. RESPUESTA]]=5,"120 HORAS",IF(Tabla1[[#This Row],[T. RESPUESTA]]&gt;=6,"6 DIAS O MAS","ERROR"))))))</f>
        <v>6 DIAS O MAS</v>
      </c>
      <c r="AA638" s="120" t="s">
        <v>6355</v>
      </c>
      <c r="AB638" s="120" t="str">
        <f>TEXT(Tabla1[[#This Row],[FECHA DEL INCIDENTE]],"MMM-DD")</f>
        <v>sep-16</v>
      </c>
      <c r="AC638" s="2" t="e">
        <f>VLOOKUP(G638,'Archivo data rimac reclamos'!B:C,2,0)</f>
        <v>#N/A</v>
      </c>
      <c r="AD638" s="2" t="e">
        <f>VLOOKUP(Tabla1[[#This Row],[dn]],'Reporte de casos MAD'!H:W,16,0)</f>
        <v>#N/A</v>
      </c>
      <c r="AE638" s="1" t="e">
        <f>VLOOKUP(Tabla1[[#This Row],[dn]],'HOJA 3 MEDICAMENTOS'!G:Q,11,0)</f>
        <v>#N/A</v>
      </c>
      <c r="AF638" t="e">
        <f>VLOOKUP(Tabla1[[#This Row],[dn]],'base pendientes viva 1a'!C:Q,15,0)</f>
        <v>#N/A</v>
      </c>
      <c r="AG638"/>
      <c r="AH638"/>
      <c r="AI638" s="1" t="str">
        <f>VLOOKUP(Tabla1[[#This Row],[MOTIVO]],clasificador!A:C,2,0)</f>
        <v>Atención Asistencial</v>
      </c>
      <c r="AJ638" s="1" t="str">
        <f>VLOOKUP(Tabla1[[#This Row],[MOTIVO]],clasificador!A:C,3,0)</f>
        <v>CALIDAD</v>
      </c>
      <c r="AK638" s="329"/>
    </row>
    <row r="639" spans="1:37" ht="18.75" hidden="1" customHeight="1">
      <c r="A639" s="1">
        <f>YEAR(Tabla1[[#This Row],[FECHA DEL INCIDENTE]])*100+MONTH(Tabla1[[#This Row],[FECHA DEL INCIDENTE]])</f>
        <v>202509</v>
      </c>
      <c r="B639" s="1" t="s">
        <v>6347</v>
      </c>
      <c r="C639" s="1" t="s">
        <v>6348</v>
      </c>
      <c r="D639" s="1" t="s">
        <v>1067</v>
      </c>
      <c r="E639" s="120" t="s">
        <v>400</v>
      </c>
      <c r="F639" s="1" t="s">
        <v>2</v>
      </c>
      <c r="G639" s="232">
        <v>10001118</v>
      </c>
      <c r="H639" s="2" t="s">
        <v>8092</v>
      </c>
      <c r="I639" s="119"/>
      <c r="J639" s="235"/>
      <c r="K639" s="120"/>
      <c r="L639" s="120"/>
      <c r="M639" s="120"/>
      <c r="N639" s="119" t="s">
        <v>6498</v>
      </c>
      <c r="O639" s="1" t="s">
        <v>299</v>
      </c>
      <c r="P639" s="121" t="s">
        <v>8123</v>
      </c>
      <c r="Q639" s="6" t="s">
        <v>7304</v>
      </c>
      <c r="R639" s="10" t="s">
        <v>6539</v>
      </c>
      <c r="S639" s="1" t="s">
        <v>6539</v>
      </c>
      <c r="T639" s="117">
        <v>45917</v>
      </c>
      <c r="U639" s="67" t="s">
        <v>8124</v>
      </c>
      <c r="V639" s="117">
        <v>45917</v>
      </c>
      <c r="W639" s="1" t="s">
        <v>141</v>
      </c>
      <c r="X639" s="120">
        <f>NETWORKDAYS(Tabla1[[#This Row],[FECHA DEL INCIDENTE]],Tabla1[[#This Row],[FECHA DE RESPUESTA]])</f>
        <v>1</v>
      </c>
      <c r="Y639" s="120" t="str">
        <f>IF(Tabla1[[#This Row],[ESTADO]]="ACTIVA","ACTIVA",IF(Tabla1[[#This Row],[ESTADO]]="CERRADA","CERRADA",IF(Tabla1[[#This Row],[ESTADO]]="TRASLADADA","CERRADA",IF(Tabla1[[#This Row],[ESTADO]]="DESMONTADA","CERRADA",IF(Tabla1[[#This Row],[ESTADO]]="SEGUIMIENTO","ACTIVA")))))</f>
        <v>CERRADA</v>
      </c>
      <c r="Z639" s="120" t="str">
        <f>+IF(Tabla1[[#This Row],[T. RESPUESTA]]&lt;=1,"24 HORAS",IF(Tabla1[[#This Row],[T. RESPUESTA]]=2,"48 HORAS",IF(Tabla1[[#This Row],[T. RESPUESTA]]=3,"72 HORAS",IF(Tabla1[[#This Row],[T. RESPUESTA]]=4,"96 HORAS",IF(Tabla1[[#This Row],[T. RESPUESTA]]=5,"120 HORAS",IF(Tabla1[[#This Row],[T. RESPUESTA]]&gt;=6,"6 DIAS O MAS","ERROR"))))))</f>
        <v>24 HORAS</v>
      </c>
      <c r="AA639" s="120" t="s">
        <v>6355</v>
      </c>
      <c r="AB639" s="120" t="str">
        <f>TEXT(Tabla1[[#This Row],[FECHA DEL INCIDENTE]],"MMM-DD")</f>
        <v>sep-17</v>
      </c>
      <c r="AC639" s="122" t="e">
        <f>VLOOKUP(G639,'Archivo data rimac reclamos'!B:C,2,0)</f>
        <v>#N/A</v>
      </c>
      <c r="AD639" s="122" t="e">
        <f>VLOOKUP(Tabla1[[#This Row],[dn]],'Reporte de casos MAD'!H:W,16,0)</f>
        <v>#N/A</v>
      </c>
      <c r="AE639" s="120" t="e">
        <f>VLOOKUP(Tabla1[[#This Row],[dn]],'HOJA 3 MEDICAMENTOS'!G:Q,11,0)</f>
        <v>#N/A</v>
      </c>
      <c r="AF639" s="119" t="e">
        <f>VLOOKUP(Tabla1[[#This Row],[dn]],'base pendientes viva 1a'!C:Q,15,0)</f>
        <v>#N/A</v>
      </c>
      <c r="AG639" s="119"/>
      <c r="AH639" s="119"/>
      <c r="AI639" s="120" t="str">
        <f>VLOOKUP(Tabla1[[#This Row],[MOTIVO]],clasificador!A:C,2,0)</f>
        <v>Tramites Administrativos</v>
      </c>
      <c r="AJ639" s="120" t="str">
        <f>VLOOKUP(Tabla1[[#This Row],[MOTIVO]],clasificador!A:C,3,0)</f>
        <v>CALIDAD</v>
      </c>
      <c r="AK639" s="329"/>
    </row>
    <row r="640" spans="1:37" ht="18.75" hidden="1" customHeight="1">
      <c r="A640" s="120">
        <f>YEAR(Tabla1[[#This Row],[FECHA DEL INCIDENTE]])*100+MONTH(Tabla1[[#This Row],[FECHA DEL INCIDENTE]])</f>
        <v>202509</v>
      </c>
      <c r="B640" s="1" t="s">
        <v>6347</v>
      </c>
      <c r="C640" s="1" t="s">
        <v>6348</v>
      </c>
      <c r="D640" s="1" t="s">
        <v>1067</v>
      </c>
      <c r="E640" s="120" t="s">
        <v>400</v>
      </c>
      <c r="F640" s="120" t="s">
        <v>2</v>
      </c>
      <c r="G640" s="208">
        <v>6927900</v>
      </c>
      <c r="H640" s="2" t="s">
        <v>6510</v>
      </c>
      <c r="I640"/>
      <c r="J640" s="176"/>
      <c r="K640" s="1"/>
      <c r="L640" s="1"/>
      <c r="M640" s="1"/>
      <c r="N640" s="119" t="s">
        <v>6498</v>
      </c>
      <c r="O640" s="1" t="s">
        <v>299</v>
      </c>
      <c r="P640" s="66" t="s">
        <v>8125</v>
      </c>
      <c r="Q640" s="6" t="s">
        <v>6700</v>
      </c>
      <c r="R640" s="10" t="s">
        <v>408</v>
      </c>
      <c r="S640" s="1" t="s">
        <v>7985</v>
      </c>
      <c r="T640" s="117">
        <v>45918</v>
      </c>
      <c r="U640" s="67" t="s">
        <v>8126</v>
      </c>
      <c r="V640" s="117">
        <v>45933</v>
      </c>
      <c r="W640" s="1" t="s">
        <v>141</v>
      </c>
      <c r="X640" s="1">
        <f>NETWORKDAYS(Tabla1[[#This Row],[FECHA DEL INCIDENTE]],Tabla1[[#This Row],[FECHA DE RESPUESTA]])</f>
        <v>12</v>
      </c>
      <c r="Y640" s="120" t="str">
        <f>IF(Tabla1[[#This Row],[ESTADO]]="ACTIVA","ACTIVA",IF(Tabla1[[#This Row],[ESTADO]]="CERRADA","CERRADA",IF(Tabla1[[#This Row],[ESTADO]]="TRASLADADA","CERRADA",IF(Tabla1[[#This Row],[ESTADO]]="DESMONTADA","CERRADA",IF(Tabla1[[#This Row],[ESTADO]]="SEGUIMIENTO","ACTIVA")))))</f>
        <v>CERRADA</v>
      </c>
      <c r="Z640" s="1" t="str">
        <f>+IF(Tabla1[[#This Row],[T. RESPUESTA]]&lt;=1,"24 HORAS",IF(Tabla1[[#This Row],[T. RESPUESTA]]=2,"48 HORAS",IF(Tabla1[[#This Row],[T. RESPUESTA]]=3,"72 HORAS",IF(Tabla1[[#This Row],[T. RESPUESTA]]=4,"96 HORAS",IF(Tabla1[[#This Row],[T. RESPUESTA]]=5,"120 HORAS",IF(Tabla1[[#This Row],[T. RESPUESTA]]&gt;=6,"6 DIAS O MAS","ERROR"))))))</f>
        <v>6 DIAS O MAS</v>
      </c>
      <c r="AA640" s="120" t="s">
        <v>6355</v>
      </c>
      <c r="AB640" s="120" t="str">
        <f>TEXT(Tabla1[[#This Row],[FECHA DEL INCIDENTE]],"MMM-DD")</f>
        <v>sep-18</v>
      </c>
      <c r="AC640" s="2" t="e">
        <f>VLOOKUP(G640,'Archivo data rimac reclamos'!B:C,2,0)</f>
        <v>#N/A</v>
      </c>
      <c r="AD640" s="2" t="e">
        <f>VLOOKUP(Tabla1[[#This Row],[dn]],'Reporte de casos MAD'!H:W,16,0)</f>
        <v>#N/A</v>
      </c>
      <c r="AE640" s="1" t="e">
        <f>VLOOKUP(Tabla1[[#This Row],[dn]],'HOJA 3 MEDICAMENTOS'!G:Q,11,0)</f>
        <v>#N/A</v>
      </c>
      <c r="AF640" t="str">
        <f>VLOOKUP(Tabla1[[#This Row],[dn]],'base pendientes viva 1a'!C:Q,15,0)</f>
        <v>SI</v>
      </c>
      <c r="AG640"/>
      <c r="AH640"/>
      <c r="AI640" s="1" t="str">
        <f>VLOOKUP(Tabla1[[#This Row],[MOTIVO]],clasificador!A:C,2,0)</f>
        <v>Acceso</v>
      </c>
      <c r="AJ640" s="1" t="str">
        <f>VLOOKUP(Tabla1[[#This Row],[MOTIVO]],clasificador!A:C,3,0)</f>
        <v>SERVICIO</v>
      </c>
      <c r="AK640" s="329"/>
    </row>
    <row r="641" spans="1:37" ht="18.75" customHeight="1">
      <c r="A641" s="120">
        <f>YEAR(Tabla1[[#This Row],[FECHA DEL INCIDENTE]])*100+MONTH(Tabla1[[#This Row],[FECHA DEL INCIDENTE]])</f>
        <v>202509</v>
      </c>
      <c r="B641" s="1" t="s">
        <v>6347</v>
      </c>
      <c r="C641" s="1" t="s">
        <v>6348</v>
      </c>
      <c r="D641" s="1" t="s">
        <v>1067</v>
      </c>
      <c r="E641" s="120" t="s">
        <v>400</v>
      </c>
      <c r="F641" s="120" t="s">
        <v>2</v>
      </c>
      <c r="G641" s="208">
        <v>8287353</v>
      </c>
      <c r="H641" s="2" t="s">
        <v>8127</v>
      </c>
      <c r="I641"/>
      <c r="J641" s="176"/>
      <c r="K641" s="1"/>
      <c r="L641" s="1" t="s">
        <v>8128</v>
      </c>
      <c r="M641" s="1"/>
      <c r="N641" s="119" t="s">
        <v>6498</v>
      </c>
      <c r="O641" s="1" t="s">
        <v>299</v>
      </c>
      <c r="P641" s="66" t="s">
        <v>8129</v>
      </c>
      <c r="Q641" s="6" t="s">
        <v>6700</v>
      </c>
      <c r="R641" s="10" t="s">
        <v>400</v>
      </c>
      <c r="S641" s="1" t="s">
        <v>331</v>
      </c>
      <c r="T641" s="117">
        <v>45918</v>
      </c>
      <c r="U641" s="67" t="s">
        <v>8130</v>
      </c>
      <c r="V641" s="117">
        <v>45930</v>
      </c>
      <c r="W641" s="1" t="s">
        <v>141</v>
      </c>
      <c r="X641" s="1">
        <f>NETWORKDAYS(Tabla1[[#This Row],[FECHA DEL INCIDENTE]],Tabla1[[#This Row],[FECHA DE RESPUESTA]])</f>
        <v>9</v>
      </c>
      <c r="Y641" s="120" t="str">
        <f>IF(Tabla1[[#This Row],[ESTADO]]="ACTIVA","ACTIVA",IF(Tabla1[[#This Row],[ESTADO]]="CERRADA","CERRADA",IF(Tabla1[[#This Row],[ESTADO]]="TRASLADADA","CERRADA",IF(Tabla1[[#This Row],[ESTADO]]="DESMONTADA","CERRADA",IF(Tabla1[[#This Row],[ESTADO]]="SEGUIMIENTO","ACTIVA")))))</f>
        <v>CERRADA</v>
      </c>
      <c r="Z641" s="1" t="str">
        <f>+IF(Tabla1[[#This Row],[T. RESPUESTA]]&lt;=1,"24 HORAS",IF(Tabla1[[#This Row],[T. RESPUESTA]]=2,"48 HORAS",IF(Tabla1[[#This Row],[T. RESPUESTA]]=3,"72 HORAS",IF(Tabla1[[#This Row],[T. RESPUESTA]]=4,"96 HORAS",IF(Tabla1[[#This Row],[T. RESPUESTA]]=5,"120 HORAS",IF(Tabla1[[#This Row],[T. RESPUESTA]]&gt;=6,"6 DIAS O MAS","ERROR"))))))</f>
        <v>6 DIAS O MAS</v>
      </c>
      <c r="AA641" s="120" t="s">
        <v>6355</v>
      </c>
      <c r="AB641" s="120" t="str">
        <f>TEXT(Tabla1[[#This Row],[FECHA DEL INCIDENTE]],"MMM-DD")</f>
        <v>sep-18</v>
      </c>
      <c r="AC641" s="2" t="str">
        <f>VLOOKUP(G641,'Archivo data rimac reclamos'!B:C,2,0)</f>
        <v>programa cuídate / LEON MAGNO SANCHEZ QUINTANILLA</v>
      </c>
      <c r="AD641" s="2" t="e">
        <f>VLOOKUP(Tabla1[[#This Row],[dn]],'Reporte de casos MAD'!H:W,16,0)</f>
        <v>#N/A</v>
      </c>
      <c r="AE641" s="1" t="e">
        <f>VLOOKUP(Tabla1[[#This Row],[dn]],'HOJA 3 MEDICAMENTOS'!G:Q,11,0)</f>
        <v>#N/A</v>
      </c>
      <c r="AF641" t="str">
        <f>VLOOKUP(Tabla1[[#This Row],[dn]],'base pendientes viva 1a'!C:Q,15,0)</f>
        <v>SI</v>
      </c>
      <c r="AG641"/>
      <c r="AH641"/>
      <c r="AI641" s="1" t="str">
        <f>VLOOKUP(Tabla1[[#This Row],[MOTIVO]],clasificador!A:C,2,0)</f>
        <v>Acceso</v>
      </c>
      <c r="AJ641" s="1" t="str">
        <f>VLOOKUP(Tabla1[[#This Row],[MOTIVO]],clasificador!A:C,3,0)</f>
        <v>SERVICIO</v>
      </c>
      <c r="AK641" s="329"/>
    </row>
    <row r="642" spans="1:37" ht="18.75" customHeight="1">
      <c r="A642" s="120">
        <f>YEAR(Tabla1[[#This Row],[FECHA DEL INCIDENTE]])*100+MONTH(Tabla1[[#This Row],[FECHA DEL INCIDENTE]])</f>
        <v>202509</v>
      </c>
      <c r="B642" s="1" t="s">
        <v>6347</v>
      </c>
      <c r="C642" s="1" t="s">
        <v>6348</v>
      </c>
      <c r="D642" s="1" t="s">
        <v>1067</v>
      </c>
      <c r="E642" s="120" t="s">
        <v>400</v>
      </c>
      <c r="F642" s="120" t="s">
        <v>2</v>
      </c>
      <c r="G642" s="333">
        <v>9869714</v>
      </c>
      <c r="H642" s="2" t="s">
        <v>8131</v>
      </c>
      <c r="I642" s="329"/>
      <c r="J642" s="335"/>
      <c r="K642" s="328"/>
      <c r="L642" s="328"/>
      <c r="M642" s="328"/>
      <c r="N642" s="119" t="s">
        <v>6498</v>
      </c>
      <c r="O642" s="1" t="s">
        <v>299</v>
      </c>
      <c r="P642" s="336" t="s">
        <v>8132</v>
      </c>
      <c r="Q642" s="6" t="s">
        <v>7491</v>
      </c>
      <c r="R642" s="10" t="s">
        <v>400</v>
      </c>
      <c r="S642" s="1" t="s">
        <v>6751</v>
      </c>
      <c r="T642" s="117">
        <v>45919</v>
      </c>
      <c r="U642" s="67" t="s">
        <v>8133</v>
      </c>
      <c r="V642" s="117">
        <v>45929</v>
      </c>
      <c r="W642" s="1" t="s">
        <v>141</v>
      </c>
      <c r="X642" s="328">
        <f>NETWORKDAYS(Tabla1[[#This Row],[FECHA DEL INCIDENTE]],Tabla1[[#This Row],[FECHA DE RESPUESTA]])</f>
        <v>7</v>
      </c>
      <c r="Y642" s="120" t="str">
        <f>IF(Tabla1[[#This Row],[ESTADO]]="ACTIVA","ACTIVA",IF(Tabla1[[#This Row],[ESTADO]]="CERRADA","CERRADA",IF(Tabla1[[#This Row],[ESTADO]]="TRASLADADA","CERRADA",IF(Tabla1[[#This Row],[ESTADO]]="DESMONTADA","CERRADA",IF(Tabla1[[#This Row],[ESTADO]]="SEGUIMIENTO","ACTIVA")))))</f>
        <v>CERRADA</v>
      </c>
      <c r="Z642" s="328" t="str">
        <f>+IF(Tabla1[[#This Row],[T. RESPUESTA]]&lt;=1,"24 HORAS",IF(Tabla1[[#This Row],[T. RESPUESTA]]=2,"48 HORAS",IF(Tabla1[[#This Row],[T. RESPUESTA]]=3,"72 HORAS",IF(Tabla1[[#This Row],[T. RESPUESTA]]=4,"96 HORAS",IF(Tabla1[[#This Row],[T. RESPUESTA]]=5,"120 HORAS",IF(Tabla1[[#This Row],[T. RESPUESTA]]&gt;=6,"6 DIAS O MAS","ERROR"))))))</f>
        <v>6 DIAS O MAS</v>
      </c>
      <c r="AA642" s="120" t="s">
        <v>6355</v>
      </c>
      <c r="AB642" s="120" t="str">
        <f>TEXT(Tabla1[[#This Row],[FECHA DEL INCIDENTE]],"MMM-DD")</f>
        <v>sep-19</v>
      </c>
      <c r="AC642" s="334" t="e">
        <f>VLOOKUP(G642,'Archivo data rimac reclamos'!B:C,2,0)</f>
        <v>#N/A</v>
      </c>
      <c r="AD642" s="334" t="e">
        <f>VLOOKUP(Tabla1[[#This Row],[dn]],'Reporte de casos MAD'!H:W,16,0)</f>
        <v>#N/A</v>
      </c>
      <c r="AE642" s="328" t="e">
        <f>VLOOKUP(Tabla1[[#This Row],[dn]],'HOJA 3 MEDICAMENTOS'!G:Q,11,0)</f>
        <v>#N/A</v>
      </c>
      <c r="AF642" s="329" t="e">
        <f>VLOOKUP(Tabla1[[#This Row],[dn]],'base pendientes viva 1a'!C:Q,15,0)</f>
        <v>#N/A</v>
      </c>
      <c r="AG642" s="329"/>
      <c r="AH642" s="329"/>
      <c r="AI642" s="328" t="str">
        <f>VLOOKUP(Tabla1[[#This Row],[MOTIVO]],clasificador!A:C,2,0)</f>
        <v>Atención Asistencial</v>
      </c>
      <c r="AJ642" s="328" t="str">
        <f>VLOOKUP(Tabla1[[#This Row],[MOTIVO]],clasificador!A:C,3,0)</f>
        <v>SERVICIO</v>
      </c>
      <c r="AK642" s="329"/>
    </row>
    <row r="643" spans="1:37" ht="18.75" customHeight="1">
      <c r="A643" s="120">
        <f>YEAR(Tabla1[[#This Row],[FECHA DEL INCIDENTE]])*100+MONTH(Tabla1[[#This Row],[FECHA DEL INCIDENTE]])</f>
        <v>202509</v>
      </c>
      <c r="B643" s="1" t="s">
        <v>6347</v>
      </c>
      <c r="C643" s="1" t="s">
        <v>6348</v>
      </c>
      <c r="D643" s="1" t="s">
        <v>1067</v>
      </c>
      <c r="E643" s="120" t="s">
        <v>400</v>
      </c>
      <c r="F643" s="120" t="s">
        <v>2</v>
      </c>
      <c r="G643" s="232">
        <v>8714637</v>
      </c>
      <c r="H643" s="2" t="s">
        <v>7908</v>
      </c>
      <c r="I643" t="s">
        <v>7909</v>
      </c>
      <c r="J643" s="176">
        <v>998154866</v>
      </c>
      <c r="K643" s="1"/>
      <c r="L643" s="1"/>
      <c r="M643" s="1"/>
      <c r="N643" t="s">
        <v>298</v>
      </c>
      <c r="O643" s="1" t="s">
        <v>299</v>
      </c>
      <c r="P643" s="66" t="s">
        <v>8134</v>
      </c>
      <c r="Q643" s="6" t="s">
        <v>301</v>
      </c>
      <c r="R643" s="10" t="s">
        <v>400</v>
      </c>
      <c r="S643" s="1" t="s">
        <v>349</v>
      </c>
      <c r="T643" s="117">
        <v>45919</v>
      </c>
      <c r="U643" s="67" t="s">
        <v>8135</v>
      </c>
      <c r="V643" s="117">
        <v>45924</v>
      </c>
      <c r="W643" s="1" t="s">
        <v>141</v>
      </c>
      <c r="X643" s="1">
        <f>NETWORKDAYS(Tabla1[[#This Row],[FECHA DEL INCIDENTE]],Tabla1[[#This Row],[FECHA DE RESPUESTA]])</f>
        <v>4</v>
      </c>
      <c r="Y643" s="120" t="str">
        <f>IF(Tabla1[[#This Row],[ESTADO]]="ACTIVA","ACTIVA",IF(Tabla1[[#This Row],[ESTADO]]="CERRADA","CERRADA",IF(Tabla1[[#This Row],[ESTADO]]="TRASLADADA","CERRADA",IF(Tabla1[[#This Row],[ESTADO]]="DESMONTADA","CERRADA",IF(Tabla1[[#This Row],[ESTADO]]="SEGUIMIENTO","ACTIVA")))))</f>
        <v>CERRADA</v>
      </c>
      <c r="Z643" s="1" t="str">
        <f>+IF(Tabla1[[#This Row],[T. RESPUESTA]]&lt;=1,"24 HORAS",IF(Tabla1[[#This Row],[T. RESPUESTA]]=2,"48 HORAS",IF(Tabla1[[#This Row],[T. RESPUESTA]]=3,"72 HORAS",IF(Tabla1[[#This Row],[T. RESPUESTA]]=4,"96 HORAS",IF(Tabla1[[#This Row],[T. RESPUESTA]]=5,"120 HORAS",IF(Tabla1[[#This Row],[T. RESPUESTA]]&gt;=6,"6 DIAS O MAS","ERROR"))))))</f>
        <v>96 HORAS</v>
      </c>
      <c r="AA643" s="120" t="s">
        <v>6355</v>
      </c>
      <c r="AB643" s="120" t="str">
        <f>TEXT(Tabla1[[#This Row],[FECHA DEL INCIDENTE]],"MMM-DD")</f>
        <v>sep-19</v>
      </c>
      <c r="AC643" s="2" t="str">
        <f>VLOOKUP(G643,'Archivo data rimac reclamos'!B:C,2,0)</f>
        <v xml:space="preserve">PACIENTE DE PROGRAMA CUIDATE- URGENTE **PACIENTE CATTER COSSIO CLAUDIA NATALIA 04-85620 </v>
      </c>
      <c r="AD643" s="2" t="e">
        <f>VLOOKUP(Tabla1[[#This Row],[dn]],'Reporte de casos MAD'!H:W,16,0)</f>
        <v>#N/A</v>
      </c>
      <c r="AE643" s="1" t="e">
        <f>VLOOKUP(Tabla1[[#This Row],[dn]],'HOJA 3 MEDICAMENTOS'!G:Q,11,0)</f>
        <v>#N/A</v>
      </c>
      <c r="AF643" t="e">
        <f>VLOOKUP(Tabla1[[#This Row],[dn]],'base pendientes viva 1a'!C:Q,15,0)</f>
        <v>#N/A</v>
      </c>
      <c r="AG643"/>
      <c r="AH643"/>
      <c r="AI643" s="1" t="str">
        <f>VLOOKUP(Tabla1[[#This Row],[MOTIVO]],clasificador!A:C,2,0)</f>
        <v>Solicitud</v>
      </c>
      <c r="AJ643" s="1" t="str">
        <f>VLOOKUP(Tabla1[[#This Row],[MOTIVO]],clasificador!A:C,3,0)</f>
        <v>SOLICITUD</v>
      </c>
      <c r="AK643" s="329"/>
    </row>
    <row r="644" spans="1:37" ht="18.75" hidden="1" customHeight="1">
      <c r="A644" s="120">
        <f>YEAR(Tabla1[[#This Row],[FECHA DEL INCIDENTE]])*100+MONTH(Tabla1[[#This Row],[FECHA DEL INCIDENTE]])</f>
        <v>202509</v>
      </c>
      <c r="B644" s="1" t="s">
        <v>6347</v>
      </c>
      <c r="C644" s="1" t="s">
        <v>6348</v>
      </c>
      <c r="D644" s="1" t="s">
        <v>1067</v>
      </c>
      <c r="E644" s="120" t="s">
        <v>400</v>
      </c>
      <c r="F644" s="120" t="s">
        <v>2</v>
      </c>
      <c r="G644" s="208" t="s">
        <v>8136</v>
      </c>
      <c r="H644" s="2" t="s">
        <v>8137</v>
      </c>
      <c r="I644"/>
      <c r="J644" s="176"/>
      <c r="K644" s="1"/>
      <c r="L644" s="1"/>
      <c r="M644" s="1"/>
      <c r="N644" s="119" t="s">
        <v>6498</v>
      </c>
      <c r="O644" s="1" t="s">
        <v>299</v>
      </c>
      <c r="P644" s="66" t="s">
        <v>8138</v>
      </c>
      <c r="Q644" s="6" t="s">
        <v>6352</v>
      </c>
      <c r="R644" s="10" t="s">
        <v>338</v>
      </c>
      <c r="S644" s="1" t="s">
        <v>6353</v>
      </c>
      <c r="T644" s="117">
        <v>45919</v>
      </c>
      <c r="U644" s="67" t="s">
        <v>8139</v>
      </c>
      <c r="V644" s="117">
        <v>45924</v>
      </c>
      <c r="W644" s="1" t="s">
        <v>141</v>
      </c>
      <c r="X644" s="1">
        <f>NETWORKDAYS(Tabla1[[#This Row],[FECHA DEL INCIDENTE]],Tabla1[[#This Row],[FECHA DE RESPUESTA]])</f>
        <v>4</v>
      </c>
      <c r="Y644" s="120" t="str">
        <f>IF(Tabla1[[#This Row],[ESTADO]]="ACTIVA","ACTIVA",IF(Tabla1[[#This Row],[ESTADO]]="CERRADA","CERRADA",IF(Tabla1[[#This Row],[ESTADO]]="TRASLADADA","CERRADA",IF(Tabla1[[#This Row],[ESTADO]]="DESMONTADA","CERRADA",IF(Tabla1[[#This Row],[ESTADO]]="SEGUIMIENTO","ACTIVA")))))</f>
        <v>CERRADA</v>
      </c>
      <c r="Z644" s="1" t="str">
        <f>+IF(Tabla1[[#This Row],[T. RESPUESTA]]&lt;=1,"24 HORAS",IF(Tabla1[[#This Row],[T. RESPUESTA]]=2,"48 HORAS",IF(Tabla1[[#This Row],[T. RESPUESTA]]=3,"72 HORAS",IF(Tabla1[[#This Row],[T. RESPUESTA]]=4,"96 HORAS",IF(Tabla1[[#This Row],[T. RESPUESTA]]=5,"120 HORAS",IF(Tabla1[[#This Row],[T. RESPUESTA]]&gt;=6,"6 DIAS O MAS","ERROR"))))))</f>
        <v>96 HORAS</v>
      </c>
      <c r="AA644" s="120" t="s">
        <v>6355</v>
      </c>
      <c r="AB644" s="120" t="str">
        <f>TEXT(Tabla1[[#This Row],[FECHA DEL INCIDENTE]],"MMM-DD")</f>
        <v>sep-19</v>
      </c>
      <c r="AC644" s="2" t="e">
        <f>VLOOKUP(G644,'Archivo data rimac reclamos'!B:C,2,0)</f>
        <v>#N/A</v>
      </c>
      <c r="AD644" s="2" t="e">
        <f>VLOOKUP(Tabla1[[#This Row],[dn]],'Reporte de casos MAD'!H:W,16,0)</f>
        <v>#N/A</v>
      </c>
      <c r="AE644" s="1" t="e">
        <f>VLOOKUP(Tabla1[[#This Row],[dn]],'HOJA 3 MEDICAMENTOS'!G:Q,11,0)</f>
        <v>#N/A</v>
      </c>
      <c r="AF644" t="e">
        <f>VLOOKUP(Tabla1[[#This Row],[dn]],'base pendientes viva 1a'!C:Q,15,0)</f>
        <v>#N/A</v>
      </c>
      <c r="AG644"/>
      <c r="AH644"/>
      <c r="AI644" s="1" t="str">
        <f>VLOOKUP(Tabla1[[#This Row],[MOTIVO]],clasificador!A:C,2,0)</f>
        <v>Medicamentos</v>
      </c>
      <c r="AJ644" s="1" t="str">
        <f>VLOOKUP(Tabla1[[#This Row],[MOTIVO]],clasificador!A:C,3,0)</f>
        <v>SERVICIO</v>
      </c>
      <c r="AK644" s="329"/>
    </row>
    <row r="645" spans="1:37" ht="18.75" hidden="1" customHeight="1">
      <c r="A645" s="120">
        <f>YEAR(Tabla1[[#This Row],[FECHA DEL INCIDENTE]])*100+MONTH(Tabla1[[#This Row],[FECHA DEL INCIDENTE]])</f>
        <v>202509</v>
      </c>
      <c r="B645" s="1" t="s">
        <v>6347</v>
      </c>
      <c r="C645" s="1" t="s">
        <v>6348</v>
      </c>
      <c r="D645" s="1" t="s">
        <v>1067</v>
      </c>
      <c r="E645" s="120" t="s">
        <v>400</v>
      </c>
      <c r="F645" s="120" t="s">
        <v>2</v>
      </c>
      <c r="G645" s="208">
        <v>44414159</v>
      </c>
      <c r="H645" s="2" t="s">
        <v>8140</v>
      </c>
      <c r="I645"/>
      <c r="J645" s="176"/>
      <c r="K645" s="1"/>
      <c r="L645" s="1"/>
      <c r="M645" s="1"/>
      <c r="N645" s="119" t="s">
        <v>6498</v>
      </c>
      <c r="O645" s="1" t="s">
        <v>299</v>
      </c>
      <c r="P645" s="66" t="s">
        <v>8141</v>
      </c>
      <c r="Q645" s="6" t="s">
        <v>313</v>
      </c>
      <c r="R645" s="10" t="s">
        <v>338</v>
      </c>
      <c r="S645" s="1" t="s">
        <v>339</v>
      </c>
      <c r="T645" s="117">
        <v>45919</v>
      </c>
      <c r="U645" s="67" t="s">
        <v>8142</v>
      </c>
      <c r="V645" s="117">
        <v>45922</v>
      </c>
      <c r="W645" s="1" t="s">
        <v>141</v>
      </c>
      <c r="X645" s="1">
        <f>NETWORKDAYS(Tabla1[[#This Row],[FECHA DEL INCIDENTE]],Tabla1[[#This Row],[FECHA DE RESPUESTA]])</f>
        <v>2</v>
      </c>
      <c r="Y645" s="120" t="str">
        <f>IF(Tabla1[[#This Row],[ESTADO]]="ACTIVA","ACTIVA",IF(Tabla1[[#This Row],[ESTADO]]="CERRADA","CERRADA",IF(Tabla1[[#This Row],[ESTADO]]="TRASLADADA","CERRADA",IF(Tabla1[[#This Row],[ESTADO]]="DESMONTADA","CERRADA",IF(Tabla1[[#This Row],[ESTADO]]="SEGUIMIENTO","ACTIVA")))))</f>
        <v>CERRADA</v>
      </c>
      <c r="Z645" s="1" t="str">
        <f>+IF(Tabla1[[#This Row],[T. RESPUESTA]]&lt;=1,"24 HORAS",IF(Tabla1[[#This Row],[T. RESPUESTA]]=2,"48 HORAS",IF(Tabla1[[#This Row],[T. RESPUESTA]]=3,"72 HORAS",IF(Tabla1[[#This Row],[T. RESPUESTA]]=4,"96 HORAS",IF(Tabla1[[#This Row],[T. RESPUESTA]]=5,"120 HORAS",IF(Tabla1[[#This Row],[T. RESPUESTA]]&gt;=6,"6 DIAS O MAS","ERROR"))))))</f>
        <v>48 HORAS</v>
      </c>
      <c r="AA645" s="120" t="s">
        <v>6355</v>
      </c>
      <c r="AB645" s="120" t="str">
        <f>TEXT(Tabla1[[#This Row],[FECHA DEL INCIDENTE]],"MMM-DD")</f>
        <v>sep-19</v>
      </c>
      <c r="AC645" s="2" t="e">
        <f>VLOOKUP(G645,'Archivo data rimac reclamos'!B:C,2,0)</f>
        <v>#N/A</v>
      </c>
      <c r="AD645" s="2" t="e">
        <f>VLOOKUP(Tabla1[[#This Row],[dn]],'Reporte de casos MAD'!H:W,16,0)</f>
        <v>#N/A</v>
      </c>
      <c r="AE645" s="1" t="e">
        <f>VLOOKUP(Tabla1[[#This Row],[dn]],'HOJA 3 MEDICAMENTOS'!G:Q,11,0)</f>
        <v>#N/A</v>
      </c>
      <c r="AF645" t="e">
        <f>VLOOKUP(Tabla1[[#This Row],[dn]],'base pendientes viva 1a'!C:Q,15,0)</f>
        <v>#N/A</v>
      </c>
      <c r="AG645"/>
      <c r="AH645"/>
      <c r="AI645" s="1" t="str">
        <f>VLOOKUP(Tabla1[[#This Row],[MOTIVO]],clasificador!A:C,2,0)</f>
        <v>Acceso</v>
      </c>
      <c r="AJ645" s="1" t="str">
        <f>VLOOKUP(Tabla1[[#This Row],[MOTIVO]],clasificador!A:C,3,0)</f>
        <v>SERVICIO</v>
      </c>
      <c r="AK645" s="329"/>
    </row>
    <row r="646" spans="1:37" ht="18.75" customHeight="1">
      <c r="A646" s="120">
        <f>YEAR(Tabla1[[#This Row],[FECHA DEL INCIDENTE]])*100+MONTH(Tabla1[[#This Row],[FECHA DEL INCIDENTE]])</f>
        <v>202509</v>
      </c>
      <c r="B646" s="1" t="s">
        <v>6347</v>
      </c>
      <c r="C646" s="1" t="s">
        <v>6348</v>
      </c>
      <c r="D646" s="1" t="s">
        <v>1067</v>
      </c>
      <c r="E646" s="120" t="s">
        <v>400</v>
      </c>
      <c r="F646" s="120" t="s">
        <v>2</v>
      </c>
      <c r="G646" s="208">
        <v>7736316</v>
      </c>
      <c r="H646" s="2" t="s">
        <v>8143</v>
      </c>
      <c r="I646"/>
      <c r="J646" s="176"/>
      <c r="K646" s="1"/>
      <c r="L646" s="1"/>
      <c r="M646" s="1"/>
      <c r="N646" s="119" t="s">
        <v>6498</v>
      </c>
      <c r="O646" s="1" t="s">
        <v>299</v>
      </c>
      <c r="P646" s="66" t="s">
        <v>8144</v>
      </c>
      <c r="Q646" s="6" t="s">
        <v>6901</v>
      </c>
      <c r="R646" s="10" t="s">
        <v>400</v>
      </c>
      <c r="S646" s="1" t="s">
        <v>272</v>
      </c>
      <c r="T646" s="117">
        <v>45919</v>
      </c>
      <c r="U646" s="67" t="s">
        <v>8145</v>
      </c>
      <c r="V646" s="332">
        <v>45936</v>
      </c>
      <c r="W646" s="1" t="s">
        <v>141</v>
      </c>
      <c r="X646" s="1">
        <f>NETWORKDAYS(Tabla1[[#This Row],[FECHA DEL INCIDENTE]],Tabla1[[#This Row],[FECHA DE RESPUESTA]])</f>
        <v>12</v>
      </c>
      <c r="Y646" s="120" t="str">
        <f>IF(Tabla1[[#This Row],[ESTADO]]="ACTIVA","ACTIVA",IF(Tabla1[[#This Row],[ESTADO]]="CERRADA","CERRADA",IF(Tabla1[[#This Row],[ESTADO]]="TRASLADADA","CERRADA",IF(Tabla1[[#This Row],[ESTADO]]="DESMONTADA","CERRADA",IF(Tabla1[[#This Row],[ESTADO]]="SEGUIMIENTO","ACTIVA")))))</f>
        <v>CERRADA</v>
      </c>
      <c r="Z646" s="1" t="str">
        <f>+IF(Tabla1[[#This Row],[T. RESPUESTA]]&lt;=1,"24 HORAS",IF(Tabla1[[#This Row],[T. RESPUESTA]]=2,"48 HORAS",IF(Tabla1[[#This Row],[T. RESPUESTA]]=3,"72 HORAS",IF(Tabla1[[#This Row],[T. RESPUESTA]]=4,"96 HORAS",IF(Tabla1[[#This Row],[T. RESPUESTA]]=5,"120 HORAS",IF(Tabla1[[#This Row],[T. RESPUESTA]]&gt;=6,"6 DIAS O MAS","ERROR"))))))</f>
        <v>6 DIAS O MAS</v>
      </c>
      <c r="AA646" s="120" t="s">
        <v>6355</v>
      </c>
      <c r="AB646" s="120" t="str">
        <f>TEXT(Tabla1[[#This Row],[FECHA DEL INCIDENTE]],"MMM-DD")</f>
        <v>sep-19</v>
      </c>
      <c r="AC646" s="2" t="e">
        <f>VLOOKUP(G646,'Archivo data rimac reclamos'!B:C,2,0)</f>
        <v>#N/A</v>
      </c>
      <c r="AD646" s="2" t="e">
        <f>VLOOKUP(Tabla1[[#This Row],[dn]],'Reporte de casos MAD'!H:W,16,0)</f>
        <v>#N/A</v>
      </c>
      <c r="AE646" s="1" t="e">
        <f>VLOOKUP(Tabla1[[#This Row],[dn]],'HOJA 3 MEDICAMENTOS'!G:Q,11,0)</f>
        <v>#N/A</v>
      </c>
      <c r="AF646" t="e">
        <f>VLOOKUP(Tabla1[[#This Row],[dn]],'base pendientes viva 1a'!C:Q,15,0)</f>
        <v>#N/A</v>
      </c>
      <c r="AG646"/>
      <c r="AH646"/>
      <c r="AI646" s="1" t="str">
        <f>VLOOKUP(Tabla1[[#This Row],[MOTIVO]],clasificador!A:C,2,0)</f>
        <v>Atencion Asistencial</v>
      </c>
      <c r="AJ646" s="1" t="str">
        <f>VLOOKUP(Tabla1[[#This Row],[MOTIVO]],clasificador!A:C,3,0)</f>
        <v>SERVICIO</v>
      </c>
      <c r="AK646" s="329"/>
    </row>
    <row r="647" spans="1:37" ht="18.75" hidden="1" customHeight="1">
      <c r="A647" s="120">
        <f>YEAR(Tabla1[[#This Row],[FECHA DEL INCIDENTE]])*100+MONTH(Tabla1[[#This Row],[FECHA DEL INCIDENTE]])</f>
        <v>202509</v>
      </c>
      <c r="B647" s="1" t="s">
        <v>6347</v>
      </c>
      <c r="C647" s="1" t="s">
        <v>6348</v>
      </c>
      <c r="D647" s="1" t="s">
        <v>1067</v>
      </c>
      <c r="E647" s="120" t="s">
        <v>400</v>
      </c>
      <c r="F647" s="1"/>
      <c r="G647" s="208"/>
      <c r="H647" s="2" t="s">
        <v>8146</v>
      </c>
      <c r="I647"/>
      <c r="J647" s="176"/>
      <c r="K647" s="1"/>
      <c r="L647" s="1"/>
      <c r="M647" s="1"/>
      <c r="N647" t="s">
        <v>298</v>
      </c>
      <c r="O647" s="1" t="s">
        <v>299</v>
      </c>
      <c r="P647" s="66" t="s">
        <v>8147</v>
      </c>
      <c r="Q647" s="6" t="s">
        <v>6521</v>
      </c>
      <c r="R647" s="10" t="s">
        <v>7274</v>
      </c>
      <c r="S647" s="1" t="s">
        <v>7354</v>
      </c>
      <c r="T647" s="117">
        <v>45919</v>
      </c>
      <c r="U647" s="67" t="s">
        <v>8148</v>
      </c>
      <c r="V647" s="117">
        <v>45930</v>
      </c>
      <c r="W647" s="1" t="s">
        <v>141</v>
      </c>
      <c r="X647" s="1">
        <f>NETWORKDAYS(Tabla1[[#This Row],[FECHA DEL INCIDENTE]],Tabla1[[#This Row],[FECHA DE RESPUESTA]])</f>
        <v>8</v>
      </c>
      <c r="Y647" s="120" t="str">
        <f>IF(Tabla1[[#This Row],[ESTADO]]="ACTIVA","ACTIVA",IF(Tabla1[[#This Row],[ESTADO]]="CERRADA","CERRADA",IF(Tabla1[[#This Row],[ESTADO]]="TRASLADADA","CERRADA",IF(Tabla1[[#This Row],[ESTADO]]="DESMONTADA","CERRADA",IF(Tabla1[[#This Row],[ESTADO]]="SEGUIMIENTO","ACTIVA")))))</f>
        <v>CERRADA</v>
      </c>
      <c r="Z647" s="1" t="str">
        <f>+IF(Tabla1[[#This Row],[T. RESPUESTA]]&lt;=1,"24 HORAS",IF(Tabla1[[#This Row],[T. RESPUESTA]]=2,"48 HORAS",IF(Tabla1[[#This Row],[T. RESPUESTA]]=3,"72 HORAS",IF(Tabla1[[#This Row],[T. RESPUESTA]]=4,"96 HORAS",IF(Tabla1[[#This Row],[T. RESPUESTA]]=5,"120 HORAS",IF(Tabla1[[#This Row],[T. RESPUESTA]]&gt;=6,"6 DIAS O MAS","ERROR"))))))</f>
        <v>6 DIAS O MAS</v>
      </c>
      <c r="AA647" s="120" t="s">
        <v>6355</v>
      </c>
      <c r="AB647" s="120" t="str">
        <f>TEXT(Tabla1[[#This Row],[FECHA DEL INCIDENTE]],"MMM-DD")</f>
        <v>sep-19</v>
      </c>
      <c r="AC647" s="2" t="e">
        <f>VLOOKUP(G647,'Archivo data rimac reclamos'!B:C,2,0)</f>
        <v>#N/A</v>
      </c>
      <c r="AD647" s="2" t="e">
        <f>VLOOKUP(Tabla1[[#This Row],[dn]],'Reporte de casos MAD'!H:W,16,0)</f>
        <v>#N/A</v>
      </c>
      <c r="AE647" s="1" t="e">
        <f>VLOOKUP(Tabla1[[#This Row],[dn]],'HOJA 3 MEDICAMENTOS'!G:Q,11,0)</f>
        <v>#N/A</v>
      </c>
      <c r="AF647" t="e">
        <f>VLOOKUP(Tabla1[[#This Row],[dn]],'base pendientes viva 1a'!C:Q,15,0)</f>
        <v>#N/A</v>
      </c>
      <c r="AG647"/>
      <c r="AH647"/>
      <c r="AI647" s="1" t="str">
        <f>VLOOKUP(Tabla1[[#This Row],[MOTIVO]],clasificador!A:C,2,0)</f>
        <v>Eps</v>
      </c>
      <c r="AJ647" s="1" t="str">
        <f>VLOOKUP(Tabla1[[#This Row],[MOTIVO]],clasificador!A:C,3,0)</f>
        <v>NO ATRIBUIBLE</v>
      </c>
      <c r="AK647" s="329"/>
    </row>
    <row r="648" spans="1:37" ht="18.75" hidden="1" customHeight="1">
      <c r="A648" s="120">
        <f>YEAR(Tabla1[[#This Row],[FECHA DEL INCIDENTE]])*100+MONTH(Tabla1[[#This Row],[FECHA DEL INCIDENTE]])</f>
        <v>202509</v>
      </c>
      <c r="B648" s="1" t="s">
        <v>6347</v>
      </c>
      <c r="C648" s="1" t="s">
        <v>6348</v>
      </c>
      <c r="D648" s="1" t="s">
        <v>1067</v>
      </c>
      <c r="E648" s="120" t="s">
        <v>400</v>
      </c>
      <c r="F648" s="120" t="s">
        <v>2</v>
      </c>
      <c r="G648" s="208">
        <v>40760054</v>
      </c>
      <c r="H648" s="2" t="s">
        <v>8149</v>
      </c>
      <c r="I648"/>
      <c r="J648" s="176"/>
      <c r="K648" s="1"/>
      <c r="L648" s="1"/>
      <c r="M648" s="1"/>
      <c r="N648" s="119" t="s">
        <v>6498</v>
      </c>
      <c r="O648" s="1" t="s">
        <v>299</v>
      </c>
      <c r="P648" s="66" t="s">
        <v>8150</v>
      </c>
      <c r="Q648" s="6" t="s">
        <v>313</v>
      </c>
      <c r="R648" s="10" t="s">
        <v>6529</v>
      </c>
      <c r="S648" s="1" t="s">
        <v>352</v>
      </c>
      <c r="T648" s="117">
        <v>45919</v>
      </c>
      <c r="U648" s="67" t="s">
        <v>8151</v>
      </c>
      <c r="V648" s="117">
        <v>45931</v>
      </c>
      <c r="W648" s="1" t="s">
        <v>141</v>
      </c>
      <c r="X648" s="1">
        <f>NETWORKDAYS(Tabla1[[#This Row],[FECHA DEL INCIDENTE]],Tabla1[[#This Row],[FECHA DE RESPUESTA]])</f>
        <v>9</v>
      </c>
      <c r="Y648" s="120" t="str">
        <f>IF(Tabla1[[#This Row],[ESTADO]]="ACTIVA","ACTIVA",IF(Tabla1[[#This Row],[ESTADO]]="CERRADA","CERRADA",IF(Tabla1[[#This Row],[ESTADO]]="TRASLADADA","CERRADA",IF(Tabla1[[#This Row],[ESTADO]]="DESMONTADA","CERRADA",IF(Tabla1[[#This Row],[ESTADO]]="SEGUIMIENTO","ACTIVA")))))</f>
        <v>CERRADA</v>
      </c>
      <c r="Z648" s="1" t="str">
        <f>+IF(Tabla1[[#This Row],[T. RESPUESTA]]&lt;=1,"24 HORAS",IF(Tabla1[[#This Row],[T. RESPUESTA]]=2,"48 HORAS",IF(Tabla1[[#This Row],[T. RESPUESTA]]=3,"72 HORAS",IF(Tabla1[[#This Row],[T. RESPUESTA]]=4,"96 HORAS",IF(Tabla1[[#This Row],[T. RESPUESTA]]=5,"120 HORAS",IF(Tabla1[[#This Row],[T. RESPUESTA]]&gt;=6,"6 DIAS O MAS","ERROR"))))))</f>
        <v>6 DIAS O MAS</v>
      </c>
      <c r="AA648" s="120" t="s">
        <v>6355</v>
      </c>
      <c r="AB648" s="120" t="str">
        <f>TEXT(Tabla1[[#This Row],[FECHA DEL INCIDENTE]],"MMM-DD")</f>
        <v>sep-19</v>
      </c>
      <c r="AC648" s="2" t="e">
        <f>VLOOKUP(G648,'Archivo data rimac reclamos'!B:C,2,0)</f>
        <v>#N/A</v>
      </c>
      <c r="AD648" s="2" t="e">
        <f>VLOOKUP(Tabla1[[#This Row],[dn]],'Reporte de casos MAD'!H:W,16,0)</f>
        <v>#N/A</v>
      </c>
      <c r="AE648" s="1" t="e">
        <f>VLOOKUP(Tabla1[[#This Row],[dn]],'HOJA 3 MEDICAMENTOS'!G:Q,11,0)</f>
        <v>#N/A</v>
      </c>
      <c r="AF648" t="e">
        <f>VLOOKUP(Tabla1[[#This Row],[dn]],'base pendientes viva 1a'!C:Q,15,0)</f>
        <v>#N/A</v>
      </c>
      <c r="AG648"/>
      <c r="AH648"/>
      <c r="AI648" s="1" t="str">
        <f>VLOOKUP(Tabla1[[#This Row],[MOTIVO]],clasificador!A:C,2,0)</f>
        <v>Acceso</v>
      </c>
      <c r="AJ648" s="1" t="str">
        <f>VLOOKUP(Tabla1[[#This Row],[MOTIVO]],clasificador!A:C,3,0)</f>
        <v>SERVICIO</v>
      </c>
      <c r="AK648" s="329"/>
    </row>
    <row r="649" spans="1:37" ht="18.75" hidden="1" customHeight="1">
      <c r="A649" s="120">
        <f>YEAR(Tabla1[[#This Row],[FECHA DEL INCIDENTE]])*100+MONTH(Tabla1[[#This Row],[FECHA DEL INCIDENTE]])</f>
        <v>202509</v>
      </c>
      <c r="B649" s="1" t="s">
        <v>6347</v>
      </c>
      <c r="C649" s="1" t="s">
        <v>6348</v>
      </c>
      <c r="D649" s="1" t="s">
        <v>1067</v>
      </c>
      <c r="E649" s="120" t="s">
        <v>400</v>
      </c>
      <c r="F649" s="120" t="s">
        <v>2</v>
      </c>
      <c r="G649" s="208">
        <v>7947219</v>
      </c>
      <c r="H649" s="2" t="s">
        <v>8152</v>
      </c>
      <c r="I649"/>
      <c r="J649" s="176"/>
      <c r="K649" s="1"/>
      <c r="L649" s="1"/>
      <c r="M649" s="1"/>
      <c r="N649" s="119" t="s">
        <v>6498</v>
      </c>
      <c r="O649" s="1" t="s">
        <v>299</v>
      </c>
      <c r="P649" s="66" t="s">
        <v>8153</v>
      </c>
      <c r="Q649" s="6" t="s">
        <v>7599</v>
      </c>
      <c r="R649" s="10" t="s">
        <v>338</v>
      </c>
      <c r="S649" s="1" t="s">
        <v>6353</v>
      </c>
      <c r="T649" s="117">
        <v>45920</v>
      </c>
      <c r="U649" s="67" t="s">
        <v>8154</v>
      </c>
      <c r="V649" s="117">
        <v>45922</v>
      </c>
      <c r="W649" s="1" t="s">
        <v>141</v>
      </c>
      <c r="X649" s="1">
        <f>NETWORKDAYS(Tabla1[[#This Row],[FECHA DEL INCIDENTE]],Tabla1[[#This Row],[FECHA DE RESPUESTA]])</f>
        <v>1</v>
      </c>
      <c r="Y649" s="120" t="str">
        <f>IF(Tabla1[[#This Row],[ESTADO]]="ACTIVA","ACTIVA",IF(Tabla1[[#This Row],[ESTADO]]="CERRADA","CERRADA",IF(Tabla1[[#This Row],[ESTADO]]="TRASLADADA","CERRADA",IF(Tabla1[[#This Row],[ESTADO]]="DESMONTADA","CERRADA",IF(Tabla1[[#This Row],[ESTADO]]="SEGUIMIENTO","ACTIVA")))))</f>
        <v>CERRADA</v>
      </c>
      <c r="Z649" s="1" t="str">
        <f>+IF(Tabla1[[#This Row],[T. RESPUESTA]]&lt;=1,"24 HORAS",IF(Tabla1[[#This Row],[T. RESPUESTA]]=2,"48 HORAS",IF(Tabla1[[#This Row],[T. RESPUESTA]]=3,"72 HORAS",IF(Tabla1[[#This Row],[T. RESPUESTA]]=4,"96 HORAS",IF(Tabla1[[#This Row],[T. RESPUESTA]]=5,"120 HORAS",IF(Tabla1[[#This Row],[T. RESPUESTA]]&gt;=6,"6 DIAS O MAS","ERROR"))))))</f>
        <v>24 HORAS</v>
      </c>
      <c r="AA649" s="120" t="s">
        <v>6355</v>
      </c>
      <c r="AB649" s="120" t="str">
        <f>TEXT(Tabla1[[#This Row],[FECHA DEL INCIDENTE]],"MMM-DD")</f>
        <v>sep-20</v>
      </c>
      <c r="AC649" s="2" t="e">
        <f>VLOOKUP(G649,'Archivo data rimac reclamos'!B:C,2,0)</f>
        <v>#N/A</v>
      </c>
      <c r="AD649" s="2" t="e">
        <f>VLOOKUP(Tabla1[[#This Row],[dn]],'Reporte de casos MAD'!H:W,16,0)</f>
        <v>#N/A</v>
      </c>
      <c r="AE649" s="1" t="e">
        <f>VLOOKUP(Tabla1[[#This Row],[dn]],'HOJA 3 MEDICAMENTOS'!G:Q,11,0)</f>
        <v>#N/A</v>
      </c>
      <c r="AF649" t="e">
        <f>VLOOKUP(Tabla1[[#This Row],[dn]],'base pendientes viva 1a'!C:Q,15,0)</f>
        <v>#N/A</v>
      </c>
      <c r="AG649"/>
      <c r="AH649"/>
      <c r="AI649" s="1" t="str">
        <f>VLOOKUP(Tabla1[[#This Row],[MOTIVO]],clasificador!A:C,2,0)</f>
        <v>Medicamentos</v>
      </c>
      <c r="AJ649" s="1" t="str">
        <f>VLOOKUP(Tabla1[[#This Row],[MOTIVO]],clasificador!A:C,3,0)</f>
        <v>SERVICIO</v>
      </c>
      <c r="AK649" s="329"/>
    </row>
    <row r="650" spans="1:37" ht="18.75" customHeight="1">
      <c r="A650" s="120">
        <f>YEAR(Tabla1[[#This Row],[FECHA DEL INCIDENTE]])*100+MONTH(Tabla1[[#This Row],[FECHA DEL INCIDENTE]])</f>
        <v>202509</v>
      </c>
      <c r="B650" s="1" t="s">
        <v>6347</v>
      </c>
      <c r="C650" s="1" t="s">
        <v>6348</v>
      </c>
      <c r="D650" s="1" t="s">
        <v>1067</v>
      </c>
      <c r="E650" s="120" t="s">
        <v>400</v>
      </c>
      <c r="F650" s="120" t="s">
        <v>2</v>
      </c>
      <c r="G650" s="208">
        <v>10653080</v>
      </c>
      <c r="H650" s="2" t="s">
        <v>8112</v>
      </c>
      <c r="I650"/>
      <c r="J650" s="176"/>
      <c r="K650" s="1"/>
      <c r="L650" s="1"/>
      <c r="M650" s="1"/>
      <c r="N650" s="119" t="s">
        <v>6498</v>
      </c>
      <c r="O650" s="1" t="s">
        <v>299</v>
      </c>
      <c r="P650" s="66" t="s">
        <v>8155</v>
      </c>
      <c r="Q650" s="6" t="s">
        <v>313</v>
      </c>
      <c r="R650" s="10" t="s">
        <v>400</v>
      </c>
      <c r="S650" s="1" t="s">
        <v>272</v>
      </c>
      <c r="T650" s="117">
        <v>45920</v>
      </c>
      <c r="U650" s="67" t="s">
        <v>8156</v>
      </c>
      <c r="V650" s="117">
        <v>45930</v>
      </c>
      <c r="W650" s="1" t="s">
        <v>141</v>
      </c>
      <c r="X650" s="1">
        <f>NETWORKDAYS(Tabla1[[#This Row],[FECHA DEL INCIDENTE]],Tabla1[[#This Row],[FECHA DE RESPUESTA]])</f>
        <v>7</v>
      </c>
      <c r="Y650" s="120" t="str">
        <f>IF(Tabla1[[#This Row],[ESTADO]]="ACTIVA","ACTIVA",IF(Tabla1[[#This Row],[ESTADO]]="CERRADA","CERRADA",IF(Tabla1[[#This Row],[ESTADO]]="TRASLADADA","CERRADA",IF(Tabla1[[#This Row],[ESTADO]]="DESMONTADA","CERRADA",IF(Tabla1[[#This Row],[ESTADO]]="SEGUIMIENTO","ACTIVA")))))</f>
        <v>CERRADA</v>
      </c>
      <c r="Z650" s="1" t="str">
        <f>+IF(Tabla1[[#This Row],[T. RESPUESTA]]&lt;=1,"24 HORAS",IF(Tabla1[[#This Row],[T. RESPUESTA]]=2,"48 HORAS",IF(Tabla1[[#This Row],[T. RESPUESTA]]=3,"72 HORAS",IF(Tabla1[[#This Row],[T. RESPUESTA]]=4,"96 HORAS",IF(Tabla1[[#This Row],[T. RESPUESTA]]=5,"120 HORAS",IF(Tabla1[[#This Row],[T. RESPUESTA]]&gt;=6,"6 DIAS O MAS","ERROR"))))))</f>
        <v>6 DIAS O MAS</v>
      </c>
      <c r="AA650" s="120" t="s">
        <v>6355</v>
      </c>
      <c r="AB650" s="120" t="str">
        <f>TEXT(Tabla1[[#This Row],[FECHA DEL INCIDENTE]],"MMM-DD")</f>
        <v>sep-20</v>
      </c>
      <c r="AC650" s="2" t="e">
        <f>VLOOKUP(G650,'Archivo data rimac reclamos'!B:C,2,0)</f>
        <v>#N/A</v>
      </c>
      <c r="AD650" s="2" t="e">
        <f>VLOOKUP(Tabla1[[#This Row],[dn]],'Reporte de casos MAD'!H:W,16,0)</f>
        <v>#N/A</v>
      </c>
      <c r="AE650" s="1" t="e">
        <f>VLOOKUP(Tabla1[[#This Row],[dn]],'HOJA 3 MEDICAMENTOS'!G:Q,11,0)</f>
        <v>#N/A</v>
      </c>
      <c r="AF650" t="e">
        <f>VLOOKUP(Tabla1[[#This Row],[dn]],'base pendientes viva 1a'!C:Q,15,0)</f>
        <v>#N/A</v>
      </c>
      <c r="AG650"/>
      <c r="AH650"/>
      <c r="AI650" s="1" t="str">
        <f>VLOOKUP(Tabla1[[#This Row],[MOTIVO]],clasificador!A:C,2,0)</f>
        <v>Acceso</v>
      </c>
      <c r="AJ650" s="1" t="str">
        <f>VLOOKUP(Tabla1[[#This Row],[MOTIVO]],clasificador!A:C,3,0)</f>
        <v>SERVICIO</v>
      </c>
      <c r="AK650" s="329"/>
    </row>
    <row r="651" spans="1:37" ht="18.75" hidden="1" customHeight="1">
      <c r="A651" s="120">
        <f>YEAR(Tabla1[[#This Row],[FECHA DEL INCIDENTE]])*100+MONTH(Tabla1[[#This Row],[FECHA DEL INCIDENTE]])</f>
        <v>202509</v>
      </c>
      <c r="B651" s="1" t="s">
        <v>6347</v>
      </c>
      <c r="C651" s="1" t="s">
        <v>6348</v>
      </c>
      <c r="D651" s="1" t="s">
        <v>1067</v>
      </c>
      <c r="E651" s="120" t="s">
        <v>400</v>
      </c>
      <c r="F651" s="120" t="s">
        <v>2</v>
      </c>
      <c r="G651" s="333"/>
      <c r="H651" s="2" t="s">
        <v>7976</v>
      </c>
      <c r="I651" s="329"/>
      <c r="J651" s="335"/>
      <c r="K651" s="328"/>
      <c r="L651" s="1" t="s">
        <v>8157</v>
      </c>
      <c r="M651" s="328"/>
      <c r="N651" s="119" t="s">
        <v>6498</v>
      </c>
      <c r="O651" s="1" t="s">
        <v>299</v>
      </c>
      <c r="P651" s="336" t="s">
        <v>8158</v>
      </c>
      <c r="Q651" s="6" t="s">
        <v>6352</v>
      </c>
      <c r="R651" s="10" t="s">
        <v>338</v>
      </c>
      <c r="S651" s="1" t="s">
        <v>6353</v>
      </c>
      <c r="T651" s="117">
        <v>45923</v>
      </c>
      <c r="U651" s="67" t="s">
        <v>8159</v>
      </c>
      <c r="V651" s="117">
        <v>45929</v>
      </c>
      <c r="W651" s="1" t="s">
        <v>141</v>
      </c>
      <c r="X651" s="328">
        <f>NETWORKDAYS(Tabla1[[#This Row],[FECHA DEL INCIDENTE]],Tabla1[[#This Row],[FECHA DE RESPUESTA]])</f>
        <v>5</v>
      </c>
      <c r="Y651" s="120" t="str">
        <f>IF(Tabla1[[#This Row],[ESTADO]]="ACTIVA","ACTIVA",IF(Tabla1[[#This Row],[ESTADO]]="CERRADA","CERRADA",IF(Tabla1[[#This Row],[ESTADO]]="TRASLADADA","CERRADA",IF(Tabla1[[#This Row],[ESTADO]]="DESMONTADA","CERRADA",IF(Tabla1[[#This Row],[ESTADO]]="SEGUIMIENTO","ACTIVA")))))</f>
        <v>CERRADA</v>
      </c>
      <c r="Z651" s="328" t="str">
        <f>+IF(Tabla1[[#This Row],[T. RESPUESTA]]&lt;=1,"24 HORAS",IF(Tabla1[[#This Row],[T. RESPUESTA]]=2,"48 HORAS",IF(Tabla1[[#This Row],[T. RESPUESTA]]=3,"72 HORAS",IF(Tabla1[[#This Row],[T. RESPUESTA]]=4,"96 HORAS",IF(Tabla1[[#This Row],[T. RESPUESTA]]=5,"120 HORAS",IF(Tabla1[[#This Row],[T. RESPUESTA]]&gt;=6,"6 DIAS O MAS","ERROR"))))))</f>
        <v>120 HORAS</v>
      </c>
      <c r="AA651" s="120" t="s">
        <v>6355</v>
      </c>
      <c r="AB651" s="120" t="str">
        <f>TEXT(Tabla1[[#This Row],[FECHA DEL INCIDENTE]],"MMM-DD")</f>
        <v>sep-23</v>
      </c>
      <c r="AC651" s="334" t="e">
        <f>VLOOKUP(G651,'Archivo data rimac reclamos'!B:C,2,0)</f>
        <v>#N/A</v>
      </c>
      <c r="AD651" s="334" t="e">
        <f>VLOOKUP(Tabla1[[#This Row],[dn]],'Reporte de casos MAD'!H:W,16,0)</f>
        <v>#N/A</v>
      </c>
      <c r="AE651" s="328" t="e">
        <f>VLOOKUP(Tabla1[[#This Row],[dn]],'HOJA 3 MEDICAMENTOS'!G:Q,11,0)</f>
        <v>#N/A</v>
      </c>
      <c r="AF651" s="329" t="e">
        <f>VLOOKUP(Tabla1[[#This Row],[dn]],'base pendientes viva 1a'!C:Q,15,0)</f>
        <v>#N/A</v>
      </c>
      <c r="AG651" s="329"/>
      <c r="AH651" s="329"/>
      <c r="AI651" s="328" t="str">
        <f>VLOOKUP(Tabla1[[#This Row],[MOTIVO]],clasificador!A:C,2,0)</f>
        <v>Medicamentos</v>
      </c>
      <c r="AJ651" s="328" t="str">
        <f>VLOOKUP(Tabla1[[#This Row],[MOTIVO]],clasificador!A:C,3,0)</f>
        <v>SERVICIO</v>
      </c>
      <c r="AK651" s="329"/>
    </row>
    <row r="652" spans="1:37" ht="18.75" customHeight="1">
      <c r="A652" s="120">
        <f>YEAR(Tabla1[[#This Row],[FECHA DEL INCIDENTE]])*100+MONTH(Tabla1[[#This Row],[FECHA DEL INCIDENTE]])</f>
        <v>202509</v>
      </c>
      <c r="B652" s="1" t="s">
        <v>6347</v>
      </c>
      <c r="C652" s="1" t="s">
        <v>6348</v>
      </c>
      <c r="D652" s="1" t="s">
        <v>1067</v>
      </c>
      <c r="E652" s="120" t="s">
        <v>400</v>
      </c>
      <c r="F652" s="120" t="s">
        <v>2</v>
      </c>
      <c r="G652" s="333">
        <v>40698421</v>
      </c>
      <c r="H652" s="2" t="s">
        <v>8160</v>
      </c>
      <c r="I652" s="329"/>
      <c r="J652" s="335"/>
      <c r="K652" s="328"/>
      <c r="L652" s="328"/>
      <c r="M652" s="328"/>
      <c r="N652" s="119" t="s">
        <v>6498</v>
      </c>
      <c r="O652" s="1" t="s">
        <v>299</v>
      </c>
      <c r="P652" s="336" t="s">
        <v>8161</v>
      </c>
      <c r="Q652" s="6" t="s">
        <v>313</v>
      </c>
      <c r="R652" s="10" t="s">
        <v>400</v>
      </c>
      <c r="S652" s="1" t="s">
        <v>320</v>
      </c>
      <c r="T652" s="117">
        <v>45924</v>
      </c>
      <c r="U652" s="67" t="s">
        <v>8162</v>
      </c>
      <c r="V652" s="117">
        <v>45929</v>
      </c>
      <c r="W652" s="1" t="s">
        <v>141</v>
      </c>
      <c r="X652" s="328">
        <f>NETWORKDAYS(Tabla1[[#This Row],[FECHA DEL INCIDENTE]],Tabla1[[#This Row],[FECHA DE RESPUESTA]])</f>
        <v>4</v>
      </c>
      <c r="Y652" s="120" t="str">
        <f>IF(Tabla1[[#This Row],[ESTADO]]="ACTIVA","ACTIVA",IF(Tabla1[[#This Row],[ESTADO]]="CERRADA","CERRADA",IF(Tabla1[[#This Row],[ESTADO]]="TRASLADADA","CERRADA",IF(Tabla1[[#This Row],[ESTADO]]="DESMONTADA","CERRADA",IF(Tabla1[[#This Row],[ESTADO]]="SEGUIMIENTO","ACTIVA")))))</f>
        <v>CERRADA</v>
      </c>
      <c r="Z652" s="328" t="str">
        <f>+IF(Tabla1[[#This Row],[T. RESPUESTA]]&lt;=1,"24 HORAS",IF(Tabla1[[#This Row],[T. RESPUESTA]]=2,"48 HORAS",IF(Tabla1[[#This Row],[T. RESPUESTA]]=3,"72 HORAS",IF(Tabla1[[#This Row],[T. RESPUESTA]]=4,"96 HORAS",IF(Tabla1[[#This Row],[T. RESPUESTA]]=5,"120 HORAS",IF(Tabla1[[#This Row],[T. RESPUESTA]]&gt;=6,"6 DIAS O MAS","ERROR"))))))</f>
        <v>96 HORAS</v>
      </c>
      <c r="AA652" s="120" t="s">
        <v>6355</v>
      </c>
      <c r="AB652" s="120" t="str">
        <f>TEXT(Tabla1[[#This Row],[FECHA DEL INCIDENTE]],"MMM-DD")</f>
        <v>sep-24</v>
      </c>
      <c r="AC652" s="334" t="e">
        <f>VLOOKUP(G652,'Archivo data rimac reclamos'!B:C,2,0)</f>
        <v>#N/A</v>
      </c>
      <c r="AD652" s="334" t="e">
        <f>VLOOKUP(Tabla1[[#This Row],[dn]],'Reporte de casos MAD'!H:W,16,0)</f>
        <v>#N/A</v>
      </c>
      <c r="AE652" s="328" t="e">
        <f>VLOOKUP(Tabla1[[#This Row],[dn]],'HOJA 3 MEDICAMENTOS'!G:Q,11,0)</f>
        <v>#N/A</v>
      </c>
      <c r="AF652" s="329" t="e">
        <f>VLOOKUP(Tabla1[[#This Row],[dn]],'base pendientes viva 1a'!C:Q,15,0)</f>
        <v>#N/A</v>
      </c>
      <c r="AG652" s="329"/>
      <c r="AH652" s="329"/>
      <c r="AI652" s="328" t="str">
        <f>VLOOKUP(Tabla1[[#This Row],[MOTIVO]],clasificador!A:C,2,0)</f>
        <v>Acceso</v>
      </c>
      <c r="AJ652" s="328" t="str">
        <f>VLOOKUP(Tabla1[[#This Row],[MOTIVO]],clasificador!A:C,3,0)</f>
        <v>SERVICIO</v>
      </c>
      <c r="AK652" s="329"/>
    </row>
    <row r="653" spans="1:37" ht="18.75" customHeight="1">
      <c r="A653" s="120">
        <f>YEAR(Tabla1[[#This Row],[FECHA DEL INCIDENTE]])*100+MONTH(Tabla1[[#This Row],[FECHA DEL INCIDENTE]])</f>
        <v>202509</v>
      </c>
      <c r="B653" s="1" t="s">
        <v>6347</v>
      </c>
      <c r="C653" s="1" t="s">
        <v>6348</v>
      </c>
      <c r="D653" s="1" t="s">
        <v>1067</v>
      </c>
      <c r="E653" s="120" t="s">
        <v>400</v>
      </c>
      <c r="F653" s="120" t="s">
        <v>2</v>
      </c>
      <c r="G653" s="208">
        <v>42040126</v>
      </c>
      <c r="H653" s="2" t="s">
        <v>8163</v>
      </c>
      <c r="I653"/>
      <c r="J653" s="176">
        <v>959300150</v>
      </c>
      <c r="K653" s="1"/>
      <c r="L653" s="1"/>
      <c r="M653" s="1"/>
      <c r="N653" s="119" t="s">
        <v>6498</v>
      </c>
      <c r="O653" s="1" t="s">
        <v>299</v>
      </c>
      <c r="P653" s="66" t="s">
        <v>8164</v>
      </c>
      <c r="Q653" s="6" t="s">
        <v>6521</v>
      </c>
      <c r="R653" s="10" t="s">
        <v>400</v>
      </c>
      <c r="S653" s="1" t="s">
        <v>6370</v>
      </c>
      <c r="T653" s="117">
        <v>45924</v>
      </c>
      <c r="U653" s="67" t="s">
        <v>8165</v>
      </c>
      <c r="V653" s="332">
        <v>45926</v>
      </c>
      <c r="W653" s="1" t="s">
        <v>141</v>
      </c>
      <c r="X653" s="1">
        <f>NETWORKDAYS(Tabla1[[#This Row],[FECHA DEL INCIDENTE]],Tabla1[[#This Row],[FECHA DE RESPUESTA]])</f>
        <v>3</v>
      </c>
      <c r="Y653" s="120" t="str">
        <f>IF(Tabla1[[#This Row],[ESTADO]]="ACTIVA","ACTIVA",IF(Tabla1[[#This Row],[ESTADO]]="CERRADA","CERRADA",IF(Tabla1[[#This Row],[ESTADO]]="TRASLADADA","CERRADA",IF(Tabla1[[#This Row],[ESTADO]]="DESMONTADA","CERRADA",IF(Tabla1[[#This Row],[ESTADO]]="SEGUIMIENTO","ACTIVA")))))</f>
        <v>CERRADA</v>
      </c>
      <c r="Z653" s="1" t="str">
        <f>+IF(Tabla1[[#This Row],[T. RESPUESTA]]&lt;=1,"24 HORAS",IF(Tabla1[[#This Row],[T. RESPUESTA]]=2,"48 HORAS",IF(Tabla1[[#This Row],[T. RESPUESTA]]=3,"72 HORAS",IF(Tabla1[[#This Row],[T. RESPUESTA]]=4,"96 HORAS",IF(Tabla1[[#This Row],[T. RESPUESTA]]=5,"120 HORAS",IF(Tabla1[[#This Row],[T. RESPUESTA]]&gt;=6,"6 DIAS O MAS","ERROR"))))))</f>
        <v>72 HORAS</v>
      </c>
      <c r="AA653" s="120" t="s">
        <v>6355</v>
      </c>
      <c r="AB653" s="120" t="str">
        <f>TEXT(Tabla1[[#This Row],[FECHA DEL INCIDENTE]],"MMM-DD")</f>
        <v>sep-24</v>
      </c>
      <c r="AC653" s="2" t="e">
        <f>VLOOKUP(G653,'Archivo data rimac reclamos'!B:C,2,0)</f>
        <v>#N/A</v>
      </c>
      <c r="AD653" s="2" t="e">
        <f>VLOOKUP(Tabla1[[#This Row],[dn]],'Reporte de casos MAD'!H:W,16,0)</f>
        <v>#N/A</v>
      </c>
      <c r="AE653" s="1" t="e">
        <f>VLOOKUP(Tabla1[[#This Row],[dn]],'HOJA 3 MEDICAMENTOS'!G:Q,11,0)</f>
        <v>#N/A</v>
      </c>
      <c r="AF653" t="e">
        <f>VLOOKUP(Tabla1[[#This Row],[dn]],'base pendientes viva 1a'!C:Q,15,0)</f>
        <v>#N/A</v>
      </c>
      <c r="AG653"/>
      <c r="AH653"/>
      <c r="AI653" s="1" t="str">
        <f>VLOOKUP(Tabla1[[#This Row],[MOTIVO]],clasificador!A:C,2,0)</f>
        <v>Eps</v>
      </c>
      <c r="AJ653" s="1" t="str">
        <f>VLOOKUP(Tabla1[[#This Row],[MOTIVO]],clasificador!A:C,3,0)</f>
        <v>NO ATRIBUIBLE</v>
      </c>
      <c r="AK653" s="329"/>
    </row>
    <row r="654" spans="1:37" ht="18.75" customHeight="1">
      <c r="A654" s="120">
        <f>YEAR(Tabla1[[#This Row],[FECHA DEL INCIDENTE]])*100+MONTH(Tabla1[[#This Row],[FECHA DEL INCIDENTE]])</f>
        <v>202509</v>
      </c>
      <c r="B654" s="1" t="s">
        <v>6347</v>
      </c>
      <c r="C654" s="1" t="s">
        <v>6348</v>
      </c>
      <c r="D654" s="1" t="s">
        <v>1067</v>
      </c>
      <c r="E654" s="120" t="s">
        <v>400</v>
      </c>
      <c r="F654" s="120" t="s">
        <v>2</v>
      </c>
      <c r="G654" s="208">
        <v>8023641</v>
      </c>
      <c r="H654" s="2" t="s">
        <v>7956</v>
      </c>
      <c r="I654"/>
      <c r="J654" s="176"/>
      <c r="K654" s="1"/>
      <c r="L654" s="1"/>
      <c r="M654" s="1"/>
      <c r="N654" s="119" t="s">
        <v>6498</v>
      </c>
      <c r="O654" s="1" t="s">
        <v>299</v>
      </c>
      <c r="P654" s="66" t="s">
        <v>8166</v>
      </c>
      <c r="Q654" s="6" t="s">
        <v>313</v>
      </c>
      <c r="R654" s="10" t="s">
        <v>400</v>
      </c>
      <c r="S654" s="1" t="s">
        <v>349</v>
      </c>
      <c r="T654" s="117">
        <v>45926</v>
      </c>
      <c r="U654" s="67" t="s">
        <v>8167</v>
      </c>
      <c r="V654" s="117">
        <v>45930</v>
      </c>
      <c r="W654" s="1" t="s">
        <v>141</v>
      </c>
      <c r="X654" s="1">
        <f>NETWORKDAYS(Tabla1[[#This Row],[FECHA DEL INCIDENTE]],Tabla1[[#This Row],[FECHA DE RESPUESTA]])</f>
        <v>3</v>
      </c>
      <c r="Y654" s="120" t="str">
        <f>IF(Tabla1[[#This Row],[ESTADO]]="ACTIVA","ACTIVA",IF(Tabla1[[#This Row],[ESTADO]]="CERRADA","CERRADA",IF(Tabla1[[#This Row],[ESTADO]]="TRASLADADA","CERRADA",IF(Tabla1[[#This Row],[ESTADO]]="DESMONTADA","CERRADA",IF(Tabla1[[#This Row],[ESTADO]]="SEGUIMIENTO","ACTIVA")))))</f>
        <v>CERRADA</v>
      </c>
      <c r="Z654" s="1" t="str">
        <f>+IF(Tabla1[[#This Row],[T. RESPUESTA]]&lt;=1,"24 HORAS",IF(Tabla1[[#This Row],[T. RESPUESTA]]=2,"48 HORAS",IF(Tabla1[[#This Row],[T. RESPUESTA]]=3,"72 HORAS",IF(Tabla1[[#This Row],[T. RESPUESTA]]=4,"96 HORAS",IF(Tabla1[[#This Row],[T. RESPUESTA]]=5,"120 HORAS",IF(Tabla1[[#This Row],[T. RESPUESTA]]&gt;=6,"6 DIAS O MAS","ERROR"))))))</f>
        <v>72 HORAS</v>
      </c>
      <c r="AA654" s="120" t="s">
        <v>6355</v>
      </c>
      <c r="AB654" s="120" t="str">
        <f>TEXT(Tabla1[[#This Row],[FECHA DEL INCIDENTE]],"MMM-DD")</f>
        <v>sep-26</v>
      </c>
      <c r="AC654" s="2" t="e">
        <f>VLOOKUP(G654,'Archivo data rimac reclamos'!B:C,2,0)</f>
        <v>#N/A</v>
      </c>
      <c r="AD654" s="2" t="e">
        <f>VLOOKUP(Tabla1[[#This Row],[dn]],'Reporte de casos MAD'!H:W,16,0)</f>
        <v>#N/A</v>
      </c>
      <c r="AE654" s="1" t="e">
        <f>VLOOKUP(Tabla1[[#This Row],[dn]],'HOJA 3 MEDICAMENTOS'!G:Q,11,0)</f>
        <v>#N/A</v>
      </c>
      <c r="AF654" t="e">
        <f>VLOOKUP(Tabla1[[#This Row],[dn]],'base pendientes viva 1a'!C:Q,15,0)</f>
        <v>#N/A</v>
      </c>
      <c r="AG654"/>
      <c r="AH654"/>
      <c r="AI654" s="1" t="str">
        <f>VLOOKUP(Tabla1[[#This Row],[MOTIVO]],clasificador!A:C,2,0)</f>
        <v>Acceso</v>
      </c>
      <c r="AJ654" s="1" t="str">
        <f>VLOOKUP(Tabla1[[#This Row],[MOTIVO]],clasificador!A:C,3,0)</f>
        <v>SERVICIO</v>
      </c>
      <c r="AK654" s="329"/>
    </row>
    <row r="655" spans="1:37" ht="18.75" hidden="1" customHeight="1">
      <c r="A655" s="120">
        <f>YEAR(Tabla1[[#This Row],[FECHA DEL INCIDENTE]])*100+MONTH(Tabla1[[#This Row],[FECHA DEL INCIDENTE]])</f>
        <v>202509</v>
      </c>
      <c r="B655" s="1" t="s">
        <v>6347</v>
      </c>
      <c r="C655" s="1" t="s">
        <v>6348</v>
      </c>
      <c r="D655" s="1" t="s">
        <v>1067</v>
      </c>
      <c r="E655" s="120" t="s">
        <v>400</v>
      </c>
      <c r="F655" s="120" t="s">
        <v>2</v>
      </c>
      <c r="G655" s="333">
        <v>40157495</v>
      </c>
      <c r="H655" s="2" t="s">
        <v>6571</v>
      </c>
      <c r="I655" s="329"/>
      <c r="J655" s="335"/>
      <c r="K655" s="328"/>
      <c r="L655" s="328"/>
      <c r="M655" s="328"/>
      <c r="N655" s="119" t="s">
        <v>6498</v>
      </c>
      <c r="O655" s="1" t="s">
        <v>299</v>
      </c>
      <c r="P655" s="336" t="s">
        <v>8168</v>
      </c>
      <c r="Q655" s="6" t="s">
        <v>313</v>
      </c>
      <c r="R655" s="10" t="s">
        <v>338</v>
      </c>
      <c r="S655" s="1" t="s">
        <v>339</v>
      </c>
      <c r="T655" s="117">
        <v>45929</v>
      </c>
      <c r="U655" s="67" t="s">
        <v>8169</v>
      </c>
      <c r="V655" s="117">
        <v>45930</v>
      </c>
      <c r="W655" s="1" t="s">
        <v>141</v>
      </c>
      <c r="X655" s="328">
        <f>NETWORKDAYS(Tabla1[[#This Row],[FECHA DEL INCIDENTE]],Tabla1[[#This Row],[FECHA DE RESPUESTA]])</f>
        <v>2</v>
      </c>
      <c r="Y655" s="120" t="str">
        <f>IF(Tabla1[[#This Row],[ESTADO]]="ACTIVA","ACTIVA",IF(Tabla1[[#This Row],[ESTADO]]="CERRADA","CERRADA",IF(Tabla1[[#This Row],[ESTADO]]="TRASLADADA","CERRADA",IF(Tabla1[[#This Row],[ESTADO]]="DESMONTADA","CERRADA",IF(Tabla1[[#This Row],[ESTADO]]="SEGUIMIENTO","ACTIVA")))))</f>
        <v>CERRADA</v>
      </c>
      <c r="Z655" s="328" t="str">
        <f>+IF(Tabla1[[#This Row],[T. RESPUESTA]]&lt;=1,"24 HORAS",IF(Tabla1[[#This Row],[T. RESPUESTA]]=2,"48 HORAS",IF(Tabla1[[#This Row],[T. RESPUESTA]]=3,"72 HORAS",IF(Tabla1[[#This Row],[T. RESPUESTA]]=4,"96 HORAS",IF(Tabla1[[#This Row],[T. RESPUESTA]]=5,"120 HORAS",IF(Tabla1[[#This Row],[T. RESPUESTA]]&gt;=6,"6 DIAS O MAS","ERROR"))))))</f>
        <v>48 HORAS</v>
      </c>
      <c r="AA655" s="120" t="s">
        <v>6355</v>
      </c>
      <c r="AB655" s="120" t="str">
        <f>TEXT(Tabla1[[#This Row],[FECHA DEL INCIDENTE]],"MMM-DD")</f>
        <v>sep-29</v>
      </c>
      <c r="AC655" s="334" t="str">
        <f>VLOOKUP(G655,'Archivo data rimac reclamos'!B:C,2,0)</f>
        <v>CASO PX LUCY YOVANI URIARTE CARRASCO</v>
      </c>
      <c r="AD655" s="334" t="e">
        <f>VLOOKUP(Tabla1[[#This Row],[dn]],'Reporte de casos MAD'!H:W,16,0)</f>
        <v>#N/A</v>
      </c>
      <c r="AE655" s="328" t="e">
        <f>VLOOKUP(Tabla1[[#This Row],[dn]],'HOJA 3 MEDICAMENTOS'!G:Q,11,0)</f>
        <v>#N/A</v>
      </c>
      <c r="AF655" s="329" t="e">
        <f>VLOOKUP(Tabla1[[#This Row],[dn]],'base pendientes viva 1a'!C:Q,15,0)</f>
        <v>#N/A</v>
      </c>
      <c r="AG655" s="329"/>
      <c r="AH655" s="329"/>
      <c r="AI655" s="328" t="str">
        <f>VLOOKUP(Tabla1[[#This Row],[MOTIVO]],clasificador!A:C,2,0)</f>
        <v>Acceso</v>
      </c>
      <c r="AJ655" s="328" t="str">
        <f>VLOOKUP(Tabla1[[#This Row],[MOTIVO]],clasificador!A:C,3,0)</f>
        <v>SERVICIO</v>
      </c>
      <c r="AK655" s="329"/>
    </row>
    <row r="656" spans="1:37" ht="18.75" customHeight="1">
      <c r="A656" s="120">
        <f>YEAR(Tabla1[[#This Row],[FECHA DEL INCIDENTE]])*100+MONTH(Tabla1[[#This Row],[FECHA DEL INCIDENTE]])</f>
        <v>202509</v>
      </c>
      <c r="B656" s="1" t="s">
        <v>6347</v>
      </c>
      <c r="C656" s="1" t="s">
        <v>6348</v>
      </c>
      <c r="D656" s="1" t="s">
        <v>1067</v>
      </c>
      <c r="E656" s="120" t="s">
        <v>400</v>
      </c>
      <c r="F656" s="120" t="s">
        <v>2</v>
      </c>
      <c r="G656" s="333">
        <v>9159483</v>
      </c>
      <c r="H656" s="2" t="s">
        <v>8170</v>
      </c>
      <c r="I656" s="329"/>
      <c r="J656" s="335"/>
      <c r="K656" s="328"/>
      <c r="L656" s="328"/>
      <c r="M656" s="328"/>
      <c r="N656" t="s">
        <v>298</v>
      </c>
      <c r="O656" s="1" t="s">
        <v>299</v>
      </c>
      <c r="P656" s="336" t="s">
        <v>8171</v>
      </c>
      <c r="Q656" s="6" t="s">
        <v>7224</v>
      </c>
      <c r="R656" s="10" t="s">
        <v>400</v>
      </c>
      <c r="S656" s="1" t="s">
        <v>320</v>
      </c>
      <c r="T656" s="117">
        <v>45930</v>
      </c>
      <c r="U656" s="67" t="s">
        <v>8172</v>
      </c>
      <c r="V656" s="117">
        <v>45930</v>
      </c>
      <c r="W656" s="1" t="s">
        <v>141</v>
      </c>
      <c r="X656" s="328">
        <f>NETWORKDAYS(Tabla1[[#This Row],[FECHA DEL INCIDENTE]],Tabla1[[#This Row],[FECHA DE RESPUESTA]])</f>
        <v>1</v>
      </c>
      <c r="Y656" s="120" t="str">
        <f>IF(Tabla1[[#This Row],[ESTADO]]="ACTIVA","ACTIVA",IF(Tabla1[[#This Row],[ESTADO]]="CERRADA","CERRADA",IF(Tabla1[[#This Row],[ESTADO]]="TRASLADADA","CERRADA",IF(Tabla1[[#This Row],[ESTADO]]="DESMONTADA","CERRADA",IF(Tabla1[[#This Row],[ESTADO]]="SEGUIMIENTO","ACTIVA")))))</f>
        <v>CERRADA</v>
      </c>
      <c r="Z656" s="328" t="str">
        <f>+IF(Tabla1[[#This Row],[T. RESPUESTA]]&lt;=1,"24 HORAS",IF(Tabla1[[#This Row],[T. RESPUESTA]]=2,"48 HORAS",IF(Tabla1[[#This Row],[T. RESPUESTA]]=3,"72 HORAS",IF(Tabla1[[#This Row],[T. RESPUESTA]]=4,"96 HORAS",IF(Tabla1[[#This Row],[T. RESPUESTA]]=5,"120 HORAS",IF(Tabla1[[#This Row],[T. RESPUESTA]]&gt;=6,"6 DIAS O MAS","ERROR"))))))</f>
        <v>24 HORAS</v>
      </c>
      <c r="AA656" s="120" t="s">
        <v>6355</v>
      </c>
      <c r="AB656" s="120" t="str">
        <f>TEXT(Tabla1[[#This Row],[FECHA DEL INCIDENTE]],"MMM-DD")</f>
        <v>sep-30</v>
      </c>
      <c r="AC656" s="334" t="e">
        <f>VLOOKUP(G656,'Archivo data rimac reclamos'!B:C,2,0)</f>
        <v>#N/A</v>
      </c>
      <c r="AD656" s="334" t="e">
        <f>VLOOKUP(Tabla1[[#This Row],[dn]],'Reporte de casos MAD'!H:W,16,0)</f>
        <v>#N/A</v>
      </c>
      <c r="AE656" s="328" t="e">
        <f>VLOOKUP(Tabla1[[#This Row],[dn]],'HOJA 3 MEDICAMENTOS'!G:Q,11,0)</f>
        <v>#N/A</v>
      </c>
      <c r="AF656" s="329" t="e">
        <f>VLOOKUP(Tabla1[[#This Row],[dn]],'base pendientes viva 1a'!C:Q,15,0)</f>
        <v>#N/A</v>
      </c>
      <c r="AG656" s="329"/>
      <c r="AH656" s="329"/>
      <c r="AI656" s="328" t="str">
        <f>VLOOKUP(Tabla1[[#This Row],[MOTIVO]],clasificador!A:C,2,0)</f>
        <v>Solicitud</v>
      </c>
      <c r="AJ656" s="328" t="str">
        <f>VLOOKUP(Tabla1[[#This Row],[MOTIVO]],clasificador!A:C,3,0)</f>
        <v>SOLICITUD</v>
      </c>
      <c r="AK656" s="329"/>
    </row>
    <row r="657" spans="1:37" ht="18.75" hidden="1" customHeight="1">
      <c r="A657" s="120">
        <f>YEAR(Tabla1[[#This Row],[FECHA DEL INCIDENTE]])*100+MONTH(Tabla1[[#This Row],[FECHA DEL INCIDENTE]])</f>
        <v>202510</v>
      </c>
      <c r="B657" s="1" t="s">
        <v>6347</v>
      </c>
      <c r="C657" s="1" t="s">
        <v>6348</v>
      </c>
      <c r="D657" s="1" t="s">
        <v>1067</v>
      </c>
      <c r="E657" s="120" t="s">
        <v>400</v>
      </c>
      <c r="F657" s="120" t="s">
        <v>2</v>
      </c>
      <c r="G657" s="208" t="s">
        <v>8173</v>
      </c>
      <c r="H657" s="2" t="s">
        <v>8174</v>
      </c>
      <c r="I657"/>
      <c r="J657" s="176"/>
      <c r="K657" s="1"/>
      <c r="L657" s="1"/>
      <c r="M657" s="1"/>
      <c r="N657" t="s">
        <v>298</v>
      </c>
      <c r="O657" s="1" t="s">
        <v>299</v>
      </c>
      <c r="P657" s="66" t="s">
        <v>8175</v>
      </c>
      <c r="Q657" s="6" t="s">
        <v>301</v>
      </c>
      <c r="R657" s="10" t="s">
        <v>383</v>
      </c>
      <c r="S657" s="1" t="s">
        <v>7194</v>
      </c>
      <c r="T657" s="332">
        <v>45931</v>
      </c>
      <c r="U657" s="67" t="s">
        <v>8176</v>
      </c>
      <c r="V657" s="332">
        <v>45933</v>
      </c>
      <c r="W657" s="1" t="s">
        <v>141</v>
      </c>
      <c r="X657" s="1">
        <f>NETWORKDAYS(Tabla1[[#This Row],[FECHA DEL INCIDENTE]],Tabla1[[#This Row],[FECHA DE RESPUESTA]])</f>
        <v>3</v>
      </c>
      <c r="Y657" s="120" t="str">
        <f>IF(Tabla1[[#This Row],[ESTADO]]="ACTIVA","ACTIVA",IF(Tabla1[[#This Row],[ESTADO]]="CERRADA","CERRADA",IF(Tabla1[[#This Row],[ESTADO]]="TRASLADADA","CERRADA",IF(Tabla1[[#This Row],[ESTADO]]="DESMONTADA","CERRADA",IF(Tabla1[[#This Row],[ESTADO]]="SEGUIMIENTO","ACTIVA")))))</f>
        <v>CERRADA</v>
      </c>
      <c r="Z657" s="1" t="str">
        <f>+IF(Tabla1[[#This Row],[T. RESPUESTA]]&lt;=1,"24 HORAS",IF(Tabla1[[#This Row],[T. RESPUESTA]]=2,"48 HORAS",IF(Tabla1[[#This Row],[T. RESPUESTA]]=3,"72 HORAS",IF(Tabla1[[#This Row],[T. RESPUESTA]]=4,"96 HORAS",IF(Tabla1[[#This Row],[T. RESPUESTA]]=5,"120 HORAS",IF(Tabla1[[#This Row],[T. RESPUESTA]]&gt;=6,"6 DIAS O MAS","ERROR"))))))</f>
        <v>72 HORAS</v>
      </c>
      <c r="AA657" s="120" t="s">
        <v>6355</v>
      </c>
      <c r="AB657" s="120" t="str">
        <f>TEXT(Tabla1[[#This Row],[FECHA DEL INCIDENTE]],"MMM-DD")</f>
        <v>oct-01</v>
      </c>
      <c r="AC657" s="2" t="e">
        <f>VLOOKUP(G657,'Archivo data rimac reclamos'!B:C,2,0)</f>
        <v>#N/A</v>
      </c>
      <c r="AD657" s="2" t="e">
        <f>VLOOKUP(Tabla1[[#This Row],[dn]],'Reporte de casos MAD'!H:W,16,0)</f>
        <v>#N/A</v>
      </c>
      <c r="AE657" s="1" t="e">
        <f>VLOOKUP(Tabla1[[#This Row],[dn]],'HOJA 3 MEDICAMENTOS'!G:Q,11,0)</f>
        <v>#N/A</v>
      </c>
      <c r="AF657" t="e">
        <f>VLOOKUP(Tabla1[[#This Row],[dn]],'base pendientes viva 1a'!C:Q,15,0)</f>
        <v>#N/A</v>
      </c>
      <c r="AG657"/>
      <c r="AH657"/>
      <c r="AI657" s="1" t="str">
        <f>VLOOKUP(Tabla1[[#This Row],[MOTIVO]],clasificador!A:C,2,0)</f>
        <v>Solicitud</v>
      </c>
      <c r="AJ657" s="1" t="str">
        <f>VLOOKUP(Tabla1[[#This Row],[MOTIVO]],clasificador!A:C,3,0)</f>
        <v>SOLICITUD</v>
      </c>
      <c r="AK657" s="329"/>
    </row>
    <row r="658" spans="1:37" ht="18.75" customHeight="1">
      <c r="A658" s="120">
        <f>YEAR(Tabla1[[#This Row],[FECHA DEL INCIDENTE]])*100+MONTH(Tabla1[[#This Row],[FECHA DEL INCIDENTE]])</f>
        <v>202510</v>
      </c>
      <c r="B658" s="1" t="s">
        <v>6347</v>
      </c>
      <c r="C658" s="1" t="s">
        <v>6348</v>
      </c>
      <c r="D658" s="1" t="s">
        <v>1067</v>
      </c>
      <c r="E658" s="120" t="s">
        <v>400</v>
      </c>
      <c r="F658" s="120" t="s">
        <v>2</v>
      </c>
      <c r="G658" s="333">
        <v>46698749</v>
      </c>
      <c r="H658" s="2" t="s">
        <v>8177</v>
      </c>
      <c r="I658" s="329"/>
      <c r="J658" s="335"/>
      <c r="K658" s="328"/>
      <c r="L658" s="328"/>
      <c r="M658" s="328"/>
      <c r="N658" s="119" t="s">
        <v>6498</v>
      </c>
      <c r="O658" s="1" t="s">
        <v>299</v>
      </c>
      <c r="P658" s="336" t="s">
        <v>8178</v>
      </c>
      <c r="Q658" s="6" t="s">
        <v>301</v>
      </c>
      <c r="R658" s="10" t="s">
        <v>400</v>
      </c>
      <c r="S658" s="1" t="s">
        <v>320</v>
      </c>
      <c r="T658" s="332">
        <v>45932</v>
      </c>
      <c r="U658" s="67" t="s">
        <v>8179</v>
      </c>
      <c r="V658" s="332">
        <v>45954</v>
      </c>
      <c r="W658" s="1" t="s">
        <v>141</v>
      </c>
      <c r="X658" s="328">
        <f>NETWORKDAYS(Tabla1[[#This Row],[FECHA DEL INCIDENTE]],Tabla1[[#This Row],[FECHA DE RESPUESTA]])</f>
        <v>17</v>
      </c>
      <c r="Y658" s="120" t="str">
        <f>IF(Tabla1[[#This Row],[ESTADO]]="ACTIVA","ACTIVA",IF(Tabla1[[#This Row],[ESTADO]]="CERRADA","CERRADA",IF(Tabla1[[#This Row],[ESTADO]]="TRASLADADA","CERRADA",IF(Tabla1[[#This Row],[ESTADO]]="DESMONTADA","CERRADA",IF(Tabla1[[#This Row],[ESTADO]]="SEGUIMIENTO","ACTIVA")))))</f>
        <v>CERRADA</v>
      </c>
      <c r="Z658" s="328" t="str">
        <f>+IF(Tabla1[[#This Row],[T. RESPUESTA]]&lt;=1,"24 HORAS",IF(Tabla1[[#This Row],[T. RESPUESTA]]=2,"48 HORAS",IF(Tabla1[[#This Row],[T. RESPUESTA]]=3,"72 HORAS",IF(Tabla1[[#This Row],[T. RESPUESTA]]=4,"96 HORAS",IF(Tabla1[[#This Row],[T. RESPUESTA]]=5,"120 HORAS",IF(Tabla1[[#This Row],[T. RESPUESTA]]&gt;=6,"6 DIAS O MAS","ERROR"))))))</f>
        <v>6 DIAS O MAS</v>
      </c>
      <c r="AA658" s="120" t="s">
        <v>6355</v>
      </c>
      <c r="AB658" s="120" t="str">
        <f>TEXT(Tabla1[[#This Row],[FECHA DEL INCIDENTE]],"MMM-DD")</f>
        <v>oct-02</v>
      </c>
      <c r="AC658" s="334" t="e">
        <f>VLOOKUP(G658,'Archivo data rimac reclamos'!B:C,2,0)</f>
        <v>#N/A</v>
      </c>
      <c r="AD658" s="334" t="e">
        <f>VLOOKUP(Tabla1[[#This Row],[dn]],'Reporte de casos MAD'!H:W,16,0)</f>
        <v>#N/A</v>
      </c>
      <c r="AE658" s="328" t="e">
        <f>VLOOKUP(Tabla1[[#This Row],[dn]],'HOJA 3 MEDICAMENTOS'!G:Q,11,0)</f>
        <v>#N/A</v>
      </c>
      <c r="AF658" s="329" t="e">
        <f>VLOOKUP(Tabla1[[#This Row],[dn]],'base pendientes viva 1a'!C:Q,15,0)</f>
        <v>#N/A</v>
      </c>
      <c r="AG658" s="329"/>
      <c r="AH658" s="329"/>
      <c r="AI658" s="328" t="str">
        <f>VLOOKUP(Tabla1[[#This Row],[MOTIVO]],clasificador!A:C,2,0)</f>
        <v>Solicitud</v>
      </c>
      <c r="AJ658" s="328" t="str">
        <f>VLOOKUP(Tabla1[[#This Row],[MOTIVO]],clasificador!A:C,3,0)</f>
        <v>SOLICITUD</v>
      </c>
      <c r="AK658" s="329"/>
    </row>
    <row r="659" spans="1:37" ht="18.75" hidden="1" customHeight="1">
      <c r="A659" s="120">
        <f>YEAR(Tabla1[[#This Row],[FECHA DEL INCIDENTE]])*100+MONTH(Tabla1[[#This Row],[FECHA DEL INCIDENTE]])</f>
        <v>202510</v>
      </c>
      <c r="B659" s="1" t="s">
        <v>6347</v>
      </c>
      <c r="C659" s="1" t="s">
        <v>6348</v>
      </c>
      <c r="D659" s="1" t="s">
        <v>1067</v>
      </c>
      <c r="E659" s="120" t="s">
        <v>400</v>
      </c>
      <c r="F659" s="120" t="s">
        <v>2</v>
      </c>
      <c r="G659" s="333">
        <v>75284561</v>
      </c>
      <c r="H659" s="2" t="s">
        <v>8180</v>
      </c>
      <c r="I659" s="329"/>
      <c r="J659" s="335"/>
      <c r="K659" s="328"/>
      <c r="L659" s="328"/>
      <c r="M659" s="328"/>
      <c r="N659" s="119" t="s">
        <v>6498</v>
      </c>
      <c r="O659" s="1" t="s">
        <v>299</v>
      </c>
      <c r="P659" s="336" t="s">
        <v>8181</v>
      </c>
      <c r="Q659" s="6" t="s">
        <v>6352</v>
      </c>
      <c r="R659" s="10" t="s">
        <v>338</v>
      </c>
      <c r="S659" s="1" t="s">
        <v>6353</v>
      </c>
      <c r="T659" s="332">
        <v>45933</v>
      </c>
      <c r="U659" s="67" t="s">
        <v>8182</v>
      </c>
      <c r="V659" s="332">
        <v>45933</v>
      </c>
      <c r="W659" s="1" t="s">
        <v>141</v>
      </c>
      <c r="X659" s="328">
        <f>NETWORKDAYS(Tabla1[[#This Row],[FECHA DEL INCIDENTE]],Tabla1[[#This Row],[FECHA DE RESPUESTA]])</f>
        <v>1</v>
      </c>
      <c r="Y659" s="120" t="str">
        <f>IF(Tabla1[[#This Row],[ESTADO]]="ACTIVA","ACTIVA",IF(Tabla1[[#This Row],[ESTADO]]="CERRADA","CERRADA",IF(Tabla1[[#This Row],[ESTADO]]="TRASLADADA","CERRADA",IF(Tabla1[[#This Row],[ESTADO]]="DESMONTADA","CERRADA",IF(Tabla1[[#This Row],[ESTADO]]="SEGUIMIENTO","ACTIVA")))))</f>
        <v>CERRADA</v>
      </c>
      <c r="Z659" s="328" t="str">
        <f>+IF(Tabla1[[#This Row],[T. RESPUESTA]]&lt;=1,"24 HORAS",IF(Tabla1[[#This Row],[T. RESPUESTA]]=2,"48 HORAS",IF(Tabla1[[#This Row],[T. RESPUESTA]]=3,"72 HORAS",IF(Tabla1[[#This Row],[T. RESPUESTA]]=4,"96 HORAS",IF(Tabla1[[#This Row],[T. RESPUESTA]]=5,"120 HORAS",IF(Tabla1[[#This Row],[T. RESPUESTA]]&gt;=6,"6 DIAS O MAS","ERROR"))))))</f>
        <v>24 HORAS</v>
      </c>
      <c r="AA659" s="120" t="s">
        <v>6355</v>
      </c>
      <c r="AB659" s="120" t="str">
        <f>TEXT(Tabla1[[#This Row],[FECHA DEL INCIDENTE]],"MMM-DD")</f>
        <v>oct-03</v>
      </c>
      <c r="AC659" s="334" t="e">
        <f>VLOOKUP(G659,'Archivo data rimac reclamos'!B:C,2,0)</f>
        <v>#N/A</v>
      </c>
      <c r="AD659" s="334" t="e">
        <f>VLOOKUP(Tabla1[[#This Row],[dn]],'Reporte de casos MAD'!H:W,16,0)</f>
        <v>#N/A</v>
      </c>
      <c r="AE659" s="328" t="e">
        <f>VLOOKUP(Tabla1[[#This Row],[dn]],'HOJA 3 MEDICAMENTOS'!G:Q,11,0)</f>
        <v>#N/A</v>
      </c>
      <c r="AF659" s="329" t="e">
        <f>VLOOKUP(Tabla1[[#This Row],[dn]],'base pendientes viva 1a'!C:Q,15,0)</f>
        <v>#N/A</v>
      </c>
      <c r="AG659" s="329"/>
      <c r="AH659" s="329"/>
      <c r="AI659" s="328" t="str">
        <f>VLOOKUP(Tabla1[[#This Row],[MOTIVO]],clasificador!A:C,2,0)</f>
        <v>Medicamentos</v>
      </c>
      <c r="AJ659" s="328" t="str">
        <f>VLOOKUP(Tabla1[[#This Row],[MOTIVO]],clasificador!A:C,3,0)</f>
        <v>SERVICIO</v>
      </c>
      <c r="AK659" s="329"/>
    </row>
    <row r="660" spans="1:37" ht="18.75" customHeight="1">
      <c r="A660" s="120">
        <f>YEAR(Tabla1[[#This Row],[FECHA DEL INCIDENTE]])*100+MONTH(Tabla1[[#This Row],[FECHA DEL INCIDENTE]])</f>
        <v>202510</v>
      </c>
      <c r="B660" s="1" t="s">
        <v>6347</v>
      </c>
      <c r="C660" s="1" t="s">
        <v>6348</v>
      </c>
      <c r="D660" s="1" t="s">
        <v>1067</v>
      </c>
      <c r="E660" s="120" t="s">
        <v>400</v>
      </c>
      <c r="F660" s="120" t="s">
        <v>2</v>
      </c>
      <c r="G660" s="239">
        <v>19845841</v>
      </c>
      <c r="H660" s="2" t="s">
        <v>8183</v>
      </c>
      <c r="I660" s="329"/>
      <c r="J660" s="335"/>
      <c r="K660" s="328"/>
      <c r="L660" s="328"/>
      <c r="M660" s="328"/>
      <c r="N660" t="s">
        <v>298</v>
      </c>
      <c r="O660" s="1" t="s">
        <v>299</v>
      </c>
      <c r="P660" s="336" t="s">
        <v>8184</v>
      </c>
      <c r="Q660" s="6" t="s">
        <v>301</v>
      </c>
      <c r="R660" s="10" t="s">
        <v>400</v>
      </c>
      <c r="S660" s="1" t="s">
        <v>352</v>
      </c>
      <c r="T660" s="332">
        <v>45933</v>
      </c>
      <c r="U660" s="67" t="s">
        <v>8185</v>
      </c>
      <c r="V660" s="332">
        <v>45933</v>
      </c>
      <c r="W660" s="1" t="s">
        <v>141</v>
      </c>
      <c r="X660" s="328">
        <f>NETWORKDAYS(Tabla1[[#This Row],[FECHA DEL INCIDENTE]],Tabla1[[#This Row],[FECHA DE RESPUESTA]])</f>
        <v>1</v>
      </c>
      <c r="Y660" s="120" t="str">
        <f>IF(Tabla1[[#This Row],[ESTADO]]="ACTIVA","ACTIVA",IF(Tabla1[[#This Row],[ESTADO]]="CERRADA","CERRADA",IF(Tabla1[[#This Row],[ESTADO]]="TRASLADADA","CERRADA",IF(Tabla1[[#This Row],[ESTADO]]="DESMONTADA","CERRADA",IF(Tabla1[[#This Row],[ESTADO]]="SEGUIMIENTO","ACTIVA")))))</f>
        <v>CERRADA</v>
      </c>
      <c r="Z660" s="328" t="str">
        <f>+IF(Tabla1[[#This Row],[T. RESPUESTA]]&lt;=1,"24 HORAS",IF(Tabla1[[#This Row],[T. RESPUESTA]]=2,"48 HORAS",IF(Tabla1[[#This Row],[T. RESPUESTA]]=3,"72 HORAS",IF(Tabla1[[#This Row],[T. RESPUESTA]]=4,"96 HORAS",IF(Tabla1[[#This Row],[T. RESPUESTA]]=5,"120 HORAS",IF(Tabla1[[#This Row],[T. RESPUESTA]]&gt;=6,"6 DIAS O MAS","ERROR"))))))</f>
        <v>24 HORAS</v>
      </c>
      <c r="AA660" s="120" t="s">
        <v>6355</v>
      </c>
      <c r="AB660" s="120" t="str">
        <f>TEXT(Tabla1[[#This Row],[FECHA DEL INCIDENTE]],"MMM-DD")</f>
        <v>oct-03</v>
      </c>
      <c r="AC660" s="334" t="e">
        <f>VLOOKUP(G660,'Archivo data rimac reclamos'!B:C,2,0)</f>
        <v>#N/A</v>
      </c>
      <c r="AD660" s="334" t="e">
        <f>VLOOKUP(Tabla1[[#This Row],[dn]],'Reporte de casos MAD'!H:W,16,0)</f>
        <v>#N/A</v>
      </c>
      <c r="AE660" s="328" t="e">
        <f>VLOOKUP(Tabla1[[#This Row],[dn]],'HOJA 3 MEDICAMENTOS'!G:Q,11,0)</f>
        <v>#N/A</v>
      </c>
      <c r="AF660" s="329" t="e">
        <f>VLOOKUP(Tabla1[[#This Row],[dn]],'base pendientes viva 1a'!C:Q,15,0)</f>
        <v>#N/A</v>
      </c>
      <c r="AG660" s="329"/>
      <c r="AH660" s="329"/>
      <c r="AI660" s="328" t="str">
        <f>VLOOKUP(Tabla1[[#This Row],[MOTIVO]],clasificador!A:C,2,0)</f>
        <v>Solicitud</v>
      </c>
      <c r="AJ660" s="328" t="str">
        <f>VLOOKUP(Tabla1[[#This Row],[MOTIVO]],clasificador!A:C,3,0)</f>
        <v>SOLICITUD</v>
      </c>
      <c r="AK660" s="329"/>
    </row>
    <row r="661" spans="1:37" ht="18.75" hidden="1" customHeight="1">
      <c r="A661" s="120">
        <f>YEAR(Tabla1[[#This Row],[FECHA DEL INCIDENTE]])*100+MONTH(Tabla1[[#This Row],[FECHA DEL INCIDENTE]])</f>
        <v>202510</v>
      </c>
      <c r="B661" s="1" t="s">
        <v>6347</v>
      </c>
      <c r="C661" s="1" t="s">
        <v>6348</v>
      </c>
      <c r="D661" s="1" t="s">
        <v>1067</v>
      </c>
      <c r="E661" s="120" t="s">
        <v>400</v>
      </c>
      <c r="F661" s="120" t="s">
        <v>2</v>
      </c>
      <c r="G661" s="333">
        <v>8170776</v>
      </c>
      <c r="H661" s="2" t="s">
        <v>249</v>
      </c>
      <c r="I661" s="329"/>
      <c r="J661" s="335"/>
      <c r="K661" s="328"/>
      <c r="L661" s="328"/>
      <c r="M661" s="328"/>
      <c r="N661" s="119" t="s">
        <v>6498</v>
      </c>
      <c r="O661" s="1" t="s">
        <v>299</v>
      </c>
      <c r="P661" s="336" t="s">
        <v>8186</v>
      </c>
      <c r="Q661" s="6" t="s">
        <v>6901</v>
      </c>
      <c r="R661" s="10" t="s">
        <v>408</v>
      </c>
      <c r="S661" s="1" t="s">
        <v>6718</v>
      </c>
      <c r="T661" s="332">
        <v>45933</v>
      </c>
      <c r="U661" s="339" t="s">
        <v>8187</v>
      </c>
      <c r="V661" s="332">
        <v>46056</v>
      </c>
      <c r="W661" s="1" t="s">
        <v>141</v>
      </c>
      <c r="X661" s="328">
        <f>NETWORKDAYS(Tabla1[[#This Row],[FECHA DEL INCIDENTE]],Tabla1[[#This Row],[FECHA DE RESPUESTA]])</f>
        <v>88</v>
      </c>
      <c r="Y661" s="120" t="str">
        <f>IF(Tabla1[[#This Row],[ESTADO]]="ACTIVA","ACTIVA",IF(Tabla1[[#This Row],[ESTADO]]="CERRADA","CERRADA",IF(Tabla1[[#This Row],[ESTADO]]="TRASLADADA","CERRADA",IF(Tabla1[[#This Row],[ESTADO]]="DESMONTADA","CERRADA",IF(Tabla1[[#This Row],[ESTADO]]="SEGUIMIENTO","ACTIVA")))))</f>
        <v>CERRADA</v>
      </c>
      <c r="Z661" s="328" t="str">
        <f>+IF(Tabla1[[#This Row],[T. RESPUESTA]]&lt;=1,"24 HORAS",IF(Tabla1[[#This Row],[T. RESPUESTA]]=2,"48 HORAS",IF(Tabla1[[#This Row],[T. RESPUESTA]]=3,"72 HORAS",IF(Tabla1[[#This Row],[T. RESPUESTA]]=4,"96 HORAS",IF(Tabla1[[#This Row],[T. RESPUESTA]]=5,"120 HORAS",IF(Tabla1[[#This Row],[T. RESPUESTA]]&gt;=6,"6 DIAS O MAS","ERROR"))))))</f>
        <v>6 DIAS O MAS</v>
      </c>
      <c r="AA661" s="120" t="s">
        <v>6355</v>
      </c>
      <c r="AB661" s="120" t="str">
        <f>TEXT(Tabla1[[#This Row],[FECHA DEL INCIDENTE]],"MMM-DD")</f>
        <v>oct-03</v>
      </c>
      <c r="AC661" s="334" t="e">
        <f>VLOOKUP(G661,'Archivo data rimac reclamos'!B:C,2,0)</f>
        <v>#N/A</v>
      </c>
      <c r="AD661" s="334" t="e">
        <f>VLOOKUP(Tabla1[[#This Row],[dn]],'Reporte de casos MAD'!H:W,16,0)</f>
        <v>#N/A</v>
      </c>
      <c r="AE661" s="328" t="e">
        <f>VLOOKUP(Tabla1[[#This Row],[dn]],'HOJA 3 MEDICAMENTOS'!G:Q,11,0)</f>
        <v>#N/A</v>
      </c>
      <c r="AF661" s="329" t="str">
        <f>VLOOKUP(Tabla1[[#This Row],[dn]],'base pendientes viva 1a'!C:Q,15,0)</f>
        <v>SI</v>
      </c>
      <c r="AG661" s="329"/>
      <c r="AH661" s="329"/>
      <c r="AI661" s="328" t="str">
        <f>VLOOKUP(Tabla1[[#This Row],[MOTIVO]],clasificador!A:C,2,0)</f>
        <v>Atencion Asistencial</v>
      </c>
      <c r="AJ661" s="328" t="str">
        <f>VLOOKUP(Tabla1[[#This Row],[MOTIVO]],clasificador!A:C,3,0)</f>
        <v>SERVICIO</v>
      </c>
      <c r="AK661" s="329"/>
    </row>
    <row r="662" spans="1:37" ht="18.75" customHeight="1">
      <c r="A662" s="120">
        <f>YEAR(Tabla1[[#This Row],[FECHA DEL INCIDENTE]])*100+MONTH(Tabla1[[#This Row],[FECHA DEL INCIDENTE]])</f>
        <v>202510</v>
      </c>
      <c r="B662" s="1" t="s">
        <v>6347</v>
      </c>
      <c r="C662" s="1" t="s">
        <v>6348</v>
      </c>
      <c r="D662" s="1" t="s">
        <v>1067</v>
      </c>
      <c r="E662" s="120" t="s">
        <v>400</v>
      </c>
      <c r="F662" s="120" t="s">
        <v>2</v>
      </c>
      <c r="G662" s="208">
        <v>46415021</v>
      </c>
      <c r="H662" s="2" t="s">
        <v>8188</v>
      </c>
      <c r="I662"/>
      <c r="J662" s="176"/>
      <c r="K662" s="1"/>
      <c r="L662" s="1"/>
      <c r="M662" s="1"/>
      <c r="N662" s="119" t="s">
        <v>6498</v>
      </c>
      <c r="O662" s="1" t="s">
        <v>299</v>
      </c>
      <c r="P662" s="66" t="s">
        <v>8189</v>
      </c>
      <c r="Q662" s="6" t="s">
        <v>313</v>
      </c>
      <c r="R662" s="10" t="s">
        <v>400</v>
      </c>
      <c r="S662" s="1" t="s">
        <v>331</v>
      </c>
      <c r="T662" s="332">
        <v>45936</v>
      </c>
      <c r="U662" s="67" t="s">
        <v>8190</v>
      </c>
      <c r="V662" s="332">
        <v>45943</v>
      </c>
      <c r="W662" s="1" t="s">
        <v>141</v>
      </c>
      <c r="X662" s="1">
        <f>NETWORKDAYS(Tabla1[[#This Row],[FECHA DEL INCIDENTE]],Tabla1[[#This Row],[FECHA DE RESPUESTA]])</f>
        <v>6</v>
      </c>
      <c r="Y662" s="120" t="str">
        <f>IF(Tabla1[[#This Row],[ESTADO]]="ACTIVA","ACTIVA",IF(Tabla1[[#This Row],[ESTADO]]="CERRADA","CERRADA",IF(Tabla1[[#This Row],[ESTADO]]="TRASLADADA","CERRADA",IF(Tabla1[[#This Row],[ESTADO]]="DESMONTADA","CERRADA",IF(Tabla1[[#This Row],[ESTADO]]="SEGUIMIENTO","ACTIVA")))))</f>
        <v>CERRADA</v>
      </c>
      <c r="Z662" s="1" t="str">
        <f>+IF(Tabla1[[#This Row],[T. RESPUESTA]]&lt;=1,"24 HORAS",IF(Tabla1[[#This Row],[T. RESPUESTA]]=2,"48 HORAS",IF(Tabla1[[#This Row],[T. RESPUESTA]]=3,"72 HORAS",IF(Tabla1[[#This Row],[T. RESPUESTA]]=4,"96 HORAS",IF(Tabla1[[#This Row],[T. RESPUESTA]]=5,"120 HORAS",IF(Tabla1[[#This Row],[T. RESPUESTA]]&gt;=6,"6 DIAS O MAS","ERROR"))))))</f>
        <v>6 DIAS O MAS</v>
      </c>
      <c r="AA662" s="120" t="s">
        <v>6355</v>
      </c>
      <c r="AB662" s="120" t="str">
        <f>TEXT(Tabla1[[#This Row],[FECHA DEL INCIDENTE]],"MMM-DD")</f>
        <v>oct-06</v>
      </c>
      <c r="AC662" s="2" t="e">
        <f>VLOOKUP(G662,'Archivo data rimac reclamos'!B:C,2,0)</f>
        <v>#N/A</v>
      </c>
      <c r="AD662" s="2" t="e">
        <f>VLOOKUP(Tabla1[[#This Row],[dn]],'Reporte de casos MAD'!H:W,16,0)</f>
        <v>#N/A</v>
      </c>
      <c r="AE662" s="1" t="e">
        <f>VLOOKUP(Tabla1[[#This Row],[dn]],'HOJA 3 MEDICAMENTOS'!G:Q,11,0)</f>
        <v>#N/A</v>
      </c>
      <c r="AF662" t="e">
        <f>VLOOKUP(Tabla1[[#This Row],[dn]],'base pendientes viva 1a'!C:Q,15,0)</f>
        <v>#N/A</v>
      </c>
      <c r="AG662"/>
      <c r="AH662"/>
      <c r="AI662" s="1" t="str">
        <f>VLOOKUP(Tabla1[[#This Row],[MOTIVO]],clasificador!A:C,2,0)</f>
        <v>Acceso</v>
      </c>
      <c r="AJ662" s="1" t="str">
        <f>VLOOKUP(Tabla1[[#This Row],[MOTIVO]],clasificador!A:C,3,0)</f>
        <v>SERVICIO</v>
      </c>
      <c r="AK662" s="329"/>
    </row>
    <row r="663" spans="1:37" ht="18.75" hidden="1" customHeight="1">
      <c r="A663" s="120">
        <f>YEAR(Tabla1[[#This Row],[FECHA DEL INCIDENTE]])*100+MONTH(Tabla1[[#This Row],[FECHA DEL INCIDENTE]])</f>
        <v>202510</v>
      </c>
      <c r="B663" s="1" t="s">
        <v>6347</v>
      </c>
      <c r="C663" s="1" t="s">
        <v>6348</v>
      </c>
      <c r="D663" s="1" t="s">
        <v>1067</v>
      </c>
      <c r="E663" s="120" t="s">
        <v>400</v>
      </c>
      <c r="F663" s="120" t="s">
        <v>2</v>
      </c>
      <c r="G663" s="333">
        <v>3889684</v>
      </c>
      <c r="H663" s="2" t="s">
        <v>8191</v>
      </c>
      <c r="I663" s="329"/>
      <c r="J663" s="335"/>
      <c r="K663" s="328"/>
      <c r="L663" s="328"/>
      <c r="M663" s="328"/>
      <c r="N663" s="119" t="s">
        <v>6498</v>
      </c>
      <c r="O663" s="1" t="s">
        <v>299</v>
      </c>
      <c r="P663" s="336" t="s">
        <v>8192</v>
      </c>
      <c r="Q663" s="6" t="s">
        <v>313</v>
      </c>
      <c r="R663" s="10" t="s">
        <v>338</v>
      </c>
      <c r="S663" s="1" t="s">
        <v>339</v>
      </c>
      <c r="T663" s="332">
        <v>45936</v>
      </c>
      <c r="U663" s="67" t="s">
        <v>8193</v>
      </c>
      <c r="V663" s="332">
        <v>45946</v>
      </c>
      <c r="W663" s="1" t="s">
        <v>141</v>
      </c>
      <c r="X663" s="328">
        <f>NETWORKDAYS(Tabla1[[#This Row],[FECHA DEL INCIDENTE]],Tabla1[[#This Row],[FECHA DE RESPUESTA]])</f>
        <v>9</v>
      </c>
      <c r="Y663" s="120" t="str">
        <f>IF(Tabla1[[#This Row],[ESTADO]]="ACTIVA","ACTIVA",IF(Tabla1[[#This Row],[ESTADO]]="CERRADA","CERRADA",IF(Tabla1[[#This Row],[ESTADO]]="TRASLADADA","CERRADA",IF(Tabla1[[#This Row],[ESTADO]]="DESMONTADA","CERRADA",IF(Tabla1[[#This Row],[ESTADO]]="SEGUIMIENTO","ACTIVA")))))</f>
        <v>CERRADA</v>
      </c>
      <c r="Z663" s="328" t="str">
        <f>+IF(Tabla1[[#This Row],[T. RESPUESTA]]&lt;=1,"24 HORAS",IF(Tabla1[[#This Row],[T. RESPUESTA]]=2,"48 HORAS",IF(Tabla1[[#This Row],[T. RESPUESTA]]=3,"72 HORAS",IF(Tabla1[[#This Row],[T. RESPUESTA]]=4,"96 HORAS",IF(Tabla1[[#This Row],[T. RESPUESTA]]=5,"120 HORAS",IF(Tabla1[[#This Row],[T. RESPUESTA]]&gt;=6,"6 DIAS O MAS","ERROR"))))))</f>
        <v>6 DIAS O MAS</v>
      </c>
      <c r="AA663" s="120" t="s">
        <v>6355</v>
      </c>
      <c r="AB663" s="120" t="str">
        <f>TEXT(Tabla1[[#This Row],[FECHA DEL INCIDENTE]],"MMM-DD")</f>
        <v>oct-06</v>
      </c>
      <c r="AC663" s="334" t="e">
        <f>VLOOKUP(G663,'Archivo data rimac reclamos'!B:C,2,0)</f>
        <v>#N/A</v>
      </c>
      <c r="AD663" s="334" t="e">
        <f>VLOOKUP(Tabla1[[#This Row],[dn]],'Reporte de casos MAD'!H:W,16,0)</f>
        <v>#N/A</v>
      </c>
      <c r="AE663" s="328" t="e">
        <f>VLOOKUP(Tabla1[[#This Row],[dn]],'HOJA 3 MEDICAMENTOS'!G:Q,11,0)</f>
        <v>#N/A</v>
      </c>
      <c r="AF663" s="329" t="e">
        <f>VLOOKUP(Tabla1[[#This Row],[dn]],'base pendientes viva 1a'!C:Q,15,0)</f>
        <v>#N/A</v>
      </c>
      <c r="AG663" s="329"/>
      <c r="AH663" s="329"/>
      <c r="AI663" s="328" t="str">
        <f>VLOOKUP(Tabla1[[#This Row],[MOTIVO]],clasificador!A:C,2,0)</f>
        <v>Acceso</v>
      </c>
      <c r="AJ663" s="328" t="str">
        <f>VLOOKUP(Tabla1[[#This Row],[MOTIVO]],clasificador!A:C,3,0)</f>
        <v>SERVICIO</v>
      </c>
      <c r="AK663" s="329"/>
    </row>
    <row r="664" spans="1:37" ht="18.75" customHeight="1">
      <c r="A664" s="120">
        <f>YEAR(Tabla1[[#This Row],[FECHA DEL INCIDENTE]])*100+MONTH(Tabla1[[#This Row],[FECHA DEL INCIDENTE]])</f>
        <v>202510</v>
      </c>
      <c r="B664" s="1" t="s">
        <v>6347</v>
      </c>
      <c r="C664" s="1" t="s">
        <v>6348</v>
      </c>
      <c r="D664" s="1" t="s">
        <v>1067</v>
      </c>
      <c r="E664" s="120" t="s">
        <v>400</v>
      </c>
      <c r="F664" s="120" t="s">
        <v>2</v>
      </c>
      <c r="G664" s="208">
        <v>29716505</v>
      </c>
      <c r="H664" s="2" t="s">
        <v>7806</v>
      </c>
      <c r="I664"/>
      <c r="J664" s="176"/>
      <c r="K664" s="1"/>
      <c r="L664" s="1"/>
      <c r="M664" s="1"/>
      <c r="N664" s="119" t="s">
        <v>6498</v>
      </c>
      <c r="O664" s="1" t="s">
        <v>299</v>
      </c>
      <c r="P664" s="66" t="s">
        <v>8194</v>
      </c>
      <c r="Q664" s="6" t="s">
        <v>6901</v>
      </c>
      <c r="R664" s="10" t="s">
        <v>400</v>
      </c>
      <c r="S664" s="1" t="s">
        <v>6759</v>
      </c>
      <c r="T664" s="332">
        <v>45937</v>
      </c>
      <c r="U664" s="67" t="s">
        <v>8195</v>
      </c>
      <c r="V664" s="332">
        <v>45937</v>
      </c>
      <c r="W664" s="1" t="s">
        <v>141</v>
      </c>
      <c r="X664" s="1">
        <f>NETWORKDAYS(Tabla1[[#This Row],[FECHA DEL INCIDENTE]],Tabla1[[#This Row],[FECHA DE RESPUESTA]])</f>
        <v>1</v>
      </c>
      <c r="Y664" s="120" t="str">
        <f>IF(Tabla1[[#This Row],[ESTADO]]="ACTIVA","ACTIVA",IF(Tabla1[[#This Row],[ESTADO]]="CERRADA","CERRADA",IF(Tabla1[[#This Row],[ESTADO]]="TRASLADADA","CERRADA",IF(Tabla1[[#This Row],[ESTADO]]="DESMONTADA","CERRADA",IF(Tabla1[[#This Row],[ESTADO]]="SEGUIMIENTO","ACTIVA")))))</f>
        <v>CERRADA</v>
      </c>
      <c r="Z664" s="1" t="str">
        <f>+IF(Tabla1[[#This Row],[T. RESPUESTA]]&lt;=1,"24 HORAS",IF(Tabla1[[#This Row],[T. RESPUESTA]]=2,"48 HORAS",IF(Tabla1[[#This Row],[T. RESPUESTA]]=3,"72 HORAS",IF(Tabla1[[#This Row],[T. RESPUESTA]]=4,"96 HORAS",IF(Tabla1[[#This Row],[T. RESPUESTA]]=5,"120 HORAS",IF(Tabla1[[#This Row],[T. RESPUESTA]]&gt;=6,"6 DIAS O MAS","ERROR"))))))</f>
        <v>24 HORAS</v>
      </c>
      <c r="AA664" s="120" t="s">
        <v>6355</v>
      </c>
      <c r="AB664" s="120" t="str">
        <f>TEXT(Tabla1[[#This Row],[FECHA DEL INCIDENTE]],"MMM-DD")</f>
        <v>oct-07</v>
      </c>
      <c r="AC664" s="2" t="e">
        <f>VLOOKUP(G664,'Archivo data rimac reclamos'!B:C,2,0)</f>
        <v>#N/A</v>
      </c>
      <c r="AD664" s="2" t="e">
        <f>VLOOKUP(Tabla1[[#This Row],[dn]],'Reporte de casos MAD'!H:W,16,0)</f>
        <v>#N/A</v>
      </c>
      <c r="AE664" s="1" t="e">
        <f>VLOOKUP(Tabla1[[#This Row],[dn]],'HOJA 3 MEDICAMENTOS'!G:Q,11,0)</f>
        <v>#N/A</v>
      </c>
      <c r="AF664" t="e">
        <f>VLOOKUP(Tabla1[[#This Row],[dn]],'base pendientes viva 1a'!C:Q,15,0)</f>
        <v>#N/A</v>
      </c>
      <c r="AG664"/>
      <c r="AH664"/>
      <c r="AI664" s="1" t="str">
        <f>VLOOKUP(Tabla1[[#This Row],[MOTIVO]],clasificador!A:C,2,0)</f>
        <v>Atencion Asistencial</v>
      </c>
      <c r="AJ664" s="1" t="str">
        <f>VLOOKUP(Tabla1[[#This Row],[MOTIVO]],clasificador!A:C,3,0)</f>
        <v>SERVICIO</v>
      </c>
      <c r="AK664" s="329"/>
    </row>
    <row r="665" spans="1:37" ht="18.75" customHeight="1">
      <c r="A665" s="120">
        <f>YEAR(Tabla1[[#This Row],[FECHA DEL INCIDENTE]])*100+MONTH(Tabla1[[#This Row],[FECHA DEL INCIDENTE]])</f>
        <v>202510</v>
      </c>
      <c r="B665" s="1" t="s">
        <v>6347</v>
      </c>
      <c r="C665" s="1" t="s">
        <v>6348</v>
      </c>
      <c r="D665" s="1" t="s">
        <v>1067</v>
      </c>
      <c r="E665" s="120" t="s">
        <v>400</v>
      </c>
      <c r="F665" s="120" t="s">
        <v>2</v>
      </c>
      <c r="G665" s="333">
        <v>8201744</v>
      </c>
      <c r="H665" s="2" t="s">
        <v>7074</v>
      </c>
      <c r="I665" s="329"/>
      <c r="J665" s="335"/>
      <c r="K665" s="328"/>
      <c r="L665" s="328"/>
      <c r="M665" s="328"/>
      <c r="N665" s="119" t="s">
        <v>6498</v>
      </c>
      <c r="O665" s="1" t="s">
        <v>299</v>
      </c>
      <c r="P665" s="336" t="s">
        <v>8196</v>
      </c>
      <c r="Q665" s="6" t="s">
        <v>313</v>
      </c>
      <c r="R665" s="10" t="s">
        <v>400</v>
      </c>
      <c r="S665" s="1" t="s">
        <v>331</v>
      </c>
      <c r="T665" s="332">
        <v>45938</v>
      </c>
      <c r="U665" s="67" t="s">
        <v>8197</v>
      </c>
      <c r="V665" s="332">
        <v>45946</v>
      </c>
      <c r="W665" s="1" t="s">
        <v>141</v>
      </c>
      <c r="X665" s="328">
        <f>NETWORKDAYS(Tabla1[[#This Row],[FECHA DEL INCIDENTE]],Tabla1[[#This Row],[FECHA DE RESPUESTA]])</f>
        <v>7</v>
      </c>
      <c r="Y665" s="120" t="str">
        <f>IF(Tabla1[[#This Row],[ESTADO]]="ACTIVA","ACTIVA",IF(Tabla1[[#This Row],[ESTADO]]="CERRADA","CERRADA",IF(Tabla1[[#This Row],[ESTADO]]="TRASLADADA","CERRADA",IF(Tabla1[[#This Row],[ESTADO]]="DESMONTADA","CERRADA",IF(Tabla1[[#This Row],[ESTADO]]="SEGUIMIENTO","ACTIVA")))))</f>
        <v>CERRADA</v>
      </c>
      <c r="Z665" s="328" t="str">
        <f>+IF(Tabla1[[#This Row],[T. RESPUESTA]]&lt;=1,"24 HORAS",IF(Tabla1[[#This Row],[T. RESPUESTA]]=2,"48 HORAS",IF(Tabla1[[#This Row],[T. RESPUESTA]]=3,"72 HORAS",IF(Tabla1[[#This Row],[T. RESPUESTA]]=4,"96 HORAS",IF(Tabla1[[#This Row],[T. RESPUESTA]]=5,"120 HORAS",IF(Tabla1[[#This Row],[T. RESPUESTA]]&gt;=6,"6 DIAS O MAS","ERROR"))))))</f>
        <v>6 DIAS O MAS</v>
      </c>
      <c r="AA665" s="120" t="s">
        <v>6355</v>
      </c>
      <c r="AB665" s="120" t="str">
        <f>TEXT(Tabla1[[#This Row],[FECHA DEL INCIDENTE]],"MMM-DD")</f>
        <v>oct-08</v>
      </c>
      <c r="AC665" s="334" t="e">
        <f>VLOOKUP(G665,'Archivo data rimac reclamos'!B:C,2,0)</f>
        <v>#N/A</v>
      </c>
      <c r="AD665" s="334" t="e">
        <f>VLOOKUP(Tabla1[[#This Row],[dn]],'Reporte de casos MAD'!H:W,16,0)</f>
        <v>#N/A</v>
      </c>
      <c r="AE665" s="328" t="e">
        <f>VLOOKUP(Tabla1[[#This Row],[dn]],'HOJA 3 MEDICAMENTOS'!G:Q,11,0)</f>
        <v>#N/A</v>
      </c>
      <c r="AF665" s="329" t="e">
        <f>VLOOKUP(Tabla1[[#This Row],[dn]],'base pendientes viva 1a'!C:Q,15,0)</f>
        <v>#N/A</v>
      </c>
      <c r="AG665" s="329"/>
      <c r="AH665" s="329"/>
      <c r="AI665" s="328" t="str">
        <f>VLOOKUP(Tabla1[[#This Row],[MOTIVO]],clasificador!A:C,2,0)</f>
        <v>Acceso</v>
      </c>
      <c r="AJ665" s="328" t="str">
        <f>VLOOKUP(Tabla1[[#This Row],[MOTIVO]],clasificador!A:C,3,0)</f>
        <v>SERVICIO</v>
      </c>
      <c r="AK665" s="329"/>
    </row>
    <row r="666" spans="1:37" ht="18.75" hidden="1" customHeight="1">
      <c r="A666" s="120">
        <f>YEAR(Tabla1[[#This Row],[FECHA DEL INCIDENTE]])*100+MONTH(Tabla1[[#This Row],[FECHA DEL INCIDENTE]])</f>
        <v>202510</v>
      </c>
      <c r="B666" s="1" t="s">
        <v>6347</v>
      </c>
      <c r="C666" s="1" t="s">
        <v>6348</v>
      </c>
      <c r="D666" s="1" t="s">
        <v>1067</v>
      </c>
      <c r="E666" s="120" t="s">
        <v>400</v>
      </c>
      <c r="F666" s="120" t="s">
        <v>2</v>
      </c>
      <c r="G666" s="333">
        <v>10296015</v>
      </c>
      <c r="H666" s="2" t="s">
        <v>7489</v>
      </c>
      <c r="I666" s="329"/>
      <c r="J666" s="335"/>
      <c r="K666" s="328"/>
      <c r="L666" s="328"/>
      <c r="M666" s="328"/>
      <c r="N666" s="119" t="s">
        <v>6498</v>
      </c>
      <c r="O666" s="1" t="s">
        <v>299</v>
      </c>
      <c r="P666" s="336" t="s">
        <v>8198</v>
      </c>
      <c r="Q666" s="6" t="s">
        <v>6352</v>
      </c>
      <c r="R666" s="10" t="s">
        <v>338</v>
      </c>
      <c r="S666" s="1" t="s">
        <v>6353</v>
      </c>
      <c r="T666" s="332">
        <v>45938</v>
      </c>
      <c r="U666" s="67" t="s">
        <v>8199</v>
      </c>
      <c r="V666" s="332">
        <v>45943</v>
      </c>
      <c r="W666" s="1" t="s">
        <v>141</v>
      </c>
      <c r="X666" s="328">
        <f>NETWORKDAYS(Tabla1[[#This Row],[FECHA DEL INCIDENTE]],Tabla1[[#This Row],[FECHA DE RESPUESTA]])</f>
        <v>4</v>
      </c>
      <c r="Y666" s="120" t="str">
        <f>IF(Tabla1[[#This Row],[ESTADO]]="ACTIVA","ACTIVA",IF(Tabla1[[#This Row],[ESTADO]]="CERRADA","CERRADA",IF(Tabla1[[#This Row],[ESTADO]]="TRASLADADA","CERRADA",IF(Tabla1[[#This Row],[ESTADO]]="DESMONTADA","CERRADA",IF(Tabla1[[#This Row],[ESTADO]]="SEGUIMIENTO","ACTIVA")))))</f>
        <v>CERRADA</v>
      </c>
      <c r="Z666" s="328" t="str">
        <f>+IF(Tabla1[[#This Row],[T. RESPUESTA]]&lt;=1,"24 HORAS",IF(Tabla1[[#This Row],[T. RESPUESTA]]=2,"48 HORAS",IF(Tabla1[[#This Row],[T. RESPUESTA]]=3,"72 HORAS",IF(Tabla1[[#This Row],[T. RESPUESTA]]=4,"96 HORAS",IF(Tabla1[[#This Row],[T. RESPUESTA]]=5,"120 HORAS",IF(Tabla1[[#This Row],[T. RESPUESTA]]&gt;=6,"6 DIAS O MAS","ERROR"))))))</f>
        <v>96 HORAS</v>
      </c>
      <c r="AA666" s="120" t="s">
        <v>6355</v>
      </c>
      <c r="AB666" s="120" t="str">
        <f>TEXT(Tabla1[[#This Row],[FECHA DEL INCIDENTE]],"MMM-DD")</f>
        <v>oct-08</v>
      </c>
      <c r="AC666" s="334" t="e">
        <f>VLOOKUP(G666,'Archivo data rimac reclamos'!B:C,2,0)</f>
        <v>#N/A</v>
      </c>
      <c r="AD666" s="334" t="e">
        <f>VLOOKUP(Tabla1[[#This Row],[dn]],'Reporte de casos MAD'!H:W,16,0)</f>
        <v>#N/A</v>
      </c>
      <c r="AE666" s="328" t="e">
        <f>VLOOKUP(Tabla1[[#This Row],[dn]],'HOJA 3 MEDICAMENTOS'!G:Q,11,0)</f>
        <v>#N/A</v>
      </c>
      <c r="AF666" s="329" t="e">
        <f>VLOOKUP(Tabla1[[#This Row],[dn]],'base pendientes viva 1a'!C:Q,15,0)</f>
        <v>#N/A</v>
      </c>
      <c r="AG666" s="329"/>
      <c r="AH666" s="329"/>
      <c r="AI666" s="328" t="str">
        <f>VLOOKUP(Tabla1[[#This Row],[MOTIVO]],clasificador!A:C,2,0)</f>
        <v>Medicamentos</v>
      </c>
      <c r="AJ666" s="328" t="str">
        <f>VLOOKUP(Tabla1[[#This Row],[MOTIVO]],clasificador!A:C,3,0)</f>
        <v>SERVICIO</v>
      </c>
      <c r="AK666" s="329"/>
    </row>
    <row r="667" spans="1:37" ht="18.75" hidden="1" customHeight="1">
      <c r="A667" s="120">
        <f>YEAR(Tabla1[[#This Row],[FECHA DEL INCIDENTE]])*100+MONTH(Tabla1[[#This Row],[FECHA DEL INCIDENTE]])</f>
        <v>202510</v>
      </c>
      <c r="B667" s="1" t="s">
        <v>6347</v>
      </c>
      <c r="C667" s="1" t="s">
        <v>6348</v>
      </c>
      <c r="D667" s="1" t="s">
        <v>1067</v>
      </c>
      <c r="E667" s="120" t="s">
        <v>400</v>
      </c>
      <c r="F667" s="1" t="s">
        <v>2</v>
      </c>
      <c r="G667" s="208">
        <v>71308931</v>
      </c>
      <c r="H667" s="2" t="s">
        <v>8200</v>
      </c>
      <c r="I667"/>
      <c r="J667" s="176"/>
      <c r="K667" s="1"/>
      <c r="L667" s="1"/>
      <c r="M667" s="1"/>
      <c r="N667" s="119" t="s">
        <v>6498</v>
      </c>
      <c r="O667" s="1" t="s">
        <v>299</v>
      </c>
      <c r="P667" s="66" t="s">
        <v>8201</v>
      </c>
      <c r="Q667" s="6" t="s">
        <v>313</v>
      </c>
      <c r="R667" s="10" t="s">
        <v>383</v>
      </c>
      <c r="S667" s="1" t="s">
        <v>6759</v>
      </c>
      <c r="T667" s="332">
        <v>45938</v>
      </c>
      <c r="U667" s="67" t="s">
        <v>8202</v>
      </c>
      <c r="V667" s="332">
        <v>45938</v>
      </c>
      <c r="W667" s="1" t="s">
        <v>141</v>
      </c>
      <c r="X667" s="1">
        <f>NETWORKDAYS(Tabla1[[#This Row],[FECHA DEL INCIDENTE]],Tabla1[[#This Row],[FECHA DE RESPUESTA]])</f>
        <v>1</v>
      </c>
      <c r="Y667" s="120" t="str">
        <f>IF(Tabla1[[#This Row],[ESTADO]]="ACTIVA","ACTIVA",IF(Tabla1[[#This Row],[ESTADO]]="CERRADA","CERRADA",IF(Tabla1[[#This Row],[ESTADO]]="TRASLADADA","CERRADA",IF(Tabla1[[#This Row],[ESTADO]]="DESMONTADA","CERRADA",IF(Tabla1[[#This Row],[ESTADO]]="SEGUIMIENTO","ACTIVA")))))</f>
        <v>CERRADA</v>
      </c>
      <c r="Z667" s="1" t="str">
        <f>+IF(Tabla1[[#This Row],[T. RESPUESTA]]&lt;=1,"24 HORAS",IF(Tabla1[[#This Row],[T. RESPUESTA]]=2,"48 HORAS",IF(Tabla1[[#This Row],[T. RESPUESTA]]=3,"72 HORAS",IF(Tabla1[[#This Row],[T. RESPUESTA]]=4,"96 HORAS",IF(Tabla1[[#This Row],[T. RESPUESTA]]=5,"120 HORAS",IF(Tabla1[[#This Row],[T. RESPUESTA]]&gt;=6,"6 DIAS O MAS","ERROR"))))))</f>
        <v>24 HORAS</v>
      </c>
      <c r="AA667" s="120" t="s">
        <v>6355</v>
      </c>
      <c r="AB667" s="120" t="str">
        <f>TEXT(Tabla1[[#This Row],[FECHA DEL INCIDENTE]],"MMM-DD")</f>
        <v>oct-08</v>
      </c>
      <c r="AC667" s="2" t="e">
        <f>VLOOKUP(G667,'Archivo data rimac reclamos'!B:C,2,0)</f>
        <v>#N/A</v>
      </c>
      <c r="AD667" s="2" t="e">
        <f>VLOOKUP(Tabla1[[#This Row],[dn]],'Reporte de casos MAD'!H:W,16,0)</f>
        <v>#N/A</v>
      </c>
      <c r="AE667" s="1" t="e">
        <f>VLOOKUP(Tabla1[[#This Row],[dn]],'HOJA 3 MEDICAMENTOS'!G:Q,11,0)</f>
        <v>#N/A</v>
      </c>
      <c r="AF667" t="e">
        <f>VLOOKUP(Tabla1[[#This Row],[dn]],'base pendientes viva 1a'!C:Q,15,0)</f>
        <v>#N/A</v>
      </c>
      <c r="AG667"/>
      <c r="AH667"/>
      <c r="AI667" s="1" t="str">
        <f>VLOOKUP(Tabla1[[#This Row],[MOTIVO]],clasificador!A:C,2,0)</f>
        <v>Acceso</v>
      </c>
      <c r="AJ667" s="1" t="str">
        <f>VLOOKUP(Tabla1[[#This Row],[MOTIVO]],clasificador!A:C,3,0)</f>
        <v>SERVICIO</v>
      </c>
      <c r="AK667" s="329"/>
    </row>
    <row r="668" spans="1:37" ht="18.75" hidden="1" customHeight="1">
      <c r="A668" s="120">
        <f>YEAR(Tabla1[[#This Row],[FECHA DEL INCIDENTE]])*100+MONTH(Tabla1[[#This Row],[FECHA DEL INCIDENTE]])</f>
        <v>202510</v>
      </c>
      <c r="B668" s="1" t="s">
        <v>6347</v>
      </c>
      <c r="C668" s="1" t="s">
        <v>6348</v>
      </c>
      <c r="D668" s="1" t="s">
        <v>1067</v>
      </c>
      <c r="E668" s="120" t="s">
        <v>400</v>
      </c>
      <c r="F668" s="120" t="s">
        <v>2</v>
      </c>
      <c r="G668" s="333">
        <v>40465203</v>
      </c>
      <c r="H668" s="2" t="s">
        <v>8203</v>
      </c>
      <c r="I668" s="329"/>
      <c r="J668" s="335"/>
      <c r="K668" s="328"/>
      <c r="L668" s="328"/>
      <c r="M668" s="328"/>
      <c r="N668" t="s">
        <v>298</v>
      </c>
      <c r="O668" s="1" t="s">
        <v>299</v>
      </c>
      <c r="P668" s="66" t="s">
        <v>8204</v>
      </c>
      <c r="Q668" s="6" t="s">
        <v>6521</v>
      </c>
      <c r="R668" s="10" t="s">
        <v>338</v>
      </c>
      <c r="S668" s="1" t="s">
        <v>339</v>
      </c>
      <c r="T668" s="332">
        <v>45939</v>
      </c>
      <c r="U668" s="67" t="s">
        <v>8205</v>
      </c>
      <c r="V668" s="332">
        <v>45954</v>
      </c>
      <c r="W668" s="1" t="s">
        <v>141</v>
      </c>
      <c r="X668" s="328">
        <f>NETWORKDAYS(Tabla1[[#This Row],[FECHA DEL INCIDENTE]],Tabla1[[#This Row],[FECHA DE RESPUESTA]])</f>
        <v>12</v>
      </c>
      <c r="Y668" s="120" t="str">
        <f>IF(Tabla1[[#This Row],[ESTADO]]="ACTIVA","ACTIVA",IF(Tabla1[[#This Row],[ESTADO]]="CERRADA","CERRADA",IF(Tabla1[[#This Row],[ESTADO]]="TRASLADADA","CERRADA",IF(Tabla1[[#This Row],[ESTADO]]="DESMONTADA","CERRADA",IF(Tabla1[[#This Row],[ESTADO]]="SEGUIMIENTO","ACTIVA")))))</f>
        <v>CERRADA</v>
      </c>
      <c r="Z668" s="328" t="str">
        <f>+IF(Tabla1[[#This Row],[T. RESPUESTA]]&lt;=1,"24 HORAS",IF(Tabla1[[#This Row],[T. RESPUESTA]]=2,"48 HORAS",IF(Tabla1[[#This Row],[T. RESPUESTA]]=3,"72 HORAS",IF(Tabla1[[#This Row],[T. RESPUESTA]]=4,"96 HORAS",IF(Tabla1[[#This Row],[T. RESPUESTA]]=5,"120 HORAS",IF(Tabla1[[#This Row],[T. RESPUESTA]]&gt;=6,"6 DIAS O MAS","ERROR"))))))</f>
        <v>6 DIAS O MAS</v>
      </c>
      <c r="AA668" s="120" t="s">
        <v>6355</v>
      </c>
      <c r="AB668" s="120" t="str">
        <f>TEXT(Tabla1[[#This Row],[FECHA DEL INCIDENTE]],"MMM-DD")</f>
        <v>oct-09</v>
      </c>
      <c r="AC668" s="334" t="e">
        <f>VLOOKUP(G668,'Archivo data rimac reclamos'!B:C,2,0)</f>
        <v>#N/A</v>
      </c>
      <c r="AD668" s="334" t="e">
        <f>VLOOKUP(Tabla1[[#This Row],[dn]],'Reporte de casos MAD'!H:W,16,0)</f>
        <v>#N/A</v>
      </c>
      <c r="AE668" s="328" t="e">
        <f>VLOOKUP(Tabla1[[#This Row],[dn]],'HOJA 3 MEDICAMENTOS'!G:Q,11,0)</f>
        <v>#N/A</v>
      </c>
      <c r="AF668" s="329" t="e">
        <f>VLOOKUP(Tabla1[[#This Row],[dn]],'base pendientes viva 1a'!C:Q,15,0)</f>
        <v>#N/A</v>
      </c>
      <c r="AG668" s="329"/>
      <c r="AH668" s="329"/>
      <c r="AI668" s="328" t="str">
        <f>VLOOKUP(Tabla1[[#This Row],[MOTIVO]],clasificador!A:C,2,0)</f>
        <v>Eps</v>
      </c>
      <c r="AJ668" s="328" t="str">
        <f>VLOOKUP(Tabla1[[#This Row],[MOTIVO]],clasificador!A:C,3,0)</f>
        <v>NO ATRIBUIBLE</v>
      </c>
      <c r="AK668" s="329"/>
    </row>
    <row r="669" spans="1:37" ht="18.75" hidden="1" customHeight="1">
      <c r="A669" s="120">
        <f>YEAR(Tabla1[[#This Row],[FECHA DEL INCIDENTE]])*100+MONTH(Tabla1[[#This Row],[FECHA DEL INCIDENTE]])</f>
        <v>202510</v>
      </c>
      <c r="B669" s="1" t="s">
        <v>6347</v>
      </c>
      <c r="C669" s="1" t="s">
        <v>6348</v>
      </c>
      <c r="D669" s="1" t="s">
        <v>1067</v>
      </c>
      <c r="E669" s="120" t="s">
        <v>400</v>
      </c>
      <c r="F669" s="120" t="s">
        <v>2</v>
      </c>
      <c r="G669" s="333">
        <v>6793077</v>
      </c>
      <c r="H669" s="2" t="s">
        <v>8206</v>
      </c>
      <c r="I669" s="329"/>
      <c r="J669" s="335"/>
      <c r="K669" s="328"/>
      <c r="L669" s="328"/>
      <c r="M669" s="328"/>
      <c r="N669" s="119" t="s">
        <v>6498</v>
      </c>
      <c r="O669" s="1" t="s">
        <v>299</v>
      </c>
      <c r="P669" s="336" t="s">
        <v>8207</v>
      </c>
      <c r="Q669" s="6" t="s">
        <v>7599</v>
      </c>
      <c r="R669" s="10" t="s">
        <v>338</v>
      </c>
      <c r="S669" s="1" t="s">
        <v>6353</v>
      </c>
      <c r="T669" s="332">
        <v>45939</v>
      </c>
      <c r="U669" s="67" t="s">
        <v>8208</v>
      </c>
      <c r="V669" s="332">
        <v>45952</v>
      </c>
      <c r="W669" s="1" t="s">
        <v>141</v>
      </c>
      <c r="X669" s="328">
        <f>NETWORKDAYS(Tabla1[[#This Row],[FECHA DEL INCIDENTE]],Tabla1[[#This Row],[FECHA DE RESPUESTA]])</f>
        <v>10</v>
      </c>
      <c r="Y669" s="120" t="str">
        <f>IF(Tabla1[[#This Row],[ESTADO]]="ACTIVA","ACTIVA",IF(Tabla1[[#This Row],[ESTADO]]="CERRADA","CERRADA",IF(Tabla1[[#This Row],[ESTADO]]="TRASLADADA","CERRADA",IF(Tabla1[[#This Row],[ESTADO]]="DESMONTADA","CERRADA",IF(Tabla1[[#This Row],[ESTADO]]="SEGUIMIENTO","ACTIVA")))))</f>
        <v>CERRADA</v>
      </c>
      <c r="Z669" s="328" t="str">
        <f>+IF(Tabla1[[#This Row],[T. RESPUESTA]]&lt;=1,"24 HORAS",IF(Tabla1[[#This Row],[T. RESPUESTA]]=2,"48 HORAS",IF(Tabla1[[#This Row],[T. RESPUESTA]]=3,"72 HORAS",IF(Tabla1[[#This Row],[T. RESPUESTA]]=4,"96 HORAS",IF(Tabla1[[#This Row],[T. RESPUESTA]]=5,"120 HORAS",IF(Tabla1[[#This Row],[T. RESPUESTA]]&gt;=6,"6 DIAS O MAS","ERROR"))))))</f>
        <v>6 DIAS O MAS</v>
      </c>
      <c r="AA669" s="120" t="s">
        <v>6355</v>
      </c>
      <c r="AB669" s="120" t="str">
        <f>TEXT(Tabla1[[#This Row],[FECHA DEL INCIDENTE]],"MMM-DD")</f>
        <v>oct-09</v>
      </c>
      <c r="AC669" s="334" t="e">
        <f>VLOOKUP(G669,'Archivo data rimac reclamos'!B:C,2,0)</f>
        <v>#N/A</v>
      </c>
      <c r="AD669" s="334" t="e">
        <f>VLOOKUP(Tabla1[[#This Row],[dn]],'Reporte de casos MAD'!H:W,16,0)</f>
        <v>#N/A</v>
      </c>
      <c r="AE669" s="328" t="e">
        <f>VLOOKUP(Tabla1[[#This Row],[dn]],'HOJA 3 MEDICAMENTOS'!G:Q,11,0)</f>
        <v>#N/A</v>
      </c>
      <c r="AF669" s="329" t="e">
        <f>VLOOKUP(Tabla1[[#This Row],[dn]],'base pendientes viva 1a'!C:Q,15,0)</f>
        <v>#N/A</v>
      </c>
      <c r="AG669" s="329"/>
      <c r="AH669" s="329"/>
      <c r="AI669" s="328" t="str">
        <f>VLOOKUP(Tabla1[[#This Row],[MOTIVO]],clasificador!A:C,2,0)</f>
        <v>Medicamentos</v>
      </c>
      <c r="AJ669" s="328" t="str">
        <f>VLOOKUP(Tabla1[[#This Row],[MOTIVO]],clasificador!A:C,3,0)</f>
        <v>SERVICIO</v>
      </c>
      <c r="AK669" s="329"/>
    </row>
    <row r="670" spans="1:37" ht="18.75" hidden="1" customHeight="1">
      <c r="A670" s="120">
        <f>YEAR(Tabla1[[#This Row],[FECHA DEL INCIDENTE]])*100+MONTH(Tabla1[[#This Row],[FECHA DEL INCIDENTE]])</f>
        <v>202510</v>
      </c>
      <c r="B670" s="1" t="s">
        <v>6347</v>
      </c>
      <c r="C670" s="1" t="s">
        <v>6348</v>
      </c>
      <c r="D670" s="1" t="s">
        <v>1067</v>
      </c>
      <c r="E670" s="120" t="s">
        <v>400</v>
      </c>
      <c r="F670" s="120" t="s">
        <v>2</v>
      </c>
      <c r="G670" s="333">
        <v>7237754</v>
      </c>
      <c r="H670" s="2" t="s">
        <v>8209</v>
      </c>
      <c r="I670" s="329"/>
      <c r="J670" s="335"/>
      <c r="K670" s="328"/>
      <c r="L670" s="328"/>
      <c r="M670" s="328"/>
      <c r="N670" s="119" t="s">
        <v>6498</v>
      </c>
      <c r="O670" s="1" t="s">
        <v>299</v>
      </c>
      <c r="P670" s="66" t="s">
        <v>8210</v>
      </c>
      <c r="Q670" s="6" t="s">
        <v>6352</v>
      </c>
      <c r="R670" s="10" t="s">
        <v>338</v>
      </c>
      <c r="S670" s="1" t="s">
        <v>6353</v>
      </c>
      <c r="T670" s="332">
        <v>45939</v>
      </c>
      <c r="U670" s="67" t="s">
        <v>8211</v>
      </c>
      <c r="V670" s="332">
        <v>45954</v>
      </c>
      <c r="W670" s="1" t="s">
        <v>141</v>
      </c>
      <c r="X670" s="328">
        <f>NETWORKDAYS(Tabla1[[#This Row],[FECHA DEL INCIDENTE]],Tabla1[[#This Row],[FECHA DE RESPUESTA]])</f>
        <v>12</v>
      </c>
      <c r="Y670" s="120" t="str">
        <f>IF(Tabla1[[#This Row],[ESTADO]]="ACTIVA","ACTIVA",IF(Tabla1[[#This Row],[ESTADO]]="CERRADA","CERRADA",IF(Tabla1[[#This Row],[ESTADO]]="TRASLADADA","CERRADA",IF(Tabla1[[#This Row],[ESTADO]]="DESMONTADA","CERRADA",IF(Tabla1[[#This Row],[ESTADO]]="SEGUIMIENTO","ACTIVA")))))</f>
        <v>CERRADA</v>
      </c>
      <c r="Z670" s="328" t="str">
        <f>+IF(Tabla1[[#This Row],[T. RESPUESTA]]&lt;=1,"24 HORAS",IF(Tabla1[[#This Row],[T. RESPUESTA]]=2,"48 HORAS",IF(Tabla1[[#This Row],[T. RESPUESTA]]=3,"72 HORAS",IF(Tabla1[[#This Row],[T. RESPUESTA]]=4,"96 HORAS",IF(Tabla1[[#This Row],[T. RESPUESTA]]=5,"120 HORAS",IF(Tabla1[[#This Row],[T. RESPUESTA]]&gt;=6,"6 DIAS O MAS","ERROR"))))))</f>
        <v>6 DIAS O MAS</v>
      </c>
      <c r="AA670" s="120" t="s">
        <v>6355</v>
      </c>
      <c r="AB670" s="120" t="str">
        <f>TEXT(Tabla1[[#This Row],[FECHA DEL INCIDENTE]],"MMM-DD")</f>
        <v>oct-09</v>
      </c>
      <c r="AC670" s="334" t="e">
        <f>VLOOKUP(G670,'Archivo data rimac reclamos'!B:C,2,0)</f>
        <v>#N/A</v>
      </c>
      <c r="AD670" s="334" t="e">
        <f>VLOOKUP(Tabla1[[#This Row],[dn]],'Reporte de casos MAD'!H:W,16,0)</f>
        <v>#N/A</v>
      </c>
      <c r="AE670" s="328" t="e">
        <f>VLOOKUP(Tabla1[[#This Row],[dn]],'HOJA 3 MEDICAMENTOS'!G:Q,11,0)</f>
        <v>#N/A</v>
      </c>
      <c r="AF670" s="329" t="e">
        <f>VLOOKUP(Tabla1[[#This Row],[dn]],'base pendientes viva 1a'!C:Q,15,0)</f>
        <v>#N/A</v>
      </c>
      <c r="AG670" s="329"/>
      <c r="AH670" s="329"/>
      <c r="AI670" s="328" t="str">
        <f>VLOOKUP(Tabla1[[#This Row],[MOTIVO]],clasificador!A:C,2,0)</f>
        <v>Medicamentos</v>
      </c>
      <c r="AJ670" s="328" t="str">
        <f>VLOOKUP(Tabla1[[#This Row],[MOTIVO]],clasificador!A:C,3,0)</f>
        <v>SERVICIO</v>
      </c>
      <c r="AK670" s="329"/>
    </row>
    <row r="671" spans="1:37" ht="18.75" hidden="1" customHeight="1">
      <c r="A671" s="120">
        <f>YEAR(Tabla1[[#This Row],[FECHA DEL INCIDENTE]])*100+MONTH(Tabla1[[#This Row],[FECHA DEL INCIDENTE]])</f>
        <v>202510</v>
      </c>
      <c r="B671" s="1" t="s">
        <v>6347</v>
      </c>
      <c r="C671" s="1" t="s">
        <v>6348</v>
      </c>
      <c r="D671" s="1" t="s">
        <v>1067</v>
      </c>
      <c r="E671" s="120" t="s">
        <v>400</v>
      </c>
      <c r="F671" s="120" t="s">
        <v>2</v>
      </c>
      <c r="G671" s="333">
        <v>7237754</v>
      </c>
      <c r="H671" t="s">
        <v>8212</v>
      </c>
      <c r="I671" s="329"/>
      <c r="J671" s="335">
        <v>949271029</v>
      </c>
      <c r="K671" s="69" t="s">
        <v>8213</v>
      </c>
      <c r="L671" s="328" t="s">
        <v>8214</v>
      </c>
      <c r="M671" s="328"/>
      <c r="N671" t="s">
        <v>26</v>
      </c>
      <c r="O671" s="1" t="s">
        <v>8215</v>
      </c>
      <c r="P671" s="336" t="s">
        <v>8216</v>
      </c>
      <c r="Q671" s="6" t="s">
        <v>6352</v>
      </c>
      <c r="R671" s="10" t="s">
        <v>338</v>
      </c>
      <c r="S671" s="1" t="s">
        <v>6353</v>
      </c>
      <c r="T671" s="332">
        <v>45939</v>
      </c>
      <c r="U671" s="339" t="s">
        <v>8217</v>
      </c>
      <c r="V671" s="332">
        <v>45972</v>
      </c>
      <c r="W671" s="1" t="s">
        <v>141</v>
      </c>
      <c r="X671" s="328">
        <f>NETWORKDAYS(Tabla1[[#This Row],[FECHA DEL INCIDENTE]],Tabla1[[#This Row],[FECHA DE RESPUESTA]])</f>
        <v>24</v>
      </c>
      <c r="Y671" s="120" t="str">
        <f>IF(Tabla1[[#This Row],[ESTADO]]="ACTIVA","ACTIVA",IF(Tabla1[[#This Row],[ESTADO]]="CERRADA","CERRADA",IF(Tabla1[[#This Row],[ESTADO]]="TRASLADADA","CERRADA",IF(Tabla1[[#This Row],[ESTADO]]="DESMONTADA","CERRADA",IF(Tabla1[[#This Row],[ESTADO]]="SEGUIMIENTO","ACTIVA")))))</f>
        <v>CERRADA</v>
      </c>
      <c r="Z671" s="328" t="str">
        <f>+IF(Tabla1[[#This Row],[T. RESPUESTA]]&lt;=1,"24 HORAS",IF(Tabla1[[#This Row],[T. RESPUESTA]]=2,"48 HORAS",IF(Tabla1[[#This Row],[T. RESPUESTA]]=3,"72 HORAS",IF(Tabla1[[#This Row],[T. RESPUESTA]]=4,"96 HORAS",IF(Tabla1[[#This Row],[T. RESPUESTA]]=5,"120 HORAS",IF(Tabla1[[#This Row],[T. RESPUESTA]]&gt;=6,"6 DIAS O MAS","ERROR"))))))</f>
        <v>6 DIAS O MAS</v>
      </c>
      <c r="AA671" s="120" t="s">
        <v>6355</v>
      </c>
      <c r="AB671" s="120" t="str">
        <f>TEXT(Tabla1[[#This Row],[FECHA DEL INCIDENTE]],"MMM-DD")</f>
        <v>oct-09</v>
      </c>
      <c r="AC671" s="334" t="e">
        <f>VLOOKUP(G671,'Archivo data rimac reclamos'!B:C,2,0)</f>
        <v>#N/A</v>
      </c>
      <c r="AD671" s="334" t="e">
        <f>VLOOKUP(Tabla1[[#This Row],[dn]],'Reporte de casos MAD'!H:W,16,0)</f>
        <v>#N/A</v>
      </c>
      <c r="AE671" s="328" t="e">
        <f>VLOOKUP(Tabla1[[#This Row],[dn]],'HOJA 3 MEDICAMENTOS'!G:Q,11,0)</f>
        <v>#N/A</v>
      </c>
      <c r="AF671" s="329" t="e">
        <f>VLOOKUP(Tabla1[[#This Row],[dn]],'base pendientes viva 1a'!C:Q,15,0)</f>
        <v>#N/A</v>
      </c>
      <c r="AG671" s="329"/>
      <c r="AH671" s="329"/>
      <c r="AI671" s="328" t="str">
        <f>VLOOKUP(Tabla1[[#This Row],[MOTIVO]],clasificador!A:C,2,0)</f>
        <v>Medicamentos</v>
      </c>
      <c r="AJ671" s="328" t="str">
        <f>VLOOKUP(Tabla1[[#This Row],[MOTIVO]],clasificador!A:C,3,0)</f>
        <v>SERVICIO</v>
      </c>
      <c r="AK671" s="329"/>
    </row>
    <row r="672" spans="1:37" ht="18.75" hidden="1" customHeight="1">
      <c r="A672" s="120">
        <f>YEAR(Tabla1[[#This Row],[FECHA DEL INCIDENTE]])*100+MONTH(Tabla1[[#This Row],[FECHA DEL INCIDENTE]])</f>
        <v>202510</v>
      </c>
      <c r="B672" s="1" t="s">
        <v>6347</v>
      </c>
      <c r="C672" s="1" t="s">
        <v>6348</v>
      </c>
      <c r="D672" s="1" t="s">
        <v>1067</v>
      </c>
      <c r="E672" s="120" t="s">
        <v>400</v>
      </c>
      <c r="F672" s="120" t="s">
        <v>2</v>
      </c>
      <c r="G672" s="333"/>
      <c r="H672" s="2" t="s">
        <v>8218</v>
      </c>
      <c r="I672" s="329"/>
      <c r="J672" s="335"/>
      <c r="K672" s="328"/>
      <c r="L672" s="328"/>
      <c r="M672" s="328"/>
      <c r="N672" s="119" t="s">
        <v>6498</v>
      </c>
      <c r="O672" s="1" t="s">
        <v>299</v>
      </c>
      <c r="P672" s="66" t="s">
        <v>8219</v>
      </c>
      <c r="Q672" s="6" t="s">
        <v>7696</v>
      </c>
      <c r="R672" s="10" t="s">
        <v>7274</v>
      </c>
      <c r="S672" s="1" t="s">
        <v>7354</v>
      </c>
      <c r="T672" s="332">
        <v>45939</v>
      </c>
      <c r="U672" s="67" t="s">
        <v>8220</v>
      </c>
      <c r="V672" s="332">
        <v>45952</v>
      </c>
      <c r="W672" s="1" t="s">
        <v>141</v>
      </c>
      <c r="X672" s="328">
        <f>NETWORKDAYS(Tabla1[[#This Row],[FECHA DEL INCIDENTE]],Tabla1[[#This Row],[FECHA DE RESPUESTA]])</f>
        <v>10</v>
      </c>
      <c r="Y672" s="120" t="str">
        <f>IF(Tabla1[[#This Row],[ESTADO]]="ACTIVA","ACTIVA",IF(Tabla1[[#This Row],[ESTADO]]="CERRADA","CERRADA",IF(Tabla1[[#This Row],[ESTADO]]="TRASLADADA","CERRADA",IF(Tabla1[[#This Row],[ESTADO]]="DESMONTADA","CERRADA",IF(Tabla1[[#This Row],[ESTADO]]="SEGUIMIENTO","ACTIVA")))))</f>
        <v>CERRADA</v>
      </c>
      <c r="Z672" s="328" t="str">
        <f>+IF(Tabla1[[#This Row],[T. RESPUESTA]]&lt;=1,"24 HORAS",IF(Tabla1[[#This Row],[T. RESPUESTA]]=2,"48 HORAS",IF(Tabla1[[#This Row],[T. RESPUESTA]]=3,"72 HORAS",IF(Tabla1[[#This Row],[T. RESPUESTA]]=4,"96 HORAS",IF(Tabla1[[#This Row],[T. RESPUESTA]]=5,"120 HORAS",IF(Tabla1[[#This Row],[T. RESPUESTA]]&gt;=6,"6 DIAS O MAS","ERROR"))))))</f>
        <v>6 DIAS O MAS</v>
      </c>
      <c r="AA672" s="120" t="s">
        <v>6355</v>
      </c>
      <c r="AB672" s="120" t="str">
        <f>TEXT(Tabla1[[#This Row],[FECHA DEL INCIDENTE]],"MMM-DD")</f>
        <v>oct-09</v>
      </c>
      <c r="AC672" s="334" t="e">
        <f>VLOOKUP(G672,'Archivo data rimac reclamos'!B:C,2,0)</f>
        <v>#N/A</v>
      </c>
      <c r="AD672" s="334" t="e">
        <f>VLOOKUP(Tabla1[[#This Row],[dn]],'Reporte de casos MAD'!H:W,16,0)</f>
        <v>#N/A</v>
      </c>
      <c r="AE672" s="328" t="e">
        <f>VLOOKUP(Tabla1[[#This Row],[dn]],'HOJA 3 MEDICAMENTOS'!G:Q,11,0)</f>
        <v>#N/A</v>
      </c>
      <c r="AF672" s="329" t="e">
        <f>VLOOKUP(Tabla1[[#This Row],[dn]],'base pendientes viva 1a'!C:Q,15,0)</f>
        <v>#N/A</v>
      </c>
      <c r="AG672" s="329"/>
      <c r="AH672" s="329"/>
      <c r="AI672" s="328" t="str">
        <f>VLOOKUP(Tabla1[[#This Row],[MOTIVO]],clasificador!A:C,2,0)</f>
        <v>Tramites Administrativos</v>
      </c>
      <c r="AJ672" s="328" t="str">
        <f>VLOOKUP(Tabla1[[#This Row],[MOTIVO]],clasificador!A:C,3,0)</f>
        <v>CALIDAD</v>
      </c>
      <c r="AK672" s="329"/>
    </row>
    <row r="673" spans="1:37" ht="18.75" hidden="1" customHeight="1">
      <c r="A673" s="120">
        <f>YEAR(Tabla1[[#This Row],[FECHA DEL INCIDENTE]])*100+MONTH(Tabla1[[#This Row],[FECHA DEL INCIDENTE]])</f>
        <v>202510</v>
      </c>
      <c r="B673" s="1" t="s">
        <v>6347</v>
      </c>
      <c r="C673" s="1" t="s">
        <v>6348</v>
      </c>
      <c r="D673" s="1" t="s">
        <v>1067</v>
      </c>
      <c r="E673" s="120" t="s">
        <v>400</v>
      </c>
      <c r="F673" s="1" t="s">
        <v>2</v>
      </c>
      <c r="G673" s="208">
        <v>10296015</v>
      </c>
      <c r="H673" s="2" t="s">
        <v>7489</v>
      </c>
      <c r="I673"/>
      <c r="J673" s="176"/>
      <c r="K673" s="1"/>
      <c r="L673" s="1"/>
      <c r="M673" s="1"/>
      <c r="N673" s="119" t="s">
        <v>6498</v>
      </c>
      <c r="O673" s="1" t="s">
        <v>299</v>
      </c>
      <c r="P673" s="66" t="s">
        <v>8221</v>
      </c>
      <c r="Q673" s="6" t="s">
        <v>6352</v>
      </c>
      <c r="R673" s="10" t="s">
        <v>338</v>
      </c>
      <c r="S673" s="1" t="s">
        <v>6353</v>
      </c>
      <c r="T673" s="332">
        <v>45939</v>
      </c>
      <c r="U673" s="67" t="s">
        <v>8222</v>
      </c>
      <c r="V673" s="332">
        <v>45940</v>
      </c>
      <c r="W673" s="1" t="s">
        <v>141</v>
      </c>
      <c r="X673" s="1">
        <f>NETWORKDAYS(Tabla1[[#This Row],[FECHA DEL INCIDENTE]],Tabla1[[#This Row],[FECHA DE RESPUESTA]])</f>
        <v>2</v>
      </c>
      <c r="Y673" s="120" t="str">
        <f>IF(Tabla1[[#This Row],[ESTADO]]="ACTIVA","ACTIVA",IF(Tabla1[[#This Row],[ESTADO]]="CERRADA","CERRADA",IF(Tabla1[[#This Row],[ESTADO]]="TRASLADADA","CERRADA",IF(Tabla1[[#This Row],[ESTADO]]="DESMONTADA","CERRADA",IF(Tabla1[[#This Row],[ESTADO]]="SEGUIMIENTO","ACTIVA")))))</f>
        <v>CERRADA</v>
      </c>
      <c r="Z673" s="1" t="str">
        <f>+IF(Tabla1[[#This Row],[T. RESPUESTA]]&lt;=1,"24 HORAS",IF(Tabla1[[#This Row],[T. RESPUESTA]]=2,"48 HORAS",IF(Tabla1[[#This Row],[T. RESPUESTA]]=3,"72 HORAS",IF(Tabla1[[#This Row],[T. RESPUESTA]]=4,"96 HORAS",IF(Tabla1[[#This Row],[T. RESPUESTA]]=5,"120 HORAS",IF(Tabla1[[#This Row],[T. RESPUESTA]]&gt;=6,"6 DIAS O MAS","ERROR"))))))</f>
        <v>48 HORAS</v>
      </c>
      <c r="AA673" s="120" t="s">
        <v>6355</v>
      </c>
      <c r="AB673" s="120" t="str">
        <f>TEXT(Tabla1[[#This Row],[FECHA DEL INCIDENTE]],"MMM-DD")</f>
        <v>oct-09</v>
      </c>
      <c r="AC673" s="2" t="e">
        <f>VLOOKUP(G673,'Archivo data rimac reclamos'!B:C,2,0)</f>
        <v>#N/A</v>
      </c>
      <c r="AD673" s="2" t="e">
        <f>VLOOKUP(Tabla1[[#This Row],[dn]],'Reporte de casos MAD'!H:W,16,0)</f>
        <v>#N/A</v>
      </c>
      <c r="AE673" s="1" t="e">
        <f>VLOOKUP(Tabla1[[#This Row],[dn]],'HOJA 3 MEDICAMENTOS'!G:Q,11,0)</f>
        <v>#N/A</v>
      </c>
      <c r="AF673" t="e">
        <f>VLOOKUP(Tabla1[[#This Row],[dn]],'base pendientes viva 1a'!C:Q,15,0)</f>
        <v>#N/A</v>
      </c>
      <c r="AG673"/>
      <c r="AH673"/>
      <c r="AI673" s="1" t="str">
        <f>VLOOKUP(Tabla1[[#This Row],[MOTIVO]],clasificador!A:C,2,0)</f>
        <v>Medicamentos</v>
      </c>
      <c r="AJ673" s="1" t="str">
        <f>VLOOKUP(Tabla1[[#This Row],[MOTIVO]],clasificador!A:C,3,0)</f>
        <v>SERVICIO</v>
      </c>
      <c r="AK673" s="329"/>
    </row>
    <row r="674" spans="1:37" ht="18.75" hidden="1" customHeight="1">
      <c r="A674" s="120">
        <f>YEAR(Tabla1[[#This Row],[FECHA DEL INCIDENTE]])*100+MONTH(Tabla1[[#This Row],[FECHA DEL INCIDENTE]])</f>
        <v>202510</v>
      </c>
      <c r="B674" s="1" t="s">
        <v>6347</v>
      </c>
      <c r="C674" s="1" t="s">
        <v>6348</v>
      </c>
      <c r="D674" s="1" t="s">
        <v>1067</v>
      </c>
      <c r="E674" s="120" t="s">
        <v>400</v>
      </c>
      <c r="F674" s="120" t="s">
        <v>2</v>
      </c>
      <c r="G674" s="333">
        <v>9872939</v>
      </c>
      <c r="H674" s="2" t="s">
        <v>8223</v>
      </c>
      <c r="I674" s="329"/>
      <c r="J674" s="335"/>
      <c r="K674" s="328"/>
      <c r="L674" s="328"/>
      <c r="M674" s="328"/>
      <c r="N674" s="119" t="s">
        <v>6498</v>
      </c>
      <c r="O674" s="1" t="s">
        <v>299</v>
      </c>
      <c r="P674" s="336" t="s">
        <v>8224</v>
      </c>
      <c r="Q674" s="6" t="s">
        <v>7746</v>
      </c>
      <c r="R674" s="10" t="s">
        <v>7436</v>
      </c>
      <c r="S674" s="1" t="s">
        <v>299</v>
      </c>
      <c r="T674" s="332">
        <v>45940</v>
      </c>
      <c r="U674" s="67" t="s">
        <v>8225</v>
      </c>
      <c r="V674" s="332">
        <v>45952</v>
      </c>
      <c r="W674" s="1" t="s">
        <v>6584</v>
      </c>
      <c r="X674" s="328">
        <f>NETWORKDAYS(Tabla1[[#This Row],[FECHA DEL INCIDENTE]],Tabla1[[#This Row],[FECHA DE RESPUESTA]])</f>
        <v>9</v>
      </c>
      <c r="Y674" s="120" t="str">
        <f>IF(Tabla1[[#This Row],[ESTADO]]="ACTIVA","ACTIVA",IF(Tabla1[[#This Row],[ESTADO]]="CERRADA","CERRADA",IF(Tabla1[[#This Row],[ESTADO]]="TRASLADADA","CERRADA",IF(Tabla1[[#This Row],[ESTADO]]="DESMONTADA","CERRADA",IF(Tabla1[[#This Row],[ESTADO]]="SEGUIMIENTO","ACTIVA")))))</f>
        <v>CERRADA</v>
      </c>
      <c r="Z674" s="328" t="str">
        <f>+IF(Tabla1[[#This Row],[T. RESPUESTA]]&lt;=1,"24 HORAS",IF(Tabla1[[#This Row],[T. RESPUESTA]]=2,"48 HORAS",IF(Tabla1[[#This Row],[T. RESPUESTA]]=3,"72 HORAS",IF(Tabla1[[#This Row],[T. RESPUESTA]]=4,"96 HORAS",IF(Tabla1[[#This Row],[T. RESPUESTA]]=5,"120 HORAS",IF(Tabla1[[#This Row],[T. RESPUESTA]]&gt;=6,"6 DIAS O MAS","ERROR"))))))</f>
        <v>6 DIAS O MAS</v>
      </c>
      <c r="AA674" s="1" t="s">
        <v>6585</v>
      </c>
      <c r="AB674" s="120" t="str">
        <f>TEXT(Tabla1[[#This Row],[FECHA DEL INCIDENTE]],"MMM-DD")</f>
        <v>oct-10</v>
      </c>
      <c r="AC674" s="334" t="e">
        <f>VLOOKUP(G674,'Archivo data rimac reclamos'!B:C,2,0)</f>
        <v>#N/A</v>
      </c>
      <c r="AD674" s="334" t="e">
        <f>VLOOKUP(Tabla1[[#This Row],[dn]],'Reporte de casos MAD'!H:W,16,0)</f>
        <v>#N/A</v>
      </c>
      <c r="AE674" s="328" t="e">
        <f>VLOOKUP(Tabla1[[#This Row],[dn]],'HOJA 3 MEDICAMENTOS'!G:Q,11,0)</f>
        <v>#N/A</v>
      </c>
      <c r="AF674" s="329" t="e">
        <f>VLOOKUP(Tabla1[[#This Row],[dn]],'base pendientes viva 1a'!C:Q,15,0)</f>
        <v>#N/A</v>
      </c>
      <c r="AG674" s="329"/>
      <c r="AH674" s="329"/>
      <c r="AI674" s="328" t="str">
        <f>VLOOKUP(Tabla1[[#This Row],[MOTIVO]],clasificador!A:C,2,0)</f>
        <v>Eps</v>
      </c>
      <c r="AJ674" s="328" t="str">
        <f>VLOOKUP(Tabla1[[#This Row],[MOTIVO]],clasificador!A:C,3,0)</f>
        <v>NO ATRIBUIBLE</v>
      </c>
      <c r="AK674" s="329"/>
    </row>
    <row r="675" spans="1:37" ht="18.75" hidden="1" customHeight="1">
      <c r="A675" s="120">
        <f>YEAR(Tabla1[[#This Row],[FECHA DEL INCIDENTE]])*100+MONTH(Tabla1[[#This Row],[FECHA DEL INCIDENTE]])</f>
        <v>202510</v>
      </c>
      <c r="B675" s="1" t="s">
        <v>6347</v>
      </c>
      <c r="C675" s="1" t="s">
        <v>6348</v>
      </c>
      <c r="D675" s="1" t="s">
        <v>1067</v>
      </c>
      <c r="E675" s="120" t="s">
        <v>400</v>
      </c>
      <c r="F675" s="120" t="s">
        <v>2</v>
      </c>
      <c r="G675" s="333">
        <v>9872939</v>
      </c>
      <c r="H675" s="2" t="s">
        <v>8223</v>
      </c>
      <c r="I675" s="329"/>
      <c r="J675" s="335"/>
      <c r="K675" s="328"/>
      <c r="L675" s="328"/>
      <c r="M675" s="328"/>
      <c r="N675" s="119" t="s">
        <v>6498</v>
      </c>
      <c r="O675" s="1" t="s">
        <v>299</v>
      </c>
      <c r="P675" s="336" t="s">
        <v>8226</v>
      </c>
      <c r="Q675" s="6" t="s">
        <v>7746</v>
      </c>
      <c r="R675" s="10" t="s">
        <v>7436</v>
      </c>
      <c r="S675" s="1" t="s">
        <v>299</v>
      </c>
      <c r="T675" s="332">
        <v>45941</v>
      </c>
      <c r="U675" s="67" t="s">
        <v>8225</v>
      </c>
      <c r="V675" s="332">
        <v>45952</v>
      </c>
      <c r="W675" s="1" t="s">
        <v>6584</v>
      </c>
      <c r="X675" s="328">
        <f>NETWORKDAYS(Tabla1[[#This Row],[FECHA DEL INCIDENTE]],Tabla1[[#This Row],[FECHA DE RESPUESTA]])</f>
        <v>8</v>
      </c>
      <c r="Y675" s="120" t="str">
        <f>IF(Tabla1[[#This Row],[ESTADO]]="ACTIVA","ACTIVA",IF(Tabla1[[#This Row],[ESTADO]]="CERRADA","CERRADA",IF(Tabla1[[#This Row],[ESTADO]]="TRASLADADA","CERRADA",IF(Tabla1[[#This Row],[ESTADO]]="DESMONTADA","CERRADA",IF(Tabla1[[#This Row],[ESTADO]]="SEGUIMIENTO","ACTIVA")))))</f>
        <v>CERRADA</v>
      </c>
      <c r="Z675" s="328" t="str">
        <f>+IF(Tabla1[[#This Row],[T. RESPUESTA]]&lt;=1,"24 HORAS",IF(Tabla1[[#This Row],[T. RESPUESTA]]=2,"48 HORAS",IF(Tabla1[[#This Row],[T. RESPUESTA]]=3,"72 HORAS",IF(Tabla1[[#This Row],[T. RESPUESTA]]=4,"96 HORAS",IF(Tabla1[[#This Row],[T. RESPUESTA]]=5,"120 HORAS",IF(Tabla1[[#This Row],[T. RESPUESTA]]&gt;=6,"6 DIAS O MAS","ERROR"))))))</f>
        <v>6 DIAS O MAS</v>
      </c>
      <c r="AA675" s="1" t="s">
        <v>6585</v>
      </c>
      <c r="AB675" s="120" t="str">
        <f>TEXT(Tabla1[[#This Row],[FECHA DEL INCIDENTE]],"MMM-DD")</f>
        <v>oct-11</v>
      </c>
      <c r="AC675" s="334" t="e">
        <f>VLOOKUP(G675,'Archivo data rimac reclamos'!B:C,2,0)</f>
        <v>#N/A</v>
      </c>
      <c r="AD675" s="334" t="e">
        <f>VLOOKUP(Tabla1[[#This Row],[dn]],'Reporte de casos MAD'!H:W,16,0)</f>
        <v>#N/A</v>
      </c>
      <c r="AE675" s="328" t="e">
        <f>VLOOKUP(Tabla1[[#This Row],[dn]],'HOJA 3 MEDICAMENTOS'!G:Q,11,0)</f>
        <v>#N/A</v>
      </c>
      <c r="AF675" s="329" t="e">
        <f>VLOOKUP(Tabla1[[#This Row],[dn]],'base pendientes viva 1a'!C:Q,15,0)</f>
        <v>#N/A</v>
      </c>
      <c r="AG675" s="329"/>
      <c r="AH675" s="329"/>
      <c r="AI675" s="328" t="str">
        <f>VLOOKUP(Tabla1[[#This Row],[MOTIVO]],clasificador!A:C,2,0)</f>
        <v>Eps</v>
      </c>
      <c r="AJ675" s="328" t="str">
        <f>VLOOKUP(Tabla1[[#This Row],[MOTIVO]],clasificador!A:C,3,0)</f>
        <v>NO ATRIBUIBLE</v>
      </c>
      <c r="AK675" s="329"/>
    </row>
    <row r="676" spans="1:37" ht="18.75" hidden="1" customHeight="1">
      <c r="A676" s="120">
        <f>YEAR(Tabla1[[#This Row],[FECHA DEL INCIDENTE]])*100+MONTH(Tabla1[[#This Row],[FECHA DEL INCIDENTE]])</f>
        <v>202510</v>
      </c>
      <c r="B676" s="1" t="s">
        <v>6347</v>
      </c>
      <c r="C676" s="1" t="s">
        <v>6348</v>
      </c>
      <c r="D676" s="1" t="s">
        <v>1067</v>
      </c>
      <c r="E676" s="120" t="s">
        <v>400</v>
      </c>
      <c r="F676" s="1" t="s">
        <v>2</v>
      </c>
      <c r="G676" s="208">
        <v>8206336</v>
      </c>
      <c r="H676" s="2" t="s">
        <v>8227</v>
      </c>
      <c r="I676"/>
      <c r="J676" s="176"/>
      <c r="K676" s="1"/>
      <c r="L676" s="1"/>
      <c r="M676" s="1"/>
      <c r="N676" s="119" t="s">
        <v>6498</v>
      </c>
      <c r="O676" s="1" t="s">
        <v>299</v>
      </c>
      <c r="P676" s="66" t="s">
        <v>8228</v>
      </c>
      <c r="Q676" s="6" t="s">
        <v>313</v>
      </c>
      <c r="R676" s="10" t="s">
        <v>408</v>
      </c>
      <c r="S676" s="1" t="s">
        <v>6718</v>
      </c>
      <c r="T676" s="332">
        <v>45943</v>
      </c>
      <c r="U676" s="67" t="s">
        <v>8229</v>
      </c>
      <c r="V676" s="332">
        <v>45957</v>
      </c>
      <c r="W676" s="1" t="s">
        <v>141</v>
      </c>
      <c r="X676" s="1">
        <f>NETWORKDAYS(Tabla1[[#This Row],[FECHA DEL INCIDENTE]],Tabla1[[#This Row],[FECHA DE RESPUESTA]])</f>
        <v>11</v>
      </c>
      <c r="Y676" s="120" t="str">
        <f>IF(Tabla1[[#This Row],[ESTADO]]="ACTIVA","ACTIVA",IF(Tabla1[[#This Row],[ESTADO]]="CERRADA","CERRADA",IF(Tabla1[[#This Row],[ESTADO]]="TRASLADADA","CERRADA",IF(Tabla1[[#This Row],[ESTADO]]="DESMONTADA","CERRADA",IF(Tabla1[[#This Row],[ESTADO]]="SEGUIMIENTO","ACTIVA")))))</f>
        <v>CERRADA</v>
      </c>
      <c r="Z676" s="1" t="str">
        <f>+IF(Tabla1[[#This Row],[T. RESPUESTA]]&lt;=1,"24 HORAS",IF(Tabla1[[#This Row],[T. RESPUESTA]]=2,"48 HORAS",IF(Tabla1[[#This Row],[T. RESPUESTA]]=3,"72 HORAS",IF(Tabla1[[#This Row],[T. RESPUESTA]]=4,"96 HORAS",IF(Tabla1[[#This Row],[T. RESPUESTA]]=5,"120 HORAS",IF(Tabla1[[#This Row],[T. RESPUESTA]]&gt;=6,"6 DIAS O MAS","ERROR"))))))</f>
        <v>6 DIAS O MAS</v>
      </c>
      <c r="AA676" s="120" t="s">
        <v>6355</v>
      </c>
      <c r="AB676" s="120" t="str">
        <f>TEXT(Tabla1[[#This Row],[FECHA DEL INCIDENTE]],"MMM-DD")</f>
        <v>oct-13</v>
      </c>
      <c r="AC676" s="2" t="e">
        <f>VLOOKUP(G676,'Archivo data rimac reclamos'!B:C,2,0)</f>
        <v>#N/A</v>
      </c>
      <c r="AD676" s="2" t="e">
        <f>VLOOKUP(Tabla1[[#This Row],[dn]],'Reporte de casos MAD'!H:W,16,0)</f>
        <v>#N/A</v>
      </c>
      <c r="AE676" s="1" t="e">
        <f>VLOOKUP(Tabla1[[#This Row],[dn]],'HOJA 3 MEDICAMENTOS'!G:Q,11,0)</f>
        <v>#N/A</v>
      </c>
      <c r="AF676" t="e">
        <f>VLOOKUP(Tabla1[[#This Row],[dn]],'base pendientes viva 1a'!C:Q,15,0)</f>
        <v>#N/A</v>
      </c>
      <c r="AG676"/>
      <c r="AH676"/>
      <c r="AI676" s="1" t="str">
        <f>VLOOKUP(Tabla1[[#This Row],[MOTIVO]],clasificador!A:C,2,0)</f>
        <v>Acceso</v>
      </c>
      <c r="AJ676" s="1" t="str">
        <f>VLOOKUP(Tabla1[[#This Row],[MOTIVO]],clasificador!A:C,3,0)</f>
        <v>SERVICIO</v>
      </c>
      <c r="AK676" s="329"/>
    </row>
    <row r="677" spans="1:37" ht="18.75" hidden="1" customHeight="1">
      <c r="A677" s="120">
        <f>YEAR(Tabla1[[#This Row],[FECHA DEL INCIDENTE]])*100+MONTH(Tabla1[[#This Row],[FECHA DEL INCIDENTE]])</f>
        <v>202510</v>
      </c>
      <c r="B677" s="1" t="s">
        <v>6347</v>
      </c>
      <c r="C677" s="1" t="s">
        <v>6348</v>
      </c>
      <c r="D677" s="1" t="s">
        <v>1067</v>
      </c>
      <c r="E677" s="120" t="s">
        <v>400</v>
      </c>
      <c r="F677" s="1" t="s">
        <v>2</v>
      </c>
      <c r="G677" s="208">
        <v>9872939</v>
      </c>
      <c r="H677" s="2" t="s">
        <v>8223</v>
      </c>
      <c r="I677"/>
      <c r="J677" s="176"/>
      <c r="K677" s="1"/>
      <c r="L677" s="1"/>
      <c r="M677" s="1"/>
      <c r="N677" s="329" t="s">
        <v>298</v>
      </c>
      <c r="O677" s="1" t="s">
        <v>299</v>
      </c>
      <c r="P677" s="66" t="s">
        <v>8230</v>
      </c>
      <c r="Q677" s="6" t="s">
        <v>7319</v>
      </c>
      <c r="R677" s="10" t="s">
        <v>272</v>
      </c>
      <c r="S677" s="1" t="s">
        <v>331</v>
      </c>
      <c r="T677" s="332">
        <v>45943</v>
      </c>
      <c r="U677" s="67" t="s">
        <v>8225</v>
      </c>
      <c r="V677" s="332">
        <v>45954</v>
      </c>
      <c r="W677" s="1" t="s">
        <v>6584</v>
      </c>
      <c r="X677" s="1">
        <f>NETWORKDAYS(Tabla1[[#This Row],[FECHA DEL INCIDENTE]],Tabla1[[#This Row],[FECHA DE RESPUESTA]])</f>
        <v>10</v>
      </c>
      <c r="Y677" s="120" t="str">
        <f>IF(Tabla1[[#This Row],[ESTADO]]="ACTIVA","ACTIVA",IF(Tabla1[[#This Row],[ESTADO]]="CERRADA","CERRADA",IF(Tabla1[[#This Row],[ESTADO]]="TRASLADADA","CERRADA",IF(Tabla1[[#This Row],[ESTADO]]="DESMONTADA","CERRADA",IF(Tabla1[[#This Row],[ESTADO]]="SEGUIMIENTO","ACTIVA")))))</f>
        <v>CERRADA</v>
      </c>
      <c r="Z677" s="1" t="str">
        <f>+IF(Tabla1[[#This Row],[T. RESPUESTA]]&lt;=1,"24 HORAS",IF(Tabla1[[#This Row],[T. RESPUESTA]]=2,"48 HORAS",IF(Tabla1[[#This Row],[T. RESPUESTA]]=3,"72 HORAS",IF(Tabla1[[#This Row],[T. RESPUESTA]]=4,"96 HORAS",IF(Tabla1[[#This Row],[T. RESPUESTA]]=5,"120 HORAS",IF(Tabla1[[#This Row],[T. RESPUESTA]]&gt;=6,"6 DIAS O MAS","ERROR"))))))</f>
        <v>6 DIAS O MAS</v>
      </c>
      <c r="AA677" s="1" t="s">
        <v>6585</v>
      </c>
      <c r="AB677" s="120" t="str">
        <f>TEXT(Tabla1[[#This Row],[FECHA DEL INCIDENTE]],"MMM-DD")</f>
        <v>oct-13</v>
      </c>
      <c r="AC677" s="2" t="e">
        <f>VLOOKUP(G677,'Archivo data rimac reclamos'!B:C,2,0)</f>
        <v>#N/A</v>
      </c>
      <c r="AD677" s="2" t="e">
        <f>VLOOKUP(Tabla1[[#This Row],[dn]],'Reporte de casos MAD'!H:W,16,0)</f>
        <v>#N/A</v>
      </c>
      <c r="AE677" s="1" t="e">
        <f>VLOOKUP(Tabla1[[#This Row],[dn]],'HOJA 3 MEDICAMENTOS'!G:Q,11,0)</f>
        <v>#N/A</v>
      </c>
      <c r="AF677" t="e">
        <f>VLOOKUP(Tabla1[[#This Row],[dn]],'base pendientes viva 1a'!C:Q,15,0)</f>
        <v>#N/A</v>
      </c>
      <c r="AG677"/>
      <c r="AH677"/>
      <c r="AI677" s="1" t="str">
        <f>VLOOKUP(Tabla1[[#This Row],[MOTIVO]],clasificador!A:C,2,0)</f>
        <v>Acceso</v>
      </c>
      <c r="AJ677" s="1" t="str">
        <f>VLOOKUP(Tabla1[[#This Row],[MOTIVO]],clasificador!A:C,3,0)</f>
        <v>SERVICIO</v>
      </c>
      <c r="AK677" s="329"/>
    </row>
    <row r="678" spans="1:37" ht="18.75" hidden="1" customHeight="1">
      <c r="A678" s="120">
        <f>YEAR(Tabla1[[#This Row],[FECHA DEL INCIDENTE]])*100+MONTH(Tabla1[[#This Row],[FECHA DEL INCIDENTE]])</f>
        <v>202510</v>
      </c>
      <c r="B678" s="1" t="s">
        <v>6347</v>
      </c>
      <c r="C678" s="1" t="s">
        <v>6348</v>
      </c>
      <c r="D678" s="1" t="s">
        <v>1067</v>
      </c>
      <c r="E678" s="120" t="s">
        <v>400</v>
      </c>
      <c r="F678" s="1" t="s">
        <v>2</v>
      </c>
      <c r="G678" s="333">
        <v>71308931</v>
      </c>
      <c r="H678" s="2" t="s">
        <v>8200</v>
      </c>
      <c r="I678" s="329"/>
      <c r="J678" s="335"/>
      <c r="K678" s="328"/>
      <c r="L678" s="328"/>
      <c r="M678" s="328"/>
      <c r="N678" s="119" t="s">
        <v>26</v>
      </c>
      <c r="O678" s="1" t="s">
        <v>299</v>
      </c>
      <c r="P678" s="66" t="s">
        <v>8231</v>
      </c>
      <c r="Q678" s="340" t="s">
        <v>270</v>
      </c>
      <c r="R678" s="337"/>
      <c r="S678" s="328" t="s">
        <v>331</v>
      </c>
      <c r="T678" s="9">
        <v>45945</v>
      </c>
      <c r="U678" s="339" t="s">
        <v>8232</v>
      </c>
      <c r="V678" s="332">
        <v>45957</v>
      </c>
      <c r="W678" s="1" t="s">
        <v>141</v>
      </c>
      <c r="X678" s="328">
        <f>NETWORKDAYS(Tabla1[[#This Row],[FECHA DEL INCIDENTE]],Tabla1[[#This Row],[FECHA DE RESPUESTA]])</f>
        <v>9</v>
      </c>
      <c r="Y678" s="120" t="str">
        <f>IF(Tabla1[[#This Row],[ESTADO]]="ACTIVA","ACTIVA",IF(Tabla1[[#This Row],[ESTADO]]="CERRADA","CERRADA",IF(Tabla1[[#This Row],[ESTADO]]="TRASLADADA","CERRADA",IF(Tabla1[[#This Row],[ESTADO]]="DESMONTADA","CERRADA",IF(Tabla1[[#This Row],[ESTADO]]="SEGUIMIENTO","ACTIVA")))))</f>
        <v>CERRADA</v>
      </c>
      <c r="Z678" s="328" t="str">
        <f>+IF(Tabla1[[#This Row],[T. RESPUESTA]]&lt;=1,"24 HORAS",IF(Tabla1[[#This Row],[T. RESPUESTA]]=2,"48 HORAS",IF(Tabla1[[#This Row],[T. RESPUESTA]]=3,"72 HORAS",IF(Tabla1[[#This Row],[T. RESPUESTA]]=4,"96 HORAS",IF(Tabla1[[#This Row],[T. RESPUESTA]]=5,"120 HORAS",IF(Tabla1[[#This Row],[T. RESPUESTA]]&gt;=6,"6 DIAS O MAS","ERROR"))))))</f>
        <v>6 DIAS O MAS</v>
      </c>
      <c r="AA678" s="120" t="s">
        <v>6355</v>
      </c>
      <c r="AB678" s="120" t="str">
        <f>TEXT(Tabla1[[#This Row],[FECHA DEL INCIDENTE]],"MMM-DD")</f>
        <v>oct-15</v>
      </c>
      <c r="AC678" s="334" t="e">
        <f>VLOOKUP(G678,'Archivo data rimac reclamos'!B:C,2,0)</f>
        <v>#N/A</v>
      </c>
      <c r="AD678" s="334" t="e">
        <f>VLOOKUP(Tabla1[[#This Row],[dn]],'Reporte de casos MAD'!H:W,16,0)</f>
        <v>#N/A</v>
      </c>
      <c r="AE678" s="328" t="e">
        <f>VLOOKUP(Tabla1[[#This Row],[dn]],'HOJA 3 MEDICAMENTOS'!G:Q,11,0)</f>
        <v>#N/A</v>
      </c>
      <c r="AF678" s="329" t="e">
        <f>VLOOKUP(Tabla1[[#This Row],[dn]],'base pendientes viva 1a'!C:Q,15,0)</f>
        <v>#N/A</v>
      </c>
      <c r="AG678" s="329"/>
      <c r="AH678" s="329"/>
      <c r="AI678" s="328" t="str">
        <f>VLOOKUP(Tabla1[[#This Row],[MOTIVO]],clasificador!A:C,2,0)</f>
        <v>Atención Asistencial</v>
      </c>
      <c r="AJ678" s="328" t="str">
        <f>VLOOKUP(Tabla1[[#This Row],[MOTIVO]],clasificador!A:C,3,0)</f>
        <v>CALIDAD</v>
      </c>
      <c r="AK678" s="329"/>
    </row>
    <row r="679" spans="1:37" ht="18.75" hidden="1" customHeight="1">
      <c r="A679" s="120">
        <f>YEAR(Tabla1[[#This Row],[FECHA DEL INCIDENTE]])*100+MONTH(Tabla1[[#This Row],[FECHA DEL INCIDENTE]])</f>
        <v>202510</v>
      </c>
      <c r="B679" s="1" t="s">
        <v>6347</v>
      </c>
      <c r="C679" s="1" t="s">
        <v>6348</v>
      </c>
      <c r="D679" s="1" t="s">
        <v>1067</v>
      </c>
      <c r="E679" s="120" t="s">
        <v>400</v>
      </c>
      <c r="F679" s="120" t="s">
        <v>2</v>
      </c>
      <c r="G679" s="333">
        <v>40890366</v>
      </c>
      <c r="H679" s="2" t="s">
        <v>8233</v>
      </c>
      <c r="I679" s="329"/>
      <c r="J679" s="335"/>
      <c r="K679" s="328"/>
      <c r="L679" s="328"/>
      <c r="M679" s="328"/>
      <c r="N679" s="119" t="s">
        <v>6498</v>
      </c>
      <c r="O679" s="1" t="s">
        <v>299</v>
      </c>
      <c r="P679" s="336" t="s">
        <v>8234</v>
      </c>
      <c r="Q679" s="6" t="s">
        <v>7224</v>
      </c>
      <c r="R679" s="10" t="s">
        <v>272</v>
      </c>
      <c r="S679" s="1" t="s">
        <v>6370</v>
      </c>
      <c r="T679" s="332">
        <v>45946</v>
      </c>
      <c r="U679" s="67" t="s">
        <v>8235</v>
      </c>
      <c r="V679" s="332">
        <v>45952</v>
      </c>
      <c r="W679" s="1" t="s">
        <v>141</v>
      </c>
      <c r="X679" s="328">
        <f>NETWORKDAYS(Tabla1[[#This Row],[FECHA DEL INCIDENTE]],Tabla1[[#This Row],[FECHA DE RESPUESTA]])</f>
        <v>5</v>
      </c>
      <c r="Y679" s="120" t="str">
        <f>IF(Tabla1[[#This Row],[ESTADO]]="ACTIVA","ACTIVA",IF(Tabla1[[#This Row],[ESTADO]]="CERRADA","CERRADA",IF(Tabla1[[#This Row],[ESTADO]]="TRASLADADA","CERRADA",IF(Tabla1[[#This Row],[ESTADO]]="DESMONTADA","CERRADA",IF(Tabla1[[#This Row],[ESTADO]]="SEGUIMIENTO","ACTIVA")))))</f>
        <v>CERRADA</v>
      </c>
      <c r="Z679" s="328" t="str">
        <f>+IF(Tabla1[[#This Row],[T. RESPUESTA]]&lt;=1,"24 HORAS",IF(Tabla1[[#This Row],[T. RESPUESTA]]=2,"48 HORAS",IF(Tabla1[[#This Row],[T. RESPUESTA]]=3,"72 HORAS",IF(Tabla1[[#This Row],[T. RESPUESTA]]=4,"96 HORAS",IF(Tabla1[[#This Row],[T. RESPUESTA]]=5,"120 HORAS",IF(Tabla1[[#This Row],[T. RESPUESTA]]&gt;=6,"6 DIAS O MAS","ERROR"))))))</f>
        <v>120 HORAS</v>
      </c>
      <c r="AA679" s="120" t="s">
        <v>6355</v>
      </c>
      <c r="AB679" s="120" t="str">
        <f>TEXT(Tabla1[[#This Row],[FECHA DEL INCIDENTE]],"MMM-DD")</f>
        <v>oct-16</v>
      </c>
      <c r="AC679" s="334" t="e">
        <f>VLOOKUP(G679,'Archivo data rimac reclamos'!B:C,2,0)</f>
        <v>#N/A</v>
      </c>
      <c r="AD679" s="334" t="e">
        <f>VLOOKUP(Tabla1[[#This Row],[dn]],'Reporte de casos MAD'!H:W,16,0)</f>
        <v>#N/A</v>
      </c>
      <c r="AE679" s="328" t="e">
        <f>VLOOKUP(Tabla1[[#This Row],[dn]],'HOJA 3 MEDICAMENTOS'!G:Q,11,0)</f>
        <v>#N/A</v>
      </c>
      <c r="AF679" s="329" t="e">
        <f>VLOOKUP(Tabla1[[#This Row],[dn]],'base pendientes viva 1a'!C:Q,15,0)</f>
        <v>#N/A</v>
      </c>
      <c r="AG679" s="329"/>
      <c r="AH679" s="329"/>
      <c r="AI679" s="328" t="str">
        <f>VLOOKUP(Tabla1[[#This Row],[MOTIVO]],clasificador!A:C,2,0)</f>
        <v>Solicitud</v>
      </c>
      <c r="AJ679" s="328" t="str">
        <f>VLOOKUP(Tabla1[[#This Row],[MOTIVO]],clasificador!A:C,3,0)</f>
        <v>SOLICITUD</v>
      </c>
      <c r="AK679" s="329"/>
    </row>
    <row r="680" spans="1:37" ht="18.75" hidden="1" customHeight="1">
      <c r="A680" s="120">
        <f>YEAR(Tabla1[[#This Row],[FECHA DEL INCIDENTE]])*100+MONTH(Tabla1[[#This Row],[FECHA DEL INCIDENTE]])</f>
        <v>202510</v>
      </c>
      <c r="B680" s="1" t="s">
        <v>6347</v>
      </c>
      <c r="C680" s="1" t="s">
        <v>6348</v>
      </c>
      <c r="D680" s="1" t="s">
        <v>1067</v>
      </c>
      <c r="E680" s="120" t="s">
        <v>400</v>
      </c>
      <c r="F680" s="120" t="s">
        <v>2</v>
      </c>
      <c r="G680" s="333"/>
      <c r="H680" s="2" t="s">
        <v>8236</v>
      </c>
      <c r="I680" s="329"/>
      <c r="J680" s="335"/>
      <c r="K680" s="328"/>
      <c r="L680" s="328"/>
      <c r="M680" s="328"/>
      <c r="N680" s="119" t="s">
        <v>6498</v>
      </c>
      <c r="O680" s="1" t="s">
        <v>299</v>
      </c>
      <c r="P680" s="336" t="s">
        <v>8237</v>
      </c>
      <c r="Q680" s="6" t="s">
        <v>270</v>
      </c>
      <c r="R680" s="10" t="s">
        <v>7231</v>
      </c>
      <c r="S680" s="1" t="s">
        <v>7232</v>
      </c>
      <c r="T680" s="332">
        <v>45949</v>
      </c>
      <c r="U680" s="67" t="s">
        <v>8238</v>
      </c>
      <c r="V680" s="332">
        <v>45971</v>
      </c>
      <c r="W680" s="1" t="s">
        <v>141</v>
      </c>
      <c r="X680" s="328">
        <f>NETWORKDAYS(Tabla1[[#This Row],[FECHA DEL INCIDENTE]],Tabla1[[#This Row],[FECHA DE RESPUESTA]])</f>
        <v>16</v>
      </c>
      <c r="Y680" s="120" t="str">
        <f>IF(Tabla1[[#This Row],[ESTADO]]="ACTIVA","ACTIVA",IF(Tabla1[[#This Row],[ESTADO]]="CERRADA","CERRADA",IF(Tabla1[[#This Row],[ESTADO]]="TRASLADADA","CERRADA",IF(Tabla1[[#This Row],[ESTADO]]="DESMONTADA","CERRADA",IF(Tabla1[[#This Row],[ESTADO]]="SEGUIMIENTO","ACTIVA")))))</f>
        <v>CERRADA</v>
      </c>
      <c r="Z680" s="328" t="str">
        <f>+IF(Tabla1[[#This Row],[T. RESPUESTA]]&lt;=1,"24 HORAS",IF(Tabla1[[#This Row],[T. RESPUESTA]]=2,"48 HORAS",IF(Tabla1[[#This Row],[T. RESPUESTA]]=3,"72 HORAS",IF(Tabla1[[#This Row],[T. RESPUESTA]]=4,"96 HORAS",IF(Tabla1[[#This Row],[T. RESPUESTA]]=5,"120 HORAS",IF(Tabla1[[#This Row],[T. RESPUESTA]]&gt;=6,"6 DIAS O MAS","ERROR"))))))</f>
        <v>6 DIAS O MAS</v>
      </c>
      <c r="AA680" s="120" t="s">
        <v>6355</v>
      </c>
      <c r="AB680" s="120" t="str">
        <f>TEXT(Tabla1[[#This Row],[FECHA DEL INCIDENTE]],"MMM-DD")</f>
        <v>oct-19</v>
      </c>
      <c r="AC680" s="334" t="e">
        <f>VLOOKUP(G680,'Archivo data rimac reclamos'!B:C,2,0)</f>
        <v>#N/A</v>
      </c>
      <c r="AD680" s="334" t="e">
        <f>VLOOKUP(Tabla1[[#This Row],[dn]],'Reporte de casos MAD'!H:W,16,0)</f>
        <v>#N/A</v>
      </c>
      <c r="AE680" s="328" t="e">
        <f>VLOOKUP(Tabla1[[#This Row],[dn]],'HOJA 3 MEDICAMENTOS'!G:Q,11,0)</f>
        <v>#N/A</v>
      </c>
      <c r="AF680" s="329" t="e">
        <f>VLOOKUP(Tabla1[[#This Row],[dn]],'base pendientes viva 1a'!C:Q,15,0)</f>
        <v>#N/A</v>
      </c>
      <c r="AG680" s="329"/>
      <c r="AH680" s="329"/>
      <c r="AI680" s="328" t="str">
        <f>VLOOKUP(Tabla1[[#This Row],[MOTIVO]],clasificador!A:C,2,0)</f>
        <v>Atención Asistencial</v>
      </c>
      <c r="AJ680" s="328" t="str">
        <f>VLOOKUP(Tabla1[[#This Row],[MOTIVO]],clasificador!A:C,3,0)</f>
        <v>CALIDAD</v>
      </c>
      <c r="AK680" s="329"/>
    </row>
    <row r="681" spans="1:37" ht="18.75" hidden="1" customHeight="1">
      <c r="A681" s="120">
        <f>YEAR(Tabla1[[#This Row],[FECHA DEL INCIDENTE]])*100+MONTH(Tabla1[[#This Row],[FECHA DEL INCIDENTE]])</f>
        <v>202510</v>
      </c>
      <c r="B681" s="1" t="s">
        <v>6347</v>
      </c>
      <c r="C681" s="1" t="s">
        <v>6348</v>
      </c>
      <c r="D681" s="1" t="s">
        <v>1067</v>
      </c>
      <c r="E681" s="120" t="s">
        <v>400</v>
      </c>
      <c r="F681" s="1" t="s">
        <v>2</v>
      </c>
      <c r="G681" s="208">
        <v>7276509</v>
      </c>
      <c r="H681" s="2" t="s">
        <v>8239</v>
      </c>
      <c r="I681"/>
      <c r="J681" s="176"/>
      <c r="K681" s="1"/>
      <c r="L681" s="1"/>
      <c r="M681" s="1"/>
      <c r="N681" s="119" t="s">
        <v>6498</v>
      </c>
      <c r="O681" s="1" t="s">
        <v>299</v>
      </c>
      <c r="P681" s="66" t="s">
        <v>8240</v>
      </c>
      <c r="Q681" s="6" t="s">
        <v>6521</v>
      </c>
      <c r="R681" s="10" t="s">
        <v>272</v>
      </c>
      <c r="S681" s="1" t="s">
        <v>6370</v>
      </c>
      <c r="T681" s="332">
        <v>45951</v>
      </c>
      <c r="U681" s="67" t="s">
        <v>8241</v>
      </c>
      <c r="V681" s="332">
        <v>45953</v>
      </c>
      <c r="W681" s="1" t="s">
        <v>141</v>
      </c>
      <c r="X681" s="1">
        <f>NETWORKDAYS(Tabla1[[#This Row],[FECHA DEL INCIDENTE]],Tabla1[[#This Row],[FECHA DE RESPUESTA]])</f>
        <v>3</v>
      </c>
      <c r="Y681" s="120" t="str">
        <f>IF(Tabla1[[#This Row],[ESTADO]]="ACTIVA","ACTIVA",IF(Tabla1[[#This Row],[ESTADO]]="CERRADA","CERRADA",IF(Tabla1[[#This Row],[ESTADO]]="TRASLADADA","CERRADA",IF(Tabla1[[#This Row],[ESTADO]]="DESMONTADA","CERRADA",IF(Tabla1[[#This Row],[ESTADO]]="SEGUIMIENTO","ACTIVA")))))</f>
        <v>CERRADA</v>
      </c>
      <c r="Z681" s="1" t="str">
        <f>+IF(Tabla1[[#This Row],[T. RESPUESTA]]&lt;=1,"24 HORAS",IF(Tabla1[[#This Row],[T. RESPUESTA]]=2,"48 HORAS",IF(Tabla1[[#This Row],[T. RESPUESTA]]=3,"72 HORAS",IF(Tabla1[[#This Row],[T. RESPUESTA]]=4,"96 HORAS",IF(Tabla1[[#This Row],[T. RESPUESTA]]=5,"120 HORAS",IF(Tabla1[[#This Row],[T. RESPUESTA]]&gt;=6,"6 DIAS O MAS","ERROR"))))))</f>
        <v>72 HORAS</v>
      </c>
      <c r="AA681" s="120" t="s">
        <v>6355</v>
      </c>
      <c r="AB681" s="120" t="str">
        <f>TEXT(Tabla1[[#This Row],[FECHA DEL INCIDENTE]],"MMM-DD")</f>
        <v>oct-21</v>
      </c>
      <c r="AC681" s="2" t="e">
        <f>VLOOKUP(G681,'Archivo data rimac reclamos'!B:C,2,0)</f>
        <v>#N/A</v>
      </c>
      <c r="AD681" s="2" t="e">
        <f>VLOOKUP(Tabla1[[#This Row],[dn]],'Reporte de casos MAD'!H:W,16,0)</f>
        <v>#N/A</v>
      </c>
      <c r="AE681" s="1" t="e">
        <f>VLOOKUP(Tabla1[[#This Row],[dn]],'HOJA 3 MEDICAMENTOS'!G:Q,11,0)</f>
        <v>#N/A</v>
      </c>
      <c r="AF681" t="e">
        <f>VLOOKUP(Tabla1[[#This Row],[dn]],'base pendientes viva 1a'!C:Q,15,0)</f>
        <v>#N/A</v>
      </c>
      <c r="AG681"/>
      <c r="AH681"/>
      <c r="AI681" s="1" t="str">
        <f>VLOOKUP(Tabla1[[#This Row],[MOTIVO]],clasificador!A:C,2,0)</f>
        <v>Eps</v>
      </c>
      <c r="AJ681" s="1" t="str">
        <f>VLOOKUP(Tabla1[[#This Row],[MOTIVO]],clasificador!A:C,3,0)</f>
        <v>NO ATRIBUIBLE</v>
      </c>
      <c r="AK681" s="329"/>
    </row>
    <row r="682" spans="1:37" ht="18.75" hidden="1" customHeight="1">
      <c r="A682" s="120">
        <f>YEAR(Tabla1[[#This Row],[FECHA DEL INCIDENTE]])*100+MONTH(Tabla1[[#This Row],[FECHA DEL INCIDENTE]])</f>
        <v>202510</v>
      </c>
      <c r="B682" s="1" t="s">
        <v>6347</v>
      </c>
      <c r="C682" s="1" t="s">
        <v>6348</v>
      </c>
      <c r="D682" s="1" t="s">
        <v>1067</v>
      </c>
      <c r="E682" s="120" t="s">
        <v>400</v>
      </c>
      <c r="F682" s="1" t="s">
        <v>2</v>
      </c>
      <c r="G682" s="333">
        <v>8170776</v>
      </c>
      <c r="H682" s="2" t="s">
        <v>249</v>
      </c>
      <c r="I682"/>
      <c r="J682" s="176"/>
      <c r="K682" s="1"/>
      <c r="L682" s="1" t="s">
        <v>8242</v>
      </c>
      <c r="M682" s="1"/>
      <c r="N682" s="119" t="s">
        <v>6498</v>
      </c>
      <c r="O682" s="1" t="s">
        <v>299</v>
      </c>
      <c r="P682" s="66" t="s">
        <v>8243</v>
      </c>
      <c r="Q682" s="6" t="s">
        <v>6901</v>
      </c>
      <c r="R682" s="10" t="s">
        <v>408</v>
      </c>
      <c r="S682" s="1" t="s">
        <v>6718</v>
      </c>
      <c r="T682" s="332">
        <v>45951</v>
      </c>
      <c r="U682" s="67" t="s">
        <v>8244</v>
      </c>
      <c r="V682" s="332">
        <v>45961</v>
      </c>
      <c r="W682" s="1" t="s">
        <v>141</v>
      </c>
      <c r="X682" s="1">
        <f>NETWORKDAYS(Tabla1[[#This Row],[FECHA DEL INCIDENTE]],Tabla1[[#This Row],[FECHA DE RESPUESTA]])</f>
        <v>9</v>
      </c>
      <c r="Y682" s="120" t="str">
        <f>IF(Tabla1[[#This Row],[ESTADO]]="ACTIVA","ACTIVA",IF(Tabla1[[#This Row],[ESTADO]]="CERRADA","CERRADA",IF(Tabla1[[#This Row],[ESTADO]]="TRASLADADA","CERRADA",IF(Tabla1[[#This Row],[ESTADO]]="DESMONTADA","CERRADA",IF(Tabla1[[#This Row],[ESTADO]]="SEGUIMIENTO","ACTIVA")))))</f>
        <v>CERRADA</v>
      </c>
      <c r="Z682" s="1" t="str">
        <f>+IF(Tabla1[[#This Row],[T. RESPUESTA]]&lt;=1,"24 HORAS",IF(Tabla1[[#This Row],[T. RESPUESTA]]=2,"48 HORAS",IF(Tabla1[[#This Row],[T. RESPUESTA]]=3,"72 HORAS",IF(Tabla1[[#This Row],[T. RESPUESTA]]=4,"96 HORAS",IF(Tabla1[[#This Row],[T. RESPUESTA]]=5,"120 HORAS",IF(Tabla1[[#This Row],[T. RESPUESTA]]&gt;=6,"6 DIAS O MAS","ERROR"))))))</f>
        <v>6 DIAS O MAS</v>
      </c>
      <c r="AA682" s="120" t="s">
        <v>6355</v>
      </c>
      <c r="AB682" s="120" t="str">
        <f>TEXT(Tabla1[[#This Row],[FECHA DEL INCIDENTE]],"MMM-DD")</f>
        <v>oct-21</v>
      </c>
      <c r="AC682" s="2" t="e">
        <f>VLOOKUP(G682,'Archivo data rimac reclamos'!B:C,2,0)</f>
        <v>#N/A</v>
      </c>
      <c r="AD682" s="2" t="e">
        <f>VLOOKUP(Tabla1[[#This Row],[dn]],'Reporte de casos MAD'!H:W,16,0)</f>
        <v>#N/A</v>
      </c>
      <c r="AE682" s="1" t="e">
        <f>VLOOKUP(Tabla1[[#This Row],[dn]],'HOJA 3 MEDICAMENTOS'!G:Q,11,0)</f>
        <v>#N/A</v>
      </c>
      <c r="AF682" t="str">
        <f>VLOOKUP(Tabla1[[#This Row],[dn]],'base pendientes viva 1a'!C:Q,15,0)</f>
        <v>SI</v>
      </c>
      <c r="AG682"/>
      <c r="AH682"/>
      <c r="AI682" s="1" t="str">
        <f>VLOOKUP(Tabla1[[#This Row],[MOTIVO]],clasificador!A:C,2,0)</f>
        <v>Atencion Asistencial</v>
      </c>
      <c r="AJ682" s="1" t="str">
        <f>VLOOKUP(Tabla1[[#This Row],[MOTIVO]],clasificador!A:C,3,0)</f>
        <v>SERVICIO</v>
      </c>
      <c r="AK682" s="329"/>
    </row>
    <row r="683" spans="1:37" ht="18.75" hidden="1" customHeight="1">
      <c r="A683" s="120">
        <f>YEAR(Tabla1[[#This Row],[FECHA DEL INCIDENTE]])*100+MONTH(Tabla1[[#This Row],[FECHA DEL INCIDENTE]])</f>
        <v>202510</v>
      </c>
      <c r="B683" s="1" t="s">
        <v>6347</v>
      </c>
      <c r="C683" s="1" t="s">
        <v>6348</v>
      </c>
      <c r="D683" s="1" t="s">
        <v>1067</v>
      </c>
      <c r="E683" s="120" t="s">
        <v>400</v>
      </c>
      <c r="F683" s="1" t="s">
        <v>2</v>
      </c>
      <c r="G683" s="208">
        <v>7237754</v>
      </c>
      <c r="H683" s="2" t="s">
        <v>8209</v>
      </c>
      <c r="I683"/>
      <c r="J683" s="176">
        <v>949271029</v>
      </c>
      <c r="K683" s="1"/>
      <c r="L683" s="1">
        <v>26491118</v>
      </c>
      <c r="M683" s="1"/>
      <c r="N683" s="119" t="s">
        <v>6498</v>
      </c>
      <c r="O683" s="1" t="s">
        <v>299</v>
      </c>
      <c r="P683" s="66" t="s">
        <v>8245</v>
      </c>
      <c r="Q683" s="6" t="s">
        <v>6352</v>
      </c>
      <c r="R683" s="10" t="s">
        <v>338</v>
      </c>
      <c r="S683" s="1" t="s">
        <v>6353</v>
      </c>
      <c r="T683" s="332">
        <v>45951</v>
      </c>
      <c r="U683" s="67" t="s">
        <v>8211</v>
      </c>
      <c r="V683" s="332">
        <v>45954</v>
      </c>
      <c r="W683" s="1" t="s">
        <v>141</v>
      </c>
      <c r="X683" s="1">
        <f>NETWORKDAYS(Tabla1[[#This Row],[FECHA DEL INCIDENTE]],Tabla1[[#This Row],[FECHA DE RESPUESTA]])</f>
        <v>4</v>
      </c>
      <c r="Y683" s="120" t="str">
        <f>IF(Tabla1[[#This Row],[ESTADO]]="ACTIVA","ACTIVA",IF(Tabla1[[#This Row],[ESTADO]]="CERRADA","CERRADA",IF(Tabla1[[#This Row],[ESTADO]]="TRASLADADA","CERRADA",IF(Tabla1[[#This Row],[ESTADO]]="DESMONTADA","CERRADA",IF(Tabla1[[#This Row],[ESTADO]]="SEGUIMIENTO","ACTIVA")))))</f>
        <v>CERRADA</v>
      </c>
      <c r="Z683" s="1" t="str">
        <f>+IF(Tabla1[[#This Row],[T. RESPUESTA]]&lt;=1,"24 HORAS",IF(Tabla1[[#This Row],[T. RESPUESTA]]=2,"48 HORAS",IF(Tabla1[[#This Row],[T. RESPUESTA]]=3,"72 HORAS",IF(Tabla1[[#This Row],[T. RESPUESTA]]=4,"96 HORAS",IF(Tabla1[[#This Row],[T. RESPUESTA]]=5,"120 HORAS",IF(Tabla1[[#This Row],[T. RESPUESTA]]&gt;=6,"6 DIAS O MAS","ERROR"))))))</f>
        <v>96 HORAS</v>
      </c>
      <c r="AA683" s="120" t="s">
        <v>6355</v>
      </c>
      <c r="AB683" s="120" t="str">
        <f>TEXT(Tabla1[[#This Row],[FECHA DEL INCIDENTE]],"MMM-DD")</f>
        <v>oct-21</v>
      </c>
      <c r="AC683" s="2" t="e">
        <f>VLOOKUP(G683,'Archivo data rimac reclamos'!B:C,2,0)</f>
        <v>#N/A</v>
      </c>
      <c r="AD683" s="2" t="e">
        <f>VLOOKUP(Tabla1[[#This Row],[dn]],'Reporte de casos MAD'!H:W,16,0)</f>
        <v>#N/A</v>
      </c>
      <c r="AE683" s="1" t="e">
        <f>VLOOKUP(Tabla1[[#This Row],[dn]],'HOJA 3 MEDICAMENTOS'!G:Q,11,0)</f>
        <v>#N/A</v>
      </c>
      <c r="AF683" t="e">
        <f>VLOOKUP(Tabla1[[#This Row],[dn]],'base pendientes viva 1a'!C:Q,15,0)</f>
        <v>#N/A</v>
      </c>
      <c r="AG683"/>
      <c r="AH683"/>
      <c r="AI683" s="1" t="str">
        <f>VLOOKUP(Tabla1[[#This Row],[MOTIVO]],clasificador!A:C,2,0)</f>
        <v>Medicamentos</v>
      </c>
      <c r="AJ683" s="1" t="str">
        <f>VLOOKUP(Tabla1[[#This Row],[MOTIVO]],clasificador!A:C,3,0)</f>
        <v>SERVICIO</v>
      </c>
      <c r="AK683" s="329"/>
    </row>
    <row r="684" spans="1:37" ht="18.75" hidden="1" customHeight="1">
      <c r="A684" s="120">
        <f>YEAR(Tabla1[[#This Row],[FECHA DEL INCIDENTE]])*100+MONTH(Tabla1[[#This Row],[FECHA DEL INCIDENTE]])</f>
        <v>202510</v>
      </c>
      <c r="B684" s="1" t="s">
        <v>6347</v>
      </c>
      <c r="C684" s="1" t="s">
        <v>6348</v>
      </c>
      <c r="D684" s="1" t="s">
        <v>1067</v>
      </c>
      <c r="E684" s="120" t="s">
        <v>400</v>
      </c>
      <c r="F684" s="1" t="s">
        <v>2</v>
      </c>
      <c r="G684" s="333">
        <v>7393822</v>
      </c>
      <c r="H684" s="2" t="s">
        <v>7715</v>
      </c>
      <c r="I684"/>
      <c r="J684" s="176"/>
      <c r="K684" s="1"/>
      <c r="L684" s="1">
        <v>26492431</v>
      </c>
      <c r="M684" s="1"/>
      <c r="N684" s="119" t="s">
        <v>6498</v>
      </c>
      <c r="O684" s="1" t="s">
        <v>299</v>
      </c>
      <c r="P684" s="66" t="s">
        <v>8246</v>
      </c>
      <c r="Q684" s="6" t="s">
        <v>6901</v>
      </c>
      <c r="R684" s="10" t="s">
        <v>408</v>
      </c>
      <c r="S684" s="1" t="s">
        <v>6718</v>
      </c>
      <c r="T684" s="332">
        <v>45951</v>
      </c>
      <c r="U684" s="67" t="s">
        <v>8247</v>
      </c>
      <c r="V684" s="332">
        <v>45972</v>
      </c>
      <c r="W684" s="1" t="s">
        <v>141</v>
      </c>
      <c r="X684" s="1">
        <f>NETWORKDAYS(Tabla1[[#This Row],[FECHA DEL INCIDENTE]],Tabla1[[#This Row],[FECHA DE RESPUESTA]])</f>
        <v>16</v>
      </c>
      <c r="Y684" s="120" t="str">
        <f>IF(Tabla1[[#This Row],[ESTADO]]="ACTIVA","ACTIVA",IF(Tabla1[[#This Row],[ESTADO]]="CERRADA","CERRADA",IF(Tabla1[[#This Row],[ESTADO]]="TRASLADADA","CERRADA",IF(Tabla1[[#This Row],[ESTADO]]="DESMONTADA","CERRADA",IF(Tabla1[[#This Row],[ESTADO]]="SEGUIMIENTO","ACTIVA")))))</f>
        <v>CERRADA</v>
      </c>
      <c r="Z684" s="1" t="str">
        <f>+IF(Tabla1[[#This Row],[T. RESPUESTA]]&lt;=1,"24 HORAS",IF(Tabla1[[#This Row],[T. RESPUESTA]]=2,"48 HORAS",IF(Tabla1[[#This Row],[T. RESPUESTA]]=3,"72 HORAS",IF(Tabla1[[#This Row],[T. RESPUESTA]]=4,"96 HORAS",IF(Tabla1[[#This Row],[T. RESPUESTA]]=5,"120 HORAS",IF(Tabla1[[#This Row],[T. RESPUESTA]]&gt;=6,"6 DIAS O MAS","ERROR"))))))</f>
        <v>6 DIAS O MAS</v>
      </c>
      <c r="AA684" s="120" t="s">
        <v>6355</v>
      </c>
      <c r="AB684" s="120" t="str">
        <f>TEXT(Tabla1[[#This Row],[FECHA DEL INCIDENTE]],"MMM-DD")</f>
        <v>oct-21</v>
      </c>
      <c r="AC684" s="2" t="e">
        <f>VLOOKUP(G684,'Archivo data rimac reclamos'!B:C,2,0)</f>
        <v>#N/A</v>
      </c>
      <c r="AD684" s="2" t="e">
        <f>VLOOKUP(Tabla1[[#This Row],[dn]],'Reporte de casos MAD'!H:W,16,0)</f>
        <v>#N/A</v>
      </c>
      <c r="AE684" s="1" t="e">
        <f>VLOOKUP(Tabla1[[#This Row],[dn]],'HOJA 3 MEDICAMENTOS'!G:Q,11,0)</f>
        <v>#N/A</v>
      </c>
      <c r="AF684" t="e">
        <f>VLOOKUP(Tabla1[[#This Row],[dn]],'base pendientes viva 1a'!C:Q,15,0)</f>
        <v>#N/A</v>
      </c>
      <c r="AG684"/>
      <c r="AH684"/>
      <c r="AI684" s="1" t="str">
        <f>VLOOKUP(Tabla1[[#This Row],[MOTIVO]],clasificador!A:C,2,0)</f>
        <v>Atencion Asistencial</v>
      </c>
      <c r="AJ684" s="1" t="str">
        <f>VLOOKUP(Tabla1[[#This Row],[MOTIVO]],clasificador!A:C,3,0)</f>
        <v>SERVICIO</v>
      </c>
      <c r="AK684" s="329"/>
    </row>
    <row r="685" spans="1:37" ht="18.75" hidden="1" customHeight="1">
      <c r="A685" s="120">
        <f>YEAR(Tabla1[[#This Row],[FECHA DEL INCIDENTE]])*100+MONTH(Tabla1[[#This Row],[FECHA DEL INCIDENTE]])</f>
        <v>202510</v>
      </c>
      <c r="B685" s="1" t="s">
        <v>6347</v>
      </c>
      <c r="C685" s="1" t="s">
        <v>6348</v>
      </c>
      <c r="D685" s="1" t="s">
        <v>1067</v>
      </c>
      <c r="E685" s="120" t="s">
        <v>400</v>
      </c>
      <c r="F685" s="1" t="s">
        <v>2</v>
      </c>
      <c r="G685" s="208">
        <v>7276509</v>
      </c>
      <c r="H685" s="2" t="s">
        <v>8239</v>
      </c>
      <c r="I685"/>
      <c r="J685" s="176"/>
      <c r="K685" s="1"/>
      <c r="L685" s="1"/>
      <c r="M685" s="1"/>
      <c r="N685" t="s">
        <v>26</v>
      </c>
      <c r="O685" s="1" t="s">
        <v>299</v>
      </c>
      <c r="P685" s="66" t="s">
        <v>8248</v>
      </c>
      <c r="Q685" s="6" t="s">
        <v>6521</v>
      </c>
      <c r="R685" s="10" t="s">
        <v>272</v>
      </c>
      <c r="S685" s="1" t="s">
        <v>6370</v>
      </c>
      <c r="T685" s="332">
        <v>45951</v>
      </c>
      <c r="U685" s="67" t="s">
        <v>8249</v>
      </c>
      <c r="V685" s="332">
        <v>45953</v>
      </c>
      <c r="W685" s="1" t="s">
        <v>141</v>
      </c>
      <c r="X685" s="1">
        <f>NETWORKDAYS(Tabla1[[#This Row],[FECHA DEL INCIDENTE]],Tabla1[[#This Row],[FECHA DE RESPUESTA]])</f>
        <v>3</v>
      </c>
      <c r="Y685" s="120" t="str">
        <f>IF(Tabla1[[#This Row],[ESTADO]]="ACTIVA","ACTIVA",IF(Tabla1[[#This Row],[ESTADO]]="CERRADA","CERRADA",IF(Tabla1[[#This Row],[ESTADO]]="TRASLADADA","CERRADA",IF(Tabla1[[#This Row],[ESTADO]]="DESMONTADA","CERRADA",IF(Tabla1[[#This Row],[ESTADO]]="SEGUIMIENTO","ACTIVA")))))</f>
        <v>CERRADA</v>
      </c>
      <c r="Z685" s="1" t="str">
        <f>+IF(Tabla1[[#This Row],[T. RESPUESTA]]&lt;=1,"24 HORAS",IF(Tabla1[[#This Row],[T. RESPUESTA]]=2,"48 HORAS",IF(Tabla1[[#This Row],[T. RESPUESTA]]=3,"72 HORAS",IF(Tabla1[[#This Row],[T. RESPUESTA]]=4,"96 HORAS",IF(Tabla1[[#This Row],[T. RESPUESTA]]=5,"120 HORAS",IF(Tabla1[[#This Row],[T. RESPUESTA]]&gt;=6,"6 DIAS O MAS","ERROR"))))))</f>
        <v>72 HORAS</v>
      </c>
      <c r="AA685" s="120" t="s">
        <v>6355</v>
      </c>
      <c r="AB685" s="120" t="str">
        <f>TEXT(Tabla1[[#This Row],[FECHA DEL INCIDENTE]],"MMM-DD")</f>
        <v>oct-21</v>
      </c>
      <c r="AC685" s="2" t="e">
        <f>VLOOKUP(G685,'Archivo data rimac reclamos'!B:C,2,0)</f>
        <v>#N/A</v>
      </c>
      <c r="AD685" s="2" t="e">
        <f>VLOOKUP(Tabla1[[#This Row],[dn]],'Reporte de casos MAD'!H:W,16,0)</f>
        <v>#N/A</v>
      </c>
      <c r="AE685" s="1" t="e">
        <f>VLOOKUP(Tabla1[[#This Row],[dn]],'HOJA 3 MEDICAMENTOS'!G:Q,11,0)</f>
        <v>#N/A</v>
      </c>
      <c r="AF685" t="e">
        <f>VLOOKUP(Tabla1[[#This Row],[dn]],'base pendientes viva 1a'!C:Q,15,0)</f>
        <v>#N/A</v>
      </c>
      <c r="AG685"/>
      <c r="AH685"/>
      <c r="AI685" s="1" t="str">
        <f>VLOOKUP(Tabla1[[#This Row],[MOTIVO]],clasificador!A:C,2,0)</f>
        <v>Eps</v>
      </c>
      <c r="AJ685" s="1" t="str">
        <f>VLOOKUP(Tabla1[[#This Row],[MOTIVO]],clasificador!A:C,3,0)</f>
        <v>NO ATRIBUIBLE</v>
      </c>
      <c r="AK685" s="329"/>
    </row>
    <row r="686" spans="1:37" ht="18.75" hidden="1" customHeight="1">
      <c r="A686" s="120">
        <f>YEAR(Tabla1[[#This Row],[FECHA DEL INCIDENTE]])*100+MONTH(Tabla1[[#This Row],[FECHA DEL INCIDENTE]])</f>
        <v>202510</v>
      </c>
      <c r="B686" s="1" t="s">
        <v>6347</v>
      </c>
      <c r="C686" s="1" t="s">
        <v>6348</v>
      </c>
      <c r="D686" s="1" t="s">
        <v>1067</v>
      </c>
      <c r="E686" s="120" t="s">
        <v>400</v>
      </c>
      <c r="F686" s="1" t="s">
        <v>2</v>
      </c>
      <c r="G686" s="208">
        <v>72525710</v>
      </c>
      <c r="H686" s="2" t="s">
        <v>8250</v>
      </c>
      <c r="I686"/>
      <c r="J686" s="176"/>
      <c r="K686" s="1"/>
      <c r="L686" s="1"/>
      <c r="M686" s="1"/>
      <c r="N686" t="s">
        <v>298</v>
      </c>
      <c r="O686" s="1" t="s">
        <v>299</v>
      </c>
      <c r="P686" s="66" t="s">
        <v>8251</v>
      </c>
      <c r="Q686" s="6" t="s">
        <v>313</v>
      </c>
      <c r="R686" s="10" t="s">
        <v>272</v>
      </c>
      <c r="S686" s="1" t="s">
        <v>331</v>
      </c>
      <c r="T686" s="332">
        <v>45951</v>
      </c>
      <c r="U686" s="67" t="s">
        <v>8252</v>
      </c>
      <c r="V686" s="332">
        <v>45966</v>
      </c>
      <c r="W686" s="1" t="s">
        <v>141</v>
      </c>
      <c r="X686" s="1">
        <f>NETWORKDAYS(Tabla1[[#This Row],[FECHA DEL INCIDENTE]],Tabla1[[#This Row],[FECHA DE RESPUESTA]])</f>
        <v>12</v>
      </c>
      <c r="Y686" s="120" t="str">
        <f>IF(Tabla1[[#This Row],[ESTADO]]="ACTIVA","ACTIVA",IF(Tabla1[[#This Row],[ESTADO]]="CERRADA","CERRADA",IF(Tabla1[[#This Row],[ESTADO]]="TRASLADADA","CERRADA",IF(Tabla1[[#This Row],[ESTADO]]="DESMONTADA","CERRADA",IF(Tabla1[[#This Row],[ESTADO]]="SEGUIMIENTO","ACTIVA")))))</f>
        <v>CERRADA</v>
      </c>
      <c r="Z686" s="1" t="str">
        <f>+IF(Tabla1[[#This Row],[T. RESPUESTA]]&lt;=1,"24 HORAS",IF(Tabla1[[#This Row],[T. RESPUESTA]]=2,"48 HORAS",IF(Tabla1[[#This Row],[T. RESPUESTA]]=3,"72 HORAS",IF(Tabla1[[#This Row],[T. RESPUESTA]]=4,"96 HORAS",IF(Tabla1[[#This Row],[T. RESPUESTA]]=5,"120 HORAS",IF(Tabla1[[#This Row],[T. RESPUESTA]]&gt;=6,"6 DIAS O MAS","ERROR"))))))</f>
        <v>6 DIAS O MAS</v>
      </c>
      <c r="AA686" s="120" t="s">
        <v>6355</v>
      </c>
      <c r="AB686" s="120" t="str">
        <f>TEXT(Tabla1[[#This Row],[FECHA DEL INCIDENTE]],"MMM-DD")</f>
        <v>oct-21</v>
      </c>
      <c r="AC686" s="2" t="e">
        <f>VLOOKUP(G686,'Archivo data rimac reclamos'!B:C,2,0)</f>
        <v>#N/A</v>
      </c>
      <c r="AD686" s="2" t="e">
        <f>VLOOKUP(Tabla1[[#This Row],[dn]],'Reporte de casos MAD'!H:W,16,0)</f>
        <v>#N/A</v>
      </c>
      <c r="AE686" s="1" t="e">
        <f>VLOOKUP(Tabla1[[#This Row],[dn]],'HOJA 3 MEDICAMENTOS'!G:Q,11,0)</f>
        <v>#N/A</v>
      </c>
      <c r="AF686" t="e">
        <f>VLOOKUP(Tabla1[[#This Row],[dn]],'base pendientes viva 1a'!C:Q,15,0)</f>
        <v>#N/A</v>
      </c>
      <c r="AG686"/>
      <c r="AH686"/>
      <c r="AI686" s="1" t="str">
        <f>VLOOKUP(Tabla1[[#This Row],[MOTIVO]],clasificador!A:C,2,0)</f>
        <v>Acceso</v>
      </c>
      <c r="AJ686" s="1" t="str">
        <f>VLOOKUP(Tabla1[[#This Row],[MOTIVO]],clasificador!A:C,3,0)</f>
        <v>SERVICIO</v>
      </c>
      <c r="AK686" s="329"/>
    </row>
    <row r="687" spans="1:37" ht="18.75" hidden="1" customHeight="1">
      <c r="A687" s="120">
        <f>YEAR(Tabla1[[#This Row],[FECHA DEL INCIDENTE]])*100+MONTH(Tabla1[[#This Row],[FECHA DEL INCIDENTE]])</f>
        <v>202510</v>
      </c>
      <c r="B687" s="1" t="s">
        <v>6347</v>
      </c>
      <c r="C687" s="1" t="s">
        <v>6348</v>
      </c>
      <c r="D687" s="1" t="s">
        <v>1067</v>
      </c>
      <c r="E687" s="120" t="s">
        <v>400</v>
      </c>
      <c r="F687" s="120" t="s">
        <v>2</v>
      </c>
      <c r="G687" s="333">
        <v>7393822</v>
      </c>
      <c r="H687" s="2" t="s">
        <v>7715</v>
      </c>
      <c r="I687" s="329"/>
      <c r="J687" s="335"/>
      <c r="K687" s="328"/>
      <c r="L687" s="328"/>
      <c r="M687" s="328"/>
      <c r="N687" s="329" t="s">
        <v>298</v>
      </c>
      <c r="O687" s="1" t="s">
        <v>299</v>
      </c>
      <c r="P687" s="336" t="s">
        <v>8253</v>
      </c>
      <c r="Q687" s="6" t="s">
        <v>6352</v>
      </c>
      <c r="R687" s="10" t="s">
        <v>338</v>
      </c>
      <c r="S687" s="1" t="s">
        <v>6353</v>
      </c>
      <c r="T687" s="332">
        <v>45952</v>
      </c>
      <c r="U687" s="67" t="s">
        <v>8220</v>
      </c>
      <c r="V687" s="332">
        <v>45952</v>
      </c>
      <c r="W687" s="1" t="s">
        <v>141</v>
      </c>
      <c r="X687" s="328">
        <f>NETWORKDAYS(Tabla1[[#This Row],[FECHA DEL INCIDENTE]],Tabla1[[#This Row],[FECHA DE RESPUESTA]])</f>
        <v>1</v>
      </c>
      <c r="Y687" s="120" t="str">
        <f>IF(Tabla1[[#This Row],[ESTADO]]="ACTIVA","ACTIVA",IF(Tabla1[[#This Row],[ESTADO]]="CERRADA","CERRADA",IF(Tabla1[[#This Row],[ESTADO]]="TRASLADADA","CERRADA",IF(Tabla1[[#This Row],[ESTADO]]="DESMONTADA","CERRADA",IF(Tabla1[[#This Row],[ESTADO]]="SEGUIMIENTO","ACTIVA")))))</f>
        <v>CERRADA</v>
      </c>
      <c r="Z687" s="328" t="str">
        <f>+IF(Tabla1[[#This Row],[T. RESPUESTA]]&lt;=1,"24 HORAS",IF(Tabla1[[#This Row],[T. RESPUESTA]]=2,"48 HORAS",IF(Tabla1[[#This Row],[T. RESPUESTA]]=3,"72 HORAS",IF(Tabla1[[#This Row],[T. RESPUESTA]]=4,"96 HORAS",IF(Tabla1[[#This Row],[T. RESPUESTA]]=5,"120 HORAS",IF(Tabla1[[#This Row],[T. RESPUESTA]]&gt;=6,"6 DIAS O MAS","ERROR"))))))</f>
        <v>24 HORAS</v>
      </c>
      <c r="AA687" s="120" t="s">
        <v>6355</v>
      </c>
      <c r="AB687" s="120" t="str">
        <f>TEXT(Tabla1[[#This Row],[FECHA DEL INCIDENTE]],"MMM-DD")</f>
        <v>oct-22</v>
      </c>
      <c r="AC687" s="334" t="e">
        <f>VLOOKUP(G687,'Archivo data rimac reclamos'!B:C,2,0)</f>
        <v>#N/A</v>
      </c>
      <c r="AD687" s="334" t="e">
        <f>VLOOKUP(Tabla1[[#This Row],[dn]],'Reporte de casos MAD'!H:W,16,0)</f>
        <v>#N/A</v>
      </c>
      <c r="AE687" s="328" t="e">
        <f>VLOOKUP(Tabla1[[#This Row],[dn]],'HOJA 3 MEDICAMENTOS'!G:Q,11,0)</f>
        <v>#N/A</v>
      </c>
      <c r="AF687" s="329" t="e">
        <f>VLOOKUP(Tabla1[[#This Row],[dn]],'base pendientes viva 1a'!C:Q,15,0)</f>
        <v>#N/A</v>
      </c>
      <c r="AG687" s="329"/>
      <c r="AH687" s="329"/>
      <c r="AI687" s="328" t="str">
        <f>VLOOKUP(Tabla1[[#This Row],[MOTIVO]],clasificador!A:C,2,0)</f>
        <v>Medicamentos</v>
      </c>
      <c r="AJ687" s="328" t="str">
        <f>VLOOKUP(Tabla1[[#This Row],[MOTIVO]],clasificador!A:C,3,0)</f>
        <v>SERVICIO</v>
      </c>
      <c r="AK687" s="329"/>
    </row>
    <row r="688" spans="1:37" ht="18.75" hidden="1" customHeight="1">
      <c r="A688" s="120">
        <f>YEAR(Tabla1[[#This Row],[FECHA DEL INCIDENTE]])*100+MONTH(Tabla1[[#This Row],[FECHA DEL INCIDENTE]])</f>
        <v>202510</v>
      </c>
      <c r="B688" s="1" t="s">
        <v>6347</v>
      </c>
      <c r="C688" s="1" t="s">
        <v>6348</v>
      </c>
      <c r="D688" s="1" t="s">
        <v>1067</v>
      </c>
      <c r="E688" s="120" t="s">
        <v>400</v>
      </c>
      <c r="F688" s="120" t="s">
        <v>2</v>
      </c>
      <c r="G688" s="333">
        <v>8170776</v>
      </c>
      <c r="H688" s="2" t="s">
        <v>249</v>
      </c>
      <c r="I688" s="329"/>
      <c r="J688" s="335"/>
      <c r="K688" s="328"/>
      <c r="L688" s="328"/>
      <c r="M688" s="328"/>
      <c r="N688" s="329" t="s">
        <v>298</v>
      </c>
      <c r="O688" s="1" t="s">
        <v>299</v>
      </c>
      <c r="P688" s="336" t="s">
        <v>8254</v>
      </c>
      <c r="Q688" s="6" t="s">
        <v>6700</v>
      </c>
      <c r="R688" s="10" t="s">
        <v>408</v>
      </c>
      <c r="S688" s="1" t="s">
        <v>6718</v>
      </c>
      <c r="T688" s="332">
        <v>45952</v>
      </c>
      <c r="U688" s="67" t="s">
        <v>8255</v>
      </c>
      <c r="V688" s="332">
        <v>45967</v>
      </c>
      <c r="W688" s="1" t="s">
        <v>141</v>
      </c>
      <c r="X688" s="328">
        <f>NETWORKDAYS(Tabla1[[#This Row],[FECHA DEL INCIDENTE]],Tabla1[[#This Row],[FECHA DE RESPUESTA]])</f>
        <v>12</v>
      </c>
      <c r="Y688" s="120" t="str">
        <f>IF(Tabla1[[#This Row],[ESTADO]]="ACTIVA","ACTIVA",IF(Tabla1[[#This Row],[ESTADO]]="CERRADA","CERRADA",IF(Tabla1[[#This Row],[ESTADO]]="TRASLADADA","CERRADA",IF(Tabla1[[#This Row],[ESTADO]]="DESMONTADA","CERRADA",IF(Tabla1[[#This Row],[ESTADO]]="SEGUIMIENTO","ACTIVA")))))</f>
        <v>CERRADA</v>
      </c>
      <c r="Z688" s="328" t="str">
        <f>+IF(Tabla1[[#This Row],[T. RESPUESTA]]&lt;=1,"24 HORAS",IF(Tabla1[[#This Row],[T. RESPUESTA]]=2,"48 HORAS",IF(Tabla1[[#This Row],[T. RESPUESTA]]=3,"72 HORAS",IF(Tabla1[[#This Row],[T. RESPUESTA]]=4,"96 HORAS",IF(Tabla1[[#This Row],[T. RESPUESTA]]=5,"120 HORAS",IF(Tabla1[[#This Row],[T. RESPUESTA]]&gt;=6,"6 DIAS O MAS","ERROR"))))))</f>
        <v>6 DIAS O MAS</v>
      </c>
      <c r="AA688" s="120" t="s">
        <v>6355</v>
      </c>
      <c r="AB688" s="120" t="str">
        <f>TEXT(Tabla1[[#This Row],[FECHA DEL INCIDENTE]],"MMM-DD")</f>
        <v>oct-22</v>
      </c>
      <c r="AC688" s="334" t="e">
        <f>VLOOKUP(G688,'Archivo data rimac reclamos'!B:C,2,0)</f>
        <v>#N/A</v>
      </c>
      <c r="AD688" s="334" t="e">
        <f>VLOOKUP(Tabla1[[#This Row],[dn]],'Reporte de casos MAD'!H:W,16,0)</f>
        <v>#N/A</v>
      </c>
      <c r="AE688" s="328" t="e">
        <f>VLOOKUP(Tabla1[[#This Row],[dn]],'HOJA 3 MEDICAMENTOS'!G:Q,11,0)</f>
        <v>#N/A</v>
      </c>
      <c r="AF688" s="329" t="str">
        <f>VLOOKUP(Tabla1[[#This Row],[dn]],'base pendientes viva 1a'!C:Q,15,0)</f>
        <v>SI</v>
      </c>
      <c r="AG688" s="329"/>
      <c r="AH688" s="329"/>
      <c r="AI688" s="328" t="str">
        <f>VLOOKUP(Tabla1[[#This Row],[MOTIVO]],clasificador!A:C,2,0)</f>
        <v>Acceso</v>
      </c>
      <c r="AJ688" s="328" t="str">
        <f>VLOOKUP(Tabla1[[#This Row],[MOTIVO]],clasificador!A:C,3,0)</f>
        <v>SERVICIO</v>
      </c>
      <c r="AK688" s="329"/>
    </row>
    <row r="689" spans="1:37" ht="18.75" hidden="1" customHeight="1">
      <c r="A689" s="120">
        <f>YEAR(Tabla1[[#This Row],[FECHA DEL INCIDENTE]])*100+MONTH(Tabla1[[#This Row],[FECHA DEL INCIDENTE]])</f>
        <v>202510</v>
      </c>
      <c r="B689" s="1" t="s">
        <v>6347</v>
      </c>
      <c r="C689" s="1" t="s">
        <v>6348</v>
      </c>
      <c r="D689" s="1" t="s">
        <v>1067</v>
      </c>
      <c r="E689" s="120" t="s">
        <v>400</v>
      </c>
      <c r="F689" s="120" t="s">
        <v>2</v>
      </c>
      <c r="G689" s="333">
        <v>41035805</v>
      </c>
      <c r="H689" s="2" t="s">
        <v>8256</v>
      </c>
      <c r="I689" s="329"/>
      <c r="J689" s="335"/>
      <c r="K689" s="328"/>
      <c r="L689" s="328"/>
      <c r="M689" s="328"/>
      <c r="N689" s="329" t="s">
        <v>298</v>
      </c>
      <c r="O689" s="1" t="s">
        <v>299</v>
      </c>
      <c r="P689" s="336" t="s">
        <v>8257</v>
      </c>
      <c r="Q689" s="6" t="s">
        <v>6521</v>
      </c>
      <c r="R689" s="10" t="s">
        <v>338</v>
      </c>
      <c r="S689" s="1" t="s">
        <v>339</v>
      </c>
      <c r="T689" s="332">
        <v>45952</v>
      </c>
      <c r="U689" s="67" t="s">
        <v>8258</v>
      </c>
      <c r="V689" s="332">
        <v>45966</v>
      </c>
      <c r="W689" s="1" t="s">
        <v>141</v>
      </c>
      <c r="X689" s="328">
        <f>NETWORKDAYS(Tabla1[[#This Row],[FECHA DEL INCIDENTE]],Tabla1[[#This Row],[FECHA DE RESPUESTA]])</f>
        <v>11</v>
      </c>
      <c r="Y689" s="120" t="str">
        <f>IF(Tabla1[[#This Row],[ESTADO]]="ACTIVA","ACTIVA",IF(Tabla1[[#This Row],[ESTADO]]="CERRADA","CERRADA",IF(Tabla1[[#This Row],[ESTADO]]="TRASLADADA","CERRADA",IF(Tabla1[[#This Row],[ESTADO]]="DESMONTADA","CERRADA",IF(Tabla1[[#This Row],[ESTADO]]="SEGUIMIENTO","ACTIVA")))))</f>
        <v>CERRADA</v>
      </c>
      <c r="Z689" s="328" t="str">
        <f>+IF(Tabla1[[#This Row],[T. RESPUESTA]]&lt;=1,"24 HORAS",IF(Tabla1[[#This Row],[T. RESPUESTA]]=2,"48 HORAS",IF(Tabla1[[#This Row],[T. RESPUESTA]]=3,"72 HORAS",IF(Tabla1[[#This Row],[T. RESPUESTA]]=4,"96 HORAS",IF(Tabla1[[#This Row],[T. RESPUESTA]]=5,"120 HORAS",IF(Tabla1[[#This Row],[T. RESPUESTA]]&gt;=6,"6 DIAS O MAS","ERROR"))))))</f>
        <v>6 DIAS O MAS</v>
      </c>
      <c r="AA689" s="120" t="s">
        <v>6355</v>
      </c>
      <c r="AB689" s="120" t="str">
        <f>TEXT(Tabla1[[#This Row],[FECHA DEL INCIDENTE]],"MMM-DD")</f>
        <v>oct-22</v>
      </c>
      <c r="AC689" s="334" t="e">
        <f>VLOOKUP(G689,'Archivo data rimac reclamos'!B:C,2,0)</f>
        <v>#N/A</v>
      </c>
      <c r="AD689" s="334" t="e">
        <f>VLOOKUP(Tabla1[[#This Row],[dn]],'Reporte de casos MAD'!H:W,16,0)</f>
        <v>#N/A</v>
      </c>
      <c r="AE689" s="328" t="e">
        <f>VLOOKUP(Tabla1[[#This Row],[dn]],'HOJA 3 MEDICAMENTOS'!G:Q,11,0)</f>
        <v>#N/A</v>
      </c>
      <c r="AF689" s="329" t="e">
        <f>VLOOKUP(Tabla1[[#This Row],[dn]],'base pendientes viva 1a'!C:Q,15,0)</f>
        <v>#N/A</v>
      </c>
      <c r="AG689" s="329"/>
      <c r="AH689" s="329"/>
      <c r="AI689" s="328" t="str">
        <f>VLOOKUP(Tabla1[[#This Row],[MOTIVO]],clasificador!A:C,2,0)</f>
        <v>Eps</v>
      </c>
      <c r="AJ689" s="328" t="str">
        <f>VLOOKUP(Tabla1[[#This Row],[MOTIVO]],clasificador!A:C,3,0)</f>
        <v>NO ATRIBUIBLE</v>
      </c>
      <c r="AK689" s="329"/>
    </row>
    <row r="690" spans="1:37" ht="18.75" hidden="1" customHeight="1">
      <c r="A690" s="120">
        <f>YEAR(Tabla1[[#This Row],[FECHA DEL INCIDENTE]])*100+MONTH(Tabla1[[#This Row],[FECHA DEL INCIDENTE]])</f>
        <v>202510</v>
      </c>
      <c r="B690" s="1" t="s">
        <v>6347</v>
      </c>
      <c r="C690" s="1" t="s">
        <v>6348</v>
      </c>
      <c r="D690" s="1" t="s">
        <v>1067</v>
      </c>
      <c r="E690" s="120" t="s">
        <v>400</v>
      </c>
      <c r="F690" s="1" t="s">
        <v>7356</v>
      </c>
      <c r="G690" s="333">
        <v>25931</v>
      </c>
      <c r="H690" s="2" t="s">
        <v>8259</v>
      </c>
      <c r="I690" s="329"/>
      <c r="J690" s="335"/>
      <c r="K690" s="328"/>
      <c r="L690" s="328"/>
      <c r="M690" s="328"/>
      <c r="N690" s="329" t="s">
        <v>298</v>
      </c>
      <c r="O690" s="1" t="s">
        <v>299</v>
      </c>
      <c r="P690" s="66" t="s">
        <v>8260</v>
      </c>
      <c r="Q690" s="6" t="s">
        <v>301</v>
      </c>
      <c r="R690" s="10" t="s">
        <v>383</v>
      </c>
      <c r="S690" s="1" t="s">
        <v>7194</v>
      </c>
      <c r="T690" s="332">
        <v>45952</v>
      </c>
      <c r="U690" s="67" t="s">
        <v>8261</v>
      </c>
      <c r="V690" s="332">
        <v>45959</v>
      </c>
      <c r="W690" s="1" t="s">
        <v>141</v>
      </c>
      <c r="X690" s="328">
        <f>NETWORKDAYS(Tabla1[[#This Row],[FECHA DEL INCIDENTE]],Tabla1[[#This Row],[FECHA DE RESPUESTA]])</f>
        <v>6</v>
      </c>
      <c r="Y690" s="120" t="str">
        <f>IF(Tabla1[[#This Row],[ESTADO]]="ACTIVA","ACTIVA",IF(Tabla1[[#This Row],[ESTADO]]="CERRADA","CERRADA",IF(Tabla1[[#This Row],[ESTADO]]="TRASLADADA","CERRADA",IF(Tabla1[[#This Row],[ESTADO]]="DESMONTADA","CERRADA",IF(Tabla1[[#This Row],[ESTADO]]="SEGUIMIENTO","ACTIVA")))))</f>
        <v>CERRADA</v>
      </c>
      <c r="Z690" s="328" t="str">
        <f>+IF(Tabla1[[#This Row],[T. RESPUESTA]]&lt;=1,"24 HORAS",IF(Tabla1[[#This Row],[T. RESPUESTA]]=2,"48 HORAS",IF(Tabla1[[#This Row],[T. RESPUESTA]]=3,"72 HORAS",IF(Tabla1[[#This Row],[T. RESPUESTA]]=4,"96 HORAS",IF(Tabla1[[#This Row],[T. RESPUESTA]]=5,"120 HORAS",IF(Tabla1[[#This Row],[T. RESPUESTA]]&gt;=6,"6 DIAS O MAS","ERROR"))))))</f>
        <v>6 DIAS O MAS</v>
      </c>
      <c r="AA690" s="120" t="s">
        <v>6355</v>
      </c>
      <c r="AB690" s="120" t="str">
        <f>TEXT(Tabla1[[#This Row],[FECHA DEL INCIDENTE]],"MMM-DD")</f>
        <v>oct-22</v>
      </c>
      <c r="AC690" s="334" t="e">
        <f>VLOOKUP(G690,'Archivo data rimac reclamos'!B:C,2,0)</f>
        <v>#N/A</v>
      </c>
      <c r="AD690" s="334" t="e">
        <f>VLOOKUP(Tabla1[[#This Row],[dn]],'Reporte de casos MAD'!H:W,16,0)</f>
        <v>#N/A</v>
      </c>
      <c r="AE690" s="328" t="e">
        <f>VLOOKUP(Tabla1[[#This Row],[dn]],'HOJA 3 MEDICAMENTOS'!G:Q,11,0)</f>
        <v>#N/A</v>
      </c>
      <c r="AF690" s="329" t="e">
        <f>VLOOKUP(Tabla1[[#This Row],[dn]],'base pendientes viva 1a'!C:Q,15,0)</f>
        <v>#N/A</v>
      </c>
      <c r="AG690" s="329"/>
      <c r="AH690" s="329"/>
      <c r="AI690" s="328" t="str">
        <f>VLOOKUP(Tabla1[[#This Row],[MOTIVO]],clasificador!A:C,2,0)</f>
        <v>Solicitud</v>
      </c>
      <c r="AJ690" s="328" t="str">
        <f>VLOOKUP(Tabla1[[#This Row],[MOTIVO]],clasificador!A:C,3,0)</f>
        <v>SOLICITUD</v>
      </c>
      <c r="AK690" s="329"/>
    </row>
    <row r="691" spans="1:37" ht="18.75" hidden="1" customHeight="1">
      <c r="A691" s="120">
        <f>YEAR(Tabla1[[#This Row],[FECHA DEL INCIDENTE]])*100+MONTH(Tabla1[[#This Row],[FECHA DEL INCIDENTE]])</f>
        <v>202510</v>
      </c>
      <c r="B691" s="1" t="s">
        <v>6347</v>
      </c>
      <c r="C691" s="1" t="s">
        <v>6348</v>
      </c>
      <c r="D691" s="1" t="s">
        <v>1067</v>
      </c>
      <c r="E691" s="120" t="s">
        <v>400</v>
      </c>
      <c r="F691" s="1" t="s">
        <v>2</v>
      </c>
      <c r="G691" s="333">
        <v>7237754</v>
      </c>
      <c r="H691" s="2" t="s">
        <v>8209</v>
      </c>
      <c r="I691" s="329"/>
      <c r="J691" s="335"/>
      <c r="K691" s="328"/>
      <c r="L691" s="328"/>
      <c r="M691" s="328"/>
      <c r="N691" s="329" t="s">
        <v>298</v>
      </c>
      <c r="O691" s="1" t="s">
        <v>299</v>
      </c>
      <c r="P691" s="336" t="s">
        <v>8262</v>
      </c>
      <c r="Q691" s="340" t="s">
        <v>6352</v>
      </c>
      <c r="R691" s="337"/>
      <c r="S691" s="328" t="s">
        <v>6353</v>
      </c>
      <c r="T691" s="9">
        <v>45954</v>
      </c>
      <c r="U691" s="67" t="s">
        <v>8263</v>
      </c>
      <c r="V691" s="332">
        <v>45972</v>
      </c>
      <c r="W691" s="1" t="s">
        <v>141</v>
      </c>
      <c r="X691" s="328">
        <f>NETWORKDAYS(Tabla1[[#This Row],[FECHA DEL INCIDENTE]],Tabla1[[#This Row],[FECHA DE RESPUESTA]])</f>
        <v>13</v>
      </c>
      <c r="Y691" s="120" t="str">
        <f>IF(Tabla1[[#This Row],[ESTADO]]="ACTIVA","ACTIVA",IF(Tabla1[[#This Row],[ESTADO]]="CERRADA","CERRADA",IF(Tabla1[[#This Row],[ESTADO]]="TRASLADADA","CERRADA",IF(Tabla1[[#This Row],[ESTADO]]="DESMONTADA","CERRADA",IF(Tabla1[[#This Row],[ESTADO]]="SEGUIMIENTO","ACTIVA")))))</f>
        <v>CERRADA</v>
      </c>
      <c r="Z691" s="328" t="str">
        <f>+IF(Tabla1[[#This Row],[T. RESPUESTA]]&lt;=1,"24 HORAS",IF(Tabla1[[#This Row],[T. RESPUESTA]]=2,"48 HORAS",IF(Tabla1[[#This Row],[T. RESPUESTA]]=3,"72 HORAS",IF(Tabla1[[#This Row],[T. RESPUESTA]]=4,"96 HORAS",IF(Tabla1[[#This Row],[T. RESPUESTA]]=5,"120 HORAS",IF(Tabla1[[#This Row],[T. RESPUESTA]]&gt;=6,"6 DIAS O MAS","ERROR"))))))</f>
        <v>6 DIAS O MAS</v>
      </c>
      <c r="AA691" s="120" t="s">
        <v>6355</v>
      </c>
      <c r="AB691" s="120" t="str">
        <f>TEXT(Tabla1[[#This Row],[FECHA DEL INCIDENTE]],"MMM-DD")</f>
        <v>oct-24</v>
      </c>
      <c r="AC691" s="334" t="e">
        <f>VLOOKUP(G691,'Archivo data rimac reclamos'!B:C,2,0)</f>
        <v>#N/A</v>
      </c>
      <c r="AD691" s="334" t="e">
        <f>VLOOKUP(Tabla1[[#This Row],[dn]],'Reporte de casos MAD'!H:W,16,0)</f>
        <v>#N/A</v>
      </c>
      <c r="AE691" s="328" t="e">
        <f>VLOOKUP(Tabla1[[#This Row],[dn]],'HOJA 3 MEDICAMENTOS'!G:Q,11,0)</f>
        <v>#N/A</v>
      </c>
      <c r="AF691" s="329" t="e">
        <f>VLOOKUP(Tabla1[[#This Row],[dn]],'base pendientes viva 1a'!C:Q,15,0)</f>
        <v>#N/A</v>
      </c>
      <c r="AG691" s="329"/>
      <c r="AH691" s="329"/>
      <c r="AI691" s="328" t="str">
        <f>VLOOKUP(Tabla1[[#This Row],[MOTIVO]],clasificador!A:C,2,0)</f>
        <v>Medicamentos</v>
      </c>
      <c r="AJ691" s="328" t="str">
        <f>VLOOKUP(Tabla1[[#This Row],[MOTIVO]],clasificador!A:C,3,0)</f>
        <v>SERVICIO</v>
      </c>
      <c r="AK691" s="329"/>
    </row>
    <row r="692" spans="1:37" ht="18.75" hidden="1" customHeight="1">
      <c r="A692" s="120">
        <f>YEAR(Tabla1[[#This Row],[FECHA DEL INCIDENTE]])*100+MONTH(Tabla1[[#This Row],[FECHA DEL INCIDENTE]])</f>
        <v>202510</v>
      </c>
      <c r="B692" s="1" t="s">
        <v>6347</v>
      </c>
      <c r="C692" s="1" t="s">
        <v>6348</v>
      </c>
      <c r="D692" s="1" t="s">
        <v>1067</v>
      </c>
      <c r="E692" s="120" t="s">
        <v>400</v>
      </c>
      <c r="F692" s="328"/>
      <c r="G692" s="232">
        <v>72844745</v>
      </c>
      <c r="H692" s="122" t="s">
        <v>350</v>
      </c>
      <c r="I692" s="329"/>
      <c r="J692" s="335"/>
      <c r="K692" s="328"/>
      <c r="L692" s="328"/>
      <c r="M692" s="328"/>
      <c r="N692" s="119" t="s">
        <v>6498</v>
      </c>
      <c r="O692" s="1" t="s">
        <v>299</v>
      </c>
      <c r="P692" s="336" t="s">
        <v>8264</v>
      </c>
      <c r="Q692" s="6" t="s">
        <v>7319</v>
      </c>
      <c r="R692" s="337"/>
      <c r="S692" s="328" t="s">
        <v>331</v>
      </c>
      <c r="T692" s="332">
        <v>45957</v>
      </c>
      <c r="U692" s="67" t="s">
        <v>8265</v>
      </c>
      <c r="V692" s="332">
        <v>45958</v>
      </c>
      <c r="W692" s="1" t="s">
        <v>141</v>
      </c>
      <c r="X692" s="328">
        <f>NETWORKDAYS(Tabla1[[#This Row],[FECHA DEL INCIDENTE]],Tabla1[[#This Row],[FECHA DE RESPUESTA]])</f>
        <v>2</v>
      </c>
      <c r="Y692" s="120" t="str">
        <f>IF(Tabla1[[#This Row],[ESTADO]]="ACTIVA","ACTIVA",IF(Tabla1[[#This Row],[ESTADO]]="CERRADA","CERRADA",IF(Tabla1[[#This Row],[ESTADO]]="TRASLADADA","CERRADA",IF(Tabla1[[#This Row],[ESTADO]]="DESMONTADA","CERRADA",IF(Tabla1[[#This Row],[ESTADO]]="SEGUIMIENTO","ACTIVA")))))</f>
        <v>CERRADA</v>
      </c>
      <c r="Z692" s="328" t="str">
        <f>+IF(Tabla1[[#This Row],[T. RESPUESTA]]&lt;=1,"24 HORAS",IF(Tabla1[[#This Row],[T. RESPUESTA]]=2,"48 HORAS",IF(Tabla1[[#This Row],[T. RESPUESTA]]=3,"72 HORAS",IF(Tabla1[[#This Row],[T. RESPUESTA]]=4,"96 HORAS",IF(Tabla1[[#This Row],[T. RESPUESTA]]=5,"120 HORAS",IF(Tabla1[[#This Row],[T. RESPUESTA]]&gt;=6,"6 DIAS O MAS","ERROR"))))))</f>
        <v>48 HORAS</v>
      </c>
      <c r="AA692" s="120" t="s">
        <v>6355</v>
      </c>
      <c r="AB692" s="120" t="str">
        <f>TEXT(Tabla1[[#This Row],[FECHA DEL INCIDENTE]],"MMM-DD")</f>
        <v>oct-27</v>
      </c>
      <c r="AC692" s="334" t="e">
        <f>VLOOKUP(G692,'Archivo data rimac reclamos'!B:C,2,0)</f>
        <v>#N/A</v>
      </c>
      <c r="AD692" s="334" t="e">
        <f>VLOOKUP(Tabla1[[#This Row],[dn]],'Reporte de casos MAD'!H:W,16,0)</f>
        <v>#N/A</v>
      </c>
      <c r="AE692" s="328" t="e">
        <f>VLOOKUP(Tabla1[[#This Row],[dn]],'HOJA 3 MEDICAMENTOS'!G:Q,11,0)</f>
        <v>#N/A</v>
      </c>
      <c r="AF692" s="329" t="str">
        <f>VLOOKUP(Tabla1[[#This Row],[dn]],'base pendientes viva 1a'!C:Q,15,0)</f>
        <v>SI</v>
      </c>
      <c r="AG692" s="329"/>
      <c r="AH692" s="329"/>
      <c r="AI692" s="328" t="str">
        <f>VLOOKUP(Tabla1[[#This Row],[MOTIVO]],clasificador!A:C,2,0)</f>
        <v>Acceso</v>
      </c>
      <c r="AJ692" s="328" t="str">
        <f>VLOOKUP(Tabla1[[#This Row],[MOTIVO]],clasificador!A:C,3,0)</f>
        <v>SERVICIO</v>
      </c>
      <c r="AK692" s="329"/>
    </row>
    <row r="693" spans="1:37" ht="18.75" hidden="1" customHeight="1">
      <c r="A693" s="120">
        <f>YEAR(Tabla1[[#This Row],[FECHA DEL INCIDENTE]])*100+MONTH(Tabla1[[#This Row],[FECHA DEL INCIDENTE]])</f>
        <v>202510</v>
      </c>
      <c r="B693" s="1" t="s">
        <v>6347</v>
      </c>
      <c r="C693" s="1" t="s">
        <v>6348</v>
      </c>
      <c r="D693" s="1" t="s">
        <v>1067</v>
      </c>
      <c r="E693" s="120" t="s">
        <v>400</v>
      </c>
      <c r="F693" s="1" t="s">
        <v>2</v>
      </c>
      <c r="G693" s="333">
        <v>42462401</v>
      </c>
      <c r="H693" s="2" t="s">
        <v>8266</v>
      </c>
      <c r="I693" s="329"/>
      <c r="J693" s="335"/>
      <c r="K693" s="328"/>
      <c r="L693" s="328"/>
      <c r="M693" s="328"/>
      <c r="N693" s="119" t="s">
        <v>6498</v>
      </c>
      <c r="O693" s="1" t="s">
        <v>299</v>
      </c>
      <c r="P693" s="336" t="s">
        <v>8267</v>
      </c>
      <c r="Q693" t="s">
        <v>6352</v>
      </c>
      <c r="R693" s="337"/>
      <c r="S693" s="328" t="s">
        <v>6353</v>
      </c>
      <c r="T693" s="9">
        <v>45957</v>
      </c>
      <c r="U693" s="67" t="s">
        <v>8268</v>
      </c>
      <c r="V693" s="9">
        <v>45958</v>
      </c>
      <c r="W693" s="1" t="s">
        <v>141</v>
      </c>
      <c r="X693" s="328">
        <f>NETWORKDAYS(Tabla1[[#This Row],[FECHA DEL INCIDENTE]],Tabla1[[#This Row],[FECHA DE RESPUESTA]])</f>
        <v>2</v>
      </c>
      <c r="Y693" s="120" t="str">
        <f>IF(Tabla1[[#This Row],[ESTADO]]="ACTIVA","ACTIVA",IF(Tabla1[[#This Row],[ESTADO]]="CERRADA","CERRADA",IF(Tabla1[[#This Row],[ESTADO]]="TRASLADADA","CERRADA",IF(Tabla1[[#This Row],[ESTADO]]="DESMONTADA","CERRADA",IF(Tabla1[[#This Row],[ESTADO]]="SEGUIMIENTO","ACTIVA")))))</f>
        <v>CERRADA</v>
      </c>
      <c r="Z693" s="328" t="str">
        <f>+IF(Tabla1[[#This Row],[T. RESPUESTA]]&lt;=1,"24 HORAS",IF(Tabla1[[#This Row],[T. RESPUESTA]]=2,"48 HORAS",IF(Tabla1[[#This Row],[T. RESPUESTA]]=3,"72 HORAS",IF(Tabla1[[#This Row],[T. RESPUESTA]]=4,"96 HORAS",IF(Tabla1[[#This Row],[T. RESPUESTA]]=5,"120 HORAS",IF(Tabla1[[#This Row],[T. RESPUESTA]]&gt;=6,"6 DIAS O MAS","ERROR"))))))</f>
        <v>48 HORAS</v>
      </c>
      <c r="AA693" s="120" t="s">
        <v>6355</v>
      </c>
      <c r="AB693" s="120" t="str">
        <f>TEXT(Tabla1[[#This Row],[FECHA DEL INCIDENTE]],"MMM-DD")</f>
        <v>oct-27</v>
      </c>
      <c r="AC693" s="334" t="e">
        <f>VLOOKUP(G693,'Archivo data rimac reclamos'!B:C,2,0)</f>
        <v>#N/A</v>
      </c>
      <c r="AD693" s="334" t="e">
        <f>VLOOKUP(Tabla1[[#This Row],[dn]],'Reporte de casos MAD'!H:W,16,0)</f>
        <v>#N/A</v>
      </c>
      <c r="AE693" s="328" t="e">
        <f>VLOOKUP(Tabla1[[#This Row],[dn]],'HOJA 3 MEDICAMENTOS'!G:Q,11,0)</f>
        <v>#N/A</v>
      </c>
      <c r="AF693" s="329" t="e">
        <f>VLOOKUP(Tabla1[[#This Row],[dn]],'base pendientes viva 1a'!C:Q,15,0)</f>
        <v>#N/A</v>
      </c>
      <c r="AG693" s="329"/>
      <c r="AH693" s="329"/>
      <c r="AI693" s="328" t="str">
        <f>VLOOKUP(Tabla1[[#This Row],[MOTIVO]],clasificador!A:C,2,0)</f>
        <v>Medicamentos</v>
      </c>
      <c r="AJ693" s="328" t="str">
        <f>VLOOKUP(Tabla1[[#This Row],[MOTIVO]],clasificador!A:C,3,0)</f>
        <v>SERVICIO</v>
      </c>
      <c r="AK693" s="329"/>
    </row>
    <row r="694" spans="1:37" ht="18.75" hidden="1" customHeight="1">
      <c r="A694" s="120">
        <f>YEAR(Tabla1[[#This Row],[FECHA DEL INCIDENTE]])*100+MONTH(Tabla1[[#This Row],[FECHA DEL INCIDENTE]])</f>
        <v>202510</v>
      </c>
      <c r="B694" s="1" t="s">
        <v>6347</v>
      </c>
      <c r="C694" s="1" t="s">
        <v>6348</v>
      </c>
      <c r="D694" s="1" t="s">
        <v>1067</v>
      </c>
      <c r="E694" s="120" t="s">
        <v>400</v>
      </c>
      <c r="F694" s="1" t="s">
        <v>2</v>
      </c>
      <c r="G694" s="333">
        <v>42040126</v>
      </c>
      <c r="H694" s="2" t="s">
        <v>8269</v>
      </c>
      <c r="I694" s="329"/>
      <c r="J694" s="335"/>
      <c r="K694" s="328"/>
      <c r="L694" s="328"/>
      <c r="M694" s="328"/>
      <c r="N694" s="119" t="s">
        <v>6498</v>
      </c>
      <c r="O694" s="1" t="s">
        <v>299</v>
      </c>
      <c r="P694" s="336" t="s">
        <v>8270</v>
      </c>
      <c r="Q694" t="s">
        <v>6352</v>
      </c>
      <c r="R694" s="337"/>
      <c r="S694" s="328" t="s">
        <v>6353</v>
      </c>
      <c r="T694" s="9">
        <v>45958</v>
      </c>
      <c r="U694" s="67" t="s">
        <v>8271</v>
      </c>
      <c r="V694" s="9">
        <v>45960</v>
      </c>
      <c r="W694" s="1" t="s">
        <v>141</v>
      </c>
      <c r="X694" s="328">
        <f>NETWORKDAYS(Tabla1[[#This Row],[FECHA DEL INCIDENTE]],Tabla1[[#This Row],[FECHA DE RESPUESTA]])</f>
        <v>3</v>
      </c>
      <c r="Y694" s="120" t="str">
        <f>IF(Tabla1[[#This Row],[ESTADO]]="ACTIVA","ACTIVA",IF(Tabla1[[#This Row],[ESTADO]]="CERRADA","CERRADA",IF(Tabla1[[#This Row],[ESTADO]]="TRASLADADA","CERRADA",IF(Tabla1[[#This Row],[ESTADO]]="DESMONTADA","CERRADA",IF(Tabla1[[#This Row],[ESTADO]]="SEGUIMIENTO","ACTIVA")))))</f>
        <v>CERRADA</v>
      </c>
      <c r="Z694" s="328" t="str">
        <f>+IF(Tabla1[[#This Row],[T. RESPUESTA]]&lt;=1,"24 HORAS",IF(Tabla1[[#This Row],[T. RESPUESTA]]=2,"48 HORAS",IF(Tabla1[[#This Row],[T. RESPUESTA]]=3,"72 HORAS",IF(Tabla1[[#This Row],[T. RESPUESTA]]=4,"96 HORAS",IF(Tabla1[[#This Row],[T. RESPUESTA]]=5,"120 HORAS",IF(Tabla1[[#This Row],[T. RESPUESTA]]&gt;=6,"6 DIAS O MAS","ERROR"))))))</f>
        <v>72 HORAS</v>
      </c>
      <c r="AA694" s="120" t="s">
        <v>6355</v>
      </c>
      <c r="AB694" s="120" t="str">
        <f>TEXT(Tabla1[[#This Row],[FECHA DEL INCIDENTE]],"MMM-DD")</f>
        <v>oct-28</v>
      </c>
      <c r="AC694" s="334" t="e">
        <f>VLOOKUP(G694,'Archivo data rimac reclamos'!B:C,2,0)</f>
        <v>#N/A</v>
      </c>
      <c r="AD694" s="334" t="e">
        <f>VLOOKUP(Tabla1[[#This Row],[dn]],'Reporte de casos MAD'!H:W,16,0)</f>
        <v>#N/A</v>
      </c>
      <c r="AE694" s="328" t="e">
        <f>VLOOKUP(Tabla1[[#This Row],[dn]],'HOJA 3 MEDICAMENTOS'!G:Q,11,0)</f>
        <v>#N/A</v>
      </c>
      <c r="AF694" s="329" t="e">
        <f>VLOOKUP(Tabla1[[#This Row],[dn]],'base pendientes viva 1a'!C:Q,15,0)</f>
        <v>#N/A</v>
      </c>
      <c r="AG694" s="329"/>
      <c r="AH694" s="329"/>
      <c r="AI694" s="328" t="str">
        <f>VLOOKUP(Tabla1[[#This Row],[MOTIVO]],clasificador!A:C,2,0)</f>
        <v>Medicamentos</v>
      </c>
      <c r="AJ694" s="328" t="str">
        <f>VLOOKUP(Tabla1[[#This Row],[MOTIVO]],clasificador!A:C,3,0)</f>
        <v>SERVICIO</v>
      </c>
      <c r="AK694" s="329"/>
    </row>
    <row r="695" spans="1:37" ht="18.75" hidden="1" customHeight="1">
      <c r="A695" s="120">
        <f>YEAR(Tabla1[[#This Row],[FECHA DEL INCIDENTE]])*100+MONTH(Tabla1[[#This Row],[FECHA DEL INCIDENTE]])</f>
        <v>202510</v>
      </c>
      <c r="B695" s="1" t="s">
        <v>6347</v>
      </c>
      <c r="C695" s="1" t="s">
        <v>6348</v>
      </c>
      <c r="D695" s="1" t="s">
        <v>1067</v>
      </c>
      <c r="E695" s="120" t="s">
        <v>400</v>
      </c>
      <c r="F695" s="1" t="s">
        <v>2</v>
      </c>
      <c r="G695" s="333">
        <v>7472582</v>
      </c>
      <c r="H695" s="2" t="s">
        <v>8272</v>
      </c>
      <c r="I695" s="329"/>
      <c r="J695" s="335">
        <v>967061513</v>
      </c>
      <c r="K695" s="328"/>
      <c r="L695" s="328" t="s">
        <v>8273</v>
      </c>
      <c r="M695" s="328"/>
      <c r="N695" s="329" t="s">
        <v>298</v>
      </c>
      <c r="O695" s="1" t="s">
        <v>299</v>
      </c>
      <c r="P695" s="66" t="s">
        <v>8274</v>
      </c>
      <c r="Q695" s="340" t="s">
        <v>270</v>
      </c>
      <c r="R695" s="337"/>
      <c r="S695" s="328" t="s">
        <v>6718</v>
      </c>
      <c r="T695" s="9">
        <v>45959</v>
      </c>
      <c r="U695" s="339" t="s">
        <v>8275</v>
      </c>
      <c r="V695" s="332">
        <v>45972</v>
      </c>
      <c r="W695" s="1" t="s">
        <v>141</v>
      </c>
      <c r="X695" s="328">
        <f>NETWORKDAYS(Tabla1[[#This Row],[FECHA DEL INCIDENTE]],Tabla1[[#This Row],[FECHA DE RESPUESTA]])</f>
        <v>10</v>
      </c>
      <c r="Y695" s="120" t="str">
        <f>IF(Tabla1[[#This Row],[ESTADO]]="ACTIVA","ACTIVA",IF(Tabla1[[#This Row],[ESTADO]]="CERRADA","CERRADA",IF(Tabla1[[#This Row],[ESTADO]]="TRASLADADA","CERRADA",IF(Tabla1[[#This Row],[ESTADO]]="DESMONTADA","CERRADA",IF(Tabla1[[#This Row],[ESTADO]]="SEGUIMIENTO","ACTIVA")))))</f>
        <v>CERRADA</v>
      </c>
      <c r="Z695" s="328" t="str">
        <f>+IF(Tabla1[[#This Row],[T. RESPUESTA]]&lt;=1,"24 HORAS",IF(Tabla1[[#This Row],[T. RESPUESTA]]=2,"48 HORAS",IF(Tabla1[[#This Row],[T. RESPUESTA]]=3,"72 HORAS",IF(Tabla1[[#This Row],[T. RESPUESTA]]=4,"96 HORAS",IF(Tabla1[[#This Row],[T. RESPUESTA]]=5,"120 HORAS",IF(Tabla1[[#This Row],[T. RESPUESTA]]&gt;=6,"6 DIAS O MAS","ERROR"))))))</f>
        <v>6 DIAS O MAS</v>
      </c>
      <c r="AA695" s="120" t="s">
        <v>6355</v>
      </c>
      <c r="AB695" s="120" t="str">
        <f>TEXT(Tabla1[[#This Row],[FECHA DEL INCIDENTE]],"MMM-DD")</f>
        <v>oct-29</v>
      </c>
      <c r="AC695" s="334" t="e">
        <f>VLOOKUP(G695,'Archivo data rimac reclamos'!B:C,2,0)</f>
        <v>#N/A</v>
      </c>
      <c r="AD695" s="334" t="e">
        <f>VLOOKUP(Tabla1[[#This Row],[dn]],'Reporte de casos MAD'!H:W,16,0)</f>
        <v>#N/A</v>
      </c>
      <c r="AE695" s="328" t="e">
        <f>VLOOKUP(Tabla1[[#This Row],[dn]],'HOJA 3 MEDICAMENTOS'!G:Q,11,0)</f>
        <v>#N/A</v>
      </c>
      <c r="AF695" s="329" t="e">
        <f>VLOOKUP(Tabla1[[#This Row],[dn]],'base pendientes viva 1a'!C:Q,15,0)</f>
        <v>#N/A</v>
      </c>
      <c r="AG695" s="329"/>
      <c r="AH695" s="329"/>
      <c r="AI695" s="328" t="str">
        <f>VLOOKUP(Tabla1[[#This Row],[MOTIVO]],clasificador!A:C,2,0)</f>
        <v>Atención Asistencial</v>
      </c>
      <c r="AJ695" s="328" t="str">
        <f>VLOOKUP(Tabla1[[#This Row],[MOTIVO]],clasificador!A:C,3,0)</f>
        <v>CALIDAD</v>
      </c>
      <c r="AK695" s="329"/>
    </row>
    <row r="696" spans="1:37" ht="18.75" hidden="1" customHeight="1">
      <c r="A696" s="120">
        <f>YEAR(Tabla1[[#This Row],[FECHA DEL INCIDENTE]])*100+MONTH(Tabla1[[#This Row],[FECHA DEL INCIDENTE]])</f>
        <v>202511</v>
      </c>
      <c r="B696" s="1" t="s">
        <v>6347</v>
      </c>
      <c r="C696" s="1" t="s">
        <v>6348</v>
      </c>
      <c r="D696" s="1" t="s">
        <v>1067</v>
      </c>
      <c r="E696" s="120" t="s">
        <v>400</v>
      </c>
      <c r="F696" s="1" t="s">
        <v>2</v>
      </c>
      <c r="G696" s="333">
        <v>8612544</v>
      </c>
      <c r="H696" s="334" t="s">
        <v>7875</v>
      </c>
      <c r="I696" s="329"/>
      <c r="J696" s="335"/>
      <c r="K696" s="328"/>
      <c r="L696" s="328"/>
      <c r="M696" s="328"/>
      <c r="N696" s="119" t="s">
        <v>6498</v>
      </c>
      <c r="O696" s="1" t="s">
        <v>299</v>
      </c>
      <c r="P696" s="66" t="s">
        <v>8276</v>
      </c>
      <c r="Q696" s="6" t="s">
        <v>6352</v>
      </c>
      <c r="R696" s="337"/>
      <c r="S696" s="328" t="s">
        <v>6353</v>
      </c>
      <c r="T696" s="332">
        <v>45964</v>
      </c>
      <c r="U696" s="67" t="s">
        <v>8277</v>
      </c>
      <c r="V696" s="332">
        <v>45965</v>
      </c>
      <c r="W696" s="1" t="s">
        <v>141</v>
      </c>
      <c r="X696" s="328">
        <f>NETWORKDAYS(Tabla1[[#This Row],[FECHA DEL INCIDENTE]],Tabla1[[#This Row],[FECHA DE RESPUESTA]])</f>
        <v>2</v>
      </c>
      <c r="Y696" s="120" t="str">
        <f>IF(Tabla1[[#This Row],[ESTADO]]="ACTIVA","ACTIVA",IF(Tabla1[[#This Row],[ESTADO]]="CERRADA","CERRADA",IF(Tabla1[[#This Row],[ESTADO]]="TRASLADADA","CERRADA",IF(Tabla1[[#This Row],[ESTADO]]="DESMONTADA","CERRADA",IF(Tabla1[[#This Row],[ESTADO]]="SEGUIMIENTO","ACTIVA")))))</f>
        <v>CERRADA</v>
      </c>
      <c r="Z696" s="328" t="str">
        <f>+IF(Tabla1[[#This Row],[T. RESPUESTA]]&lt;=1,"24 HORAS",IF(Tabla1[[#This Row],[T. RESPUESTA]]=2,"48 HORAS",IF(Tabla1[[#This Row],[T. RESPUESTA]]=3,"72 HORAS",IF(Tabla1[[#This Row],[T. RESPUESTA]]=4,"96 HORAS",IF(Tabla1[[#This Row],[T. RESPUESTA]]=5,"120 HORAS",IF(Tabla1[[#This Row],[T. RESPUESTA]]&gt;=6,"6 DIAS O MAS","ERROR"))))))</f>
        <v>48 HORAS</v>
      </c>
      <c r="AA696" s="120" t="s">
        <v>6355</v>
      </c>
      <c r="AB696" s="120" t="str">
        <f>TEXT(Tabla1[[#This Row],[FECHA DEL INCIDENTE]],"MMM-DD")</f>
        <v>nov-03</v>
      </c>
      <c r="AC696" s="334" t="str">
        <f>VLOOKUP(G696,'Archivo data rimac reclamos'!B:C,2,0)</f>
        <v>Cliente sin medicinas - No entrega aún/GLORIA MARIA OBREGON CHAVEZ con DNI 08612544</v>
      </c>
      <c r="AD696" s="334" t="e">
        <f>VLOOKUP(Tabla1[[#This Row],[dn]],'Reporte de casos MAD'!H:W,16,0)</f>
        <v>#N/A</v>
      </c>
      <c r="AE696" s="328" t="e">
        <f>VLOOKUP(Tabla1[[#This Row],[dn]],'HOJA 3 MEDICAMENTOS'!G:Q,11,0)</f>
        <v>#N/A</v>
      </c>
      <c r="AF696" s="329" t="e">
        <f>VLOOKUP(Tabla1[[#This Row],[dn]],'base pendientes viva 1a'!C:Q,15,0)</f>
        <v>#N/A</v>
      </c>
      <c r="AG696" s="329"/>
      <c r="AH696" s="329"/>
      <c r="AI696" s="328" t="str">
        <f>VLOOKUP(Tabla1[[#This Row],[MOTIVO]],clasificador!A:C,2,0)</f>
        <v>Medicamentos</v>
      </c>
      <c r="AJ696" s="328" t="str">
        <f>VLOOKUP(Tabla1[[#This Row],[MOTIVO]],clasificador!A:C,3,0)</f>
        <v>SERVICIO</v>
      </c>
      <c r="AK696" s="329"/>
    </row>
    <row r="697" spans="1:37" ht="18.75" hidden="1" customHeight="1">
      <c r="A697" s="120">
        <f>YEAR(Tabla1[[#This Row],[FECHA DEL INCIDENTE]])*100+MONTH(Tabla1[[#This Row],[FECHA DEL INCIDENTE]])</f>
        <v>202511</v>
      </c>
      <c r="B697" s="1" t="s">
        <v>6347</v>
      </c>
      <c r="C697" s="1" t="s">
        <v>6348</v>
      </c>
      <c r="D697" s="1" t="s">
        <v>1067</v>
      </c>
      <c r="E697" s="120" t="s">
        <v>400</v>
      </c>
      <c r="F697" s="328"/>
      <c r="G697" s="333">
        <v>9477668</v>
      </c>
      <c r="H697" s="2" t="s">
        <v>8278</v>
      </c>
      <c r="I697" s="329"/>
      <c r="J697" s="335"/>
      <c r="K697" s="328"/>
      <c r="L697" s="328"/>
      <c r="M697" s="328"/>
      <c r="N697" s="329" t="s">
        <v>298</v>
      </c>
      <c r="O697" s="1" t="s">
        <v>299</v>
      </c>
      <c r="P697" s="336" t="s">
        <v>8279</v>
      </c>
      <c r="Q697" s="340" t="s">
        <v>6538</v>
      </c>
      <c r="R697" s="337"/>
      <c r="S697" s="328" t="s">
        <v>272</v>
      </c>
      <c r="T697" s="332">
        <v>45964</v>
      </c>
      <c r="U697" s="67" t="s">
        <v>8280</v>
      </c>
      <c r="V697" s="332">
        <v>45972</v>
      </c>
      <c r="W697" s="1" t="s">
        <v>141</v>
      </c>
      <c r="X697" s="328">
        <f>NETWORKDAYS(Tabla1[[#This Row],[FECHA DEL INCIDENTE]],Tabla1[[#This Row],[FECHA DE RESPUESTA]])</f>
        <v>7</v>
      </c>
      <c r="Y697" s="120" t="str">
        <f>IF(Tabla1[[#This Row],[ESTADO]]="ACTIVA","ACTIVA",IF(Tabla1[[#This Row],[ESTADO]]="CERRADA","CERRADA",IF(Tabla1[[#This Row],[ESTADO]]="TRASLADADA","CERRADA",IF(Tabla1[[#This Row],[ESTADO]]="DESMONTADA","CERRADA",IF(Tabla1[[#This Row],[ESTADO]]="SEGUIMIENTO","ACTIVA")))))</f>
        <v>CERRADA</v>
      </c>
      <c r="Z697" s="328" t="str">
        <f>+IF(Tabla1[[#This Row],[T. RESPUESTA]]&lt;=1,"24 HORAS",IF(Tabla1[[#This Row],[T. RESPUESTA]]=2,"48 HORAS",IF(Tabla1[[#This Row],[T. RESPUESTA]]=3,"72 HORAS",IF(Tabla1[[#This Row],[T. RESPUESTA]]=4,"96 HORAS",IF(Tabla1[[#This Row],[T. RESPUESTA]]=5,"120 HORAS",IF(Tabla1[[#This Row],[T. RESPUESTA]]&gt;=6,"6 DIAS O MAS","ERROR"))))))</f>
        <v>6 DIAS O MAS</v>
      </c>
      <c r="AA697" s="120" t="s">
        <v>6355</v>
      </c>
      <c r="AB697" s="120" t="str">
        <f>TEXT(Tabla1[[#This Row],[FECHA DEL INCIDENTE]],"MMM-DD")</f>
        <v>nov-03</v>
      </c>
      <c r="AC697" s="334" t="e">
        <f>VLOOKUP(G697,'Archivo data rimac reclamos'!B:C,2,0)</f>
        <v>#N/A</v>
      </c>
      <c r="AD697" s="334" t="e">
        <f>VLOOKUP(Tabla1[[#This Row],[dn]],'Reporte de casos MAD'!H:W,16,0)</f>
        <v>#N/A</v>
      </c>
      <c r="AE697" s="328" t="e">
        <f>VLOOKUP(Tabla1[[#This Row],[dn]],'HOJA 3 MEDICAMENTOS'!G:Q,11,0)</f>
        <v>#N/A</v>
      </c>
      <c r="AF697" s="329" t="e">
        <f>VLOOKUP(Tabla1[[#This Row],[dn]],'base pendientes viva 1a'!C:Q,15,0)</f>
        <v>#N/A</v>
      </c>
      <c r="AG697" s="329"/>
      <c r="AH697" s="329"/>
      <c r="AI697" s="328" t="str">
        <f>VLOOKUP(Tabla1[[#This Row],[MOTIVO]],clasificador!A:C,2,0)</f>
        <v>Fallas TICS</v>
      </c>
      <c r="AJ697" s="328" t="str">
        <f>VLOOKUP(Tabla1[[#This Row],[MOTIVO]],clasificador!A:C,3,0)</f>
        <v>CALIDAD</v>
      </c>
      <c r="AK697" s="329"/>
    </row>
    <row r="698" spans="1:37" ht="18.75" hidden="1" customHeight="1">
      <c r="A698" s="120">
        <f>YEAR(Tabla1[[#This Row],[FECHA DEL INCIDENTE]])*100+MONTH(Tabla1[[#This Row],[FECHA DEL INCIDENTE]])</f>
        <v>202511</v>
      </c>
      <c r="B698" s="1" t="s">
        <v>6347</v>
      </c>
      <c r="C698" s="1" t="s">
        <v>6348</v>
      </c>
      <c r="D698" s="1" t="s">
        <v>1067</v>
      </c>
      <c r="E698" s="120" t="s">
        <v>400</v>
      </c>
      <c r="F698" s="1" t="s">
        <v>2</v>
      </c>
      <c r="G698" s="333">
        <v>72157374</v>
      </c>
      <c r="H698" s="334" t="s">
        <v>8281</v>
      </c>
      <c r="I698" s="329"/>
      <c r="J698" s="335"/>
      <c r="K698" s="328"/>
      <c r="L698" s="328"/>
      <c r="M698" s="328"/>
      <c r="N698" s="119" t="s">
        <v>6498</v>
      </c>
      <c r="O698" s="1" t="s">
        <v>299</v>
      </c>
      <c r="P698" s="66" t="s">
        <v>8282</v>
      </c>
      <c r="Q698" s="6" t="s">
        <v>6352</v>
      </c>
      <c r="R698" s="337"/>
      <c r="S698" s="328" t="s">
        <v>6353</v>
      </c>
      <c r="T698" s="332">
        <v>45964</v>
      </c>
      <c r="U698" s="67" t="s">
        <v>8283</v>
      </c>
      <c r="V698" s="332">
        <v>45972</v>
      </c>
      <c r="W698" s="1" t="s">
        <v>141</v>
      </c>
      <c r="X698" s="328">
        <f>NETWORKDAYS(Tabla1[[#This Row],[FECHA DEL INCIDENTE]],Tabla1[[#This Row],[FECHA DE RESPUESTA]])</f>
        <v>7</v>
      </c>
      <c r="Y698" s="120" t="str">
        <f>IF(Tabla1[[#This Row],[ESTADO]]="ACTIVA","ACTIVA",IF(Tabla1[[#This Row],[ESTADO]]="CERRADA","CERRADA",IF(Tabla1[[#This Row],[ESTADO]]="TRASLADADA","CERRADA",IF(Tabla1[[#This Row],[ESTADO]]="DESMONTADA","CERRADA",IF(Tabla1[[#This Row],[ESTADO]]="SEGUIMIENTO","ACTIVA")))))</f>
        <v>CERRADA</v>
      </c>
      <c r="Z698" s="328" t="str">
        <f>+IF(Tabla1[[#This Row],[T. RESPUESTA]]&lt;=1,"24 HORAS",IF(Tabla1[[#This Row],[T. RESPUESTA]]=2,"48 HORAS",IF(Tabla1[[#This Row],[T. RESPUESTA]]=3,"72 HORAS",IF(Tabla1[[#This Row],[T. RESPUESTA]]=4,"96 HORAS",IF(Tabla1[[#This Row],[T. RESPUESTA]]=5,"120 HORAS",IF(Tabla1[[#This Row],[T. RESPUESTA]]&gt;=6,"6 DIAS O MAS","ERROR"))))))</f>
        <v>6 DIAS O MAS</v>
      </c>
      <c r="AA698" s="120" t="s">
        <v>6355</v>
      </c>
      <c r="AB698" s="120" t="str">
        <f>TEXT(Tabla1[[#This Row],[FECHA DEL INCIDENTE]],"MMM-DD")</f>
        <v>nov-03</v>
      </c>
      <c r="AC698" s="334" t="e">
        <f>VLOOKUP(G698,'Archivo data rimac reclamos'!B:C,2,0)</f>
        <v>#N/A</v>
      </c>
      <c r="AD698" s="334" t="e">
        <f>VLOOKUP(Tabla1[[#This Row],[dn]],'Reporte de casos MAD'!H:W,16,0)</f>
        <v>#N/A</v>
      </c>
      <c r="AE698" s="328" t="e">
        <f>VLOOKUP(Tabla1[[#This Row],[dn]],'HOJA 3 MEDICAMENTOS'!G:Q,11,0)</f>
        <v>#N/A</v>
      </c>
      <c r="AF698" s="329" t="e">
        <f>VLOOKUP(Tabla1[[#This Row],[dn]],'base pendientes viva 1a'!C:Q,15,0)</f>
        <v>#N/A</v>
      </c>
      <c r="AG698" s="329"/>
      <c r="AH698" s="329"/>
      <c r="AI698" s="328" t="str">
        <f>VLOOKUP(Tabla1[[#This Row],[MOTIVO]],clasificador!A:C,2,0)</f>
        <v>Medicamentos</v>
      </c>
      <c r="AJ698" s="328" t="str">
        <f>VLOOKUP(Tabla1[[#This Row],[MOTIVO]],clasificador!A:C,3,0)</f>
        <v>SERVICIO</v>
      </c>
      <c r="AK698" s="329"/>
    </row>
    <row r="699" spans="1:37" ht="18.75" hidden="1" customHeight="1">
      <c r="A699" s="120">
        <f>YEAR(Tabla1[[#This Row],[FECHA DEL INCIDENTE]])*100+MONTH(Tabla1[[#This Row],[FECHA DEL INCIDENTE]])</f>
        <v>202511</v>
      </c>
      <c r="B699" s="1" t="s">
        <v>6347</v>
      </c>
      <c r="C699" s="1" t="s">
        <v>6348</v>
      </c>
      <c r="D699" s="1" t="s">
        <v>1067</v>
      </c>
      <c r="E699" s="120" t="s">
        <v>400</v>
      </c>
      <c r="F699" s="1" t="s">
        <v>2</v>
      </c>
      <c r="G699" s="333">
        <v>10001118</v>
      </c>
      <c r="H699" s="2" t="s">
        <v>6776</v>
      </c>
      <c r="I699" s="329"/>
      <c r="J699" s="335"/>
      <c r="K699" s="328"/>
      <c r="L699" s="328"/>
      <c r="M699" s="328"/>
      <c r="N699" s="329" t="s">
        <v>298</v>
      </c>
      <c r="O699" s="1" t="s">
        <v>299</v>
      </c>
      <c r="P699" s="66" t="s">
        <v>8284</v>
      </c>
      <c r="Q699" s="6" t="s">
        <v>6352</v>
      </c>
      <c r="R699" s="10" t="s">
        <v>338</v>
      </c>
      <c r="S699" s="1" t="s">
        <v>6353</v>
      </c>
      <c r="T699" s="332">
        <v>45965</v>
      </c>
      <c r="U699" s="67" t="s">
        <v>8285</v>
      </c>
      <c r="V699" s="332">
        <v>45966</v>
      </c>
      <c r="W699" s="1" t="s">
        <v>141</v>
      </c>
      <c r="X699" s="328">
        <f>NETWORKDAYS(Tabla1[[#This Row],[FECHA DEL INCIDENTE]],Tabla1[[#This Row],[FECHA DE RESPUESTA]])</f>
        <v>2</v>
      </c>
      <c r="Y699" s="120" t="str">
        <f>IF(Tabla1[[#This Row],[ESTADO]]="ACTIVA","ACTIVA",IF(Tabla1[[#This Row],[ESTADO]]="CERRADA","CERRADA",IF(Tabla1[[#This Row],[ESTADO]]="TRASLADADA","CERRADA",IF(Tabla1[[#This Row],[ESTADO]]="DESMONTADA","CERRADA",IF(Tabla1[[#This Row],[ESTADO]]="SEGUIMIENTO","ACTIVA")))))</f>
        <v>CERRADA</v>
      </c>
      <c r="Z699" s="328" t="str">
        <f>+IF(Tabla1[[#This Row],[T. RESPUESTA]]&lt;=1,"24 HORAS",IF(Tabla1[[#This Row],[T. RESPUESTA]]=2,"48 HORAS",IF(Tabla1[[#This Row],[T. RESPUESTA]]=3,"72 HORAS",IF(Tabla1[[#This Row],[T. RESPUESTA]]=4,"96 HORAS",IF(Tabla1[[#This Row],[T. RESPUESTA]]=5,"120 HORAS",IF(Tabla1[[#This Row],[T. RESPUESTA]]&gt;=6,"6 DIAS O MAS","ERROR"))))))</f>
        <v>48 HORAS</v>
      </c>
      <c r="AA699" s="120" t="s">
        <v>6355</v>
      </c>
      <c r="AB699" s="120" t="str">
        <f>TEXT(Tabla1[[#This Row],[FECHA DEL INCIDENTE]],"MMM-DD")</f>
        <v>nov-04</v>
      </c>
      <c r="AC699" s="334" t="e">
        <f>VLOOKUP(G699,'Archivo data rimac reclamos'!B:C,2,0)</f>
        <v>#N/A</v>
      </c>
      <c r="AD699" s="334" t="e">
        <f>VLOOKUP(Tabla1[[#This Row],[dn]],'Reporte de casos MAD'!H:W,16,0)</f>
        <v>#N/A</v>
      </c>
      <c r="AE699" s="328" t="e">
        <f>VLOOKUP(Tabla1[[#This Row],[dn]],'HOJA 3 MEDICAMENTOS'!G:Q,11,0)</f>
        <v>#N/A</v>
      </c>
      <c r="AF699" s="329" t="e">
        <f>VLOOKUP(Tabla1[[#This Row],[dn]],'base pendientes viva 1a'!C:Q,15,0)</f>
        <v>#N/A</v>
      </c>
      <c r="AG699" s="329"/>
      <c r="AH699" s="329"/>
      <c r="AI699" s="328" t="str">
        <f>VLOOKUP(Tabla1[[#This Row],[MOTIVO]],clasificador!A:C,2,0)</f>
        <v>Medicamentos</v>
      </c>
      <c r="AJ699" s="328" t="str">
        <f>VLOOKUP(Tabla1[[#This Row],[MOTIVO]],clasificador!A:C,3,0)</f>
        <v>SERVICIO</v>
      </c>
      <c r="AK699" s="329"/>
    </row>
    <row r="700" spans="1:37" ht="18.75" hidden="1" customHeight="1">
      <c r="A700" s="120">
        <f>YEAR(Tabla1[[#This Row],[FECHA DEL INCIDENTE]])*100+MONTH(Tabla1[[#This Row],[FECHA DEL INCIDENTE]])</f>
        <v>202511</v>
      </c>
      <c r="B700" s="1" t="s">
        <v>6347</v>
      </c>
      <c r="C700" s="1" t="s">
        <v>6348</v>
      </c>
      <c r="D700" s="1" t="s">
        <v>1067</v>
      </c>
      <c r="E700" s="120" t="s">
        <v>400</v>
      </c>
      <c r="F700" s="1" t="s">
        <v>2</v>
      </c>
      <c r="G700" s="333">
        <v>70007943</v>
      </c>
      <c r="H700" s="2" t="s">
        <v>8286</v>
      </c>
      <c r="I700" s="329"/>
      <c r="J700" s="335"/>
      <c r="K700" s="328"/>
      <c r="L700" s="328"/>
      <c r="M700" s="328"/>
      <c r="N700" s="119" t="s">
        <v>6498</v>
      </c>
      <c r="O700" s="1" t="s">
        <v>299</v>
      </c>
      <c r="P700" s="336" t="s">
        <v>8287</v>
      </c>
      <c r="Q700" s="161" t="s">
        <v>8288</v>
      </c>
      <c r="R700" s="10" t="s">
        <v>7436</v>
      </c>
      <c r="S700" s="1" t="s">
        <v>299</v>
      </c>
      <c r="T700" s="332">
        <v>45965</v>
      </c>
      <c r="U700" s="67" t="s">
        <v>8289</v>
      </c>
      <c r="V700" s="332">
        <v>45972</v>
      </c>
      <c r="W700" s="1" t="s">
        <v>141</v>
      </c>
      <c r="X700" s="328">
        <f>NETWORKDAYS(Tabla1[[#This Row],[FECHA DEL INCIDENTE]],Tabla1[[#This Row],[FECHA DE RESPUESTA]])</f>
        <v>6</v>
      </c>
      <c r="Y700" s="120" t="str">
        <f>IF(Tabla1[[#This Row],[ESTADO]]="ACTIVA","ACTIVA",IF(Tabla1[[#This Row],[ESTADO]]="CERRADA","CERRADA",IF(Tabla1[[#This Row],[ESTADO]]="TRASLADADA","CERRADA",IF(Tabla1[[#This Row],[ESTADO]]="DESMONTADA","CERRADA",IF(Tabla1[[#This Row],[ESTADO]]="SEGUIMIENTO","ACTIVA")))))</f>
        <v>CERRADA</v>
      </c>
      <c r="Z700" s="328" t="str">
        <f>+IF(Tabla1[[#This Row],[T. RESPUESTA]]&lt;=1,"24 HORAS",IF(Tabla1[[#This Row],[T. RESPUESTA]]=2,"48 HORAS",IF(Tabla1[[#This Row],[T. RESPUESTA]]=3,"72 HORAS",IF(Tabla1[[#This Row],[T. RESPUESTA]]=4,"96 HORAS",IF(Tabla1[[#This Row],[T. RESPUESTA]]=5,"120 HORAS",IF(Tabla1[[#This Row],[T. RESPUESTA]]&gt;=6,"6 DIAS O MAS","ERROR"))))))</f>
        <v>6 DIAS O MAS</v>
      </c>
      <c r="AA700" s="1" t="s">
        <v>6585</v>
      </c>
      <c r="AB700" s="120" t="str">
        <f>TEXT(Tabla1[[#This Row],[FECHA DEL INCIDENTE]],"MMM-DD")</f>
        <v>nov-04</v>
      </c>
      <c r="AC700" s="334" t="e">
        <f>VLOOKUP(G700,'Archivo data rimac reclamos'!B:C,2,0)</f>
        <v>#N/A</v>
      </c>
      <c r="AD700" s="334" t="e">
        <f>VLOOKUP(Tabla1[[#This Row],[dn]],'Reporte de casos MAD'!H:W,16,0)</f>
        <v>#N/A</v>
      </c>
      <c r="AE700" s="328" t="e">
        <f>VLOOKUP(Tabla1[[#This Row],[dn]],'HOJA 3 MEDICAMENTOS'!G:Q,11,0)</f>
        <v>#N/A</v>
      </c>
      <c r="AF700" s="329" t="e">
        <f>VLOOKUP(Tabla1[[#This Row],[dn]],'base pendientes viva 1a'!C:Q,15,0)</f>
        <v>#N/A</v>
      </c>
      <c r="AG700" s="329"/>
      <c r="AH700" s="329"/>
      <c r="AI700" s="328" t="str">
        <f>VLOOKUP(Tabla1[[#This Row],[MOTIVO]],clasificador!A:C,2,0)</f>
        <v>Eps</v>
      </c>
      <c r="AJ700" s="328" t="str">
        <f>VLOOKUP(Tabla1[[#This Row],[MOTIVO]],clasificador!A:C,3,0)</f>
        <v>NO ATRIBUIBLE</v>
      </c>
      <c r="AK700" s="329"/>
    </row>
    <row r="701" spans="1:37" ht="18.75" hidden="1" customHeight="1">
      <c r="A701" s="120">
        <f>YEAR(Tabla1[[#This Row],[FECHA DEL INCIDENTE]])*100+MONTH(Tabla1[[#This Row],[FECHA DEL INCIDENTE]])</f>
        <v>202511</v>
      </c>
      <c r="B701" s="1" t="s">
        <v>6347</v>
      </c>
      <c r="C701" s="1" t="s">
        <v>6348</v>
      </c>
      <c r="D701" s="1" t="s">
        <v>1067</v>
      </c>
      <c r="E701" s="120" t="s">
        <v>400</v>
      </c>
      <c r="F701" s="1" t="s">
        <v>2</v>
      </c>
      <c r="G701" s="333"/>
      <c r="H701" s="2" t="s">
        <v>8043</v>
      </c>
      <c r="I701" s="329"/>
      <c r="J701" s="335"/>
      <c r="K701" s="328"/>
      <c r="L701" s="328"/>
      <c r="M701" s="328"/>
      <c r="N701" s="119" t="s">
        <v>6498</v>
      </c>
      <c r="O701" s="1" t="s">
        <v>299</v>
      </c>
      <c r="P701" s="336" t="s">
        <v>8290</v>
      </c>
      <c r="Q701" s="6" t="s">
        <v>6700</v>
      </c>
      <c r="R701" s="10" t="s">
        <v>383</v>
      </c>
      <c r="S701" s="1" t="s">
        <v>422</v>
      </c>
      <c r="T701" s="332">
        <v>45965</v>
      </c>
      <c r="U701" s="67" t="s">
        <v>8291</v>
      </c>
      <c r="V701" s="332">
        <v>45967</v>
      </c>
      <c r="W701" s="1" t="s">
        <v>141</v>
      </c>
      <c r="X701" s="328">
        <f>NETWORKDAYS(Tabla1[[#This Row],[FECHA DEL INCIDENTE]],Tabla1[[#This Row],[FECHA DE RESPUESTA]])</f>
        <v>3</v>
      </c>
      <c r="Y701" s="120" t="str">
        <f>IF(Tabla1[[#This Row],[ESTADO]]="ACTIVA","ACTIVA",IF(Tabla1[[#This Row],[ESTADO]]="CERRADA","CERRADA",IF(Tabla1[[#This Row],[ESTADO]]="TRASLADADA","CERRADA",IF(Tabla1[[#This Row],[ESTADO]]="DESMONTADA","CERRADA",IF(Tabla1[[#This Row],[ESTADO]]="SEGUIMIENTO","ACTIVA")))))</f>
        <v>CERRADA</v>
      </c>
      <c r="Z701" s="328" t="str">
        <f>+IF(Tabla1[[#This Row],[T. RESPUESTA]]&lt;=1,"24 HORAS",IF(Tabla1[[#This Row],[T. RESPUESTA]]=2,"48 HORAS",IF(Tabla1[[#This Row],[T. RESPUESTA]]=3,"72 HORAS",IF(Tabla1[[#This Row],[T. RESPUESTA]]=4,"96 HORAS",IF(Tabla1[[#This Row],[T. RESPUESTA]]=5,"120 HORAS",IF(Tabla1[[#This Row],[T. RESPUESTA]]&gt;=6,"6 DIAS O MAS","ERROR"))))))</f>
        <v>72 HORAS</v>
      </c>
      <c r="AA701" s="120" t="s">
        <v>6355</v>
      </c>
      <c r="AB701" s="120" t="str">
        <f>TEXT(Tabla1[[#This Row],[FECHA DEL INCIDENTE]],"MMM-DD")</f>
        <v>nov-04</v>
      </c>
      <c r="AC701" s="334" t="e">
        <f>VLOOKUP(G701,'Archivo data rimac reclamos'!B:C,2,0)</f>
        <v>#N/A</v>
      </c>
      <c r="AD701" s="334" t="e">
        <f>VLOOKUP(Tabla1[[#This Row],[dn]],'Reporte de casos MAD'!H:W,16,0)</f>
        <v>#N/A</v>
      </c>
      <c r="AE701" s="328" t="e">
        <f>VLOOKUP(Tabla1[[#This Row],[dn]],'HOJA 3 MEDICAMENTOS'!G:Q,11,0)</f>
        <v>#N/A</v>
      </c>
      <c r="AF701" s="329" t="e">
        <f>VLOOKUP(Tabla1[[#This Row],[dn]],'base pendientes viva 1a'!C:Q,15,0)</f>
        <v>#N/A</v>
      </c>
      <c r="AG701" s="329"/>
      <c r="AH701" s="329"/>
      <c r="AI701" s="328" t="str">
        <f>VLOOKUP(Tabla1[[#This Row],[MOTIVO]],clasificador!A:C,2,0)</f>
        <v>Acceso</v>
      </c>
      <c r="AJ701" s="328" t="str">
        <f>VLOOKUP(Tabla1[[#This Row],[MOTIVO]],clasificador!A:C,3,0)</f>
        <v>SERVICIO</v>
      </c>
      <c r="AK701" s="329"/>
    </row>
    <row r="702" spans="1:37" ht="18.75" hidden="1" customHeight="1">
      <c r="A702" s="120">
        <f>YEAR(Tabla1[[#This Row],[FECHA DEL INCIDENTE]])*100+MONTH(Tabla1[[#This Row],[FECHA DEL INCIDENTE]])</f>
        <v>202511</v>
      </c>
      <c r="B702" s="1" t="s">
        <v>6347</v>
      </c>
      <c r="C702" s="1" t="s">
        <v>6348</v>
      </c>
      <c r="D702" s="1" t="s">
        <v>1067</v>
      </c>
      <c r="E702" s="120" t="s">
        <v>400</v>
      </c>
      <c r="F702" s="328"/>
      <c r="G702" s="333"/>
      <c r="H702" s="2" t="s">
        <v>8292</v>
      </c>
      <c r="I702" s="329"/>
      <c r="J702" s="335"/>
      <c r="K702" s="328"/>
      <c r="L702" s="328"/>
      <c r="M702" s="328"/>
      <c r="N702" s="119" t="s">
        <v>6498</v>
      </c>
      <c r="O702" s="1" t="s">
        <v>299</v>
      </c>
      <c r="P702" s="336" t="s">
        <v>8293</v>
      </c>
      <c r="Q702" s="6" t="s">
        <v>270</v>
      </c>
      <c r="R702" s="10" t="s">
        <v>383</v>
      </c>
      <c r="S702" s="1" t="s">
        <v>8294</v>
      </c>
      <c r="T702" s="332">
        <v>45966</v>
      </c>
      <c r="U702" s="67" t="s">
        <v>8295</v>
      </c>
      <c r="V702" s="332">
        <v>45971</v>
      </c>
      <c r="W702" s="1" t="s">
        <v>141</v>
      </c>
      <c r="X702" s="328">
        <f>NETWORKDAYS(Tabla1[[#This Row],[FECHA DEL INCIDENTE]],Tabla1[[#This Row],[FECHA DE RESPUESTA]])</f>
        <v>4</v>
      </c>
      <c r="Y702" s="120" t="str">
        <f>IF(Tabla1[[#This Row],[ESTADO]]="ACTIVA","ACTIVA",IF(Tabla1[[#This Row],[ESTADO]]="CERRADA","CERRADA",IF(Tabla1[[#This Row],[ESTADO]]="TRASLADADA","CERRADA",IF(Tabla1[[#This Row],[ESTADO]]="DESMONTADA","CERRADA",IF(Tabla1[[#This Row],[ESTADO]]="SEGUIMIENTO","ACTIVA")))))</f>
        <v>CERRADA</v>
      </c>
      <c r="Z702" s="328" t="str">
        <f>+IF(Tabla1[[#This Row],[T. RESPUESTA]]&lt;=1,"24 HORAS",IF(Tabla1[[#This Row],[T. RESPUESTA]]=2,"48 HORAS",IF(Tabla1[[#This Row],[T. RESPUESTA]]=3,"72 HORAS",IF(Tabla1[[#This Row],[T. RESPUESTA]]=4,"96 HORAS",IF(Tabla1[[#This Row],[T. RESPUESTA]]=5,"120 HORAS",IF(Tabla1[[#This Row],[T. RESPUESTA]]&gt;=6,"6 DIAS O MAS","ERROR"))))))</f>
        <v>96 HORAS</v>
      </c>
      <c r="AA702" s="120" t="s">
        <v>6355</v>
      </c>
      <c r="AB702" s="120" t="str">
        <f>TEXT(Tabla1[[#This Row],[FECHA DEL INCIDENTE]],"MMM-DD")</f>
        <v>nov-05</v>
      </c>
      <c r="AC702" s="334" t="e">
        <f>VLOOKUP(G702,'Archivo data rimac reclamos'!B:C,2,0)</f>
        <v>#N/A</v>
      </c>
      <c r="AD702" s="334" t="e">
        <f>VLOOKUP(Tabla1[[#This Row],[dn]],'Reporte de casos MAD'!H:W,16,0)</f>
        <v>#N/A</v>
      </c>
      <c r="AE702" s="328" t="e">
        <f>VLOOKUP(Tabla1[[#This Row],[dn]],'HOJA 3 MEDICAMENTOS'!G:Q,11,0)</f>
        <v>#N/A</v>
      </c>
      <c r="AF702" s="329" t="e">
        <f>VLOOKUP(Tabla1[[#This Row],[dn]],'base pendientes viva 1a'!C:Q,15,0)</f>
        <v>#N/A</v>
      </c>
      <c r="AG702" s="329"/>
      <c r="AH702" s="329"/>
      <c r="AI702" s="328" t="str">
        <f>VLOOKUP(Tabla1[[#This Row],[MOTIVO]],clasificador!A:C,2,0)</f>
        <v>Atención Asistencial</v>
      </c>
      <c r="AJ702" s="328" t="str">
        <f>VLOOKUP(Tabla1[[#This Row],[MOTIVO]],clasificador!A:C,3,0)</f>
        <v>CALIDAD</v>
      </c>
      <c r="AK702" s="329"/>
    </row>
    <row r="703" spans="1:37" ht="18.75" hidden="1" customHeight="1">
      <c r="A703" s="120">
        <f>YEAR(Tabla1[[#This Row],[FECHA DEL INCIDENTE]])*100+MONTH(Tabla1[[#This Row],[FECHA DEL INCIDENTE]])</f>
        <v>202511</v>
      </c>
      <c r="B703" s="1" t="s">
        <v>6347</v>
      </c>
      <c r="C703" s="1" t="s">
        <v>6348</v>
      </c>
      <c r="D703" s="1" t="s">
        <v>1067</v>
      </c>
      <c r="E703" s="120" t="s">
        <v>400</v>
      </c>
      <c r="F703" s="1" t="s">
        <v>2</v>
      </c>
      <c r="G703" s="333"/>
      <c r="H703" s="2" t="s">
        <v>8296</v>
      </c>
      <c r="I703" s="329"/>
      <c r="J703" s="335"/>
      <c r="K703" s="328"/>
      <c r="L703" s="328"/>
      <c r="M703" s="328"/>
      <c r="N703" s="119" t="s">
        <v>6498</v>
      </c>
      <c r="O703" s="1" t="s">
        <v>299</v>
      </c>
      <c r="P703" s="336" t="s">
        <v>8297</v>
      </c>
      <c r="Q703" s="6" t="s">
        <v>313</v>
      </c>
      <c r="R703" s="337"/>
      <c r="S703" s="328" t="s">
        <v>320</v>
      </c>
      <c r="T703" s="332">
        <v>45967</v>
      </c>
      <c r="U703" s="67" t="s">
        <v>8298</v>
      </c>
      <c r="V703" s="332">
        <v>45972</v>
      </c>
      <c r="W703" s="1" t="s">
        <v>141</v>
      </c>
      <c r="X703" s="328">
        <f>NETWORKDAYS(Tabla1[[#This Row],[FECHA DEL INCIDENTE]],Tabla1[[#This Row],[FECHA DE RESPUESTA]])</f>
        <v>4</v>
      </c>
      <c r="Y703" s="120" t="str">
        <f>IF(Tabla1[[#This Row],[ESTADO]]="ACTIVA","ACTIVA",IF(Tabla1[[#This Row],[ESTADO]]="CERRADA","CERRADA",IF(Tabla1[[#This Row],[ESTADO]]="TRASLADADA","CERRADA",IF(Tabla1[[#This Row],[ESTADO]]="DESMONTADA","CERRADA",IF(Tabla1[[#This Row],[ESTADO]]="SEGUIMIENTO","ACTIVA")))))</f>
        <v>CERRADA</v>
      </c>
      <c r="Z703" s="328" t="str">
        <f>+IF(Tabla1[[#This Row],[T. RESPUESTA]]&lt;=1,"24 HORAS",IF(Tabla1[[#This Row],[T. RESPUESTA]]=2,"48 HORAS",IF(Tabla1[[#This Row],[T. RESPUESTA]]=3,"72 HORAS",IF(Tabla1[[#This Row],[T. RESPUESTA]]=4,"96 HORAS",IF(Tabla1[[#This Row],[T. RESPUESTA]]=5,"120 HORAS",IF(Tabla1[[#This Row],[T. RESPUESTA]]&gt;=6,"6 DIAS O MAS","ERROR"))))))</f>
        <v>96 HORAS</v>
      </c>
      <c r="AA703" s="120" t="s">
        <v>6355</v>
      </c>
      <c r="AB703" s="120" t="str">
        <f>TEXT(Tabla1[[#This Row],[FECHA DEL INCIDENTE]],"MMM-DD")</f>
        <v>nov-06</v>
      </c>
      <c r="AC703" s="334" t="e">
        <f>VLOOKUP(G703,'Archivo data rimac reclamos'!B:C,2,0)</f>
        <v>#N/A</v>
      </c>
      <c r="AD703" s="334" t="e">
        <f>VLOOKUP(Tabla1[[#This Row],[dn]],'Reporte de casos MAD'!H:W,16,0)</f>
        <v>#N/A</v>
      </c>
      <c r="AE703" s="328" t="e">
        <f>VLOOKUP(Tabla1[[#This Row],[dn]],'HOJA 3 MEDICAMENTOS'!G:Q,11,0)</f>
        <v>#N/A</v>
      </c>
      <c r="AF703" s="329" t="e">
        <f>VLOOKUP(Tabla1[[#This Row],[dn]],'base pendientes viva 1a'!C:Q,15,0)</f>
        <v>#N/A</v>
      </c>
      <c r="AG703" s="329"/>
      <c r="AH703" s="329"/>
      <c r="AI703" s="328" t="str">
        <f>VLOOKUP(Tabla1[[#This Row],[MOTIVO]],clasificador!A:C,2,0)</f>
        <v>Acceso</v>
      </c>
      <c r="AJ703" s="328" t="str">
        <f>VLOOKUP(Tabla1[[#This Row],[MOTIVO]],clasificador!A:C,3,0)</f>
        <v>SERVICIO</v>
      </c>
      <c r="AK703" s="329"/>
    </row>
    <row r="704" spans="1:37" ht="18.75" hidden="1" customHeight="1">
      <c r="A704" s="328">
        <f>YEAR(Tabla1[[#This Row],[FECHA DEL INCIDENTE]])*100+MONTH(Tabla1[[#This Row],[FECHA DEL INCIDENTE]])</f>
        <v>202511</v>
      </c>
      <c r="B704" s="328" t="s">
        <v>8299</v>
      </c>
      <c r="C704" s="328" t="s">
        <v>6348</v>
      </c>
      <c r="D704" s="328" t="s">
        <v>1067</v>
      </c>
      <c r="E704" s="120" t="s">
        <v>400</v>
      </c>
      <c r="F704" s="328" t="s">
        <v>2</v>
      </c>
      <c r="G704" s="333">
        <v>7198811</v>
      </c>
      <c r="H704" s="334" t="s">
        <v>8300</v>
      </c>
      <c r="I704" s="329"/>
      <c r="J704" s="335"/>
      <c r="K704" s="328"/>
      <c r="L704" s="328"/>
      <c r="M704" s="328"/>
      <c r="N704" s="329" t="s">
        <v>298</v>
      </c>
      <c r="O704" s="1" t="s">
        <v>299</v>
      </c>
      <c r="P704" s="336" t="s">
        <v>8301</v>
      </c>
      <c r="Q704" s="6" t="s">
        <v>6521</v>
      </c>
      <c r="R704" s="337" t="s">
        <v>272</v>
      </c>
      <c r="S704" s="328" t="s">
        <v>8302</v>
      </c>
      <c r="T704" s="338">
        <v>45968</v>
      </c>
      <c r="U704" s="339" t="s">
        <v>8303</v>
      </c>
      <c r="V704" s="338">
        <v>45978</v>
      </c>
      <c r="W704" s="328" t="s">
        <v>141</v>
      </c>
      <c r="X704" s="328">
        <f>NETWORKDAYS(Tabla1[[#This Row],[FECHA DEL INCIDENTE]],Tabla1[[#This Row],[FECHA DE RESPUESTA]])</f>
        <v>7</v>
      </c>
      <c r="Y704" s="120" t="str">
        <f>IF(Tabla1[[#This Row],[ESTADO]]="ACTIVA","ACTIVA",IF(Tabla1[[#This Row],[ESTADO]]="CERRADA","CERRADA",IF(Tabla1[[#This Row],[ESTADO]]="TRASLADADA","CERRADA",IF(Tabla1[[#This Row],[ESTADO]]="DESMONTADA","CERRADA",IF(Tabla1[[#This Row],[ESTADO]]="SEGUIMIENTO","ACTIVA")))))</f>
        <v>CERRADA</v>
      </c>
      <c r="Z704" s="328" t="str">
        <f>+IF(Tabla1[[#This Row],[T. RESPUESTA]]&lt;=1,"24 HORAS",IF(Tabla1[[#This Row],[T. RESPUESTA]]=2,"48 HORAS",IF(Tabla1[[#This Row],[T. RESPUESTA]]=3,"72 HORAS",IF(Tabla1[[#This Row],[T. RESPUESTA]]=4,"96 HORAS",IF(Tabla1[[#This Row],[T. RESPUESTA]]=5,"120 HORAS",IF(Tabla1[[#This Row],[T. RESPUESTA]]&gt;=6,"6 DIAS O MAS","ERROR"))))))</f>
        <v>6 DIAS O MAS</v>
      </c>
      <c r="AA704" s="120" t="s">
        <v>6355</v>
      </c>
      <c r="AB704" s="120" t="str">
        <f>TEXT(Tabla1[[#This Row],[FECHA DEL INCIDENTE]],"MMM-DD")</f>
        <v>nov-07</v>
      </c>
      <c r="AC704" s="334" t="e">
        <f>VLOOKUP(G704,'Archivo data rimac reclamos'!B:C,2,0)</f>
        <v>#N/A</v>
      </c>
      <c r="AD704" s="334" t="e">
        <f>VLOOKUP(Tabla1[[#This Row],[dn]],'Reporte de casos MAD'!H:W,16,0)</f>
        <v>#N/A</v>
      </c>
      <c r="AE704" s="328" t="e">
        <f>VLOOKUP(Tabla1[[#This Row],[dn]],'HOJA 3 MEDICAMENTOS'!G:Q,11,0)</f>
        <v>#N/A</v>
      </c>
      <c r="AF704" s="329" t="e">
        <f>VLOOKUP(Tabla1[[#This Row],[dn]],'base pendientes viva 1a'!C:Q,15,0)</f>
        <v>#N/A</v>
      </c>
      <c r="AG704" s="329"/>
      <c r="AH704" s="329"/>
      <c r="AI704" s="328" t="str">
        <f>VLOOKUP(Tabla1[[#This Row],[MOTIVO]],clasificador!A:C,2,0)</f>
        <v>Eps</v>
      </c>
      <c r="AJ704" s="328" t="str">
        <f>VLOOKUP(Tabla1[[#This Row],[MOTIVO]],clasificador!A:C,3,0)</f>
        <v>NO ATRIBUIBLE</v>
      </c>
      <c r="AK704" s="329"/>
    </row>
    <row r="705" spans="1:45" ht="18.75" hidden="1" customHeight="1">
      <c r="A705" s="120">
        <f>YEAR(Tabla1[[#This Row],[FECHA DEL INCIDENTE]])*100+MONTH(Tabla1[[#This Row],[FECHA DEL INCIDENTE]])</f>
        <v>202511</v>
      </c>
      <c r="B705" s="1" t="s">
        <v>6347</v>
      </c>
      <c r="C705" s="1" t="s">
        <v>6348</v>
      </c>
      <c r="D705" s="1" t="s">
        <v>1067</v>
      </c>
      <c r="E705" s="120" t="s">
        <v>400</v>
      </c>
      <c r="F705" s="1" t="s">
        <v>2</v>
      </c>
      <c r="G705" s="333">
        <v>46094728</v>
      </c>
      <c r="H705" s="2" t="s">
        <v>8304</v>
      </c>
      <c r="I705" s="329"/>
      <c r="J705" s="335"/>
      <c r="K705" s="328"/>
      <c r="L705" s="328"/>
      <c r="M705" s="328"/>
      <c r="N705" s="329" t="s">
        <v>298</v>
      </c>
      <c r="O705" s="1" t="s">
        <v>299</v>
      </c>
      <c r="P705" s="336" t="s">
        <v>8305</v>
      </c>
      <c r="Q705" s="340" t="s">
        <v>6901</v>
      </c>
      <c r="R705" s="337"/>
      <c r="S705" s="328" t="s">
        <v>320</v>
      </c>
      <c r="T705" s="332">
        <v>45971</v>
      </c>
      <c r="U705" s="67" t="s">
        <v>8306</v>
      </c>
      <c r="V705" s="332">
        <v>45972</v>
      </c>
      <c r="W705" s="1" t="s">
        <v>141</v>
      </c>
      <c r="X705" s="328">
        <f>NETWORKDAYS(Tabla1[[#This Row],[FECHA DEL INCIDENTE]],Tabla1[[#This Row],[FECHA DE RESPUESTA]])</f>
        <v>2</v>
      </c>
      <c r="Y705" s="120" t="str">
        <f>IF(Tabla1[[#This Row],[ESTADO]]="ACTIVA","ACTIVA",IF(Tabla1[[#This Row],[ESTADO]]="CERRADA","CERRADA",IF(Tabla1[[#This Row],[ESTADO]]="TRASLADADA","CERRADA",IF(Tabla1[[#This Row],[ESTADO]]="DESMONTADA","CERRADA",IF(Tabla1[[#This Row],[ESTADO]]="SEGUIMIENTO","ACTIVA")))))</f>
        <v>CERRADA</v>
      </c>
      <c r="Z705" s="328" t="str">
        <f>+IF(Tabla1[[#This Row],[T. RESPUESTA]]&lt;=1,"24 HORAS",IF(Tabla1[[#This Row],[T. RESPUESTA]]=2,"48 HORAS",IF(Tabla1[[#This Row],[T. RESPUESTA]]=3,"72 HORAS",IF(Tabla1[[#This Row],[T. RESPUESTA]]=4,"96 HORAS",IF(Tabla1[[#This Row],[T. RESPUESTA]]=5,"120 HORAS",IF(Tabla1[[#This Row],[T. RESPUESTA]]&gt;=6,"6 DIAS O MAS","ERROR"))))))</f>
        <v>48 HORAS</v>
      </c>
      <c r="AA705" s="120" t="s">
        <v>6355</v>
      </c>
      <c r="AB705" s="120" t="str">
        <f>TEXT(Tabla1[[#This Row],[FECHA DEL INCIDENTE]],"MMM-DD")</f>
        <v>nov-10</v>
      </c>
      <c r="AC705" s="334" t="e">
        <f>VLOOKUP(G705,'Archivo data rimac reclamos'!B:C,2,0)</f>
        <v>#N/A</v>
      </c>
      <c r="AD705" s="334" t="e">
        <f>VLOOKUP(Tabla1[[#This Row],[dn]],'Reporte de casos MAD'!H:W,16,0)</f>
        <v>#N/A</v>
      </c>
      <c r="AE705" s="328" t="e">
        <f>VLOOKUP(Tabla1[[#This Row],[dn]],'HOJA 3 MEDICAMENTOS'!G:Q,11,0)</f>
        <v>#N/A</v>
      </c>
      <c r="AF705" s="329" t="e">
        <f>VLOOKUP(Tabla1[[#This Row],[dn]],'base pendientes viva 1a'!C:Q,15,0)</f>
        <v>#N/A</v>
      </c>
      <c r="AG705" s="329"/>
      <c r="AH705" s="329"/>
      <c r="AI705" s="328" t="str">
        <f>VLOOKUP(Tabla1[[#This Row],[MOTIVO]],clasificador!A:C,2,0)</f>
        <v>Atencion Asistencial</v>
      </c>
      <c r="AJ705" s="328" t="str">
        <f>VLOOKUP(Tabla1[[#This Row],[MOTIVO]],clasificador!A:C,3,0)</f>
        <v>SERVICIO</v>
      </c>
      <c r="AK705" s="329"/>
      <c r="AL705" s="119"/>
      <c r="AM705" s="119"/>
      <c r="AN705" s="119"/>
      <c r="AO705" s="119"/>
      <c r="AP705" s="119"/>
      <c r="AQ705" s="119"/>
      <c r="AR705" s="119"/>
      <c r="AS705" s="119"/>
    </row>
    <row r="706" spans="1:45" ht="18.75" hidden="1" customHeight="1">
      <c r="A706" s="120">
        <f>YEAR(Tabla1[[#This Row],[FECHA DEL INCIDENTE]])*100+MONTH(Tabla1[[#This Row],[FECHA DEL INCIDENTE]])</f>
        <v>202511</v>
      </c>
      <c r="B706" s="1" t="s">
        <v>6347</v>
      </c>
      <c r="C706" s="1" t="s">
        <v>6348</v>
      </c>
      <c r="D706" s="1" t="s">
        <v>1067</v>
      </c>
      <c r="E706" s="120" t="s">
        <v>400</v>
      </c>
      <c r="F706" s="328"/>
      <c r="G706" s="333"/>
      <c r="H706" s="2" t="s">
        <v>8307</v>
      </c>
      <c r="I706" s="329"/>
      <c r="J706" s="335"/>
      <c r="K706" s="328"/>
      <c r="L706" s="328"/>
      <c r="M706" s="328"/>
      <c r="N706" s="119" t="s">
        <v>6498</v>
      </c>
      <c r="O706" s="1" t="s">
        <v>299</v>
      </c>
      <c r="P706" s="336" t="s">
        <v>8308</v>
      </c>
      <c r="Q706" t="s">
        <v>6359</v>
      </c>
      <c r="R706" s="337"/>
      <c r="S706" s="328" t="s">
        <v>320</v>
      </c>
      <c r="T706" s="332">
        <v>45971</v>
      </c>
      <c r="U706" s="67" t="s">
        <v>8309</v>
      </c>
      <c r="V706" s="332">
        <v>45971</v>
      </c>
      <c r="W706" s="1" t="s">
        <v>141</v>
      </c>
      <c r="X706" s="328">
        <f>NETWORKDAYS(Tabla1[[#This Row],[FECHA DEL INCIDENTE]],Tabla1[[#This Row],[FECHA DE RESPUESTA]])</f>
        <v>1</v>
      </c>
      <c r="Y706" s="120" t="str">
        <f>IF(Tabla1[[#This Row],[ESTADO]]="ACTIVA","ACTIVA",IF(Tabla1[[#This Row],[ESTADO]]="CERRADA","CERRADA",IF(Tabla1[[#This Row],[ESTADO]]="TRASLADADA","CERRADA",IF(Tabla1[[#This Row],[ESTADO]]="DESMONTADA","CERRADA",IF(Tabla1[[#This Row],[ESTADO]]="SEGUIMIENTO","ACTIVA")))))</f>
        <v>CERRADA</v>
      </c>
      <c r="Z706" s="328" t="str">
        <f>+IF(Tabla1[[#This Row],[T. RESPUESTA]]&lt;=1,"24 HORAS",IF(Tabla1[[#This Row],[T. RESPUESTA]]=2,"48 HORAS",IF(Tabla1[[#This Row],[T. RESPUESTA]]=3,"72 HORAS",IF(Tabla1[[#This Row],[T. RESPUESTA]]=4,"96 HORAS",IF(Tabla1[[#This Row],[T. RESPUESTA]]=5,"120 HORAS",IF(Tabla1[[#This Row],[T. RESPUESTA]]&gt;=6,"6 DIAS O MAS","ERROR"))))))</f>
        <v>24 HORAS</v>
      </c>
      <c r="AA706" s="120" t="s">
        <v>6355</v>
      </c>
      <c r="AB706" s="120" t="str">
        <f>TEXT(Tabla1[[#This Row],[FECHA DEL INCIDENTE]],"MMM-DD")</f>
        <v>nov-10</v>
      </c>
      <c r="AC706" s="334" t="e">
        <f>VLOOKUP(G706,'Archivo data rimac reclamos'!B:C,2,0)</f>
        <v>#N/A</v>
      </c>
      <c r="AD706" s="334" t="e">
        <f>VLOOKUP(Tabla1[[#This Row],[dn]],'Reporte de casos MAD'!H:W,16,0)</f>
        <v>#N/A</v>
      </c>
      <c r="AE706" s="328" t="e">
        <f>VLOOKUP(Tabla1[[#This Row],[dn]],'HOJA 3 MEDICAMENTOS'!G:Q,11,0)</f>
        <v>#N/A</v>
      </c>
      <c r="AF706" s="329" t="e">
        <f>VLOOKUP(Tabla1[[#This Row],[dn]],'base pendientes viva 1a'!C:Q,15,0)</f>
        <v>#N/A</v>
      </c>
      <c r="AG706" s="329"/>
      <c r="AH706" s="329"/>
      <c r="AI706" s="328" t="str">
        <f>VLOOKUP(Tabla1[[#This Row],[MOTIVO]],clasificador!A:C,2,0)</f>
        <v>Solicitud</v>
      </c>
      <c r="AJ706" s="328" t="str">
        <f>VLOOKUP(Tabla1[[#This Row],[MOTIVO]],clasificador!A:C,3,0)</f>
        <v>SOLICITUD</v>
      </c>
      <c r="AK706" s="329"/>
      <c r="AL706" s="119"/>
      <c r="AM706" s="119"/>
      <c r="AN706" s="119"/>
      <c r="AO706" s="119"/>
      <c r="AP706" s="119"/>
      <c r="AQ706" s="119"/>
      <c r="AR706" s="119"/>
      <c r="AS706" s="119"/>
    </row>
    <row r="707" spans="1:45" ht="18.75" hidden="1" customHeight="1">
      <c r="A707" s="120">
        <f>YEAR(Tabla1[[#This Row],[FECHA DEL INCIDENTE]])*100+MONTH(Tabla1[[#This Row],[FECHA DEL INCIDENTE]])</f>
        <v>202511</v>
      </c>
      <c r="B707" s="1" t="s">
        <v>6347</v>
      </c>
      <c r="C707" s="1" t="s">
        <v>6348</v>
      </c>
      <c r="D707" s="1" t="s">
        <v>1067</v>
      </c>
      <c r="E707" s="120" t="s">
        <v>400</v>
      </c>
      <c r="F707" s="328" t="s">
        <v>7014</v>
      </c>
      <c r="G707" s="333">
        <v>1480378</v>
      </c>
      <c r="H707" s="334" t="s">
        <v>7709</v>
      </c>
      <c r="I707" s="329"/>
      <c r="J707" s="335"/>
      <c r="K707" s="328"/>
      <c r="L707" s="328"/>
      <c r="M707" s="328"/>
      <c r="N707" s="119" t="s">
        <v>6498</v>
      </c>
      <c r="O707" s="1" t="s">
        <v>299</v>
      </c>
      <c r="P707" s="336" t="s">
        <v>8310</v>
      </c>
      <c r="Q707" s="340" t="s">
        <v>6352</v>
      </c>
      <c r="R707" s="337"/>
      <c r="S707" s="328" t="s">
        <v>6353</v>
      </c>
      <c r="T707" s="332">
        <v>45971</v>
      </c>
      <c r="U707" s="67" t="s">
        <v>8311</v>
      </c>
      <c r="V707" s="332">
        <v>45971</v>
      </c>
      <c r="W707" s="1" t="s">
        <v>141</v>
      </c>
      <c r="X707" s="328">
        <f>NETWORKDAYS(Tabla1[[#This Row],[FECHA DEL INCIDENTE]],Tabla1[[#This Row],[FECHA DE RESPUESTA]])</f>
        <v>1</v>
      </c>
      <c r="Y707" s="120" t="str">
        <f>IF(Tabla1[[#This Row],[ESTADO]]="ACTIVA","ACTIVA",IF(Tabla1[[#This Row],[ESTADO]]="CERRADA","CERRADA",IF(Tabla1[[#This Row],[ESTADO]]="TRASLADADA","CERRADA",IF(Tabla1[[#This Row],[ESTADO]]="DESMONTADA","CERRADA",IF(Tabla1[[#This Row],[ESTADO]]="SEGUIMIENTO","ACTIVA")))))</f>
        <v>CERRADA</v>
      </c>
      <c r="Z707" s="328" t="str">
        <f>+IF(Tabla1[[#This Row],[T. RESPUESTA]]&lt;=1,"24 HORAS",IF(Tabla1[[#This Row],[T. RESPUESTA]]=2,"48 HORAS",IF(Tabla1[[#This Row],[T. RESPUESTA]]=3,"72 HORAS",IF(Tabla1[[#This Row],[T. RESPUESTA]]=4,"96 HORAS",IF(Tabla1[[#This Row],[T. RESPUESTA]]=5,"120 HORAS",IF(Tabla1[[#This Row],[T. RESPUESTA]]&gt;=6,"6 DIAS O MAS","ERROR"))))))</f>
        <v>24 HORAS</v>
      </c>
      <c r="AA707" s="120" t="s">
        <v>6355</v>
      </c>
      <c r="AB707" s="120" t="str">
        <f>TEXT(Tabla1[[#This Row],[FECHA DEL INCIDENTE]],"MMM-DD")</f>
        <v>nov-10</v>
      </c>
      <c r="AC707" s="334" t="e">
        <f>VLOOKUP(G707,'Archivo data rimac reclamos'!B:C,2,0)</f>
        <v>#N/A</v>
      </c>
      <c r="AD707" s="334" t="e">
        <f>VLOOKUP(Tabla1[[#This Row],[dn]],'Reporte de casos MAD'!H:W,16,0)</f>
        <v>#N/A</v>
      </c>
      <c r="AE707" s="328" t="e">
        <f>VLOOKUP(Tabla1[[#This Row],[dn]],'HOJA 3 MEDICAMENTOS'!G:Q,11,0)</f>
        <v>#N/A</v>
      </c>
      <c r="AF707" s="329" t="e">
        <f>VLOOKUP(Tabla1[[#This Row],[dn]],'base pendientes viva 1a'!C:Q,15,0)</f>
        <v>#N/A</v>
      </c>
      <c r="AG707" s="329"/>
      <c r="AH707" s="329"/>
      <c r="AI707" s="328" t="str">
        <f>VLOOKUP(Tabla1[[#This Row],[MOTIVO]],clasificador!A:C,2,0)</f>
        <v>Medicamentos</v>
      </c>
      <c r="AJ707" s="328" t="str">
        <f>VLOOKUP(Tabla1[[#This Row],[MOTIVO]],clasificador!A:C,3,0)</f>
        <v>SERVICIO</v>
      </c>
      <c r="AK707" s="329"/>
      <c r="AL707" s="119"/>
      <c r="AM707" s="119"/>
      <c r="AN707" s="119"/>
      <c r="AO707" s="119"/>
      <c r="AP707" s="119"/>
      <c r="AQ707" s="119"/>
      <c r="AR707" s="119"/>
      <c r="AS707" s="119"/>
    </row>
    <row r="708" spans="1:45" ht="18.75" hidden="1" customHeight="1">
      <c r="A708" s="120">
        <f>YEAR(Tabla1[[#This Row],[FECHA DEL INCIDENTE]])*100+MONTH(Tabla1[[#This Row],[FECHA DEL INCIDENTE]])</f>
        <v>202511</v>
      </c>
      <c r="B708" s="328" t="s">
        <v>8299</v>
      </c>
      <c r="C708" s="328" t="s">
        <v>6348</v>
      </c>
      <c r="D708" s="328" t="s">
        <v>1067</v>
      </c>
      <c r="E708" s="120" t="s">
        <v>400</v>
      </c>
      <c r="F708" s="328" t="s">
        <v>7014</v>
      </c>
      <c r="G708" s="333">
        <v>182896</v>
      </c>
      <c r="H708" s="334" t="s">
        <v>7597</v>
      </c>
      <c r="I708" s="329"/>
      <c r="J708" s="335"/>
      <c r="K708" s="328"/>
      <c r="L708" s="328"/>
      <c r="M708" s="328"/>
      <c r="N708" s="329" t="s">
        <v>298</v>
      </c>
      <c r="O708" s="1" t="s">
        <v>299</v>
      </c>
      <c r="P708" s="336" t="s">
        <v>8312</v>
      </c>
      <c r="Q708" s="6" t="s">
        <v>6700</v>
      </c>
      <c r="R708" s="10" t="s">
        <v>272</v>
      </c>
      <c r="S708" s="328" t="s">
        <v>272</v>
      </c>
      <c r="T708" s="338">
        <v>45971</v>
      </c>
      <c r="U708" s="339" t="s">
        <v>8313</v>
      </c>
      <c r="V708" s="338">
        <v>45975</v>
      </c>
      <c r="W708" s="328" t="s">
        <v>141</v>
      </c>
      <c r="X708" s="328">
        <f>NETWORKDAYS(Tabla1[[#This Row],[FECHA DEL INCIDENTE]],Tabla1[[#This Row],[FECHA DE RESPUESTA]])</f>
        <v>5</v>
      </c>
      <c r="Y708" s="120" t="str">
        <f>IF(Tabla1[[#This Row],[ESTADO]]="ACTIVA","ACTIVA",IF(Tabla1[[#This Row],[ESTADO]]="CERRADA","CERRADA",IF(Tabla1[[#This Row],[ESTADO]]="TRASLADADA","CERRADA",IF(Tabla1[[#This Row],[ESTADO]]="DESMONTADA","CERRADA",IF(Tabla1[[#This Row],[ESTADO]]="SEGUIMIENTO","ACTIVA")))))</f>
        <v>CERRADA</v>
      </c>
      <c r="Z708" s="328" t="str">
        <f>+IF(Tabla1[[#This Row],[T. RESPUESTA]]&lt;=1,"24 HORAS",IF(Tabla1[[#This Row],[T. RESPUESTA]]=2,"48 HORAS",IF(Tabla1[[#This Row],[T. RESPUESTA]]=3,"72 HORAS",IF(Tabla1[[#This Row],[T. RESPUESTA]]=4,"96 HORAS",IF(Tabla1[[#This Row],[T. RESPUESTA]]=5,"120 HORAS",IF(Tabla1[[#This Row],[T. RESPUESTA]]&gt;=6,"6 DIAS O MAS","ERROR"))))))</f>
        <v>120 HORAS</v>
      </c>
      <c r="AA708" s="120" t="s">
        <v>6355</v>
      </c>
      <c r="AB708" s="120" t="str">
        <f>TEXT(Tabla1[[#This Row],[FECHA DEL INCIDENTE]],"MMM-DD")</f>
        <v>nov-10</v>
      </c>
      <c r="AC708" s="334" t="e">
        <f>VLOOKUP(G708,'Archivo data rimac reclamos'!B:C,2,0)</f>
        <v>#N/A</v>
      </c>
      <c r="AD708" s="334" t="e">
        <f>VLOOKUP(Tabla1[[#This Row],[dn]],'Reporte de casos MAD'!H:W,16,0)</f>
        <v>#N/A</v>
      </c>
      <c r="AE708" s="328" t="e">
        <f>VLOOKUP(Tabla1[[#This Row],[dn]],'HOJA 3 MEDICAMENTOS'!G:Q,11,0)</f>
        <v>#N/A</v>
      </c>
      <c r="AF708" s="329" t="e">
        <f>VLOOKUP(Tabla1[[#This Row],[dn]],'base pendientes viva 1a'!C:Q,15,0)</f>
        <v>#N/A</v>
      </c>
      <c r="AG708" s="329"/>
      <c r="AH708" s="329"/>
      <c r="AI708" s="328" t="str">
        <f>VLOOKUP(Tabla1[[#This Row],[MOTIVO]],clasificador!A:C,2,0)</f>
        <v>Acceso</v>
      </c>
      <c r="AJ708" s="328" t="str">
        <f>VLOOKUP(Tabla1[[#This Row],[MOTIVO]],clasificador!A:C,3,0)</f>
        <v>SERVICIO</v>
      </c>
      <c r="AK708" s="329"/>
      <c r="AL708" s="119"/>
      <c r="AM708" s="119"/>
      <c r="AN708" s="119"/>
      <c r="AO708" s="119"/>
      <c r="AP708" s="119"/>
      <c r="AQ708" s="119"/>
      <c r="AR708" s="119"/>
      <c r="AS708" s="119"/>
    </row>
    <row r="709" spans="1:45" ht="18.75" hidden="1" customHeight="1">
      <c r="A709" s="328">
        <f>YEAR(Tabla1[[#This Row],[FECHA DEL INCIDENTE]])*100+MONTH(Tabla1[[#This Row],[FECHA DEL INCIDENTE]])</f>
        <v>202511</v>
      </c>
      <c r="B709" s="328" t="s">
        <v>8299</v>
      </c>
      <c r="C709" s="328" t="s">
        <v>6348</v>
      </c>
      <c r="D709" s="328" t="s">
        <v>1067</v>
      </c>
      <c r="E709" s="120" t="s">
        <v>400</v>
      </c>
      <c r="F709" s="328" t="s">
        <v>2</v>
      </c>
      <c r="G709" s="185">
        <v>21402437</v>
      </c>
      <c r="H709" t="s">
        <v>8314</v>
      </c>
      <c r="I709" s="329"/>
      <c r="J709" s="335"/>
      <c r="K709" s="328"/>
      <c r="L709" t="s">
        <v>8315</v>
      </c>
      <c r="M709" s="328"/>
      <c r="N709" s="119" t="s">
        <v>6498</v>
      </c>
      <c r="O709" s="1" t="s">
        <v>299</v>
      </c>
      <c r="P709" s="336" t="s">
        <v>8316</v>
      </c>
      <c r="Q709" s="6" t="s">
        <v>313</v>
      </c>
      <c r="R709" s="337"/>
      <c r="S709" s="328" t="s">
        <v>408</v>
      </c>
      <c r="T709" s="338">
        <v>45974</v>
      </c>
      <c r="U709" s="67" t="s">
        <v>8317</v>
      </c>
      <c r="V709" s="9">
        <v>46058</v>
      </c>
      <c r="W709" s="1" t="s">
        <v>141</v>
      </c>
      <c r="X709" s="328">
        <f>NETWORKDAYS(Tabla1[[#This Row],[FECHA DEL INCIDENTE]],Tabla1[[#This Row],[FECHA DE RESPUESTA]])</f>
        <v>61</v>
      </c>
      <c r="Y709" s="328" t="str">
        <f>IF(Tabla1[[#This Row],[ESTADO]]="ACTIVA","ACTIVA",IF(Tabla1[[#This Row],[ESTADO]]="CERRADA","CERRADA",IF(Tabla1[[#This Row],[ESTADO]]="TRASLADADA","CERRADA",IF(Tabla1[[#This Row],[ESTADO]]="DESMONTADA","CERRADA",IF(Tabla1[[#This Row],[ESTADO]]="SEGUIMIENTO","ACTIVA")))))</f>
        <v>CERRADA</v>
      </c>
      <c r="Z709" s="328" t="str">
        <f>+IF(Tabla1[[#This Row],[T. RESPUESTA]]&lt;=1,"24 HORAS",IF(Tabla1[[#This Row],[T. RESPUESTA]]=2,"48 HORAS",IF(Tabla1[[#This Row],[T. RESPUESTA]]=3,"72 HORAS",IF(Tabla1[[#This Row],[T. RESPUESTA]]=4,"96 HORAS",IF(Tabla1[[#This Row],[T. RESPUESTA]]=5,"120 HORAS",IF(Tabla1[[#This Row],[T. RESPUESTA]]&gt;=6,"6 DIAS O MAS","ERROR"))))))</f>
        <v>6 DIAS O MAS</v>
      </c>
      <c r="AA709" s="120" t="s">
        <v>6355</v>
      </c>
      <c r="AB709" s="120" t="str">
        <f>TEXT(Tabla1[[#This Row],[FECHA DEL INCIDENTE]],"MMM-DD")</f>
        <v>nov-13</v>
      </c>
      <c r="AC709" s="334" t="e">
        <f>VLOOKUP(G709,'Archivo data rimac reclamos'!B:C,2,0)</f>
        <v>#N/A</v>
      </c>
      <c r="AD709" s="334" t="e">
        <f>VLOOKUP(Tabla1[[#This Row],[dn]],'Reporte de casos MAD'!H:W,16,0)</f>
        <v>#N/A</v>
      </c>
      <c r="AE709" s="328" t="e">
        <f>VLOOKUP(Tabla1[[#This Row],[dn]],'HOJA 3 MEDICAMENTOS'!G:Q,11,0)</f>
        <v>#N/A</v>
      </c>
      <c r="AF709" s="329" t="e">
        <f>VLOOKUP(Tabla1[[#This Row],[dn]],'base pendientes viva 1a'!C:Q,15,0)</f>
        <v>#N/A</v>
      </c>
      <c r="AG709" s="329"/>
      <c r="AH709" s="329"/>
      <c r="AI709" s="328" t="str">
        <f>VLOOKUP(Tabla1[[#This Row],[MOTIVO]],clasificador!A:C,2,0)</f>
        <v>Acceso</v>
      </c>
      <c r="AJ709" s="328" t="str">
        <f>VLOOKUP(Tabla1[[#This Row],[MOTIVO]],clasificador!A:C,3,0)</f>
        <v>SERVICIO</v>
      </c>
      <c r="AK709" s="329"/>
      <c r="AL709" s="119"/>
      <c r="AM709" s="119"/>
      <c r="AN709" s="119"/>
      <c r="AO709" s="119"/>
      <c r="AP709" s="119"/>
      <c r="AQ709" s="119"/>
      <c r="AR709" s="119"/>
      <c r="AS709" s="119"/>
    </row>
    <row r="710" spans="1:45" ht="18.75" hidden="1" customHeight="1">
      <c r="A710" s="328">
        <f>YEAR(Tabla1[[#This Row],[FECHA DEL INCIDENTE]])*100+MONTH(Tabla1[[#This Row],[FECHA DEL INCIDENTE]])</f>
        <v>202511</v>
      </c>
      <c r="B710" s="328" t="s">
        <v>8299</v>
      </c>
      <c r="C710" s="328" t="s">
        <v>6348</v>
      </c>
      <c r="D710" s="328" t="s">
        <v>1067</v>
      </c>
      <c r="E710" s="120" t="s">
        <v>400</v>
      </c>
      <c r="F710" s="328" t="s">
        <v>2</v>
      </c>
      <c r="G710" s="333">
        <v>42136002</v>
      </c>
      <c r="H710" s="334" t="s">
        <v>8318</v>
      </c>
      <c r="I710" s="329"/>
      <c r="J710" s="335"/>
      <c r="K710" s="328"/>
      <c r="L710" s="328" t="s">
        <v>8319</v>
      </c>
      <c r="M710" s="328"/>
      <c r="N710" s="329" t="s">
        <v>298</v>
      </c>
      <c r="O710" s="328" t="s">
        <v>299</v>
      </c>
      <c r="P710" s="336" t="s">
        <v>8320</v>
      </c>
      <c r="Q710" s="155" t="s">
        <v>6901</v>
      </c>
      <c r="R710" s="337"/>
      <c r="S710" s="328" t="s">
        <v>331</v>
      </c>
      <c r="T710" s="338">
        <v>45979</v>
      </c>
      <c r="U710" s="339" t="s">
        <v>8321</v>
      </c>
      <c r="V710" s="338">
        <v>45980</v>
      </c>
      <c r="W710" s="328" t="s">
        <v>141</v>
      </c>
      <c r="X710" s="328">
        <f>NETWORKDAYS(Tabla1[[#This Row],[FECHA DEL INCIDENTE]],Tabla1[[#This Row],[FECHA DE RESPUESTA]])</f>
        <v>2</v>
      </c>
      <c r="Y710" s="120" t="str">
        <f>IF(Tabla1[[#This Row],[ESTADO]]="ACTIVA","ACTIVA",IF(Tabla1[[#This Row],[ESTADO]]="CERRADA","CERRADA",IF(Tabla1[[#This Row],[ESTADO]]="TRASLADADA","CERRADA",IF(Tabla1[[#This Row],[ESTADO]]="DESMONTADA","CERRADA",IF(Tabla1[[#This Row],[ESTADO]]="SEGUIMIENTO","ACTIVA")))))</f>
        <v>CERRADA</v>
      </c>
      <c r="Z710" s="328" t="str">
        <f>+IF(Tabla1[[#This Row],[T. RESPUESTA]]&lt;=1,"24 HORAS",IF(Tabla1[[#This Row],[T. RESPUESTA]]=2,"48 HORAS",IF(Tabla1[[#This Row],[T. RESPUESTA]]=3,"72 HORAS",IF(Tabla1[[#This Row],[T. RESPUESTA]]=4,"96 HORAS",IF(Tabla1[[#This Row],[T. RESPUESTA]]=5,"120 HORAS",IF(Tabla1[[#This Row],[T. RESPUESTA]]&gt;=6,"6 DIAS O MAS","ERROR"))))))</f>
        <v>48 HORAS</v>
      </c>
      <c r="AA710" s="120" t="s">
        <v>6355</v>
      </c>
      <c r="AB710" s="120" t="str">
        <f>TEXT(Tabla1[[#This Row],[FECHA DEL INCIDENTE]],"MMM-DD")</f>
        <v>nov-18</v>
      </c>
      <c r="AC710" s="334" t="e">
        <f>VLOOKUP(G710,'Archivo data rimac reclamos'!B:C,2,0)</f>
        <v>#N/A</v>
      </c>
      <c r="AD710" s="334" t="e">
        <f>VLOOKUP(Tabla1[[#This Row],[dn]],'Reporte de casos MAD'!H:W,16,0)</f>
        <v>#N/A</v>
      </c>
      <c r="AE710" s="328" t="e">
        <f>VLOOKUP(Tabla1[[#This Row],[dn]],'HOJA 3 MEDICAMENTOS'!G:Q,11,0)</f>
        <v>#N/A</v>
      </c>
      <c r="AF710" s="329" t="e">
        <f>VLOOKUP(Tabla1[[#This Row],[dn]],'base pendientes viva 1a'!C:Q,15,0)</f>
        <v>#N/A</v>
      </c>
      <c r="AG710" s="329"/>
      <c r="AH710" s="329"/>
      <c r="AI710" s="328" t="str">
        <f>VLOOKUP(Tabla1[[#This Row],[MOTIVO]],clasificador!A:C,2,0)</f>
        <v>Atencion Asistencial</v>
      </c>
      <c r="AJ710" s="328" t="str">
        <f>VLOOKUP(Tabla1[[#This Row],[MOTIVO]],clasificador!A:C,3,0)</f>
        <v>SERVICIO</v>
      </c>
      <c r="AK710" s="329"/>
      <c r="AL710" s="119"/>
      <c r="AM710" s="119"/>
      <c r="AN710" s="119"/>
      <c r="AO710" s="119"/>
      <c r="AP710" s="119"/>
      <c r="AQ710" s="119"/>
      <c r="AR710" s="119"/>
      <c r="AS710" s="119"/>
    </row>
    <row r="711" spans="1:45" ht="18.75" hidden="1" customHeight="1">
      <c r="A711" s="328">
        <f>YEAR(Tabla1[[#This Row],[FECHA DEL INCIDENTE]])*100+MONTH(Tabla1[[#This Row],[FECHA DEL INCIDENTE]])</f>
        <v>202511</v>
      </c>
      <c r="B711" s="328" t="s">
        <v>8299</v>
      </c>
      <c r="C711" s="328" t="s">
        <v>6348</v>
      </c>
      <c r="D711" s="328" t="s">
        <v>1067</v>
      </c>
      <c r="E711" s="120" t="s">
        <v>400</v>
      </c>
      <c r="F711" s="328" t="s">
        <v>2</v>
      </c>
      <c r="G711" s="333">
        <v>23993607</v>
      </c>
      <c r="H711" s="334" t="s">
        <v>8322</v>
      </c>
      <c r="I711" s="329"/>
      <c r="J711" s="335"/>
      <c r="K711" s="328"/>
      <c r="L711" s="328"/>
      <c r="M711" s="328"/>
      <c r="N711" s="119" t="s">
        <v>6498</v>
      </c>
      <c r="O711" s="1" t="s">
        <v>299</v>
      </c>
      <c r="P711" s="336" t="s">
        <v>8323</v>
      </c>
      <c r="Q711" s="340" t="s">
        <v>6352</v>
      </c>
      <c r="R711" s="337"/>
      <c r="S711" s="328" t="s">
        <v>6353</v>
      </c>
      <c r="T711" s="338">
        <v>45985</v>
      </c>
      <c r="U711" s="153" t="s">
        <v>8324</v>
      </c>
      <c r="V711" s="160">
        <v>46009</v>
      </c>
      <c r="W711" s="1" t="s">
        <v>141</v>
      </c>
      <c r="X711" s="328">
        <f>NETWORKDAYS(Tabla1[[#This Row],[FECHA DEL INCIDENTE]],Tabla1[[#This Row],[FECHA DE RESPUESTA]])</f>
        <v>19</v>
      </c>
      <c r="Y711" s="120" t="str">
        <f>IF(Tabla1[[#This Row],[ESTADO]]="ACTIVA","ACTIVA",IF(Tabla1[[#This Row],[ESTADO]]="CERRADA","CERRADA",IF(Tabla1[[#This Row],[ESTADO]]="TRASLADADA","CERRADA",IF(Tabla1[[#This Row],[ESTADO]]="DESMONTADA","CERRADA",IF(Tabla1[[#This Row],[ESTADO]]="SEGUIMIENTO","ACTIVA")))))</f>
        <v>CERRADA</v>
      </c>
      <c r="Z711" s="328" t="str">
        <f>+IF(Tabla1[[#This Row],[T. RESPUESTA]]&lt;=1,"24 HORAS",IF(Tabla1[[#This Row],[T. RESPUESTA]]=2,"48 HORAS",IF(Tabla1[[#This Row],[T. RESPUESTA]]=3,"72 HORAS",IF(Tabla1[[#This Row],[T. RESPUESTA]]=4,"96 HORAS",IF(Tabla1[[#This Row],[T. RESPUESTA]]=5,"120 HORAS",IF(Tabla1[[#This Row],[T. RESPUESTA]]&gt;=6,"6 DIAS O MAS","ERROR"))))))</f>
        <v>6 DIAS O MAS</v>
      </c>
      <c r="AA711" s="120" t="s">
        <v>6355</v>
      </c>
      <c r="AB711" s="120" t="str">
        <f>TEXT(Tabla1[[#This Row],[FECHA DEL INCIDENTE]],"MMM-DD")</f>
        <v>nov-24</v>
      </c>
      <c r="AC711" s="334" t="e">
        <f>VLOOKUP(G711,'Archivo data rimac reclamos'!B:C,2,0)</f>
        <v>#N/A</v>
      </c>
      <c r="AD711" s="334" t="e">
        <f>VLOOKUP(Tabla1[[#This Row],[dn]],'Reporte de casos MAD'!H:W,16,0)</f>
        <v>#N/A</v>
      </c>
      <c r="AE711" s="328" t="e">
        <f>VLOOKUP(Tabla1[[#This Row],[dn]],'HOJA 3 MEDICAMENTOS'!G:Q,11,0)</f>
        <v>#N/A</v>
      </c>
      <c r="AF711" s="329" t="e">
        <f>VLOOKUP(Tabla1[[#This Row],[dn]],'base pendientes viva 1a'!C:Q,15,0)</f>
        <v>#N/A</v>
      </c>
      <c r="AG711" s="329"/>
      <c r="AH711" s="329"/>
      <c r="AI711" s="328" t="str">
        <f>VLOOKUP(Tabla1[[#This Row],[MOTIVO]],clasificador!A:C,2,0)</f>
        <v>Medicamentos</v>
      </c>
      <c r="AJ711" s="328" t="str">
        <f>VLOOKUP(Tabla1[[#This Row],[MOTIVO]],clasificador!A:C,3,0)</f>
        <v>SERVICIO</v>
      </c>
      <c r="AK711" s="329"/>
      <c r="AL711" s="119"/>
      <c r="AM711" s="119"/>
      <c r="AN711" s="119"/>
      <c r="AO711" s="119"/>
      <c r="AP711" s="119"/>
      <c r="AQ711" s="119"/>
      <c r="AR711" s="119"/>
      <c r="AS711" s="119"/>
    </row>
    <row r="712" spans="1:45" ht="18.75" hidden="1" customHeight="1">
      <c r="A712" s="328">
        <f>YEAR(Tabla1[[#This Row],[FECHA DEL INCIDENTE]])*100+MONTH(Tabla1[[#This Row],[FECHA DEL INCIDENTE]])</f>
        <v>202511</v>
      </c>
      <c r="B712" s="328" t="s">
        <v>8299</v>
      </c>
      <c r="C712" s="328" t="s">
        <v>6348</v>
      </c>
      <c r="D712" s="328" t="s">
        <v>1067</v>
      </c>
      <c r="E712" s="120" t="s">
        <v>400</v>
      </c>
      <c r="F712" s="328" t="s">
        <v>2</v>
      </c>
      <c r="G712" s="333">
        <v>40066085</v>
      </c>
      <c r="H712" s="334" t="s">
        <v>8325</v>
      </c>
      <c r="I712" s="329"/>
      <c r="J712" s="335">
        <v>997104601</v>
      </c>
      <c r="K712" s="92" t="s">
        <v>8326</v>
      </c>
      <c r="L712" s="328" t="s">
        <v>8327</v>
      </c>
      <c r="M712" s="328"/>
      <c r="N712" s="329" t="s">
        <v>26</v>
      </c>
      <c r="O712" s="1" t="s">
        <v>8215</v>
      </c>
      <c r="P712" s="336" t="s">
        <v>8328</v>
      </c>
      <c r="Q712" s="340" t="s">
        <v>313</v>
      </c>
      <c r="R712" s="337"/>
      <c r="S712" s="328" t="s">
        <v>339</v>
      </c>
      <c r="T712" s="338">
        <v>45988</v>
      </c>
      <c r="U712" s="67" t="s">
        <v>8329</v>
      </c>
      <c r="V712" s="9">
        <v>46056</v>
      </c>
      <c r="W712" s="1" t="s">
        <v>141</v>
      </c>
      <c r="X712" s="328">
        <f>NETWORKDAYS(Tabla1[[#This Row],[FECHA DEL INCIDENTE]],Tabla1[[#This Row],[FECHA DE RESPUESTA]])</f>
        <v>49</v>
      </c>
      <c r="Y712" s="328" t="str">
        <f>IF(Tabla1[[#This Row],[ESTADO]]="ACTIVA","ACTIVA",IF(Tabla1[[#This Row],[ESTADO]]="CERRADA","CERRADA",IF(Tabla1[[#This Row],[ESTADO]]="TRASLADADA","CERRADA",IF(Tabla1[[#This Row],[ESTADO]]="DESMONTADA","CERRADA",IF(Tabla1[[#This Row],[ESTADO]]="SEGUIMIENTO","ACTIVA")))))</f>
        <v>CERRADA</v>
      </c>
      <c r="Z712" s="328" t="str">
        <f>+IF(Tabla1[[#This Row],[T. RESPUESTA]]&lt;=1,"24 HORAS",IF(Tabla1[[#This Row],[T. RESPUESTA]]=2,"48 HORAS",IF(Tabla1[[#This Row],[T. RESPUESTA]]=3,"72 HORAS",IF(Tabla1[[#This Row],[T. RESPUESTA]]=4,"96 HORAS",IF(Tabla1[[#This Row],[T. RESPUESTA]]=5,"120 HORAS",IF(Tabla1[[#This Row],[T. RESPUESTA]]&gt;=6,"6 DIAS O MAS","ERROR"))))))</f>
        <v>6 DIAS O MAS</v>
      </c>
      <c r="AA712" s="120" t="s">
        <v>6355</v>
      </c>
      <c r="AB712" s="120" t="str">
        <f>TEXT(Tabla1[[#This Row],[FECHA DEL INCIDENTE]],"MMM-DD")</f>
        <v>nov-27</v>
      </c>
      <c r="AC712" s="334" t="e">
        <f>VLOOKUP(G712,'Archivo data rimac reclamos'!B:C,2,0)</f>
        <v>#N/A</v>
      </c>
      <c r="AD712" s="334" t="e">
        <f>VLOOKUP(Tabla1[[#This Row],[dn]],'Reporte de casos MAD'!H:W,16,0)</f>
        <v>#N/A</v>
      </c>
      <c r="AE712" s="328" t="e">
        <f>VLOOKUP(Tabla1[[#This Row],[dn]],'HOJA 3 MEDICAMENTOS'!G:Q,11,0)</f>
        <v>#N/A</v>
      </c>
      <c r="AF712" s="329" t="e">
        <f>VLOOKUP(Tabla1[[#This Row],[dn]],'base pendientes viva 1a'!C:Q,15,0)</f>
        <v>#N/A</v>
      </c>
      <c r="AG712" s="329"/>
      <c r="AH712" s="329"/>
      <c r="AI712" s="328" t="str">
        <f>VLOOKUP(Tabla1[[#This Row],[MOTIVO]],clasificador!A:C,2,0)</f>
        <v>Acceso</v>
      </c>
      <c r="AJ712" s="328" t="str">
        <f>VLOOKUP(Tabla1[[#This Row],[MOTIVO]],clasificador!A:C,3,0)</f>
        <v>SERVICIO</v>
      </c>
      <c r="AK712" s="329"/>
      <c r="AL712" s="119"/>
      <c r="AM712" s="119"/>
      <c r="AN712" s="119"/>
      <c r="AO712" s="119"/>
      <c r="AP712" s="119"/>
      <c r="AQ712" s="119"/>
      <c r="AR712" s="119"/>
      <c r="AS712" s="119"/>
    </row>
    <row r="713" spans="1:45" ht="18.75" hidden="1" customHeight="1">
      <c r="A713" s="328">
        <f>YEAR(Tabla1[[#This Row],[FECHA DEL INCIDENTE]])*100+MONTH(Tabla1[[#This Row],[FECHA DEL INCIDENTE]])</f>
        <v>202511</v>
      </c>
      <c r="B713" s="328" t="s">
        <v>8299</v>
      </c>
      <c r="C713" s="328" t="s">
        <v>6348</v>
      </c>
      <c r="D713" s="328" t="s">
        <v>1067</v>
      </c>
      <c r="E713" s="120" t="s">
        <v>400</v>
      </c>
      <c r="F713" s="328" t="s">
        <v>2</v>
      </c>
      <c r="G713" s="333"/>
      <c r="H713" s="334" t="s">
        <v>8330</v>
      </c>
      <c r="I713" s="329"/>
      <c r="J713" s="335"/>
      <c r="K713" s="328"/>
      <c r="L713" s="328"/>
      <c r="M713" s="328"/>
      <c r="N713" s="119" t="s">
        <v>6498</v>
      </c>
      <c r="O713" s="1" t="s">
        <v>299</v>
      </c>
      <c r="P713" s="336" t="s">
        <v>8331</v>
      </c>
      <c r="Q713" s="155" t="s">
        <v>6538</v>
      </c>
      <c r="R713" s="337" t="s">
        <v>272</v>
      </c>
      <c r="S713" s="328" t="s">
        <v>6539</v>
      </c>
      <c r="T713" s="338">
        <v>45989</v>
      </c>
      <c r="U713" s="153" t="s">
        <v>8332</v>
      </c>
      <c r="V713" s="160">
        <v>46011</v>
      </c>
      <c r="W713" s="1" t="s">
        <v>141</v>
      </c>
      <c r="X713" s="328">
        <f>NETWORKDAYS(Tabla1[[#This Row],[FECHA DEL INCIDENTE]],Tabla1[[#This Row],[FECHA DE RESPUESTA]])</f>
        <v>16</v>
      </c>
      <c r="Y713" s="120" t="str">
        <f>IF(Tabla1[[#This Row],[ESTADO]]="ACTIVA","ACTIVA",IF(Tabla1[[#This Row],[ESTADO]]="CERRADA","CERRADA",IF(Tabla1[[#This Row],[ESTADO]]="TRASLADADA","CERRADA",IF(Tabla1[[#This Row],[ESTADO]]="DESMONTADA","CERRADA",IF(Tabla1[[#This Row],[ESTADO]]="SEGUIMIENTO","ACTIVA")))))</f>
        <v>CERRADA</v>
      </c>
      <c r="Z713" s="328" t="str">
        <f>+IF(Tabla1[[#This Row],[T. RESPUESTA]]&lt;=1,"24 HORAS",IF(Tabla1[[#This Row],[T. RESPUESTA]]=2,"48 HORAS",IF(Tabla1[[#This Row],[T. RESPUESTA]]=3,"72 HORAS",IF(Tabla1[[#This Row],[T. RESPUESTA]]=4,"96 HORAS",IF(Tabla1[[#This Row],[T. RESPUESTA]]=5,"120 HORAS",IF(Tabla1[[#This Row],[T. RESPUESTA]]&gt;=6,"6 DIAS O MAS","ERROR"))))))</f>
        <v>6 DIAS O MAS</v>
      </c>
      <c r="AA713" s="120" t="s">
        <v>6355</v>
      </c>
      <c r="AB713" s="120" t="str">
        <f>TEXT(Tabla1[[#This Row],[FECHA DEL INCIDENTE]],"MMM-DD")</f>
        <v>nov-28</v>
      </c>
      <c r="AC713" s="334" t="e">
        <f>VLOOKUP(G713,'Archivo data rimac reclamos'!B:C,2,0)</f>
        <v>#N/A</v>
      </c>
      <c r="AD713" s="334" t="e">
        <f>VLOOKUP(Tabla1[[#This Row],[dn]],'Reporte de casos MAD'!H:W,16,0)</f>
        <v>#N/A</v>
      </c>
      <c r="AE713" s="328" t="e">
        <f>VLOOKUP(Tabla1[[#This Row],[dn]],'HOJA 3 MEDICAMENTOS'!G:Q,11,0)</f>
        <v>#N/A</v>
      </c>
      <c r="AF713" s="329" t="e">
        <f>VLOOKUP(Tabla1[[#This Row],[dn]],'base pendientes viva 1a'!C:Q,15,0)</f>
        <v>#N/A</v>
      </c>
      <c r="AG713" s="329"/>
      <c r="AH713" s="329"/>
      <c r="AI713" s="328" t="str">
        <f>VLOOKUP(Tabla1[[#This Row],[MOTIVO]],clasificador!A:C,2,0)</f>
        <v>Fallas TICS</v>
      </c>
      <c r="AJ713" s="328" t="str">
        <f>VLOOKUP(Tabla1[[#This Row],[MOTIVO]],clasificador!A:C,3,0)</f>
        <v>CALIDAD</v>
      </c>
      <c r="AK713" s="329"/>
      <c r="AL713" s="119"/>
      <c r="AM713" s="119"/>
      <c r="AN713" s="119"/>
      <c r="AO713" s="119"/>
      <c r="AP713" s="119"/>
      <c r="AQ713" s="119"/>
      <c r="AR713" s="119"/>
      <c r="AS713" s="119"/>
    </row>
    <row r="714" spans="1:45" ht="18.75" hidden="1" customHeight="1">
      <c r="A714" s="328">
        <f>YEAR(Tabla1[[#This Row],[FECHA DEL INCIDENTE]])*100+MONTH(Tabla1[[#This Row],[FECHA DEL INCIDENTE]])</f>
        <v>202512</v>
      </c>
      <c r="B714" s="328" t="s">
        <v>8299</v>
      </c>
      <c r="C714" s="328" t="s">
        <v>6348</v>
      </c>
      <c r="D714" s="328" t="s">
        <v>1067</v>
      </c>
      <c r="E714" s="120" t="s">
        <v>400</v>
      </c>
      <c r="F714" s="328" t="s">
        <v>2</v>
      </c>
      <c r="G714" s="333"/>
      <c r="H714" s="334" t="s">
        <v>8333</v>
      </c>
      <c r="I714" s="329"/>
      <c r="J714" s="335"/>
      <c r="K714" s="328"/>
      <c r="L714" s="328"/>
      <c r="M714" s="328"/>
      <c r="N714" s="119" t="s">
        <v>6498</v>
      </c>
      <c r="O714" s="1" t="s">
        <v>299</v>
      </c>
      <c r="P714" s="336" t="s">
        <v>8334</v>
      </c>
      <c r="Q714" s="340" t="s">
        <v>270</v>
      </c>
      <c r="R714" s="337"/>
      <c r="S714" s="328" t="s">
        <v>331</v>
      </c>
      <c r="T714" s="338">
        <v>45992</v>
      </c>
      <c r="U714" s="153" t="s">
        <v>8335</v>
      </c>
      <c r="V714" s="160">
        <v>46009</v>
      </c>
      <c r="W714" s="1" t="s">
        <v>141</v>
      </c>
      <c r="X714" s="328">
        <f>NETWORKDAYS(Tabla1[[#This Row],[FECHA DEL INCIDENTE]],Tabla1[[#This Row],[FECHA DE RESPUESTA]])</f>
        <v>14</v>
      </c>
      <c r="Y714" s="120" t="str">
        <f>IF(Tabla1[[#This Row],[ESTADO]]="ACTIVA","ACTIVA",IF(Tabla1[[#This Row],[ESTADO]]="CERRADA","CERRADA",IF(Tabla1[[#This Row],[ESTADO]]="TRASLADADA","CERRADA",IF(Tabla1[[#This Row],[ESTADO]]="DESMONTADA","CERRADA",IF(Tabla1[[#This Row],[ESTADO]]="SEGUIMIENTO","ACTIVA")))))</f>
        <v>CERRADA</v>
      </c>
      <c r="Z714" s="328" t="str">
        <f>+IF(Tabla1[[#This Row],[T. RESPUESTA]]&lt;=1,"24 HORAS",IF(Tabla1[[#This Row],[T. RESPUESTA]]=2,"48 HORAS",IF(Tabla1[[#This Row],[T. RESPUESTA]]=3,"72 HORAS",IF(Tabla1[[#This Row],[T. RESPUESTA]]=4,"96 HORAS",IF(Tabla1[[#This Row],[T. RESPUESTA]]=5,"120 HORAS",IF(Tabla1[[#This Row],[T. RESPUESTA]]&gt;=6,"6 DIAS O MAS","ERROR"))))))</f>
        <v>6 DIAS O MAS</v>
      </c>
      <c r="AA714" s="120" t="s">
        <v>6355</v>
      </c>
      <c r="AB714" s="120" t="str">
        <f>TEXT(Tabla1[[#This Row],[FECHA DEL INCIDENTE]],"MMM-DD")</f>
        <v>dic-01</v>
      </c>
      <c r="AC714" s="334" t="e">
        <f>VLOOKUP(G714,'Archivo data rimac reclamos'!B:C,2,0)</f>
        <v>#N/A</v>
      </c>
      <c r="AD714" s="334" t="e">
        <f>VLOOKUP(Tabla1[[#This Row],[dn]],'Reporte de casos MAD'!H:W,16,0)</f>
        <v>#N/A</v>
      </c>
      <c r="AE714" s="328" t="e">
        <f>VLOOKUP(Tabla1[[#This Row],[dn]],'HOJA 3 MEDICAMENTOS'!G:Q,11,0)</f>
        <v>#N/A</v>
      </c>
      <c r="AF714" s="329" t="e">
        <f>VLOOKUP(Tabla1[[#This Row],[dn]],'base pendientes viva 1a'!C:Q,15,0)</f>
        <v>#N/A</v>
      </c>
      <c r="AG714" s="329"/>
      <c r="AH714" s="329"/>
      <c r="AI714" s="328" t="str">
        <f>VLOOKUP(Tabla1[[#This Row],[MOTIVO]],clasificador!A:C,2,0)</f>
        <v>Atención Asistencial</v>
      </c>
      <c r="AJ714" s="328" t="str">
        <f>VLOOKUP(Tabla1[[#This Row],[MOTIVO]],clasificador!A:C,3,0)</f>
        <v>CALIDAD</v>
      </c>
      <c r="AK714" s="329"/>
      <c r="AL714" s="119"/>
      <c r="AM714" s="119"/>
      <c r="AN714" s="119"/>
      <c r="AO714" s="119"/>
      <c r="AP714" s="119"/>
      <c r="AQ714" s="119"/>
      <c r="AR714" s="119"/>
      <c r="AS714" s="119"/>
    </row>
    <row r="715" spans="1:45" ht="18.75" hidden="1" customHeight="1">
      <c r="A715" s="328">
        <f>YEAR(Tabla1[[#This Row],[FECHA DEL INCIDENTE]])*100+MONTH(Tabla1[[#This Row],[FECHA DEL INCIDENTE]])</f>
        <v>202512</v>
      </c>
      <c r="B715" s="328" t="s">
        <v>8299</v>
      </c>
      <c r="C715" s="328" t="s">
        <v>6348</v>
      </c>
      <c r="D715" s="328" t="s">
        <v>1067</v>
      </c>
      <c r="E715" s="120" t="s">
        <v>400</v>
      </c>
      <c r="F715" s="328" t="s">
        <v>2</v>
      </c>
      <c r="G715" s="333">
        <v>10542452</v>
      </c>
      <c r="H715" s="334" t="s">
        <v>8336</v>
      </c>
      <c r="I715" s="329"/>
      <c r="J715" s="335">
        <v>950920889</v>
      </c>
      <c r="K715" s="328"/>
      <c r="L715" s="328"/>
      <c r="M715" s="328"/>
      <c r="N715" s="119" t="s">
        <v>6498</v>
      </c>
      <c r="O715" s="1" t="s">
        <v>299</v>
      </c>
      <c r="P715" s="340" t="s">
        <v>8337</v>
      </c>
      <c r="Q715" s="340" t="s">
        <v>6352</v>
      </c>
      <c r="R715" s="337" t="s">
        <v>272</v>
      </c>
      <c r="S715" s="328" t="s">
        <v>6353</v>
      </c>
      <c r="T715" s="341">
        <v>45994</v>
      </c>
      <c r="U715" s="339" t="s">
        <v>8338</v>
      </c>
      <c r="V715" s="9">
        <v>46056</v>
      </c>
      <c r="W715" s="328" t="s">
        <v>141</v>
      </c>
      <c r="X715" s="328">
        <f>NETWORKDAYS(Tabla1[[#This Row],[FECHA DEL INCIDENTE]],Tabla1[[#This Row],[FECHA DE RESPUESTA]])</f>
        <v>45</v>
      </c>
      <c r="Y715" s="120" t="str">
        <f>IF(Tabla1[[#This Row],[ESTADO]]="ACTIVA","ACTIVA",IF(Tabla1[[#This Row],[ESTADO]]="CERRADA","CERRADA",IF(Tabla1[[#This Row],[ESTADO]]="TRASLADADA","CERRADA",IF(Tabla1[[#This Row],[ESTADO]]="DESMONTADA","CERRADA",IF(Tabla1[[#This Row],[ESTADO]]="SEGUIMIENTO","ACTIVA")))))</f>
        <v>CERRADA</v>
      </c>
      <c r="Z715" s="328" t="str">
        <f>+IF(Tabla1[[#This Row],[T. RESPUESTA]]&lt;=1,"24 HORAS",IF(Tabla1[[#This Row],[T. RESPUESTA]]=2,"48 HORAS",IF(Tabla1[[#This Row],[T. RESPUESTA]]=3,"72 HORAS",IF(Tabla1[[#This Row],[T. RESPUESTA]]=4,"96 HORAS",IF(Tabla1[[#This Row],[T. RESPUESTA]]=5,"120 HORAS",IF(Tabla1[[#This Row],[T. RESPUESTA]]&gt;=6,"6 DIAS O MAS","ERROR"))))))</f>
        <v>6 DIAS O MAS</v>
      </c>
      <c r="AA715" s="120" t="s">
        <v>6355</v>
      </c>
      <c r="AB715" s="120" t="str">
        <f>TEXT(Tabla1[[#This Row],[FECHA DEL INCIDENTE]],"MMM-DD")</f>
        <v>dic-03</v>
      </c>
      <c r="AC715" s="334" t="e">
        <f>VLOOKUP(G715,'Archivo data rimac reclamos'!B:C,2,0)</f>
        <v>#N/A</v>
      </c>
      <c r="AD715" s="334" t="e">
        <f>VLOOKUP(Tabla1[[#This Row],[dn]],'Reporte de casos MAD'!H:W,16,0)</f>
        <v>#N/A</v>
      </c>
      <c r="AE715" s="328" t="e">
        <f>VLOOKUP(Tabla1[[#This Row],[dn]],'HOJA 3 MEDICAMENTOS'!G:Q,11,0)</f>
        <v>#N/A</v>
      </c>
      <c r="AF715" s="329" t="e">
        <f>VLOOKUP(Tabla1[[#This Row],[dn]],'base pendientes viva 1a'!C:Q,15,0)</f>
        <v>#N/A</v>
      </c>
      <c r="AG715" s="329"/>
      <c r="AH715" s="329"/>
      <c r="AI715" s="328" t="str">
        <f>VLOOKUP(Tabla1[[#This Row],[MOTIVO]],clasificador!A:C,2,0)</f>
        <v>Medicamentos</v>
      </c>
      <c r="AJ715" s="328" t="str">
        <f>VLOOKUP(Tabla1[[#This Row],[MOTIVO]],clasificador!A:C,3,0)</f>
        <v>SERVICIO</v>
      </c>
      <c r="AK715" s="329"/>
      <c r="AL715" s="119"/>
      <c r="AM715" s="119"/>
      <c r="AN715" s="119"/>
      <c r="AO715" s="119"/>
      <c r="AP715" s="119"/>
      <c r="AQ715" s="119"/>
      <c r="AR715" s="119"/>
      <c r="AS715" s="119"/>
    </row>
    <row r="716" spans="1:45" ht="18.75" hidden="1" customHeight="1">
      <c r="A716" s="328">
        <f>YEAR(Tabla1[[#This Row],[FECHA DEL INCIDENTE]])*100+MONTH(Tabla1[[#This Row],[FECHA DEL INCIDENTE]])</f>
        <v>202512</v>
      </c>
      <c r="B716" s="328" t="s">
        <v>8299</v>
      </c>
      <c r="C716" s="328" t="s">
        <v>6348</v>
      </c>
      <c r="D716" s="328" t="s">
        <v>1067</v>
      </c>
      <c r="E716" s="120" t="s">
        <v>400</v>
      </c>
      <c r="F716" s="328" t="s">
        <v>2</v>
      </c>
      <c r="G716" s="333">
        <v>2802103</v>
      </c>
      <c r="H716" s="334" t="s">
        <v>8339</v>
      </c>
      <c r="I716" s="329"/>
      <c r="J716" s="335"/>
      <c r="K716" s="328"/>
      <c r="L716" s="328"/>
      <c r="M716" s="328"/>
      <c r="N716" s="119" t="s">
        <v>6498</v>
      </c>
      <c r="O716" s="1" t="s">
        <v>299</v>
      </c>
      <c r="P716" s="336" t="s">
        <v>8340</v>
      </c>
      <c r="Q716" s="340" t="s">
        <v>6352</v>
      </c>
      <c r="R716" s="337" t="s">
        <v>272</v>
      </c>
      <c r="S716" s="328" t="s">
        <v>6353</v>
      </c>
      <c r="T716" s="341">
        <v>45995</v>
      </c>
      <c r="U716" s="339" t="s">
        <v>8341</v>
      </c>
      <c r="V716" s="9">
        <v>46056</v>
      </c>
      <c r="W716" s="328" t="s">
        <v>141</v>
      </c>
      <c r="X716" s="328">
        <f>NETWORKDAYS(Tabla1[[#This Row],[FECHA DEL INCIDENTE]],Tabla1[[#This Row],[FECHA DE RESPUESTA]])</f>
        <v>44</v>
      </c>
      <c r="Y716" s="120" t="str">
        <f>IF(Tabla1[[#This Row],[ESTADO]]="ACTIVA","ACTIVA",IF(Tabla1[[#This Row],[ESTADO]]="CERRADA","CERRADA",IF(Tabla1[[#This Row],[ESTADO]]="TRASLADADA","CERRADA",IF(Tabla1[[#This Row],[ESTADO]]="DESMONTADA","CERRADA",IF(Tabla1[[#This Row],[ESTADO]]="SEGUIMIENTO","ACTIVA")))))</f>
        <v>CERRADA</v>
      </c>
      <c r="Z716" s="328" t="str">
        <f>+IF(Tabla1[[#This Row],[T. RESPUESTA]]&lt;=1,"24 HORAS",IF(Tabla1[[#This Row],[T. RESPUESTA]]=2,"48 HORAS",IF(Tabla1[[#This Row],[T. RESPUESTA]]=3,"72 HORAS",IF(Tabla1[[#This Row],[T. RESPUESTA]]=4,"96 HORAS",IF(Tabla1[[#This Row],[T. RESPUESTA]]=5,"120 HORAS",IF(Tabla1[[#This Row],[T. RESPUESTA]]&gt;=6,"6 DIAS O MAS","ERROR"))))))</f>
        <v>6 DIAS O MAS</v>
      </c>
      <c r="AA716" s="120" t="s">
        <v>6355</v>
      </c>
      <c r="AB716" s="120" t="str">
        <f>TEXT(Tabla1[[#This Row],[FECHA DEL INCIDENTE]],"MMM-DD")</f>
        <v>dic-04</v>
      </c>
      <c r="AC716" s="334" t="e">
        <f>VLOOKUP(G716,'Archivo data rimac reclamos'!B:C,2,0)</f>
        <v>#N/A</v>
      </c>
      <c r="AD716" s="334" t="e">
        <f>VLOOKUP(Tabla1[[#This Row],[dn]],'Reporte de casos MAD'!H:W,16,0)</f>
        <v>#N/A</v>
      </c>
      <c r="AE716" s="328" t="e">
        <f>VLOOKUP(Tabla1[[#This Row],[dn]],'HOJA 3 MEDICAMENTOS'!G:Q,11,0)</f>
        <v>#N/A</v>
      </c>
      <c r="AF716" s="329" t="e">
        <f>VLOOKUP(Tabla1[[#This Row],[dn]],'base pendientes viva 1a'!C:Q,15,0)</f>
        <v>#N/A</v>
      </c>
      <c r="AG716" s="329"/>
      <c r="AH716" s="329"/>
      <c r="AI716" s="328" t="str">
        <f>VLOOKUP(Tabla1[[#This Row],[MOTIVO]],clasificador!A:C,2,0)</f>
        <v>Medicamentos</v>
      </c>
      <c r="AJ716" s="328" t="str">
        <f>VLOOKUP(Tabla1[[#This Row],[MOTIVO]],clasificador!A:C,3,0)</f>
        <v>SERVICIO</v>
      </c>
      <c r="AK716" s="329"/>
      <c r="AL716" s="119"/>
      <c r="AM716" s="119"/>
      <c r="AN716" s="119"/>
      <c r="AO716" s="119"/>
      <c r="AP716" s="119"/>
      <c r="AQ716" s="119"/>
      <c r="AR716" s="119"/>
      <c r="AS716" s="119"/>
    </row>
    <row r="717" spans="1:45" ht="18.75" hidden="1" customHeight="1">
      <c r="A717" s="328">
        <f>YEAR(Tabla1[[#This Row],[FECHA DEL INCIDENTE]])*100+MONTH(Tabla1[[#This Row],[FECHA DEL INCIDENTE]])</f>
        <v>202512</v>
      </c>
      <c r="B717" s="328" t="s">
        <v>8299</v>
      </c>
      <c r="C717" s="328" t="s">
        <v>6348</v>
      </c>
      <c r="D717" s="328" t="s">
        <v>1067</v>
      </c>
      <c r="E717" s="120" t="s">
        <v>400</v>
      </c>
      <c r="F717" s="328" t="s">
        <v>2</v>
      </c>
      <c r="G717" s="333">
        <v>8462833</v>
      </c>
      <c r="H717" s="334" t="s">
        <v>8342</v>
      </c>
      <c r="I717" s="329"/>
      <c r="J717" s="248">
        <v>986095220</v>
      </c>
      <c r="K717" s="328"/>
      <c r="L717" s="328"/>
      <c r="M717" s="328"/>
      <c r="N717" s="119" t="s">
        <v>6498</v>
      </c>
      <c r="O717" s="1" t="s">
        <v>299</v>
      </c>
      <c r="P717" s="336" t="s">
        <v>8343</v>
      </c>
      <c r="Q717" s="6" t="s">
        <v>313</v>
      </c>
      <c r="R717" s="337"/>
      <c r="S717" s="328" t="s">
        <v>6529</v>
      </c>
      <c r="T717" s="338">
        <v>45995</v>
      </c>
      <c r="U717" s="339" t="s">
        <v>8344</v>
      </c>
      <c r="V717" s="338">
        <v>45995</v>
      </c>
      <c r="W717" s="328" t="s">
        <v>141</v>
      </c>
      <c r="X717" s="328">
        <f>NETWORKDAYS(Tabla1[[#This Row],[FECHA DEL INCIDENTE]],Tabla1[[#This Row],[FECHA DE RESPUESTA]])</f>
        <v>1</v>
      </c>
      <c r="Y717" s="120" t="str">
        <f>IF(Tabla1[[#This Row],[ESTADO]]="ACTIVA","ACTIVA",IF(Tabla1[[#This Row],[ESTADO]]="CERRADA","CERRADA",IF(Tabla1[[#This Row],[ESTADO]]="TRASLADADA","CERRADA",IF(Tabla1[[#This Row],[ESTADO]]="DESMONTADA","CERRADA",IF(Tabla1[[#This Row],[ESTADO]]="SEGUIMIENTO","ACTIVA")))))</f>
        <v>CERRADA</v>
      </c>
      <c r="Z717" s="328" t="str">
        <f>+IF(Tabla1[[#This Row],[T. RESPUESTA]]&lt;=1,"24 HORAS",IF(Tabla1[[#This Row],[T. RESPUESTA]]=2,"48 HORAS",IF(Tabla1[[#This Row],[T. RESPUESTA]]=3,"72 HORAS",IF(Tabla1[[#This Row],[T. RESPUESTA]]=4,"96 HORAS",IF(Tabla1[[#This Row],[T. RESPUESTA]]=5,"120 HORAS",IF(Tabla1[[#This Row],[T. RESPUESTA]]&gt;=6,"6 DIAS O MAS","ERROR"))))))</f>
        <v>24 HORAS</v>
      </c>
      <c r="AA717" s="120" t="s">
        <v>6355</v>
      </c>
      <c r="AB717" s="120" t="str">
        <f>TEXT(Tabla1[[#This Row],[FECHA DEL INCIDENTE]],"MMM-DD")</f>
        <v>dic-04</v>
      </c>
      <c r="AC717" s="334" t="e">
        <f>VLOOKUP(G717,'Archivo data rimac reclamos'!B:C,2,0)</f>
        <v>#N/A</v>
      </c>
      <c r="AD717" s="334" t="e">
        <f>VLOOKUP(Tabla1[[#This Row],[dn]],'Reporte de casos MAD'!H:W,16,0)</f>
        <v>#N/A</v>
      </c>
      <c r="AE717" s="328" t="e">
        <f>VLOOKUP(Tabla1[[#This Row],[dn]],'HOJA 3 MEDICAMENTOS'!G:Q,11,0)</f>
        <v>#N/A</v>
      </c>
      <c r="AF717" s="329" t="e">
        <f>VLOOKUP(Tabla1[[#This Row],[dn]],'base pendientes viva 1a'!C:Q,15,0)</f>
        <v>#N/A</v>
      </c>
      <c r="AG717" s="329"/>
      <c r="AH717" s="329"/>
      <c r="AI717" s="328" t="str">
        <f>VLOOKUP(Tabla1[[#This Row],[MOTIVO]],clasificador!A:C,2,0)</f>
        <v>Acceso</v>
      </c>
      <c r="AJ717" s="328" t="str">
        <f>VLOOKUP(Tabla1[[#This Row],[MOTIVO]],clasificador!A:C,3,0)</f>
        <v>SERVICIO</v>
      </c>
      <c r="AK717" s="329"/>
      <c r="AL717" s="119"/>
      <c r="AM717" s="119"/>
      <c r="AN717" s="119"/>
      <c r="AO717" s="119"/>
      <c r="AP717" s="119"/>
      <c r="AQ717" s="119"/>
      <c r="AR717" s="119"/>
      <c r="AS717" s="119"/>
    </row>
    <row r="718" spans="1:45" ht="18.75" hidden="1" customHeight="1">
      <c r="A718" s="328">
        <f>YEAR(Tabla1[[#This Row],[FECHA DEL INCIDENTE]])*100+MONTH(Tabla1[[#This Row],[FECHA DEL INCIDENTE]])</f>
        <v>202512</v>
      </c>
      <c r="B718" s="328" t="s">
        <v>8299</v>
      </c>
      <c r="C718" s="328" t="s">
        <v>6348</v>
      </c>
      <c r="D718" s="328" t="s">
        <v>1067</v>
      </c>
      <c r="E718" s="120" t="s">
        <v>400</v>
      </c>
      <c r="F718" s="328" t="s">
        <v>2</v>
      </c>
      <c r="G718" s="333">
        <v>76091275</v>
      </c>
      <c r="H718" s="334" t="s">
        <v>8345</v>
      </c>
      <c r="I718" s="329"/>
      <c r="J718" s="335" t="s">
        <v>8346</v>
      </c>
      <c r="K718" s="328"/>
      <c r="L718" s="328"/>
      <c r="M718" s="328"/>
      <c r="N718" s="119" t="s">
        <v>6498</v>
      </c>
      <c r="O718" s="1" t="s">
        <v>299</v>
      </c>
      <c r="P718" s="340" t="s">
        <v>8347</v>
      </c>
      <c r="Q718" s="340" t="s">
        <v>270</v>
      </c>
      <c r="R718" s="337"/>
      <c r="S718" s="328" t="s">
        <v>320</v>
      </c>
      <c r="T718" s="338">
        <v>45996</v>
      </c>
      <c r="U718" s="339" t="s">
        <v>8348</v>
      </c>
      <c r="V718" s="338">
        <v>45996</v>
      </c>
      <c r="W718" s="328" t="s">
        <v>141</v>
      </c>
      <c r="X718" s="328">
        <f>NETWORKDAYS(Tabla1[[#This Row],[FECHA DEL INCIDENTE]],Tabla1[[#This Row],[FECHA DE RESPUESTA]])</f>
        <v>1</v>
      </c>
      <c r="Y718" s="120" t="str">
        <f>IF(Tabla1[[#This Row],[ESTADO]]="ACTIVA","ACTIVA",IF(Tabla1[[#This Row],[ESTADO]]="CERRADA","CERRADA",IF(Tabla1[[#This Row],[ESTADO]]="TRASLADADA","CERRADA",IF(Tabla1[[#This Row],[ESTADO]]="DESMONTADA","CERRADA",IF(Tabla1[[#This Row],[ESTADO]]="SEGUIMIENTO","ACTIVA")))))</f>
        <v>CERRADA</v>
      </c>
      <c r="Z718" s="328" t="str">
        <f>+IF(Tabla1[[#This Row],[T. RESPUESTA]]&lt;=1,"24 HORAS",IF(Tabla1[[#This Row],[T. RESPUESTA]]=2,"48 HORAS",IF(Tabla1[[#This Row],[T. RESPUESTA]]=3,"72 HORAS",IF(Tabla1[[#This Row],[T. RESPUESTA]]=4,"96 HORAS",IF(Tabla1[[#This Row],[T. RESPUESTA]]=5,"120 HORAS",IF(Tabla1[[#This Row],[T. RESPUESTA]]&gt;=6,"6 DIAS O MAS","ERROR"))))))</f>
        <v>24 HORAS</v>
      </c>
      <c r="AA718" s="120" t="s">
        <v>6355</v>
      </c>
      <c r="AB718" s="120" t="str">
        <f>TEXT(Tabla1[[#This Row],[FECHA DEL INCIDENTE]],"MMM-DD")</f>
        <v>dic-05</v>
      </c>
      <c r="AC718" s="334" t="e">
        <f>VLOOKUP(G718,'Archivo data rimac reclamos'!B:C,2,0)</f>
        <v>#N/A</v>
      </c>
      <c r="AD718" s="334" t="e">
        <f>VLOOKUP(Tabla1[[#This Row],[dn]],'Reporte de casos MAD'!H:W,16,0)</f>
        <v>#N/A</v>
      </c>
      <c r="AE718" s="328" t="e">
        <f>VLOOKUP(Tabla1[[#This Row],[dn]],'HOJA 3 MEDICAMENTOS'!G:Q,11,0)</f>
        <v>#N/A</v>
      </c>
      <c r="AF718" s="329" t="e">
        <f>VLOOKUP(Tabla1[[#This Row],[dn]],'base pendientes viva 1a'!C:Q,15,0)</f>
        <v>#N/A</v>
      </c>
      <c r="AG718" s="329"/>
      <c r="AH718" s="329"/>
      <c r="AI718" s="328" t="str">
        <f>VLOOKUP(Tabla1[[#This Row],[MOTIVO]],clasificador!A:C,2,0)</f>
        <v>Atención Asistencial</v>
      </c>
      <c r="AJ718" s="328" t="str">
        <f>VLOOKUP(Tabla1[[#This Row],[MOTIVO]],clasificador!A:C,3,0)</f>
        <v>CALIDAD</v>
      </c>
      <c r="AK718" s="329"/>
      <c r="AL718" s="119"/>
      <c r="AM718" s="119"/>
      <c r="AN718" s="119"/>
      <c r="AO718" s="119"/>
      <c r="AP718" s="119"/>
      <c r="AQ718" s="119"/>
      <c r="AR718" s="119"/>
      <c r="AS718" s="119"/>
    </row>
    <row r="719" spans="1:45" ht="18.75" hidden="1" customHeight="1">
      <c r="A719" s="328">
        <f>YEAR(Tabla1[[#This Row],[FECHA DEL INCIDENTE]])*100+MONTH(Tabla1[[#This Row],[FECHA DEL INCIDENTE]])</f>
        <v>202512</v>
      </c>
      <c r="B719" s="328" t="s">
        <v>8299</v>
      </c>
      <c r="C719" s="328" t="s">
        <v>6348</v>
      </c>
      <c r="D719" s="328" t="s">
        <v>1067</v>
      </c>
      <c r="E719" s="120" t="s">
        <v>400</v>
      </c>
      <c r="F719" s="328" t="s">
        <v>2</v>
      </c>
      <c r="G719" s="333">
        <v>46783972</v>
      </c>
      <c r="H719" s="334" t="s">
        <v>8349</v>
      </c>
      <c r="I719" s="329"/>
      <c r="J719" s="335">
        <v>998001829</v>
      </c>
      <c r="K719" s="328"/>
      <c r="L719" s="328"/>
      <c r="M719" s="328"/>
      <c r="N719" s="119" t="s">
        <v>6498</v>
      </c>
      <c r="O719" s="1" t="s">
        <v>299</v>
      </c>
      <c r="P719" s="336" t="s">
        <v>8350</v>
      </c>
      <c r="Q719" t="s">
        <v>6521</v>
      </c>
      <c r="R719" s="337" t="s">
        <v>7496</v>
      </c>
      <c r="S719" s="328" t="s">
        <v>320</v>
      </c>
      <c r="T719" s="338">
        <v>46001</v>
      </c>
      <c r="U719" s="339" t="s">
        <v>8351</v>
      </c>
      <c r="V719" s="338">
        <v>46001</v>
      </c>
      <c r="W719" s="328" t="s">
        <v>141</v>
      </c>
      <c r="X719" s="328">
        <f>NETWORKDAYS(Tabla1[[#This Row],[FECHA DEL INCIDENTE]],Tabla1[[#This Row],[FECHA DE RESPUESTA]])</f>
        <v>1</v>
      </c>
      <c r="Y719" s="120" t="str">
        <f>IF(Tabla1[[#This Row],[ESTADO]]="ACTIVA","ACTIVA",IF(Tabla1[[#This Row],[ESTADO]]="CERRADA","CERRADA",IF(Tabla1[[#This Row],[ESTADO]]="TRASLADADA","CERRADA",IF(Tabla1[[#This Row],[ESTADO]]="DESMONTADA","CERRADA",IF(Tabla1[[#This Row],[ESTADO]]="SEGUIMIENTO","ACTIVA")))))</f>
        <v>CERRADA</v>
      </c>
      <c r="Z719" s="328" t="str">
        <f>+IF(Tabla1[[#This Row],[T. RESPUESTA]]&lt;=1,"24 HORAS",IF(Tabla1[[#This Row],[T. RESPUESTA]]=2,"48 HORAS",IF(Tabla1[[#This Row],[T. RESPUESTA]]=3,"72 HORAS",IF(Tabla1[[#This Row],[T. RESPUESTA]]=4,"96 HORAS",IF(Tabla1[[#This Row],[T. RESPUESTA]]=5,"120 HORAS",IF(Tabla1[[#This Row],[T. RESPUESTA]]&gt;=6,"6 DIAS O MAS","ERROR"))))))</f>
        <v>24 HORAS</v>
      </c>
      <c r="AA719" s="120" t="s">
        <v>6355</v>
      </c>
      <c r="AB719" s="120" t="str">
        <f>TEXT(Tabla1[[#This Row],[FECHA DEL INCIDENTE]],"MMM-DD")</f>
        <v>dic-10</v>
      </c>
      <c r="AC719" s="334" t="e">
        <f>VLOOKUP(G719,'Archivo data rimac reclamos'!B:C,2,0)</f>
        <v>#N/A</v>
      </c>
      <c r="AD719" s="334" t="e">
        <f>VLOOKUP(Tabla1[[#This Row],[dn]],'Reporte de casos MAD'!H:W,16,0)</f>
        <v>#N/A</v>
      </c>
      <c r="AE719" s="328" t="e">
        <f>VLOOKUP(Tabla1[[#This Row],[dn]],'HOJA 3 MEDICAMENTOS'!G:Q,11,0)</f>
        <v>#N/A</v>
      </c>
      <c r="AF719" s="329" t="e">
        <f>VLOOKUP(Tabla1[[#This Row],[dn]],'base pendientes viva 1a'!C:Q,15,0)</f>
        <v>#N/A</v>
      </c>
      <c r="AG719" s="329"/>
      <c r="AH719" s="329"/>
      <c r="AI719" s="328" t="str">
        <f>VLOOKUP(Tabla1[[#This Row],[MOTIVO]],clasificador!A:C,2,0)</f>
        <v>Eps</v>
      </c>
      <c r="AJ719" s="328" t="str">
        <f>VLOOKUP(Tabla1[[#This Row],[MOTIVO]],clasificador!A:C,3,0)</f>
        <v>NO ATRIBUIBLE</v>
      </c>
      <c r="AK719" s="329"/>
      <c r="AL719" s="119"/>
      <c r="AM719" s="119"/>
      <c r="AN719" s="119"/>
      <c r="AO719" s="119"/>
      <c r="AP719" s="119"/>
      <c r="AQ719" s="119"/>
      <c r="AR719" s="119"/>
      <c r="AS719" s="119"/>
    </row>
    <row r="720" spans="1:45" ht="18.75" hidden="1" customHeight="1">
      <c r="A720" s="328">
        <f>YEAR(Tabla1[[#This Row],[FECHA DEL INCIDENTE]])*100+MONTH(Tabla1[[#This Row],[FECHA DEL INCIDENTE]])</f>
        <v>202512</v>
      </c>
      <c r="B720" s="328" t="s">
        <v>8299</v>
      </c>
      <c r="C720" s="328" t="s">
        <v>6348</v>
      </c>
      <c r="D720" s="328" t="s">
        <v>1067</v>
      </c>
      <c r="E720" s="120" t="s">
        <v>400</v>
      </c>
      <c r="F720" s="328" t="s">
        <v>2</v>
      </c>
      <c r="G720" s="333"/>
      <c r="H720" s="151" t="s">
        <v>8352</v>
      </c>
      <c r="I720" s="329"/>
      <c r="J720" s="335"/>
      <c r="K720" s="328"/>
      <c r="L720" s="328"/>
      <c r="M720" s="328"/>
      <c r="N720" s="119" t="s">
        <v>6498</v>
      </c>
      <c r="O720" s="1" t="s">
        <v>299</v>
      </c>
      <c r="P720" s="336" t="s">
        <v>8353</v>
      </c>
      <c r="Q720" s="340" t="s">
        <v>6700</v>
      </c>
      <c r="R720" s="337" t="s">
        <v>6539</v>
      </c>
      <c r="S720" s="328" t="s">
        <v>331</v>
      </c>
      <c r="T720" s="338">
        <v>46002</v>
      </c>
      <c r="U720" s="339" t="s">
        <v>8354</v>
      </c>
      <c r="V720" s="338">
        <v>46002</v>
      </c>
      <c r="W720" s="328" t="s">
        <v>141</v>
      </c>
      <c r="X720" s="328">
        <f>NETWORKDAYS(Tabla1[[#This Row],[FECHA DEL INCIDENTE]],Tabla1[[#This Row],[FECHA DE RESPUESTA]])</f>
        <v>1</v>
      </c>
      <c r="Y720" s="120" t="str">
        <f>IF(Tabla1[[#This Row],[ESTADO]]="ACTIVA","ACTIVA",IF(Tabla1[[#This Row],[ESTADO]]="CERRADA","CERRADA",IF(Tabla1[[#This Row],[ESTADO]]="TRASLADADA","CERRADA",IF(Tabla1[[#This Row],[ESTADO]]="DESMONTADA","CERRADA",IF(Tabla1[[#This Row],[ESTADO]]="SEGUIMIENTO","ACTIVA")))))</f>
        <v>CERRADA</v>
      </c>
      <c r="Z720" s="328" t="str">
        <f>+IF(Tabla1[[#This Row],[T. RESPUESTA]]&lt;=1,"24 HORAS",IF(Tabla1[[#This Row],[T. RESPUESTA]]=2,"48 HORAS",IF(Tabla1[[#This Row],[T. RESPUESTA]]=3,"72 HORAS",IF(Tabla1[[#This Row],[T. RESPUESTA]]=4,"96 HORAS",IF(Tabla1[[#This Row],[T. RESPUESTA]]=5,"120 HORAS",IF(Tabla1[[#This Row],[T. RESPUESTA]]&gt;=6,"6 DIAS O MAS","ERROR"))))))</f>
        <v>24 HORAS</v>
      </c>
      <c r="AA720" s="120" t="s">
        <v>6355</v>
      </c>
      <c r="AB720" s="120" t="str">
        <f>TEXT(Tabla1[[#This Row],[FECHA DEL INCIDENTE]],"MMM-DD")</f>
        <v>dic-11</v>
      </c>
      <c r="AC720" s="334" t="e">
        <f>VLOOKUP(G720,'Archivo data rimac reclamos'!B:C,2,0)</f>
        <v>#N/A</v>
      </c>
      <c r="AD720" s="334" t="e">
        <f>VLOOKUP(Tabla1[[#This Row],[dn]],'Reporte de casos MAD'!H:W,16,0)</f>
        <v>#N/A</v>
      </c>
      <c r="AE720" s="328" t="e">
        <f>VLOOKUP(Tabla1[[#This Row],[dn]],'HOJA 3 MEDICAMENTOS'!G:Q,11,0)</f>
        <v>#N/A</v>
      </c>
      <c r="AF720" s="329" t="e">
        <f>VLOOKUP(Tabla1[[#This Row],[dn]],'base pendientes viva 1a'!C:Q,15,0)</f>
        <v>#N/A</v>
      </c>
      <c r="AG720" s="329"/>
      <c r="AH720" s="329"/>
      <c r="AI720" s="328" t="str">
        <f>VLOOKUP(Tabla1[[#This Row],[MOTIVO]],clasificador!A:C,2,0)</f>
        <v>Acceso</v>
      </c>
      <c r="AJ720" s="328" t="str">
        <f>VLOOKUP(Tabla1[[#This Row],[MOTIVO]],clasificador!A:C,3,0)</f>
        <v>SERVICIO</v>
      </c>
      <c r="AK720" s="329"/>
      <c r="AL720" s="119"/>
      <c r="AM720" s="119"/>
      <c r="AN720" s="119"/>
      <c r="AO720" s="119"/>
      <c r="AP720" s="119"/>
      <c r="AQ720" s="119"/>
      <c r="AR720" s="119"/>
      <c r="AS720" s="119"/>
    </row>
    <row r="721" spans="1:45" ht="18.75" hidden="1" customHeight="1">
      <c r="A721" s="328">
        <f>YEAR(Tabla1[[#This Row],[FECHA DEL INCIDENTE]])*100+MONTH(Tabla1[[#This Row],[FECHA DEL INCIDENTE]])</f>
        <v>202512</v>
      </c>
      <c r="B721" s="328" t="s">
        <v>8299</v>
      </c>
      <c r="C721" s="328" t="s">
        <v>6348</v>
      </c>
      <c r="D721" s="328" t="s">
        <v>1067</v>
      </c>
      <c r="E721" s="120" t="s">
        <v>400</v>
      </c>
      <c r="F721" s="328" t="s">
        <v>2</v>
      </c>
      <c r="G721" s="333">
        <v>9271579</v>
      </c>
      <c r="H721" s="334" t="s">
        <v>8355</v>
      </c>
      <c r="I721" s="329"/>
      <c r="J721" s="335"/>
      <c r="K721" s="328"/>
      <c r="L721" s="328"/>
      <c r="M721" s="328"/>
      <c r="N721" s="119" t="s">
        <v>6498</v>
      </c>
      <c r="O721" s="1" t="s">
        <v>299</v>
      </c>
      <c r="P721" s="339" t="s">
        <v>8356</v>
      </c>
      <c r="Q721" s="340" t="s">
        <v>6352</v>
      </c>
      <c r="R721" s="337" t="s">
        <v>272</v>
      </c>
      <c r="S721" s="328" t="s">
        <v>6353</v>
      </c>
      <c r="T721" s="338">
        <v>46002</v>
      </c>
      <c r="U721" s="67" t="s">
        <v>8357</v>
      </c>
      <c r="V721" s="160">
        <v>46003</v>
      </c>
      <c r="W721" s="1" t="s">
        <v>141</v>
      </c>
      <c r="X721" s="328">
        <f>NETWORKDAYS(Tabla1[[#This Row],[FECHA DEL INCIDENTE]],Tabla1[[#This Row],[FECHA DE RESPUESTA]])</f>
        <v>2</v>
      </c>
      <c r="Y721" s="120" t="str">
        <f>IF(Tabla1[[#This Row],[ESTADO]]="ACTIVA","ACTIVA",IF(Tabla1[[#This Row],[ESTADO]]="CERRADA","CERRADA",IF(Tabla1[[#This Row],[ESTADO]]="TRASLADADA","CERRADA",IF(Tabla1[[#This Row],[ESTADO]]="DESMONTADA","CERRADA",IF(Tabla1[[#This Row],[ESTADO]]="SEGUIMIENTO","ACTIVA")))))</f>
        <v>CERRADA</v>
      </c>
      <c r="Z721" s="328" t="str">
        <f>+IF(Tabla1[[#This Row],[T. RESPUESTA]]&lt;=1,"24 HORAS",IF(Tabla1[[#This Row],[T. RESPUESTA]]=2,"48 HORAS",IF(Tabla1[[#This Row],[T. RESPUESTA]]=3,"72 HORAS",IF(Tabla1[[#This Row],[T. RESPUESTA]]=4,"96 HORAS",IF(Tabla1[[#This Row],[T. RESPUESTA]]=5,"120 HORAS",IF(Tabla1[[#This Row],[T. RESPUESTA]]&gt;=6,"6 DIAS O MAS","ERROR"))))))</f>
        <v>48 HORAS</v>
      </c>
      <c r="AA721" s="120" t="s">
        <v>6355</v>
      </c>
      <c r="AB721" s="120" t="str">
        <f>TEXT(Tabla1[[#This Row],[FECHA DEL INCIDENTE]],"MMM-DD")</f>
        <v>dic-11</v>
      </c>
      <c r="AC721" s="334" t="e">
        <f>VLOOKUP(G721,'Archivo data rimac reclamos'!B:C,2,0)</f>
        <v>#N/A</v>
      </c>
      <c r="AD721" s="334" t="e">
        <f>VLOOKUP(Tabla1[[#This Row],[dn]],'Reporte de casos MAD'!H:W,16,0)</f>
        <v>#N/A</v>
      </c>
      <c r="AE721" s="328" t="e">
        <f>VLOOKUP(Tabla1[[#This Row],[dn]],'HOJA 3 MEDICAMENTOS'!G:Q,11,0)</f>
        <v>#N/A</v>
      </c>
      <c r="AF721" s="329" t="e">
        <f>VLOOKUP(Tabla1[[#This Row],[dn]],'base pendientes viva 1a'!C:Q,15,0)</f>
        <v>#N/A</v>
      </c>
      <c r="AG721" s="329"/>
      <c r="AH721" s="329"/>
      <c r="AI721" s="328" t="str">
        <f>VLOOKUP(Tabla1[[#This Row],[MOTIVO]],clasificador!A:C,2,0)</f>
        <v>Medicamentos</v>
      </c>
      <c r="AJ721" s="328" t="str">
        <f>VLOOKUP(Tabla1[[#This Row],[MOTIVO]],clasificador!A:C,3,0)</f>
        <v>SERVICIO</v>
      </c>
      <c r="AK721" s="329"/>
      <c r="AL721" s="119"/>
      <c r="AM721" s="119"/>
      <c r="AN721" s="119"/>
      <c r="AO721" s="119"/>
      <c r="AP721" s="119"/>
      <c r="AQ721" s="119"/>
      <c r="AR721" s="119"/>
      <c r="AS721" s="119"/>
    </row>
    <row r="722" spans="1:45" ht="18.75" hidden="1" customHeight="1">
      <c r="A722" s="328">
        <f>YEAR(Tabla1[[#This Row],[FECHA DEL INCIDENTE]])*100+MONTH(Tabla1[[#This Row],[FECHA DEL INCIDENTE]])</f>
        <v>202512</v>
      </c>
      <c r="B722" s="328" t="s">
        <v>8299</v>
      </c>
      <c r="C722" s="328" t="s">
        <v>6348</v>
      </c>
      <c r="D722" s="328" t="s">
        <v>1067</v>
      </c>
      <c r="E722" s="120" t="s">
        <v>400</v>
      </c>
      <c r="F722" s="328" t="s">
        <v>2</v>
      </c>
      <c r="G722" s="333"/>
      <c r="H722" s="334" t="s">
        <v>8358</v>
      </c>
      <c r="I722" s="329"/>
      <c r="J722" s="335"/>
      <c r="K722" s="328"/>
      <c r="L722" s="328"/>
      <c r="M722" s="328"/>
      <c r="N722" s="119" t="s">
        <v>6498</v>
      </c>
      <c r="O722" s="1" t="s">
        <v>299</v>
      </c>
      <c r="P722" s="336" t="s">
        <v>8359</v>
      </c>
      <c r="Q722" t="s">
        <v>6538</v>
      </c>
      <c r="R722" s="337"/>
      <c r="S722" s="328" t="s">
        <v>6539</v>
      </c>
      <c r="T722" s="338">
        <v>46002</v>
      </c>
      <c r="U722" s="153" t="s">
        <v>8360</v>
      </c>
      <c r="V722" s="160">
        <v>46009</v>
      </c>
      <c r="W722" s="1" t="s">
        <v>141</v>
      </c>
      <c r="X722" s="328">
        <f>NETWORKDAYS(Tabla1[[#This Row],[FECHA DEL INCIDENTE]],Tabla1[[#This Row],[FECHA DE RESPUESTA]])</f>
        <v>6</v>
      </c>
      <c r="Y722" s="120" t="str">
        <f>IF(Tabla1[[#This Row],[ESTADO]]="ACTIVA","ACTIVA",IF(Tabla1[[#This Row],[ESTADO]]="CERRADA","CERRADA",IF(Tabla1[[#This Row],[ESTADO]]="TRASLADADA","CERRADA",IF(Tabla1[[#This Row],[ESTADO]]="DESMONTADA","CERRADA",IF(Tabla1[[#This Row],[ESTADO]]="SEGUIMIENTO","ACTIVA")))))</f>
        <v>CERRADA</v>
      </c>
      <c r="Z722" s="328" t="str">
        <f>+IF(Tabla1[[#This Row],[T. RESPUESTA]]&lt;=1,"24 HORAS",IF(Tabla1[[#This Row],[T. RESPUESTA]]=2,"48 HORAS",IF(Tabla1[[#This Row],[T. RESPUESTA]]=3,"72 HORAS",IF(Tabla1[[#This Row],[T. RESPUESTA]]=4,"96 HORAS",IF(Tabla1[[#This Row],[T. RESPUESTA]]=5,"120 HORAS",IF(Tabla1[[#This Row],[T. RESPUESTA]]&gt;=6,"6 DIAS O MAS","ERROR"))))))</f>
        <v>6 DIAS O MAS</v>
      </c>
      <c r="AA722" s="120" t="s">
        <v>6355</v>
      </c>
      <c r="AB722" s="120" t="str">
        <f>TEXT(Tabla1[[#This Row],[FECHA DEL INCIDENTE]],"MMM-DD")</f>
        <v>dic-11</v>
      </c>
      <c r="AC722" s="334" t="e">
        <f>VLOOKUP(G722,'Archivo data rimac reclamos'!B:C,2,0)</f>
        <v>#N/A</v>
      </c>
      <c r="AD722" s="334" t="e">
        <f>VLOOKUP(Tabla1[[#This Row],[dn]],'Reporte de casos MAD'!H:W,16,0)</f>
        <v>#N/A</v>
      </c>
      <c r="AE722" s="328" t="e">
        <f>VLOOKUP(Tabla1[[#This Row],[dn]],'HOJA 3 MEDICAMENTOS'!G:Q,11,0)</f>
        <v>#N/A</v>
      </c>
      <c r="AF722" s="329" t="e">
        <f>VLOOKUP(Tabla1[[#This Row],[dn]],'base pendientes viva 1a'!C:Q,15,0)</f>
        <v>#N/A</v>
      </c>
      <c r="AG722" s="329"/>
      <c r="AH722" s="329"/>
      <c r="AI722" s="328" t="str">
        <f>VLOOKUP(Tabla1[[#This Row],[MOTIVO]],clasificador!A:C,2,0)</f>
        <v>Fallas TICS</v>
      </c>
      <c r="AJ722" s="328" t="str">
        <f>VLOOKUP(Tabla1[[#This Row],[MOTIVO]],clasificador!A:C,3,0)</f>
        <v>CALIDAD</v>
      </c>
      <c r="AK722" s="329"/>
      <c r="AL722" s="119"/>
      <c r="AM722" s="119"/>
      <c r="AN722" s="119"/>
      <c r="AO722" s="119"/>
      <c r="AP722" s="119"/>
      <c r="AQ722" s="119"/>
      <c r="AR722" s="119"/>
      <c r="AS722" s="119"/>
    </row>
    <row r="723" spans="1:45" ht="18.75" hidden="1" customHeight="1">
      <c r="A723" s="328">
        <f>YEAR(Tabla1[[#This Row],[FECHA DEL INCIDENTE]])*100+MONTH(Tabla1[[#This Row],[FECHA DEL INCIDENTE]])</f>
        <v>202512</v>
      </c>
      <c r="B723" s="328" t="s">
        <v>8299</v>
      </c>
      <c r="C723" s="328" t="s">
        <v>6348</v>
      </c>
      <c r="D723" s="328" t="s">
        <v>1067</v>
      </c>
      <c r="E723" s="120" t="s">
        <v>8361</v>
      </c>
      <c r="F723" s="328" t="s">
        <v>2</v>
      </c>
      <c r="G723" s="333"/>
      <c r="H723" s="334" t="s">
        <v>8362</v>
      </c>
      <c r="I723" s="329"/>
      <c r="J723" s="335"/>
      <c r="K723" s="328"/>
      <c r="L723" s="328"/>
      <c r="M723" s="328"/>
      <c r="N723" s="119" t="s">
        <v>6498</v>
      </c>
      <c r="O723" s="1" t="s">
        <v>299</v>
      </c>
      <c r="P723" s="336" t="s">
        <v>8363</v>
      </c>
      <c r="Q723" s="340" t="s">
        <v>6700</v>
      </c>
      <c r="R723" s="337" t="s">
        <v>6529</v>
      </c>
      <c r="S723" s="328" t="s">
        <v>8364</v>
      </c>
      <c r="T723" s="338">
        <v>46002</v>
      </c>
      <c r="U723" s="67" t="s">
        <v>8365</v>
      </c>
      <c r="V723" s="9">
        <v>46056</v>
      </c>
      <c r="W723" s="328" t="s">
        <v>141</v>
      </c>
      <c r="X723" s="328">
        <f>NETWORKDAYS(Tabla1[[#This Row],[FECHA DEL INCIDENTE]],Tabla1[[#This Row],[FECHA DE RESPUESTA]])</f>
        <v>39</v>
      </c>
      <c r="Y723" s="120" t="str">
        <f>IF(Tabla1[[#This Row],[ESTADO]]="ACTIVA","ACTIVA",IF(Tabla1[[#This Row],[ESTADO]]="CERRADA","CERRADA",IF(Tabla1[[#This Row],[ESTADO]]="TRASLADADA","CERRADA",IF(Tabla1[[#This Row],[ESTADO]]="DESMONTADA","CERRADA",IF(Tabla1[[#This Row],[ESTADO]]="SEGUIMIENTO","ACTIVA")))))</f>
        <v>CERRADA</v>
      </c>
      <c r="Z723" s="328" t="str">
        <f>+IF(Tabla1[[#This Row],[T. RESPUESTA]]&lt;=1,"24 HORAS",IF(Tabla1[[#This Row],[T. RESPUESTA]]=2,"48 HORAS",IF(Tabla1[[#This Row],[T. RESPUESTA]]=3,"72 HORAS",IF(Tabla1[[#This Row],[T. RESPUESTA]]=4,"96 HORAS",IF(Tabla1[[#This Row],[T. RESPUESTA]]=5,"120 HORAS",IF(Tabla1[[#This Row],[T. RESPUESTA]]&gt;=6,"6 DIAS O MAS","ERROR"))))))</f>
        <v>6 DIAS O MAS</v>
      </c>
      <c r="AA723" s="120" t="s">
        <v>6355</v>
      </c>
      <c r="AB723" s="120" t="str">
        <f>TEXT(Tabla1[[#This Row],[FECHA DEL INCIDENTE]],"MMM-DD")</f>
        <v>dic-11</v>
      </c>
      <c r="AC723" s="334" t="e">
        <f>VLOOKUP(G723,'Archivo data rimac reclamos'!B:C,2,0)</f>
        <v>#N/A</v>
      </c>
      <c r="AD723" s="334" t="e">
        <f>VLOOKUP(Tabla1[[#This Row],[dn]],'Reporte de casos MAD'!H:W,16,0)</f>
        <v>#N/A</v>
      </c>
      <c r="AE723" s="328" t="e">
        <f>VLOOKUP(Tabla1[[#This Row],[dn]],'HOJA 3 MEDICAMENTOS'!G:Q,11,0)</f>
        <v>#N/A</v>
      </c>
      <c r="AF723" s="329" t="e">
        <f>VLOOKUP(Tabla1[[#This Row],[dn]],'base pendientes viva 1a'!C:Q,15,0)</f>
        <v>#N/A</v>
      </c>
      <c r="AG723" s="329"/>
      <c r="AH723" s="329"/>
      <c r="AI723" s="328" t="str">
        <f>VLOOKUP(Tabla1[[#This Row],[MOTIVO]],clasificador!A:C,2,0)</f>
        <v>Acceso</v>
      </c>
      <c r="AJ723" s="328" t="str">
        <f>VLOOKUP(Tabla1[[#This Row],[MOTIVO]],clasificador!A:C,3,0)</f>
        <v>SERVICIO</v>
      </c>
      <c r="AK723" s="329"/>
      <c r="AL723" s="119"/>
      <c r="AM723" s="119"/>
      <c r="AN723" s="119"/>
      <c r="AO723" s="119"/>
      <c r="AP723" s="119"/>
      <c r="AQ723" s="119"/>
      <c r="AR723" s="119"/>
      <c r="AS723" s="119"/>
    </row>
    <row r="724" spans="1:45" ht="18.75" hidden="1" customHeight="1">
      <c r="A724" s="328">
        <f>YEAR(Tabla1[[#This Row],[FECHA DEL INCIDENTE]])*100+MONTH(Tabla1[[#This Row],[FECHA DEL INCIDENTE]])</f>
        <v>202512</v>
      </c>
      <c r="B724" s="1" t="s">
        <v>8299</v>
      </c>
      <c r="C724" s="1" t="s">
        <v>6348</v>
      </c>
      <c r="D724" s="1" t="s">
        <v>1067</v>
      </c>
      <c r="E724" s="120" t="s">
        <v>400</v>
      </c>
      <c r="F724" s="1" t="s">
        <v>2</v>
      </c>
      <c r="G724" s="208">
        <v>7472582</v>
      </c>
      <c r="H724" s="2" t="s">
        <v>8272</v>
      </c>
      <c r="I724" s="329"/>
      <c r="J724" s="335"/>
      <c r="K724" s="328"/>
      <c r="L724" s="328" t="s">
        <v>8366</v>
      </c>
      <c r="M724" s="328"/>
      <c r="N724" s="119" t="s">
        <v>6498</v>
      </c>
      <c r="O724" s="1" t="s">
        <v>299</v>
      </c>
      <c r="P724" s="336" t="s">
        <v>8367</v>
      </c>
      <c r="Q724" s="6" t="s">
        <v>270</v>
      </c>
      <c r="R724" s="337"/>
      <c r="S724" s="328" t="s">
        <v>6718</v>
      </c>
      <c r="T724" s="338">
        <v>46003</v>
      </c>
      <c r="U724" s="339" t="s">
        <v>8367</v>
      </c>
      <c r="V724" s="338">
        <v>46003</v>
      </c>
      <c r="W724" s="328" t="s">
        <v>141</v>
      </c>
      <c r="X724" s="328">
        <f>NETWORKDAYS(Tabla1[[#This Row],[FECHA DEL INCIDENTE]],Tabla1[[#This Row],[FECHA DE RESPUESTA]])</f>
        <v>1</v>
      </c>
      <c r="Y724" s="328" t="str">
        <f>IF(Tabla1[[#This Row],[ESTADO]]="ACTIVA","ACTIVA",IF(Tabla1[[#This Row],[ESTADO]]="CERRADA","CERRADA",IF(Tabla1[[#This Row],[ESTADO]]="TRASLADADA","CERRADA",IF(Tabla1[[#This Row],[ESTADO]]="DESMONTADA","CERRADA",IF(Tabla1[[#This Row],[ESTADO]]="SEGUIMIENTO","ACTIVA")))))</f>
        <v>CERRADA</v>
      </c>
      <c r="Z724" s="328" t="str">
        <f>+IF(Tabla1[[#This Row],[T. RESPUESTA]]&lt;=1,"24 HORAS",IF(Tabla1[[#This Row],[T. RESPUESTA]]=2,"48 HORAS",IF(Tabla1[[#This Row],[T. RESPUESTA]]=3,"72 HORAS",IF(Tabla1[[#This Row],[T. RESPUESTA]]=4,"96 HORAS",IF(Tabla1[[#This Row],[T. RESPUESTA]]=5,"120 HORAS",IF(Tabla1[[#This Row],[T. RESPUESTA]]&gt;=6,"6 DIAS O MAS","ERROR"))))))</f>
        <v>24 HORAS</v>
      </c>
      <c r="AA724" s="120" t="s">
        <v>6355</v>
      </c>
      <c r="AB724" s="120" t="str">
        <f>TEXT(Tabla1[[#This Row],[FECHA DEL INCIDENTE]],"MMM-DD")</f>
        <v>dic-12</v>
      </c>
      <c r="AC724" s="334" t="e">
        <f>VLOOKUP(G724,'Archivo data rimac reclamos'!B:C,2,0)</f>
        <v>#N/A</v>
      </c>
      <c r="AD724" s="334" t="e">
        <f>VLOOKUP(Tabla1[[#This Row],[dn]],'Reporte de casos MAD'!H:W,16,0)</f>
        <v>#N/A</v>
      </c>
      <c r="AE724" s="328" t="e">
        <f>VLOOKUP(Tabla1[[#This Row],[dn]],'HOJA 3 MEDICAMENTOS'!G:Q,11,0)</f>
        <v>#N/A</v>
      </c>
      <c r="AF724" s="329" t="e">
        <f>VLOOKUP(Tabla1[[#This Row],[dn]],'base pendientes viva 1a'!C:Q,15,0)</f>
        <v>#N/A</v>
      </c>
      <c r="AG724" s="329"/>
      <c r="AH724" s="329"/>
      <c r="AI724" s="328" t="str">
        <f>VLOOKUP(Tabla1[[#This Row],[MOTIVO]],clasificador!A:C,2,0)</f>
        <v>Atención Asistencial</v>
      </c>
      <c r="AJ724" s="328" t="str">
        <f>VLOOKUP(Tabla1[[#This Row],[MOTIVO]],clasificador!A:C,3,0)</f>
        <v>CALIDAD</v>
      </c>
      <c r="AK724" s="329"/>
      <c r="AL724" s="119"/>
      <c r="AM724" s="119"/>
      <c r="AN724" s="119"/>
      <c r="AO724" s="119"/>
      <c r="AP724" s="119"/>
      <c r="AQ724" s="119"/>
      <c r="AR724" s="119"/>
      <c r="AS724" s="119"/>
    </row>
    <row r="725" spans="1:45" ht="18.75" hidden="1" customHeight="1">
      <c r="A725" s="328">
        <f>YEAR(Tabla1[[#This Row],[FECHA DEL INCIDENTE]])*100+MONTH(Tabla1[[#This Row],[FECHA DEL INCIDENTE]])</f>
        <v>202512</v>
      </c>
      <c r="B725" s="328" t="s">
        <v>8299</v>
      </c>
      <c r="C725" s="328" t="s">
        <v>6348</v>
      </c>
      <c r="D725" s="328" t="s">
        <v>1067</v>
      </c>
      <c r="E725" s="120" t="s">
        <v>400</v>
      </c>
      <c r="F725" s="328" t="s">
        <v>2</v>
      </c>
      <c r="G725" s="333">
        <v>48936856</v>
      </c>
      <c r="H725" s="334" t="s">
        <v>8368</v>
      </c>
      <c r="I725" s="329"/>
      <c r="J725" s="335"/>
      <c r="K725" s="328"/>
      <c r="L725" s="328"/>
      <c r="M725" s="328"/>
      <c r="N725" s="119" t="s">
        <v>6498</v>
      </c>
      <c r="O725" s="1" t="s">
        <v>299</v>
      </c>
      <c r="P725" s="336" t="s">
        <v>8369</v>
      </c>
      <c r="Q725" s="340" t="s">
        <v>6352</v>
      </c>
      <c r="R725" s="337"/>
      <c r="S725" s="328" t="s">
        <v>6353</v>
      </c>
      <c r="T725" s="338">
        <v>46003</v>
      </c>
      <c r="U725" s="67" t="s">
        <v>8370</v>
      </c>
      <c r="V725" s="160">
        <v>46008</v>
      </c>
      <c r="W725" s="1" t="s">
        <v>141</v>
      </c>
      <c r="X725" s="328">
        <f>NETWORKDAYS(Tabla1[[#This Row],[FECHA DEL INCIDENTE]],Tabla1[[#This Row],[FECHA DE RESPUESTA]])</f>
        <v>4</v>
      </c>
      <c r="Y725" s="120" t="str">
        <f>IF(Tabla1[[#This Row],[ESTADO]]="ACTIVA","ACTIVA",IF(Tabla1[[#This Row],[ESTADO]]="CERRADA","CERRADA",IF(Tabla1[[#This Row],[ESTADO]]="TRASLADADA","CERRADA",IF(Tabla1[[#This Row],[ESTADO]]="DESMONTADA","CERRADA",IF(Tabla1[[#This Row],[ESTADO]]="SEGUIMIENTO","ACTIVA")))))</f>
        <v>CERRADA</v>
      </c>
      <c r="Z725" s="328" t="str">
        <f>+IF(Tabla1[[#This Row],[T. RESPUESTA]]&lt;=1,"24 HORAS",IF(Tabla1[[#This Row],[T. RESPUESTA]]=2,"48 HORAS",IF(Tabla1[[#This Row],[T. RESPUESTA]]=3,"72 HORAS",IF(Tabla1[[#This Row],[T. RESPUESTA]]=4,"96 HORAS",IF(Tabla1[[#This Row],[T. RESPUESTA]]=5,"120 HORAS",IF(Tabla1[[#This Row],[T. RESPUESTA]]&gt;=6,"6 DIAS O MAS","ERROR"))))))</f>
        <v>96 HORAS</v>
      </c>
      <c r="AA725" s="120" t="s">
        <v>6355</v>
      </c>
      <c r="AB725" s="120" t="str">
        <f>TEXT(Tabla1[[#This Row],[FECHA DEL INCIDENTE]],"MMM-DD")</f>
        <v>dic-12</v>
      </c>
      <c r="AC725" s="334" t="e">
        <f>VLOOKUP(G725,'Archivo data rimac reclamos'!B:C,2,0)</f>
        <v>#N/A</v>
      </c>
      <c r="AD725" s="334" t="e">
        <f>VLOOKUP(Tabla1[[#This Row],[dn]],'Reporte de casos MAD'!H:W,16,0)</f>
        <v>#N/A</v>
      </c>
      <c r="AE725" s="328" t="e">
        <f>VLOOKUP(Tabla1[[#This Row],[dn]],'HOJA 3 MEDICAMENTOS'!G:Q,11,0)</f>
        <v>#N/A</v>
      </c>
      <c r="AF725" s="329" t="e">
        <f>VLOOKUP(Tabla1[[#This Row],[dn]],'base pendientes viva 1a'!C:Q,15,0)</f>
        <v>#N/A</v>
      </c>
      <c r="AG725" s="329"/>
      <c r="AH725" s="329"/>
      <c r="AI725" s="328" t="str">
        <f>VLOOKUP(Tabla1[[#This Row],[MOTIVO]],clasificador!A:C,2,0)</f>
        <v>Medicamentos</v>
      </c>
      <c r="AJ725" s="328" t="str">
        <f>VLOOKUP(Tabla1[[#This Row],[MOTIVO]],clasificador!A:C,3,0)</f>
        <v>SERVICIO</v>
      </c>
      <c r="AK725" s="329"/>
      <c r="AL725" s="119"/>
      <c r="AM725" s="119"/>
      <c r="AN725" s="119"/>
      <c r="AO725" s="119"/>
      <c r="AP725" s="119"/>
      <c r="AQ725" s="119"/>
      <c r="AR725" s="119"/>
      <c r="AS725" s="119"/>
    </row>
    <row r="726" spans="1:45" ht="18.75" hidden="1" customHeight="1">
      <c r="A726" s="328">
        <f>YEAR(Tabla1[[#This Row],[FECHA DEL INCIDENTE]])*100+MONTH(Tabla1[[#This Row],[FECHA DEL INCIDENTE]])</f>
        <v>202512</v>
      </c>
      <c r="B726" s="328" t="s">
        <v>8299</v>
      </c>
      <c r="C726" s="328" t="s">
        <v>6348</v>
      </c>
      <c r="D726" s="328" t="s">
        <v>1067</v>
      </c>
      <c r="E726" s="120" t="s">
        <v>400</v>
      </c>
      <c r="F726" s="328" t="s">
        <v>2</v>
      </c>
      <c r="G726" s="333">
        <v>8397113</v>
      </c>
      <c r="H726" s="334" t="s">
        <v>8371</v>
      </c>
      <c r="I726" s="329"/>
      <c r="J726" s="335"/>
      <c r="K726" s="328"/>
      <c r="L726" s="328"/>
      <c r="M726" s="328"/>
      <c r="N726" s="119" t="s">
        <v>6498</v>
      </c>
      <c r="O726" s="1" t="s">
        <v>299</v>
      </c>
      <c r="P726" s="336" t="s">
        <v>8372</v>
      </c>
      <c r="Q726" s="340" t="s">
        <v>270</v>
      </c>
      <c r="R726" s="337"/>
      <c r="S726" s="328" t="s">
        <v>331</v>
      </c>
      <c r="T726" s="338">
        <v>46006</v>
      </c>
      <c r="U726" s="67" t="s">
        <v>8373</v>
      </c>
      <c r="V726" s="160">
        <v>46006</v>
      </c>
      <c r="W726" s="1" t="s">
        <v>141</v>
      </c>
      <c r="X726" s="328">
        <f>NETWORKDAYS(Tabla1[[#This Row],[FECHA DEL INCIDENTE]],Tabla1[[#This Row],[FECHA DE RESPUESTA]])</f>
        <v>1</v>
      </c>
      <c r="Y726" s="120" t="str">
        <f>IF(Tabla1[[#This Row],[ESTADO]]="ACTIVA","ACTIVA",IF(Tabla1[[#This Row],[ESTADO]]="CERRADA","CERRADA",IF(Tabla1[[#This Row],[ESTADO]]="TRASLADADA","CERRADA",IF(Tabla1[[#This Row],[ESTADO]]="DESMONTADA","CERRADA",IF(Tabla1[[#This Row],[ESTADO]]="SEGUIMIENTO","ACTIVA")))))</f>
        <v>CERRADA</v>
      </c>
      <c r="Z726" s="328" t="str">
        <f>+IF(Tabla1[[#This Row],[T. RESPUESTA]]&lt;=1,"24 HORAS",IF(Tabla1[[#This Row],[T. RESPUESTA]]=2,"48 HORAS",IF(Tabla1[[#This Row],[T. RESPUESTA]]=3,"72 HORAS",IF(Tabla1[[#This Row],[T. RESPUESTA]]=4,"96 HORAS",IF(Tabla1[[#This Row],[T. RESPUESTA]]=5,"120 HORAS",IF(Tabla1[[#This Row],[T. RESPUESTA]]&gt;=6,"6 DIAS O MAS","ERROR"))))))</f>
        <v>24 HORAS</v>
      </c>
      <c r="AA726" s="120" t="s">
        <v>6355</v>
      </c>
      <c r="AB726" s="120" t="str">
        <f>TEXT(Tabla1[[#This Row],[FECHA DEL INCIDENTE]],"MMM-DD")</f>
        <v>dic-15</v>
      </c>
      <c r="AC726" s="334" t="e">
        <f>VLOOKUP(G726,'Archivo data rimac reclamos'!B:C,2,0)</f>
        <v>#N/A</v>
      </c>
      <c r="AD726" s="334" t="e">
        <f>VLOOKUP(Tabla1[[#This Row],[dn]],'Reporte de casos MAD'!H:W,16,0)</f>
        <v>#N/A</v>
      </c>
      <c r="AE726" s="328" t="e">
        <f>VLOOKUP(Tabla1[[#This Row],[dn]],'HOJA 3 MEDICAMENTOS'!G:Q,11,0)</f>
        <v>#N/A</v>
      </c>
      <c r="AF726" s="329" t="e">
        <f>VLOOKUP(Tabla1[[#This Row],[dn]],'base pendientes viva 1a'!C:Q,15,0)</f>
        <v>#N/A</v>
      </c>
      <c r="AG726" s="329"/>
      <c r="AH726" s="329"/>
      <c r="AI726" s="328" t="str">
        <f>VLOOKUP(Tabla1[[#This Row],[MOTIVO]],clasificador!A:C,2,0)</f>
        <v>Atención Asistencial</v>
      </c>
      <c r="AJ726" s="328" t="str">
        <f>VLOOKUP(Tabla1[[#This Row],[MOTIVO]],clasificador!A:C,3,0)</f>
        <v>CALIDAD</v>
      </c>
      <c r="AK726" s="329"/>
      <c r="AL726" s="119"/>
      <c r="AM726" s="119"/>
      <c r="AN726" s="119"/>
      <c r="AO726" s="119"/>
      <c r="AP726" s="119"/>
      <c r="AQ726" s="119"/>
      <c r="AR726" s="119"/>
      <c r="AS726" s="119"/>
    </row>
    <row r="727" spans="1:45" ht="18.75" customHeight="1">
      <c r="A727" s="328">
        <f>YEAR(Tabla1[[#This Row],[FECHA DEL INCIDENTE]])*100+MONTH(Tabla1[[#This Row],[FECHA DEL INCIDENTE]])</f>
        <v>202512</v>
      </c>
      <c r="B727" s="328" t="s">
        <v>8299</v>
      </c>
      <c r="C727" s="328" t="s">
        <v>6348</v>
      </c>
      <c r="D727" s="328" t="s">
        <v>1067</v>
      </c>
      <c r="E727" s="120" t="s">
        <v>400</v>
      </c>
      <c r="F727" s="328" t="s">
        <v>2</v>
      </c>
      <c r="G727" s="333">
        <v>71687044</v>
      </c>
      <c r="H727" s="334" t="s">
        <v>8374</v>
      </c>
      <c r="I727" s="329"/>
      <c r="J727" s="335">
        <v>992768444</v>
      </c>
      <c r="K727" s="328"/>
      <c r="L727" s="328"/>
      <c r="M727" s="328"/>
      <c r="N727" s="119" t="s">
        <v>6498</v>
      </c>
      <c r="O727" s="1" t="s">
        <v>299</v>
      </c>
      <c r="P727" s="336" t="s">
        <v>8375</v>
      </c>
      <c r="Q727" s="342" t="s">
        <v>6352</v>
      </c>
      <c r="R727" s="337" t="s">
        <v>400</v>
      </c>
      <c r="S727" s="328" t="s">
        <v>6353</v>
      </c>
      <c r="T727" s="338">
        <v>46007</v>
      </c>
      <c r="U727" s="166" t="s">
        <v>8376</v>
      </c>
      <c r="V727" s="9">
        <v>46007</v>
      </c>
      <c r="W727" s="1" t="s">
        <v>141</v>
      </c>
      <c r="X727" s="328">
        <f>NETWORKDAYS(Tabla1[[#This Row],[FECHA DEL INCIDENTE]],Tabla1[[#This Row],[FECHA DE RESPUESTA]])</f>
        <v>1</v>
      </c>
      <c r="Y727" s="120" t="str">
        <f>IF(Tabla1[[#This Row],[ESTADO]]="ACTIVA","ACTIVA",IF(Tabla1[[#This Row],[ESTADO]]="CERRADA","CERRADA",IF(Tabla1[[#This Row],[ESTADO]]="TRASLADADA","CERRADA",IF(Tabla1[[#This Row],[ESTADO]]="DESMONTADA","CERRADA",IF(Tabla1[[#This Row],[ESTADO]]="SEGUIMIENTO","ACTIVA")))))</f>
        <v>CERRADA</v>
      </c>
      <c r="Z727" s="328" t="str">
        <f>+IF(Tabla1[[#This Row],[T. RESPUESTA]]&lt;=1,"24 HORAS",IF(Tabla1[[#This Row],[T. RESPUESTA]]=2,"48 HORAS",IF(Tabla1[[#This Row],[T. RESPUESTA]]=3,"72 HORAS",IF(Tabla1[[#This Row],[T. RESPUESTA]]=4,"96 HORAS",IF(Tabla1[[#This Row],[T. RESPUESTA]]=5,"120 HORAS",IF(Tabla1[[#This Row],[T. RESPUESTA]]&gt;=6,"6 DIAS O MAS","ERROR"))))))</f>
        <v>24 HORAS</v>
      </c>
      <c r="AA727" s="120" t="s">
        <v>6355</v>
      </c>
      <c r="AB727" s="120" t="str">
        <f>TEXT(Tabla1[[#This Row],[FECHA DEL INCIDENTE]],"MMM-DD")</f>
        <v>dic-16</v>
      </c>
      <c r="AC727" s="334" t="e">
        <f>VLOOKUP(G727,'Archivo data rimac reclamos'!B:C,2,0)</f>
        <v>#N/A</v>
      </c>
      <c r="AD727" s="334" t="e">
        <f>VLOOKUP(Tabla1[[#This Row],[dn]],'Reporte de casos MAD'!H:W,16,0)</f>
        <v>#N/A</v>
      </c>
      <c r="AE727" s="328" t="e">
        <f>VLOOKUP(Tabla1[[#This Row],[dn]],'HOJA 3 MEDICAMENTOS'!G:Q,11,0)</f>
        <v>#N/A</v>
      </c>
      <c r="AF727" s="329" t="e">
        <f>VLOOKUP(Tabla1[[#This Row],[dn]],'base pendientes viva 1a'!C:Q,15,0)</f>
        <v>#N/A</v>
      </c>
      <c r="AG727" s="329"/>
      <c r="AH727" s="329"/>
      <c r="AI727" s="328" t="str">
        <f>VLOOKUP(Tabla1[[#This Row],[MOTIVO]],clasificador!A:C,2,0)</f>
        <v>Medicamentos</v>
      </c>
      <c r="AJ727" s="328" t="str">
        <f>VLOOKUP(Tabla1[[#This Row],[MOTIVO]],clasificador!A:C,3,0)</f>
        <v>SERVICIO</v>
      </c>
      <c r="AK727" s="329"/>
      <c r="AL727" s="119"/>
      <c r="AM727" s="119"/>
      <c r="AN727" s="119"/>
      <c r="AO727" s="119"/>
      <c r="AP727" s="119"/>
      <c r="AQ727" s="119"/>
      <c r="AR727" s="119"/>
      <c r="AS727" s="119"/>
    </row>
    <row r="728" spans="1:45" ht="18.75" customHeight="1">
      <c r="A728" s="328">
        <f>YEAR(Tabla1[[#This Row],[FECHA DEL INCIDENTE]])*100+MONTH(Tabla1[[#This Row],[FECHA DEL INCIDENTE]])</f>
        <v>202512</v>
      </c>
      <c r="B728" s="328" t="s">
        <v>8299</v>
      </c>
      <c r="C728" s="328" t="s">
        <v>6348</v>
      </c>
      <c r="D728" s="328" t="s">
        <v>1067</v>
      </c>
      <c r="E728" s="120" t="s">
        <v>400</v>
      </c>
      <c r="F728" s="328" t="s">
        <v>2</v>
      </c>
      <c r="G728" s="333">
        <v>7569040</v>
      </c>
      <c r="H728" s="334" t="s">
        <v>8377</v>
      </c>
      <c r="I728" s="329"/>
      <c r="J728" s="335">
        <v>998752719</v>
      </c>
      <c r="K728" s="328"/>
      <c r="L728" s="328"/>
      <c r="M728" s="328"/>
      <c r="N728" s="119" t="s">
        <v>6498</v>
      </c>
      <c r="O728" s="1" t="s">
        <v>299</v>
      </c>
      <c r="P728" s="336" t="s">
        <v>8378</v>
      </c>
      <c r="Q728" s="340" t="s">
        <v>6352</v>
      </c>
      <c r="R728" s="337" t="s">
        <v>400</v>
      </c>
      <c r="S728" s="328" t="s">
        <v>6353</v>
      </c>
      <c r="T728" s="338">
        <v>46007</v>
      </c>
      <c r="U728" s="153" t="s">
        <v>8379</v>
      </c>
      <c r="V728" s="160">
        <v>46009</v>
      </c>
      <c r="W728" s="1" t="s">
        <v>141</v>
      </c>
      <c r="X728" s="328">
        <f>NETWORKDAYS(Tabla1[[#This Row],[FECHA DEL INCIDENTE]],Tabla1[[#This Row],[FECHA DE RESPUESTA]])</f>
        <v>3</v>
      </c>
      <c r="Y728" s="120" t="str">
        <f>IF(Tabla1[[#This Row],[ESTADO]]="ACTIVA","ACTIVA",IF(Tabla1[[#This Row],[ESTADO]]="CERRADA","CERRADA",IF(Tabla1[[#This Row],[ESTADO]]="TRASLADADA","CERRADA",IF(Tabla1[[#This Row],[ESTADO]]="DESMONTADA","CERRADA",IF(Tabla1[[#This Row],[ESTADO]]="SEGUIMIENTO","ACTIVA")))))</f>
        <v>CERRADA</v>
      </c>
      <c r="Z728" s="328" t="str">
        <f>+IF(Tabla1[[#This Row],[T. RESPUESTA]]&lt;=1,"24 HORAS",IF(Tabla1[[#This Row],[T. RESPUESTA]]=2,"48 HORAS",IF(Tabla1[[#This Row],[T. RESPUESTA]]=3,"72 HORAS",IF(Tabla1[[#This Row],[T. RESPUESTA]]=4,"96 HORAS",IF(Tabla1[[#This Row],[T. RESPUESTA]]=5,"120 HORAS",IF(Tabla1[[#This Row],[T. RESPUESTA]]&gt;=6,"6 DIAS O MAS","ERROR"))))))</f>
        <v>72 HORAS</v>
      </c>
      <c r="AA728" s="120" t="s">
        <v>6355</v>
      </c>
      <c r="AB728" s="120" t="str">
        <f>TEXT(Tabla1[[#This Row],[FECHA DEL INCIDENTE]],"MMM-DD")</f>
        <v>dic-16</v>
      </c>
      <c r="AC728" s="334" t="e">
        <f>VLOOKUP(G728,'Archivo data rimac reclamos'!B:C,2,0)</f>
        <v>#N/A</v>
      </c>
      <c r="AD728" s="334" t="e">
        <f>VLOOKUP(Tabla1[[#This Row],[dn]],'Reporte de casos MAD'!H:W,16,0)</f>
        <v>#N/A</v>
      </c>
      <c r="AE728" s="328" t="e">
        <f>VLOOKUP(Tabla1[[#This Row],[dn]],'HOJA 3 MEDICAMENTOS'!G:Q,11,0)</f>
        <v>#N/A</v>
      </c>
      <c r="AF728" s="329" t="e">
        <f>VLOOKUP(Tabla1[[#This Row],[dn]],'base pendientes viva 1a'!C:Q,15,0)</f>
        <v>#N/A</v>
      </c>
      <c r="AG728" s="329"/>
      <c r="AH728" s="329"/>
      <c r="AI728" s="328" t="str">
        <f>VLOOKUP(Tabla1[[#This Row],[MOTIVO]],clasificador!A:C,2,0)</f>
        <v>Medicamentos</v>
      </c>
      <c r="AJ728" s="328" t="str">
        <f>VLOOKUP(Tabla1[[#This Row],[MOTIVO]],clasificador!A:C,3,0)</f>
        <v>SERVICIO</v>
      </c>
      <c r="AK728" s="329"/>
      <c r="AL728" s="119"/>
      <c r="AM728" s="119"/>
      <c r="AN728" s="119"/>
      <c r="AO728" s="119"/>
      <c r="AP728" s="119"/>
      <c r="AQ728" s="119"/>
      <c r="AR728" s="119"/>
      <c r="AS728" s="119"/>
    </row>
    <row r="729" spans="1:45" ht="18.75" hidden="1" customHeight="1">
      <c r="A729" s="328">
        <f>YEAR(Tabla1[[#This Row],[FECHA DEL INCIDENTE]])*100+MONTH(Tabla1[[#This Row],[FECHA DEL INCIDENTE]])</f>
        <v>202512</v>
      </c>
      <c r="B729" s="328" t="s">
        <v>8299</v>
      </c>
      <c r="C729" s="328" t="s">
        <v>6348</v>
      </c>
      <c r="D729" s="328" t="s">
        <v>1067</v>
      </c>
      <c r="E729" s="120" t="s">
        <v>400</v>
      </c>
      <c r="F729" s="328" t="s">
        <v>2</v>
      </c>
      <c r="G729" s="333">
        <v>8720963</v>
      </c>
      <c r="H729" s="334" t="s">
        <v>8380</v>
      </c>
      <c r="I729" s="329"/>
      <c r="J729" s="335">
        <v>943290254</v>
      </c>
      <c r="K729" s="328"/>
      <c r="L729" s="328"/>
      <c r="M729" s="328"/>
      <c r="N729" s="119" t="s">
        <v>6498</v>
      </c>
      <c r="O729" s="1" t="s">
        <v>299</v>
      </c>
      <c r="P729" s="336" t="s">
        <v>8381</v>
      </c>
      <c r="Q729" s="340" t="s">
        <v>6352</v>
      </c>
      <c r="R729" s="337"/>
      <c r="S729" s="328" t="s">
        <v>8302</v>
      </c>
      <c r="T729" s="338">
        <v>46007</v>
      </c>
      <c r="U729" s="67" t="s">
        <v>8382</v>
      </c>
      <c r="V729" s="160">
        <v>46010</v>
      </c>
      <c r="W729" s="1" t="s">
        <v>141</v>
      </c>
      <c r="X729" s="328">
        <f>NETWORKDAYS(Tabla1[[#This Row],[FECHA DEL INCIDENTE]],Tabla1[[#This Row],[FECHA DE RESPUESTA]])</f>
        <v>4</v>
      </c>
      <c r="Y729" s="120" t="str">
        <f>IF(Tabla1[[#This Row],[ESTADO]]="ACTIVA","ACTIVA",IF(Tabla1[[#This Row],[ESTADO]]="CERRADA","CERRADA",IF(Tabla1[[#This Row],[ESTADO]]="TRASLADADA","CERRADA",IF(Tabla1[[#This Row],[ESTADO]]="DESMONTADA","CERRADA",IF(Tabla1[[#This Row],[ESTADO]]="SEGUIMIENTO","ACTIVA")))))</f>
        <v>CERRADA</v>
      </c>
      <c r="Z729" s="328" t="str">
        <f>+IF(Tabla1[[#This Row],[T. RESPUESTA]]&lt;=1,"24 HORAS",IF(Tabla1[[#This Row],[T. RESPUESTA]]=2,"48 HORAS",IF(Tabla1[[#This Row],[T. RESPUESTA]]=3,"72 HORAS",IF(Tabla1[[#This Row],[T. RESPUESTA]]=4,"96 HORAS",IF(Tabla1[[#This Row],[T. RESPUESTA]]=5,"120 HORAS",IF(Tabla1[[#This Row],[T. RESPUESTA]]&gt;=6,"6 DIAS O MAS","ERROR"))))))</f>
        <v>96 HORAS</v>
      </c>
      <c r="AA729" s="120" t="s">
        <v>6355</v>
      </c>
      <c r="AB729" s="120" t="str">
        <f>TEXT(Tabla1[[#This Row],[FECHA DEL INCIDENTE]],"MMM-DD")</f>
        <v>dic-16</v>
      </c>
      <c r="AC729" s="334" t="e">
        <f>VLOOKUP(G729,'Archivo data rimac reclamos'!B:C,2,0)</f>
        <v>#N/A</v>
      </c>
      <c r="AD729" s="334" t="e">
        <f>VLOOKUP(Tabla1[[#This Row],[dn]],'Reporte de casos MAD'!H:W,16,0)</f>
        <v>#N/A</v>
      </c>
      <c r="AE729" s="328" t="e">
        <f>VLOOKUP(Tabla1[[#This Row],[dn]],'HOJA 3 MEDICAMENTOS'!G:Q,11,0)</f>
        <v>#N/A</v>
      </c>
      <c r="AF729" s="329" t="e">
        <f>VLOOKUP(Tabla1[[#This Row],[dn]],'base pendientes viva 1a'!C:Q,15,0)</f>
        <v>#N/A</v>
      </c>
      <c r="AG729" s="329"/>
      <c r="AH729" s="329"/>
      <c r="AI729" s="328" t="str">
        <f>VLOOKUP(Tabla1[[#This Row],[MOTIVO]],clasificador!A:C,2,0)</f>
        <v>Medicamentos</v>
      </c>
      <c r="AJ729" s="328" t="str">
        <f>VLOOKUP(Tabla1[[#This Row],[MOTIVO]],clasificador!A:C,3,0)</f>
        <v>SERVICIO</v>
      </c>
      <c r="AK729" s="329"/>
      <c r="AL729" s="119"/>
      <c r="AM729" s="119"/>
      <c r="AN729" s="119"/>
      <c r="AO729" s="119"/>
      <c r="AP729" s="119"/>
      <c r="AQ729" s="119"/>
      <c r="AR729" s="119"/>
      <c r="AS729" s="119"/>
    </row>
    <row r="730" spans="1:45" ht="18.75" hidden="1" customHeight="1">
      <c r="A730" s="328">
        <f>YEAR(Tabla1[[#This Row],[FECHA DEL INCIDENTE]])*100+MONTH(Tabla1[[#This Row],[FECHA DEL INCIDENTE]])</f>
        <v>202512</v>
      </c>
      <c r="B730" s="328" t="s">
        <v>8299</v>
      </c>
      <c r="C730" s="328" t="s">
        <v>6348</v>
      </c>
      <c r="D730" s="328" t="s">
        <v>1067</v>
      </c>
      <c r="E730" s="120" t="s">
        <v>400</v>
      </c>
      <c r="F730" s="328" t="s">
        <v>2</v>
      </c>
      <c r="G730" s="333"/>
      <c r="H730" s="152" t="s">
        <v>8383</v>
      </c>
      <c r="I730" s="329"/>
      <c r="J730" s="335"/>
      <c r="K730" s="328"/>
      <c r="L730" s="328"/>
      <c r="M730" s="328"/>
      <c r="N730" s="119" t="s">
        <v>6498</v>
      </c>
      <c r="O730" s="1" t="s">
        <v>299</v>
      </c>
      <c r="P730" s="336" t="s">
        <v>8384</v>
      </c>
      <c r="Q730" s="340" t="s">
        <v>313</v>
      </c>
      <c r="R730" s="337" t="s">
        <v>408</v>
      </c>
      <c r="S730" s="328" t="s">
        <v>6539</v>
      </c>
      <c r="T730" s="338">
        <v>46008</v>
      </c>
      <c r="U730" s="67" t="s">
        <v>8385</v>
      </c>
      <c r="V730" s="160">
        <v>46008</v>
      </c>
      <c r="W730" s="1" t="s">
        <v>141</v>
      </c>
      <c r="X730" s="328">
        <f>NETWORKDAYS(Tabla1[[#This Row],[FECHA DEL INCIDENTE]],Tabla1[[#This Row],[FECHA DE RESPUESTA]])</f>
        <v>1</v>
      </c>
      <c r="Y730" s="120" t="str">
        <f>IF(Tabla1[[#This Row],[ESTADO]]="ACTIVA","ACTIVA",IF(Tabla1[[#This Row],[ESTADO]]="CERRADA","CERRADA",IF(Tabla1[[#This Row],[ESTADO]]="TRASLADADA","CERRADA",IF(Tabla1[[#This Row],[ESTADO]]="DESMONTADA","CERRADA",IF(Tabla1[[#This Row],[ESTADO]]="SEGUIMIENTO","ACTIVA")))))</f>
        <v>CERRADA</v>
      </c>
      <c r="Z730" s="328" t="str">
        <f>+IF(Tabla1[[#This Row],[T. RESPUESTA]]&lt;=1,"24 HORAS",IF(Tabla1[[#This Row],[T. RESPUESTA]]=2,"48 HORAS",IF(Tabla1[[#This Row],[T. RESPUESTA]]=3,"72 HORAS",IF(Tabla1[[#This Row],[T. RESPUESTA]]=4,"96 HORAS",IF(Tabla1[[#This Row],[T. RESPUESTA]]=5,"120 HORAS",IF(Tabla1[[#This Row],[T. RESPUESTA]]&gt;=6,"6 DIAS O MAS","ERROR"))))))</f>
        <v>24 HORAS</v>
      </c>
      <c r="AA730" s="120" t="s">
        <v>6355</v>
      </c>
      <c r="AB730" s="120" t="str">
        <f>TEXT(Tabla1[[#This Row],[FECHA DEL INCIDENTE]],"MMM-DD")</f>
        <v>dic-17</v>
      </c>
      <c r="AC730" s="334" t="e">
        <f>VLOOKUP(G730,'Archivo data rimac reclamos'!B:C,2,0)</f>
        <v>#N/A</v>
      </c>
      <c r="AD730" s="334" t="e">
        <f>VLOOKUP(Tabla1[[#This Row],[dn]],'Reporte de casos MAD'!H:W,16,0)</f>
        <v>#N/A</v>
      </c>
      <c r="AE730" s="328" t="e">
        <f>VLOOKUP(Tabla1[[#This Row],[dn]],'HOJA 3 MEDICAMENTOS'!G:Q,11,0)</f>
        <v>#N/A</v>
      </c>
      <c r="AF730" s="329" t="e">
        <f>VLOOKUP(Tabla1[[#This Row],[dn]],'base pendientes viva 1a'!C:Q,15,0)</f>
        <v>#N/A</v>
      </c>
      <c r="AG730" s="329"/>
      <c r="AH730" s="329"/>
      <c r="AI730" s="328" t="str">
        <f>VLOOKUP(Tabla1[[#This Row],[MOTIVO]],clasificador!A:C,2,0)</f>
        <v>Acceso</v>
      </c>
      <c r="AJ730" s="328" t="str">
        <f>VLOOKUP(Tabla1[[#This Row],[MOTIVO]],clasificador!A:C,3,0)</f>
        <v>SERVICIO</v>
      </c>
      <c r="AK730" s="329"/>
      <c r="AL730" s="119"/>
      <c r="AM730" s="119"/>
      <c r="AN730" s="119"/>
      <c r="AO730" s="119"/>
      <c r="AP730" s="119"/>
      <c r="AQ730" s="119"/>
      <c r="AR730" s="119"/>
      <c r="AS730" s="119"/>
    </row>
    <row r="731" spans="1:45" ht="18.75" hidden="1" customHeight="1">
      <c r="A731" s="328">
        <f>YEAR(Tabla1[[#This Row],[FECHA DEL INCIDENTE]])*100+MONTH(Tabla1[[#This Row],[FECHA DEL INCIDENTE]])</f>
        <v>202512</v>
      </c>
      <c r="B731" s="328" t="s">
        <v>8299</v>
      </c>
      <c r="C731" s="328" t="s">
        <v>6348</v>
      </c>
      <c r="D731" s="328" t="s">
        <v>1067</v>
      </c>
      <c r="E731" s="120" t="s">
        <v>400</v>
      </c>
      <c r="F731" s="328" t="s">
        <v>2</v>
      </c>
      <c r="G731" s="333">
        <v>8201744</v>
      </c>
      <c r="H731" s="334" t="s">
        <v>7074</v>
      </c>
      <c r="I731" s="329"/>
      <c r="J731" s="335">
        <v>999448461</v>
      </c>
      <c r="K731" s="328"/>
      <c r="L731" s="328"/>
      <c r="M731" s="328"/>
      <c r="N731" s="119" t="s">
        <v>6498</v>
      </c>
      <c r="O731" s="1" t="s">
        <v>299</v>
      </c>
      <c r="P731" s="336" t="s">
        <v>8386</v>
      </c>
      <c r="Q731" s="340" t="s">
        <v>6352</v>
      </c>
      <c r="R731" s="337"/>
      <c r="S731" s="328" t="s">
        <v>6353</v>
      </c>
      <c r="T731" s="343">
        <v>46008</v>
      </c>
      <c r="U731" s="153" t="s">
        <v>8387</v>
      </c>
      <c r="V731" s="9">
        <v>46008</v>
      </c>
      <c r="W731" s="1" t="s">
        <v>141</v>
      </c>
      <c r="X731" s="328">
        <f>NETWORKDAYS(Tabla1[[#This Row],[FECHA DEL INCIDENTE]],Tabla1[[#This Row],[FECHA DE RESPUESTA]])</f>
        <v>1</v>
      </c>
      <c r="Y731" s="120" t="str">
        <f>IF(Tabla1[[#This Row],[ESTADO]]="ACTIVA","ACTIVA",IF(Tabla1[[#This Row],[ESTADO]]="CERRADA","CERRADA",IF(Tabla1[[#This Row],[ESTADO]]="TRASLADADA","CERRADA",IF(Tabla1[[#This Row],[ESTADO]]="DESMONTADA","CERRADA",IF(Tabla1[[#This Row],[ESTADO]]="SEGUIMIENTO","ACTIVA")))))</f>
        <v>CERRADA</v>
      </c>
      <c r="Z731" s="328" t="str">
        <f>+IF(Tabla1[[#This Row],[T. RESPUESTA]]&lt;=1,"24 HORAS",IF(Tabla1[[#This Row],[T. RESPUESTA]]=2,"48 HORAS",IF(Tabla1[[#This Row],[T. RESPUESTA]]=3,"72 HORAS",IF(Tabla1[[#This Row],[T. RESPUESTA]]=4,"96 HORAS",IF(Tabla1[[#This Row],[T. RESPUESTA]]=5,"120 HORAS",IF(Tabla1[[#This Row],[T. RESPUESTA]]&gt;=6,"6 DIAS O MAS","ERROR"))))))</f>
        <v>24 HORAS</v>
      </c>
      <c r="AA731" s="120" t="s">
        <v>6355</v>
      </c>
      <c r="AB731" s="120" t="str">
        <f>TEXT(Tabla1[[#This Row],[FECHA DEL INCIDENTE]],"MMM-DD")</f>
        <v>dic-17</v>
      </c>
      <c r="AC731" s="334" t="e">
        <f>VLOOKUP(G731,'Archivo data rimac reclamos'!B:C,2,0)</f>
        <v>#N/A</v>
      </c>
      <c r="AD731" s="334" t="e">
        <f>VLOOKUP(Tabla1[[#This Row],[dn]],'Reporte de casos MAD'!H:W,16,0)</f>
        <v>#N/A</v>
      </c>
      <c r="AE731" s="328" t="e">
        <f>VLOOKUP(Tabla1[[#This Row],[dn]],'HOJA 3 MEDICAMENTOS'!G:Q,11,0)</f>
        <v>#N/A</v>
      </c>
      <c r="AF731" s="329" t="e">
        <f>VLOOKUP(Tabla1[[#This Row],[dn]],'base pendientes viva 1a'!C:Q,15,0)</f>
        <v>#N/A</v>
      </c>
      <c r="AG731" s="329"/>
      <c r="AH731" s="329"/>
      <c r="AI731" s="328" t="str">
        <f>VLOOKUP(Tabla1[[#This Row],[MOTIVO]],clasificador!A:C,2,0)</f>
        <v>Medicamentos</v>
      </c>
      <c r="AJ731" s="328" t="str">
        <f>VLOOKUP(Tabla1[[#This Row],[MOTIVO]],clasificador!A:C,3,0)</f>
        <v>SERVICIO</v>
      </c>
      <c r="AK731" s="329"/>
      <c r="AL731" s="119"/>
      <c r="AM731" s="119"/>
      <c r="AN731" s="119"/>
      <c r="AO731" s="119"/>
      <c r="AP731" s="119"/>
      <c r="AQ731" s="119"/>
      <c r="AR731" s="119"/>
      <c r="AS731" s="119"/>
    </row>
    <row r="732" spans="1:45" ht="18.75" hidden="1" customHeight="1">
      <c r="A732" s="328">
        <f>YEAR(Tabla1[[#This Row],[FECHA DEL INCIDENTE]])*100+MONTH(Tabla1[[#This Row],[FECHA DEL INCIDENTE]])</f>
        <v>202512</v>
      </c>
      <c r="B732" s="328" t="s">
        <v>8299</v>
      </c>
      <c r="C732" s="328" t="s">
        <v>6348</v>
      </c>
      <c r="D732" s="328" t="s">
        <v>1067</v>
      </c>
      <c r="E732" s="120" t="s">
        <v>400</v>
      </c>
      <c r="F732" s="328" t="s">
        <v>2</v>
      </c>
      <c r="G732" s="333"/>
      <c r="H732" s="2" t="s">
        <v>8388</v>
      </c>
      <c r="I732" s="329"/>
      <c r="J732" s="335"/>
      <c r="K732" s="328"/>
      <c r="L732" s="328"/>
      <c r="M732" s="328"/>
      <c r="N732" s="119" t="s">
        <v>6498</v>
      </c>
      <c r="O732" s="1" t="s">
        <v>299</v>
      </c>
      <c r="P732" s="336" t="s">
        <v>8389</v>
      </c>
      <c r="Q732" s="340" t="s">
        <v>270</v>
      </c>
      <c r="R732" s="337"/>
      <c r="S732" s="328" t="s">
        <v>400</v>
      </c>
      <c r="T732" s="338">
        <v>46010</v>
      </c>
      <c r="U732" s="67" t="s">
        <v>8390</v>
      </c>
      <c r="V732" s="160">
        <v>46034</v>
      </c>
      <c r="W732" s="1" t="s">
        <v>141</v>
      </c>
      <c r="X732" s="328">
        <f>NETWORKDAYS(Tabla1[[#This Row],[FECHA DEL INCIDENTE]],Tabla1[[#This Row],[FECHA DE RESPUESTA]])</f>
        <v>17</v>
      </c>
      <c r="Y732" s="120" t="str">
        <f>IF(Tabla1[[#This Row],[ESTADO]]="ACTIVA","ACTIVA",IF(Tabla1[[#This Row],[ESTADO]]="CERRADA","CERRADA",IF(Tabla1[[#This Row],[ESTADO]]="TRASLADADA","CERRADA",IF(Tabla1[[#This Row],[ESTADO]]="DESMONTADA","CERRADA",IF(Tabla1[[#This Row],[ESTADO]]="SEGUIMIENTO","ACTIVA")))))</f>
        <v>CERRADA</v>
      </c>
      <c r="Z732" s="328" t="str">
        <f>+IF(Tabla1[[#This Row],[T. RESPUESTA]]&lt;=1,"24 HORAS",IF(Tabla1[[#This Row],[T. RESPUESTA]]=2,"48 HORAS",IF(Tabla1[[#This Row],[T. RESPUESTA]]=3,"72 HORAS",IF(Tabla1[[#This Row],[T. RESPUESTA]]=4,"96 HORAS",IF(Tabla1[[#This Row],[T. RESPUESTA]]=5,"120 HORAS",IF(Tabla1[[#This Row],[T. RESPUESTA]]&gt;=6,"6 DIAS O MAS","ERROR"))))))</f>
        <v>6 DIAS O MAS</v>
      </c>
      <c r="AA732" s="120" t="s">
        <v>6355</v>
      </c>
      <c r="AB732" s="120" t="str">
        <f>TEXT(Tabla1[[#This Row],[FECHA DEL INCIDENTE]],"MMM-DD")</f>
        <v>dic-19</v>
      </c>
      <c r="AC732" s="334" t="e">
        <f>VLOOKUP(G732,'Archivo data rimac reclamos'!B:C,2,0)</f>
        <v>#N/A</v>
      </c>
      <c r="AD732" s="334" t="e">
        <f>VLOOKUP(Tabla1[[#This Row],[dn]],'Reporte de casos MAD'!H:W,16,0)</f>
        <v>#N/A</v>
      </c>
      <c r="AE732" s="328" t="e">
        <f>VLOOKUP(Tabla1[[#This Row],[dn]],'HOJA 3 MEDICAMENTOS'!G:Q,11,0)</f>
        <v>#N/A</v>
      </c>
      <c r="AF732" s="329" t="e">
        <f>VLOOKUP(Tabla1[[#This Row],[dn]],'base pendientes viva 1a'!C:Q,15,0)</f>
        <v>#N/A</v>
      </c>
      <c r="AG732" s="329"/>
      <c r="AH732" s="329"/>
      <c r="AI732" s="328" t="str">
        <f>VLOOKUP(Tabla1[[#This Row],[MOTIVO]],clasificador!A:C,2,0)</f>
        <v>Atención Asistencial</v>
      </c>
      <c r="AJ732" s="328" t="str">
        <f>VLOOKUP(Tabla1[[#This Row],[MOTIVO]],clasificador!A:C,3,0)</f>
        <v>CALIDAD</v>
      </c>
      <c r="AK732" s="329"/>
      <c r="AL732" s="119"/>
      <c r="AM732" s="119"/>
      <c r="AN732" s="119"/>
      <c r="AO732" s="119"/>
      <c r="AP732" s="119"/>
      <c r="AQ732" s="119"/>
      <c r="AR732" s="119"/>
      <c r="AS732" s="119"/>
    </row>
    <row r="733" spans="1:45" ht="18.75" hidden="1" customHeight="1">
      <c r="A733" s="328">
        <f>YEAR(Tabla1[[#This Row],[FECHA DEL INCIDENTE]])*100+MONTH(Tabla1[[#This Row],[FECHA DEL INCIDENTE]])</f>
        <v>202512</v>
      </c>
      <c r="B733" s="328" t="s">
        <v>8299</v>
      </c>
      <c r="C733" s="328" t="s">
        <v>6348</v>
      </c>
      <c r="D733" s="328" t="s">
        <v>1067</v>
      </c>
      <c r="E733" s="120" t="s">
        <v>400</v>
      </c>
      <c r="F733" s="328" t="s">
        <v>2</v>
      </c>
      <c r="G733" s="333">
        <v>7237754</v>
      </c>
      <c r="H733" s="334" t="s">
        <v>8209</v>
      </c>
      <c r="I733" s="329"/>
      <c r="J733" s="335">
        <v>943509109</v>
      </c>
      <c r="K733" s="328"/>
      <c r="L733" s="328"/>
      <c r="M733" s="328"/>
      <c r="N733" s="119" t="s">
        <v>6498</v>
      </c>
      <c r="O733" s="1" t="s">
        <v>299</v>
      </c>
      <c r="P733" s="336" t="s">
        <v>8391</v>
      </c>
      <c r="Q733" s="155" t="s">
        <v>6538</v>
      </c>
      <c r="R733" s="337" t="s">
        <v>272</v>
      </c>
      <c r="S733" s="328" t="s">
        <v>339</v>
      </c>
      <c r="T733" s="343">
        <v>46011</v>
      </c>
      <c r="U733" s="67" t="s">
        <v>8392</v>
      </c>
      <c r="V733" s="9">
        <v>46062</v>
      </c>
      <c r="W733" s="1" t="s">
        <v>141</v>
      </c>
      <c r="X733" s="328">
        <f>NETWORKDAYS(Tabla1[[#This Row],[FECHA DEL INCIDENTE]],Tabla1[[#This Row],[FECHA DE RESPUESTA]])</f>
        <v>36</v>
      </c>
      <c r="Y733" s="120" t="str">
        <f>IF(Tabla1[[#This Row],[ESTADO]]="ACTIVA","ACTIVA",IF(Tabla1[[#This Row],[ESTADO]]="CERRADA","CERRADA",IF(Tabla1[[#This Row],[ESTADO]]="TRASLADADA","CERRADA",IF(Tabla1[[#This Row],[ESTADO]]="DESMONTADA","CERRADA",IF(Tabla1[[#This Row],[ESTADO]]="SEGUIMIENTO","ACTIVA")))))</f>
        <v>CERRADA</v>
      </c>
      <c r="Z733" s="328" t="str">
        <f>+IF(Tabla1[[#This Row],[T. RESPUESTA]]&lt;=1,"24 HORAS",IF(Tabla1[[#This Row],[T. RESPUESTA]]=2,"48 HORAS",IF(Tabla1[[#This Row],[T. RESPUESTA]]=3,"72 HORAS",IF(Tabla1[[#This Row],[T. RESPUESTA]]=4,"96 HORAS",IF(Tabla1[[#This Row],[T. RESPUESTA]]=5,"120 HORAS",IF(Tabla1[[#This Row],[T. RESPUESTA]]&gt;=6,"6 DIAS O MAS","ERROR"))))))</f>
        <v>6 DIAS O MAS</v>
      </c>
      <c r="AA733" s="120" t="s">
        <v>6355</v>
      </c>
      <c r="AB733" s="120" t="str">
        <f>TEXT(Tabla1[[#This Row],[FECHA DEL INCIDENTE]],"MMM-DD")</f>
        <v>dic-20</v>
      </c>
      <c r="AC733" s="334" t="e">
        <f>VLOOKUP(G733,'Archivo data rimac reclamos'!B:C,2,0)</f>
        <v>#N/A</v>
      </c>
      <c r="AD733" s="334" t="e">
        <f>VLOOKUP(Tabla1[[#This Row],[dn]],'Reporte de casos MAD'!H:W,16,0)</f>
        <v>#N/A</v>
      </c>
      <c r="AE733" s="328" t="e">
        <f>VLOOKUP(Tabla1[[#This Row],[dn]],'HOJA 3 MEDICAMENTOS'!G:Q,11,0)</f>
        <v>#N/A</v>
      </c>
      <c r="AF733" s="329" t="e">
        <f>VLOOKUP(Tabla1[[#This Row],[dn]],'base pendientes viva 1a'!C:Q,15,0)</f>
        <v>#N/A</v>
      </c>
      <c r="AG733" s="329"/>
      <c r="AH733" s="329"/>
      <c r="AI733" s="328" t="str">
        <f>VLOOKUP(Tabla1[[#This Row],[MOTIVO]],clasificador!A:C,2,0)</f>
        <v>Fallas TICS</v>
      </c>
      <c r="AJ733" s="328" t="str">
        <f>VLOOKUP(Tabla1[[#This Row],[MOTIVO]],clasificador!A:C,3,0)</f>
        <v>CALIDAD</v>
      </c>
      <c r="AK733" s="329"/>
      <c r="AL733" s="119"/>
      <c r="AM733" s="119"/>
      <c r="AN733" s="119"/>
      <c r="AO733" s="119"/>
      <c r="AP733" s="119"/>
      <c r="AQ733" s="119"/>
      <c r="AR733" s="119"/>
      <c r="AS733" s="119"/>
    </row>
    <row r="734" spans="1:45" ht="18.75" hidden="1" customHeight="1">
      <c r="A734" s="328">
        <f>YEAR(Tabla1[[#This Row],[FECHA DEL INCIDENTE]])*100+MONTH(Tabla1[[#This Row],[FECHA DEL INCIDENTE]])</f>
        <v>202512</v>
      </c>
      <c r="B734" s="1" t="s">
        <v>8299</v>
      </c>
      <c r="C734" s="1" t="s">
        <v>6348</v>
      </c>
      <c r="D734" s="1" t="s">
        <v>1067</v>
      </c>
      <c r="E734" s="120" t="s">
        <v>400</v>
      </c>
      <c r="F734" s="1" t="s">
        <v>2</v>
      </c>
      <c r="G734" s="208">
        <v>7237755</v>
      </c>
      <c r="H734" s="2" t="s">
        <v>8209</v>
      </c>
      <c r="I734" s="329"/>
      <c r="J734" s="176">
        <v>943509109</v>
      </c>
      <c r="K734" s="328"/>
      <c r="L734" s="328"/>
      <c r="M734" s="328"/>
      <c r="N734" s="119" t="s">
        <v>6498</v>
      </c>
      <c r="O734" s="1" t="s">
        <v>299</v>
      </c>
      <c r="P734" s="336" t="s">
        <v>8393</v>
      </c>
      <c r="Q734" s="6" t="s">
        <v>313</v>
      </c>
      <c r="R734" s="337"/>
      <c r="S734" s="328" t="s">
        <v>339</v>
      </c>
      <c r="T734" s="343">
        <v>46011</v>
      </c>
      <c r="U734" s="339" t="s">
        <v>8394</v>
      </c>
      <c r="V734" s="338">
        <v>46062</v>
      </c>
      <c r="W734" s="328" t="s">
        <v>141</v>
      </c>
      <c r="X734" s="328">
        <f>NETWORKDAYS(Tabla1[[#This Row],[FECHA DEL INCIDENTE]],Tabla1[[#This Row],[FECHA DE RESPUESTA]])</f>
        <v>36</v>
      </c>
      <c r="Y734" s="328" t="str">
        <f>IF(Tabla1[[#This Row],[ESTADO]]="ACTIVA","ACTIVA",IF(Tabla1[[#This Row],[ESTADO]]="CERRADA","CERRADA",IF(Tabla1[[#This Row],[ESTADO]]="TRASLADADA","CERRADA",IF(Tabla1[[#This Row],[ESTADO]]="DESMONTADA","CERRADA",IF(Tabla1[[#This Row],[ESTADO]]="SEGUIMIENTO","ACTIVA")))))</f>
        <v>CERRADA</v>
      </c>
      <c r="Z734" s="328" t="str">
        <f>+IF(Tabla1[[#This Row],[T. RESPUESTA]]&lt;=1,"24 HORAS",IF(Tabla1[[#This Row],[T. RESPUESTA]]=2,"48 HORAS",IF(Tabla1[[#This Row],[T. RESPUESTA]]=3,"72 HORAS",IF(Tabla1[[#This Row],[T. RESPUESTA]]=4,"96 HORAS",IF(Tabla1[[#This Row],[T. RESPUESTA]]=5,"120 HORAS",IF(Tabla1[[#This Row],[T. RESPUESTA]]&gt;=6,"6 DIAS O MAS","ERROR"))))))</f>
        <v>6 DIAS O MAS</v>
      </c>
      <c r="AA734" s="120" t="s">
        <v>6355</v>
      </c>
      <c r="AB734" s="120" t="str">
        <f>TEXT(Tabla1[[#This Row],[FECHA DEL INCIDENTE]],"MMM-DD")</f>
        <v>dic-20</v>
      </c>
      <c r="AC734" s="334" t="e">
        <f>VLOOKUP(G734,'Archivo data rimac reclamos'!B:C,2,0)</f>
        <v>#N/A</v>
      </c>
      <c r="AD734" s="334" t="e">
        <f>VLOOKUP(Tabla1[[#This Row],[dn]],'Reporte de casos MAD'!H:W,16,0)</f>
        <v>#N/A</v>
      </c>
      <c r="AE734" s="328" t="e">
        <f>VLOOKUP(Tabla1[[#This Row],[dn]],'HOJA 3 MEDICAMENTOS'!G:Q,11,0)</f>
        <v>#N/A</v>
      </c>
      <c r="AF734" s="329" t="e">
        <f>VLOOKUP(Tabla1[[#This Row],[dn]],'base pendientes viva 1a'!C:Q,15,0)</f>
        <v>#N/A</v>
      </c>
      <c r="AG734" s="329"/>
      <c r="AH734" s="329"/>
      <c r="AI734" s="328" t="str">
        <f>VLOOKUP(Tabla1[[#This Row],[MOTIVO]],clasificador!A:C,2,0)</f>
        <v>Acceso</v>
      </c>
      <c r="AJ734" s="328" t="str">
        <f>VLOOKUP(Tabla1[[#This Row],[MOTIVO]],clasificador!A:C,3,0)</f>
        <v>SERVICIO</v>
      </c>
      <c r="AK734" s="329"/>
      <c r="AL734" s="119"/>
      <c r="AM734" s="119"/>
      <c r="AN734" s="119"/>
      <c r="AO734" s="119"/>
      <c r="AP734" s="119"/>
      <c r="AQ734" s="119"/>
      <c r="AR734" s="119"/>
      <c r="AS734" s="119"/>
    </row>
    <row r="735" spans="1:45" ht="18.75" hidden="1" customHeight="1">
      <c r="A735" s="328">
        <f>YEAR(Tabla1[[#This Row],[FECHA DEL INCIDENTE]])*100+MONTH(Tabla1[[#This Row],[FECHA DEL INCIDENTE]])</f>
        <v>202512</v>
      </c>
      <c r="B735" s="328" t="s">
        <v>8299</v>
      </c>
      <c r="C735" s="328" t="s">
        <v>6348</v>
      </c>
      <c r="D735" s="328" t="s">
        <v>1067</v>
      </c>
      <c r="E735" s="120" t="s">
        <v>400</v>
      </c>
      <c r="F735" s="328" t="s">
        <v>2</v>
      </c>
      <c r="G735" s="344" t="s">
        <v>8395</v>
      </c>
      <c r="H735" s="334" t="s">
        <v>8396</v>
      </c>
      <c r="I735" s="329"/>
      <c r="J735" s="335">
        <v>975125132</v>
      </c>
      <c r="K735" s="328"/>
      <c r="L735" s="328"/>
      <c r="M735" s="328"/>
      <c r="N735" s="119" t="s">
        <v>6498</v>
      </c>
      <c r="O735" s="1" t="s">
        <v>299</v>
      </c>
      <c r="P735" s="336" t="s">
        <v>8397</v>
      </c>
      <c r="Q735" s="6" t="s">
        <v>313</v>
      </c>
      <c r="R735" s="337" t="s">
        <v>272</v>
      </c>
      <c r="S735" s="328" t="s">
        <v>400</v>
      </c>
      <c r="T735" s="338">
        <v>46012</v>
      </c>
      <c r="U735" s="67" t="s">
        <v>8398</v>
      </c>
      <c r="V735" s="160">
        <v>46017</v>
      </c>
      <c r="W735" s="1" t="s">
        <v>141</v>
      </c>
      <c r="X735" s="328">
        <f>NETWORKDAYS(Tabla1[[#This Row],[FECHA DEL INCIDENTE]],Tabla1[[#This Row],[FECHA DE RESPUESTA]])</f>
        <v>5</v>
      </c>
      <c r="Y735" s="120" t="str">
        <f>IF(Tabla1[[#This Row],[ESTADO]]="ACTIVA","ACTIVA",IF(Tabla1[[#This Row],[ESTADO]]="CERRADA","CERRADA",IF(Tabla1[[#This Row],[ESTADO]]="TRASLADADA","CERRADA",IF(Tabla1[[#This Row],[ESTADO]]="DESMONTADA","CERRADA",IF(Tabla1[[#This Row],[ESTADO]]="SEGUIMIENTO","ACTIVA")))))</f>
        <v>CERRADA</v>
      </c>
      <c r="Z735" s="328" t="str">
        <f>+IF(Tabla1[[#This Row],[T. RESPUESTA]]&lt;=1,"24 HORAS",IF(Tabla1[[#This Row],[T. RESPUESTA]]=2,"48 HORAS",IF(Tabla1[[#This Row],[T. RESPUESTA]]=3,"72 HORAS",IF(Tabla1[[#This Row],[T. RESPUESTA]]=4,"96 HORAS",IF(Tabla1[[#This Row],[T. RESPUESTA]]=5,"120 HORAS",IF(Tabla1[[#This Row],[T. RESPUESTA]]&gt;=6,"6 DIAS O MAS","ERROR"))))))</f>
        <v>120 HORAS</v>
      </c>
      <c r="AA735" s="120" t="s">
        <v>6355</v>
      </c>
      <c r="AB735" s="120" t="str">
        <f>TEXT(Tabla1[[#This Row],[FECHA DEL INCIDENTE]],"MMM-DD")</f>
        <v>dic-21</v>
      </c>
      <c r="AC735" s="334" t="e">
        <f>VLOOKUP(G735,'Archivo data rimac reclamos'!B:C,2,0)</f>
        <v>#N/A</v>
      </c>
      <c r="AD735" s="334" t="e">
        <f>VLOOKUP(Tabla1[[#This Row],[dn]],'Reporte de casos MAD'!H:W,16,0)</f>
        <v>#N/A</v>
      </c>
      <c r="AE735" s="328" t="e">
        <f>VLOOKUP(Tabla1[[#This Row],[dn]],'HOJA 3 MEDICAMENTOS'!G:Q,11,0)</f>
        <v>#N/A</v>
      </c>
      <c r="AF735" s="329" t="e">
        <f>VLOOKUP(Tabla1[[#This Row],[dn]],'base pendientes viva 1a'!C:Q,15,0)</f>
        <v>#N/A</v>
      </c>
      <c r="AG735" s="329"/>
      <c r="AH735" s="329"/>
      <c r="AI735" s="328" t="str">
        <f>VLOOKUP(Tabla1[[#This Row],[MOTIVO]],clasificador!A:C,2,0)</f>
        <v>Acceso</v>
      </c>
      <c r="AJ735" s="328" t="str">
        <f>VLOOKUP(Tabla1[[#This Row],[MOTIVO]],clasificador!A:C,3,0)</f>
        <v>SERVICIO</v>
      </c>
      <c r="AK735" s="329"/>
      <c r="AL735" s="119"/>
      <c r="AM735" s="119"/>
      <c r="AN735" s="119"/>
      <c r="AO735" s="119"/>
      <c r="AP735" s="119"/>
      <c r="AQ735" s="119"/>
      <c r="AR735" s="119"/>
      <c r="AS735" s="119"/>
    </row>
    <row r="736" spans="1:45" ht="18.75" hidden="1" customHeight="1">
      <c r="A736" s="328">
        <f>YEAR(Tabla1[[#This Row],[FECHA DEL INCIDENTE]])*100+MONTH(Tabla1[[#This Row],[FECHA DEL INCIDENTE]])</f>
        <v>202512</v>
      </c>
      <c r="B736" s="328" t="s">
        <v>8299</v>
      </c>
      <c r="C736" s="328" t="s">
        <v>6348</v>
      </c>
      <c r="D736" s="328" t="s">
        <v>1067</v>
      </c>
      <c r="E736" s="120" t="s">
        <v>400</v>
      </c>
      <c r="F736" s="328" t="s">
        <v>2</v>
      </c>
      <c r="G736" s="333">
        <v>20061656</v>
      </c>
      <c r="H736" s="334" t="s">
        <v>8399</v>
      </c>
      <c r="I736" s="329"/>
      <c r="J736" s="335">
        <v>999001125</v>
      </c>
      <c r="K736" s="328"/>
      <c r="L736" s="328"/>
      <c r="M736" s="328"/>
      <c r="N736" s="119" t="s">
        <v>6498</v>
      </c>
      <c r="O736" s="1" t="s">
        <v>299</v>
      </c>
      <c r="P736" s="336" t="s">
        <v>8400</v>
      </c>
      <c r="Q736" s="155" t="s">
        <v>6538</v>
      </c>
      <c r="R736" s="337" t="s">
        <v>6529</v>
      </c>
      <c r="S736" s="328" t="s">
        <v>416</v>
      </c>
      <c r="T736" s="338">
        <v>46013</v>
      </c>
      <c r="U736" s="153" t="s">
        <v>8360</v>
      </c>
      <c r="V736" s="160">
        <v>46013</v>
      </c>
      <c r="W736" s="1" t="s">
        <v>141</v>
      </c>
      <c r="X736" s="328">
        <f>NETWORKDAYS(Tabla1[[#This Row],[FECHA DEL INCIDENTE]],Tabla1[[#This Row],[FECHA DE RESPUESTA]])</f>
        <v>1</v>
      </c>
      <c r="Y736" s="120" t="str">
        <f>IF(Tabla1[[#This Row],[ESTADO]]="ACTIVA","ACTIVA",IF(Tabla1[[#This Row],[ESTADO]]="CERRADA","CERRADA",IF(Tabla1[[#This Row],[ESTADO]]="TRASLADADA","CERRADA",IF(Tabla1[[#This Row],[ESTADO]]="DESMONTADA","CERRADA",IF(Tabla1[[#This Row],[ESTADO]]="SEGUIMIENTO","ACTIVA")))))</f>
        <v>CERRADA</v>
      </c>
      <c r="Z736" s="328" t="str">
        <f>+IF(Tabla1[[#This Row],[T. RESPUESTA]]&lt;=1,"24 HORAS",IF(Tabla1[[#This Row],[T. RESPUESTA]]=2,"48 HORAS",IF(Tabla1[[#This Row],[T. RESPUESTA]]=3,"72 HORAS",IF(Tabla1[[#This Row],[T. RESPUESTA]]=4,"96 HORAS",IF(Tabla1[[#This Row],[T. RESPUESTA]]=5,"120 HORAS",IF(Tabla1[[#This Row],[T. RESPUESTA]]&gt;=6,"6 DIAS O MAS","ERROR"))))))</f>
        <v>24 HORAS</v>
      </c>
      <c r="AA736" s="120" t="s">
        <v>6355</v>
      </c>
      <c r="AB736" s="120" t="str">
        <f>TEXT(Tabla1[[#This Row],[FECHA DEL INCIDENTE]],"MMM-DD")</f>
        <v>dic-22</v>
      </c>
      <c r="AC736" s="334" t="e">
        <f>VLOOKUP(G736,'Archivo data rimac reclamos'!B:C,2,0)</f>
        <v>#N/A</v>
      </c>
      <c r="AD736" s="334" t="e">
        <f>VLOOKUP(Tabla1[[#This Row],[dn]],'Reporte de casos MAD'!H:W,16,0)</f>
        <v>#N/A</v>
      </c>
      <c r="AE736" s="328" t="e">
        <f>VLOOKUP(Tabla1[[#This Row],[dn]],'HOJA 3 MEDICAMENTOS'!G:Q,11,0)</f>
        <v>#N/A</v>
      </c>
      <c r="AF736" s="329" t="e">
        <f>VLOOKUP(Tabla1[[#This Row],[dn]],'base pendientes viva 1a'!C:Q,15,0)</f>
        <v>#N/A</v>
      </c>
      <c r="AG736" s="329"/>
      <c r="AH736" s="329"/>
      <c r="AI736" s="328" t="str">
        <f>VLOOKUP(Tabla1[[#This Row],[MOTIVO]],clasificador!A:C,2,0)</f>
        <v>Fallas TICS</v>
      </c>
      <c r="AJ736" s="328" t="str">
        <f>VLOOKUP(Tabla1[[#This Row],[MOTIVO]],clasificador!A:C,3,0)</f>
        <v>CALIDAD</v>
      </c>
      <c r="AK736" s="329"/>
      <c r="AL736" s="119"/>
      <c r="AM736" s="119"/>
      <c r="AN736" s="119"/>
      <c r="AO736" s="119"/>
      <c r="AP736" s="119"/>
      <c r="AQ736" s="119"/>
      <c r="AR736" s="119"/>
      <c r="AS736" s="119"/>
    </row>
    <row r="737" spans="1:47" ht="18.75" hidden="1" customHeight="1">
      <c r="A737" s="328">
        <f>YEAR(Tabla1[[#This Row],[FECHA DEL INCIDENTE]])*100+MONTH(Tabla1[[#This Row],[FECHA DEL INCIDENTE]])</f>
        <v>202512</v>
      </c>
      <c r="B737" s="328" t="s">
        <v>8299</v>
      </c>
      <c r="C737" s="328" t="s">
        <v>6348</v>
      </c>
      <c r="D737" s="328" t="s">
        <v>1067</v>
      </c>
      <c r="E737" s="120" t="s">
        <v>400</v>
      </c>
      <c r="F737" s="328" t="s">
        <v>2</v>
      </c>
      <c r="G737" s="333">
        <v>7658718</v>
      </c>
      <c r="H737" s="334" t="s">
        <v>8401</v>
      </c>
      <c r="I737" s="329"/>
      <c r="J737" s="335">
        <v>998412718</v>
      </c>
      <c r="K737" s="328" t="s">
        <v>8402</v>
      </c>
      <c r="L737" s="328" t="s">
        <v>8327</v>
      </c>
      <c r="M737" s="328"/>
      <c r="N737" s="329" t="s">
        <v>26</v>
      </c>
      <c r="O737" s="1" t="s">
        <v>8215</v>
      </c>
      <c r="P737" s="336" t="s">
        <v>8403</v>
      </c>
      <c r="Q737" s="345" t="s">
        <v>6352</v>
      </c>
      <c r="R737" s="337"/>
      <c r="S737" s="328" t="s">
        <v>6353</v>
      </c>
      <c r="T737" s="343">
        <v>46013</v>
      </c>
      <c r="U737" s="67" t="s">
        <v>8404</v>
      </c>
      <c r="V737" s="9">
        <v>46062</v>
      </c>
      <c r="W737" s="1" t="s">
        <v>141</v>
      </c>
      <c r="X737" s="328">
        <f>NETWORKDAYS(Tabla1[[#This Row],[FECHA DEL INCIDENTE]],Tabla1[[#This Row],[FECHA DE RESPUESTA]])</f>
        <v>36</v>
      </c>
      <c r="Y737" s="1" t="str">
        <f>IF(Tabla1[[#This Row],[ESTADO]]="ACTIVA","ACTIVA",IF(Tabla1[[#This Row],[ESTADO]]="CERRADA","CERRADA",IF(Tabla1[[#This Row],[ESTADO]]="TRASLADADA","CERRADA",IF(Tabla1[[#This Row],[ESTADO]]="DESMONTADA","CERRADA",IF(Tabla1[[#This Row],[ESTADO]]="SEGUIMIENTO","ACTIVA")))))</f>
        <v>CERRADA</v>
      </c>
      <c r="Z737" s="328" t="str">
        <f>+IF(Tabla1[[#This Row],[T. RESPUESTA]]&lt;=1,"24 HORAS",IF(Tabla1[[#This Row],[T. RESPUESTA]]=2,"48 HORAS",IF(Tabla1[[#This Row],[T. RESPUESTA]]=3,"72 HORAS",IF(Tabla1[[#This Row],[T. RESPUESTA]]=4,"96 HORAS",IF(Tabla1[[#This Row],[T. RESPUESTA]]=5,"120 HORAS",IF(Tabla1[[#This Row],[T. RESPUESTA]]&gt;=6,"6 DIAS O MAS","ERROR"))))))</f>
        <v>6 DIAS O MAS</v>
      </c>
      <c r="AA737" s="120" t="s">
        <v>6355</v>
      </c>
      <c r="AB737" s="120" t="str">
        <f>TEXT(Tabla1[[#This Row],[FECHA DEL INCIDENTE]],"MMM-DD")</f>
        <v>dic-22</v>
      </c>
      <c r="AC737" s="334" t="e">
        <f>VLOOKUP(G737,'Archivo data rimac reclamos'!B:C,2,0)</f>
        <v>#N/A</v>
      </c>
      <c r="AD737" s="334" t="e">
        <f>VLOOKUP(Tabla1[[#This Row],[dn]],'Reporte de casos MAD'!H:W,16,0)</f>
        <v>#N/A</v>
      </c>
      <c r="AE737" s="328" t="e">
        <f>VLOOKUP(Tabla1[[#This Row],[dn]],'HOJA 3 MEDICAMENTOS'!G:Q,11,0)</f>
        <v>#N/A</v>
      </c>
      <c r="AF737" s="329" t="e">
        <f>VLOOKUP(Tabla1[[#This Row],[dn]],'base pendientes viva 1a'!C:Q,15,0)</f>
        <v>#N/A</v>
      </c>
      <c r="AG737" s="329"/>
      <c r="AH737" s="329"/>
      <c r="AI737" s="328" t="str">
        <f>VLOOKUP(Tabla1[[#This Row],[MOTIVO]],clasificador!A:C,2,0)</f>
        <v>Medicamentos</v>
      </c>
      <c r="AJ737" s="328" t="str">
        <f>VLOOKUP(Tabla1[[#This Row],[MOTIVO]],clasificador!A:C,3,0)</f>
        <v>SERVICIO</v>
      </c>
      <c r="AK737" s="329"/>
      <c r="AL737" s="119"/>
      <c r="AM737" s="119"/>
      <c r="AN737" s="119"/>
      <c r="AO737" s="119"/>
      <c r="AP737" s="119"/>
      <c r="AQ737" s="119"/>
      <c r="AR737" s="119"/>
      <c r="AS737" s="119"/>
      <c r="AT737" s="119"/>
      <c r="AU737" s="119"/>
    </row>
    <row r="738" spans="1:47" ht="18.75" hidden="1" customHeight="1">
      <c r="A738" s="328">
        <f>YEAR(Tabla1[[#This Row],[FECHA DEL INCIDENTE]])*100+MONTH(Tabla1[[#This Row],[FECHA DEL INCIDENTE]])</f>
        <v>202512</v>
      </c>
      <c r="B738" s="328" t="s">
        <v>8299</v>
      </c>
      <c r="C738" s="328" t="s">
        <v>6348</v>
      </c>
      <c r="D738" s="328" t="s">
        <v>1067</v>
      </c>
      <c r="E738" s="120" t="s">
        <v>400</v>
      </c>
      <c r="F738" s="328" t="s">
        <v>2</v>
      </c>
      <c r="G738" s="333">
        <v>40416252</v>
      </c>
      <c r="H738" s="334" t="s">
        <v>8405</v>
      </c>
      <c r="I738" s="329"/>
      <c r="J738" s="335">
        <v>916673440</v>
      </c>
      <c r="K738" s="328"/>
      <c r="L738" s="328"/>
      <c r="M738" s="328"/>
      <c r="N738" s="119" t="s">
        <v>6498</v>
      </c>
      <c r="O738" s="1" t="s">
        <v>299</v>
      </c>
      <c r="P738" s="336" t="s">
        <v>8406</v>
      </c>
      <c r="Q738" s="96" t="s">
        <v>313</v>
      </c>
      <c r="R738" s="337" t="s">
        <v>272</v>
      </c>
      <c r="S738" s="328" t="s">
        <v>314</v>
      </c>
      <c r="T738" s="343">
        <v>46014</v>
      </c>
      <c r="U738" s="67" t="s">
        <v>8407</v>
      </c>
      <c r="V738" s="9">
        <v>46062</v>
      </c>
      <c r="W738" s="1" t="s">
        <v>141</v>
      </c>
      <c r="X738" s="328">
        <f>NETWORKDAYS(Tabla1[[#This Row],[FECHA DEL INCIDENTE]],Tabla1[[#This Row],[FECHA DE RESPUESTA]])</f>
        <v>35</v>
      </c>
      <c r="Y738" s="120" t="str">
        <f>IF(Tabla1[[#This Row],[ESTADO]]="ACTIVA","ACTIVA",IF(Tabla1[[#This Row],[ESTADO]]="CERRADA","CERRADA",IF(Tabla1[[#This Row],[ESTADO]]="TRASLADADA","CERRADA",IF(Tabla1[[#This Row],[ESTADO]]="DESMONTADA","CERRADA",IF(Tabla1[[#This Row],[ESTADO]]="SEGUIMIENTO","ACTIVA")))))</f>
        <v>CERRADA</v>
      </c>
      <c r="Z738" s="328" t="str">
        <f>+IF(Tabla1[[#This Row],[T. RESPUESTA]]&lt;=1,"24 HORAS",IF(Tabla1[[#This Row],[T. RESPUESTA]]=2,"48 HORAS",IF(Tabla1[[#This Row],[T. RESPUESTA]]=3,"72 HORAS",IF(Tabla1[[#This Row],[T. RESPUESTA]]=4,"96 HORAS",IF(Tabla1[[#This Row],[T. RESPUESTA]]=5,"120 HORAS",IF(Tabla1[[#This Row],[T. RESPUESTA]]&gt;=6,"6 DIAS O MAS","ERROR"))))))</f>
        <v>6 DIAS O MAS</v>
      </c>
      <c r="AA738" s="120" t="s">
        <v>6355</v>
      </c>
      <c r="AB738" s="120" t="str">
        <f>TEXT(Tabla1[[#This Row],[FECHA DEL INCIDENTE]],"MMM-DD")</f>
        <v>dic-23</v>
      </c>
      <c r="AC738" s="334" t="e">
        <f>VLOOKUP(G738,'Archivo data rimac reclamos'!B:C,2,0)</f>
        <v>#N/A</v>
      </c>
      <c r="AD738" s="334" t="e">
        <f>VLOOKUP(Tabla1[[#This Row],[dn]],'Reporte de casos MAD'!H:W,16,0)</f>
        <v>#N/A</v>
      </c>
      <c r="AE738" s="328" t="e">
        <f>VLOOKUP(Tabla1[[#This Row],[dn]],'HOJA 3 MEDICAMENTOS'!G:Q,11,0)</f>
        <v>#N/A</v>
      </c>
      <c r="AF738" s="329" t="e">
        <f>VLOOKUP(Tabla1[[#This Row],[dn]],'base pendientes viva 1a'!C:Q,15,0)</f>
        <v>#N/A</v>
      </c>
      <c r="AG738" s="329"/>
      <c r="AH738" s="329"/>
      <c r="AI738" s="328" t="str">
        <f>VLOOKUP(Tabla1[[#This Row],[MOTIVO]],clasificador!A:C,2,0)</f>
        <v>Acceso</v>
      </c>
      <c r="AJ738" s="328" t="str">
        <f>VLOOKUP(Tabla1[[#This Row],[MOTIVO]],clasificador!A:C,3,0)</f>
        <v>SERVICIO</v>
      </c>
      <c r="AK738" s="329"/>
      <c r="AL738" s="119"/>
      <c r="AM738" s="119"/>
      <c r="AN738" s="119"/>
      <c r="AO738" s="119"/>
      <c r="AP738" s="119"/>
      <c r="AQ738" s="119"/>
      <c r="AR738" s="119"/>
      <c r="AS738" s="119"/>
      <c r="AT738" s="119"/>
      <c r="AU738" s="119"/>
    </row>
    <row r="739" spans="1:47" ht="18.75" hidden="1" customHeight="1">
      <c r="A739" s="328">
        <f>YEAR(Tabla1[[#This Row],[FECHA DEL INCIDENTE]])*100+MONTH(Tabla1[[#This Row],[FECHA DEL INCIDENTE]])</f>
        <v>202512</v>
      </c>
      <c r="B739" s="328" t="s">
        <v>8299</v>
      </c>
      <c r="C739" s="328" t="s">
        <v>6348</v>
      </c>
      <c r="D739" s="328" t="s">
        <v>1067</v>
      </c>
      <c r="E739" s="120" t="s">
        <v>400</v>
      </c>
      <c r="F739" s="328" t="s">
        <v>2</v>
      </c>
      <c r="G739" s="333">
        <v>72154157</v>
      </c>
      <c r="H739" s="334" t="s">
        <v>91</v>
      </c>
      <c r="I739" s="329"/>
      <c r="J739" s="335">
        <v>947239761</v>
      </c>
      <c r="K739" s="328"/>
      <c r="L739" s="328"/>
      <c r="M739" s="328"/>
      <c r="N739" s="329" t="s">
        <v>298</v>
      </c>
      <c r="O739" s="1" t="s">
        <v>299</v>
      </c>
      <c r="P739" s="336" t="s">
        <v>8408</v>
      </c>
      <c r="Q739" s="155" t="s">
        <v>6538</v>
      </c>
      <c r="R739" s="337"/>
      <c r="S739" s="328" t="s">
        <v>8409</v>
      </c>
      <c r="T739" s="343">
        <v>46014</v>
      </c>
      <c r="U739" s="67" t="s">
        <v>8410</v>
      </c>
      <c r="V739" s="9">
        <v>46078</v>
      </c>
      <c r="W739" s="1" t="s">
        <v>141</v>
      </c>
      <c r="X739" s="328">
        <f>NETWORKDAYS(Tabla1[[#This Row],[FECHA DEL INCIDENTE]],Tabla1[[#This Row],[FECHA DE RESPUESTA]])</f>
        <v>47</v>
      </c>
      <c r="Y739" s="120" t="str">
        <f>IF(Tabla1[[#This Row],[ESTADO]]="ACTIVA","ACTIVA",IF(Tabla1[[#This Row],[ESTADO]]="CERRADA","CERRADA",IF(Tabla1[[#This Row],[ESTADO]]="TRASLADADA","CERRADA",IF(Tabla1[[#This Row],[ESTADO]]="DESMONTADA","CERRADA",IF(Tabla1[[#This Row],[ESTADO]]="SEGUIMIENTO","ACTIVA")))))</f>
        <v>CERRADA</v>
      </c>
      <c r="Z739" s="328" t="str">
        <f>+IF(Tabla1[[#This Row],[T. RESPUESTA]]&lt;=1,"24 HORAS",IF(Tabla1[[#This Row],[T. RESPUESTA]]=2,"48 HORAS",IF(Tabla1[[#This Row],[T. RESPUESTA]]=3,"72 HORAS",IF(Tabla1[[#This Row],[T. RESPUESTA]]=4,"96 HORAS",IF(Tabla1[[#This Row],[T. RESPUESTA]]=5,"120 HORAS",IF(Tabla1[[#This Row],[T. RESPUESTA]]&gt;=6,"6 DIAS O MAS","ERROR"))))))</f>
        <v>6 DIAS O MAS</v>
      </c>
      <c r="AA739" s="120" t="s">
        <v>6355</v>
      </c>
      <c r="AB739" s="120" t="str">
        <f>TEXT(Tabla1[[#This Row],[FECHA DEL INCIDENTE]],"MMM-DD")</f>
        <v>dic-23</v>
      </c>
      <c r="AC739" s="334" t="e">
        <f>VLOOKUP(G739,'Archivo data rimac reclamos'!B:C,2,0)</f>
        <v>#N/A</v>
      </c>
      <c r="AD739" s="334" t="e">
        <f>VLOOKUP(Tabla1[[#This Row],[dn]],'Reporte de casos MAD'!H:W,16,0)</f>
        <v>#N/A</v>
      </c>
      <c r="AE739" s="328" t="e">
        <f>VLOOKUP(Tabla1[[#This Row],[dn]],'HOJA 3 MEDICAMENTOS'!G:Q,11,0)</f>
        <v>#N/A</v>
      </c>
      <c r="AF739" s="329" t="str">
        <f>VLOOKUP(Tabla1[[#This Row],[dn]],'base pendientes viva 1a'!C:Q,15,0)</f>
        <v>SI</v>
      </c>
      <c r="AG739" s="329"/>
      <c r="AH739" s="329"/>
      <c r="AI739" s="328" t="str">
        <f>VLOOKUP(Tabla1[[#This Row],[MOTIVO]],clasificador!A:C,2,0)</f>
        <v>Fallas TICS</v>
      </c>
      <c r="AJ739" s="328" t="str">
        <f>VLOOKUP(Tabla1[[#This Row],[MOTIVO]],clasificador!A:C,3,0)</f>
        <v>CALIDAD</v>
      </c>
      <c r="AK739" s="329"/>
      <c r="AL739" s="119"/>
      <c r="AM739" s="119"/>
      <c r="AN739" s="119"/>
      <c r="AO739" s="119"/>
      <c r="AP739" s="119"/>
      <c r="AQ739" s="119"/>
      <c r="AR739" s="119"/>
      <c r="AS739" s="119"/>
      <c r="AT739" s="119"/>
      <c r="AU739" s="119"/>
    </row>
    <row r="740" spans="1:47" ht="18.75" hidden="1" customHeight="1">
      <c r="A740" s="328">
        <f>YEAR(Tabla1[[#This Row],[FECHA DEL INCIDENTE]])*100+MONTH(Tabla1[[#This Row],[FECHA DEL INCIDENTE]])</f>
        <v>202512</v>
      </c>
      <c r="B740" s="328" t="s">
        <v>8299</v>
      </c>
      <c r="C740" s="328" t="s">
        <v>6348</v>
      </c>
      <c r="D740" s="328" t="s">
        <v>1067</v>
      </c>
      <c r="E740" s="120" t="s">
        <v>400</v>
      </c>
      <c r="F740" s="328" t="s">
        <v>2</v>
      </c>
      <c r="G740" s="333">
        <v>8222013</v>
      </c>
      <c r="H740" s="334" t="s">
        <v>8411</v>
      </c>
      <c r="I740" s="329"/>
      <c r="J740" s="335">
        <v>999098128</v>
      </c>
      <c r="K740" s="92" t="s">
        <v>8412</v>
      </c>
      <c r="L740" s="328" t="s">
        <v>8327</v>
      </c>
      <c r="M740" s="328"/>
      <c r="N740" s="329" t="s">
        <v>26</v>
      </c>
      <c r="O740" s="1" t="s">
        <v>8215</v>
      </c>
      <c r="P740" s="336" t="s">
        <v>8413</v>
      </c>
      <c r="Q740" s="155" t="s">
        <v>6538</v>
      </c>
      <c r="R740" s="337"/>
      <c r="S740" s="328" t="s">
        <v>331</v>
      </c>
      <c r="T740" s="338">
        <v>46017</v>
      </c>
      <c r="U740" s="67" t="s">
        <v>8414</v>
      </c>
      <c r="V740" s="9">
        <v>46063</v>
      </c>
      <c r="W740" s="1" t="s">
        <v>141</v>
      </c>
      <c r="X740" s="328">
        <f>NETWORKDAYS(Tabla1[[#This Row],[FECHA DEL INCIDENTE]],Tabla1[[#This Row],[FECHA DE RESPUESTA]])</f>
        <v>33</v>
      </c>
      <c r="Y740" s="328" t="str">
        <f>IF(Tabla1[[#This Row],[ESTADO]]="ACTIVA","ACTIVA",IF(Tabla1[[#This Row],[ESTADO]]="CERRADA","CERRADA",IF(Tabla1[[#This Row],[ESTADO]]="TRASLADADA","CERRADA",IF(Tabla1[[#This Row],[ESTADO]]="DESMONTADA","CERRADA",IF(Tabla1[[#This Row],[ESTADO]]="SEGUIMIENTO","ACTIVA")))))</f>
        <v>CERRADA</v>
      </c>
      <c r="Z740" s="328" t="str">
        <f>+IF(Tabla1[[#This Row],[T. RESPUESTA]]&lt;=1,"24 HORAS",IF(Tabla1[[#This Row],[T. RESPUESTA]]=2,"48 HORAS",IF(Tabla1[[#This Row],[T. RESPUESTA]]=3,"72 HORAS",IF(Tabla1[[#This Row],[T. RESPUESTA]]=4,"96 HORAS",IF(Tabla1[[#This Row],[T. RESPUESTA]]=5,"120 HORAS",IF(Tabla1[[#This Row],[T. RESPUESTA]]&gt;=6,"6 DIAS O MAS","ERROR"))))))</f>
        <v>6 DIAS O MAS</v>
      </c>
      <c r="AA740" s="120" t="s">
        <v>6355</v>
      </c>
      <c r="AB740" s="120" t="str">
        <f>TEXT(Tabla1[[#This Row],[FECHA DEL INCIDENTE]],"MMM-DD")</f>
        <v>dic-26</v>
      </c>
      <c r="AC740" s="334" t="e">
        <f>VLOOKUP(G740,'Archivo data rimac reclamos'!B:C,2,0)</f>
        <v>#N/A</v>
      </c>
      <c r="AD740" s="334" t="e">
        <f>VLOOKUP(Tabla1[[#This Row],[dn]],'Reporte de casos MAD'!H:W,16,0)</f>
        <v>#N/A</v>
      </c>
      <c r="AE740" s="328" t="e">
        <f>VLOOKUP(Tabla1[[#This Row],[dn]],'HOJA 3 MEDICAMENTOS'!G:Q,11,0)</f>
        <v>#N/A</v>
      </c>
      <c r="AF740" s="329" t="e">
        <f>VLOOKUP(Tabla1[[#This Row],[dn]],'base pendientes viva 1a'!C:Q,15,0)</f>
        <v>#N/A</v>
      </c>
      <c r="AG740" s="329"/>
      <c r="AH740" s="329"/>
      <c r="AI740" s="328" t="str">
        <f>VLOOKUP(Tabla1[[#This Row],[MOTIVO]],clasificador!A:C,2,0)</f>
        <v>Fallas TICS</v>
      </c>
      <c r="AJ740" s="328" t="str">
        <f>VLOOKUP(Tabla1[[#This Row],[MOTIVO]],clasificador!A:C,3,0)</f>
        <v>CALIDAD</v>
      </c>
      <c r="AK740" s="329"/>
      <c r="AL740" s="119"/>
      <c r="AM740" s="119"/>
      <c r="AN740" s="119"/>
      <c r="AO740" s="119"/>
      <c r="AP740" s="119"/>
      <c r="AQ740" s="119"/>
      <c r="AR740" s="119"/>
      <c r="AS740" s="119"/>
      <c r="AT740" s="119"/>
      <c r="AU740" s="119"/>
    </row>
    <row r="741" spans="1:47" ht="18.75" hidden="1" customHeight="1">
      <c r="A741" s="328">
        <f>YEAR(Tabla1[[#This Row],[FECHA DEL INCIDENTE]])*100+MONTH(Tabla1[[#This Row],[FECHA DEL INCIDENTE]])</f>
        <v>202512</v>
      </c>
      <c r="B741" s="328" t="s">
        <v>8299</v>
      </c>
      <c r="C741" s="328" t="s">
        <v>6348</v>
      </c>
      <c r="D741" s="328" t="s">
        <v>1067</v>
      </c>
      <c r="E741" s="120" t="s">
        <v>400</v>
      </c>
      <c r="F741" s="328" t="s">
        <v>2</v>
      </c>
      <c r="G741" s="333">
        <v>40248892</v>
      </c>
      <c r="H741" s="334" t="s">
        <v>8415</v>
      </c>
      <c r="I741" s="329"/>
      <c r="J741" s="335">
        <v>987711491</v>
      </c>
      <c r="K741" s="328"/>
      <c r="L741" s="328"/>
      <c r="M741" s="328"/>
      <c r="N741" s="329" t="s">
        <v>298</v>
      </c>
      <c r="O741" s="1" t="s">
        <v>299</v>
      </c>
      <c r="P741" s="336" t="s">
        <v>8416</v>
      </c>
      <c r="Q741" s="340" t="s">
        <v>270</v>
      </c>
      <c r="R741" s="337"/>
      <c r="S741" s="328" t="s">
        <v>8302</v>
      </c>
      <c r="T741" s="338">
        <v>46017</v>
      </c>
      <c r="U741" s="67" t="s">
        <v>8417</v>
      </c>
      <c r="V741" s="160">
        <v>46017</v>
      </c>
      <c r="W741" s="1" t="s">
        <v>141</v>
      </c>
      <c r="X741" s="328">
        <f>NETWORKDAYS(Tabla1[[#This Row],[FECHA DEL INCIDENTE]],Tabla1[[#This Row],[FECHA DE RESPUESTA]])</f>
        <v>1</v>
      </c>
      <c r="Y741" s="120" t="str">
        <f>IF(Tabla1[[#This Row],[ESTADO]]="ACTIVA","ACTIVA",IF(Tabla1[[#This Row],[ESTADO]]="CERRADA","CERRADA",IF(Tabla1[[#This Row],[ESTADO]]="TRASLADADA","CERRADA",IF(Tabla1[[#This Row],[ESTADO]]="DESMONTADA","CERRADA",IF(Tabla1[[#This Row],[ESTADO]]="SEGUIMIENTO","ACTIVA")))))</f>
        <v>CERRADA</v>
      </c>
      <c r="Z741" s="328" t="str">
        <f>+IF(Tabla1[[#This Row],[T. RESPUESTA]]&lt;=1,"24 HORAS",IF(Tabla1[[#This Row],[T. RESPUESTA]]=2,"48 HORAS",IF(Tabla1[[#This Row],[T. RESPUESTA]]=3,"72 HORAS",IF(Tabla1[[#This Row],[T. RESPUESTA]]=4,"96 HORAS",IF(Tabla1[[#This Row],[T. RESPUESTA]]=5,"120 HORAS",IF(Tabla1[[#This Row],[T. RESPUESTA]]&gt;=6,"6 DIAS O MAS","ERROR"))))))</f>
        <v>24 HORAS</v>
      </c>
      <c r="AA741" s="120" t="s">
        <v>6355</v>
      </c>
      <c r="AB741" s="120" t="str">
        <f>TEXT(Tabla1[[#This Row],[FECHA DEL INCIDENTE]],"MMM-DD")</f>
        <v>dic-26</v>
      </c>
      <c r="AC741" s="334" t="e">
        <f>VLOOKUP(G741,'Archivo data rimac reclamos'!B:C,2,0)</f>
        <v>#N/A</v>
      </c>
      <c r="AD741" s="334" t="e">
        <f>VLOOKUP(Tabla1[[#This Row],[dn]],'Reporte de casos MAD'!H:W,16,0)</f>
        <v>#N/A</v>
      </c>
      <c r="AE741" s="328" t="e">
        <f>VLOOKUP(Tabla1[[#This Row],[dn]],'HOJA 3 MEDICAMENTOS'!G:Q,11,0)</f>
        <v>#N/A</v>
      </c>
      <c r="AF741" s="329" t="e">
        <f>VLOOKUP(Tabla1[[#This Row],[dn]],'base pendientes viva 1a'!C:Q,15,0)</f>
        <v>#N/A</v>
      </c>
      <c r="AG741" s="329"/>
      <c r="AH741" s="329"/>
      <c r="AI741" s="328" t="str">
        <f>VLOOKUP(Tabla1[[#This Row],[MOTIVO]],clasificador!A:C,2,0)</f>
        <v>Atención Asistencial</v>
      </c>
      <c r="AJ741" s="328" t="str">
        <f>VLOOKUP(Tabla1[[#This Row],[MOTIVO]],clasificador!A:C,3,0)</f>
        <v>CALIDAD</v>
      </c>
      <c r="AK741" s="329"/>
      <c r="AL741" s="119"/>
      <c r="AM741" s="119"/>
      <c r="AN741" s="119"/>
      <c r="AO741" s="119"/>
      <c r="AP741" s="119"/>
      <c r="AQ741" s="119"/>
      <c r="AR741" s="119"/>
      <c r="AS741" s="119"/>
      <c r="AT741" s="119"/>
      <c r="AU741" s="119"/>
    </row>
    <row r="742" spans="1:47" ht="18.75" hidden="1" customHeight="1">
      <c r="A742" s="328">
        <f>YEAR(Tabla1[[#This Row],[FECHA DEL INCIDENTE]])*100+MONTH(Tabla1[[#This Row],[FECHA DEL INCIDENTE]])</f>
        <v>202512</v>
      </c>
      <c r="B742" s="328" t="s">
        <v>8299</v>
      </c>
      <c r="C742" s="328" t="s">
        <v>6348</v>
      </c>
      <c r="D742" s="328" t="s">
        <v>1067</v>
      </c>
      <c r="E742" s="120" t="s">
        <v>400</v>
      </c>
      <c r="F742" s="328" t="s">
        <v>2</v>
      </c>
      <c r="G742" s="333"/>
      <c r="H742" s="334" t="s">
        <v>7406</v>
      </c>
      <c r="I742" s="329"/>
      <c r="J742" s="335">
        <v>998104839</v>
      </c>
      <c r="K742" s="328"/>
      <c r="L742" s="328"/>
      <c r="M742" s="328"/>
      <c r="N742" s="329" t="s">
        <v>298</v>
      </c>
      <c r="O742" s="1" t="s">
        <v>299</v>
      </c>
      <c r="P742" s="336" t="s">
        <v>8418</v>
      </c>
      <c r="Q742" s="345" t="s">
        <v>301</v>
      </c>
      <c r="R742" s="337" t="s">
        <v>272</v>
      </c>
      <c r="S742" s="328" t="s">
        <v>272</v>
      </c>
      <c r="T742" s="343">
        <v>46017</v>
      </c>
      <c r="U742" s="96" t="s">
        <v>8419</v>
      </c>
      <c r="V742" s="9">
        <v>46062</v>
      </c>
      <c r="W742" s="1" t="s">
        <v>141</v>
      </c>
      <c r="X742" s="328">
        <f>NETWORKDAYS(Tabla1[[#This Row],[FECHA DEL INCIDENTE]],Tabla1[[#This Row],[FECHA DE RESPUESTA]])</f>
        <v>32</v>
      </c>
      <c r="Y742" s="120" t="str">
        <f>IF(Tabla1[[#This Row],[ESTADO]]="ACTIVA","ACTIVA",IF(Tabla1[[#This Row],[ESTADO]]="CERRADA","CERRADA",IF(Tabla1[[#This Row],[ESTADO]]="TRASLADADA","CERRADA",IF(Tabla1[[#This Row],[ESTADO]]="DESMONTADA","CERRADA",IF(Tabla1[[#This Row],[ESTADO]]="SEGUIMIENTO","ACTIVA")))))</f>
        <v>CERRADA</v>
      </c>
      <c r="Z742" s="328" t="str">
        <f>+IF(Tabla1[[#This Row],[T. RESPUESTA]]&lt;=1,"24 HORAS",IF(Tabla1[[#This Row],[T. RESPUESTA]]=2,"48 HORAS",IF(Tabla1[[#This Row],[T. RESPUESTA]]=3,"72 HORAS",IF(Tabla1[[#This Row],[T. RESPUESTA]]=4,"96 HORAS",IF(Tabla1[[#This Row],[T. RESPUESTA]]=5,"120 HORAS",IF(Tabla1[[#This Row],[T. RESPUESTA]]&gt;=6,"6 DIAS O MAS","ERROR"))))))</f>
        <v>6 DIAS O MAS</v>
      </c>
      <c r="AA742" s="120" t="s">
        <v>6355</v>
      </c>
      <c r="AB742" s="120" t="str">
        <f>TEXT(Tabla1[[#This Row],[FECHA DEL INCIDENTE]],"MMM-DD")</f>
        <v>dic-26</v>
      </c>
      <c r="AC742" s="334" t="e">
        <f>VLOOKUP(G742,'Archivo data rimac reclamos'!B:C,2,0)</f>
        <v>#N/A</v>
      </c>
      <c r="AD742" s="334" t="e">
        <f>VLOOKUP(Tabla1[[#This Row],[dn]],'Reporte de casos MAD'!H:W,16,0)</f>
        <v>#N/A</v>
      </c>
      <c r="AE742" s="328" t="e">
        <f>VLOOKUP(Tabla1[[#This Row],[dn]],'HOJA 3 MEDICAMENTOS'!G:Q,11,0)</f>
        <v>#N/A</v>
      </c>
      <c r="AF742" s="329" t="e">
        <f>VLOOKUP(Tabla1[[#This Row],[dn]],'base pendientes viva 1a'!C:Q,15,0)</f>
        <v>#N/A</v>
      </c>
      <c r="AG742" s="329"/>
      <c r="AH742" s="329"/>
      <c r="AI742" s="328" t="str">
        <f>VLOOKUP(Tabla1[[#This Row],[MOTIVO]],clasificador!A:C,2,0)</f>
        <v>Solicitud</v>
      </c>
      <c r="AJ742" s="328" t="str">
        <f>VLOOKUP(Tabla1[[#This Row],[MOTIVO]],clasificador!A:C,3,0)</f>
        <v>SOLICITUD</v>
      </c>
      <c r="AK742" s="329"/>
      <c r="AL742" s="119"/>
      <c r="AM742" s="119"/>
      <c r="AN742" s="119"/>
      <c r="AO742" s="119"/>
      <c r="AP742" s="119"/>
      <c r="AQ742" s="119"/>
      <c r="AR742" s="119"/>
      <c r="AS742" s="119"/>
      <c r="AT742" s="119"/>
      <c r="AU742" s="119"/>
    </row>
    <row r="743" spans="1:47" ht="18.75" hidden="1" customHeight="1">
      <c r="A743" s="328">
        <f>YEAR(Tabla1[[#This Row],[FECHA DEL INCIDENTE]])*100+MONTH(Tabla1[[#This Row],[FECHA DEL INCIDENTE]])</f>
        <v>202512</v>
      </c>
      <c r="B743" s="328" t="s">
        <v>8299</v>
      </c>
      <c r="C743" s="328" t="s">
        <v>6348</v>
      </c>
      <c r="D743" s="328" t="s">
        <v>1067</v>
      </c>
      <c r="E743" s="120" t="s">
        <v>400</v>
      </c>
      <c r="F743" s="328" t="s">
        <v>2</v>
      </c>
      <c r="G743" s="333">
        <v>8023641</v>
      </c>
      <c r="H743" s="334" t="s">
        <v>7956</v>
      </c>
      <c r="I743" s="329"/>
      <c r="J743" s="335">
        <v>991813226</v>
      </c>
      <c r="K743" s="328"/>
      <c r="L743" s="328"/>
      <c r="M743" s="328"/>
      <c r="N743" s="329" t="s">
        <v>298</v>
      </c>
      <c r="O743" s="1" t="s">
        <v>299</v>
      </c>
      <c r="P743" s="336" t="s">
        <v>8420</v>
      </c>
      <c r="Q743" s="6" t="s">
        <v>313</v>
      </c>
      <c r="R743" s="337"/>
      <c r="S743" s="328" t="s">
        <v>8302</v>
      </c>
      <c r="T743" s="338">
        <v>46020</v>
      </c>
      <c r="U743" s="67" t="s">
        <v>8421</v>
      </c>
      <c r="V743" s="160">
        <v>46020</v>
      </c>
      <c r="W743" s="1" t="s">
        <v>141</v>
      </c>
      <c r="X743" s="328">
        <f>NETWORKDAYS(Tabla1[[#This Row],[FECHA DEL INCIDENTE]],Tabla1[[#This Row],[FECHA DE RESPUESTA]])</f>
        <v>1</v>
      </c>
      <c r="Y743" s="120" t="str">
        <f>IF(Tabla1[[#This Row],[ESTADO]]="ACTIVA","ACTIVA",IF(Tabla1[[#This Row],[ESTADO]]="CERRADA","CERRADA",IF(Tabla1[[#This Row],[ESTADO]]="TRASLADADA","CERRADA",IF(Tabla1[[#This Row],[ESTADO]]="DESMONTADA","CERRADA",IF(Tabla1[[#This Row],[ESTADO]]="SEGUIMIENTO","ACTIVA")))))</f>
        <v>CERRADA</v>
      </c>
      <c r="Z743" s="328" t="str">
        <f>+IF(Tabla1[[#This Row],[T. RESPUESTA]]&lt;=1,"24 HORAS",IF(Tabla1[[#This Row],[T. RESPUESTA]]=2,"48 HORAS",IF(Tabla1[[#This Row],[T. RESPUESTA]]=3,"72 HORAS",IF(Tabla1[[#This Row],[T. RESPUESTA]]=4,"96 HORAS",IF(Tabla1[[#This Row],[T. RESPUESTA]]=5,"120 HORAS",IF(Tabla1[[#This Row],[T. RESPUESTA]]&gt;=6,"6 DIAS O MAS","ERROR"))))))</f>
        <v>24 HORAS</v>
      </c>
      <c r="AA743" s="120" t="s">
        <v>6355</v>
      </c>
      <c r="AB743" s="120" t="str">
        <f>TEXT(Tabla1[[#This Row],[FECHA DEL INCIDENTE]],"MMM-DD")</f>
        <v>dic-29</v>
      </c>
      <c r="AC743" s="334" t="e">
        <f>VLOOKUP(G743,'Archivo data rimac reclamos'!B:C,2,0)</f>
        <v>#N/A</v>
      </c>
      <c r="AD743" s="334" t="e">
        <f>VLOOKUP(Tabla1[[#This Row],[dn]],'Reporte de casos MAD'!H:W,16,0)</f>
        <v>#N/A</v>
      </c>
      <c r="AE743" s="328" t="e">
        <f>VLOOKUP(Tabla1[[#This Row],[dn]],'HOJA 3 MEDICAMENTOS'!G:Q,11,0)</f>
        <v>#N/A</v>
      </c>
      <c r="AF743" s="329" t="e">
        <f>VLOOKUP(Tabla1[[#This Row],[dn]],'base pendientes viva 1a'!C:Q,15,0)</f>
        <v>#N/A</v>
      </c>
      <c r="AG743" s="329"/>
      <c r="AH743" s="329"/>
      <c r="AI743" s="328" t="str">
        <f>VLOOKUP(Tabla1[[#This Row],[MOTIVO]],clasificador!A:C,2,0)</f>
        <v>Acceso</v>
      </c>
      <c r="AJ743" s="328" t="str">
        <f>VLOOKUP(Tabla1[[#This Row],[MOTIVO]],clasificador!A:C,3,0)</f>
        <v>SERVICIO</v>
      </c>
      <c r="AK743" s="329"/>
      <c r="AL743" s="119"/>
      <c r="AM743" s="119"/>
      <c r="AN743" s="119"/>
      <c r="AO743" s="119"/>
      <c r="AP743" s="119"/>
      <c r="AQ743" s="119"/>
      <c r="AR743" s="119"/>
      <c r="AS743" s="119"/>
      <c r="AT743" s="119"/>
      <c r="AU743" s="119"/>
    </row>
    <row r="744" spans="1:47" ht="18.75" hidden="1" customHeight="1">
      <c r="A744" s="328">
        <f>YEAR(Tabla1[[#This Row],[FECHA DEL INCIDENTE]])*100+MONTH(Tabla1[[#This Row],[FECHA DEL INCIDENTE]])</f>
        <v>202512</v>
      </c>
      <c r="B744" s="328" t="s">
        <v>8299</v>
      </c>
      <c r="C744" s="328" t="s">
        <v>6348</v>
      </c>
      <c r="D744" s="328" t="s">
        <v>1067</v>
      </c>
      <c r="E744" s="120" t="s">
        <v>400</v>
      </c>
      <c r="F744" s="328" t="s">
        <v>2</v>
      </c>
      <c r="G744" s="333">
        <v>72144824</v>
      </c>
      <c r="H744" s="334" t="s">
        <v>8422</v>
      </c>
      <c r="I744" s="329"/>
      <c r="J744" s="335">
        <v>920774282</v>
      </c>
      <c r="K744" s="328"/>
      <c r="L744" s="328"/>
      <c r="M744" s="328"/>
      <c r="N744" s="329" t="s">
        <v>298</v>
      </c>
      <c r="O744" s="1" t="s">
        <v>299</v>
      </c>
      <c r="P744" s="336" t="s">
        <v>8423</v>
      </c>
      <c r="Q744" s="96" t="s">
        <v>313</v>
      </c>
      <c r="R744" s="337"/>
      <c r="S744" s="328" t="s">
        <v>400</v>
      </c>
      <c r="T744" s="343">
        <v>46020</v>
      </c>
      <c r="U744" s="96" t="s">
        <v>8419</v>
      </c>
      <c r="V744" s="9">
        <v>46062</v>
      </c>
      <c r="W744" s="1" t="s">
        <v>141</v>
      </c>
      <c r="X744" s="328">
        <f>NETWORKDAYS(Tabla1[[#This Row],[FECHA DEL INCIDENTE]],Tabla1[[#This Row],[FECHA DE RESPUESTA]])</f>
        <v>31</v>
      </c>
      <c r="Y744" s="120" t="str">
        <f>IF(Tabla1[[#This Row],[ESTADO]]="ACTIVA","ACTIVA",IF(Tabla1[[#This Row],[ESTADO]]="CERRADA","CERRADA",IF(Tabla1[[#This Row],[ESTADO]]="TRASLADADA","CERRADA",IF(Tabla1[[#This Row],[ESTADO]]="DESMONTADA","CERRADA",IF(Tabla1[[#This Row],[ESTADO]]="SEGUIMIENTO","ACTIVA")))))</f>
        <v>CERRADA</v>
      </c>
      <c r="Z744" s="328" t="str">
        <f>+IF(Tabla1[[#This Row],[T. RESPUESTA]]&lt;=1,"24 HORAS",IF(Tabla1[[#This Row],[T. RESPUESTA]]=2,"48 HORAS",IF(Tabla1[[#This Row],[T. RESPUESTA]]=3,"72 HORAS",IF(Tabla1[[#This Row],[T. RESPUESTA]]=4,"96 HORAS",IF(Tabla1[[#This Row],[T. RESPUESTA]]=5,"120 HORAS",IF(Tabla1[[#This Row],[T. RESPUESTA]]&gt;=6,"6 DIAS O MAS","ERROR"))))))</f>
        <v>6 DIAS O MAS</v>
      </c>
      <c r="AA744" s="120" t="s">
        <v>6355</v>
      </c>
      <c r="AB744" s="120" t="str">
        <f>TEXT(Tabla1[[#This Row],[FECHA DEL INCIDENTE]],"MMM-DD")</f>
        <v>dic-29</v>
      </c>
      <c r="AC744" s="334" t="e">
        <f>VLOOKUP(G744,'Archivo data rimac reclamos'!B:C,2,0)</f>
        <v>#N/A</v>
      </c>
      <c r="AD744" s="334" t="e">
        <f>VLOOKUP(Tabla1[[#This Row],[dn]],'Reporte de casos MAD'!H:W,16,0)</f>
        <v>#N/A</v>
      </c>
      <c r="AE744" s="328" t="e">
        <f>VLOOKUP(Tabla1[[#This Row],[dn]],'HOJA 3 MEDICAMENTOS'!G:Q,11,0)</f>
        <v>#N/A</v>
      </c>
      <c r="AF744" s="329" t="e">
        <f>VLOOKUP(Tabla1[[#This Row],[dn]],'base pendientes viva 1a'!C:Q,15,0)</f>
        <v>#N/A</v>
      </c>
      <c r="AG744" s="329"/>
      <c r="AH744" s="329"/>
      <c r="AI744" s="328" t="str">
        <f>VLOOKUP(Tabla1[[#This Row],[MOTIVO]],clasificador!A:C,2,0)</f>
        <v>Acceso</v>
      </c>
      <c r="AJ744" s="328" t="str">
        <f>VLOOKUP(Tabla1[[#This Row],[MOTIVO]],clasificador!A:C,3,0)</f>
        <v>SERVICIO</v>
      </c>
      <c r="AK744" s="329"/>
      <c r="AL744" s="119"/>
      <c r="AM744" s="119"/>
      <c r="AN744" s="119"/>
      <c r="AO744" s="119"/>
      <c r="AP744" s="119"/>
      <c r="AQ744" s="119"/>
      <c r="AR744" s="119"/>
      <c r="AS744" s="119"/>
      <c r="AT744" s="119"/>
      <c r="AU744" s="119"/>
    </row>
    <row r="745" spans="1:47" ht="18.75" customHeight="1">
      <c r="A745" s="328">
        <f>YEAR(Tabla1[[#This Row],[FECHA DEL INCIDENTE]])*100+MONTH(Tabla1[[#This Row],[FECHA DEL INCIDENTE]])</f>
        <v>202601</v>
      </c>
      <c r="B745" s="328" t="s">
        <v>8299</v>
      </c>
      <c r="C745" s="328" t="s">
        <v>6348</v>
      </c>
      <c r="D745" s="328" t="s">
        <v>1067</v>
      </c>
      <c r="E745" s="120" t="s">
        <v>400</v>
      </c>
      <c r="F745" s="328" t="s">
        <v>2</v>
      </c>
      <c r="G745" s="346" t="s">
        <v>8424</v>
      </c>
      <c r="H745" s="334" t="s">
        <v>8425</v>
      </c>
      <c r="I745" s="329"/>
      <c r="J745" s="335" t="s">
        <v>8426</v>
      </c>
      <c r="K745" s="328"/>
      <c r="L745" s="328"/>
      <c r="M745" s="328"/>
      <c r="N745" s="268" t="s">
        <v>6498</v>
      </c>
      <c r="O745" s="1" t="s">
        <v>299</v>
      </c>
      <c r="P745" s="336" t="s">
        <v>8427</v>
      </c>
      <c r="Q745" s="155" t="s">
        <v>6538</v>
      </c>
      <c r="R745" s="317" t="s">
        <v>400</v>
      </c>
      <c r="S745" s="328" t="s">
        <v>6539</v>
      </c>
      <c r="T745" s="347">
        <v>46024</v>
      </c>
      <c r="U745" s="210" t="s">
        <v>8428</v>
      </c>
      <c r="V745" s="9">
        <v>46062</v>
      </c>
      <c r="W745" s="1" t="s">
        <v>141</v>
      </c>
      <c r="X745" s="328">
        <f>NETWORKDAYS(Tabla1[[#This Row],[FECHA DEL INCIDENTE]],Tabla1[[#This Row],[FECHA DE RESPUESTA]])</f>
        <v>27</v>
      </c>
      <c r="Y745" s="120" t="str">
        <f>IF(Tabla1[[#This Row],[ESTADO]]="ACTIVA","ACTIVA",IF(Tabla1[[#This Row],[ESTADO]]="CERRADA","CERRADA",IF(Tabla1[[#This Row],[ESTADO]]="TRASLADADA","CERRADA",IF(Tabla1[[#This Row],[ESTADO]]="DESMONTADA","CERRADA",IF(Tabla1[[#This Row],[ESTADO]]="SEGUIMIENTO","ACTIVA")))))</f>
        <v>CERRADA</v>
      </c>
      <c r="Z745" s="328" t="str">
        <f>+IF(Tabla1[[#This Row],[T. RESPUESTA]]&lt;=1,"24 HORAS",IF(Tabla1[[#This Row],[T. RESPUESTA]]=2,"48 HORAS",IF(Tabla1[[#This Row],[T. RESPUESTA]]=3,"72 HORAS",IF(Tabla1[[#This Row],[T. RESPUESTA]]=4,"96 HORAS",IF(Tabla1[[#This Row],[T. RESPUESTA]]=5,"120 HORAS",IF(Tabla1[[#This Row],[T. RESPUESTA]]&gt;=6,"6 DIAS O MAS","ERROR"))))))</f>
        <v>6 DIAS O MAS</v>
      </c>
      <c r="AA745" s="120" t="s">
        <v>6355</v>
      </c>
      <c r="AB745" s="120" t="str">
        <f>TEXT(Tabla1[[#This Row],[FECHA DEL INCIDENTE]],"MMM-DD")</f>
        <v>ene-02</v>
      </c>
      <c r="AC745" s="334" t="e">
        <f>VLOOKUP(G745,'Archivo data rimac reclamos'!B:C,2,0)</f>
        <v>#N/A</v>
      </c>
      <c r="AD745" s="334" t="e">
        <f>VLOOKUP(Tabla1[[#This Row],[dn]],'Reporte de casos MAD'!H:W,16,0)</f>
        <v>#N/A</v>
      </c>
      <c r="AE745" s="328" t="e">
        <f>VLOOKUP(Tabla1[[#This Row],[dn]],'HOJA 3 MEDICAMENTOS'!G:Q,11,0)</f>
        <v>#N/A</v>
      </c>
      <c r="AF745" s="329" t="e">
        <f>VLOOKUP(Tabla1[[#This Row],[dn]],'base pendientes viva 1a'!C:Q,15,0)</f>
        <v>#N/A</v>
      </c>
      <c r="AG745" s="329"/>
      <c r="AH745" s="329"/>
      <c r="AI745" s="328" t="str">
        <f>VLOOKUP(Tabla1[[#This Row],[MOTIVO]],clasificador!A:C,2,0)</f>
        <v>Fallas TICS</v>
      </c>
      <c r="AJ745" s="328" t="str">
        <f>VLOOKUP(Tabla1[[#This Row],[MOTIVO]],clasificador!A:C,3,0)</f>
        <v>CALIDAD</v>
      </c>
      <c r="AK745" s="329" t="s">
        <v>8429</v>
      </c>
      <c r="AL745" s="119"/>
      <c r="AM745" s="119"/>
      <c r="AN745" s="119"/>
      <c r="AO745" s="119"/>
      <c r="AP745" s="119"/>
      <c r="AQ745" s="119"/>
      <c r="AR745" s="119"/>
      <c r="AS745" s="119"/>
      <c r="AT745" s="119"/>
      <c r="AU745" s="119"/>
    </row>
    <row r="746" spans="1:47" ht="18.75" hidden="1" customHeight="1">
      <c r="A746" s="328">
        <f>YEAR(Tabla1[[#This Row],[FECHA DEL INCIDENTE]])*100+MONTH(Tabla1[[#This Row],[FECHA DEL INCIDENTE]])</f>
        <v>202601</v>
      </c>
      <c r="B746" s="1" t="s">
        <v>8299</v>
      </c>
      <c r="C746" s="1" t="s">
        <v>6348</v>
      </c>
      <c r="D746" s="1" t="s">
        <v>1067</v>
      </c>
      <c r="E746" s="120" t="s">
        <v>400</v>
      </c>
      <c r="F746" s="328" t="s">
        <v>7014</v>
      </c>
      <c r="G746" s="346">
        <v>800573</v>
      </c>
      <c r="H746" s="334" t="s">
        <v>8430</v>
      </c>
      <c r="I746" s="329"/>
      <c r="J746" s="335">
        <v>939664605</v>
      </c>
      <c r="K746" s="328"/>
      <c r="L746" s="328"/>
      <c r="M746" s="328"/>
      <c r="N746" s="268" t="s">
        <v>6498</v>
      </c>
      <c r="O746" s="1" t="s">
        <v>299</v>
      </c>
      <c r="P746" s="336" t="s">
        <v>8431</v>
      </c>
      <c r="Q746" s="96" t="s">
        <v>6352</v>
      </c>
      <c r="R746" s="266" t="s">
        <v>8432</v>
      </c>
      <c r="S746" s="328" t="s">
        <v>6353</v>
      </c>
      <c r="T746" s="338">
        <v>46027</v>
      </c>
      <c r="U746" s="348" t="s">
        <v>8433</v>
      </c>
      <c r="V746" s="338">
        <v>46031</v>
      </c>
      <c r="W746" s="328" t="s">
        <v>141</v>
      </c>
      <c r="X746" s="328">
        <f>NETWORKDAYS(Tabla1[[#This Row],[FECHA DEL INCIDENTE]],Tabla1[[#This Row],[FECHA DE RESPUESTA]])</f>
        <v>5</v>
      </c>
      <c r="Y746" s="328" t="str">
        <f>IF(Tabla1[[#This Row],[ESTADO]]="ACTIVA","ACTIVA",IF(Tabla1[[#This Row],[ESTADO]]="CERRADA","CERRADA",IF(Tabla1[[#This Row],[ESTADO]]="TRASLADADA","CERRADA",IF(Tabla1[[#This Row],[ESTADO]]="DESMONTADA","CERRADA",IF(Tabla1[[#This Row],[ESTADO]]="SEGUIMIENTO","ACTIVA")))))</f>
        <v>CERRADA</v>
      </c>
      <c r="Z746" s="328" t="str">
        <f>+IF(Tabla1[[#This Row],[T. RESPUESTA]]&lt;=1,"24 HORAS",IF(Tabla1[[#This Row],[T. RESPUESTA]]=2,"48 HORAS",IF(Tabla1[[#This Row],[T. RESPUESTA]]=3,"72 HORAS",IF(Tabla1[[#This Row],[T. RESPUESTA]]=4,"96 HORAS",IF(Tabla1[[#This Row],[T. RESPUESTA]]=5,"120 HORAS",IF(Tabla1[[#This Row],[T. RESPUESTA]]&gt;=6,"6 DIAS O MAS","ERROR"))))))</f>
        <v>120 HORAS</v>
      </c>
      <c r="AA746" s="120" t="s">
        <v>6355</v>
      </c>
      <c r="AB746" s="120" t="str">
        <f>TEXT(Tabla1[[#This Row],[FECHA DEL INCIDENTE]],"MMM-DD")</f>
        <v>ene-05</v>
      </c>
      <c r="AC746" s="334" t="e">
        <f>VLOOKUP(G746,'Archivo data rimac reclamos'!B:C,2,0)</f>
        <v>#N/A</v>
      </c>
      <c r="AD746" s="334" t="e">
        <f>VLOOKUP(Tabla1[[#This Row],[dn]],'Reporte de casos MAD'!H:W,16,0)</f>
        <v>#N/A</v>
      </c>
      <c r="AE746" s="328" t="e">
        <f>VLOOKUP(Tabla1[[#This Row],[dn]],'HOJA 3 MEDICAMENTOS'!G:Q,11,0)</f>
        <v>#N/A</v>
      </c>
      <c r="AF746" s="329" t="e">
        <f>VLOOKUP(Tabla1[[#This Row],[dn]],'base pendientes viva 1a'!C:Q,15,0)</f>
        <v>#N/A</v>
      </c>
      <c r="AG746" s="329"/>
      <c r="AH746" s="329"/>
      <c r="AI746" s="328" t="str">
        <f>VLOOKUP(Tabla1[[#This Row],[MOTIVO]],clasificador!A:C,2,0)</f>
        <v>Medicamentos</v>
      </c>
      <c r="AJ746" s="328" t="str">
        <f>VLOOKUP(Tabla1[[#This Row],[MOTIVO]],clasificador!A:C,3,0)</f>
        <v>SERVICIO</v>
      </c>
      <c r="AK746" s="329" t="s">
        <v>8434</v>
      </c>
      <c r="AL746" s="119"/>
      <c r="AM746" s="119"/>
      <c r="AN746" s="119"/>
      <c r="AO746" s="119"/>
      <c r="AP746" s="119"/>
      <c r="AQ746" s="119"/>
      <c r="AR746" s="119"/>
      <c r="AS746" s="119"/>
      <c r="AT746" s="119"/>
      <c r="AU746" s="119"/>
    </row>
    <row r="747" spans="1:47" ht="18.75" hidden="1" customHeight="1">
      <c r="A747" s="328">
        <f>YEAR(Tabla1[[#This Row],[FECHA DEL INCIDENTE]])*100+MONTH(Tabla1[[#This Row],[FECHA DEL INCIDENTE]])</f>
        <v>202601</v>
      </c>
      <c r="B747" s="328" t="s">
        <v>8299</v>
      </c>
      <c r="C747" s="328" t="s">
        <v>6348</v>
      </c>
      <c r="D747" s="328" t="s">
        <v>1067</v>
      </c>
      <c r="E747" s="120" t="s">
        <v>400</v>
      </c>
      <c r="F747" s="328" t="s">
        <v>2</v>
      </c>
      <c r="G747" s="346">
        <v>9150324</v>
      </c>
      <c r="H747" s="334" t="s">
        <v>8435</v>
      </c>
      <c r="I747" s="329"/>
      <c r="J747" s="335">
        <v>989075148</v>
      </c>
      <c r="K747" s="328"/>
      <c r="L747" s="328"/>
      <c r="M747" s="328"/>
      <c r="N747" s="268" t="s">
        <v>6498</v>
      </c>
      <c r="O747" s="1" t="s">
        <v>299</v>
      </c>
      <c r="P747" s="336" t="s">
        <v>8436</v>
      </c>
      <c r="Q747" s="6" t="s">
        <v>313</v>
      </c>
      <c r="R747" s="266" t="s">
        <v>8432</v>
      </c>
      <c r="S747" s="328" t="s">
        <v>400</v>
      </c>
      <c r="T747" s="338">
        <v>46028</v>
      </c>
      <c r="U747" s="210" t="s">
        <v>8437</v>
      </c>
      <c r="V747" s="160">
        <v>46029</v>
      </c>
      <c r="W747" s="1" t="s">
        <v>141</v>
      </c>
      <c r="X747" s="328">
        <f>NETWORKDAYS(Tabla1[[#This Row],[FECHA DEL INCIDENTE]],Tabla1[[#This Row],[FECHA DE RESPUESTA]])</f>
        <v>2</v>
      </c>
      <c r="Y747" s="120" t="str">
        <f>IF(Tabla1[[#This Row],[ESTADO]]="ACTIVA","ACTIVA",IF(Tabla1[[#This Row],[ESTADO]]="CERRADA","CERRADA",IF(Tabla1[[#This Row],[ESTADO]]="TRASLADADA","CERRADA",IF(Tabla1[[#This Row],[ESTADO]]="DESMONTADA","CERRADA",IF(Tabla1[[#This Row],[ESTADO]]="SEGUIMIENTO","ACTIVA")))))</f>
        <v>CERRADA</v>
      </c>
      <c r="Z747" s="328" t="str">
        <f>+IF(Tabla1[[#This Row],[T. RESPUESTA]]&lt;=1,"24 HORAS",IF(Tabla1[[#This Row],[T. RESPUESTA]]=2,"48 HORAS",IF(Tabla1[[#This Row],[T. RESPUESTA]]=3,"72 HORAS",IF(Tabla1[[#This Row],[T. RESPUESTA]]=4,"96 HORAS",IF(Tabla1[[#This Row],[T. RESPUESTA]]=5,"120 HORAS",IF(Tabla1[[#This Row],[T. RESPUESTA]]&gt;=6,"6 DIAS O MAS","ERROR"))))))</f>
        <v>48 HORAS</v>
      </c>
      <c r="AA747" s="120" t="s">
        <v>6355</v>
      </c>
      <c r="AB747" s="120" t="str">
        <f>TEXT(Tabla1[[#This Row],[FECHA DEL INCIDENTE]],"MMM-DD")</f>
        <v>ene-06</v>
      </c>
      <c r="AC747" s="334" t="str">
        <f>VLOOKUP(G747,'Archivo data rimac reclamos'!B:C,2,0)</f>
        <v>URGENTE // RIMAC VIP // VERONICA PAOLA ROSSADO ESPINOZA // 09150324 // CONSULTA PROVEEDOR REEMPLAZO STARVITAL</v>
      </c>
      <c r="AD747" s="334" t="e">
        <f>VLOOKUP(Tabla1[[#This Row],[dn]],'Reporte de casos MAD'!H:W,16,0)</f>
        <v>#N/A</v>
      </c>
      <c r="AE747" s="328" t="e">
        <f>VLOOKUP(Tabla1[[#This Row],[dn]],'HOJA 3 MEDICAMENTOS'!G:Q,11,0)</f>
        <v>#N/A</v>
      </c>
      <c r="AF747" s="329" t="e">
        <f>VLOOKUP(Tabla1[[#This Row],[dn]],'base pendientes viva 1a'!C:Q,15,0)</f>
        <v>#N/A</v>
      </c>
      <c r="AG747" s="329"/>
      <c r="AH747" s="329"/>
      <c r="AI747" s="328" t="str">
        <f>VLOOKUP(Tabla1[[#This Row],[MOTIVO]],clasificador!A:C,2,0)</f>
        <v>Acceso</v>
      </c>
      <c r="AJ747" s="328" t="str">
        <f>VLOOKUP(Tabla1[[#This Row],[MOTIVO]],clasificador!A:C,3,0)</f>
        <v>SERVICIO</v>
      </c>
      <c r="AK747" s="329" t="s">
        <v>8434</v>
      </c>
      <c r="AL747" s="119"/>
      <c r="AM747" s="119"/>
      <c r="AN747" s="119"/>
      <c r="AO747" s="119"/>
      <c r="AP747" s="119"/>
      <c r="AQ747" s="119"/>
      <c r="AR747" s="119"/>
      <c r="AS747" s="119"/>
      <c r="AT747" s="119"/>
      <c r="AU747" s="119"/>
    </row>
    <row r="748" spans="1:47" ht="18.75" customHeight="1">
      <c r="A748" s="328">
        <f>YEAR(Tabla1[[#This Row],[FECHA DEL INCIDENTE]])*100+MONTH(Tabla1[[#This Row],[FECHA DEL INCIDENTE]])</f>
        <v>202601</v>
      </c>
      <c r="B748" s="328" t="s">
        <v>8299</v>
      </c>
      <c r="C748" s="328" t="s">
        <v>6348</v>
      </c>
      <c r="D748" s="328" t="s">
        <v>1067</v>
      </c>
      <c r="E748" s="120" t="s">
        <v>400</v>
      </c>
      <c r="F748" s="328" t="s">
        <v>2</v>
      </c>
      <c r="G748" s="346">
        <v>7613193</v>
      </c>
      <c r="H748" s="334" t="s">
        <v>8066</v>
      </c>
      <c r="I748" s="329"/>
      <c r="J748" s="335">
        <v>966390928</v>
      </c>
      <c r="K748" s="328"/>
      <c r="L748" s="328"/>
      <c r="M748" s="328"/>
      <c r="N748" s="268" t="s">
        <v>6498</v>
      </c>
      <c r="O748" s="1" t="s">
        <v>299</v>
      </c>
      <c r="P748" s="336" t="s">
        <v>8438</v>
      </c>
      <c r="Q748" s="6" t="s">
        <v>313</v>
      </c>
      <c r="R748" s="317" t="s">
        <v>400</v>
      </c>
      <c r="S748" s="328" t="s">
        <v>272</v>
      </c>
      <c r="T748" s="338">
        <v>46028</v>
      </c>
      <c r="U748" s="210" t="s">
        <v>8439</v>
      </c>
      <c r="V748" s="160">
        <v>46030</v>
      </c>
      <c r="W748" s="1" t="s">
        <v>141</v>
      </c>
      <c r="X748" s="328">
        <f>NETWORKDAYS(Tabla1[[#This Row],[FECHA DEL INCIDENTE]],Tabla1[[#This Row],[FECHA DE RESPUESTA]])</f>
        <v>3</v>
      </c>
      <c r="Y748" s="120" t="str">
        <f>IF(Tabla1[[#This Row],[ESTADO]]="ACTIVA","ACTIVA",IF(Tabla1[[#This Row],[ESTADO]]="CERRADA","CERRADA",IF(Tabla1[[#This Row],[ESTADO]]="TRASLADADA","CERRADA",IF(Tabla1[[#This Row],[ESTADO]]="DESMONTADA","CERRADA",IF(Tabla1[[#This Row],[ESTADO]]="SEGUIMIENTO","ACTIVA")))))</f>
        <v>CERRADA</v>
      </c>
      <c r="Z748" s="328" t="str">
        <f>+IF(Tabla1[[#This Row],[T. RESPUESTA]]&lt;=1,"24 HORAS",IF(Tabla1[[#This Row],[T. RESPUESTA]]=2,"48 HORAS",IF(Tabla1[[#This Row],[T. RESPUESTA]]=3,"72 HORAS",IF(Tabla1[[#This Row],[T. RESPUESTA]]=4,"96 HORAS",IF(Tabla1[[#This Row],[T. RESPUESTA]]=5,"120 HORAS",IF(Tabla1[[#This Row],[T. RESPUESTA]]&gt;=6,"6 DIAS O MAS","ERROR"))))))</f>
        <v>72 HORAS</v>
      </c>
      <c r="AA748" s="120" t="s">
        <v>6355</v>
      </c>
      <c r="AB748" s="120" t="str">
        <f>TEXT(Tabla1[[#This Row],[FECHA DEL INCIDENTE]],"MMM-DD")</f>
        <v>ene-06</v>
      </c>
      <c r="AC748" s="334" t="e">
        <f>VLOOKUP(G748,'Archivo data rimac reclamos'!B:C,2,0)</f>
        <v>#N/A</v>
      </c>
      <c r="AD748" s="334" t="e">
        <f>VLOOKUP(Tabla1[[#This Row],[dn]],'Reporte de casos MAD'!H:W,16,0)</f>
        <v>#N/A</v>
      </c>
      <c r="AE748" s="328" t="e">
        <f>VLOOKUP(Tabla1[[#This Row],[dn]],'HOJA 3 MEDICAMENTOS'!G:Q,11,0)</f>
        <v>#N/A</v>
      </c>
      <c r="AF748" s="329" t="e">
        <f>VLOOKUP(Tabla1[[#This Row],[dn]],'base pendientes viva 1a'!C:Q,15,0)</f>
        <v>#N/A</v>
      </c>
      <c r="AG748" s="329"/>
      <c r="AH748" s="329"/>
      <c r="AI748" s="328" t="str">
        <f>VLOOKUP(Tabla1[[#This Row],[MOTIVO]],clasificador!A:C,2,0)</f>
        <v>Acceso</v>
      </c>
      <c r="AJ748" s="328" t="str">
        <f>VLOOKUP(Tabla1[[#This Row],[MOTIVO]],clasificador!A:C,3,0)</f>
        <v>SERVICIO</v>
      </c>
      <c r="AK748" s="329" t="s">
        <v>8434</v>
      </c>
      <c r="AL748" s="119"/>
      <c r="AM748" s="119"/>
      <c r="AN748" s="119"/>
      <c r="AO748" s="119"/>
      <c r="AP748" s="119"/>
      <c r="AQ748" s="119"/>
      <c r="AR748" s="119"/>
      <c r="AS748" s="119"/>
      <c r="AT748" s="119"/>
      <c r="AU748" s="119"/>
    </row>
    <row r="749" spans="1:47" ht="18.75" hidden="1" customHeight="1">
      <c r="A749" s="328">
        <f>YEAR(Tabla1[[#This Row],[FECHA DEL INCIDENTE]])*100+MONTH(Tabla1[[#This Row],[FECHA DEL INCIDENTE]])</f>
        <v>202601</v>
      </c>
      <c r="B749" s="328" t="s">
        <v>8299</v>
      </c>
      <c r="C749" s="328" t="s">
        <v>6348</v>
      </c>
      <c r="D749" s="328" t="s">
        <v>1067</v>
      </c>
      <c r="E749" s="120" t="s">
        <v>400</v>
      </c>
      <c r="F749" s="328" t="s">
        <v>2</v>
      </c>
      <c r="G749" s="346">
        <v>9538378</v>
      </c>
      <c r="H749" s="334" t="s">
        <v>7652</v>
      </c>
      <c r="I749" s="329"/>
      <c r="J749" s="335">
        <v>999201992</v>
      </c>
      <c r="K749" s="328"/>
      <c r="L749" s="328"/>
      <c r="M749" s="328"/>
      <c r="N749" s="349" t="s">
        <v>6498</v>
      </c>
      <c r="O749" s="1" t="s">
        <v>299</v>
      </c>
      <c r="P749" s="336" t="s">
        <v>8440</v>
      </c>
      <c r="Q749" s="6" t="s">
        <v>6359</v>
      </c>
      <c r="R749" s="266" t="s">
        <v>8432</v>
      </c>
      <c r="S749" s="328" t="s">
        <v>8441</v>
      </c>
      <c r="T749" s="338">
        <v>46028</v>
      </c>
      <c r="U749" s="210" t="s">
        <v>8442</v>
      </c>
      <c r="V749" s="160">
        <v>46034</v>
      </c>
      <c r="W749" s="1" t="s">
        <v>141</v>
      </c>
      <c r="X749" s="328">
        <f>NETWORKDAYS(Tabla1[[#This Row],[FECHA DEL INCIDENTE]],Tabla1[[#This Row],[FECHA DE RESPUESTA]])</f>
        <v>5</v>
      </c>
      <c r="Y749" s="120" t="str">
        <f>IF(Tabla1[[#This Row],[ESTADO]]="ACTIVA","ACTIVA",IF(Tabla1[[#This Row],[ESTADO]]="CERRADA","CERRADA",IF(Tabla1[[#This Row],[ESTADO]]="TRASLADADA","CERRADA",IF(Tabla1[[#This Row],[ESTADO]]="DESMONTADA","CERRADA",IF(Tabla1[[#This Row],[ESTADO]]="SEGUIMIENTO","ACTIVA")))))</f>
        <v>CERRADA</v>
      </c>
      <c r="Z749" s="328" t="str">
        <f>+IF(Tabla1[[#This Row],[T. RESPUESTA]]&lt;=1,"24 HORAS",IF(Tabla1[[#This Row],[T. RESPUESTA]]=2,"48 HORAS",IF(Tabla1[[#This Row],[T. RESPUESTA]]=3,"72 HORAS",IF(Tabla1[[#This Row],[T. RESPUESTA]]=4,"96 HORAS",IF(Tabla1[[#This Row],[T. RESPUESTA]]=5,"120 HORAS",IF(Tabla1[[#This Row],[T. RESPUESTA]]&gt;=6,"6 DIAS O MAS","ERROR"))))))</f>
        <v>120 HORAS</v>
      </c>
      <c r="AA749" s="120" t="s">
        <v>6355</v>
      </c>
      <c r="AB749" s="120" t="str">
        <f>TEXT(Tabla1[[#This Row],[FECHA DEL INCIDENTE]],"MMM-DD")</f>
        <v>ene-06</v>
      </c>
      <c r="AC749" s="334" t="e">
        <f>VLOOKUP(G749,'Archivo data rimac reclamos'!B:C,2,0)</f>
        <v>#N/A</v>
      </c>
      <c r="AD749" s="334" t="e">
        <f>VLOOKUP(Tabla1[[#This Row],[dn]],'Reporte de casos MAD'!H:W,16,0)</f>
        <v>#N/A</v>
      </c>
      <c r="AE749" s="328" t="e">
        <f>VLOOKUP(Tabla1[[#This Row],[dn]],'HOJA 3 MEDICAMENTOS'!G:Q,11,0)</f>
        <v>#N/A</v>
      </c>
      <c r="AF749" s="329" t="e">
        <f>VLOOKUP(Tabla1[[#This Row],[dn]],'base pendientes viva 1a'!C:Q,15,0)</f>
        <v>#N/A</v>
      </c>
      <c r="AG749" s="329"/>
      <c r="AH749" s="329"/>
      <c r="AI749" s="328" t="str">
        <f>VLOOKUP(Tabla1[[#This Row],[MOTIVO]],clasificador!A:C,2,0)</f>
        <v>Solicitud</v>
      </c>
      <c r="AJ749" s="328" t="str">
        <f>VLOOKUP(Tabla1[[#This Row],[MOTIVO]],clasificador!A:C,3,0)</f>
        <v>SOLICITUD</v>
      </c>
      <c r="AK749" s="329" t="s">
        <v>8434</v>
      </c>
      <c r="AL749" s="119"/>
      <c r="AM749" s="119"/>
      <c r="AN749" s="119"/>
      <c r="AO749" s="119"/>
      <c r="AP749" s="119"/>
      <c r="AQ749" s="119"/>
      <c r="AR749" s="119"/>
      <c r="AS749" s="119"/>
      <c r="AT749" s="119"/>
      <c r="AU749" s="119"/>
    </row>
    <row r="750" spans="1:47" ht="18.75" hidden="1" customHeight="1">
      <c r="A750" s="328">
        <f>YEAR(Tabla1[[#This Row],[FECHA DEL INCIDENTE]])*100+MONTH(Tabla1[[#This Row],[FECHA DEL INCIDENTE]])</f>
        <v>202601</v>
      </c>
      <c r="B750" s="328" t="s">
        <v>8299</v>
      </c>
      <c r="C750" s="328" t="s">
        <v>6348</v>
      </c>
      <c r="D750" s="328" t="s">
        <v>1067</v>
      </c>
      <c r="E750" s="120" t="s">
        <v>400</v>
      </c>
      <c r="F750" s="328" t="s">
        <v>2</v>
      </c>
      <c r="G750" s="346" t="s">
        <v>8443</v>
      </c>
      <c r="H750" s="334" t="s">
        <v>8444</v>
      </c>
      <c r="I750" s="329"/>
      <c r="J750" s="335" t="s">
        <v>8445</v>
      </c>
      <c r="K750" s="328"/>
      <c r="L750" s="328"/>
      <c r="M750" s="328"/>
      <c r="N750" s="268" t="s">
        <v>6498</v>
      </c>
      <c r="O750" s="1" t="s">
        <v>299</v>
      </c>
      <c r="P750" s="336" t="s">
        <v>8446</v>
      </c>
      <c r="Q750" s="6" t="s">
        <v>6359</v>
      </c>
      <c r="R750" s="266" t="s">
        <v>8432</v>
      </c>
      <c r="S750" s="328" t="s">
        <v>6539</v>
      </c>
      <c r="T750" s="338">
        <v>46028</v>
      </c>
      <c r="U750" s="210" t="s">
        <v>8447</v>
      </c>
      <c r="V750" s="160">
        <v>46035</v>
      </c>
      <c r="W750" s="1" t="s">
        <v>141</v>
      </c>
      <c r="X750" s="328">
        <f>NETWORKDAYS(Tabla1[[#This Row],[FECHA DEL INCIDENTE]],Tabla1[[#This Row],[FECHA DE RESPUESTA]])</f>
        <v>6</v>
      </c>
      <c r="Y750" s="120" t="str">
        <f>IF(Tabla1[[#This Row],[ESTADO]]="ACTIVA","ACTIVA",IF(Tabla1[[#This Row],[ESTADO]]="CERRADA","CERRADA",IF(Tabla1[[#This Row],[ESTADO]]="TRASLADADA","CERRADA",IF(Tabla1[[#This Row],[ESTADO]]="DESMONTADA","CERRADA",IF(Tabla1[[#This Row],[ESTADO]]="SEGUIMIENTO","ACTIVA")))))</f>
        <v>CERRADA</v>
      </c>
      <c r="Z750" s="328" t="str">
        <f>+IF(Tabla1[[#This Row],[T. RESPUESTA]]&lt;=1,"24 HORAS",IF(Tabla1[[#This Row],[T. RESPUESTA]]=2,"48 HORAS",IF(Tabla1[[#This Row],[T. RESPUESTA]]=3,"72 HORAS",IF(Tabla1[[#This Row],[T. RESPUESTA]]=4,"96 HORAS",IF(Tabla1[[#This Row],[T. RESPUESTA]]=5,"120 HORAS",IF(Tabla1[[#This Row],[T. RESPUESTA]]&gt;=6,"6 DIAS O MAS","ERROR"))))))</f>
        <v>6 DIAS O MAS</v>
      </c>
      <c r="AA750" s="120" t="s">
        <v>6355</v>
      </c>
      <c r="AB750" s="120" t="str">
        <f>TEXT(Tabla1[[#This Row],[FECHA DEL INCIDENTE]],"MMM-DD")</f>
        <v>ene-06</v>
      </c>
      <c r="AC750" s="334" t="e">
        <f>VLOOKUP(G750,'Archivo data rimac reclamos'!B:C,2,0)</f>
        <v>#N/A</v>
      </c>
      <c r="AD750" s="334" t="e">
        <f>VLOOKUP(Tabla1[[#This Row],[dn]],'Reporte de casos MAD'!H:W,16,0)</f>
        <v>#N/A</v>
      </c>
      <c r="AE750" s="328" t="e">
        <f>VLOOKUP(Tabla1[[#This Row],[dn]],'HOJA 3 MEDICAMENTOS'!G:Q,11,0)</f>
        <v>#N/A</v>
      </c>
      <c r="AF750" s="329" t="e">
        <f>VLOOKUP(Tabla1[[#This Row],[dn]],'base pendientes viva 1a'!C:Q,15,0)</f>
        <v>#N/A</v>
      </c>
      <c r="AG750" s="329"/>
      <c r="AH750" s="329"/>
      <c r="AI750" s="328" t="str">
        <f>VLOOKUP(Tabla1[[#This Row],[MOTIVO]],clasificador!A:C,2,0)</f>
        <v>Solicitud</v>
      </c>
      <c r="AJ750" s="328" t="str">
        <f>VLOOKUP(Tabla1[[#This Row],[MOTIVO]],clasificador!A:C,3,0)</f>
        <v>SOLICITUD</v>
      </c>
      <c r="AK750" s="329" t="s">
        <v>8434</v>
      </c>
      <c r="AL750" s="119"/>
      <c r="AM750" s="119"/>
      <c r="AN750" s="119"/>
      <c r="AO750" s="119"/>
      <c r="AP750" s="119"/>
      <c r="AQ750" s="119"/>
      <c r="AR750" s="119"/>
      <c r="AS750" s="119"/>
      <c r="AT750" s="119"/>
      <c r="AU750" s="119"/>
    </row>
    <row r="751" spans="1:47" ht="18.75" customHeight="1">
      <c r="A751" s="328">
        <f>YEAR(Tabla1[[#This Row],[FECHA DEL INCIDENTE]])*100+MONTH(Tabla1[[#This Row],[FECHA DEL INCIDENTE]])</f>
        <v>202601</v>
      </c>
      <c r="B751" s="328" t="s">
        <v>8299</v>
      </c>
      <c r="C751" s="328" t="s">
        <v>6348</v>
      </c>
      <c r="D751" s="328" t="s">
        <v>1067</v>
      </c>
      <c r="E751" s="120" t="s">
        <v>400</v>
      </c>
      <c r="F751" s="328" t="s">
        <v>2</v>
      </c>
      <c r="G751" s="346">
        <v>6783935</v>
      </c>
      <c r="H751" s="334" t="s">
        <v>7397</v>
      </c>
      <c r="I751" s="329"/>
      <c r="J751" s="335">
        <v>931852974</v>
      </c>
      <c r="K751" s="328"/>
      <c r="L751" s="328"/>
      <c r="M751" s="328"/>
      <c r="N751" s="268" t="s">
        <v>6498</v>
      </c>
      <c r="O751" s="1" t="s">
        <v>299</v>
      </c>
      <c r="P751" s="336" t="s">
        <v>8448</v>
      </c>
      <c r="Q751" s="345" t="s">
        <v>6352</v>
      </c>
      <c r="R751" s="350" t="s">
        <v>6803</v>
      </c>
      <c r="S751" s="328" t="s">
        <v>6353</v>
      </c>
      <c r="T751" s="347">
        <v>46030</v>
      </c>
      <c r="U751" s="211" t="s">
        <v>8449</v>
      </c>
      <c r="V751" s="9">
        <v>46062</v>
      </c>
      <c r="W751" s="1" t="s">
        <v>141</v>
      </c>
      <c r="X751" s="328">
        <f>NETWORKDAYS(Tabla1[[#This Row],[FECHA DEL INCIDENTE]],Tabla1[[#This Row],[FECHA DE RESPUESTA]])</f>
        <v>23</v>
      </c>
      <c r="Y751" s="120" t="str">
        <f>IF(Tabla1[[#This Row],[ESTADO]]="ACTIVA","ACTIVA",IF(Tabla1[[#This Row],[ESTADO]]="CERRADA","CERRADA",IF(Tabla1[[#This Row],[ESTADO]]="TRASLADADA","CERRADA",IF(Tabla1[[#This Row],[ESTADO]]="DESMONTADA","CERRADA",IF(Tabla1[[#This Row],[ESTADO]]="SEGUIMIENTO","ACTIVA")))))</f>
        <v>CERRADA</v>
      </c>
      <c r="Z751" s="328" t="str">
        <f>+IF(Tabla1[[#This Row],[T. RESPUESTA]]&lt;=1,"24 HORAS",IF(Tabla1[[#This Row],[T. RESPUESTA]]=2,"48 HORAS",IF(Tabla1[[#This Row],[T. RESPUESTA]]=3,"72 HORAS",IF(Tabla1[[#This Row],[T. RESPUESTA]]=4,"96 HORAS",IF(Tabla1[[#This Row],[T. RESPUESTA]]=5,"120 HORAS",IF(Tabla1[[#This Row],[T. RESPUESTA]]&gt;=6,"6 DIAS O MAS","ERROR"))))))</f>
        <v>6 DIAS O MAS</v>
      </c>
      <c r="AA751" s="120" t="s">
        <v>6355</v>
      </c>
      <c r="AB751" s="120" t="str">
        <f>TEXT(Tabla1[[#This Row],[FECHA DEL INCIDENTE]],"MMM-DD")</f>
        <v>ene-08</v>
      </c>
      <c r="AC751" s="334" t="e">
        <f>VLOOKUP(G751,'Archivo data rimac reclamos'!B:C,2,0)</f>
        <v>#N/A</v>
      </c>
      <c r="AD751" s="334" t="e">
        <f>VLOOKUP(Tabla1[[#This Row],[dn]],'Reporte de casos MAD'!H:W,16,0)</f>
        <v>#N/A</v>
      </c>
      <c r="AE751" s="328" t="e">
        <f>VLOOKUP(Tabla1[[#This Row],[dn]],'HOJA 3 MEDICAMENTOS'!G:Q,11,0)</f>
        <v>#N/A</v>
      </c>
      <c r="AF751" s="329" t="e">
        <f>VLOOKUP(Tabla1[[#This Row],[dn]],'base pendientes viva 1a'!C:Q,15,0)</f>
        <v>#N/A</v>
      </c>
      <c r="AG751" s="329"/>
      <c r="AH751" s="329"/>
      <c r="AI751" s="328" t="str">
        <f>VLOOKUP(Tabla1[[#This Row],[MOTIVO]],clasificador!A:C,2,0)</f>
        <v>Medicamentos</v>
      </c>
      <c r="AJ751" s="328" t="str">
        <f>VLOOKUP(Tabla1[[#This Row],[MOTIVO]],clasificador!A:C,3,0)</f>
        <v>SERVICIO</v>
      </c>
      <c r="AK751" s="329" t="s">
        <v>8434</v>
      </c>
      <c r="AL751" s="119"/>
      <c r="AM751" s="119"/>
      <c r="AN751" s="119"/>
      <c r="AO751" s="119"/>
      <c r="AP751" s="119"/>
      <c r="AQ751" s="119"/>
      <c r="AR751" s="119"/>
      <c r="AS751" s="119"/>
      <c r="AT751" s="119"/>
      <c r="AU751" s="119"/>
    </row>
    <row r="752" spans="1:47" ht="18.75" customHeight="1">
      <c r="A752" s="328">
        <f>YEAR(Tabla1[[#This Row],[FECHA DEL INCIDENTE]])*100+MONTH(Tabla1[[#This Row],[FECHA DEL INCIDENTE]])</f>
        <v>202601</v>
      </c>
      <c r="B752" s="1" t="s">
        <v>8299</v>
      </c>
      <c r="C752" s="1" t="s">
        <v>6348</v>
      </c>
      <c r="D752" s="1" t="s">
        <v>1067</v>
      </c>
      <c r="E752" s="120" t="s">
        <v>400</v>
      </c>
      <c r="F752" s="1" t="s">
        <v>2</v>
      </c>
      <c r="G752" s="346" t="s">
        <v>8450</v>
      </c>
      <c r="H752" s="351" t="s">
        <v>8451</v>
      </c>
      <c r="I752" s="329"/>
      <c r="J752" s="335">
        <v>966179467</v>
      </c>
      <c r="K752" s="328"/>
      <c r="L752" s="328"/>
      <c r="M752" s="328"/>
      <c r="N752" s="268" t="s">
        <v>6498</v>
      </c>
      <c r="O752" s="1" t="s">
        <v>299</v>
      </c>
      <c r="P752" s="336" t="s">
        <v>8452</v>
      </c>
      <c r="Q752" s="6" t="s">
        <v>6359</v>
      </c>
      <c r="R752" s="317" t="s">
        <v>8453</v>
      </c>
      <c r="S752" s="328" t="s">
        <v>6539</v>
      </c>
      <c r="T752" s="165">
        <v>46030</v>
      </c>
      <c r="U752" s="348" t="s">
        <v>8454</v>
      </c>
      <c r="V752" s="338">
        <v>46030</v>
      </c>
      <c r="W752" s="328" t="s">
        <v>141</v>
      </c>
      <c r="X752" s="328">
        <f>NETWORKDAYS(Tabla1[[#This Row],[FECHA DEL INCIDENTE]],Tabla1[[#This Row],[FECHA DE RESPUESTA]])</f>
        <v>1</v>
      </c>
      <c r="Y752" s="328" t="str">
        <f>IF(Tabla1[[#This Row],[ESTADO]]="ACTIVA","ACTIVA",IF(Tabla1[[#This Row],[ESTADO]]="CERRADA","CERRADA",IF(Tabla1[[#This Row],[ESTADO]]="TRASLADADA","CERRADA",IF(Tabla1[[#This Row],[ESTADO]]="DESMONTADA","CERRADA",IF(Tabla1[[#This Row],[ESTADO]]="SEGUIMIENTO","ACTIVA")))))</f>
        <v>CERRADA</v>
      </c>
      <c r="Z752" s="328" t="str">
        <f>+IF(Tabla1[[#This Row],[T. RESPUESTA]]&lt;=1,"24 HORAS",IF(Tabla1[[#This Row],[T. RESPUESTA]]=2,"48 HORAS",IF(Tabla1[[#This Row],[T. RESPUESTA]]=3,"72 HORAS",IF(Tabla1[[#This Row],[T. RESPUESTA]]=4,"96 HORAS",IF(Tabla1[[#This Row],[T. RESPUESTA]]=5,"120 HORAS",IF(Tabla1[[#This Row],[T. RESPUESTA]]&gt;=6,"6 DIAS O MAS","ERROR"))))))</f>
        <v>24 HORAS</v>
      </c>
      <c r="AA752" s="120" t="s">
        <v>6355</v>
      </c>
      <c r="AB752" s="120" t="str">
        <f>TEXT(Tabla1[[#This Row],[FECHA DEL INCIDENTE]],"MMM-DD")</f>
        <v>ene-08</v>
      </c>
      <c r="AC752" s="334" t="e">
        <f>VLOOKUP(G752,'Archivo data rimac reclamos'!B:C,2,0)</f>
        <v>#N/A</v>
      </c>
      <c r="AD752" s="334" t="e">
        <f>VLOOKUP(Tabla1[[#This Row],[dn]],'Reporte de casos MAD'!H:W,16,0)</f>
        <v>#N/A</v>
      </c>
      <c r="AE752" s="328" t="e">
        <f>VLOOKUP(Tabla1[[#This Row],[dn]],'HOJA 3 MEDICAMENTOS'!G:Q,11,0)</f>
        <v>#N/A</v>
      </c>
      <c r="AF752" s="329" t="e">
        <f>VLOOKUP(Tabla1[[#This Row],[dn]],'base pendientes viva 1a'!C:Q,15,0)</f>
        <v>#N/A</v>
      </c>
      <c r="AG752" s="329"/>
      <c r="AH752" s="329"/>
      <c r="AI752" s="328" t="str">
        <f>VLOOKUP(Tabla1[[#This Row],[MOTIVO]],clasificador!A:C,2,0)</f>
        <v>Solicitud</v>
      </c>
      <c r="AJ752" s="328" t="str">
        <f>VLOOKUP(Tabla1[[#This Row],[MOTIVO]],clasificador!A:C,3,0)</f>
        <v>SOLICITUD</v>
      </c>
      <c r="AK752" s="329" t="s">
        <v>8434</v>
      </c>
      <c r="AL752" s="119"/>
      <c r="AM752" s="119"/>
      <c r="AN752" s="119"/>
      <c r="AO752" s="119"/>
      <c r="AP752" s="119"/>
      <c r="AQ752" s="119"/>
      <c r="AR752" s="119"/>
      <c r="AS752" s="119"/>
      <c r="AT752" s="119"/>
      <c r="AU752" s="119"/>
    </row>
    <row r="753" spans="1:47" ht="18.75" customHeight="1">
      <c r="A753" s="328">
        <f>YEAR(Tabla1[[#This Row],[FECHA DEL INCIDENTE]])*100+MONTH(Tabla1[[#This Row],[FECHA DEL INCIDENTE]])</f>
        <v>202601</v>
      </c>
      <c r="B753" s="328" t="s">
        <v>8299</v>
      </c>
      <c r="C753" s="328" t="s">
        <v>6348</v>
      </c>
      <c r="D753" s="328" t="s">
        <v>1067</v>
      </c>
      <c r="E753" s="120" t="s">
        <v>400</v>
      </c>
      <c r="F753" s="328" t="s">
        <v>2</v>
      </c>
      <c r="G753" s="346">
        <v>9552696</v>
      </c>
      <c r="H753" s="200" t="s">
        <v>8455</v>
      </c>
      <c r="I753" s="329"/>
      <c r="J753" s="335"/>
      <c r="K753" s="328"/>
      <c r="L753" s="328"/>
      <c r="M753" s="328"/>
      <c r="N753" s="268" t="s">
        <v>6498</v>
      </c>
      <c r="O753" s="1" t="s">
        <v>299</v>
      </c>
      <c r="P753" s="336" t="s">
        <v>8456</v>
      </c>
      <c r="Q753" s="96" t="s">
        <v>270</v>
      </c>
      <c r="R753" s="317" t="s">
        <v>8453</v>
      </c>
      <c r="S753" s="328" t="s">
        <v>320</v>
      </c>
      <c r="T753" s="347">
        <v>46031</v>
      </c>
      <c r="U753" s="211" t="s">
        <v>8457</v>
      </c>
      <c r="V753" s="9">
        <v>46062</v>
      </c>
      <c r="W753" s="1" t="s">
        <v>141</v>
      </c>
      <c r="X753" s="328">
        <f>NETWORKDAYS(Tabla1[[#This Row],[FECHA DEL INCIDENTE]],Tabla1[[#This Row],[FECHA DE RESPUESTA]])</f>
        <v>22</v>
      </c>
      <c r="Y753" s="120" t="str">
        <f>IF(Tabla1[[#This Row],[ESTADO]]="ACTIVA","ACTIVA",IF(Tabla1[[#This Row],[ESTADO]]="CERRADA","CERRADA",IF(Tabla1[[#This Row],[ESTADO]]="TRASLADADA","CERRADA",IF(Tabla1[[#This Row],[ESTADO]]="DESMONTADA","CERRADA",IF(Tabla1[[#This Row],[ESTADO]]="SEGUIMIENTO","ACTIVA")))))</f>
        <v>CERRADA</v>
      </c>
      <c r="Z753" s="328" t="str">
        <f>+IF(Tabla1[[#This Row],[T. RESPUESTA]]&lt;=1,"24 HORAS",IF(Tabla1[[#This Row],[T. RESPUESTA]]=2,"48 HORAS",IF(Tabla1[[#This Row],[T. RESPUESTA]]=3,"72 HORAS",IF(Tabla1[[#This Row],[T. RESPUESTA]]=4,"96 HORAS",IF(Tabla1[[#This Row],[T. RESPUESTA]]=5,"120 HORAS",IF(Tabla1[[#This Row],[T. RESPUESTA]]&gt;=6,"6 DIAS O MAS","ERROR"))))))</f>
        <v>6 DIAS O MAS</v>
      </c>
      <c r="AA753" s="120" t="s">
        <v>6355</v>
      </c>
      <c r="AB753" s="120" t="str">
        <f>TEXT(Tabla1[[#This Row],[FECHA DEL INCIDENTE]],"MMM-DD")</f>
        <v>ene-09</v>
      </c>
      <c r="AC753" s="334" t="e">
        <f>VLOOKUP(G753,'Archivo data rimac reclamos'!B:C,2,0)</f>
        <v>#N/A</v>
      </c>
      <c r="AD753" s="334" t="e">
        <f>VLOOKUP(Tabla1[[#This Row],[dn]],'Reporte de casos MAD'!H:W,16,0)</f>
        <v>#N/A</v>
      </c>
      <c r="AE753" s="328" t="e">
        <f>VLOOKUP(Tabla1[[#This Row],[dn]],'HOJA 3 MEDICAMENTOS'!G:Q,11,0)</f>
        <v>#N/A</v>
      </c>
      <c r="AF753" s="329" t="e">
        <f>VLOOKUP(Tabla1[[#This Row],[dn]],'base pendientes viva 1a'!C:Q,15,0)</f>
        <v>#N/A</v>
      </c>
      <c r="AG753" s="329"/>
      <c r="AH753" s="329"/>
      <c r="AI753" s="328" t="str">
        <f>VLOOKUP(Tabla1[[#This Row],[MOTIVO]],clasificador!A:C,2,0)</f>
        <v>Atención Asistencial</v>
      </c>
      <c r="AJ753" s="328" t="str">
        <f>VLOOKUP(Tabla1[[#This Row],[MOTIVO]],clasificador!A:C,3,0)</f>
        <v>CALIDAD</v>
      </c>
      <c r="AK753" s="329" t="s">
        <v>8434</v>
      </c>
      <c r="AL753" s="119"/>
      <c r="AM753" s="119"/>
      <c r="AN753" s="119"/>
      <c r="AO753" s="119"/>
      <c r="AP753" s="119"/>
      <c r="AQ753" s="119"/>
      <c r="AR753" s="119"/>
      <c r="AS753" s="119"/>
      <c r="AT753" s="119"/>
      <c r="AU753" s="119"/>
    </row>
    <row r="754" spans="1:47" ht="18.75" customHeight="1">
      <c r="A754" s="328">
        <f>YEAR(Tabla1[[#This Row],[FECHA DEL INCIDENTE]])*100+MONTH(Tabla1[[#This Row],[FECHA DEL INCIDENTE]])</f>
        <v>202601</v>
      </c>
      <c r="B754" s="328" t="s">
        <v>8299</v>
      </c>
      <c r="C754" s="328" t="s">
        <v>6348</v>
      </c>
      <c r="D754" s="328" t="s">
        <v>1067</v>
      </c>
      <c r="E754" s="120" t="s">
        <v>400</v>
      </c>
      <c r="F754" s="328" t="s">
        <v>2</v>
      </c>
      <c r="G754" s="346">
        <v>8170776</v>
      </c>
      <c r="H754" s="334" t="s">
        <v>249</v>
      </c>
      <c r="I754" s="329"/>
      <c r="J754" s="335"/>
      <c r="K754" s="328"/>
      <c r="L754" s="328"/>
      <c r="M754" s="328"/>
      <c r="N754" s="268" t="s">
        <v>6498</v>
      </c>
      <c r="O754" s="1" t="s">
        <v>299</v>
      </c>
      <c r="P754" s="336" t="s">
        <v>8458</v>
      </c>
      <c r="Q754" s="6" t="s">
        <v>313</v>
      </c>
      <c r="R754" s="352" t="s">
        <v>6803</v>
      </c>
      <c r="S754" s="328" t="s">
        <v>408</v>
      </c>
      <c r="T754" s="338">
        <v>46031</v>
      </c>
      <c r="U754" s="210" t="s">
        <v>8459</v>
      </c>
      <c r="V754" s="160">
        <v>46033</v>
      </c>
      <c r="W754" s="1" t="s">
        <v>141</v>
      </c>
      <c r="X754" s="328">
        <f>NETWORKDAYS(Tabla1[[#This Row],[FECHA DEL INCIDENTE]],Tabla1[[#This Row],[FECHA DE RESPUESTA]])</f>
        <v>1</v>
      </c>
      <c r="Y754" s="120" t="str">
        <f>IF(Tabla1[[#This Row],[ESTADO]]="ACTIVA","ACTIVA",IF(Tabla1[[#This Row],[ESTADO]]="CERRADA","CERRADA",IF(Tabla1[[#This Row],[ESTADO]]="TRASLADADA","CERRADA",IF(Tabla1[[#This Row],[ESTADO]]="DESMONTADA","CERRADA",IF(Tabla1[[#This Row],[ESTADO]]="SEGUIMIENTO","ACTIVA")))))</f>
        <v>CERRADA</v>
      </c>
      <c r="Z754" s="328" t="str">
        <f>+IF(Tabla1[[#This Row],[T. RESPUESTA]]&lt;=1,"24 HORAS",IF(Tabla1[[#This Row],[T. RESPUESTA]]=2,"48 HORAS",IF(Tabla1[[#This Row],[T. RESPUESTA]]=3,"72 HORAS",IF(Tabla1[[#This Row],[T. RESPUESTA]]=4,"96 HORAS",IF(Tabla1[[#This Row],[T. RESPUESTA]]=5,"120 HORAS",IF(Tabla1[[#This Row],[T. RESPUESTA]]&gt;=6,"6 DIAS O MAS","ERROR"))))))</f>
        <v>24 HORAS</v>
      </c>
      <c r="AA754" s="120" t="s">
        <v>6355</v>
      </c>
      <c r="AB754" s="120" t="str">
        <f>TEXT(Tabla1[[#This Row],[FECHA DEL INCIDENTE]],"MMM-DD")</f>
        <v>ene-09</v>
      </c>
      <c r="AC754" s="334" t="e">
        <f>VLOOKUP(G754,'Archivo data rimac reclamos'!B:C,2,0)</f>
        <v>#N/A</v>
      </c>
      <c r="AD754" s="334" t="e">
        <f>VLOOKUP(Tabla1[[#This Row],[dn]],'Reporte de casos MAD'!H:W,16,0)</f>
        <v>#N/A</v>
      </c>
      <c r="AE754" s="328" t="e">
        <f>VLOOKUP(Tabla1[[#This Row],[dn]],'HOJA 3 MEDICAMENTOS'!G:Q,11,0)</f>
        <v>#N/A</v>
      </c>
      <c r="AF754" s="329" t="str">
        <f>VLOOKUP(Tabla1[[#This Row],[dn]],'base pendientes viva 1a'!C:Q,15,0)</f>
        <v>SI</v>
      </c>
      <c r="AG754" s="329"/>
      <c r="AH754" s="329"/>
      <c r="AI754" s="328" t="str">
        <f>VLOOKUP(Tabla1[[#This Row],[MOTIVO]],clasificador!A:C,2,0)</f>
        <v>Acceso</v>
      </c>
      <c r="AJ754" s="328" t="str">
        <f>VLOOKUP(Tabla1[[#This Row],[MOTIVO]],clasificador!A:C,3,0)</f>
        <v>SERVICIO</v>
      </c>
      <c r="AK754" s="329" t="s">
        <v>8434</v>
      </c>
      <c r="AL754" s="119"/>
      <c r="AM754" s="119"/>
      <c r="AN754" s="119"/>
      <c r="AO754" s="119"/>
      <c r="AP754" s="119"/>
      <c r="AQ754" s="119"/>
      <c r="AR754" s="119"/>
      <c r="AS754" s="119"/>
      <c r="AT754" s="119"/>
      <c r="AU754" s="119"/>
    </row>
    <row r="755" spans="1:47" ht="18.75" hidden="1" customHeight="1">
      <c r="A755" s="328">
        <f>YEAR(Tabla1[[#This Row],[FECHA DEL INCIDENTE]])*100+MONTH(Tabla1[[#This Row],[FECHA DEL INCIDENTE]])</f>
        <v>202601</v>
      </c>
      <c r="B755" s="328" t="s">
        <v>8299</v>
      </c>
      <c r="C755" s="328" t="s">
        <v>6348</v>
      </c>
      <c r="D755" s="328" t="s">
        <v>1067</v>
      </c>
      <c r="E755" s="120" t="s">
        <v>400</v>
      </c>
      <c r="F755" s="328" t="s">
        <v>2</v>
      </c>
      <c r="G755" s="346">
        <v>9538378</v>
      </c>
      <c r="H755" s="334" t="s">
        <v>7652</v>
      </c>
      <c r="I755" s="329"/>
      <c r="J755" s="335">
        <v>999201992</v>
      </c>
      <c r="K755" s="328"/>
      <c r="L755" s="328"/>
      <c r="M755" s="328"/>
      <c r="N755" s="268" t="s">
        <v>6498</v>
      </c>
      <c r="O755" s="1" t="s">
        <v>299</v>
      </c>
      <c r="P755" s="336" t="s">
        <v>8460</v>
      </c>
      <c r="Q755" s="6" t="s">
        <v>270</v>
      </c>
      <c r="R755" s="267" t="s">
        <v>8432</v>
      </c>
      <c r="S755" s="328" t="s">
        <v>6539</v>
      </c>
      <c r="T755" s="338">
        <v>46031</v>
      </c>
      <c r="U755" s="210" t="s">
        <v>8461</v>
      </c>
      <c r="V755" s="160">
        <v>46034</v>
      </c>
      <c r="W755" s="1" t="s">
        <v>141</v>
      </c>
      <c r="X755" s="328">
        <f>NETWORKDAYS(Tabla1[[#This Row],[FECHA DEL INCIDENTE]],Tabla1[[#This Row],[FECHA DE RESPUESTA]])</f>
        <v>2</v>
      </c>
      <c r="Y755" s="120" t="str">
        <f>IF(Tabla1[[#This Row],[ESTADO]]="ACTIVA","ACTIVA",IF(Tabla1[[#This Row],[ESTADO]]="CERRADA","CERRADA",IF(Tabla1[[#This Row],[ESTADO]]="TRASLADADA","CERRADA",IF(Tabla1[[#This Row],[ESTADO]]="DESMONTADA","CERRADA",IF(Tabla1[[#This Row],[ESTADO]]="SEGUIMIENTO","ACTIVA")))))</f>
        <v>CERRADA</v>
      </c>
      <c r="Z755" s="328" t="str">
        <f>+IF(Tabla1[[#This Row],[T. RESPUESTA]]&lt;=1,"24 HORAS",IF(Tabla1[[#This Row],[T. RESPUESTA]]=2,"48 HORAS",IF(Tabla1[[#This Row],[T. RESPUESTA]]=3,"72 HORAS",IF(Tabla1[[#This Row],[T. RESPUESTA]]=4,"96 HORAS",IF(Tabla1[[#This Row],[T. RESPUESTA]]=5,"120 HORAS",IF(Tabla1[[#This Row],[T. RESPUESTA]]&gt;=6,"6 DIAS O MAS","ERROR"))))))</f>
        <v>48 HORAS</v>
      </c>
      <c r="AA755" s="120" t="s">
        <v>6355</v>
      </c>
      <c r="AB755" s="120" t="str">
        <f>TEXT(Tabla1[[#This Row],[FECHA DEL INCIDENTE]],"MMM-DD")</f>
        <v>ene-09</v>
      </c>
      <c r="AC755" s="334" t="e">
        <f>VLOOKUP(G755,'Archivo data rimac reclamos'!B:C,2,0)</f>
        <v>#N/A</v>
      </c>
      <c r="AD755" s="334" t="e">
        <f>VLOOKUP(Tabla1[[#This Row],[dn]],'Reporte de casos MAD'!H:W,16,0)</f>
        <v>#N/A</v>
      </c>
      <c r="AE755" s="328" t="e">
        <f>VLOOKUP(Tabla1[[#This Row],[dn]],'HOJA 3 MEDICAMENTOS'!G:Q,11,0)</f>
        <v>#N/A</v>
      </c>
      <c r="AF755" s="329" t="e">
        <f>VLOOKUP(Tabla1[[#This Row],[dn]],'base pendientes viva 1a'!C:Q,15,0)</f>
        <v>#N/A</v>
      </c>
      <c r="AG755" s="329"/>
      <c r="AH755" s="329"/>
      <c r="AI755" s="328" t="str">
        <f>VLOOKUP(Tabla1[[#This Row],[MOTIVO]],clasificador!A:C,2,0)</f>
        <v>Atención Asistencial</v>
      </c>
      <c r="AJ755" s="328" t="str">
        <f>VLOOKUP(Tabla1[[#This Row],[MOTIVO]],clasificador!A:C,3,0)</f>
        <v>CALIDAD</v>
      </c>
      <c r="AK755" s="329" t="s">
        <v>8434</v>
      </c>
      <c r="AL755" s="119"/>
      <c r="AM755" s="119"/>
      <c r="AN755" s="119"/>
      <c r="AO755" s="119"/>
      <c r="AP755" s="119"/>
      <c r="AQ755" s="119"/>
      <c r="AR755" s="119"/>
      <c r="AS755" s="119"/>
      <c r="AT755" s="119"/>
      <c r="AU755" s="119"/>
    </row>
    <row r="756" spans="1:47" ht="18.75" customHeight="1">
      <c r="A756" s="328">
        <f>YEAR(Tabla1[[#This Row],[FECHA DEL INCIDENTE]])*100+MONTH(Tabla1[[#This Row],[FECHA DEL INCIDENTE]])</f>
        <v>202601</v>
      </c>
      <c r="B756" s="328" t="s">
        <v>8299</v>
      </c>
      <c r="C756" s="328" t="s">
        <v>6348</v>
      </c>
      <c r="D756" s="328" t="s">
        <v>1067</v>
      </c>
      <c r="E756" s="120" t="s">
        <v>400</v>
      </c>
      <c r="F756" s="328" t="s">
        <v>2</v>
      </c>
      <c r="G756" s="346">
        <v>8612544</v>
      </c>
      <c r="H756" s="334" t="s">
        <v>8462</v>
      </c>
      <c r="I756" s="329"/>
      <c r="J756" s="335">
        <v>998199664</v>
      </c>
      <c r="K756" s="328"/>
      <c r="L756" s="328"/>
      <c r="M756" s="328"/>
      <c r="N756" s="349" t="s">
        <v>298</v>
      </c>
      <c r="O756" s="1" t="s">
        <v>299</v>
      </c>
      <c r="P756" s="336" t="s">
        <v>8463</v>
      </c>
      <c r="Q756" s="96" t="s">
        <v>6359</v>
      </c>
      <c r="R756" s="317" t="s">
        <v>8453</v>
      </c>
      <c r="S756" s="328" t="s">
        <v>331</v>
      </c>
      <c r="T756" s="347">
        <v>46032</v>
      </c>
      <c r="U756" s="212" t="s">
        <v>8464</v>
      </c>
      <c r="V756" s="9">
        <v>46070</v>
      </c>
      <c r="W756" s="1" t="s">
        <v>141</v>
      </c>
      <c r="X756" s="328">
        <f>NETWORKDAYS(Tabla1[[#This Row],[FECHA DEL INCIDENTE]],Tabla1[[#This Row],[FECHA DE RESPUESTA]])</f>
        <v>27</v>
      </c>
      <c r="Y756" s="120" t="str">
        <f>IF(Tabla1[[#This Row],[ESTADO]]="ACTIVA","ACTIVA",IF(Tabla1[[#This Row],[ESTADO]]="CERRADA","CERRADA",IF(Tabla1[[#This Row],[ESTADO]]="TRASLADADA","CERRADA",IF(Tabla1[[#This Row],[ESTADO]]="DESMONTADA","CERRADA",IF(Tabla1[[#This Row],[ESTADO]]="SEGUIMIENTO","ACTIVA")))))</f>
        <v>CERRADA</v>
      </c>
      <c r="Z756" s="328" t="str">
        <f>+IF(Tabla1[[#This Row],[T. RESPUESTA]]&lt;=1,"24 HORAS",IF(Tabla1[[#This Row],[T. RESPUESTA]]=2,"48 HORAS",IF(Tabla1[[#This Row],[T. RESPUESTA]]=3,"72 HORAS",IF(Tabla1[[#This Row],[T. RESPUESTA]]=4,"96 HORAS",IF(Tabla1[[#This Row],[T. RESPUESTA]]=5,"120 HORAS",IF(Tabla1[[#This Row],[T. RESPUESTA]]&gt;=6,"6 DIAS O MAS","ERROR"))))))</f>
        <v>6 DIAS O MAS</v>
      </c>
      <c r="AA756" s="120" t="s">
        <v>6355</v>
      </c>
      <c r="AB756" s="120" t="str">
        <f>TEXT(Tabla1[[#This Row],[FECHA DEL INCIDENTE]],"MMM-DD")</f>
        <v>ene-10</v>
      </c>
      <c r="AC756" s="334" t="str">
        <f>VLOOKUP(G756,'Archivo data rimac reclamos'!B:C,2,0)</f>
        <v>Cliente sin medicinas - No entrega aún/GLORIA MARIA OBREGON CHAVEZ con DNI 08612544</v>
      </c>
      <c r="AD756" s="334" t="e">
        <f>VLOOKUP(Tabla1[[#This Row],[dn]],'Reporte de casos MAD'!H:W,16,0)</f>
        <v>#N/A</v>
      </c>
      <c r="AE756" s="328" t="e">
        <f>VLOOKUP(Tabla1[[#This Row],[dn]],'HOJA 3 MEDICAMENTOS'!G:Q,11,0)</f>
        <v>#N/A</v>
      </c>
      <c r="AF756" s="329" t="e">
        <f>VLOOKUP(Tabla1[[#This Row],[dn]],'base pendientes viva 1a'!C:Q,15,0)</f>
        <v>#N/A</v>
      </c>
      <c r="AG756" s="329"/>
      <c r="AH756" s="329"/>
      <c r="AI756" s="328" t="str">
        <f>VLOOKUP(Tabla1[[#This Row],[MOTIVO]],clasificador!A:C,2,0)</f>
        <v>Solicitud</v>
      </c>
      <c r="AJ756" s="328" t="str">
        <f>VLOOKUP(Tabla1[[#This Row],[MOTIVO]],clasificador!A:C,3,0)</f>
        <v>SOLICITUD</v>
      </c>
      <c r="AK756" s="329" t="s">
        <v>8434</v>
      </c>
      <c r="AL756" s="119"/>
      <c r="AM756" s="119"/>
      <c r="AN756" s="119"/>
      <c r="AO756" s="119"/>
      <c r="AP756" s="119"/>
      <c r="AQ756" s="119"/>
      <c r="AR756" s="119"/>
      <c r="AS756" s="119"/>
      <c r="AT756" s="119"/>
      <c r="AU756" s="119"/>
    </row>
    <row r="757" spans="1:47" ht="18.75" customHeight="1">
      <c r="A757" s="328">
        <f>YEAR(Tabla1[[#This Row],[FECHA DEL INCIDENTE]])*100+MONTH(Tabla1[[#This Row],[FECHA DEL INCIDENTE]])</f>
        <v>202601</v>
      </c>
      <c r="B757" s="328" t="s">
        <v>8299</v>
      </c>
      <c r="C757" s="328" t="s">
        <v>6348</v>
      </c>
      <c r="D757" s="328" t="s">
        <v>1067</v>
      </c>
      <c r="E757" s="120" t="s">
        <v>400</v>
      </c>
      <c r="F757" s="328" t="s">
        <v>2</v>
      </c>
      <c r="G757" s="349">
        <v>8287353</v>
      </c>
      <c r="H757" s="334" t="s">
        <v>34</v>
      </c>
      <c r="I757" s="329"/>
      <c r="J757" s="335">
        <v>951294977</v>
      </c>
      <c r="K757" s="328"/>
      <c r="L757" s="328"/>
      <c r="M757" s="328"/>
      <c r="N757" s="268" t="s">
        <v>6498</v>
      </c>
      <c r="O757" s="1" t="s">
        <v>299</v>
      </c>
      <c r="P757" s="336" t="s">
        <v>8465</v>
      </c>
      <c r="Q757" s="96" t="s">
        <v>6352</v>
      </c>
      <c r="R757" s="317" t="s">
        <v>8453</v>
      </c>
      <c r="S757" s="328" t="s">
        <v>6353</v>
      </c>
      <c r="T757" s="347">
        <v>46032</v>
      </c>
      <c r="U757" s="212" t="s">
        <v>8466</v>
      </c>
      <c r="V757" s="9">
        <v>46062</v>
      </c>
      <c r="W757" s="1" t="s">
        <v>141</v>
      </c>
      <c r="X757" s="328">
        <f>NETWORKDAYS(Tabla1[[#This Row],[FECHA DEL INCIDENTE]],Tabla1[[#This Row],[FECHA DE RESPUESTA]])</f>
        <v>21</v>
      </c>
      <c r="Y757" s="120" t="str">
        <f>IF(Tabla1[[#This Row],[ESTADO]]="ACTIVA","ACTIVA",IF(Tabla1[[#This Row],[ESTADO]]="CERRADA","CERRADA",IF(Tabla1[[#This Row],[ESTADO]]="TRASLADADA","CERRADA",IF(Tabla1[[#This Row],[ESTADO]]="DESMONTADA","CERRADA",IF(Tabla1[[#This Row],[ESTADO]]="SEGUIMIENTO","ACTIVA")))))</f>
        <v>CERRADA</v>
      </c>
      <c r="Z757" s="328" t="str">
        <f>+IF(Tabla1[[#This Row],[T. RESPUESTA]]&lt;=1,"24 HORAS",IF(Tabla1[[#This Row],[T. RESPUESTA]]=2,"48 HORAS",IF(Tabla1[[#This Row],[T. RESPUESTA]]=3,"72 HORAS",IF(Tabla1[[#This Row],[T. RESPUESTA]]=4,"96 HORAS",IF(Tabla1[[#This Row],[T. RESPUESTA]]=5,"120 HORAS",IF(Tabla1[[#This Row],[T. RESPUESTA]]&gt;=6,"6 DIAS O MAS","ERROR"))))))</f>
        <v>6 DIAS O MAS</v>
      </c>
      <c r="AA757" s="120" t="s">
        <v>6355</v>
      </c>
      <c r="AB757" s="120" t="str">
        <f>TEXT(Tabla1[[#This Row],[FECHA DEL INCIDENTE]],"MMM-DD")</f>
        <v>ene-10</v>
      </c>
      <c r="AC757" s="334" t="str">
        <f>VLOOKUP(G757,'Archivo data rimac reclamos'!B:C,2,0)</f>
        <v>programa cuídate / LEON MAGNO SANCHEZ QUINTANILLA</v>
      </c>
      <c r="AD757" s="334" t="e">
        <f>VLOOKUP(Tabla1[[#This Row],[dn]],'Reporte de casos MAD'!H:W,16,0)</f>
        <v>#N/A</v>
      </c>
      <c r="AE757" s="328" t="e">
        <f>VLOOKUP(Tabla1[[#This Row],[dn]],'HOJA 3 MEDICAMENTOS'!G:Q,11,0)</f>
        <v>#N/A</v>
      </c>
      <c r="AF757" s="329" t="str">
        <f>VLOOKUP(Tabla1[[#This Row],[dn]],'base pendientes viva 1a'!C:Q,15,0)</f>
        <v>SI</v>
      </c>
      <c r="AG757" s="329"/>
      <c r="AH757" s="329"/>
      <c r="AI757" s="328" t="str">
        <f>VLOOKUP(Tabla1[[#This Row],[MOTIVO]],clasificador!A:C,2,0)</f>
        <v>Medicamentos</v>
      </c>
      <c r="AJ757" s="328" t="str">
        <f>VLOOKUP(Tabla1[[#This Row],[MOTIVO]],clasificador!A:C,3,0)</f>
        <v>SERVICIO</v>
      </c>
      <c r="AK757" s="329" t="s">
        <v>8434</v>
      </c>
      <c r="AL757" s="119"/>
      <c r="AM757" s="119"/>
      <c r="AN757" s="119"/>
      <c r="AO757" s="119"/>
      <c r="AP757" s="119"/>
      <c r="AQ757" s="119"/>
      <c r="AR757" s="119"/>
      <c r="AS757" s="119"/>
      <c r="AT757" s="119"/>
      <c r="AU757" s="119"/>
    </row>
    <row r="758" spans="1:47" ht="18.75" customHeight="1">
      <c r="A758" s="328">
        <f>YEAR(Tabla1[[#This Row],[FECHA DEL INCIDENTE]])*100+MONTH(Tabla1[[#This Row],[FECHA DEL INCIDENTE]])</f>
        <v>202601</v>
      </c>
      <c r="B758" s="328" t="s">
        <v>8299</v>
      </c>
      <c r="C758" s="328" t="s">
        <v>6348</v>
      </c>
      <c r="D758" s="328" t="s">
        <v>1067</v>
      </c>
      <c r="E758" s="120" t="s">
        <v>400</v>
      </c>
      <c r="F758" s="328" t="s">
        <v>2</v>
      </c>
      <c r="G758" s="346">
        <v>41548853</v>
      </c>
      <c r="H758" s="201" t="s">
        <v>8467</v>
      </c>
      <c r="I758" s="329"/>
      <c r="J758" s="353">
        <v>915061985</v>
      </c>
      <c r="K758" s="328"/>
      <c r="L758" s="328"/>
      <c r="M758" s="328"/>
      <c r="N758" s="268" t="s">
        <v>6498</v>
      </c>
      <c r="O758" s="1" t="s">
        <v>299</v>
      </c>
      <c r="P758" s="336" t="s">
        <v>8468</v>
      </c>
      <c r="Q758" s="155" t="s">
        <v>270</v>
      </c>
      <c r="R758" s="317" t="s">
        <v>8453</v>
      </c>
      <c r="S758" s="328" t="s">
        <v>6353</v>
      </c>
      <c r="T758" s="347">
        <v>46034</v>
      </c>
      <c r="U758" s="213" t="s">
        <v>8469</v>
      </c>
      <c r="V758" s="9">
        <v>46062</v>
      </c>
      <c r="W758" s="1" t="s">
        <v>141</v>
      </c>
      <c r="X758" s="328">
        <f>NETWORKDAYS(Tabla1[[#This Row],[FECHA DEL INCIDENTE]],Tabla1[[#This Row],[FECHA DE RESPUESTA]])</f>
        <v>21</v>
      </c>
      <c r="Y758" s="120" t="str">
        <f>IF(Tabla1[[#This Row],[ESTADO]]="ACTIVA","ACTIVA",IF(Tabla1[[#This Row],[ESTADO]]="CERRADA","CERRADA",IF(Tabla1[[#This Row],[ESTADO]]="TRASLADADA","CERRADA",IF(Tabla1[[#This Row],[ESTADO]]="DESMONTADA","CERRADA",IF(Tabla1[[#This Row],[ESTADO]]="SEGUIMIENTO","ACTIVA")))))</f>
        <v>CERRADA</v>
      </c>
      <c r="Z758" s="328" t="str">
        <f>+IF(Tabla1[[#This Row],[T. RESPUESTA]]&lt;=1,"24 HORAS",IF(Tabla1[[#This Row],[T. RESPUESTA]]=2,"48 HORAS",IF(Tabla1[[#This Row],[T. RESPUESTA]]=3,"72 HORAS",IF(Tabla1[[#This Row],[T. RESPUESTA]]=4,"96 HORAS",IF(Tabla1[[#This Row],[T. RESPUESTA]]=5,"120 HORAS",IF(Tabla1[[#This Row],[T. RESPUESTA]]&gt;=6,"6 DIAS O MAS","ERROR"))))))</f>
        <v>6 DIAS O MAS</v>
      </c>
      <c r="AA758" s="120" t="s">
        <v>6355</v>
      </c>
      <c r="AB758" s="120" t="str">
        <f>TEXT(Tabla1[[#This Row],[FECHA DEL INCIDENTE]],"MMM-DD")</f>
        <v>ene-12</v>
      </c>
      <c r="AC758" s="334" t="e">
        <f>VLOOKUP(G758,'Archivo data rimac reclamos'!B:C,2,0)</f>
        <v>#N/A</v>
      </c>
      <c r="AD758" s="334" t="e">
        <f>VLOOKUP(Tabla1[[#This Row],[dn]],'Reporte de casos MAD'!H:W,16,0)</f>
        <v>#N/A</v>
      </c>
      <c r="AE758" s="328" t="e">
        <f>VLOOKUP(Tabla1[[#This Row],[dn]],'HOJA 3 MEDICAMENTOS'!G:Q,11,0)</f>
        <v>#N/A</v>
      </c>
      <c r="AF758" s="329" t="e">
        <f>VLOOKUP(Tabla1[[#This Row],[dn]],'base pendientes viva 1a'!C:Q,15,0)</f>
        <v>#N/A</v>
      </c>
      <c r="AG758" s="329"/>
      <c r="AH758" s="329"/>
      <c r="AI758" s="328" t="str">
        <f>VLOOKUP(Tabla1[[#This Row],[MOTIVO]],clasificador!A:C,2,0)</f>
        <v>Atención Asistencial</v>
      </c>
      <c r="AJ758" s="328" t="str">
        <f>VLOOKUP(Tabla1[[#This Row],[MOTIVO]],clasificador!A:C,3,0)</f>
        <v>CALIDAD</v>
      </c>
      <c r="AK758" s="329" t="s">
        <v>8434</v>
      </c>
      <c r="AL758" s="119"/>
      <c r="AM758" s="119"/>
      <c r="AN758" s="119"/>
      <c r="AO758" s="119"/>
      <c r="AP758" s="119"/>
      <c r="AQ758" s="119"/>
      <c r="AR758" s="119"/>
      <c r="AS758" s="119"/>
      <c r="AT758" s="119"/>
      <c r="AU758" s="119"/>
    </row>
    <row r="759" spans="1:47" ht="18.75" customHeight="1">
      <c r="A759" s="328">
        <f>YEAR(Tabla1[[#This Row],[FECHA DEL INCIDENTE]])*100+MONTH(Tabla1[[#This Row],[FECHA DEL INCIDENTE]])</f>
        <v>202601</v>
      </c>
      <c r="B759" s="328" t="s">
        <v>8299</v>
      </c>
      <c r="C759" s="328" t="s">
        <v>6348</v>
      </c>
      <c r="D759" s="328" t="s">
        <v>1067</v>
      </c>
      <c r="E759" s="120" t="s">
        <v>400</v>
      </c>
      <c r="F759" s="328" t="s">
        <v>2</v>
      </c>
      <c r="G759" s="346">
        <v>25755348</v>
      </c>
      <c r="H759" s="334" t="s">
        <v>8470</v>
      </c>
      <c r="I759" s="329"/>
      <c r="J759" s="176">
        <v>971620775</v>
      </c>
      <c r="K759" s="328"/>
      <c r="L759" s="328"/>
      <c r="M759" s="328"/>
      <c r="N759" s="268" t="s">
        <v>6498</v>
      </c>
      <c r="O759" s="1" t="s">
        <v>299</v>
      </c>
      <c r="P759" s="336" t="s">
        <v>8471</v>
      </c>
      <c r="Q759" s="73" t="s">
        <v>6352</v>
      </c>
      <c r="R759" s="317" t="s">
        <v>400</v>
      </c>
      <c r="S759" s="328" t="s">
        <v>6353</v>
      </c>
      <c r="T759" s="347">
        <v>46034</v>
      </c>
      <c r="U759" s="214" t="s">
        <v>8472</v>
      </c>
      <c r="V759" s="9">
        <v>46062</v>
      </c>
      <c r="W759" s="1" t="s">
        <v>141</v>
      </c>
      <c r="X759" s="328">
        <v>4</v>
      </c>
      <c r="Y759" s="120" t="str">
        <f>IF(Tabla1[[#This Row],[ESTADO]]="ACTIVA","ACTIVA",IF(Tabla1[[#This Row],[ESTADO]]="CERRADA","CERRADA",IF(Tabla1[[#This Row],[ESTADO]]="TRASLADADA","CERRADA",IF(Tabla1[[#This Row],[ESTADO]]="DESMONTADA","CERRADA",IF(Tabla1[[#This Row],[ESTADO]]="SEGUIMIENTO","ACTIVA")))))</f>
        <v>CERRADA</v>
      </c>
      <c r="Z759" s="328" t="str">
        <f>+IF(Tabla1[[#This Row],[T. RESPUESTA]]&lt;=1,"24 HORAS",IF(Tabla1[[#This Row],[T. RESPUESTA]]=2,"48 HORAS",IF(Tabla1[[#This Row],[T. RESPUESTA]]=3,"72 HORAS",IF(Tabla1[[#This Row],[T. RESPUESTA]]=4,"96 HORAS",IF(Tabla1[[#This Row],[T. RESPUESTA]]=5,"120 HORAS",IF(Tabla1[[#This Row],[T. RESPUESTA]]&gt;=6,"6 DIAS O MAS","ERROR"))))))</f>
        <v>96 HORAS</v>
      </c>
      <c r="AA759" s="120" t="s">
        <v>6355</v>
      </c>
      <c r="AB759" s="120" t="str">
        <f>TEXT(Tabla1[[#This Row],[FECHA DEL INCIDENTE]],"MMM-DD")</f>
        <v>ene-12</v>
      </c>
      <c r="AC759" s="334" t="e">
        <f>VLOOKUP(G759,'Archivo data rimac reclamos'!B:C,2,0)</f>
        <v>#N/A</v>
      </c>
      <c r="AD759" s="334" t="e">
        <f>VLOOKUP(Tabla1[[#This Row],[dn]],'Reporte de casos MAD'!H:W,16,0)</f>
        <v>#N/A</v>
      </c>
      <c r="AE759" s="328" t="e">
        <f>VLOOKUP(Tabla1[[#This Row],[dn]],'HOJA 3 MEDICAMENTOS'!G:Q,11,0)</f>
        <v>#N/A</v>
      </c>
      <c r="AF759" s="329" t="e">
        <f>VLOOKUP(Tabla1[[#This Row],[dn]],'base pendientes viva 1a'!C:Q,15,0)</f>
        <v>#N/A</v>
      </c>
      <c r="AG759" s="329"/>
      <c r="AH759" s="329"/>
      <c r="AI759" s="328" t="str">
        <f>VLOOKUP(Tabla1[[#This Row],[MOTIVO]],clasificador!A:C,2,0)</f>
        <v>Medicamentos</v>
      </c>
      <c r="AJ759" s="328" t="str">
        <f>VLOOKUP(Tabla1[[#This Row],[MOTIVO]],clasificador!A:C,3,0)</f>
        <v>SERVICIO</v>
      </c>
      <c r="AK759" s="329" t="s">
        <v>8434</v>
      </c>
      <c r="AL759" s="119"/>
      <c r="AM759" s="119"/>
      <c r="AN759" s="119"/>
      <c r="AO759" s="119"/>
      <c r="AP759" s="119"/>
      <c r="AQ759" s="119"/>
      <c r="AR759" s="119"/>
      <c r="AS759" s="119"/>
      <c r="AT759" s="119"/>
      <c r="AU759" s="119"/>
    </row>
    <row r="760" spans="1:47" ht="18.75" customHeight="1">
      <c r="A760" s="328">
        <f>YEAR(Tabla1[[#This Row],[FECHA DEL INCIDENTE]])*100+MONTH(Tabla1[[#This Row],[FECHA DEL INCIDENTE]])</f>
        <v>202601</v>
      </c>
      <c r="B760" s="328" t="s">
        <v>8299</v>
      </c>
      <c r="C760" s="328" t="s">
        <v>6348</v>
      </c>
      <c r="D760" s="328" t="s">
        <v>1067</v>
      </c>
      <c r="E760" s="120" t="s">
        <v>400</v>
      </c>
      <c r="F760" s="328" t="s">
        <v>2</v>
      </c>
      <c r="G760" s="346">
        <v>8715362</v>
      </c>
      <c r="H760" s="334" t="s">
        <v>7198</v>
      </c>
      <c r="I760" s="329"/>
      <c r="J760" s="335"/>
      <c r="K760" s="328"/>
      <c r="L760" s="328"/>
      <c r="M760" s="328"/>
      <c r="N760" s="349" t="s">
        <v>298</v>
      </c>
      <c r="O760" s="1" t="s">
        <v>299</v>
      </c>
      <c r="P760" s="336" t="s">
        <v>8473</v>
      </c>
      <c r="Q760" s="96" t="s">
        <v>301</v>
      </c>
      <c r="R760" s="317" t="s">
        <v>400</v>
      </c>
      <c r="S760" s="328" t="s">
        <v>320</v>
      </c>
      <c r="T760" s="347">
        <v>46036</v>
      </c>
      <c r="U760" s="215" t="s">
        <v>8474</v>
      </c>
      <c r="V760" s="9">
        <v>46062</v>
      </c>
      <c r="W760" s="1" t="s">
        <v>141</v>
      </c>
      <c r="X760" s="328">
        <f>NETWORKDAYS(Tabla1[[#This Row],[FECHA DEL INCIDENTE]],Tabla1[[#This Row],[FECHA DE RESPUESTA]])</f>
        <v>19</v>
      </c>
      <c r="Y760" s="120" t="s">
        <v>141</v>
      </c>
      <c r="Z760" s="328" t="str">
        <f>+IF(Tabla1[[#This Row],[T. RESPUESTA]]&lt;=1,"24 HORAS",IF(Tabla1[[#This Row],[T. RESPUESTA]]=2,"48 HORAS",IF(Tabla1[[#This Row],[T. RESPUESTA]]=3,"72 HORAS",IF(Tabla1[[#This Row],[T. RESPUESTA]]=4,"96 HORAS",IF(Tabla1[[#This Row],[T. RESPUESTA]]=5,"120 HORAS",IF(Tabla1[[#This Row],[T. RESPUESTA]]&gt;=6,"6 DIAS O MAS","ERROR"))))))</f>
        <v>6 DIAS O MAS</v>
      </c>
      <c r="AA760" s="120" t="s">
        <v>6355</v>
      </c>
      <c r="AB760" s="120" t="str">
        <f>TEXT(Tabla1[[#This Row],[FECHA DEL INCIDENTE]],"MMM-DD")</f>
        <v>ene-14</v>
      </c>
      <c r="AC760" s="334" t="e">
        <f>VLOOKUP(G760,'Archivo data rimac reclamos'!B:C,2,0)</f>
        <v>#N/A</v>
      </c>
      <c r="AD760" s="334" t="e">
        <f>VLOOKUP(Tabla1[[#This Row],[dn]],'Reporte de casos MAD'!H:W,16,0)</f>
        <v>#N/A</v>
      </c>
      <c r="AE760" s="328" t="e">
        <f>VLOOKUP(Tabla1[[#This Row],[dn]],'HOJA 3 MEDICAMENTOS'!G:Q,11,0)</f>
        <v>#N/A</v>
      </c>
      <c r="AF760" s="329" t="e">
        <f>VLOOKUP(Tabla1[[#This Row],[dn]],'base pendientes viva 1a'!C:Q,15,0)</f>
        <v>#N/A</v>
      </c>
      <c r="AG760" s="329"/>
      <c r="AH760" s="329"/>
      <c r="AI760" s="328" t="str">
        <f>VLOOKUP(Tabla1[[#This Row],[MOTIVO]],clasificador!A:C,2,0)</f>
        <v>Solicitud</v>
      </c>
      <c r="AJ760" s="328" t="str">
        <f>VLOOKUP(Tabla1[[#This Row],[MOTIVO]],clasificador!A:C,3,0)</f>
        <v>SOLICITUD</v>
      </c>
      <c r="AK760" s="329" t="s">
        <v>8434</v>
      </c>
      <c r="AL760" s="119"/>
      <c r="AM760" s="119"/>
      <c r="AN760" s="119"/>
      <c r="AO760" s="119"/>
      <c r="AP760" s="119"/>
      <c r="AQ760" s="119"/>
      <c r="AR760" s="119"/>
      <c r="AS760" s="119"/>
      <c r="AT760" s="119"/>
      <c r="AU760" s="119"/>
    </row>
    <row r="761" spans="1:47" ht="18.75" customHeight="1">
      <c r="A761" s="328">
        <f>YEAR(Tabla1[[#This Row],[FECHA DEL INCIDENTE]])*100+MONTH(Tabla1[[#This Row],[FECHA DEL INCIDENTE]])</f>
        <v>202601</v>
      </c>
      <c r="B761" s="328" t="s">
        <v>8299</v>
      </c>
      <c r="C761" s="328" t="s">
        <v>6348</v>
      </c>
      <c r="D761" s="328" t="s">
        <v>1067</v>
      </c>
      <c r="E761" s="120" t="s">
        <v>400</v>
      </c>
      <c r="F761" s="328" t="s">
        <v>2</v>
      </c>
      <c r="G761" s="346">
        <v>7259611</v>
      </c>
      <c r="H761" s="334" t="s">
        <v>8475</v>
      </c>
      <c r="I761" s="329"/>
      <c r="J761" s="335">
        <v>989122764</v>
      </c>
      <c r="K761" s="328"/>
      <c r="L761" s="328"/>
      <c r="M761" s="328"/>
      <c r="N761" s="268" t="s">
        <v>6498</v>
      </c>
      <c r="O761" s="1" t="s">
        <v>299</v>
      </c>
      <c r="P761" s="336" t="s">
        <v>8476</v>
      </c>
      <c r="Q761" s="96" t="s">
        <v>6352</v>
      </c>
      <c r="R761" s="317" t="s">
        <v>400</v>
      </c>
      <c r="S761" s="328" t="s">
        <v>6353</v>
      </c>
      <c r="T761" s="347">
        <v>46036</v>
      </c>
      <c r="U761" s="216" t="s">
        <v>8477</v>
      </c>
      <c r="V761" s="9">
        <v>46062</v>
      </c>
      <c r="W761" s="1" t="s">
        <v>141</v>
      </c>
      <c r="X761" s="328">
        <f>NETWORKDAYS(Tabla1[[#This Row],[FECHA DEL INCIDENTE]],Tabla1[[#This Row],[FECHA DE RESPUESTA]])</f>
        <v>19</v>
      </c>
      <c r="Y761" s="120" t="str">
        <f>IF(Tabla1[[#This Row],[ESTADO]]="ACTIVA","ACTIVA",IF(Tabla1[[#This Row],[ESTADO]]="CERRADA","CERRADA",IF(Tabla1[[#This Row],[ESTADO]]="TRASLADADA","CERRADA",IF(Tabla1[[#This Row],[ESTADO]]="DESMONTADA","CERRADA",IF(Tabla1[[#This Row],[ESTADO]]="SEGUIMIENTO","ACTIVA")))))</f>
        <v>CERRADA</v>
      </c>
      <c r="Z761" s="328" t="str">
        <f>+IF(Tabla1[[#This Row],[T. RESPUESTA]]&lt;=1,"24 HORAS",IF(Tabla1[[#This Row],[T. RESPUESTA]]=2,"48 HORAS",IF(Tabla1[[#This Row],[T. RESPUESTA]]=3,"72 HORAS",IF(Tabla1[[#This Row],[T. RESPUESTA]]=4,"96 HORAS",IF(Tabla1[[#This Row],[T. RESPUESTA]]=5,"120 HORAS",IF(Tabla1[[#This Row],[T. RESPUESTA]]&gt;=6,"6 DIAS O MAS","ERROR"))))))</f>
        <v>6 DIAS O MAS</v>
      </c>
      <c r="AA761" s="120" t="s">
        <v>6355</v>
      </c>
      <c r="AB761" s="120" t="str">
        <f>TEXT(Tabla1[[#This Row],[FECHA DEL INCIDENTE]],"MMM-DD")</f>
        <v>ene-14</v>
      </c>
      <c r="AC761" s="334" t="e">
        <f>VLOOKUP(G761,'Archivo data rimac reclamos'!B:C,2,0)</f>
        <v>#N/A</v>
      </c>
      <c r="AD761" s="334" t="e">
        <f>VLOOKUP(Tabla1[[#This Row],[dn]],'Reporte de casos MAD'!H:W,16,0)</f>
        <v>#N/A</v>
      </c>
      <c r="AE761" s="328" t="e">
        <f>VLOOKUP(Tabla1[[#This Row],[dn]],'HOJA 3 MEDICAMENTOS'!G:Q,11,0)</f>
        <v>#N/A</v>
      </c>
      <c r="AF761" s="329" t="e">
        <f>VLOOKUP(Tabla1[[#This Row],[dn]],'base pendientes viva 1a'!C:Q,15,0)</f>
        <v>#N/A</v>
      </c>
      <c r="AG761" s="329"/>
      <c r="AH761" s="329"/>
      <c r="AI761" s="328" t="str">
        <f>VLOOKUP(Tabla1[[#This Row],[MOTIVO]],clasificador!A:C,2,0)</f>
        <v>Medicamentos</v>
      </c>
      <c r="AJ761" s="328" t="str">
        <f>VLOOKUP(Tabla1[[#This Row],[MOTIVO]],clasificador!A:C,3,0)</f>
        <v>SERVICIO</v>
      </c>
      <c r="AK761" s="329" t="s">
        <v>8434</v>
      </c>
      <c r="AL761" s="119"/>
      <c r="AM761" s="119"/>
      <c r="AN761" s="119"/>
      <c r="AO761" s="119"/>
      <c r="AP761" s="119"/>
      <c r="AQ761" s="119"/>
      <c r="AR761" s="119"/>
      <c r="AS761" s="119"/>
      <c r="AT761" s="119"/>
      <c r="AU761" s="119"/>
    </row>
    <row r="762" spans="1:47" ht="18.75" customHeight="1">
      <c r="A762" s="328">
        <f>YEAR(Tabla1[[#This Row],[FECHA DEL INCIDENTE]])*100+MONTH(Tabla1[[#This Row],[FECHA DEL INCIDENTE]])</f>
        <v>202601</v>
      </c>
      <c r="B762" s="328" t="s">
        <v>8299</v>
      </c>
      <c r="C762" s="328" t="s">
        <v>6348</v>
      </c>
      <c r="D762" s="328" t="s">
        <v>1067</v>
      </c>
      <c r="E762" s="120" t="s">
        <v>400</v>
      </c>
      <c r="F762" s="328" t="s">
        <v>2</v>
      </c>
      <c r="G762" s="346">
        <v>8711847</v>
      </c>
      <c r="H762" s="330" t="s">
        <v>8478</v>
      </c>
      <c r="I762" s="329"/>
      <c r="J762" s="354"/>
      <c r="K762" s="328"/>
      <c r="L762" s="328"/>
      <c r="M762" s="328"/>
      <c r="N762" s="268" t="s">
        <v>6498</v>
      </c>
      <c r="O762" s="1" t="s">
        <v>299</v>
      </c>
      <c r="P762" s="336" t="s">
        <v>8479</v>
      </c>
      <c r="Q762" s="345" t="s">
        <v>270</v>
      </c>
      <c r="R762" s="352" t="s">
        <v>6803</v>
      </c>
      <c r="S762" s="328" t="s">
        <v>6803</v>
      </c>
      <c r="T762" s="347">
        <v>46036</v>
      </c>
      <c r="U762" s="217" t="s">
        <v>8480</v>
      </c>
      <c r="V762" s="9">
        <v>46062</v>
      </c>
      <c r="W762" s="1" t="s">
        <v>141</v>
      </c>
      <c r="X762" s="328">
        <f>NETWORKDAYS(Tabla1[[#This Row],[FECHA DEL INCIDENTE]],Tabla1[[#This Row],[FECHA DE RESPUESTA]])</f>
        <v>19</v>
      </c>
      <c r="Y762" s="120" t="str">
        <f>IF(Tabla1[[#This Row],[ESTADO]]="ACTIVA","ACTIVA",IF(Tabla1[[#This Row],[ESTADO]]="CERRADA","CERRADA",IF(Tabla1[[#This Row],[ESTADO]]="TRASLADADA","CERRADA",IF(Tabla1[[#This Row],[ESTADO]]="DESMONTADA","CERRADA",IF(Tabla1[[#This Row],[ESTADO]]="SEGUIMIENTO","ACTIVA")))))</f>
        <v>CERRADA</v>
      </c>
      <c r="Z762" s="328" t="str">
        <f>+IF(Tabla1[[#This Row],[T. RESPUESTA]]&lt;=1,"24 HORAS",IF(Tabla1[[#This Row],[T. RESPUESTA]]=2,"48 HORAS",IF(Tabla1[[#This Row],[T. RESPUESTA]]=3,"72 HORAS",IF(Tabla1[[#This Row],[T. RESPUESTA]]=4,"96 HORAS",IF(Tabla1[[#This Row],[T. RESPUESTA]]=5,"120 HORAS",IF(Tabla1[[#This Row],[T. RESPUESTA]]&gt;=6,"6 DIAS O MAS","ERROR"))))))</f>
        <v>6 DIAS O MAS</v>
      </c>
      <c r="AA762" s="120" t="s">
        <v>6355</v>
      </c>
      <c r="AB762" s="120" t="str">
        <f>TEXT(Tabla1[[#This Row],[FECHA DEL INCIDENTE]],"MMM-DD")</f>
        <v>ene-14</v>
      </c>
      <c r="AC762" s="334" t="e">
        <f>VLOOKUP(G762,'Archivo data rimac reclamos'!B:C,2,0)</f>
        <v>#N/A</v>
      </c>
      <c r="AD762" s="334" t="e">
        <f>VLOOKUP(Tabla1[[#This Row],[dn]],'Reporte de casos MAD'!H:W,16,0)</f>
        <v>#N/A</v>
      </c>
      <c r="AE762" s="328" t="e">
        <f>VLOOKUP(Tabla1[[#This Row],[dn]],'HOJA 3 MEDICAMENTOS'!G:Q,11,0)</f>
        <v>#N/A</v>
      </c>
      <c r="AF762" s="329" t="e">
        <f>VLOOKUP(Tabla1[[#This Row],[dn]],'base pendientes viva 1a'!C:Q,15,0)</f>
        <v>#N/A</v>
      </c>
      <c r="AG762" s="329"/>
      <c r="AH762" s="329"/>
      <c r="AI762" s="328" t="str">
        <f>VLOOKUP(Tabla1[[#This Row],[MOTIVO]],clasificador!A:C,2,0)</f>
        <v>Atención Asistencial</v>
      </c>
      <c r="AJ762" s="328" t="str">
        <f>VLOOKUP(Tabla1[[#This Row],[MOTIVO]],clasificador!A:C,3,0)</f>
        <v>CALIDAD</v>
      </c>
      <c r="AK762" s="329" t="s">
        <v>8434</v>
      </c>
      <c r="AL762" s="119"/>
      <c r="AM762" s="119"/>
      <c r="AN762" s="119"/>
      <c r="AO762" s="119"/>
      <c r="AP762" s="119"/>
      <c r="AQ762" s="119"/>
      <c r="AR762" s="119"/>
      <c r="AS762" s="119"/>
      <c r="AT762" s="119"/>
      <c r="AU762" s="119"/>
    </row>
    <row r="763" spans="1:47" ht="18.75" customHeight="1">
      <c r="A763" s="328">
        <f>YEAR(Tabla1[[#This Row],[FECHA DEL INCIDENTE]])*100+MONTH(Tabla1[[#This Row],[FECHA DEL INCIDENTE]])</f>
        <v>202601</v>
      </c>
      <c r="B763" s="328" t="s">
        <v>8299</v>
      </c>
      <c r="C763" s="328" t="s">
        <v>6348</v>
      </c>
      <c r="D763" s="328" t="s">
        <v>1067</v>
      </c>
      <c r="E763" s="120" t="s">
        <v>400</v>
      </c>
      <c r="F763" s="328" t="s">
        <v>2</v>
      </c>
      <c r="G763" s="346">
        <v>7031719</v>
      </c>
      <c r="H763" s="330" t="s">
        <v>8481</v>
      </c>
      <c r="I763" s="329"/>
      <c r="J763" s="354">
        <v>999444979</v>
      </c>
      <c r="K763" s="328"/>
      <c r="L763" s="328"/>
      <c r="M763" s="328"/>
      <c r="N763" s="268" t="s">
        <v>6498</v>
      </c>
      <c r="O763" s="1" t="s">
        <v>299</v>
      </c>
      <c r="P763" s="336" t="s">
        <v>8482</v>
      </c>
      <c r="Q763" s="96" t="s">
        <v>270</v>
      </c>
      <c r="R763" s="317" t="s">
        <v>400</v>
      </c>
      <c r="S763" s="328" t="s">
        <v>6539</v>
      </c>
      <c r="T763" s="347">
        <v>46036</v>
      </c>
      <c r="U763" s="218" t="s">
        <v>8483</v>
      </c>
      <c r="V763" s="9">
        <v>46062</v>
      </c>
      <c r="W763" s="1" t="s">
        <v>141</v>
      </c>
      <c r="X763" s="328">
        <f>NETWORKDAYS(Tabla1[[#This Row],[FECHA DEL INCIDENTE]],Tabla1[[#This Row],[FECHA DE RESPUESTA]])</f>
        <v>19</v>
      </c>
      <c r="Y763" s="120" t="s">
        <v>141</v>
      </c>
      <c r="Z763" s="328" t="str">
        <f>+IF(Tabla1[[#This Row],[T. RESPUESTA]]&lt;=1,"24 HORAS",IF(Tabla1[[#This Row],[T. RESPUESTA]]=2,"48 HORAS",IF(Tabla1[[#This Row],[T. RESPUESTA]]=3,"72 HORAS",IF(Tabla1[[#This Row],[T. RESPUESTA]]=4,"96 HORAS",IF(Tabla1[[#This Row],[T. RESPUESTA]]=5,"120 HORAS",IF(Tabla1[[#This Row],[T. RESPUESTA]]&gt;=6,"6 DIAS O MAS","ERROR"))))))</f>
        <v>6 DIAS O MAS</v>
      </c>
      <c r="AA763" s="120" t="s">
        <v>6355</v>
      </c>
      <c r="AB763" s="120" t="str">
        <f>TEXT(Tabla1[[#This Row],[FECHA DEL INCIDENTE]],"MMM-DD")</f>
        <v>ene-14</v>
      </c>
      <c r="AC763" s="334" t="e">
        <f>VLOOKUP(G763,'Archivo data rimac reclamos'!B:C,2,0)</f>
        <v>#N/A</v>
      </c>
      <c r="AD763" s="334" t="e">
        <f>VLOOKUP(Tabla1[[#This Row],[dn]],'Reporte de casos MAD'!H:W,16,0)</f>
        <v>#N/A</v>
      </c>
      <c r="AE763" s="328" t="e">
        <f>VLOOKUP(Tabla1[[#This Row],[dn]],'HOJA 3 MEDICAMENTOS'!G:Q,11,0)</f>
        <v>#N/A</v>
      </c>
      <c r="AF763" s="329" t="e">
        <f>VLOOKUP(Tabla1[[#This Row],[dn]],'base pendientes viva 1a'!C:Q,15,0)</f>
        <v>#N/A</v>
      </c>
      <c r="AG763" s="329"/>
      <c r="AH763" s="329"/>
      <c r="AI763" s="328" t="str">
        <f>VLOOKUP(Tabla1[[#This Row],[MOTIVO]],clasificador!A:C,2,0)</f>
        <v>Atención Asistencial</v>
      </c>
      <c r="AJ763" s="328" t="str">
        <f>VLOOKUP(Tabla1[[#This Row],[MOTIVO]],clasificador!A:C,3,0)</f>
        <v>CALIDAD</v>
      </c>
      <c r="AK763" s="329" t="s">
        <v>8434</v>
      </c>
      <c r="AL763" s="119"/>
      <c r="AM763" s="119"/>
      <c r="AN763" s="119"/>
      <c r="AO763" s="119"/>
      <c r="AP763" s="119"/>
      <c r="AQ763" s="119"/>
      <c r="AR763" s="119"/>
      <c r="AS763" s="119"/>
      <c r="AT763" s="119"/>
      <c r="AU763" s="119"/>
    </row>
    <row r="764" spans="1:47" ht="18.75" customHeight="1">
      <c r="A764" s="328">
        <f>YEAR(Tabla1[[#This Row],[FECHA DEL INCIDENTE]])*100+MONTH(Tabla1[[#This Row],[FECHA DEL INCIDENTE]])</f>
        <v>202601</v>
      </c>
      <c r="B764" s="328" t="s">
        <v>8299</v>
      </c>
      <c r="C764" s="328" t="s">
        <v>6348</v>
      </c>
      <c r="D764" s="328" t="s">
        <v>1067</v>
      </c>
      <c r="E764" s="120" t="s">
        <v>400</v>
      </c>
      <c r="F764" s="328" t="s">
        <v>2</v>
      </c>
      <c r="G764" s="346">
        <v>8973056</v>
      </c>
      <c r="H764" s="334" t="s">
        <v>8484</v>
      </c>
      <c r="I764" s="329"/>
      <c r="J764" s="176">
        <v>941462853</v>
      </c>
      <c r="K764" s="328"/>
      <c r="L764" s="328"/>
      <c r="M764" s="328"/>
      <c r="N764" s="268" t="s">
        <v>6498</v>
      </c>
      <c r="O764" s="1" t="s">
        <v>299</v>
      </c>
      <c r="P764" s="336" t="s">
        <v>8485</v>
      </c>
      <c r="Q764" s="96" t="s">
        <v>6352</v>
      </c>
      <c r="R764" s="317" t="s">
        <v>8453</v>
      </c>
      <c r="S764" s="328" t="s">
        <v>6353</v>
      </c>
      <c r="T764" s="347">
        <v>46037</v>
      </c>
      <c r="U764" s="219" t="s">
        <v>8486</v>
      </c>
      <c r="V764" s="9">
        <v>46062</v>
      </c>
      <c r="W764" s="1" t="s">
        <v>141</v>
      </c>
      <c r="X764" s="328">
        <f>NETWORKDAYS(Tabla1[[#This Row],[FECHA DEL INCIDENTE]],Tabla1[[#This Row],[FECHA DE RESPUESTA]])</f>
        <v>18</v>
      </c>
      <c r="Y764" s="120" t="str">
        <f>IF(Tabla1[[#This Row],[ESTADO]]="ACTIVA","ACTIVA",IF(Tabla1[[#This Row],[ESTADO]]="CERRADA","CERRADA",IF(Tabla1[[#This Row],[ESTADO]]="TRASLADADA","CERRADA",IF(Tabla1[[#This Row],[ESTADO]]="DESMONTADA","CERRADA",IF(Tabla1[[#This Row],[ESTADO]]="SEGUIMIENTO","ACTIVA")))))</f>
        <v>CERRADA</v>
      </c>
      <c r="Z764" s="328" t="str">
        <f>+IF(Tabla1[[#This Row],[T. RESPUESTA]]&lt;=1,"24 HORAS",IF(Tabla1[[#This Row],[T. RESPUESTA]]=2,"48 HORAS",IF(Tabla1[[#This Row],[T. RESPUESTA]]=3,"72 HORAS",IF(Tabla1[[#This Row],[T. RESPUESTA]]=4,"96 HORAS",IF(Tabla1[[#This Row],[T. RESPUESTA]]=5,"120 HORAS",IF(Tabla1[[#This Row],[T. RESPUESTA]]&gt;=6,"6 DIAS O MAS","ERROR"))))))</f>
        <v>6 DIAS O MAS</v>
      </c>
      <c r="AA764" s="120" t="s">
        <v>6355</v>
      </c>
      <c r="AB764" s="120" t="str">
        <f>TEXT(Tabla1[[#This Row],[FECHA DEL INCIDENTE]],"MMM-DD")</f>
        <v>ene-15</v>
      </c>
      <c r="AC764" s="334" t="e">
        <f>VLOOKUP(G764,'Archivo data rimac reclamos'!B:C,2,0)</f>
        <v>#N/A</v>
      </c>
      <c r="AD764" s="334" t="e">
        <f>VLOOKUP(Tabla1[[#This Row],[dn]],'Reporte de casos MAD'!H:W,16,0)</f>
        <v>#N/A</v>
      </c>
      <c r="AE764" s="328" t="e">
        <f>VLOOKUP(Tabla1[[#This Row],[dn]],'HOJA 3 MEDICAMENTOS'!G:Q,11,0)</f>
        <v>#N/A</v>
      </c>
      <c r="AF764" s="329" t="e">
        <f>VLOOKUP(Tabla1[[#This Row],[dn]],'base pendientes viva 1a'!C:Q,15,0)</f>
        <v>#N/A</v>
      </c>
      <c r="AG764" s="329"/>
      <c r="AH764" s="329"/>
      <c r="AI764" s="328" t="str">
        <f>VLOOKUP(Tabla1[[#This Row],[MOTIVO]],clasificador!A:C,2,0)</f>
        <v>Medicamentos</v>
      </c>
      <c r="AJ764" s="328" t="str">
        <f>VLOOKUP(Tabla1[[#This Row],[MOTIVO]],clasificador!A:C,3,0)</f>
        <v>SERVICIO</v>
      </c>
      <c r="AK764" s="329" t="s">
        <v>8434</v>
      </c>
      <c r="AL764" s="119"/>
      <c r="AM764" s="119"/>
      <c r="AN764" s="119"/>
      <c r="AO764" s="119"/>
      <c r="AP764" s="119"/>
      <c r="AQ764" s="119"/>
      <c r="AR764" s="119"/>
      <c r="AS764" s="119"/>
      <c r="AT764" s="119"/>
      <c r="AU764" s="119"/>
    </row>
    <row r="765" spans="1:47" ht="18.75" customHeight="1">
      <c r="A765" s="328">
        <f>YEAR(Tabla1[[#This Row],[FECHA DEL INCIDENTE]])*100+MONTH(Tabla1[[#This Row],[FECHA DEL INCIDENTE]])</f>
        <v>202601</v>
      </c>
      <c r="B765" s="328" t="s">
        <v>8299</v>
      </c>
      <c r="C765" s="328" t="s">
        <v>6348</v>
      </c>
      <c r="D765" s="328" t="s">
        <v>1067</v>
      </c>
      <c r="E765" s="120" t="s">
        <v>400</v>
      </c>
      <c r="F765" s="328" t="s">
        <v>2</v>
      </c>
      <c r="G765" s="346">
        <v>6019465</v>
      </c>
      <c r="H765" s="334" t="s">
        <v>8487</v>
      </c>
      <c r="I765" s="329"/>
      <c r="J765" s="335">
        <v>977357334</v>
      </c>
      <c r="K765" s="328"/>
      <c r="L765" s="328"/>
      <c r="M765" s="328"/>
      <c r="N765" s="268" t="s">
        <v>6498</v>
      </c>
      <c r="O765" s="1" t="s">
        <v>299</v>
      </c>
      <c r="P765" s="336" t="s">
        <v>8488</v>
      </c>
      <c r="Q765" t="s">
        <v>6781</v>
      </c>
      <c r="R765" s="317" t="s">
        <v>8453</v>
      </c>
      <c r="S765" s="328" t="s">
        <v>339</v>
      </c>
      <c r="T765" s="338">
        <v>46037</v>
      </c>
      <c r="U765" s="218" t="s">
        <v>8489</v>
      </c>
      <c r="V765" s="160">
        <v>46037</v>
      </c>
      <c r="W765" s="1" t="s">
        <v>141</v>
      </c>
      <c r="X765" s="328">
        <f>NETWORKDAYS(Tabla1[[#This Row],[FECHA DEL INCIDENTE]],Tabla1[[#This Row],[FECHA DE RESPUESTA]])</f>
        <v>1</v>
      </c>
      <c r="Y765" s="120" t="str">
        <f>IF(Tabla1[[#This Row],[ESTADO]]="ACTIVA","ACTIVA",IF(Tabla1[[#This Row],[ESTADO]]="CERRADA","CERRADA",IF(Tabla1[[#This Row],[ESTADO]]="TRASLADADA","CERRADA",IF(Tabla1[[#This Row],[ESTADO]]="DESMONTADA","CERRADA",IF(Tabla1[[#This Row],[ESTADO]]="SEGUIMIENTO","ACTIVA")))))</f>
        <v>CERRADA</v>
      </c>
      <c r="Z765" s="328" t="str">
        <f>+IF(Tabla1[[#This Row],[T. RESPUESTA]]&lt;=1,"24 HORAS",IF(Tabla1[[#This Row],[T. RESPUESTA]]=2,"48 HORAS",IF(Tabla1[[#This Row],[T. RESPUESTA]]=3,"72 HORAS",IF(Tabla1[[#This Row],[T. RESPUESTA]]=4,"96 HORAS",IF(Tabla1[[#This Row],[T. RESPUESTA]]=5,"120 HORAS",IF(Tabla1[[#This Row],[T. RESPUESTA]]&gt;=6,"6 DIAS O MAS","ERROR"))))))</f>
        <v>24 HORAS</v>
      </c>
      <c r="AA765" s="120" t="s">
        <v>6355</v>
      </c>
      <c r="AB765" s="120" t="str">
        <f>TEXT(Tabla1[[#This Row],[FECHA DEL INCIDENTE]],"MMM-DD")</f>
        <v>ene-15</v>
      </c>
      <c r="AC765" s="334" t="e">
        <f>VLOOKUP(G765,'Archivo data rimac reclamos'!B:C,2,0)</f>
        <v>#N/A</v>
      </c>
      <c r="AD765" s="334" t="e">
        <f>VLOOKUP(Tabla1[[#This Row],[dn]],'Reporte de casos MAD'!H:W,16,0)</f>
        <v>#N/A</v>
      </c>
      <c r="AE765" s="328" t="e">
        <f>VLOOKUP(Tabla1[[#This Row],[dn]],'HOJA 3 MEDICAMENTOS'!G:Q,11,0)</f>
        <v>#N/A</v>
      </c>
      <c r="AF765" s="329" t="e">
        <f>VLOOKUP(Tabla1[[#This Row],[dn]],'base pendientes viva 1a'!C:Q,15,0)</f>
        <v>#N/A</v>
      </c>
      <c r="AG765" s="329"/>
      <c r="AH765" s="329"/>
      <c r="AI765" s="328" t="str">
        <f>VLOOKUP(Tabla1[[#This Row],[MOTIVO]],clasificador!A:C,2,0)</f>
        <v>Demora en atencion</v>
      </c>
      <c r="AJ765" s="328" t="str">
        <f>VLOOKUP(Tabla1[[#This Row],[MOTIVO]],clasificador!A:C,3,0)</f>
        <v>CALIDAD</v>
      </c>
      <c r="AK765" s="329" t="s">
        <v>8434</v>
      </c>
      <c r="AL765" s="119"/>
      <c r="AM765" s="119"/>
      <c r="AN765" s="119"/>
      <c r="AO765" s="119"/>
      <c r="AP765" s="119"/>
      <c r="AQ765" s="119"/>
      <c r="AR765" s="119"/>
      <c r="AS765" s="119"/>
      <c r="AT765" s="119"/>
      <c r="AU765" s="119"/>
    </row>
    <row r="766" spans="1:47" ht="18.75" customHeight="1">
      <c r="A766" s="328">
        <f>YEAR(Tabla1[[#This Row],[FECHA DEL INCIDENTE]])*100+MONTH(Tabla1[[#This Row],[FECHA DEL INCIDENTE]])</f>
        <v>202601</v>
      </c>
      <c r="B766" s="328" t="s">
        <v>8299</v>
      </c>
      <c r="C766" s="328" t="s">
        <v>6348</v>
      </c>
      <c r="D766" s="328" t="s">
        <v>1067</v>
      </c>
      <c r="E766" s="120" t="s">
        <v>400</v>
      </c>
      <c r="F766" s="328" t="s">
        <v>2</v>
      </c>
      <c r="G766" s="346">
        <v>7613193</v>
      </c>
      <c r="H766" s="334" t="s">
        <v>8066</v>
      </c>
      <c r="I766" s="329"/>
      <c r="J766" s="335">
        <v>966390928</v>
      </c>
      <c r="K766" s="328"/>
      <c r="L766" s="328"/>
      <c r="M766" s="328"/>
      <c r="N766" s="268" t="s">
        <v>6498</v>
      </c>
      <c r="O766" s="1" t="s">
        <v>299</v>
      </c>
      <c r="P766" s="336" t="s">
        <v>8490</v>
      </c>
      <c r="Q766" s="96" t="s">
        <v>6352</v>
      </c>
      <c r="R766" s="317" t="s">
        <v>400</v>
      </c>
      <c r="S766" s="328" t="s">
        <v>6353</v>
      </c>
      <c r="T766" s="347">
        <v>46037</v>
      </c>
      <c r="U766" s="218" t="s">
        <v>8491</v>
      </c>
      <c r="V766" s="9">
        <v>46062</v>
      </c>
      <c r="W766" s="1" t="s">
        <v>141</v>
      </c>
      <c r="X766" s="328">
        <f>NETWORKDAYS(Tabla1[[#This Row],[FECHA DEL INCIDENTE]],Tabla1[[#This Row],[FECHA DE RESPUESTA]])</f>
        <v>18</v>
      </c>
      <c r="Y766" s="120" t="str">
        <f>IF(Tabla1[[#This Row],[ESTADO]]="ACTIVA","ACTIVA",IF(Tabla1[[#This Row],[ESTADO]]="CERRADA","CERRADA",IF(Tabla1[[#This Row],[ESTADO]]="TRASLADADA","CERRADA",IF(Tabla1[[#This Row],[ESTADO]]="DESMONTADA","CERRADA",IF(Tabla1[[#This Row],[ESTADO]]="SEGUIMIENTO","ACTIVA")))))</f>
        <v>CERRADA</v>
      </c>
      <c r="Z766" s="328" t="str">
        <f>+IF(Tabla1[[#This Row],[T. RESPUESTA]]&lt;=1,"24 HORAS",IF(Tabla1[[#This Row],[T. RESPUESTA]]=2,"48 HORAS",IF(Tabla1[[#This Row],[T. RESPUESTA]]=3,"72 HORAS",IF(Tabla1[[#This Row],[T. RESPUESTA]]=4,"96 HORAS",IF(Tabla1[[#This Row],[T. RESPUESTA]]=5,"120 HORAS",IF(Tabla1[[#This Row],[T. RESPUESTA]]&gt;=6,"6 DIAS O MAS","ERROR"))))))</f>
        <v>6 DIAS O MAS</v>
      </c>
      <c r="AA766" s="120" t="s">
        <v>6355</v>
      </c>
      <c r="AB766" s="120" t="str">
        <f>TEXT(Tabla1[[#This Row],[FECHA DEL INCIDENTE]],"MMM-DD")</f>
        <v>ene-15</v>
      </c>
      <c r="AC766" s="334" t="e">
        <f>VLOOKUP(G766,'Archivo data rimac reclamos'!B:C,2,0)</f>
        <v>#N/A</v>
      </c>
      <c r="AD766" s="334" t="e">
        <f>VLOOKUP(Tabla1[[#This Row],[dn]],'Reporte de casos MAD'!H:W,16,0)</f>
        <v>#N/A</v>
      </c>
      <c r="AE766" s="328" t="e">
        <f>VLOOKUP(Tabla1[[#This Row],[dn]],'HOJA 3 MEDICAMENTOS'!G:Q,11,0)</f>
        <v>#N/A</v>
      </c>
      <c r="AF766" s="329" t="e">
        <f>VLOOKUP(Tabla1[[#This Row],[dn]],'base pendientes viva 1a'!C:Q,15,0)</f>
        <v>#N/A</v>
      </c>
      <c r="AG766" s="329"/>
      <c r="AH766" s="329"/>
      <c r="AI766" s="328" t="str">
        <f>VLOOKUP(Tabla1[[#This Row],[MOTIVO]],clasificador!A:C,2,0)</f>
        <v>Medicamentos</v>
      </c>
      <c r="AJ766" s="328" t="str">
        <f>VLOOKUP(Tabla1[[#This Row],[MOTIVO]],clasificador!A:C,3,0)</f>
        <v>SERVICIO</v>
      </c>
      <c r="AK766" s="329" t="s">
        <v>8434</v>
      </c>
      <c r="AL766" s="119"/>
      <c r="AM766" s="119"/>
      <c r="AN766" s="119"/>
      <c r="AO766" s="119"/>
      <c r="AP766" s="119"/>
      <c r="AQ766" s="119"/>
      <c r="AR766" s="119"/>
      <c r="AS766" s="119"/>
      <c r="AT766" s="119"/>
      <c r="AU766" s="119"/>
    </row>
    <row r="767" spans="1:47" ht="18.75" customHeight="1">
      <c r="A767" s="328">
        <f>YEAR(Tabla1[[#This Row],[FECHA DEL INCIDENTE]])*100+MONTH(Tabla1[[#This Row],[FECHA DEL INCIDENTE]])</f>
        <v>202601</v>
      </c>
      <c r="B767" s="328" t="s">
        <v>8299</v>
      </c>
      <c r="C767" s="328" t="s">
        <v>6348</v>
      </c>
      <c r="D767" s="328" t="s">
        <v>1067</v>
      </c>
      <c r="E767" s="120" t="s">
        <v>400</v>
      </c>
      <c r="F767" s="328" t="s">
        <v>2</v>
      </c>
      <c r="G767" s="346" t="s">
        <v>8492</v>
      </c>
      <c r="H767" s="181" t="s">
        <v>8493</v>
      </c>
      <c r="I767" s="329"/>
      <c r="J767" s="251"/>
      <c r="K767" s="328"/>
      <c r="L767" s="328"/>
      <c r="M767" s="328"/>
      <c r="N767" s="268" t="s">
        <v>6498</v>
      </c>
      <c r="O767" s="1" t="s">
        <v>299</v>
      </c>
      <c r="P767" s="336" t="s">
        <v>8494</v>
      </c>
      <c r="Q767" s="96" t="s">
        <v>6359</v>
      </c>
      <c r="R767" s="317" t="s">
        <v>8453</v>
      </c>
      <c r="S767" s="328" t="s">
        <v>331</v>
      </c>
      <c r="T767" s="347">
        <v>46037</v>
      </c>
      <c r="U767" s="218" t="s">
        <v>8495</v>
      </c>
      <c r="V767" s="9">
        <v>46062</v>
      </c>
      <c r="W767" s="1" t="s">
        <v>141</v>
      </c>
      <c r="X767" s="328">
        <f>NETWORKDAYS(Tabla1[[#This Row],[FECHA DEL INCIDENTE]],Tabla1[[#This Row],[FECHA DE RESPUESTA]])</f>
        <v>18</v>
      </c>
      <c r="Y767" s="120" t="str">
        <f>IF(Tabla1[[#This Row],[ESTADO]]="ACTIVA","ACTIVA",IF(Tabla1[[#This Row],[ESTADO]]="CERRADA","CERRADA",IF(Tabla1[[#This Row],[ESTADO]]="TRASLADADA","CERRADA",IF(Tabla1[[#This Row],[ESTADO]]="DESMONTADA","CERRADA",IF(Tabla1[[#This Row],[ESTADO]]="SEGUIMIENTO","ACTIVA")))))</f>
        <v>CERRADA</v>
      </c>
      <c r="Z767" s="328" t="str">
        <f>+IF(Tabla1[[#This Row],[T. RESPUESTA]]&lt;=1,"24 HORAS",IF(Tabla1[[#This Row],[T. RESPUESTA]]=2,"48 HORAS",IF(Tabla1[[#This Row],[T. RESPUESTA]]=3,"72 HORAS",IF(Tabla1[[#This Row],[T. RESPUESTA]]=4,"96 HORAS",IF(Tabla1[[#This Row],[T. RESPUESTA]]=5,"120 HORAS",IF(Tabla1[[#This Row],[T. RESPUESTA]]&gt;=6,"6 DIAS O MAS","ERROR"))))))</f>
        <v>6 DIAS O MAS</v>
      </c>
      <c r="AA767" s="120" t="s">
        <v>6355</v>
      </c>
      <c r="AB767" s="120" t="str">
        <f>TEXT(Tabla1[[#This Row],[FECHA DEL INCIDENTE]],"MMM-DD")</f>
        <v>ene-15</v>
      </c>
      <c r="AC767" s="334" t="e">
        <f>VLOOKUP(G767,'Archivo data rimac reclamos'!B:C,2,0)</f>
        <v>#N/A</v>
      </c>
      <c r="AD767" s="334" t="e">
        <f>VLOOKUP(Tabla1[[#This Row],[dn]],'Reporte de casos MAD'!H:W,16,0)</f>
        <v>#N/A</v>
      </c>
      <c r="AE767" s="328" t="e">
        <f>VLOOKUP(Tabla1[[#This Row],[dn]],'HOJA 3 MEDICAMENTOS'!G:Q,11,0)</f>
        <v>#N/A</v>
      </c>
      <c r="AF767" s="329" t="e">
        <f>VLOOKUP(Tabla1[[#This Row],[dn]],'base pendientes viva 1a'!C:Q,15,0)</f>
        <v>#N/A</v>
      </c>
      <c r="AG767" s="329"/>
      <c r="AH767" s="329"/>
      <c r="AI767" s="328" t="str">
        <f>VLOOKUP(Tabla1[[#This Row],[MOTIVO]],clasificador!A:C,2,0)</f>
        <v>Solicitud</v>
      </c>
      <c r="AJ767" s="328" t="str">
        <f>VLOOKUP(Tabla1[[#This Row],[MOTIVO]],clasificador!A:C,3,0)</f>
        <v>SOLICITUD</v>
      </c>
      <c r="AK767" s="329" t="s">
        <v>8434</v>
      </c>
      <c r="AL767" s="119"/>
      <c r="AM767" s="119"/>
      <c r="AN767" s="119"/>
      <c r="AO767" s="119"/>
      <c r="AP767" s="119"/>
      <c r="AQ767" s="119"/>
      <c r="AR767" s="119"/>
      <c r="AS767" s="119"/>
      <c r="AT767" s="119"/>
      <c r="AU767" s="119"/>
    </row>
    <row r="768" spans="1:47" ht="18.75" customHeight="1">
      <c r="A768" s="328">
        <f>YEAR(Tabla1[[#This Row],[FECHA DEL INCIDENTE]])*100+MONTH(Tabla1[[#This Row],[FECHA DEL INCIDENTE]])</f>
        <v>202601</v>
      </c>
      <c r="B768" s="328" t="s">
        <v>8299</v>
      </c>
      <c r="C768" s="328" t="s">
        <v>6348</v>
      </c>
      <c r="D768" s="328" t="s">
        <v>1067</v>
      </c>
      <c r="E768" s="120" t="s">
        <v>400</v>
      </c>
      <c r="F768" s="328" t="s">
        <v>2</v>
      </c>
      <c r="G768" s="346">
        <v>7258840</v>
      </c>
      <c r="H768" s="334" t="s">
        <v>8496</v>
      </c>
      <c r="I768" s="329"/>
      <c r="J768" s="335">
        <v>997104610</v>
      </c>
      <c r="K768" s="328"/>
      <c r="L768" s="328"/>
      <c r="M768" s="328"/>
      <c r="N768" s="268" t="s">
        <v>6498</v>
      </c>
      <c r="O768" s="1" t="s">
        <v>299</v>
      </c>
      <c r="P768" s="336" t="s">
        <v>8497</v>
      </c>
      <c r="Q768" s="6" t="s">
        <v>301</v>
      </c>
      <c r="R768" s="317" t="s">
        <v>8453</v>
      </c>
      <c r="S768" s="328" t="s">
        <v>272</v>
      </c>
      <c r="T768" s="338">
        <v>46041</v>
      </c>
      <c r="U768" s="220" t="s">
        <v>8498</v>
      </c>
      <c r="V768" s="160">
        <v>46041</v>
      </c>
      <c r="W768" s="1" t="s">
        <v>141</v>
      </c>
      <c r="X768" s="328">
        <f>NETWORKDAYS(Tabla1[[#This Row],[FECHA DEL INCIDENTE]],Tabla1[[#This Row],[FECHA DE RESPUESTA]])</f>
        <v>1</v>
      </c>
      <c r="Y768" s="120" t="str">
        <f>IF(Tabla1[[#This Row],[ESTADO]]="ACTIVA","ACTIVA",IF(Tabla1[[#This Row],[ESTADO]]="CERRADA","CERRADA",IF(Tabla1[[#This Row],[ESTADO]]="TRASLADADA","CERRADA",IF(Tabla1[[#This Row],[ESTADO]]="DESMONTADA","CERRADA",IF(Tabla1[[#This Row],[ESTADO]]="SEGUIMIENTO","ACTIVA")))))</f>
        <v>CERRADA</v>
      </c>
      <c r="Z768" s="328" t="str">
        <f>+IF(Tabla1[[#This Row],[T. RESPUESTA]]&lt;=1,"24 HORAS",IF(Tabla1[[#This Row],[T. RESPUESTA]]=2,"48 HORAS",IF(Tabla1[[#This Row],[T. RESPUESTA]]=3,"72 HORAS",IF(Tabla1[[#This Row],[T. RESPUESTA]]=4,"96 HORAS",IF(Tabla1[[#This Row],[T. RESPUESTA]]=5,"120 HORAS",IF(Tabla1[[#This Row],[T. RESPUESTA]]&gt;=6,"6 DIAS O MAS","ERROR"))))))</f>
        <v>24 HORAS</v>
      </c>
      <c r="AA768" s="120" t="s">
        <v>6355</v>
      </c>
      <c r="AB768" s="120" t="str">
        <f>TEXT(Tabla1[[#This Row],[FECHA DEL INCIDENTE]],"MMM-DD")</f>
        <v>ene-19</v>
      </c>
      <c r="AC768" s="334" t="str">
        <f>VLOOKUP(G768,'Archivo data rimac reclamos'!B:C,2,0)</f>
        <v>asegurada JOHANNA MYLENA BENDEZU DEL CASTILLO</v>
      </c>
      <c r="AD768" s="334" t="e">
        <f>VLOOKUP(Tabla1[[#This Row],[dn]],'Reporte de casos MAD'!H:W,16,0)</f>
        <v>#N/A</v>
      </c>
      <c r="AE768" s="328" t="e">
        <f>VLOOKUP(Tabla1[[#This Row],[dn]],'HOJA 3 MEDICAMENTOS'!G:Q,11,0)</f>
        <v>#N/A</v>
      </c>
      <c r="AF768" s="329" t="e">
        <f>VLOOKUP(Tabla1[[#This Row],[dn]],'base pendientes viva 1a'!C:Q,15,0)</f>
        <v>#N/A</v>
      </c>
      <c r="AG768" s="329"/>
      <c r="AH768" s="329"/>
      <c r="AI768" s="328" t="str">
        <f>VLOOKUP(Tabla1[[#This Row],[MOTIVO]],clasificador!A:C,2,0)</f>
        <v>Solicitud</v>
      </c>
      <c r="AJ768" s="328" t="str">
        <f>VLOOKUP(Tabla1[[#This Row],[MOTIVO]],clasificador!A:C,3,0)</f>
        <v>SOLICITUD</v>
      </c>
      <c r="AK768" s="329" t="s">
        <v>8434</v>
      </c>
      <c r="AL768" s="119"/>
      <c r="AM768" s="119"/>
      <c r="AN768" s="119"/>
      <c r="AO768" s="119"/>
      <c r="AP768" s="119"/>
      <c r="AQ768" s="119"/>
      <c r="AR768" s="119"/>
      <c r="AS768" s="119"/>
      <c r="AT768" s="119"/>
      <c r="AU768" s="119"/>
    </row>
    <row r="769" spans="1:47" ht="18.75" customHeight="1">
      <c r="A769" s="328">
        <f>YEAR(Tabla1[[#This Row],[FECHA DEL INCIDENTE]])*100+MONTH(Tabla1[[#This Row],[FECHA DEL INCIDENTE]])</f>
        <v>202601</v>
      </c>
      <c r="B769" s="328" t="s">
        <v>8299</v>
      </c>
      <c r="C769" s="328" t="s">
        <v>6348</v>
      </c>
      <c r="D769" s="328" t="s">
        <v>1067</v>
      </c>
      <c r="E769" s="120" t="s">
        <v>400</v>
      </c>
      <c r="F769" s="328" t="s">
        <v>2</v>
      </c>
      <c r="G769" s="346">
        <v>8170776</v>
      </c>
      <c r="H769" s="351" t="s">
        <v>8499</v>
      </c>
      <c r="I769" s="329"/>
      <c r="J769" s="335">
        <v>915061985</v>
      </c>
      <c r="K769" s="328"/>
      <c r="L769" s="328"/>
      <c r="M769" s="328"/>
      <c r="N769" s="268" t="s">
        <v>6498</v>
      </c>
      <c r="O769" s="1" t="s">
        <v>299</v>
      </c>
      <c r="P769" s="336" t="s">
        <v>8500</v>
      </c>
      <c r="Q769" s="96" t="s">
        <v>313</v>
      </c>
      <c r="R769" s="352" t="s">
        <v>6803</v>
      </c>
      <c r="S769" s="328" t="s">
        <v>408</v>
      </c>
      <c r="T769" s="347">
        <v>46043</v>
      </c>
      <c r="U769" s="221" t="s">
        <v>8501</v>
      </c>
      <c r="V769" s="9">
        <v>46062</v>
      </c>
      <c r="W769" s="1" t="s">
        <v>141</v>
      </c>
      <c r="X769" s="328">
        <f>NETWORKDAYS(Tabla1[[#This Row],[FECHA DEL INCIDENTE]],Tabla1[[#This Row],[FECHA DE RESPUESTA]])</f>
        <v>14</v>
      </c>
      <c r="Y769" s="120" t="str">
        <f>IF(Tabla1[[#This Row],[ESTADO]]="ACTIVA","ACTIVA",IF(Tabla1[[#This Row],[ESTADO]]="CERRADA","CERRADA",IF(Tabla1[[#This Row],[ESTADO]]="TRASLADADA","CERRADA",IF(Tabla1[[#This Row],[ESTADO]]="DESMONTADA","CERRADA",IF(Tabla1[[#This Row],[ESTADO]]="SEGUIMIENTO","ACTIVA")))))</f>
        <v>CERRADA</v>
      </c>
      <c r="Z769" s="328" t="str">
        <f>+IF(Tabla1[[#This Row],[T. RESPUESTA]]&lt;=1,"24 HORAS",IF(Tabla1[[#This Row],[T. RESPUESTA]]=2,"48 HORAS",IF(Tabla1[[#This Row],[T. RESPUESTA]]=3,"72 HORAS",IF(Tabla1[[#This Row],[T. RESPUESTA]]=4,"96 HORAS",IF(Tabla1[[#This Row],[T. RESPUESTA]]=5,"120 HORAS",IF(Tabla1[[#This Row],[T. RESPUESTA]]&gt;=6,"6 DIAS O MAS","ERROR"))))))</f>
        <v>6 DIAS O MAS</v>
      </c>
      <c r="AA769" s="120" t="s">
        <v>6355</v>
      </c>
      <c r="AB769" s="120" t="str">
        <f>TEXT(Tabla1[[#This Row],[FECHA DEL INCIDENTE]],"MMM-DD")</f>
        <v>ene-21</v>
      </c>
      <c r="AC769" s="334" t="e">
        <f>VLOOKUP(G769,'Archivo data rimac reclamos'!B:C,2,0)</f>
        <v>#N/A</v>
      </c>
      <c r="AD769" s="334" t="e">
        <f>VLOOKUP(Tabla1[[#This Row],[dn]],'Reporte de casos MAD'!H:W,16,0)</f>
        <v>#N/A</v>
      </c>
      <c r="AE769" s="328" t="e">
        <f>VLOOKUP(Tabla1[[#This Row],[dn]],'HOJA 3 MEDICAMENTOS'!G:Q,11,0)</f>
        <v>#N/A</v>
      </c>
      <c r="AF769" s="329" t="str">
        <f>VLOOKUP(Tabla1[[#This Row],[dn]],'base pendientes viva 1a'!C:Q,15,0)</f>
        <v>SI</v>
      </c>
      <c r="AG769" s="329"/>
      <c r="AH769" s="329"/>
      <c r="AI769" s="328" t="str">
        <f>VLOOKUP(Tabla1[[#This Row],[MOTIVO]],clasificador!A:C,2,0)</f>
        <v>Acceso</v>
      </c>
      <c r="AJ769" s="328" t="str">
        <f>VLOOKUP(Tabla1[[#This Row],[MOTIVO]],clasificador!A:C,3,0)</f>
        <v>SERVICIO</v>
      </c>
      <c r="AK769" s="329" t="s">
        <v>8434</v>
      </c>
      <c r="AL769" s="119"/>
      <c r="AM769" s="119"/>
      <c r="AN769" s="119"/>
      <c r="AO769" s="119"/>
      <c r="AP769" s="119"/>
      <c r="AQ769" s="119"/>
      <c r="AR769" s="119"/>
      <c r="AS769" s="119"/>
      <c r="AT769" s="119"/>
      <c r="AU769" s="119"/>
    </row>
    <row r="770" spans="1:47" ht="18.75" customHeight="1">
      <c r="A770" s="328">
        <f>YEAR(Tabla1[[#This Row],[FECHA DEL INCIDENTE]])*100+MONTH(Tabla1[[#This Row],[FECHA DEL INCIDENTE]])</f>
        <v>202601</v>
      </c>
      <c r="B770" s="328" t="s">
        <v>8299</v>
      </c>
      <c r="C770" s="328" t="s">
        <v>6348</v>
      </c>
      <c r="D770" s="328" t="s">
        <v>1067</v>
      </c>
      <c r="E770" s="120" t="s">
        <v>400</v>
      </c>
      <c r="F770" s="328" t="s">
        <v>2</v>
      </c>
      <c r="G770" s="346">
        <v>8190553</v>
      </c>
      <c r="H770" s="334" t="s">
        <v>8502</v>
      </c>
      <c r="I770" s="329"/>
      <c r="J770" s="335" t="s">
        <v>8503</v>
      </c>
      <c r="K770" s="328"/>
      <c r="L770" s="328"/>
      <c r="M770" s="328"/>
      <c r="N770" s="268" t="s">
        <v>6498</v>
      </c>
      <c r="O770" s="1" t="s">
        <v>299</v>
      </c>
      <c r="P770" s="336" t="s">
        <v>8504</v>
      </c>
      <c r="Q770" s="340" t="s">
        <v>301</v>
      </c>
      <c r="R770" s="352" t="s">
        <v>6803</v>
      </c>
      <c r="S770" s="328" t="s">
        <v>408</v>
      </c>
      <c r="T770" s="338">
        <v>46045</v>
      </c>
      <c r="U770" s="222" t="s">
        <v>8505</v>
      </c>
      <c r="V770" s="160">
        <v>46045</v>
      </c>
      <c r="W770" s="1" t="s">
        <v>141</v>
      </c>
      <c r="X770" s="328">
        <f>NETWORKDAYS(Tabla1[[#This Row],[FECHA DEL INCIDENTE]],Tabla1[[#This Row],[FECHA DE RESPUESTA]])</f>
        <v>1</v>
      </c>
      <c r="Y770" s="120" t="str">
        <f>IF(Tabla1[[#This Row],[ESTADO]]="ACTIVA","ACTIVA",IF(Tabla1[[#This Row],[ESTADO]]="CERRADA","CERRADA",IF(Tabla1[[#This Row],[ESTADO]]="TRASLADADA","CERRADA",IF(Tabla1[[#This Row],[ESTADO]]="DESMONTADA","CERRADA",IF(Tabla1[[#This Row],[ESTADO]]="SEGUIMIENTO","ACTIVA")))))</f>
        <v>CERRADA</v>
      </c>
      <c r="Z770" s="328" t="str">
        <f>+IF(Tabla1[[#This Row],[T. RESPUESTA]]&lt;=1,"24 HORAS",IF(Tabla1[[#This Row],[T. RESPUESTA]]=2,"48 HORAS",IF(Tabla1[[#This Row],[T. RESPUESTA]]=3,"72 HORAS",IF(Tabla1[[#This Row],[T. RESPUESTA]]=4,"96 HORAS",IF(Tabla1[[#This Row],[T. RESPUESTA]]=5,"120 HORAS",IF(Tabla1[[#This Row],[T. RESPUESTA]]&gt;=6,"6 DIAS O MAS","ERROR"))))))</f>
        <v>24 HORAS</v>
      </c>
      <c r="AA770" s="120" t="s">
        <v>6355</v>
      </c>
      <c r="AB770" s="120" t="str">
        <f>TEXT(Tabla1[[#This Row],[FECHA DEL INCIDENTE]],"MMM-DD")</f>
        <v>ene-23</v>
      </c>
      <c r="AC770" s="334" t="e">
        <f>VLOOKUP(G770,'Archivo data rimac reclamos'!B:C,2,0)</f>
        <v>#N/A</v>
      </c>
      <c r="AD770" s="334" t="e">
        <f>VLOOKUP(Tabla1[[#This Row],[dn]],'Reporte de casos MAD'!H:W,16,0)</f>
        <v>#N/A</v>
      </c>
      <c r="AE770" s="328" t="e">
        <f>VLOOKUP(Tabla1[[#This Row],[dn]],'HOJA 3 MEDICAMENTOS'!G:Q,11,0)</f>
        <v>#N/A</v>
      </c>
      <c r="AF770" s="329" t="e">
        <f>VLOOKUP(Tabla1[[#This Row],[dn]],'base pendientes viva 1a'!C:Q,15,0)</f>
        <v>#N/A</v>
      </c>
      <c r="AG770" s="329"/>
      <c r="AH770" s="329"/>
      <c r="AI770" s="328" t="str">
        <f>VLOOKUP(Tabla1[[#This Row],[MOTIVO]],clasificador!A:C,2,0)</f>
        <v>Solicitud</v>
      </c>
      <c r="AJ770" s="328" t="str">
        <f>VLOOKUP(Tabla1[[#This Row],[MOTIVO]],clasificador!A:C,3,0)</f>
        <v>SOLICITUD</v>
      </c>
      <c r="AK770" s="329" t="s">
        <v>8434</v>
      </c>
      <c r="AL770" s="119"/>
      <c r="AM770" s="119"/>
      <c r="AN770" s="119"/>
      <c r="AO770" s="119"/>
      <c r="AP770" s="119"/>
      <c r="AQ770" s="119"/>
      <c r="AR770" s="119"/>
      <c r="AS770" s="119"/>
      <c r="AT770" s="119"/>
      <c r="AU770" s="119"/>
    </row>
    <row r="771" spans="1:47" ht="18.75" customHeight="1">
      <c r="A771" s="328">
        <f>YEAR(Tabla1[[#This Row],[FECHA DEL INCIDENTE]])*100+MONTH(Tabla1[[#This Row],[FECHA DEL INCIDENTE]])</f>
        <v>202601</v>
      </c>
      <c r="B771" s="328" t="s">
        <v>8299</v>
      </c>
      <c r="C771" s="328" t="s">
        <v>6348</v>
      </c>
      <c r="D771" s="328" t="s">
        <v>1067</v>
      </c>
      <c r="E771" s="120" t="s">
        <v>400</v>
      </c>
      <c r="F771" s="328" t="s">
        <v>2</v>
      </c>
      <c r="G771" s="346">
        <v>9778878</v>
      </c>
      <c r="H771" s="330" t="s">
        <v>8506</v>
      </c>
      <c r="I771" s="329"/>
      <c r="J771" s="186">
        <v>974150542</v>
      </c>
      <c r="K771" s="328"/>
      <c r="L771" s="328"/>
      <c r="M771" s="328"/>
      <c r="N771" s="268" t="s">
        <v>6498</v>
      </c>
      <c r="O771" s="1" t="s">
        <v>299</v>
      </c>
      <c r="P771" s="336" t="s">
        <v>8507</v>
      </c>
      <c r="Q771" s="155" t="s">
        <v>270</v>
      </c>
      <c r="R771" s="317" t="s">
        <v>8453</v>
      </c>
      <c r="S771" s="328" t="s">
        <v>6353</v>
      </c>
      <c r="T771" s="347">
        <v>46045</v>
      </c>
      <c r="U771" s="212" t="s">
        <v>8508</v>
      </c>
      <c r="V771" s="9">
        <v>46062</v>
      </c>
      <c r="W771" s="1" t="s">
        <v>141</v>
      </c>
      <c r="X771" s="328">
        <f>NETWORKDAYS(Tabla1[[#This Row],[FECHA DEL INCIDENTE]],Tabla1[[#This Row],[FECHA DE RESPUESTA]])</f>
        <v>12</v>
      </c>
      <c r="Y771" s="120" t="str">
        <f>IF(Tabla1[[#This Row],[ESTADO]]="ACTIVA","ACTIVA",IF(Tabla1[[#This Row],[ESTADO]]="CERRADA","CERRADA",IF(Tabla1[[#This Row],[ESTADO]]="TRASLADADA","CERRADA",IF(Tabla1[[#This Row],[ESTADO]]="DESMONTADA","CERRADA",IF(Tabla1[[#This Row],[ESTADO]]="SEGUIMIENTO","ACTIVA")))))</f>
        <v>CERRADA</v>
      </c>
      <c r="Z771" s="328" t="str">
        <f>+IF(Tabla1[[#This Row],[T. RESPUESTA]]&lt;=1,"24 HORAS",IF(Tabla1[[#This Row],[T. RESPUESTA]]=2,"48 HORAS",IF(Tabla1[[#This Row],[T. RESPUESTA]]=3,"72 HORAS",IF(Tabla1[[#This Row],[T. RESPUESTA]]=4,"96 HORAS",IF(Tabla1[[#This Row],[T. RESPUESTA]]=5,"120 HORAS",IF(Tabla1[[#This Row],[T. RESPUESTA]]&gt;=6,"6 DIAS O MAS","ERROR"))))))</f>
        <v>6 DIAS O MAS</v>
      </c>
      <c r="AA771" s="120" t="s">
        <v>6355</v>
      </c>
      <c r="AB771" s="120" t="str">
        <f>TEXT(Tabla1[[#This Row],[FECHA DEL INCIDENTE]],"MMM-DD")</f>
        <v>ene-23</v>
      </c>
      <c r="AC771" s="334" t="e">
        <f>VLOOKUP(G771,'Archivo data rimac reclamos'!B:C,2,0)</f>
        <v>#N/A</v>
      </c>
      <c r="AD771" s="334" t="e">
        <f>VLOOKUP(Tabla1[[#This Row],[dn]],'Reporte de casos MAD'!H:W,16,0)</f>
        <v>#N/A</v>
      </c>
      <c r="AE771" s="328" t="e">
        <f>VLOOKUP(Tabla1[[#This Row],[dn]],'HOJA 3 MEDICAMENTOS'!G:Q,11,0)</f>
        <v>#N/A</v>
      </c>
      <c r="AF771" s="329" t="e">
        <f>VLOOKUP(Tabla1[[#This Row],[dn]],'base pendientes viva 1a'!C:Q,15,0)</f>
        <v>#N/A</v>
      </c>
      <c r="AG771" s="329"/>
      <c r="AH771" s="329"/>
      <c r="AI771" s="328" t="str">
        <f>VLOOKUP(Tabla1[[#This Row],[MOTIVO]],clasificador!A:C,2,0)</f>
        <v>Atención Asistencial</v>
      </c>
      <c r="AJ771" s="328" t="str">
        <f>VLOOKUP(Tabla1[[#This Row],[MOTIVO]],clasificador!A:C,3,0)</f>
        <v>CALIDAD</v>
      </c>
      <c r="AK771" s="329" t="s">
        <v>8434</v>
      </c>
      <c r="AL771" s="119"/>
      <c r="AM771" s="119"/>
      <c r="AN771" s="119"/>
      <c r="AO771" s="119"/>
      <c r="AP771" s="119"/>
      <c r="AQ771" s="119"/>
      <c r="AR771" s="119"/>
      <c r="AS771" s="119"/>
      <c r="AT771" s="119"/>
      <c r="AU771" s="119"/>
    </row>
    <row r="772" spans="1:47" ht="18.75" customHeight="1">
      <c r="A772" s="328">
        <f>YEAR(Tabla1[[#This Row],[FECHA DEL INCIDENTE]])*100+MONTH(Tabla1[[#This Row],[FECHA DEL INCIDENTE]])</f>
        <v>202601</v>
      </c>
      <c r="B772" s="328" t="s">
        <v>8299</v>
      </c>
      <c r="C772" s="328" t="s">
        <v>6348</v>
      </c>
      <c r="D772" s="328" t="s">
        <v>1067</v>
      </c>
      <c r="E772" s="120" t="s">
        <v>400</v>
      </c>
      <c r="F772" s="328" t="s">
        <v>2</v>
      </c>
      <c r="G772" s="346">
        <v>7823787</v>
      </c>
      <c r="H772" s="334" t="s">
        <v>341</v>
      </c>
      <c r="I772" s="329"/>
      <c r="J772" s="335">
        <v>988243995</v>
      </c>
      <c r="K772" s="328"/>
      <c r="L772" s="328"/>
      <c r="M772" s="328"/>
      <c r="N772" s="268" t="s">
        <v>6498</v>
      </c>
      <c r="O772" s="1" t="s">
        <v>299</v>
      </c>
      <c r="P772" s="336" t="s">
        <v>8509</v>
      </c>
      <c r="Q772" s="96" t="s">
        <v>301</v>
      </c>
      <c r="R772" s="317" t="s">
        <v>8453</v>
      </c>
      <c r="S772" s="328" t="s">
        <v>339</v>
      </c>
      <c r="T772" s="347">
        <v>46045</v>
      </c>
      <c r="U772" s="212" t="s">
        <v>8510</v>
      </c>
      <c r="V772" s="9">
        <v>46062</v>
      </c>
      <c r="W772" s="1" t="s">
        <v>141</v>
      </c>
      <c r="X772" s="328">
        <f>NETWORKDAYS(Tabla1[[#This Row],[FECHA DEL INCIDENTE]],Tabla1[[#This Row],[FECHA DE RESPUESTA]])</f>
        <v>12</v>
      </c>
      <c r="Y772" s="120" t="str">
        <f>IF(Tabla1[[#This Row],[ESTADO]]="ACTIVA","ACTIVA",IF(Tabla1[[#This Row],[ESTADO]]="CERRADA","CERRADA",IF(Tabla1[[#This Row],[ESTADO]]="TRASLADADA","CERRADA",IF(Tabla1[[#This Row],[ESTADO]]="DESMONTADA","CERRADA",IF(Tabla1[[#This Row],[ESTADO]]="SEGUIMIENTO","ACTIVA")))))</f>
        <v>CERRADA</v>
      </c>
      <c r="Z772" s="328" t="str">
        <f>+IF(Tabla1[[#This Row],[T. RESPUESTA]]&lt;=1,"24 HORAS",IF(Tabla1[[#This Row],[T. RESPUESTA]]=2,"48 HORAS",IF(Tabla1[[#This Row],[T. RESPUESTA]]=3,"72 HORAS",IF(Tabla1[[#This Row],[T. RESPUESTA]]=4,"96 HORAS",IF(Tabla1[[#This Row],[T. RESPUESTA]]=5,"120 HORAS",IF(Tabla1[[#This Row],[T. RESPUESTA]]&gt;=6,"6 DIAS O MAS","ERROR"))))))</f>
        <v>6 DIAS O MAS</v>
      </c>
      <c r="AA772" s="120" t="s">
        <v>6355</v>
      </c>
      <c r="AB772" s="120" t="str">
        <f>TEXT(Tabla1[[#This Row],[FECHA DEL INCIDENTE]],"MMM-DD")</f>
        <v>ene-23</v>
      </c>
      <c r="AC772" s="334" t="e">
        <f>VLOOKUP(G772,'Archivo data rimac reclamos'!B:C,2,0)</f>
        <v>#N/A</v>
      </c>
      <c r="AD772" s="334" t="e">
        <f>VLOOKUP(Tabla1[[#This Row],[dn]],'Reporte de casos MAD'!H:W,16,0)</f>
        <v>#N/A</v>
      </c>
      <c r="AE772" s="328" t="e">
        <f>VLOOKUP(Tabla1[[#This Row],[dn]],'HOJA 3 MEDICAMENTOS'!G:Q,11,0)</f>
        <v>#N/A</v>
      </c>
      <c r="AF772" s="329" t="e">
        <f>VLOOKUP(Tabla1[[#This Row],[dn]],'base pendientes viva 1a'!C:Q,15,0)</f>
        <v>#N/A</v>
      </c>
      <c r="AG772" s="329"/>
      <c r="AH772" s="329"/>
      <c r="AI772" s="328" t="str">
        <f>VLOOKUP(Tabla1[[#This Row],[MOTIVO]],clasificador!A:C,2,0)</f>
        <v>Solicitud</v>
      </c>
      <c r="AJ772" s="328" t="str">
        <f>VLOOKUP(Tabla1[[#This Row],[MOTIVO]],clasificador!A:C,3,0)</f>
        <v>SOLICITUD</v>
      </c>
      <c r="AK772" s="329" t="s">
        <v>8434</v>
      </c>
      <c r="AL772" s="119"/>
      <c r="AM772" s="119"/>
      <c r="AN772" s="119"/>
      <c r="AO772" s="119"/>
      <c r="AP772" s="119"/>
      <c r="AQ772" s="119"/>
      <c r="AR772" s="119"/>
      <c r="AS772" s="119"/>
      <c r="AT772" s="119"/>
      <c r="AU772" s="119"/>
    </row>
    <row r="773" spans="1:47" ht="18.75" customHeight="1">
      <c r="A773" s="328">
        <f>YEAR(Tabla1[[#This Row],[FECHA DEL INCIDENTE]])*100+MONTH(Tabla1[[#This Row],[FECHA DEL INCIDENTE]])</f>
        <v>202601</v>
      </c>
      <c r="B773" s="328" t="s">
        <v>8299</v>
      </c>
      <c r="C773" s="328" t="s">
        <v>6348</v>
      </c>
      <c r="D773" s="328" t="s">
        <v>1067</v>
      </c>
      <c r="E773" s="120" t="s">
        <v>400</v>
      </c>
      <c r="F773" s="328" t="s">
        <v>2</v>
      </c>
      <c r="G773" s="346">
        <v>9641327</v>
      </c>
      <c r="H773" s="334" t="s">
        <v>8511</v>
      </c>
      <c r="I773" s="329"/>
      <c r="J773" s="335">
        <v>999091470</v>
      </c>
      <c r="K773" s="328"/>
      <c r="L773" s="328"/>
      <c r="M773" s="328"/>
      <c r="N773" s="268" t="s">
        <v>6498</v>
      </c>
      <c r="O773" s="1" t="s">
        <v>299</v>
      </c>
      <c r="P773" s="336" t="s">
        <v>8512</v>
      </c>
      <c r="Q773" s="96" t="s">
        <v>6352</v>
      </c>
      <c r="R773" s="317" t="s">
        <v>8453</v>
      </c>
      <c r="S773" s="328" t="s">
        <v>6353</v>
      </c>
      <c r="T773" s="347">
        <v>46048</v>
      </c>
      <c r="U773" s="212" t="s">
        <v>8513</v>
      </c>
      <c r="V773" s="9">
        <v>46062</v>
      </c>
      <c r="W773" s="1" t="s">
        <v>141</v>
      </c>
      <c r="X773" s="328">
        <f>NETWORKDAYS(Tabla1[[#This Row],[FECHA DEL INCIDENTE]],Tabla1[[#This Row],[FECHA DE RESPUESTA]])</f>
        <v>11</v>
      </c>
      <c r="Y773" s="120" t="str">
        <f>IF(Tabla1[[#This Row],[ESTADO]]="ACTIVA","ACTIVA",IF(Tabla1[[#This Row],[ESTADO]]="CERRADA","CERRADA",IF(Tabla1[[#This Row],[ESTADO]]="TRASLADADA","CERRADA",IF(Tabla1[[#This Row],[ESTADO]]="DESMONTADA","CERRADA",IF(Tabla1[[#This Row],[ESTADO]]="SEGUIMIENTO","ACTIVA")))))</f>
        <v>CERRADA</v>
      </c>
      <c r="Z773" s="328" t="str">
        <f>+IF(Tabla1[[#This Row],[T. RESPUESTA]]&lt;=1,"24 HORAS",IF(Tabla1[[#This Row],[T. RESPUESTA]]=2,"48 HORAS",IF(Tabla1[[#This Row],[T. RESPUESTA]]=3,"72 HORAS",IF(Tabla1[[#This Row],[T. RESPUESTA]]=4,"96 HORAS",IF(Tabla1[[#This Row],[T. RESPUESTA]]=5,"120 HORAS",IF(Tabla1[[#This Row],[T. RESPUESTA]]&gt;=6,"6 DIAS O MAS","ERROR"))))))</f>
        <v>6 DIAS O MAS</v>
      </c>
      <c r="AA773" s="120" t="s">
        <v>6355</v>
      </c>
      <c r="AB773" s="120" t="str">
        <f>TEXT(Tabla1[[#This Row],[FECHA DEL INCIDENTE]],"MMM-DD")</f>
        <v>ene-26</v>
      </c>
      <c r="AC773" s="334" t="e">
        <f>VLOOKUP(G773,'Archivo data rimac reclamos'!B:C,2,0)</f>
        <v>#N/A</v>
      </c>
      <c r="AD773" s="334" t="e">
        <f>VLOOKUP(Tabla1[[#This Row],[dn]],'Reporte de casos MAD'!H:W,16,0)</f>
        <v>#N/A</v>
      </c>
      <c r="AE773" s="328" t="e">
        <f>VLOOKUP(Tabla1[[#This Row],[dn]],'HOJA 3 MEDICAMENTOS'!G:Q,11,0)</f>
        <v>#N/A</v>
      </c>
      <c r="AF773" s="329" t="e">
        <f>VLOOKUP(Tabla1[[#This Row],[dn]],'base pendientes viva 1a'!C:Q,15,0)</f>
        <v>#N/A</v>
      </c>
      <c r="AG773" s="329"/>
      <c r="AH773" s="329"/>
      <c r="AI773" s="328" t="str">
        <f>VLOOKUP(Tabla1[[#This Row],[MOTIVO]],clasificador!A:C,2,0)</f>
        <v>Medicamentos</v>
      </c>
      <c r="AJ773" s="328" t="str">
        <f>VLOOKUP(Tabla1[[#This Row],[MOTIVO]],clasificador!A:C,3,0)</f>
        <v>SERVICIO</v>
      </c>
      <c r="AK773" s="329" t="s">
        <v>8434</v>
      </c>
      <c r="AL773" s="119"/>
      <c r="AM773" s="119"/>
      <c r="AN773" s="119"/>
      <c r="AO773" s="119"/>
      <c r="AP773" s="119"/>
      <c r="AQ773" s="119"/>
      <c r="AR773" s="119"/>
      <c r="AS773" s="119"/>
      <c r="AT773" s="119"/>
      <c r="AU773" s="119"/>
    </row>
    <row r="774" spans="1:47" ht="18.75" customHeight="1">
      <c r="A774" s="328">
        <f>YEAR(Tabla1[[#This Row],[FECHA DEL INCIDENTE]])*100+MONTH(Tabla1[[#This Row],[FECHA DEL INCIDENTE]])</f>
        <v>202601</v>
      </c>
      <c r="B774" s="328" t="s">
        <v>8299</v>
      </c>
      <c r="C774" s="328" t="s">
        <v>6348</v>
      </c>
      <c r="D774" s="328" t="s">
        <v>1067</v>
      </c>
      <c r="E774" s="120" t="s">
        <v>400</v>
      </c>
      <c r="F774" s="328" t="s">
        <v>2</v>
      </c>
      <c r="G774" s="346">
        <v>79491198</v>
      </c>
      <c r="H774" s="330" t="s">
        <v>8514</v>
      </c>
      <c r="I774" s="329"/>
      <c r="J774" s="354">
        <v>938372888</v>
      </c>
      <c r="K774" s="328"/>
      <c r="L774" s="328"/>
      <c r="M774" s="328"/>
      <c r="N774" s="268" t="s">
        <v>6498</v>
      </c>
      <c r="O774" s="1" t="s">
        <v>299</v>
      </c>
      <c r="P774" s="336" t="s">
        <v>8515</v>
      </c>
      <c r="Q774" s="96" t="s">
        <v>270</v>
      </c>
      <c r="R774" s="317" t="s">
        <v>8453</v>
      </c>
      <c r="S774" s="328" t="s">
        <v>6539</v>
      </c>
      <c r="T774" s="347">
        <v>46049</v>
      </c>
      <c r="U774" s="212" t="s">
        <v>8516</v>
      </c>
      <c r="V774" s="9">
        <v>46062</v>
      </c>
      <c r="W774" s="1" t="s">
        <v>141</v>
      </c>
      <c r="X774" s="328">
        <f>NETWORKDAYS(Tabla1[[#This Row],[FECHA DEL INCIDENTE]],Tabla1[[#This Row],[FECHA DE RESPUESTA]])</f>
        <v>10</v>
      </c>
      <c r="Y774" s="120" t="str">
        <f>IF(Tabla1[[#This Row],[ESTADO]]="ACTIVA","ACTIVA",IF(Tabla1[[#This Row],[ESTADO]]="CERRADA","CERRADA",IF(Tabla1[[#This Row],[ESTADO]]="TRASLADADA","CERRADA",IF(Tabla1[[#This Row],[ESTADO]]="DESMONTADA","CERRADA",IF(Tabla1[[#This Row],[ESTADO]]="SEGUIMIENTO","ACTIVA")))))</f>
        <v>CERRADA</v>
      </c>
      <c r="Z774" s="328" t="str">
        <f>+IF(Tabla1[[#This Row],[T. RESPUESTA]]&lt;=1,"24 HORAS",IF(Tabla1[[#This Row],[T. RESPUESTA]]=2,"48 HORAS",IF(Tabla1[[#This Row],[T. RESPUESTA]]=3,"72 HORAS",IF(Tabla1[[#This Row],[T. RESPUESTA]]=4,"96 HORAS",IF(Tabla1[[#This Row],[T. RESPUESTA]]=5,"120 HORAS",IF(Tabla1[[#This Row],[T. RESPUESTA]]&gt;=6,"6 DIAS O MAS","ERROR"))))))</f>
        <v>6 DIAS O MAS</v>
      </c>
      <c r="AA774" s="120" t="s">
        <v>6355</v>
      </c>
      <c r="AB774" s="120" t="str">
        <f>TEXT(Tabla1[[#This Row],[FECHA DEL INCIDENTE]],"MMM-DD")</f>
        <v>ene-27</v>
      </c>
      <c r="AC774" s="334" t="e">
        <f>VLOOKUP(G774,'Archivo data rimac reclamos'!B:C,2,0)</f>
        <v>#N/A</v>
      </c>
      <c r="AD774" s="334" t="e">
        <f>VLOOKUP(Tabla1[[#This Row],[dn]],'Reporte de casos MAD'!H:W,16,0)</f>
        <v>#N/A</v>
      </c>
      <c r="AE774" s="328" t="e">
        <f>VLOOKUP(Tabla1[[#This Row],[dn]],'HOJA 3 MEDICAMENTOS'!G:Q,11,0)</f>
        <v>#N/A</v>
      </c>
      <c r="AF774" s="329" t="e">
        <f>VLOOKUP(Tabla1[[#This Row],[dn]],'base pendientes viva 1a'!C:Q,15,0)</f>
        <v>#N/A</v>
      </c>
      <c r="AG774" s="329"/>
      <c r="AH774" s="329"/>
      <c r="AI774" s="328" t="str">
        <f>VLOOKUP(Tabla1[[#This Row],[MOTIVO]],clasificador!A:C,2,0)</f>
        <v>Atención Asistencial</v>
      </c>
      <c r="AJ774" s="328" t="str">
        <f>VLOOKUP(Tabla1[[#This Row],[MOTIVO]],clasificador!A:C,3,0)</f>
        <v>CALIDAD</v>
      </c>
      <c r="AK774" s="329" t="s">
        <v>8434</v>
      </c>
      <c r="AL774" s="119"/>
      <c r="AM774" s="119"/>
      <c r="AN774" s="119"/>
      <c r="AO774" s="119"/>
      <c r="AP774" s="119"/>
      <c r="AQ774" s="119"/>
      <c r="AR774" s="119"/>
      <c r="AS774" s="119"/>
      <c r="AT774" s="119"/>
      <c r="AU774" s="119"/>
    </row>
    <row r="775" spans="1:47" ht="18.75" customHeight="1">
      <c r="A775" s="328">
        <f>YEAR(Tabla1[[#This Row],[FECHA DEL INCIDENTE]])*100+MONTH(Tabla1[[#This Row],[FECHA DEL INCIDENTE]])</f>
        <v>202601</v>
      </c>
      <c r="B775" s="328" t="s">
        <v>8299</v>
      </c>
      <c r="C775" s="328" t="s">
        <v>6348</v>
      </c>
      <c r="D775" s="328" t="s">
        <v>1067</v>
      </c>
      <c r="E775" s="120" t="s">
        <v>400</v>
      </c>
      <c r="F775" s="328" t="s">
        <v>2</v>
      </c>
      <c r="G775" s="346">
        <v>8244905</v>
      </c>
      <c r="H775" s="334" t="s">
        <v>8517</v>
      </c>
      <c r="I775" s="329"/>
      <c r="J775" s="335">
        <v>997098736</v>
      </c>
      <c r="K775" s="328"/>
      <c r="L775" s="328"/>
      <c r="M775" s="328"/>
      <c r="N775" s="268" t="s">
        <v>6498</v>
      </c>
      <c r="O775" s="1" t="s">
        <v>299</v>
      </c>
      <c r="P775" s="336" t="s">
        <v>8518</v>
      </c>
      <c r="Q775" s="96" t="s">
        <v>6352</v>
      </c>
      <c r="R775" s="317" t="s">
        <v>8453</v>
      </c>
      <c r="S775" s="328" t="s">
        <v>6353</v>
      </c>
      <c r="T775" s="347">
        <v>46051</v>
      </c>
      <c r="U775" s="223" t="s">
        <v>8519</v>
      </c>
      <c r="V775" s="9">
        <v>46062</v>
      </c>
      <c r="W775" s="1" t="s">
        <v>141</v>
      </c>
      <c r="X775" s="328">
        <f>NETWORKDAYS(Tabla1[[#This Row],[FECHA DEL INCIDENTE]],Tabla1[[#This Row],[FECHA DE RESPUESTA]])</f>
        <v>8</v>
      </c>
      <c r="Y775" s="120" t="s">
        <v>141</v>
      </c>
      <c r="Z775" s="328" t="str">
        <f>+IF(Tabla1[[#This Row],[T. RESPUESTA]]&lt;=1,"24 HORAS",IF(Tabla1[[#This Row],[T. RESPUESTA]]=2,"48 HORAS",IF(Tabla1[[#This Row],[T. RESPUESTA]]=3,"72 HORAS",IF(Tabla1[[#This Row],[T. RESPUESTA]]=4,"96 HORAS",IF(Tabla1[[#This Row],[T. RESPUESTA]]=5,"120 HORAS",IF(Tabla1[[#This Row],[T. RESPUESTA]]&gt;=6,"6 DIAS O MAS","ERROR"))))))</f>
        <v>6 DIAS O MAS</v>
      </c>
      <c r="AA775" s="120" t="s">
        <v>6355</v>
      </c>
      <c r="AB775" s="120" t="str">
        <f>TEXT(Tabla1[[#This Row],[FECHA DEL INCIDENTE]],"MMM-DD")</f>
        <v>ene-29</v>
      </c>
      <c r="AC775" s="334" t="e">
        <f>VLOOKUP(G775,'Archivo data rimac reclamos'!B:C,2,0)</f>
        <v>#N/A</v>
      </c>
      <c r="AD775" s="334" t="e">
        <f>VLOOKUP(Tabla1[[#This Row],[dn]],'Reporte de casos MAD'!H:W,16,0)</f>
        <v>#N/A</v>
      </c>
      <c r="AE775" s="328" t="e">
        <f>VLOOKUP(Tabla1[[#This Row],[dn]],'HOJA 3 MEDICAMENTOS'!G:Q,11,0)</f>
        <v>#N/A</v>
      </c>
      <c r="AF775" s="329" t="e">
        <f>VLOOKUP(Tabla1[[#This Row],[dn]],'base pendientes viva 1a'!C:Q,15,0)</f>
        <v>#N/A</v>
      </c>
      <c r="AG775" s="329"/>
      <c r="AH775" s="329"/>
      <c r="AI775" s="328" t="str">
        <f>VLOOKUP(Tabla1[[#This Row],[MOTIVO]],clasificador!A:C,2,0)</f>
        <v>Medicamentos</v>
      </c>
      <c r="AJ775" s="328" t="str">
        <f>VLOOKUP(Tabla1[[#This Row],[MOTIVO]],clasificador!A:C,3,0)</f>
        <v>SERVICIO</v>
      </c>
      <c r="AK775" s="329" t="s">
        <v>8434</v>
      </c>
      <c r="AL775" s="119"/>
      <c r="AM775" s="119"/>
      <c r="AN775" s="119"/>
      <c r="AO775" s="119"/>
      <c r="AP775" s="119"/>
      <c r="AQ775" s="119"/>
      <c r="AR775" s="119"/>
      <c r="AS775" s="119"/>
      <c r="AT775" s="119"/>
      <c r="AU775" s="119"/>
    </row>
    <row r="776" spans="1:47" ht="18.75" customHeight="1">
      <c r="A776" s="328">
        <f>YEAR(Tabla1[[#This Row],[FECHA DEL INCIDENTE]])*100+MONTH(Tabla1[[#This Row],[FECHA DEL INCIDENTE]])</f>
        <v>202601</v>
      </c>
      <c r="B776" s="328" t="s">
        <v>8299</v>
      </c>
      <c r="C776" s="328" t="s">
        <v>6348</v>
      </c>
      <c r="D776" s="328" t="s">
        <v>1067</v>
      </c>
      <c r="E776" s="120" t="s">
        <v>400</v>
      </c>
      <c r="F776" s="328" t="s">
        <v>2</v>
      </c>
      <c r="G776" s="346">
        <v>7966081</v>
      </c>
      <c r="H776" s="334" t="s">
        <v>8146</v>
      </c>
      <c r="I776" s="329"/>
      <c r="J776" s="355">
        <v>943831309</v>
      </c>
      <c r="K776" s="328"/>
      <c r="L776" s="328"/>
      <c r="M776" s="328"/>
      <c r="N776" s="268" t="s">
        <v>6498</v>
      </c>
      <c r="O776" s="1" t="s">
        <v>299</v>
      </c>
      <c r="P776" s="336" t="s">
        <v>8520</v>
      </c>
      <c r="Q776" s="96" t="s">
        <v>6352</v>
      </c>
      <c r="R776" s="317" t="s">
        <v>8453</v>
      </c>
      <c r="S776" s="328" t="s">
        <v>6353</v>
      </c>
      <c r="T776" s="347">
        <v>46051</v>
      </c>
      <c r="U776" s="210" t="s">
        <v>8521</v>
      </c>
      <c r="V776" s="9">
        <v>46062</v>
      </c>
      <c r="W776" s="1" t="s">
        <v>141</v>
      </c>
      <c r="X776" s="328">
        <f>NETWORKDAYS(Tabla1[[#This Row],[FECHA DEL INCIDENTE]],Tabla1[[#This Row],[FECHA DE RESPUESTA]])</f>
        <v>8</v>
      </c>
      <c r="Y776" s="120" t="str">
        <f>IF(Tabla1[[#This Row],[ESTADO]]="ACTIVA","ACTIVA",IF(Tabla1[[#This Row],[ESTADO]]="CERRADA","CERRADA",IF(Tabla1[[#This Row],[ESTADO]]="TRASLADADA","CERRADA",IF(Tabla1[[#This Row],[ESTADO]]="DESMONTADA","CERRADA",IF(Tabla1[[#This Row],[ESTADO]]="SEGUIMIENTO","ACTIVA")))))</f>
        <v>CERRADA</v>
      </c>
      <c r="Z776" s="328" t="str">
        <f>+IF(Tabla1[[#This Row],[T. RESPUESTA]]&lt;=1,"24 HORAS",IF(Tabla1[[#This Row],[T. RESPUESTA]]=2,"48 HORAS",IF(Tabla1[[#This Row],[T. RESPUESTA]]=3,"72 HORAS",IF(Tabla1[[#This Row],[T. RESPUESTA]]=4,"96 HORAS",IF(Tabla1[[#This Row],[T. RESPUESTA]]=5,"120 HORAS",IF(Tabla1[[#This Row],[T. RESPUESTA]]&gt;=6,"6 DIAS O MAS","ERROR"))))))</f>
        <v>6 DIAS O MAS</v>
      </c>
      <c r="AA776" s="120" t="s">
        <v>6355</v>
      </c>
      <c r="AB776" s="120" t="str">
        <f>TEXT(Tabla1[[#This Row],[FECHA DEL INCIDENTE]],"MMM-DD")</f>
        <v>ene-29</v>
      </c>
      <c r="AC776" s="334" t="e">
        <f>VLOOKUP(G776,'Archivo data rimac reclamos'!B:C,2,0)</f>
        <v>#N/A</v>
      </c>
      <c r="AD776" s="334" t="e">
        <f>VLOOKUP(Tabla1[[#This Row],[dn]],'Reporte de casos MAD'!H:W,16,0)</f>
        <v>#N/A</v>
      </c>
      <c r="AE776" s="328" t="e">
        <f>VLOOKUP(Tabla1[[#This Row],[dn]],'HOJA 3 MEDICAMENTOS'!G:Q,11,0)</f>
        <v>#N/A</v>
      </c>
      <c r="AF776" s="329" t="e">
        <f>VLOOKUP(Tabla1[[#This Row],[dn]],'base pendientes viva 1a'!C:Q,15,0)</f>
        <v>#N/A</v>
      </c>
      <c r="AG776" s="329"/>
      <c r="AH776" s="329"/>
      <c r="AI776" s="328" t="str">
        <f>VLOOKUP(Tabla1[[#This Row],[MOTIVO]],clasificador!A:C,2,0)</f>
        <v>Medicamentos</v>
      </c>
      <c r="AJ776" s="328" t="str">
        <f>VLOOKUP(Tabla1[[#This Row],[MOTIVO]],clasificador!A:C,3,0)</f>
        <v>SERVICIO</v>
      </c>
      <c r="AK776" s="329" t="s">
        <v>8434</v>
      </c>
      <c r="AL776" s="119"/>
      <c r="AM776" s="119"/>
      <c r="AN776" s="119"/>
      <c r="AO776" s="119"/>
      <c r="AP776" s="119"/>
      <c r="AQ776" s="119"/>
      <c r="AR776" s="119"/>
      <c r="AS776" s="119"/>
      <c r="AT776" s="119"/>
      <c r="AU776" s="119"/>
    </row>
    <row r="777" spans="1:47" ht="18.75" customHeight="1">
      <c r="A777" s="328">
        <f>YEAR(Tabla1[[#This Row],[FECHA DEL INCIDENTE]])*100+MONTH(Tabla1[[#This Row],[FECHA DEL INCIDENTE]])</f>
        <v>202601</v>
      </c>
      <c r="B777" s="328" t="s">
        <v>8299</v>
      </c>
      <c r="C777" s="328" t="s">
        <v>6348</v>
      </c>
      <c r="D777" s="328" t="s">
        <v>1067</v>
      </c>
      <c r="E777" s="120" t="s">
        <v>400</v>
      </c>
      <c r="F777" s="328" t="s">
        <v>2</v>
      </c>
      <c r="G777" s="346">
        <v>9641327</v>
      </c>
      <c r="H777" s="334" t="s">
        <v>8522</v>
      </c>
      <c r="I777" s="329"/>
      <c r="J777" s="335" t="s">
        <v>8523</v>
      </c>
      <c r="K777" s="328"/>
      <c r="L777" s="328"/>
      <c r="M777" s="328"/>
      <c r="N777" s="268" t="s">
        <v>6498</v>
      </c>
      <c r="O777" s="1" t="s">
        <v>299</v>
      </c>
      <c r="P777" s="336" t="s">
        <v>8524</v>
      </c>
      <c r="Q777" s="96" t="s">
        <v>6352</v>
      </c>
      <c r="R777" s="317" t="s">
        <v>8453</v>
      </c>
      <c r="S777" s="328" t="s">
        <v>6353</v>
      </c>
      <c r="T777" s="347">
        <v>46051</v>
      </c>
      <c r="U777" s="214" t="s">
        <v>8525</v>
      </c>
      <c r="V777" s="9">
        <v>46062</v>
      </c>
      <c r="W777" s="1" t="s">
        <v>141</v>
      </c>
      <c r="X777" s="328">
        <f>NETWORKDAYS(Tabla1[[#This Row],[FECHA DEL INCIDENTE]],Tabla1[[#This Row],[FECHA DE RESPUESTA]])</f>
        <v>8</v>
      </c>
      <c r="Y777" s="120" t="s">
        <v>141</v>
      </c>
      <c r="Z777" s="328" t="str">
        <f>+IF(Tabla1[[#This Row],[T. RESPUESTA]]&lt;=1,"24 HORAS",IF(Tabla1[[#This Row],[T. RESPUESTA]]=2,"48 HORAS",IF(Tabla1[[#This Row],[T. RESPUESTA]]=3,"72 HORAS",IF(Tabla1[[#This Row],[T. RESPUESTA]]=4,"96 HORAS",IF(Tabla1[[#This Row],[T. RESPUESTA]]=5,"120 HORAS",IF(Tabla1[[#This Row],[T. RESPUESTA]]&gt;=6,"6 DIAS O MAS","ERROR"))))))</f>
        <v>6 DIAS O MAS</v>
      </c>
      <c r="AA777" s="120" t="s">
        <v>6355</v>
      </c>
      <c r="AB777" s="120" t="str">
        <f>TEXT(Tabla1[[#This Row],[FECHA DEL INCIDENTE]],"MMM-DD")</f>
        <v>ene-29</v>
      </c>
      <c r="AC777" s="334" t="e">
        <f>VLOOKUP(G777,'Archivo data rimac reclamos'!B:C,2,0)</f>
        <v>#N/A</v>
      </c>
      <c r="AD777" s="334" t="e">
        <f>VLOOKUP(Tabla1[[#This Row],[dn]],'Reporte de casos MAD'!H:W,16,0)</f>
        <v>#N/A</v>
      </c>
      <c r="AE777" s="328" t="e">
        <f>VLOOKUP(Tabla1[[#This Row],[dn]],'HOJA 3 MEDICAMENTOS'!G:Q,11,0)</f>
        <v>#N/A</v>
      </c>
      <c r="AF777" s="329" t="e">
        <f>VLOOKUP(Tabla1[[#This Row],[dn]],'base pendientes viva 1a'!C:Q,15,0)</f>
        <v>#N/A</v>
      </c>
      <c r="AG777" s="329"/>
      <c r="AH777" s="329"/>
      <c r="AI777" s="328" t="str">
        <f>VLOOKUP(Tabla1[[#This Row],[MOTIVO]],clasificador!A:C,2,0)</f>
        <v>Medicamentos</v>
      </c>
      <c r="AJ777" s="328" t="str">
        <f>VLOOKUP(Tabla1[[#This Row],[MOTIVO]],clasificador!A:C,3,0)</f>
        <v>SERVICIO</v>
      </c>
      <c r="AK777" s="329" t="s">
        <v>8434</v>
      </c>
      <c r="AL777" s="119"/>
      <c r="AM777" s="119"/>
      <c r="AN777" s="119"/>
      <c r="AO777" s="119"/>
      <c r="AP777" s="119"/>
      <c r="AQ777" s="119"/>
      <c r="AR777" s="119"/>
      <c r="AS777" s="119"/>
      <c r="AT777" s="119"/>
      <c r="AU777" s="119"/>
    </row>
    <row r="778" spans="1:47" ht="18.75" customHeight="1">
      <c r="A778" s="328">
        <f>YEAR(Tabla1[[#This Row],[FECHA DEL INCIDENTE]])*100+MONTH(Tabla1[[#This Row],[FECHA DEL INCIDENTE]])</f>
        <v>202601</v>
      </c>
      <c r="B778" s="328" t="s">
        <v>8299</v>
      </c>
      <c r="C778" s="328" t="s">
        <v>6348</v>
      </c>
      <c r="D778" s="328" t="s">
        <v>1067</v>
      </c>
      <c r="E778" s="120" t="s">
        <v>400</v>
      </c>
      <c r="F778" s="328" t="s">
        <v>2</v>
      </c>
      <c r="G778" s="346">
        <v>10503481</v>
      </c>
      <c r="H778" s="334" t="s">
        <v>8526</v>
      </c>
      <c r="I778" s="329"/>
      <c r="J778" s="335">
        <v>964237059</v>
      </c>
      <c r="K778" s="328"/>
      <c r="L778" s="328"/>
      <c r="M778" s="328"/>
      <c r="N778" s="268" t="s">
        <v>6498</v>
      </c>
      <c r="O778" s="1" t="s">
        <v>299</v>
      </c>
      <c r="P778" s="336" t="s">
        <v>8527</v>
      </c>
      <c r="Q778" s="96" t="s">
        <v>6352</v>
      </c>
      <c r="R778" s="317" t="s">
        <v>8453</v>
      </c>
      <c r="S778" s="328" t="s">
        <v>6353</v>
      </c>
      <c r="T778" s="347">
        <v>46053</v>
      </c>
      <c r="U778" s="214" t="s">
        <v>8528</v>
      </c>
      <c r="V778" s="9">
        <v>46062</v>
      </c>
      <c r="W778" s="1" t="s">
        <v>141</v>
      </c>
      <c r="X778" s="328">
        <f>NETWORKDAYS(Tabla1[[#This Row],[FECHA DEL INCIDENTE]],Tabla1[[#This Row],[FECHA DE RESPUESTA]])</f>
        <v>6</v>
      </c>
      <c r="Y778" s="120" t="str">
        <f>IF(Tabla1[[#This Row],[ESTADO]]="ACTIVA","ACTIVA",IF(Tabla1[[#This Row],[ESTADO]]="CERRADA","CERRADA",IF(Tabla1[[#This Row],[ESTADO]]="TRASLADADA","CERRADA",IF(Tabla1[[#This Row],[ESTADO]]="DESMONTADA","CERRADA",IF(Tabla1[[#This Row],[ESTADO]]="SEGUIMIENTO","ACTIVA")))))</f>
        <v>CERRADA</v>
      </c>
      <c r="Z778" s="328" t="str">
        <f>+IF(Tabla1[[#This Row],[T. RESPUESTA]]&lt;=1,"24 HORAS",IF(Tabla1[[#This Row],[T. RESPUESTA]]=2,"48 HORAS",IF(Tabla1[[#This Row],[T. RESPUESTA]]=3,"72 HORAS",IF(Tabla1[[#This Row],[T. RESPUESTA]]=4,"96 HORAS",IF(Tabla1[[#This Row],[T. RESPUESTA]]=5,"120 HORAS",IF(Tabla1[[#This Row],[T. RESPUESTA]]&gt;=6,"6 DIAS O MAS","ERROR"))))))</f>
        <v>6 DIAS O MAS</v>
      </c>
      <c r="AA778" s="120" t="s">
        <v>6355</v>
      </c>
      <c r="AB778" s="120" t="str">
        <f>TEXT(Tabla1[[#This Row],[FECHA DEL INCIDENTE]],"MMM-DD")</f>
        <v>ene-31</v>
      </c>
      <c r="AC778" s="334" t="e">
        <f>VLOOKUP(G778,'Archivo data rimac reclamos'!B:C,2,0)</f>
        <v>#N/A</v>
      </c>
      <c r="AD778" s="334" t="e">
        <f>VLOOKUP(Tabla1[[#This Row],[dn]],'Reporte de casos MAD'!H:W,16,0)</f>
        <v>#N/A</v>
      </c>
      <c r="AE778" s="328" t="e">
        <f>VLOOKUP(Tabla1[[#This Row],[dn]],'HOJA 3 MEDICAMENTOS'!G:Q,11,0)</f>
        <v>#N/A</v>
      </c>
      <c r="AF778" s="329" t="e">
        <f>VLOOKUP(Tabla1[[#This Row],[dn]],'base pendientes viva 1a'!C:Q,15,0)</f>
        <v>#N/A</v>
      </c>
      <c r="AG778" s="329"/>
      <c r="AH778" s="329"/>
      <c r="AI778" s="328" t="str">
        <f>VLOOKUP(Tabla1[[#This Row],[MOTIVO]],clasificador!A:C,2,0)</f>
        <v>Medicamentos</v>
      </c>
      <c r="AJ778" s="328" t="str">
        <f>VLOOKUP(Tabla1[[#This Row],[MOTIVO]],clasificador!A:C,3,0)</f>
        <v>SERVICIO</v>
      </c>
      <c r="AK778" s="329" t="s">
        <v>8434</v>
      </c>
      <c r="AL778" s="119"/>
      <c r="AM778" s="119"/>
      <c r="AN778" s="119"/>
      <c r="AO778" s="119"/>
      <c r="AP778" s="119"/>
      <c r="AQ778" s="119"/>
      <c r="AR778" s="119"/>
      <c r="AS778" s="119"/>
      <c r="AT778" s="119"/>
      <c r="AU778" s="119"/>
    </row>
    <row r="779" spans="1:47" ht="18.75" customHeight="1">
      <c r="A779" s="328">
        <f>YEAR(Tabla1[[#This Row],[FECHA DEL INCIDENTE]])*100+MONTH(Tabla1[[#This Row],[FECHA DEL INCIDENTE]])</f>
        <v>202602</v>
      </c>
      <c r="B779" s="328" t="s">
        <v>8299</v>
      </c>
      <c r="C779" s="328" t="s">
        <v>6348</v>
      </c>
      <c r="D779" s="328" t="s">
        <v>1067</v>
      </c>
      <c r="E779" s="120" t="s">
        <v>400</v>
      </c>
      <c r="F779" s="328" t="s">
        <v>2</v>
      </c>
      <c r="G779" s="346">
        <v>40818524</v>
      </c>
      <c r="H779" s="334" t="s">
        <v>8529</v>
      </c>
      <c r="I779" s="329"/>
      <c r="J779" s="335" t="s">
        <v>8530</v>
      </c>
      <c r="K779" s="328"/>
      <c r="L779" s="328"/>
      <c r="M779" s="328"/>
      <c r="N779" s="268" t="s">
        <v>6498</v>
      </c>
      <c r="O779" s="1" t="s">
        <v>299</v>
      </c>
      <c r="P779" s="336" t="s">
        <v>8531</v>
      </c>
      <c r="Q779" s="96" t="s">
        <v>6352</v>
      </c>
      <c r="R779" s="317" t="s">
        <v>8453</v>
      </c>
      <c r="S779" s="328" t="s">
        <v>6353</v>
      </c>
      <c r="T779" s="356">
        <v>46055</v>
      </c>
      <c r="U779" s="214" t="s">
        <v>8532</v>
      </c>
      <c r="V779" s="9">
        <v>46062</v>
      </c>
      <c r="W779" s="1" t="s">
        <v>141</v>
      </c>
      <c r="X779" s="328">
        <f>NETWORKDAYS(Tabla1[[#This Row],[FECHA DEL INCIDENTE]],Tabla1[[#This Row],[FECHA DE RESPUESTA]])</f>
        <v>6</v>
      </c>
      <c r="Y779" s="120" t="str">
        <f>IF(Tabla1[[#This Row],[ESTADO]]="ACTIVA","ACTIVA",IF(Tabla1[[#This Row],[ESTADO]]="CERRADA","CERRADA",IF(Tabla1[[#This Row],[ESTADO]]="TRASLADADA","CERRADA",IF(Tabla1[[#This Row],[ESTADO]]="DESMONTADA","CERRADA",IF(Tabla1[[#This Row],[ESTADO]]="SEGUIMIENTO","ACTIVA")))))</f>
        <v>CERRADA</v>
      </c>
      <c r="Z779" s="328" t="str">
        <f>+IF(Tabla1[[#This Row],[T. RESPUESTA]]&lt;=1,"24 HORAS",IF(Tabla1[[#This Row],[T. RESPUESTA]]=2,"48 HORAS",IF(Tabla1[[#This Row],[T. RESPUESTA]]=3,"72 HORAS",IF(Tabla1[[#This Row],[T. RESPUESTA]]=4,"96 HORAS",IF(Tabla1[[#This Row],[T. RESPUESTA]]=5,"120 HORAS",IF(Tabla1[[#This Row],[T. RESPUESTA]]&gt;=6,"6 DIAS O MAS","ERROR"))))))</f>
        <v>6 DIAS O MAS</v>
      </c>
      <c r="AA779" s="120" t="s">
        <v>6355</v>
      </c>
      <c r="AB779" s="120" t="str">
        <f>TEXT(Tabla1[[#This Row],[FECHA DEL INCIDENTE]],"MMM-DD")</f>
        <v>feb-02</v>
      </c>
      <c r="AC779" s="334" t="e">
        <f>VLOOKUP(G779,'Archivo data rimac reclamos'!B:C,2,0)</f>
        <v>#N/A</v>
      </c>
      <c r="AD779" s="334" t="e">
        <f>VLOOKUP(Tabla1[[#This Row],[dn]],'Reporte de casos MAD'!H:W,16,0)</f>
        <v>#N/A</v>
      </c>
      <c r="AE779" s="328" t="e">
        <f>VLOOKUP(Tabla1[[#This Row],[dn]],'HOJA 3 MEDICAMENTOS'!G:Q,11,0)</f>
        <v>#N/A</v>
      </c>
      <c r="AF779" s="329" t="e">
        <f>VLOOKUP(Tabla1[[#This Row],[dn]],'base pendientes viva 1a'!C:Q,15,0)</f>
        <v>#N/A</v>
      </c>
      <c r="AG779" s="329"/>
      <c r="AH779" s="329"/>
      <c r="AI779" s="328" t="str">
        <f>VLOOKUP(Tabla1[[#This Row],[MOTIVO]],clasificador!A:C,2,0)</f>
        <v>Medicamentos</v>
      </c>
      <c r="AJ779" s="328" t="str">
        <f>VLOOKUP(Tabla1[[#This Row],[MOTIVO]],clasificador!A:C,3,0)</f>
        <v>SERVICIO</v>
      </c>
      <c r="AK779" s="329" t="s">
        <v>8434</v>
      </c>
      <c r="AL779" s="119"/>
      <c r="AM779" s="119"/>
      <c r="AN779" s="119"/>
      <c r="AO779" s="119"/>
      <c r="AP779" s="119"/>
      <c r="AQ779" s="119"/>
      <c r="AR779" s="119"/>
      <c r="AS779" s="119"/>
      <c r="AT779" s="119"/>
      <c r="AU779" s="119"/>
    </row>
    <row r="780" spans="1:47" ht="18.75" customHeight="1">
      <c r="A780" s="1">
        <f>YEAR(Tabla1[[#This Row],[FECHA DEL INCIDENTE]])*100+MONTH(Tabla1[[#This Row],[FECHA DEL INCIDENTE]])</f>
        <v>202602</v>
      </c>
      <c r="B780" s="328" t="s">
        <v>8299</v>
      </c>
      <c r="C780" s="328" t="s">
        <v>6348</v>
      </c>
      <c r="D780" s="328" t="s">
        <v>1067</v>
      </c>
      <c r="E780" s="120" t="s">
        <v>400</v>
      </c>
      <c r="F780" s="328" t="s">
        <v>2</v>
      </c>
      <c r="G780" s="357">
        <v>25734770</v>
      </c>
      <c r="H780" s="334" t="s">
        <v>8533</v>
      </c>
      <c r="I780" s="329"/>
      <c r="J780" s="335"/>
      <c r="K780" s="328"/>
      <c r="L780" s="328"/>
      <c r="M780" s="328"/>
      <c r="N780" s="268" t="s">
        <v>6498</v>
      </c>
      <c r="O780" s="1" t="s">
        <v>299</v>
      </c>
      <c r="P780" s="336" t="s">
        <v>8534</v>
      </c>
      <c r="Q780" s="96" t="s">
        <v>313</v>
      </c>
      <c r="R780" s="317" t="s">
        <v>400</v>
      </c>
      <c r="S780" s="328" t="s">
        <v>339</v>
      </c>
      <c r="T780" s="338">
        <v>46055</v>
      </c>
      <c r="U780" s="210" t="s">
        <v>8535</v>
      </c>
      <c r="V780" s="9">
        <v>46062</v>
      </c>
      <c r="W780" s="1" t="s">
        <v>141</v>
      </c>
      <c r="X780" s="1">
        <f>NETWORKDAYS(Tabla1[[#This Row],[FECHA DEL INCIDENTE]],Tabla1[[#This Row],[FECHA DE RESPUESTA]])</f>
        <v>6</v>
      </c>
      <c r="Y780" s="328" t="s">
        <v>141</v>
      </c>
      <c r="Z780" s="328" t="str">
        <f>+IF(Tabla1[[#This Row],[T. RESPUESTA]]&lt;=1,"24 HORAS",IF(Tabla1[[#This Row],[T. RESPUESTA]]=2,"48 HORAS",IF(Tabla1[[#This Row],[T. RESPUESTA]]=3,"72 HORAS",IF(Tabla1[[#This Row],[T. RESPUESTA]]=4,"96 HORAS",IF(Tabla1[[#This Row],[T. RESPUESTA]]=5,"120 HORAS",IF(Tabla1[[#This Row],[T. RESPUESTA]]&gt;=6,"6 DIAS O MAS","ERROR"))))))</f>
        <v>6 DIAS O MAS</v>
      </c>
      <c r="AA780" s="120" t="s">
        <v>6355</v>
      </c>
      <c r="AB780" s="120" t="str">
        <f>TEXT(Tabla1[[#This Row],[FECHA DEL INCIDENTE]],"MMM-DD")</f>
        <v>feb-02</v>
      </c>
      <c r="AC780" s="334" t="e">
        <f>VLOOKUP(G780,'Archivo data rimac reclamos'!B:C,2,0)</f>
        <v>#N/A</v>
      </c>
      <c r="AD780" s="334" t="e">
        <f>VLOOKUP(Tabla1[[#This Row],[dn]],'Reporte de casos MAD'!H:W,16,0)</f>
        <v>#N/A</v>
      </c>
      <c r="AE780" s="328" t="e">
        <f>VLOOKUP(Tabla1[[#This Row],[dn]],'HOJA 3 MEDICAMENTOS'!G:Q,11,0)</f>
        <v>#N/A</v>
      </c>
      <c r="AF780" s="329" t="e">
        <f>VLOOKUP(Tabla1[[#This Row],[dn]],'base pendientes viva 1a'!C:Q,15,0)</f>
        <v>#N/A</v>
      </c>
      <c r="AG780" s="329"/>
      <c r="AH780" s="329"/>
      <c r="AI780" s="328" t="str">
        <f>VLOOKUP(Tabla1[[#This Row],[MOTIVO]],clasificador!A:C,2,0)</f>
        <v>Acceso</v>
      </c>
      <c r="AJ780" s="328" t="str">
        <f>VLOOKUP(Tabla1[[#This Row],[MOTIVO]],clasificador!A:C,3,0)</f>
        <v>SERVICIO</v>
      </c>
      <c r="AK780" s="329" t="s">
        <v>8434</v>
      </c>
      <c r="AL780" s="119"/>
      <c r="AM780" s="119"/>
      <c r="AN780" s="119"/>
      <c r="AO780" s="119"/>
      <c r="AP780" s="119"/>
      <c r="AQ780" s="119"/>
      <c r="AR780" s="119"/>
      <c r="AS780" s="119"/>
      <c r="AT780" s="119"/>
      <c r="AU780" s="119"/>
    </row>
    <row r="781" spans="1:47" ht="18.75" customHeight="1">
      <c r="A781" s="328">
        <f>YEAR(Tabla1[[#This Row],[FECHA DEL INCIDENTE]])*100+MONTH(Tabla1[[#This Row],[FECHA DEL INCIDENTE]])</f>
        <v>202602</v>
      </c>
      <c r="B781" s="328" t="s">
        <v>8299</v>
      </c>
      <c r="C781" s="328" t="s">
        <v>6348</v>
      </c>
      <c r="D781" s="328" t="s">
        <v>1067</v>
      </c>
      <c r="E781" s="120" t="s">
        <v>400</v>
      </c>
      <c r="F781" s="328" t="s">
        <v>2</v>
      </c>
      <c r="G781" s="346">
        <v>8287353</v>
      </c>
      <c r="H781" s="334" t="s">
        <v>34</v>
      </c>
      <c r="I781" s="329"/>
      <c r="J781" s="335">
        <v>951294977</v>
      </c>
      <c r="K781" s="328"/>
      <c r="L781" s="328"/>
      <c r="M781" s="328"/>
      <c r="N781" s="268" t="s">
        <v>6498</v>
      </c>
      <c r="O781" s="1" t="s">
        <v>299</v>
      </c>
      <c r="P781" s="336" t="s">
        <v>8536</v>
      </c>
      <c r="Q781" s="45" t="s">
        <v>6352</v>
      </c>
      <c r="R781" s="317" t="s">
        <v>8453</v>
      </c>
      <c r="S781" s="328" t="s">
        <v>6353</v>
      </c>
      <c r="T781" s="356">
        <v>46056</v>
      </c>
      <c r="U781" s="210" t="s">
        <v>8537</v>
      </c>
      <c r="V781" s="9">
        <v>46056</v>
      </c>
      <c r="W781" s="1" t="s">
        <v>141</v>
      </c>
      <c r="X781" s="328">
        <f>NETWORKDAYS(Tabla1[[#This Row],[FECHA DEL INCIDENTE]],Tabla1[[#This Row],[FECHA DE RESPUESTA]])</f>
        <v>1</v>
      </c>
      <c r="Y781" s="120" t="str">
        <f>IF(Tabla1[[#This Row],[ESTADO]]="ACTIVA","ACTIVA",IF(Tabla1[[#This Row],[ESTADO]]="CERRADA","CERRADA",IF(Tabla1[[#This Row],[ESTADO]]="TRASLADADA","CERRADA",IF(Tabla1[[#This Row],[ESTADO]]="DESMONTADA","CERRADA",IF(Tabla1[[#This Row],[ESTADO]]="SEGUIMIENTO","ACTIVA")))))</f>
        <v>CERRADA</v>
      </c>
      <c r="Z781" s="328" t="str">
        <f>+IF(Tabla1[[#This Row],[T. RESPUESTA]]&lt;=1,"24 HORAS",IF(Tabla1[[#This Row],[T. RESPUESTA]]=2,"48 HORAS",IF(Tabla1[[#This Row],[T. RESPUESTA]]=3,"72 HORAS",IF(Tabla1[[#This Row],[T. RESPUESTA]]=4,"96 HORAS",IF(Tabla1[[#This Row],[T. RESPUESTA]]=5,"120 HORAS",IF(Tabla1[[#This Row],[T. RESPUESTA]]&gt;=6,"6 DIAS O MAS","ERROR"))))))</f>
        <v>24 HORAS</v>
      </c>
      <c r="AA781" s="120" t="s">
        <v>6355</v>
      </c>
      <c r="AB781" s="120" t="str">
        <f>TEXT(Tabla1[[#This Row],[FECHA DEL INCIDENTE]],"MMM-DD")</f>
        <v>feb-03</v>
      </c>
      <c r="AC781" s="334" t="str">
        <f>VLOOKUP(G781,'Archivo data rimac reclamos'!B:C,2,0)</f>
        <v>programa cuídate / LEON MAGNO SANCHEZ QUINTANILLA</v>
      </c>
      <c r="AD781" s="334" t="e">
        <f>VLOOKUP(Tabla1[[#This Row],[dn]],'Reporte de casos MAD'!H:W,16,0)</f>
        <v>#N/A</v>
      </c>
      <c r="AE781" s="328" t="e">
        <f>VLOOKUP(Tabla1[[#This Row],[dn]],'HOJA 3 MEDICAMENTOS'!G:Q,11,0)</f>
        <v>#N/A</v>
      </c>
      <c r="AF781" s="329" t="str">
        <f>VLOOKUP(Tabla1[[#This Row],[dn]],'base pendientes viva 1a'!C:Q,15,0)</f>
        <v>SI</v>
      </c>
      <c r="AG781" s="329"/>
      <c r="AH781" s="329"/>
      <c r="AI781" s="328" t="str">
        <f>VLOOKUP(Tabla1[[#This Row],[MOTIVO]],clasificador!A:C,2,0)</f>
        <v>Medicamentos</v>
      </c>
      <c r="AJ781" s="328" t="str">
        <f>VLOOKUP(Tabla1[[#This Row],[MOTIVO]],clasificador!A:C,3,0)</f>
        <v>SERVICIO</v>
      </c>
      <c r="AK781" s="329" t="s">
        <v>8434</v>
      </c>
      <c r="AL781" s="119"/>
      <c r="AM781" s="119"/>
      <c r="AN781" s="119"/>
      <c r="AO781" s="120"/>
      <c r="AP781" s="122"/>
      <c r="AQ781" s="119"/>
      <c r="AR781" s="120"/>
      <c r="AS781" s="120"/>
      <c r="AT781" s="119"/>
      <c r="AU781" s="119"/>
    </row>
    <row r="782" spans="1:47" ht="18.75" customHeight="1">
      <c r="A782" s="328">
        <f>YEAR(Tabla1[[#This Row],[FECHA DEL INCIDENTE]])*100+MONTH(Tabla1[[#This Row],[FECHA DEL INCIDENTE]])</f>
        <v>202602</v>
      </c>
      <c r="B782" s="328" t="s">
        <v>8299</v>
      </c>
      <c r="C782" s="328" t="s">
        <v>6348</v>
      </c>
      <c r="D782" s="328" t="s">
        <v>1067</v>
      </c>
      <c r="E782" s="120" t="s">
        <v>400</v>
      </c>
      <c r="F782" s="328" t="s">
        <v>2</v>
      </c>
      <c r="G782" s="357">
        <v>10222212</v>
      </c>
      <c r="H782" s="330" t="s">
        <v>8538</v>
      </c>
      <c r="I782" s="329"/>
      <c r="J782" s="354">
        <v>999423802</v>
      </c>
      <c r="K782" s="328"/>
      <c r="L782" s="328"/>
      <c r="M782" s="328"/>
      <c r="N782" s="268" t="s">
        <v>6498</v>
      </c>
      <c r="O782" s="1" t="s">
        <v>299</v>
      </c>
      <c r="P782" s="336" t="s">
        <v>8539</v>
      </c>
      <c r="Q782" s="96" t="s">
        <v>6352</v>
      </c>
      <c r="R782" s="317" t="s">
        <v>8453</v>
      </c>
      <c r="S782" s="328" t="s">
        <v>6353</v>
      </c>
      <c r="T782" s="356">
        <v>46056</v>
      </c>
      <c r="U782" s="210" t="s">
        <v>8540</v>
      </c>
      <c r="V782" s="9">
        <v>46069</v>
      </c>
      <c r="W782" s="1" t="s">
        <v>141</v>
      </c>
      <c r="X782" s="328">
        <f>NETWORKDAYS(Tabla1[[#This Row],[FECHA DEL INCIDENTE]],Tabla1[[#This Row],[FECHA DE RESPUESTA]])</f>
        <v>10</v>
      </c>
      <c r="Y782" s="120" t="str">
        <f>IF(Tabla1[[#This Row],[ESTADO]]="ACTIVA","ACTIVA",IF(Tabla1[[#This Row],[ESTADO]]="CERRADA","CERRADA",IF(Tabla1[[#This Row],[ESTADO]]="TRASLADADA","CERRADA",IF(Tabla1[[#This Row],[ESTADO]]="DESMONTADA","CERRADA",IF(Tabla1[[#This Row],[ESTADO]]="SEGUIMIENTO","ACTIVA")))))</f>
        <v>CERRADA</v>
      </c>
      <c r="Z782" s="328" t="str">
        <f>+IF(Tabla1[[#This Row],[T. RESPUESTA]]&lt;=1,"24 HORAS",IF(Tabla1[[#This Row],[T. RESPUESTA]]=2,"48 HORAS",IF(Tabla1[[#This Row],[T. RESPUESTA]]=3,"72 HORAS",IF(Tabla1[[#This Row],[T. RESPUESTA]]=4,"96 HORAS",IF(Tabla1[[#This Row],[T. RESPUESTA]]=5,"120 HORAS",IF(Tabla1[[#This Row],[T. RESPUESTA]]&gt;=6,"6 DIAS O MAS","ERROR"))))))</f>
        <v>6 DIAS O MAS</v>
      </c>
      <c r="AA782" s="120" t="s">
        <v>6355</v>
      </c>
      <c r="AB782" s="120" t="str">
        <f>TEXT(Tabla1[[#This Row],[FECHA DEL INCIDENTE]],"MMM-DD")</f>
        <v>feb-03</v>
      </c>
      <c r="AC782" s="334" t="e">
        <f>VLOOKUP(G782,'Archivo data rimac reclamos'!B:C,2,0)</f>
        <v>#N/A</v>
      </c>
      <c r="AD782" s="334" t="e">
        <f>VLOOKUP(Tabla1[[#This Row],[dn]],'Reporte de casos MAD'!H:W,16,0)</f>
        <v>#N/A</v>
      </c>
      <c r="AE782" s="328" t="e">
        <f>VLOOKUP(Tabla1[[#This Row],[dn]],'HOJA 3 MEDICAMENTOS'!G:Q,11,0)</f>
        <v>#N/A</v>
      </c>
      <c r="AF782" s="329" t="e">
        <f>VLOOKUP(Tabla1[[#This Row],[dn]],'base pendientes viva 1a'!C:Q,15,0)</f>
        <v>#N/A</v>
      </c>
      <c r="AG782" s="329"/>
      <c r="AH782" s="329"/>
      <c r="AI782" s="328" t="str">
        <f>VLOOKUP(Tabla1[[#This Row],[MOTIVO]],clasificador!A:C,2,0)</f>
        <v>Medicamentos</v>
      </c>
      <c r="AJ782" s="328" t="str">
        <f>VLOOKUP(Tabla1[[#This Row],[MOTIVO]],clasificador!A:C,3,0)</f>
        <v>SERVICIO</v>
      </c>
      <c r="AK782" s="329" t="s">
        <v>8434</v>
      </c>
      <c r="AL782" s="119"/>
      <c r="AM782" s="119"/>
      <c r="AN782" s="119"/>
      <c r="AO782" s="120"/>
      <c r="AP782" s="122"/>
      <c r="AQ782" s="119"/>
      <c r="AR782" s="120"/>
      <c r="AS782" s="120"/>
      <c r="AT782" s="119"/>
      <c r="AU782" s="119"/>
    </row>
    <row r="783" spans="1:47" ht="18.75" hidden="1" customHeight="1">
      <c r="A783" s="328">
        <f>YEAR(Tabla1[[#This Row],[FECHA DEL INCIDENTE]])*100+MONTH(Tabla1[[#This Row],[FECHA DEL INCIDENTE]])</f>
        <v>202602</v>
      </c>
      <c r="B783" s="328" t="s">
        <v>8299</v>
      </c>
      <c r="C783" s="328" t="s">
        <v>6348</v>
      </c>
      <c r="D783" s="328" t="s">
        <v>1067</v>
      </c>
      <c r="E783" s="120" t="s">
        <v>400</v>
      </c>
      <c r="F783" s="328" t="s">
        <v>2</v>
      </c>
      <c r="G783" s="272">
        <v>72900451</v>
      </c>
      <c r="H783" s="200" t="s">
        <v>8541</v>
      </c>
      <c r="I783" s="329"/>
      <c r="J783" s="353"/>
      <c r="K783" s="328"/>
      <c r="L783" s="328"/>
      <c r="M783" s="328"/>
      <c r="N783" s="268" t="s">
        <v>6498</v>
      </c>
      <c r="O783" s="1" t="s">
        <v>299</v>
      </c>
      <c r="P783" s="336" t="s">
        <v>8542</v>
      </c>
      <c r="Q783" s="345" t="s">
        <v>6538</v>
      </c>
      <c r="R783" s="315" t="s">
        <v>8429</v>
      </c>
      <c r="S783" s="328" t="s">
        <v>331</v>
      </c>
      <c r="T783" s="338">
        <v>46056</v>
      </c>
      <c r="U783" s="224" t="s">
        <v>8419</v>
      </c>
      <c r="V783" s="9">
        <v>46062</v>
      </c>
      <c r="W783" s="1" t="s">
        <v>6584</v>
      </c>
      <c r="X783" s="328">
        <f>NETWORKDAYS(Tabla1[[#This Row],[FECHA DEL INCIDENTE]],Tabla1[[#This Row],[FECHA DE RESPUESTA]])</f>
        <v>5</v>
      </c>
      <c r="Y783" s="328" t="str">
        <f>IF(Tabla1[[#This Row],[ESTADO]]="ACTIVA","ACTIVA",IF(Tabla1[[#This Row],[ESTADO]]="CERRADA","CERRADA",IF(Tabla1[[#This Row],[ESTADO]]="TRASLADADA","CERRADA",IF(Tabla1[[#This Row],[ESTADO]]="DESMONTADA","CERRADA",IF(Tabla1[[#This Row],[ESTADO]]="SEGUIMIENTO","ACTIVA")))))</f>
        <v>CERRADA</v>
      </c>
      <c r="Z783" s="328" t="str">
        <f>+IF(Tabla1[[#This Row],[T. RESPUESTA]]&lt;=1,"24 HORAS",IF(Tabla1[[#This Row],[T. RESPUESTA]]=2,"48 HORAS",IF(Tabla1[[#This Row],[T. RESPUESTA]]=3,"72 HORAS",IF(Tabla1[[#This Row],[T. RESPUESTA]]=4,"96 HORAS",IF(Tabla1[[#This Row],[T. RESPUESTA]]=5,"120 HORAS",IF(Tabla1[[#This Row],[T. RESPUESTA]]&gt;=6,"6 DIAS O MAS","ERROR"))))))</f>
        <v>120 HORAS</v>
      </c>
      <c r="AA783" s="120" t="s">
        <v>6355</v>
      </c>
      <c r="AB783" s="120" t="str">
        <f>TEXT(Tabla1[[#This Row],[FECHA DEL INCIDENTE]],"MMM-DD")</f>
        <v>feb-03</v>
      </c>
      <c r="AC783" s="334" t="e">
        <f>VLOOKUP(G783,'Archivo data rimac reclamos'!B:C,2,0)</f>
        <v>#N/A</v>
      </c>
      <c r="AD783" s="334" t="e">
        <f>VLOOKUP(Tabla1[[#This Row],[dn]],'Reporte de casos MAD'!H:W,16,0)</f>
        <v>#N/A</v>
      </c>
      <c r="AE783" s="328" t="e">
        <f>VLOOKUP(Tabla1[[#This Row],[dn]],'HOJA 3 MEDICAMENTOS'!G:Q,11,0)</f>
        <v>#N/A</v>
      </c>
      <c r="AF783" s="329" t="e">
        <f>VLOOKUP(Tabla1[[#This Row],[dn]],'base pendientes viva 1a'!C:Q,15,0)</f>
        <v>#N/A</v>
      </c>
      <c r="AG783" s="329"/>
      <c r="AH783" s="329"/>
      <c r="AI783" s="328" t="str">
        <f>VLOOKUP(Tabla1[[#This Row],[MOTIVO]],clasificador!A:C,2,0)</f>
        <v>Fallas TICS</v>
      </c>
      <c r="AJ783" s="328" t="str">
        <f>VLOOKUP(Tabla1[[#This Row],[MOTIVO]],clasificador!A:C,3,0)</f>
        <v>CALIDAD</v>
      </c>
      <c r="AK783" s="329" t="s">
        <v>8429</v>
      </c>
      <c r="AL783" s="119"/>
      <c r="AM783" s="119"/>
      <c r="AN783" s="119"/>
      <c r="AO783" s="120"/>
      <c r="AP783" s="122">
        <f>8+11-33</f>
        <v>-14</v>
      </c>
      <c r="AQ783" s="119"/>
      <c r="AR783" s="120"/>
      <c r="AS783" s="120"/>
      <c r="AT783" s="119"/>
      <c r="AU783" s="119"/>
    </row>
    <row r="784" spans="1:47" ht="18.75" customHeight="1">
      <c r="A784" s="328">
        <f>YEAR(Tabla1[[#This Row],[FECHA DEL INCIDENTE]])*100+MONTH(Tabla1[[#This Row],[FECHA DEL INCIDENTE]])</f>
        <v>202602</v>
      </c>
      <c r="B784" s="328" t="s">
        <v>8299</v>
      </c>
      <c r="C784" s="328" t="s">
        <v>6348</v>
      </c>
      <c r="D784" s="328" t="s">
        <v>1067</v>
      </c>
      <c r="E784" s="120" t="s">
        <v>400</v>
      </c>
      <c r="F784" s="328" t="s">
        <v>2</v>
      </c>
      <c r="G784" s="346">
        <v>25616130</v>
      </c>
      <c r="H784" s="202" t="s">
        <v>120</v>
      </c>
      <c r="I784" s="329"/>
      <c r="J784" s="252">
        <v>989096306</v>
      </c>
      <c r="K784" s="328"/>
      <c r="L784" s="328"/>
      <c r="M784" s="328"/>
      <c r="N784" s="268" t="s">
        <v>6498</v>
      </c>
      <c r="O784" s="1" t="s">
        <v>299</v>
      </c>
      <c r="P784" s="336" t="s">
        <v>8543</v>
      </c>
      <c r="Q784" s="345" t="s">
        <v>270</v>
      </c>
      <c r="R784" s="350" t="s">
        <v>8544</v>
      </c>
      <c r="S784" s="328" t="s">
        <v>331</v>
      </c>
      <c r="T784" s="358">
        <v>46056</v>
      </c>
      <c r="U784" s="348" t="s">
        <v>8545</v>
      </c>
      <c r="V784" s="9">
        <v>46098</v>
      </c>
      <c r="W784" s="328" t="s">
        <v>141</v>
      </c>
      <c r="X784" s="328">
        <f>NETWORKDAYS(Tabla1[[#This Row],[FECHA DEL INCIDENTE]],Tabla1[[#This Row],[FECHA DE RESPUESTA]])</f>
        <v>31</v>
      </c>
      <c r="Y784" s="328" t="str">
        <f>IF(Tabla1[[#This Row],[ESTADO]]="ACTIVA","ACTIVA",IF(Tabla1[[#This Row],[ESTADO]]="CERRADA","CERRADA",IF(Tabla1[[#This Row],[ESTADO]]="TRASLADADA","CERRADA",IF(Tabla1[[#This Row],[ESTADO]]="DESMONTADA","CERRADA",IF(Tabla1[[#This Row],[ESTADO]]="SEGUIMIENTO","ACTIVA")))))</f>
        <v>CERRADA</v>
      </c>
      <c r="Z784" s="328" t="str">
        <f>+IF(Tabla1[[#This Row],[T. RESPUESTA]]&lt;=1,"24 HORAS",IF(Tabla1[[#This Row],[T. RESPUESTA]]=2,"48 HORAS",IF(Tabla1[[#This Row],[T. RESPUESTA]]=3,"72 HORAS",IF(Tabla1[[#This Row],[T. RESPUESTA]]=4,"96 HORAS",IF(Tabla1[[#This Row],[T. RESPUESTA]]=5,"120 HORAS",IF(Tabla1[[#This Row],[T. RESPUESTA]]&gt;=6,"6 DIAS O MAS","ERROR"))))))</f>
        <v>6 DIAS O MAS</v>
      </c>
      <c r="AA784" s="120" t="s">
        <v>6355</v>
      </c>
      <c r="AB784" s="120" t="str">
        <f>TEXT(Tabla1[[#This Row],[FECHA DEL INCIDENTE]],"MMM-DD")</f>
        <v>feb-03</v>
      </c>
      <c r="AC784" s="334" t="e">
        <f>VLOOKUP(G784,'Archivo data rimac reclamos'!B:C,2,0)</f>
        <v>#N/A</v>
      </c>
      <c r="AD784" s="334" t="e">
        <f>VLOOKUP(Tabla1[[#This Row],[dn]],'Reporte de casos MAD'!H:W,16,0)</f>
        <v>#N/A</v>
      </c>
      <c r="AE784" s="328" t="e">
        <f>VLOOKUP(Tabla1[[#This Row],[dn]],'HOJA 3 MEDICAMENTOS'!G:Q,11,0)</f>
        <v>#N/A</v>
      </c>
      <c r="AF784" s="329" t="str">
        <f>VLOOKUP(Tabla1[[#This Row],[dn]],'base pendientes viva 1a'!C:Q,15,0)</f>
        <v>NO</v>
      </c>
      <c r="AG784" s="329"/>
      <c r="AH784" s="329"/>
      <c r="AI784" s="328" t="str">
        <f>VLOOKUP(Tabla1[[#This Row],[MOTIVO]],clasificador!A:C,2,0)</f>
        <v>Atención Asistencial</v>
      </c>
      <c r="AJ784" s="328" t="str">
        <f>VLOOKUP(Tabla1[[#This Row],[MOTIVO]],clasificador!A:C,3,0)</f>
        <v>CALIDAD</v>
      </c>
      <c r="AK784" s="329"/>
      <c r="AL784" s="119"/>
      <c r="AM784" s="119"/>
      <c r="AN784" s="119"/>
      <c r="AO784" s="120"/>
      <c r="AP784" s="122">
        <f>1800</f>
        <v>1800</v>
      </c>
      <c r="AQ784" s="119">
        <f>9*24</f>
        <v>216</v>
      </c>
      <c r="AR784" s="120"/>
      <c r="AS784" s="120"/>
      <c r="AT784" s="119"/>
      <c r="AU784" s="119"/>
    </row>
    <row r="785" spans="1:47" ht="18.75" customHeight="1">
      <c r="A785" s="328">
        <f>YEAR(Tabla1[[#This Row],[FECHA DEL INCIDENTE]])*100+MONTH(Tabla1[[#This Row],[FECHA DEL INCIDENTE]])</f>
        <v>202602</v>
      </c>
      <c r="B785" s="328" t="s">
        <v>8299</v>
      </c>
      <c r="C785" s="328" t="s">
        <v>6348</v>
      </c>
      <c r="D785" s="328" t="s">
        <v>1067</v>
      </c>
      <c r="E785" s="120" t="s">
        <v>400</v>
      </c>
      <c r="F785" s="328" t="s">
        <v>2</v>
      </c>
      <c r="G785" s="346">
        <v>10542452</v>
      </c>
      <c r="H785" s="334" t="s">
        <v>8546</v>
      </c>
      <c r="I785" s="329"/>
      <c r="J785" s="335"/>
      <c r="K785" s="328"/>
      <c r="L785" s="328"/>
      <c r="M785" s="328"/>
      <c r="N785" s="268" t="s">
        <v>6498</v>
      </c>
      <c r="O785" s="1" t="s">
        <v>299</v>
      </c>
      <c r="P785" s="336" t="s">
        <v>8547</v>
      </c>
      <c r="Q785" s="6" t="s">
        <v>6352</v>
      </c>
      <c r="R785" s="317" t="s">
        <v>400</v>
      </c>
      <c r="S785" s="328" t="s">
        <v>6353</v>
      </c>
      <c r="T785" s="338">
        <v>46056</v>
      </c>
      <c r="U785" s="348" t="s">
        <v>8338</v>
      </c>
      <c r="V785" s="338">
        <v>46056</v>
      </c>
      <c r="W785" s="328" t="s">
        <v>141</v>
      </c>
      <c r="X785" s="328">
        <f>NETWORKDAYS(Tabla1[[#This Row],[FECHA DEL INCIDENTE]],Tabla1[[#This Row],[FECHA DE RESPUESTA]])</f>
        <v>1</v>
      </c>
      <c r="Y785" s="328" t="str">
        <f>IF(Tabla1[[#This Row],[ESTADO]]="ACTIVA","ACTIVA",IF(Tabla1[[#This Row],[ESTADO]]="CERRADA","CERRADA",IF(Tabla1[[#This Row],[ESTADO]]="TRASLADADA","CERRADA",IF(Tabla1[[#This Row],[ESTADO]]="DESMONTADA","CERRADA",IF(Tabla1[[#This Row],[ESTADO]]="SEGUIMIENTO","ACTIVA")))))</f>
        <v>CERRADA</v>
      </c>
      <c r="Z785" s="328" t="str">
        <f>+IF(Tabla1[[#This Row],[T. RESPUESTA]]&lt;=1,"24 HORAS",IF(Tabla1[[#This Row],[T. RESPUESTA]]=2,"48 HORAS",IF(Tabla1[[#This Row],[T. RESPUESTA]]=3,"72 HORAS",IF(Tabla1[[#This Row],[T. RESPUESTA]]=4,"96 HORAS",IF(Tabla1[[#This Row],[T. RESPUESTA]]=5,"120 HORAS",IF(Tabla1[[#This Row],[T. RESPUESTA]]&gt;=6,"6 DIAS O MAS","ERROR"))))))</f>
        <v>24 HORAS</v>
      </c>
      <c r="AA785" s="120" t="s">
        <v>6355</v>
      </c>
      <c r="AB785" s="120" t="str">
        <f>TEXT(Tabla1[[#This Row],[FECHA DEL INCIDENTE]],"MMM-DD")</f>
        <v>feb-03</v>
      </c>
      <c r="AC785" s="334" t="e">
        <f>VLOOKUP(G785,'Archivo data rimac reclamos'!B:C,2,0)</f>
        <v>#N/A</v>
      </c>
      <c r="AD785" s="334" t="e">
        <f>VLOOKUP(Tabla1[[#This Row],[dn]],'Reporte de casos MAD'!H:W,16,0)</f>
        <v>#N/A</v>
      </c>
      <c r="AE785" s="328" t="e">
        <f>VLOOKUP(Tabla1[[#This Row],[dn]],'HOJA 3 MEDICAMENTOS'!G:Q,11,0)</f>
        <v>#N/A</v>
      </c>
      <c r="AF785" s="329" t="e">
        <f>VLOOKUP(Tabla1[[#This Row],[dn]],'base pendientes viva 1a'!C:Q,15,0)</f>
        <v>#N/A</v>
      </c>
      <c r="AG785" s="329"/>
      <c r="AH785" s="329"/>
      <c r="AI785" s="328" t="str">
        <f>VLOOKUP(Tabla1[[#This Row],[MOTIVO]],clasificador!A:C,2,0)</f>
        <v>Medicamentos</v>
      </c>
      <c r="AJ785" s="328" t="str">
        <f>VLOOKUP(Tabla1[[#This Row],[MOTIVO]],clasificador!A:C,3,0)</f>
        <v>SERVICIO</v>
      </c>
      <c r="AK785" s="329"/>
      <c r="AL785" s="119"/>
      <c r="AM785" s="119"/>
      <c r="AN785" s="119"/>
      <c r="AO785" s="120"/>
      <c r="AP785" s="122"/>
      <c r="AQ785" s="119">
        <f>+AP784/AQ784</f>
        <v>8.3333333333333339</v>
      </c>
      <c r="AR785" s="120"/>
      <c r="AS785" s="120"/>
      <c r="AT785" s="119"/>
      <c r="AU785" s="119"/>
    </row>
    <row r="786" spans="1:47" ht="18.75" customHeight="1">
      <c r="A786" s="328">
        <f>YEAR(Tabla1[[#This Row],[FECHA DEL INCIDENTE]])*100+MONTH(Tabla1[[#This Row],[FECHA DEL INCIDENTE]])</f>
        <v>202602</v>
      </c>
      <c r="B786" s="328" t="s">
        <v>8299</v>
      </c>
      <c r="C786" s="328" t="s">
        <v>6348</v>
      </c>
      <c r="D786" s="328" t="s">
        <v>1067</v>
      </c>
      <c r="E786" s="120" t="s">
        <v>400</v>
      </c>
      <c r="F786" s="328" t="s">
        <v>2</v>
      </c>
      <c r="G786" s="346">
        <v>8715362</v>
      </c>
      <c r="H786" s="334" t="s">
        <v>8548</v>
      </c>
      <c r="I786" s="329"/>
      <c r="J786" s="335"/>
      <c r="K786" s="328"/>
      <c r="L786" s="328"/>
      <c r="M786" s="328"/>
      <c r="N786" s="268" t="s">
        <v>6498</v>
      </c>
      <c r="O786" s="1" t="s">
        <v>299</v>
      </c>
      <c r="P786" s="336" t="s">
        <v>8549</v>
      </c>
      <c r="Q786" s="96" t="s">
        <v>313</v>
      </c>
      <c r="R786" s="317" t="s">
        <v>8453</v>
      </c>
      <c r="S786" s="328" t="s">
        <v>331</v>
      </c>
      <c r="T786" s="338">
        <v>46056</v>
      </c>
      <c r="U786" s="348" t="s">
        <v>8550</v>
      </c>
      <c r="V786" s="9">
        <v>46062</v>
      </c>
      <c r="W786" s="328" t="s">
        <v>141</v>
      </c>
      <c r="X786" s="328">
        <f>NETWORKDAYS(Tabla1[[#This Row],[FECHA DEL INCIDENTE]],Tabla1[[#This Row],[FECHA DE RESPUESTA]])</f>
        <v>5</v>
      </c>
      <c r="Y786" s="328" t="str">
        <f>IF(Tabla1[[#This Row],[ESTADO]]="ACTIVA","ACTIVA",IF(Tabla1[[#This Row],[ESTADO]]="CERRADA","CERRADA",IF(Tabla1[[#This Row],[ESTADO]]="TRASLADADA","CERRADA",IF(Tabla1[[#This Row],[ESTADO]]="DESMONTADA","CERRADA",IF(Tabla1[[#This Row],[ESTADO]]="SEGUIMIENTO","ACTIVA")))))</f>
        <v>CERRADA</v>
      </c>
      <c r="Z786" s="328" t="str">
        <f>+IF(Tabla1[[#This Row],[T. RESPUESTA]]&lt;=1,"24 HORAS",IF(Tabla1[[#This Row],[T. RESPUESTA]]=2,"48 HORAS",IF(Tabla1[[#This Row],[T. RESPUESTA]]=3,"72 HORAS",IF(Tabla1[[#This Row],[T. RESPUESTA]]=4,"96 HORAS",IF(Tabla1[[#This Row],[T. RESPUESTA]]=5,"120 HORAS",IF(Tabla1[[#This Row],[T. RESPUESTA]]&gt;=6,"6 DIAS O MAS","ERROR"))))))</f>
        <v>120 HORAS</v>
      </c>
      <c r="AA786" s="120" t="s">
        <v>6355</v>
      </c>
      <c r="AB786" s="120" t="str">
        <f>TEXT(Tabla1[[#This Row],[FECHA DEL INCIDENTE]],"MMM-DD")</f>
        <v>feb-03</v>
      </c>
      <c r="AC786" s="334" t="e">
        <f>VLOOKUP(G786,'Archivo data rimac reclamos'!B:C,2,0)</f>
        <v>#N/A</v>
      </c>
      <c r="AD786" s="334" t="e">
        <f>VLOOKUP(Tabla1[[#This Row],[dn]],'Reporte de casos MAD'!H:W,16,0)</f>
        <v>#N/A</v>
      </c>
      <c r="AE786" s="328" t="e">
        <f>VLOOKUP(Tabla1[[#This Row],[dn]],'HOJA 3 MEDICAMENTOS'!G:Q,11,0)</f>
        <v>#N/A</v>
      </c>
      <c r="AF786" s="329" t="e">
        <f>VLOOKUP(Tabla1[[#This Row],[dn]],'base pendientes viva 1a'!C:Q,15,0)</f>
        <v>#N/A</v>
      </c>
      <c r="AG786" s="329"/>
      <c r="AH786" s="329"/>
      <c r="AI786" s="328" t="str">
        <f>VLOOKUP(Tabla1[[#This Row],[MOTIVO]],clasificador!A:C,2,0)</f>
        <v>Acceso</v>
      </c>
      <c r="AJ786" s="328" t="str">
        <f>VLOOKUP(Tabla1[[#This Row],[MOTIVO]],clasificador!A:C,3,0)</f>
        <v>SERVICIO</v>
      </c>
      <c r="AK786" s="329"/>
      <c r="AL786" s="119"/>
      <c r="AM786" s="119"/>
      <c r="AN786" s="119"/>
      <c r="AO786" s="120"/>
      <c r="AP786" s="122"/>
      <c r="AQ786" s="119"/>
      <c r="AR786" s="120"/>
      <c r="AS786" s="120"/>
      <c r="AT786" s="119"/>
      <c r="AU786" s="119"/>
    </row>
    <row r="787" spans="1:47" ht="18.75" customHeight="1">
      <c r="A787" s="328">
        <f>YEAR(Tabla1[[#This Row],[FECHA DEL INCIDENTE]])*100+MONTH(Tabla1[[#This Row],[FECHA DEL INCIDENTE]])</f>
        <v>202602</v>
      </c>
      <c r="B787" s="328" t="s">
        <v>8299</v>
      </c>
      <c r="C787" s="328" t="s">
        <v>6348</v>
      </c>
      <c r="D787" s="328" t="s">
        <v>1067</v>
      </c>
      <c r="E787" s="120" t="s">
        <v>400</v>
      </c>
      <c r="F787" s="328" t="s">
        <v>2</v>
      </c>
      <c r="G787" s="346">
        <v>25616130</v>
      </c>
      <c r="H787" s="201" t="s">
        <v>120</v>
      </c>
      <c r="I787" s="329"/>
      <c r="J787" s="252">
        <v>989096306</v>
      </c>
      <c r="K787" s="328"/>
      <c r="L787" s="328"/>
      <c r="M787" s="328"/>
      <c r="N787" s="268" t="s">
        <v>6498</v>
      </c>
      <c r="O787" s="1" t="s">
        <v>299</v>
      </c>
      <c r="P787" s="336" t="s">
        <v>8551</v>
      </c>
      <c r="Q787" s="96" t="s">
        <v>313</v>
      </c>
      <c r="R787" s="350" t="s">
        <v>8544</v>
      </c>
      <c r="S787" s="328" t="s">
        <v>8364</v>
      </c>
      <c r="T787" s="358">
        <v>46057</v>
      </c>
      <c r="U787" s="359" t="s">
        <v>8545</v>
      </c>
      <c r="V787" s="9">
        <v>46070</v>
      </c>
      <c r="W787" s="328" t="s">
        <v>141</v>
      </c>
      <c r="X787" s="328">
        <f>NETWORKDAYS(Tabla1[[#This Row],[FECHA DEL INCIDENTE]],Tabla1[[#This Row],[FECHA DE RESPUESTA]])</f>
        <v>10</v>
      </c>
      <c r="Y787" s="328" t="str">
        <f>IF(Tabla1[[#This Row],[ESTADO]]="ACTIVA","ACTIVA",IF(Tabla1[[#This Row],[ESTADO]]="CERRADA","CERRADA",IF(Tabla1[[#This Row],[ESTADO]]="TRASLADADA","CERRADA",IF(Tabla1[[#This Row],[ESTADO]]="DESMONTADA","CERRADA",IF(Tabla1[[#This Row],[ESTADO]]="SEGUIMIENTO","ACTIVA")))))</f>
        <v>CERRADA</v>
      </c>
      <c r="Z787" s="328" t="str">
        <f>+IF(Tabla1[[#This Row],[T. RESPUESTA]]&lt;=1,"24 HORAS",IF(Tabla1[[#This Row],[T. RESPUESTA]]=2,"48 HORAS",IF(Tabla1[[#This Row],[T. RESPUESTA]]=3,"72 HORAS",IF(Tabla1[[#This Row],[T. RESPUESTA]]=4,"96 HORAS",IF(Tabla1[[#This Row],[T. RESPUESTA]]=5,"120 HORAS",IF(Tabla1[[#This Row],[T. RESPUESTA]]&gt;=6,"6 DIAS O MAS","ERROR"))))))</f>
        <v>6 DIAS O MAS</v>
      </c>
      <c r="AA787" s="120" t="s">
        <v>6355</v>
      </c>
      <c r="AB787" s="120" t="str">
        <f>TEXT(Tabla1[[#This Row],[FECHA DEL INCIDENTE]],"MMM-DD")</f>
        <v>feb-04</v>
      </c>
      <c r="AC787" s="334" t="e">
        <f>VLOOKUP(G787,'Archivo data rimac reclamos'!B:C,2,0)</f>
        <v>#N/A</v>
      </c>
      <c r="AD787" s="334" t="e">
        <f>VLOOKUP(Tabla1[[#This Row],[dn]],'Reporte de casos MAD'!H:W,16,0)</f>
        <v>#N/A</v>
      </c>
      <c r="AE787" s="328" t="e">
        <f>VLOOKUP(Tabla1[[#This Row],[dn]],'HOJA 3 MEDICAMENTOS'!G:Q,11,0)</f>
        <v>#N/A</v>
      </c>
      <c r="AF787" s="329" t="str">
        <f>VLOOKUP(Tabla1[[#This Row],[dn]],'base pendientes viva 1a'!C:Q,15,0)</f>
        <v>NO</v>
      </c>
      <c r="AG787" s="329"/>
      <c r="AH787" s="329"/>
      <c r="AI787" s="328" t="str">
        <f>VLOOKUP(Tabla1[[#This Row],[MOTIVO]],clasificador!A:C,2,0)</f>
        <v>Acceso</v>
      </c>
      <c r="AJ787" s="328" t="str">
        <f>VLOOKUP(Tabla1[[#This Row],[MOTIVO]],clasificador!A:C,3,0)</f>
        <v>SERVICIO</v>
      </c>
      <c r="AK787" s="329"/>
      <c r="AL787" s="119"/>
      <c r="AM787" s="119"/>
      <c r="AN787" s="119"/>
      <c r="AO787" s="120"/>
      <c r="AP787" s="122"/>
      <c r="AQ787" s="119"/>
      <c r="AR787" s="120"/>
      <c r="AS787" s="120"/>
      <c r="AT787" s="119"/>
      <c r="AU787" s="119"/>
    </row>
    <row r="788" spans="1:47" ht="18.75" customHeight="1">
      <c r="A788" s="328">
        <f>YEAR(Tabla1[[#This Row],[FECHA DEL INCIDENTE]])*100+MONTH(Tabla1[[#This Row],[FECHA DEL INCIDENTE]])</f>
        <v>202602</v>
      </c>
      <c r="B788" s="328" t="s">
        <v>8299</v>
      </c>
      <c r="C788" s="328" t="s">
        <v>6348</v>
      </c>
      <c r="D788" s="328" t="s">
        <v>1067</v>
      </c>
      <c r="E788" s="120" t="s">
        <v>400</v>
      </c>
      <c r="F788" s="328" t="s">
        <v>2</v>
      </c>
      <c r="G788" s="273">
        <v>9840855</v>
      </c>
      <c r="H788" s="330" t="s">
        <v>8552</v>
      </c>
      <c r="I788" s="329"/>
      <c r="J788" s="354"/>
      <c r="K788" s="328"/>
      <c r="L788" s="328"/>
      <c r="M788" s="328"/>
      <c r="N788" s="268" t="s">
        <v>6498</v>
      </c>
      <c r="O788" s="1" t="s">
        <v>299</v>
      </c>
      <c r="P788" s="336" t="s">
        <v>8553</v>
      </c>
      <c r="Q788" s="96" t="s">
        <v>270</v>
      </c>
      <c r="R788" s="317" t="s">
        <v>8453</v>
      </c>
      <c r="S788" s="328" t="s">
        <v>331</v>
      </c>
      <c r="T788" s="358">
        <v>46057</v>
      </c>
      <c r="U788" s="359" t="s">
        <v>8554</v>
      </c>
      <c r="V788" s="9">
        <v>46062</v>
      </c>
      <c r="W788" s="328" t="s">
        <v>141</v>
      </c>
      <c r="X788" s="328">
        <f>NETWORKDAYS(Tabla1[[#This Row],[FECHA DEL INCIDENTE]],Tabla1[[#This Row],[FECHA DE RESPUESTA]])</f>
        <v>4</v>
      </c>
      <c r="Y788" s="328" t="str">
        <f>IF(Tabla1[[#This Row],[ESTADO]]="ACTIVA","ACTIVA",IF(Tabla1[[#This Row],[ESTADO]]="CERRADA","CERRADA",IF(Tabla1[[#This Row],[ESTADO]]="TRASLADADA","CERRADA",IF(Tabla1[[#This Row],[ESTADO]]="DESMONTADA","CERRADA",IF(Tabla1[[#This Row],[ESTADO]]="SEGUIMIENTO","ACTIVA")))))</f>
        <v>CERRADA</v>
      </c>
      <c r="Z788" s="328" t="str">
        <f>+IF(Tabla1[[#This Row],[T. RESPUESTA]]&lt;=1,"24 HORAS",IF(Tabla1[[#This Row],[T. RESPUESTA]]=2,"48 HORAS",IF(Tabla1[[#This Row],[T. RESPUESTA]]=3,"72 HORAS",IF(Tabla1[[#This Row],[T. RESPUESTA]]=4,"96 HORAS",IF(Tabla1[[#This Row],[T. RESPUESTA]]=5,"120 HORAS",IF(Tabla1[[#This Row],[T. RESPUESTA]]&gt;=6,"6 DIAS O MAS","ERROR"))))))</f>
        <v>96 HORAS</v>
      </c>
      <c r="AA788" s="120" t="s">
        <v>6355</v>
      </c>
      <c r="AB788" s="120" t="str">
        <f>TEXT(Tabla1[[#This Row],[FECHA DEL INCIDENTE]],"MMM-DD")</f>
        <v>feb-04</v>
      </c>
      <c r="AC788" s="334" t="e">
        <f>VLOOKUP(G788,'Archivo data rimac reclamos'!B:C,2,0)</f>
        <v>#N/A</v>
      </c>
      <c r="AD788" s="334" t="e">
        <f>VLOOKUP(Tabla1[[#This Row],[dn]],'Reporte de casos MAD'!H:W,16,0)</f>
        <v>#N/A</v>
      </c>
      <c r="AE788" s="328" t="e">
        <f>VLOOKUP(Tabla1[[#This Row],[dn]],'HOJA 3 MEDICAMENTOS'!G:Q,11,0)</f>
        <v>#N/A</v>
      </c>
      <c r="AF788" s="329" t="e">
        <f>VLOOKUP(Tabla1[[#This Row],[dn]],'base pendientes viva 1a'!C:Q,15,0)</f>
        <v>#N/A</v>
      </c>
      <c r="AG788" s="329"/>
      <c r="AH788" s="329"/>
      <c r="AI788" s="328" t="str">
        <f>VLOOKUP(Tabla1[[#This Row],[MOTIVO]],clasificador!A:C,2,0)</f>
        <v>Atención Asistencial</v>
      </c>
      <c r="AJ788" s="328" t="str">
        <f>VLOOKUP(Tabla1[[#This Row],[MOTIVO]],clasificador!A:C,3,0)</f>
        <v>CALIDAD</v>
      </c>
      <c r="AK788" s="329"/>
      <c r="AL788" s="119"/>
      <c r="AM788" s="119"/>
      <c r="AN788" s="119"/>
      <c r="AO788" s="120"/>
      <c r="AP788" s="122"/>
      <c r="AQ788" s="119"/>
      <c r="AR788" s="120"/>
      <c r="AS788" s="120"/>
      <c r="AT788" s="119"/>
      <c r="AU788" s="119"/>
    </row>
    <row r="789" spans="1:47" ht="18.75" customHeight="1">
      <c r="A789" s="328">
        <f>YEAR(Tabla1[[#This Row],[FECHA DEL INCIDENTE]])*100+MONTH(Tabla1[[#This Row],[FECHA DEL INCIDENTE]])</f>
        <v>202602</v>
      </c>
      <c r="B789" s="328" t="s">
        <v>8299</v>
      </c>
      <c r="C789" s="328" t="s">
        <v>6348</v>
      </c>
      <c r="D789" s="328" t="s">
        <v>1067</v>
      </c>
      <c r="E789" s="120" t="s">
        <v>400</v>
      </c>
      <c r="F789" s="328" t="s">
        <v>2</v>
      </c>
      <c r="G789" s="346">
        <v>10223521</v>
      </c>
      <c r="H789" s="334" t="s">
        <v>8555</v>
      </c>
      <c r="I789" s="329"/>
      <c r="J789" s="335" t="s">
        <v>8556</v>
      </c>
      <c r="K789" s="328"/>
      <c r="L789" s="328"/>
      <c r="M789" s="328"/>
      <c r="N789" s="268" t="s">
        <v>6498</v>
      </c>
      <c r="O789" s="1" t="s">
        <v>299</v>
      </c>
      <c r="P789" s="336" t="s">
        <v>8557</v>
      </c>
      <c r="Q789" s="6" t="s">
        <v>6352</v>
      </c>
      <c r="R789" s="317" t="s">
        <v>400</v>
      </c>
      <c r="S789" s="328" t="s">
        <v>8558</v>
      </c>
      <c r="T789" s="338">
        <v>46057</v>
      </c>
      <c r="U789" s="348" t="s">
        <v>8559</v>
      </c>
      <c r="V789" s="338">
        <v>46057</v>
      </c>
      <c r="W789" s="328" t="s">
        <v>141</v>
      </c>
      <c r="X789" s="328">
        <f>NETWORKDAYS(Tabla1[[#This Row],[FECHA DEL INCIDENTE]],Tabla1[[#This Row],[FECHA DE RESPUESTA]])</f>
        <v>1</v>
      </c>
      <c r="Y789" s="328" t="str">
        <f>IF(Tabla1[[#This Row],[ESTADO]]="ACTIVA","ACTIVA",IF(Tabla1[[#This Row],[ESTADO]]="CERRADA","CERRADA",IF(Tabla1[[#This Row],[ESTADO]]="TRASLADADA","CERRADA",IF(Tabla1[[#This Row],[ESTADO]]="DESMONTADA","CERRADA",IF(Tabla1[[#This Row],[ESTADO]]="SEGUIMIENTO","ACTIVA")))))</f>
        <v>CERRADA</v>
      </c>
      <c r="Z789" s="328" t="str">
        <f>+IF(Tabla1[[#This Row],[T. RESPUESTA]]&lt;=1,"24 HORAS",IF(Tabla1[[#This Row],[T. RESPUESTA]]=2,"48 HORAS",IF(Tabla1[[#This Row],[T. RESPUESTA]]=3,"72 HORAS",IF(Tabla1[[#This Row],[T. RESPUESTA]]=4,"96 HORAS",IF(Tabla1[[#This Row],[T. RESPUESTA]]=5,"120 HORAS",IF(Tabla1[[#This Row],[T. RESPUESTA]]&gt;=6,"6 DIAS O MAS","ERROR"))))))</f>
        <v>24 HORAS</v>
      </c>
      <c r="AA789" s="120" t="s">
        <v>6355</v>
      </c>
      <c r="AB789" s="120" t="str">
        <f>TEXT(Tabla1[[#This Row],[FECHA DEL INCIDENTE]],"MMM-DD")</f>
        <v>feb-04</v>
      </c>
      <c r="AC789" s="334" t="e">
        <f>VLOOKUP(G789,'Archivo data rimac reclamos'!B:C,2,0)</f>
        <v>#N/A</v>
      </c>
      <c r="AD789" s="334" t="e">
        <f>VLOOKUP(Tabla1[[#This Row],[dn]],'Reporte de casos MAD'!H:W,16,0)</f>
        <v>#N/A</v>
      </c>
      <c r="AE789" s="328" t="e">
        <f>VLOOKUP(Tabla1[[#This Row],[dn]],'HOJA 3 MEDICAMENTOS'!G:Q,11,0)</f>
        <v>#N/A</v>
      </c>
      <c r="AF789" s="329" t="e">
        <f>VLOOKUP(Tabla1[[#This Row],[dn]],'base pendientes viva 1a'!C:Q,15,0)</f>
        <v>#N/A</v>
      </c>
      <c r="AG789" s="329"/>
      <c r="AH789" s="329"/>
      <c r="AI789" s="328" t="str">
        <f>VLOOKUP(Tabla1[[#This Row],[MOTIVO]],clasificador!A:C,2,0)</f>
        <v>Medicamentos</v>
      </c>
      <c r="AJ789" s="328" t="str">
        <f>VLOOKUP(Tabla1[[#This Row],[MOTIVO]],clasificador!A:C,3,0)</f>
        <v>SERVICIO</v>
      </c>
      <c r="AK789" s="329"/>
      <c r="AL789" s="119"/>
      <c r="AM789" s="119"/>
      <c r="AN789" s="119"/>
      <c r="AO789" s="120"/>
      <c r="AP789" s="122"/>
      <c r="AQ789" s="119"/>
      <c r="AR789" s="120"/>
      <c r="AS789" s="120"/>
      <c r="AT789" s="119"/>
      <c r="AU789" s="119"/>
    </row>
    <row r="790" spans="1:47" ht="18.75" customHeight="1">
      <c r="A790" s="328">
        <f>YEAR(Tabla1[[#This Row],[FECHA DEL INCIDENTE]])*100+MONTH(Tabla1[[#This Row],[FECHA DEL INCIDENTE]])</f>
        <v>202602</v>
      </c>
      <c r="B790" s="328" t="s">
        <v>8299</v>
      </c>
      <c r="C790" s="328" t="s">
        <v>6348</v>
      </c>
      <c r="D790" s="328" t="s">
        <v>1067</v>
      </c>
      <c r="E790" s="120" t="s">
        <v>400</v>
      </c>
      <c r="F790" s="328" t="s">
        <v>2</v>
      </c>
      <c r="G790" s="346" t="s">
        <v>8560</v>
      </c>
      <c r="H790" s="334" t="s">
        <v>8561</v>
      </c>
      <c r="I790" s="329"/>
      <c r="J790" s="335"/>
      <c r="K790" s="328"/>
      <c r="L790" s="328"/>
      <c r="M790" s="328"/>
      <c r="N790" s="349" t="s">
        <v>298</v>
      </c>
      <c r="O790" s="1" t="s">
        <v>299</v>
      </c>
      <c r="P790" s="336" t="s">
        <v>8562</v>
      </c>
      <c r="Q790" s="6" t="s">
        <v>313</v>
      </c>
      <c r="R790" s="352" t="s">
        <v>6803</v>
      </c>
      <c r="S790" s="328" t="s">
        <v>339</v>
      </c>
      <c r="T790" s="338">
        <v>46057</v>
      </c>
      <c r="U790" s="348" t="s">
        <v>8563</v>
      </c>
      <c r="V790" s="338">
        <v>46057</v>
      </c>
      <c r="W790" s="328" t="s">
        <v>141</v>
      </c>
      <c r="X790" s="328">
        <f>NETWORKDAYS(Tabla1[[#This Row],[FECHA DEL INCIDENTE]],Tabla1[[#This Row],[FECHA DE RESPUESTA]])</f>
        <v>1</v>
      </c>
      <c r="Y790" s="328" t="str">
        <f>IF(Tabla1[[#This Row],[ESTADO]]="ACTIVA","ACTIVA",IF(Tabla1[[#This Row],[ESTADO]]="CERRADA","CERRADA",IF(Tabla1[[#This Row],[ESTADO]]="TRASLADADA","CERRADA",IF(Tabla1[[#This Row],[ESTADO]]="DESMONTADA","CERRADA",IF(Tabla1[[#This Row],[ESTADO]]="SEGUIMIENTO","ACTIVA")))))</f>
        <v>CERRADA</v>
      </c>
      <c r="Z790" s="328" t="str">
        <f>+IF(Tabla1[[#This Row],[T. RESPUESTA]]&lt;=1,"24 HORAS",IF(Tabla1[[#This Row],[T. RESPUESTA]]=2,"48 HORAS",IF(Tabla1[[#This Row],[T. RESPUESTA]]=3,"72 HORAS",IF(Tabla1[[#This Row],[T. RESPUESTA]]=4,"96 HORAS",IF(Tabla1[[#This Row],[T. RESPUESTA]]=5,"120 HORAS",IF(Tabla1[[#This Row],[T. RESPUESTA]]&gt;=6,"6 DIAS O MAS","ERROR"))))))</f>
        <v>24 HORAS</v>
      </c>
      <c r="AA790" s="120" t="s">
        <v>6355</v>
      </c>
      <c r="AB790" s="120" t="str">
        <f>TEXT(Tabla1[[#This Row],[FECHA DEL INCIDENTE]],"MMM-DD")</f>
        <v>feb-04</v>
      </c>
      <c r="AC790" s="334" t="e">
        <f>VLOOKUP(G790,'Archivo data rimac reclamos'!B:C,2,0)</f>
        <v>#N/A</v>
      </c>
      <c r="AD790" s="334" t="e">
        <f>VLOOKUP(Tabla1[[#This Row],[dn]],'Reporte de casos MAD'!H:W,16,0)</f>
        <v>#N/A</v>
      </c>
      <c r="AE790" s="328" t="e">
        <f>VLOOKUP(Tabla1[[#This Row],[dn]],'HOJA 3 MEDICAMENTOS'!G:Q,11,0)</f>
        <v>#N/A</v>
      </c>
      <c r="AF790" s="329" t="e">
        <f>VLOOKUP(Tabla1[[#This Row],[dn]],'base pendientes viva 1a'!C:Q,15,0)</f>
        <v>#N/A</v>
      </c>
      <c r="AG790" s="329"/>
      <c r="AH790" s="329"/>
      <c r="AI790" s="328" t="str">
        <f>VLOOKUP(Tabla1[[#This Row],[MOTIVO]],clasificador!A:C,2,0)</f>
        <v>Acceso</v>
      </c>
      <c r="AJ790" s="328" t="str">
        <f>VLOOKUP(Tabla1[[#This Row],[MOTIVO]],clasificador!A:C,3,0)</f>
        <v>SERVICIO</v>
      </c>
      <c r="AK790" s="329"/>
      <c r="AL790" s="119"/>
      <c r="AM790" s="119"/>
      <c r="AN790" s="119"/>
      <c r="AO790" s="119"/>
      <c r="AP790" s="119"/>
      <c r="AQ790" s="119"/>
      <c r="AR790" s="119"/>
      <c r="AS790" s="119"/>
      <c r="AT790" s="119"/>
      <c r="AU790" s="119"/>
    </row>
    <row r="791" spans="1:47" ht="18.75" customHeight="1">
      <c r="A791" s="328">
        <f>YEAR(Tabla1[[#This Row],[FECHA DEL INCIDENTE]])*100+MONTH(Tabla1[[#This Row],[FECHA DEL INCIDENTE]])</f>
        <v>202602</v>
      </c>
      <c r="B791" s="328" t="s">
        <v>8299</v>
      </c>
      <c r="C791" s="328" t="s">
        <v>6348</v>
      </c>
      <c r="D791" s="328" t="s">
        <v>1067</v>
      </c>
      <c r="E791" s="120" t="s">
        <v>400</v>
      </c>
      <c r="F791" s="328" t="s">
        <v>2</v>
      </c>
      <c r="G791" s="346">
        <v>8323635</v>
      </c>
      <c r="H791" s="334" t="s">
        <v>8564</v>
      </c>
      <c r="I791" s="329"/>
      <c r="J791" s="335"/>
      <c r="K791" s="328"/>
      <c r="L791" s="328"/>
      <c r="M791" s="328"/>
      <c r="N791" s="268" t="s">
        <v>6498</v>
      </c>
      <c r="O791" s="1" t="s">
        <v>299</v>
      </c>
      <c r="P791" s="336" t="s">
        <v>8565</v>
      </c>
      <c r="Q791" s="6" t="s">
        <v>6352</v>
      </c>
      <c r="R791" s="317" t="s">
        <v>400</v>
      </c>
      <c r="S791" s="328" t="s">
        <v>331</v>
      </c>
      <c r="T791" s="338">
        <v>46057</v>
      </c>
      <c r="U791" s="359" t="s">
        <v>8566</v>
      </c>
      <c r="V791" s="9">
        <v>46058</v>
      </c>
      <c r="W791" s="328" t="s">
        <v>141</v>
      </c>
      <c r="X791" s="328">
        <f>NETWORKDAYS(Tabla1[[#This Row],[FECHA DEL INCIDENTE]],Tabla1[[#This Row],[FECHA DE RESPUESTA]])</f>
        <v>2</v>
      </c>
      <c r="Y791" s="328" t="str">
        <f>IF(Tabla1[[#This Row],[ESTADO]]="ACTIVA","ACTIVA",IF(Tabla1[[#This Row],[ESTADO]]="CERRADA","CERRADA",IF(Tabla1[[#This Row],[ESTADO]]="TRASLADADA","CERRADA",IF(Tabla1[[#This Row],[ESTADO]]="DESMONTADA","CERRADA",IF(Tabla1[[#This Row],[ESTADO]]="SEGUIMIENTO","ACTIVA")))))</f>
        <v>CERRADA</v>
      </c>
      <c r="Z791" s="328" t="str">
        <f>+IF(Tabla1[[#This Row],[T. RESPUESTA]]&lt;=1,"24 HORAS",IF(Tabla1[[#This Row],[T. RESPUESTA]]=2,"48 HORAS",IF(Tabla1[[#This Row],[T. RESPUESTA]]=3,"72 HORAS",IF(Tabla1[[#This Row],[T. RESPUESTA]]=4,"96 HORAS",IF(Tabla1[[#This Row],[T. RESPUESTA]]=5,"120 HORAS",IF(Tabla1[[#This Row],[T. RESPUESTA]]&gt;=6,"6 DIAS O MAS","ERROR"))))))</f>
        <v>48 HORAS</v>
      </c>
      <c r="AA791" s="120" t="s">
        <v>6355</v>
      </c>
      <c r="AB791" s="120" t="str">
        <f>TEXT(Tabla1[[#This Row],[FECHA DEL INCIDENTE]],"MMM-DD")</f>
        <v>feb-04</v>
      </c>
      <c r="AC791" s="334" t="e">
        <f>VLOOKUP(G791,'Archivo data rimac reclamos'!B:C,2,0)</f>
        <v>#N/A</v>
      </c>
      <c r="AD791" s="334" t="e">
        <f>VLOOKUP(Tabla1[[#This Row],[dn]],'Reporte de casos MAD'!H:W,16,0)</f>
        <v>#N/A</v>
      </c>
      <c r="AE791" s="328" t="e">
        <f>VLOOKUP(Tabla1[[#This Row],[dn]],'HOJA 3 MEDICAMENTOS'!G:Q,11,0)</f>
        <v>#N/A</v>
      </c>
      <c r="AF791" s="329" t="e">
        <f>VLOOKUP(Tabla1[[#This Row],[dn]],'base pendientes viva 1a'!C:Q,15,0)</f>
        <v>#N/A</v>
      </c>
      <c r="AG791" s="329"/>
      <c r="AH791" s="329"/>
      <c r="AI791" s="328" t="str">
        <f>VLOOKUP(Tabla1[[#This Row],[MOTIVO]],clasificador!A:C,2,0)</f>
        <v>Medicamentos</v>
      </c>
      <c r="AJ791" s="328" t="str">
        <f>VLOOKUP(Tabla1[[#This Row],[MOTIVO]],clasificador!A:C,3,0)</f>
        <v>SERVICIO</v>
      </c>
      <c r="AK791" s="329"/>
      <c r="AL791" s="119"/>
      <c r="AM791" s="119"/>
      <c r="AN791" s="119"/>
      <c r="AO791" s="119"/>
      <c r="AP791" s="119"/>
      <c r="AQ791" s="119"/>
      <c r="AR791" s="119"/>
      <c r="AS791" s="119"/>
      <c r="AT791" s="119"/>
      <c r="AU791" s="119"/>
    </row>
    <row r="792" spans="1:47" ht="18.75" customHeight="1">
      <c r="A792" s="328">
        <f>YEAR(Tabla1[[#This Row],[FECHA DEL INCIDENTE]])*100+MONTH(Tabla1[[#This Row],[FECHA DEL INCIDENTE]])</f>
        <v>202602</v>
      </c>
      <c r="B792" s="328" t="s">
        <v>8299</v>
      </c>
      <c r="C792" s="328" t="s">
        <v>6348</v>
      </c>
      <c r="D792" s="328" t="s">
        <v>1067</v>
      </c>
      <c r="E792" s="120" t="s">
        <v>400</v>
      </c>
      <c r="F792" s="328" t="s">
        <v>2</v>
      </c>
      <c r="G792" s="346">
        <v>9538378</v>
      </c>
      <c r="H792" s="334" t="s">
        <v>7652</v>
      </c>
      <c r="I792" s="329"/>
      <c r="J792" s="335">
        <v>999201992</v>
      </c>
      <c r="K792" s="328"/>
      <c r="L792" s="328"/>
      <c r="M792" s="328"/>
      <c r="N792" s="268" t="s">
        <v>6498</v>
      </c>
      <c r="O792" s="1" t="s">
        <v>299</v>
      </c>
      <c r="P792" s="336" t="s">
        <v>8567</v>
      </c>
      <c r="Q792" s="6" t="s">
        <v>270</v>
      </c>
      <c r="R792" s="317" t="s">
        <v>8453</v>
      </c>
      <c r="S792" s="328" t="s">
        <v>331</v>
      </c>
      <c r="T792" s="338">
        <v>46058</v>
      </c>
      <c r="U792" s="348" t="s">
        <v>8568</v>
      </c>
      <c r="V792" s="9">
        <v>46058</v>
      </c>
      <c r="W792" s="328" t="s">
        <v>141</v>
      </c>
      <c r="X792" s="328">
        <f>NETWORKDAYS(Tabla1[[#This Row],[FECHA DEL INCIDENTE]],Tabla1[[#This Row],[FECHA DE RESPUESTA]])</f>
        <v>1</v>
      </c>
      <c r="Y792" s="328" t="str">
        <f>IF(Tabla1[[#This Row],[ESTADO]]="ACTIVA","ACTIVA",IF(Tabla1[[#This Row],[ESTADO]]="CERRADA","CERRADA",IF(Tabla1[[#This Row],[ESTADO]]="TRASLADADA","CERRADA",IF(Tabla1[[#This Row],[ESTADO]]="DESMONTADA","CERRADA",IF(Tabla1[[#This Row],[ESTADO]]="SEGUIMIENTO","ACTIVA")))))</f>
        <v>CERRADA</v>
      </c>
      <c r="Z792" s="328" t="str">
        <f>+IF(Tabla1[[#This Row],[T. RESPUESTA]]&lt;=1,"24 HORAS",IF(Tabla1[[#This Row],[T. RESPUESTA]]=2,"48 HORAS",IF(Tabla1[[#This Row],[T. RESPUESTA]]=3,"72 HORAS",IF(Tabla1[[#This Row],[T. RESPUESTA]]=4,"96 HORAS",IF(Tabla1[[#This Row],[T. RESPUESTA]]=5,"120 HORAS",IF(Tabla1[[#This Row],[T. RESPUESTA]]&gt;=6,"6 DIAS O MAS","ERROR"))))))</f>
        <v>24 HORAS</v>
      </c>
      <c r="AA792" s="120" t="s">
        <v>6355</v>
      </c>
      <c r="AB792" s="120" t="str">
        <f>TEXT(Tabla1[[#This Row],[FECHA DEL INCIDENTE]],"MMM-DD")</f>
        <v>feb-05</v>
      </c>
      <c r="AC792" s="334" t="e">
        <f>VLOOKUP(G792,'Archivo data rimac reclamos'!B:C,2,0)</f>
        <v>#N/A</v>
      </c>
      <c r="AD792" s="334" t="e">
        <f>VLOOKUP(Tabla1[[#This Row],[dn]],'Reporte de casos MAD'!H:W,16,0)</f>
        <v>#N/A</v>
      </c>
      <c r="AE792" s="328" t="e">
        <f>VLOOKUP(Tabla1[[#This Row],[dn]],'HOJA 3 MEDICAMENTOS'!G:Q,11,0)</f>
        <v>#N/A</v>
      </c>
      <c r="AF792" s="329" t="e">
        <f>VLOOKUP(Tabla1[[#This Row],[dn]],'base pendientes viva 1a'!C:Q,15,0)</f>
        <v>#N/A</v>
      </c>
      <c r="AG792" s="329"/>
      <c r="AH792" s="329"/>
      <c r="AI792" s="328" t="str">
        <f>VLOOKUP(Tabla1[[#This Row],[MOTIVO]],clasificador!A:C,2,0)</f>
        <v>Atención Asistencial</v>
      </c>
      <c r="AJ792" s="328" t="str">
        <f>VLOOKUP(Tabla1[[#This Row],[MOTIVO]],clasificador!A:C,3,0)</f>
        <v>CALIDAD</v>
      </c>
      <c r="AK792" s="329"/>
      <c r="AL792" s="119"/>
      <c r="AM792" s="119"/>
      <c r="AN792" s="119"/>
      <c r="AO792" s="119"/>
      <c r="AP792" s="119"/>
      <c r="AQ792" s="119"/>
      <c r="AR792" s="119"/>
      <c r="AS792" s="119"/>
      <c r="AT792" s="119"/>
      <c r="AU792" s="119"/>
    </row>
    <row r="793" spans="1:47" ht="18.75" customHeight="1">
      <c r="A793" s="328">
        <f>YEAR(Tabla1[[#This Row],[FECHA DEL INCIDENTE]])*100+MONTH(Tabla1[[#This Row],[FECHA DEL INCIDENTE]])</f>
        <v>202602</v>
      </c>
      <c r="B793" s="328" t="s">
        <v>8299</v>
      </c>
      <c r="C793" s="328" t="s">
        <v>6348</v>
      </c>
      <c r="D793" s="328" t="s">
        <v>1067</v>
      </c>
      <c r="E793" s="120" t="s">
        <v>400</v>
      </c>
      <c r="F793" s="328" t="s">
        <v>2</v>
      </c>
      <c r="G793" s="346">
        <v>10435218</v>
      </c>
      <c r="H793" s="334" t="s">
        <v>8569</v>
      </c>
      <c r="I793" s="329"/>
      <c r="J793" s="335"/>
      <c r="K793" s="328"/>
      <c r="L793" s="328"/>
      <c r="M793" s="328"/>
      <c r="N793" s="268" t="s">
        <v>6498</v>
      </c>
      <c r="O793" s="1" t="s">
        <v>299</v>
      </c>
      <c r="P793" s="336" t="s">
        <v>8570</v>
      </c>
      <c r="Q793" s="6" t="s">
        <v>313</v>
      </c>
      <c r="R793" s="317" t="s">
        <v>8453</v>
      </c>
      <c r="S793" s="328" t="s">
        <v>331</v>
      </c>
      <c r="T793" s="338">
        <v>46058</v>
      </c>
      <c r="U793" s="348" t="s">
        <v>8571</v>
      </c>
      <c r="V793" s="338">
        <v>46058</v>
      </c>
      <c r="W793" s="328" t="s">
        <v>141</v>
      </c>
      <c r="X793" s="328">
        <f>NETWORKDAYS(Tabla1[[#This Row],[FECHA DEL INCIDENTE]],Tabla1[[#This Row],[FECHA DE RESPUESTA]])</f>
        <v>1</v>
      </c>
      <c r="Y793" s="328" t="str">
        <f>IF(Tabla1[[#This Row],[ESTADO]]="ACTIVA","ACTIVA",IF(Tabla1[[#This Row],[ESTADO]]="CERRADA","CERRADA",IF(Tabla1[[#This Row],[ESTADO]]="TRASLADADA","CERRADA",IF(Tabla1[[#This Row],[ESTADO]]="DESMONTADA","CERRADA",IF(Tabla1[[#This Row],[ESTADO]]="SEGUIMIENTO","ACTIVA")))))</f>
        <v>CERRADA</v>
      </c>
      <c r="Z793" s="328" t="str">
        <f>+IF(Tabla1[[#This Row],[T. RESPUESTA]]&lt;=1,"24 HORAS",IF(Tabla1[[#This Row],[T. RESPUESTA]]=2,"48 HORAS",IF(Tabla1[[#This Row],[T. RESPUESTA]]=3,"72 HORAS",IF(Tabla1[[#This Row],[T. RESPUESTA]]=4,"96 HORAS",IF(Tabla1[[#This Row],[T. RESPUESTA]]=5,"120 HORAS",IF(Tabla1[[#This Row],[T. RESPUESTA]]&gt;=6,"6 DIAS O MAS","ERROR"))))))</f>
        <v>24 HORAS</v>
      </c>
      <c r="AA793" s="120" t="s">
        <v>6355</v>
      </c>
      <c r="AB793" s="120" t="str">
        <f>TEXT(Tabla1[[#This Row],[FECHA DEL INCIDENTE]],"MMM-DD")</f>
        <v>feb-05</v>
      </c>
      <c r="AC793" s="334" t="e">
        <f>VLOOKUP(G793,'Archivo data rimac reclamos'!B:C,2,0)</f>
        <v>#N/A</v>
      </c>
      <c r="AD793" s="334" t="e">
        <f>VLOOKUP(Tabla1[[#This Row],[dn]],'Reporte de casos MAD'!H:W,16,0)</f>
        <v>#N/A</v>
      </c>
      <c r="AE793" s="328" t="e">
        <f>VLOOKUP(Tabla1[[#This Row],[dn]],'HOJA 3 MEDICAMENTOS'!G:Q,11,0)</f>
        <v>#N/A</v>
      </c>
      <c r="AF793" s="329" t="e">
        <f>VLOOKUP(Tabla1[[#This Row],[dn]],'base pendientes viva 1a'!C:Q,15,0)</f>
        <v>#N/A</v>
      </c>
      <c r="AG793" s="329"/>
      <c r="AH793" s="329"/>
      <c r="AI793" s="328" t="str">
        <f>VLOOKUP(Tabla1[[#This Row],[MOTIVO]],clasificador!A:C,2,0)</f>
        <v>Acceso</v>
      </c>
      <c r="AJ793" s="328" t="str">
        <f>VLOOKUP(Tabla1[[#This Row],[MOTIVO]],clasificador!A:C,3,0)</f>
        <v>SERVICIO</v>
      </c>
      <c r="AK793" s="329"/>
      <c r="AL793" s="119"/>
      <c r="AM793" s="119"/>
      <c r="AN793" s="119"/>
      <c r="AO793" s="119"/>
      <c r="AP793" s="119"/>
      <c r="AQ793" s="119"/>
      <c r="AR793" s="119"/>
      <c r="AS793" s="119"/>
      <c r="AT793" s="119"/>
      <c r="AU793" s="119"/>
    </row>
    <row r="794" spans="1:47" ht="18.75" customHeight="1">
      <c r="A794" s="328">
        <f>YEAR(Tabla1[[#This Row],[FECHA DEL INCIDENTE]])*100+MONTH(Tabla1[[#This Row],[FECHA DEL INCIDENTE]])</f>
        <v>202602</v>
      </c>
      <c r="B794" s="1" t="s">
        <v>8299</v>
      </c>
      <c r="C794" s="1" t="s">
        <v>6348</v>
      </c>
      <c r="D794" s="1" t="s">
        <v>1067</v>
      </c>
      <c r="E794" s="1" t="s">
        <v>400</v>
      </c>
      <c r="F794" s="1" t="s">
        <v>2</v>
      </c>
      <c r="G794" s="346">
        <v>7821180</v>
      </c>
      <c r="H794" s="334" t="s">
        <v>8572</v>
      </c>
      <c r="I794" s="329"/>
      <c r="J794" s="335"/>
      <c r="K794" s="328"/>
      <c r="L794" s="328"/>
      <c r="M794" s="328"/>
      <c r="N794" s="268" t="s">
        <v>6498</v>
      </c>
      <c r="O794" s="1" t="s">
        <v>299</v>
      </c>
      <c r="P794" s="336" t="s">
        <v>8573</v>
      </c>
      <c r="Q794" s="6" t="s">
        <v>270</v>
      </c>
      <c r="R794" s="317" t="s">
        <v>8453</v>
      </c>
      <c r="S794" s="328" t="s">
        <v>6539</v>
      </c>
      <c r="T794" s="160">
        <v>46058</v>
      </c>
      <c r="U794" s="348" t="s">
        <v>8574</v>
      </c>
      <c r="V794" s="338">
        <v>46058</v>
      </c>
      <c r="W794" s="328" t="s">
        <v>141</v>
      </c>
      <c r="X794" s="328">
        <f>NETWORKDAYS(Tabla1[[#This Row],[FECHA DEL INCIDENTE]],Tabla1[[#This Row],[FECHA DE RESPUESTA]])</f>
        <v>1</v>
      </c>
      <c r="Y794" s="328" t="str">
        <f>IF(Tabla1[[#This Row],[ESTADO]]="ACTIVA","ACTIVA",IF(Tabla1[[#This Row],[ESTADO]]="CERRADA","CERRADA",IF(Tabla1[[#This Row],[ESTADO]]="TRASLADADA","CERRADA",IF(Tabla1[[#This Row],[ESTADO]]="DESMONTADA","CERRADA",IF(Tabla1[[#This Row],[ESTADO]]="SEGUIMIENTO","ACTIVA")))))</f>
        <v>CERRADA</v>
      </c>
      <c r="Z794" s="328" t="str">
        <f>+IF(Tabla1[[#This Row],[T. RESPUESTA]]&lt;=1,"24 HORAS",IF(Tabla1[[#This Row],[T. RESPUESTA]]=2,"48 HORAS",IF(Tabla1[[#This Row],[T. RESPUESTA]]=3,"72 HORAS",IF(Tabla1[[#This Row],[T. RESPUESTA]]=4,"96 HORAS",IF(Tabla1[[#This Row],[T. RESPUESTA]]=5,"120 HORAS",IF(Tabla1[[#This Row],[T. RESPUESTA]]&gt;=6,"6 DIAS O MAS","ERROR"))))))</f>
        <v>24 HORAS</v>
      </c>
      <c r="AA794" s="120" t="s">
        <v>6355</v>
      </c>
      <c r="AB794" s="120" t="str">
        <f>TEXT(Tabla1[[#This Row],[FECHA DEL INCIDENTE]],"MMM-DD")</f>
        <v>feb-05</v>
      </c>
      <c r="AC794" s="334" t="e">
        <f>VLOOKUP(G794,'Archivo data rimac reclamos'!B:C,2,0)</f>
        <v>#N/A</v>
      </c>
      <c r="AD794" s="334" t="e">
        <f>VLOOKUP(Tabla1[[#This Row],[dn]],'Reporte de casos MAD'!H:W,16,0)</f>
        <v>#N/A</v>
      </c>
      <c r="AE794" s="328" t="e">
        <f>VLOOKUP(Tabla1[[#This Row],[dn]],'HOJA 3 MEDICAMENTOS'!G:Q,11,0)</f>
        <v>#N/A</v>
      </c>
      <c r="AF794" s="329" t="e">
        <f>VLOOKUP(Tabla1[[#This Row],[dn]],'base pendientes viva 1a'!C:Q,15,0)</f>
        <v>#N/A</v>
      </c>
      <c r="AG794" s="329"/>
      <c r="AH794" s="329"/>
      <c r="AI794" s="328" t="str">
        <f>VLOOKUP(Tabla1[[#This Row],[MOTIVO]],clasificador!A:C,2,0)</f>
        <v>Atención Asistencial</v>
      </c>
      <c r="AJ794" s="328" t="str">
        <f>VLOOKUP(Tabla1[[#This Row],[MOTIVO]],clasificador!A:C,3,0)</f>
        <v>CALIDAD</v>
      </c>
      <c r="AK794" s="329"/>
      <c r="AL794" s="119"/>
      <c r="AM794" s="119"/>
      <c r="AN794" s="119"/>
      <c r="AO794" s="119"/>
      <c r="AP794" s="119"/>
      <c r="AQ794" s="119"/>
      <c r="AR794" s="119"/>
      <c r="AS794" s="119"/>
      <c r="AT794" s="119"/>
      <c r="AU794" s="119"/>
    </row>
    <row r="795" spans="1:47" ht="18.75" customHeight="1">
      <c r="A795" s="328">
        <f>YEAR(Tabla1[[#This Row],[FECHA DEL INCIDENTE]])*100+MONTH(Tabla1[[#This Row],[FECHA DEL INCIDENTE]])</f>
        <v>202602</v>
      </c>
      <c r="B795" s="1" t="s">
        <v>8299</v>
      </c>
      <c r="C795" s="1" t="s">
        <v>6348</v>
      </c>
      <c r="D795" s="1" t="s">
        <v>1067</v>
      </c>
      <c r="E795" s="1" t="s">
        <v>400</v>
      </c>
      <c r="F795" s="77" t="s">
        <v>2</v>
      </c>
      <c r="G795" s="346">
        <v>9840855</v>
      </c>
      <c r="H795" s="201" t="s">
        <v>8575</v>
      </c>
      <c r="I795" s="329"/>
      <c r="J795" s="353"/>
      <c r="K795" s="328"/>
      <c r="L795" s="328"/>
      <c r="M795" s="328"/>
      <c r="N795" s="349" t="s">
        <v>6498</v>
      </c>
      <c r="O795" s="1" t="s">
        <v>299</v>
      </c>
      <c r="P795" s="336" t="s">
        <v>8576</v>
      </c>
      <c r="Q795" s="96" t="s">
        <v>6538</v>
      </c>
      <c r="R795" s="317" t="s">
        <v>8453</v>
      </c>
      <c r="S795" s="328" t="s">
        <v>6353</v>
      </c>
      <c r="T795" s="358">
        <v>46058</v>
      </c>
      <c r="U795" s="348" t="s">
        <v>8577</v>
      </c>
      <c r="V795" s="9">
        <v>46062</v>
      </c>
      <c r="W795" s="328" t="s">
        <v>141</v>
      </c>
      <c r="X795" s="328">
        <f>NETWORKDAYS(Tabla1[[#This Row],[FECHA DEL INCIDENTE]],Tabla1[[#This Row],[FECHA DE RESPUESTA]])</f>
        <v>3</v>
      </c>
      <c r="Y795" s="328" t="str">
        <f>IF(Tabla1[[#This Row],[ESTADO]]="ACTIVA","ACTIVA",IF(Tabla1[[#This Row],[ESTADO]]="CERRADA","CERRADA",IF(Tabla1[[#This Row],[ESTADO]]="TRASLADADA","CERRADA",IF(Tabla1[[#This Row],[ESTADO]]="DESMONTADA","CERRADA",IF(Tabla1[[#This Row],[ESTADO]]="SEGUIMIENTO","ACTIVA")))))</f>
        <v>CERRADA</v>
      </c>
      <c r="Z795" s="328" t="str">
        <f>+IF(Tabla1[[#This Row],[T. RESPUESTA]]&lt;=1,"24 HORAS",IF(Tabla1[[#This Row],[T. RESPUESTA]]=2,"48 HORAS",IF(Tabla1[[#This Row],[T. RESPUESTA]]=3,"72 HORAS",IF(Tabla1[[#This Row],[T. RESPUESTA]]=4,"96 HORAS",IF(Tabla1[[#This Row],[T. RESPUESTA]]=5,"120 HORAS",IF(Tabla1[[#This Row],[T. RESPUESTA]]&gt;=6,"6 DIAS O MAS","ERROR"))))))</f>
        <v>72 HORAS</v>
      </c>
      <c r="AA795" s="120" t="s">
        <v>6355</v>
      </c>
      <c r="AB795" s="120" t="str">
        <f>TEXT(Tabla1[[#This Row],[FECHA DEL INCIDENTE]],"MMM-DD")</f>
        <v>feb-05</v>
      </c>
      <c r="AC795" s="334" t="e">
        <f>VLOOKUP(G795,'Archivo data rimac reclamos'!B:C,2,0)</f>
        <v>#N/A</v>
      </c>
      <c r="AD795" s="334" t="e">
        <f>VLOOKUP(Tabla1[[#This Row],[dn]],'Reporte de casos MAD'!H:W,16,0)</f>
        <v>#N/A</v>
      </c>
      <c r="AE795" s="328" t="e">
        <f>VLOOKUP(Tabla1[[#This Row],[dn]],'HOJA 3 MEDICAMENTOS'!G:Q,11,0)</f>
        <v>#N/A</v>
      </c>
      <c r="AF795" s="329" t="e">
        <f>VLOOKUP(Tabla1[[#This Row],[dn]],'base pendientes viva 1a'!C:Q,15,0)</f>
        <v>#N/A</v>
      </c>
      <c r="AG795" s="329"/>
      <c r="AH795" s="329"/>
      <c r="AI795" s="328" t="str">
        <f>VLOOKUP(Tabla1[[#This Row],[MOTIVO]],clasificador!A:C,2,0)</f>
        <v>Fallas TICS</v>
      </c>
      <c r="AJ795" s="328" t="str">
        <f>VLOOKUP(Tabla1[[#This Row],[MOTIVO]],clasificador!A:C,3,0)</f>
        <v>CALIDAD</v>
      </c>
      <c r="AK795" s="329"/>
      <c r="AL795" s="119"/>
      <c r="AM795" s="119"/>
      <c r="AN795" s="119"/>
      <c r="AO795" s="119"/>
      <c r="AP795" s="119"/>
      <c r="AQ795" s="119"/>
      <c r="AR795" s="119"/>
      <c r="AS795" s="119"/>
      <c r="AT795" s="119"/>
      <c r="AU795" s="119"/>
    </row>
    <row r="796" spans="1:47" ht="18.75" customHeight="1">
      <c r="A796" s="328">
        <f>YEAR(Tabla1[[#This Row],[FECHA DEL INCIDENTE]])*100+MONTH(Tabla1[[#This Row],[FECHA DEL INCIDENTE]])</f>
        <v>202602</v>
      </c>
      <c r="B796" s="1" t="s">
        <v>8299</v>
      </c>
      <c r="C796" s="1" t="s">
        <v>6348</v>
      </c>
      <c r="D796" s="1" t="s">
        <v>1067</v>
      </c>
      <c r="E796" s="1" t="s">
        <v>400</v>
      </c>
      <c r="F796" s="77" t="s">
        <v>2</v>
      </c>
      <c r="G796" s="274">
        <v>9840855</v>
      </c>
      <c r="H796" s="201" t="s">
        <v>8578</v>
      </c>
      <c r="I796" s="329"/>
      <c r="J796" s="360"/>
      <c r="K796" s="328"/>
      <c r="L796" s="328"/>
      <c r="M796" s="328"/>
      <c r="N796" s="349" t="s">
        <v>6498</v>
      </c>
      <c r="O796" s="1" t="s">
        <v>299</v>
      </c>
      <c r="P796" s="336" t="s">
        <v>8579</v>
      </c>
      <c r="Q796" s="96" t="s">
        <v>6538</v>
      </c>
      <c r="R796" s="317" t="s">
        <v>8453</v>
      </c>
      <c r="S796" s="328" t="s">
        <v>400</v>
      </c>
      <c r="T796" s="358">
        <v>46058</v>
      </c>
      <c r="U796" s="348" t="s">
        <v>8577</v>
      </c>
      <c r="V796" s="9">
        <v>46062</v>
      </c>
      <c r="W796" s="328" t="s">
        <v>141</v>
      </c>
      <c r="X796" s="328">
        <f>NETWORKDAYS(Tabla1[[#This Row],[FECHA DEL INCIDENTE]],Tabla1[[#This Row],[FECHA DE RESPUESTA]])</f>
        <v>3</v>
      </c>
      <c r="Y796" s="328" t="str">
        <f>IF(Tabla1[[#This Row],[ESTADO]]="ACTIVA","ACTIVA",IF(Tabla1[[#This Row],[ESTADO]]="CERRADA","CERRADA",IF(Tabla1[[#This Row],[ESTADO]]="TRASLADADA","CERRADA",IF(Tabla1[[#This Row],[ESTADO]]="DESMONTADA","CERRADA",IF(Tabla1[[#This Row],[ESTADO]]="SEGUIMIENTO","ACTIVA")))))</f>
        <v>CERRADA</v>
      </c>
      <c r="Z796" s="328" t="str">
        <f>+IF(Tabla1[[#This Row],[T. RESPUESTA]]&lt;=1,"24 HORAS",IF(Tabla1[[#This Row],[T. RESPUESTA]]=2,"48 HORAS",IF(Tabla1[[#This Row],[T. RESPUESTA]]=3,"72 HORAS",IF(Tabla1[[#This Row],[T. RESPUESTA]]=4,"96 HORAS",IF(Tabla1[[#This Row],[T. RESPUESTA]]=5,"120 HORAS",IF(Tabla1[[#This Row],[T. RESPUESTA]]&gt;=6,"6 DIAS O MAS","ERROR"))))))</f>
        <v>72 HORAS</v>
      </c>
      <c r="AA796" s="120" t="s">
        <v>6355</v>
      </c>
      <c r="AB796" s="120" t="str">
        <f>TEXT(Tabla1[[#This Row],[FECHA DEL INCIDENTE]],"MMM-DD")</f>
        <v>feb-05</v>
      </c>
      <c r="AC796" s="334" t="e">
        <f>VLOOKUP(G796,'Archivo data rimac reclamos'!B:C,2,0)</f>
        <v>#N/A</v>
      </c>
      <c r="AD796" s="334" t="e">
        <f>VLOOKUP(Tabla1[[#This Row],[dn]],'Reporte de casos MAD'!H:W,16,0)</f>
        <v>#N/A</v>
      </c>
      <c r="AE796" s="328" t="e">
        <f>VLOOKUP(Tabla1[[#This Row],[dn]],'HOJA 3 MEDICAMENTOS'!G:Q,11,0)</f>
        <v>#N/A</v>
      </c>
      <c r="AF796" s="329" t="e">
        <f>VLOOKUP(Tabla1[[#This Row],[dn]],'base pendientes viva 1a'!C:Q,15,0)</f>
        <v>#N/A</v>
      </c>
      <c r="AG796" s="329"/>
      <c r="AH796" s="329"/>
      <c r="AI796" s="328" t="str">
        <f>VLOOKUP(Tabla1[[#This Row],[MOTIVO]],clasificador!A:C,2,0)</f>
        <v>Fallas TICS</v>
      </c>
      <c r="AJ796" s="328" t="str">
        <f>VLOOKUP(Tabla1[[#This Row],[MOTIVO]],clasificador!A:C,3,0)</f>
        <v>CALIDAD</v>
      </c>
      <c r="AK796" s="329"/>
      <c r="AL796" s="119"/>
      <c r="AM796" s="119"/>
      <c r="AN796" s="119"/>
      <c r="AO796" s="119"/>
      <c r="AP796" s="119"/>
      <c r="AQ796" s="119"/>
      <c r="AR796" s="119"/>
      <c r="AS796" s="119"/>
      <c r="AT796" s="119"/>
      <c r="AU796" s="119"/>
    </row>
    <row r="797" spans="1:47" ht="18.75" customHeight="1">
      <c r="A797" s="328">
        <f>YEAR(Tabla1[[#This Row],[FECHA DEL INCIDENTE]])*100+MONTH(Tabla1[[#This Row],[FECHA DEL INCIDENTE]])</f>
        <v>202602</v>
      </c>
      <c r="B797" s="1" t="s">
        <v>8299</v>
      </c>
      <c r="C797" s="1" t="s">
        <v>6348</v>
      </c>
      <c r="D797" s="1" t="s">
        <v>1067</v>
      </c>
      <c r="E797" s="1" t="s">
        <v>400</v>
      </c>
      <c r="F797" s="1" t="s">
        <v>2</v>
      </c>
      <c r="G797" s="346">
        <v>46706025</v>
      </c>
      <c r="H797" s="334" t="s">
        <v>8580</v>
      </c>
      <c r="I797" s="329"/>
      <c r="J797" s="335">
        <v>912591960</v>
      </c>
      <c r="K797" s="328"/>
      <c r="L797" s="328"/>
      <c r="M797" s="328"/>
      <c r="N797" s="268" t="s">
        <v>6498</v>
      </c>
      <c r="O797" s="1" t="s">
        <v>299</v>
      </c>
      <c r="P797" s="336" t="s">
        <v>8581</v>
      </c>
      <c r="Q797" s="96" t="s">
        <v>6352</v>
      </c>
      <c r="R797" s="317" t="s">
        <v>8453</v>
      </c>
      <c r="S797" s="328" t="s">
        <v>6353</v>
      </c>
      <c r="T797" s="358">
        <v>46058</v>
      </c>
      <c r="U797" s="348" t="s">
        <v>8582</v>
      </c>
      <c r="V797" s="9">
        <v>46062</v>
      </c>
      <c r="W797" s="328" t="s">
        <v>141</v>
      </c>
      <c r="X797" s="328">
        <f>NETWORKDAYS(Tabla1[[#This Row],[FECHA DEL INCIDENTE]],Tabla1[[#This Row],[FECHA DE RESPUESTA]])</f>
        <v>3</v>
      </c>
      <c r="Y797" s="328" t="str">
        <f>IF(Tabla1[[#This Row],[ESTADO]]="ACTIVA","ACTIVA",IF(Tabla1[[#This Row],[ESTADO]]="CERRADA","CERRADA",IF(Tabla1[[#This Row],[ESTADO]]="TRASLADADA","CERRADA",IF(Tabla1[[#This Row],[ESTADO]]="DESMONTADA","CERRADA",IF(Tabla1[[#This Row],[ESTADO]]="SEGUIMIENTO","ACTIVA")))))</f>
        <v>CERRADA</v>
      </c>
      <c r="Z797" s="328" t="str">
        <f>+IF(Tabla1[[#This Row],[T. RESPUESTA]]&lt;=1,"24 HORAS",IF(Tabla1[[#This Row],[T. RESPUESTA]]=2,"48 HORAS",IF(Tabla1[[#This Row],[T. RESPUESTA]]=3,"72 HORAS",IF(Tabla1[[#This Row],[T. RESPUESTA]]=4,"96 HORAS",IF(Tabla1[[#This Row],[T. RESPUESTA]]=5,"120 HORAS",IF(Tabla1[[#This Row],[T. RESPUESTA]]&gt;=6,"6 DIAS O MAS","ERROR"))))))</f>
        <v>72 HORAS</v>
      </c>
      <c r="AA797" s="120" t="s">
        <v>6355</v>
      </c>
      <c r="AB797" s="120" t="str">
        <f>TEXT(Tabla1[[#This Row],[FECHA DEL INCIDENTE]],"MMM-DD")</f>
        <v>feb-05</v>
      </c>
      <c r="AC797" s="334" t="e">
        <f>VLOOKUP(G797,'Archivo data rimac reclamos'!B:C,2,0)</f>
        <v>#N/A</v>
      </c>
      <c r="AD797" s="334" t="e">
        <f>VLOOKUP(Tabla1[[#This Row],[dn]],'Reporte de casos MAD'!H:W,16,0)</f>
        <v>#N/A</v>
      </c>
      <c r="AE797" s="328" t="e">
        <f>VLOOKUP(Tabla1[[#This Row],[dn]],'HOJA 3 MEDICAMENTOS'!G:Q,11,0)</f>
        <v>#N/A</v>
      </c>
      <c r="AF797" s="329" t="e">
        <f>VLOOKUP(Tabla1[[#This Row],[dn]],'base pendientes viva 1a'!C:Q,15,0)</f>
        <v>#N/A</v>
      </c>
      <c r="AG797" s="329"/>
      <c r="AH797" s="329"/>
      <c r="AI797" s="328" t="str">
        <f>VLOOKUP(Tabla1[[#This Row],[MOTIVO]],clasificador!A:C,2,0)</f>
        <v>Medicamentos</v>
      </c>
      <c r="AJ797" s="328" t="str">
        <f>VLOOKUP(Tabla1[[#This Row],[MOTIVO]],clasificador!A:C,3,0)</f>
        <v>SERVICIO</v>
      </c>
      <c r="AK797" s="329"/>
      <c r="AL797" s="119"/>
      <c r="AM797" s="119"/>
      <c r="AN797" s="119"/>
      <c r="AO797" s="119"/>
      <c r="AP797" s="119"/>
      <c r="AQ797" s="119"/>
      <c r="AR797" s="119"/>
      <c r="AS797" s="119"/>
      <c r="AT797" s="119"/>
      <c r="AU797" s="119"/>
    </row>
    <row r="798" spans="1:47" ht="18.75" customHeight="1">
      <c r="A798" s="328">
        <f>YEAR(Tabla1[[#This Row],[FECHA DEL INCIDENTE]])*100+MONTH(Tabla1[[#This Row],[FECHA DEL INCIDENTE]])</f>
        <v>202602</v>
      </c>
      <c r="B798" s="1" t="s">
        <v>8299</v>
      </c>
      <c r="C798" s="1" t="s">
        <v>6348</v>
      </c>
      <c r="D798" s="1" t="s">
        <v>1067</v>
      </c>
      <c r="E798" s="1" t="s">
        <v>400</v>
      </c>
      <c r="F798" s="1" t="s">
        <v>2</v>
      </c>
      <c r="G798" s="346">
        <v>7731756</v>
      </c>
      <c r="H798" s="334" t="s">
        <v>8071</v>
      </c>
      <c r="I798" s="329"/>
      <c r="J798" s="335" t="s">
        <v>8583</v>
      </c>
      <c r="K798" s="328"/>
      <c r="L798" s="328"/>
      <c r="M798" s="328"/>
      <c r="N798" s="268" t="s">
        <v>6498</v>
      </c>
      <c r="O798" s="1" t="s">
        <v>299</v>
      </c>
      <c r="P798" s="336" t="s">
        <v>8584</v>
      </c>
      <c r="Q798" s="96" t="s">
        <v>6352</v>
      </c>
      <c r="R798" s="317" t="s">
        <v>400</v>
      </c>
      <c r="S798" s="328" t="s">
        <v>6353</v>
      </c>
      <c r="T798" s="338">
        <v>46058</v>
      </c>
      <c r="U798" s="211" t="s">
        <v>8585</v>
      </c>
      <c r="V798" s="338">
        <v>46059</v>
      </c>
      <c r="W798" s="328" t="s">
        <v>141</v>
      </c>
      <c r="X798" s="328">
        <f>NETWORKDAYS(Tabla1[[#This Row],[FECHA DEL INCIDENTE]],Tabla1[[#This Row],[FECHA DE RESPUESTA]])</f>
        <v>2</v>
      </c>
      <c r="Y798" s="328" t="str">
        <f>IF(Tabla1[[#This Row],[ESTADO]]="ACTIVA","ACTIVA",IF(Tabla1[[#This Row],[ESTADO]]="CERRADA","CERRADA",IF(Tabla1[[#This Row],[ESTADO]]="TRASLADADA","CERRADA",IF(Tabla1[[#This Row],[ESTADO]]="DESMONTADA","CERRADA",IF(Tabla1[[#This Row],[ESTADO]]="SEGUIMIENTO","ACTIVA")))))</f>
        <v>CERRADA</v>
      </c>
      <c r="Z798" s="328" t="str">
        <f>+IF(Tabla1[[#This Row],[T. RESPUESTA]]&lt;=1,"24 HORAS",IF(Tabla1[[#This Row],[T. RESPUESTA]]=2,"48 HORAS",IF(Tabla1[[#This Row],[T. RESPUESTA]]=3,"72 HORAS",IF(Tabla1[[#This Row],[T. RESPUESTA]]=4,"96 HORAS",IF(Tabla1[[#This Row],[T. RESPUESTA]]=5,"120 HORAS",IF(Tabla1[[#This Row],[T. RESPUESTA]]&gt;=6,"6 DIAS O MAS","ERROR"))))))</f>
        <v>48 HORAS</v>
      </c>
      <c r="AA798" s="120" t="s">
        <v>6355</v>
      </c>
      <c r="AB798" s="120" t="str">
        <f>TEXT(Tabla1[[#This Row],[FECHA DEL INCIDENTE]],"MMM-DD")</f>
        <v>feb-05</v>
      </c>
      <c r="AC798" s="334" t="e">
        <f>VLOOKUP(G798,'Archivo data rimac reclamos'!B:C,2,0)</f>
        <v>#N/A</v>
      </c>
      <c r="AD798" s="334" t="e">
        <f>VLOOKUP(Tabla1[[#This Row],[dn]],'Reporte de casos MAD'!H:W,16,0)</f>
        <v>#N/A</v>
      </c>
      <c r="AE798" s="328" t="e">
        <f>VLOOKUP(Tabla1[[#This Row],[dn]],'HOJA 3 MEDICAMENTOS'!G:Q,11,0)</f>
        <v>#N/A</v>
      </c>
      <c r="AF798" s="329" t="str">
        <f>VLOOKUP(Tabla1[[#This Row],[dn]],'base pendientes viva 1a'!C:Q,15,0)</f>
        <v>SI</v>
      </c>
      <c r="AG798" s="329"/>
      <c r="AH798" s="329"/>
      <c r="AI798" s="328" t="str">
        <f>VLOOKUP(Tabla1[[#This Row],[MOTIVO]],clasificador!A:C,2,0)</f>
        <v>Medicamentos</v>
      </c>
      <c r="AJ798" s="328" t="str">
        <f>VLOOKUP(Tabla1[[#This Row],[MOTIVO]],clasificador!A:C,3,0)</f>
        <v>SERVICIO</v>
      </c>
      <c r="AK798" s="329"/>
      <c r="AL798" s="119"/>
      <c r="AM798" s="119"/>
      <c r="AN798" s="119"/>
      <c r="AO798" s="119"/>
      <c r="AP798" s="119"/>
      <c r="AQ798" s="119"/>
      <c r="AR798" s="119"/>
      <c r="AS798" s="119"/>
      <c r="AT798" s="119"/>
      <c r="AU798" s="119"/>
    </row>
    <row r="799" spans="1:47" ht="18.75" customHeight="1">
      <c r="A799" s="328">
        <f>YEAR(Tabla1[[#This Row],[FECHA DEL INCIDENTE]])*100+MONTH(Tabla1[[#This Row],[FECHA DEL INCIDENTE]])</f>
        <v>202602</v>
      </c>
      <c r="B799" s="1" t="s">
        <v>8299</v>
      </c>
      <c r="C799" s="1" t="s">
        <v>6348</v>
      </c>
      <c r="D799" s="1" t="s">
        <v>1067</v>
      </c>
      <c r="E799" s="1" t="s">
        <v>400</v>
      </c>
      <c r="F799" s="1" t="s">
        <v>2</v>
      </c>
      <c r="G799" s="346">
        <v>795889</v>
      </c>
      <c r="H799" s="334" t="s">
        <v>8586</v>
      </c>
      <c r="I799" s="329"/>
      <c r="J799" s="335" t="s">
        <v>8587</v>
      </c>
      <c r="K799" s="328"/>
      <c r="L799" s="328"/>
      <c r="M799" s="328"/>
      <c r="N799" s="268" t="s">
        <v>6498</v>
      </c>
      <c r="O799" s="1" t="s">
        <v>299</v>
      </c>
      <c r="P799" s="336" t="s">
        <v>8588</v>
      </c>
      <c r="Q799" s="96" t="s">
        <v>313</v>
      </c>
      <c r="R799" s="317" t="s">
        <v>400</v>
      </c>
      <c r="S799" s="328" t="s">
        <v>339</v>
      </c>
      <c r="T799" s="338">
        <v>46059</v>
      </c>
      <c r="U799" s="348" t="s">
        <v>8589</v>
      </c>
      <c r="V799" s="338">
        <v>46059</v>
      </c>
      <c r="W799" s="328" t="s">
        <v>141</v>
      </c>
      <c r="X799" s="328">
        <f>NETWORKDAYS(Tabla1[[#This Row],[FECHA DEL INCIDENTE]],Tabla1[[#This Row],[FECHA DE RESPUESTA]])</f>
        <v>1</v>
      </c>
      <c r="Y799" s="328" t="str">
        <f>IF(Tabla1[[#This Row],[ESTADO]]="ACTIVA","ACTIVA",IF(Tabla1[[#This Row],[ESTADO]]="CERRADA","CERRADA",IF(Tabla1[[#This Row],[ESTADO]]="TRASLADADA","CERRADA",IF(Tabla1[[#This Row],[ESTADO]]="DESMONTADA","CERRADA",IF(Tabla1[[#This Row],[ESTADO]]="SEGUIMIENTO","ACTIVA")))))</f>
        <v>CERRADA</v>
      </c>
      <c r="Z799" s="328" t="str">
        <f>+IF(Tabla1[[#This Row],[T. RESPUESTA]]&lt;=1,"24 HORAS",IF(Tabla1[[#This Row],[T. RESPUESTA]]=2,"48 HORAS",IF(Tabla1[[#This Row],[T. RESPUESTA]]=3,"72 HORAS",IF(Tabla1[[#This Row],[T. RESPUESTA]]=4,"96 HORAS",IF(Tabla1[[#This Row],[T. RESPUESTA]]=5,"120 HORAS",IF(Tabla1[[#This Row],[T. RESPUESTA]]&gt;=6,"6 DIAS O MAS","ERROR"))))))</f>
        <v>24 HORAS</v>
      </c>
      <c r="AA799" s="120" t="s">
        <v>6355</v>
      </c>
      <c r="AB799" s="120" t="str">
        <f>TEXT(Tabla1[[#This Row],[FECHA DEL INCIDENTE]],"MMM-DD")</f>
        <v>feb-06</v>
      </c>
      <c r="AC799" s="334" t="e">
        <f>VLOOKUP(G799,'Archivo data rimac reclamos'!B:C,2,0)</f>
        <v>#N/A</v>
      </c>
      <c r="AD799" s="334" t="e">
        <f>VLOOKUP(Tabla1[[#This Row],[dn]],'Reporte de casos MAD'!H:W,16,0)</f>
        <v>#N/A</v>
      </c>
      <c r="AE799" s="328" t="e">
        <f>VLOOKUP(Tabla1[[#This Row],[dn]],'HOJA 3 MEDICAMENTOS'!G:Q,11,0)</f>
        <v>#N/A</v>
      </c>
      <c r="AF799" s="329" t="e">
        <f>VLOOKUP(Tabla1[[#This Row],[dn]],'base pendientes viva 1a'!C:Q,15,0)</f>
        <v>#N/A</v>
      </c>
      <c r="AG799" s="329"/>
      <c r="AH799" s="329"/>
      <c r="AI799" s="328" t="str">
        <f>VLOOKUP(Tabla1[[#This Row],[MOTIVO]],clasificador!A:C,2,0)</f>
        <v>Acceso</v>
      </c>
      <c r="AJ799" s="328" t="str">
        <f>VLOOKUP(Tabla1[[#This Row],[MOTIVO]],clasificador!A:C,3,0)</f>
        <v>SERVICIO</v>
      </c>
      <c r="AK799" s="329"/>
      <c r="AL799" s="119"/>
      <c r="AM799" s="119"/>
      <c r="AN799" s="119"/>
      <c r="AO799" s="119"/>
      <c r="AP799" s="119"/>
      <c r="AQ799" s="119"/>
      <c r="AR799" s="119"/>
      <c r="AS799" s="119"/>
      <c r="AT799" s="119"/>
      <c r="AU799" s="119"/>
    </row>
    <row r="800" spans="1:47" ht="18.75" customHeight="1">
      <c r="A800" s="328">
        <f>YEAR(Tabla1[[#This Row],[FECHA DEL INCIDENTE]])*100+MONTH(Tabla1[[#This Row],[FECHA DEL INCIDENTE]])</f>
        <v>202602</v>
      </c>
      <c r="B800" s="1" t="s">
        <v>8299</v>
      </c>
      <c r="C800" s="1" t="s">
        <v>6348</v>
      </c>
      <c r="D800" s="1" t="s">
        <v>1067</v>
      </c>
      <c r="E800" s="1" t="s">
        <v>400</v>
      </c>
      <c r="F800" s="1" t="s">
        <v>2</v>
      </c>
      <c r="G800" s="346">
        <v>7763839</v>
      </c>
      <c r="H800" s="334" t="s">
        <v>8590</v>
      </c>
      <c r="I800" s="329"/>
      <c r="J800" s="335"/>
      <c r="K800" s="328"/>
      <c r="L800" s="328"/>
      <c r="M800" s="328"/>
      <c r="N800" s="349" t="s">
        <v>298</v>
      </c>
      <c r="O800" s="1" t="s">
        <v>299</v>
      </c>
      <c r="P800" s="340" t="s">
        <v>8591</v>
      </c>
      <c r="Q800" s="96" t="s">
        <v>270</v>
      </c>
      <c r="R800" s="317" t="s">
        <v>8453</v>
      </c>
      <c r="S800" s="328" t="s">
        <v>6353</v>
      </c>
      <c r="T800" s="338">
        <v>46059</v>
      </c>
      <c r="U800" s="348" t="s">
        <v>8592</v>
      </c>
      <c r="V800" s="338">
        <v>46062</v>
      </c>
      <c r="W800" s="328" t="s">
        <v>141</v>
      </c>
      <c r="X800" s="328">
        <f>NETWORKDAYS(Tabla1[[#This Row],[FECHA DEL INCIDENTE]],Tabla1[[#This Row],[FECHA DE RESPUESTA]])</f>
        <v>2</v>
      </c>
      <c r="Y800" s="328" t="str">
        <f>IF(Tabla1[[#This Row],[ESTADO]]="ACTIVA","ACTIVA",IF(Tabla1[[#This Row],[ESTADO]]="CERRADA","CERRADA",IF(Tabla1[[#This Row],[ESTADO]]="TRASLADADA","CERRADA",IF(Tabla1[[#This Row],[ESTADO]]="DESMONTADA","CERRADA",IF(Tabla1[[#This Row],[ESTADO]]="SEGUIMIENTO","ACTIVA")))))</f>
        <v>CERRADA</v>
      </c>
      <c r="Z800" s="328" t="str">
        <f>+IF(Tabla1[[#This Row],[T. RESPUESTA]]&lt;=1,"24 HORAS",IF(Tabla1[[#This Row],[T. RESPUESTA]]=2,"48 HORAS",IF(Tabla1[[#This Row],[T. RESPUESTA]]=3,"72 HORAS",IF(Tabla1[[#This Row],[T. RESPUESTA]]=4,"96 HORAS",IF(Tabla1[[#This Row],[T. RESPUESTA]]=5,"120 HORAS",IF(Tabla1[[#This Row],[T. RESPUESTA]]&gt;=6,"6 DIAS O MAS","ERROR"))))))</f>
        <v>48 HORAS</v>
      </c>
      <c r="AA800" s="120" t="s">
        <v>6355</v>
      </c>
      <c r="AB800" s="120" t="str">
        <f>TEXT(Tabla1[[#This Row],[FECHA DEL INCIDENTE]],"MMM-DD")</f>
        <v>feb-06</v>
      </c>
      <c r="AC800" s="334" t="e">
        <f>VLOOKUP(G800,'Archivo data rimac reclamos'!B:C,2,0)</f>
        <v>#N/A</v>
      </c>
      <c r="AD800" s="334" t="e">
        <f>VLOOKUP(Tabla1[[#This Row],[dn]],'Reporte de casos MAD'!H:W,16,0)</f>
        <v>#N/A</v>
      </c>
      <c r="AE800" s="328" t="e">
        <f>VLOOKUP(Tabla1[[#This Row],[dn]],'HOJA 3 MEDICAMENTOS'!G:Q,11,0)</f>
        <v>#N/A</v>
      </c>
      <c r="AF800" s="329" t="e">
        <f>VLOOKUP(Tabla1[[#This Row],[dn]],'base pendientes viva 1a'!C:Q,15,0)</f>
        <v>#N/A</v>
      </c>
      <c r="AG800" s="329"/>
      <c r="AH800" s="329"/>
      <c r="AI800" s="328" t="str">
        <f>VLOOKUP(Tabla1[[#This Row],[MOTIVO]],clasificador!A:C,2,0)</f>
        <v>Atención Asistencial</v>
      </c>
      <c r="AJ800" s="328" t="str">
        <f>VLOOKUP(Tabla1[[#This Row],[MOTIVO]],clasificador!A:C,3,0)</f>
        <v>CALIDAD</v>
      </c>
      <c r="AK800" s="329"/>
      <c r="AL800" s="119"/>
      <c r="AM800" s="119"/>
      <c r="AN800" s="119"/>
      <c r="AO800" s="119"/>
      <c r="AP800" s="119"/>
      <c r="AQ800" s="119"/>
      <c r="AR800" s="119"/>
      <c r="AS800" s="119"/>
      <c r="AT800" s="119"/>
      <c r="AU800" s="119"/>
    </row>
    <row r="801" spans="1:47" ht="18.75" customHeight="1">
      <c r="A801" s="328">
        <f>YEAR(Tabla1[[#This Row],[FECHA DEL INCIDENTE]])*100+MONTH(Tabla1[[#This Row],[FECHA DEL INCIDENTE]])</f>
        <v>202602</v>
      </c>
      <c r="B801" s="1" t="s">
        <v>8299</v>
      </c>
      <c r="C801" s="1" t="s">
        <v>6348</v>
      </c>
      <c r="D801" s="1" t="s">
        <v>1067</v>
      </c>
      <c r="E801" s="1" t="s">
        <v>400</v>
      </c>
      <c r="F801" s="1" t="s">
        <v>2</v>
      </c>
      <c r="G801" s="346">
        <v>7613193</v>
      </c>
      <c r="H801" s="334" t="s">
        <v>8066</v>
      </c>
      <c r="I801" s="329"/>
      <c r="J801" s="335"/>
      <c r="K801" s="328"/>
      <c r="L801" s="328"/>
      <c r="M801" s="328"/>
      <c r="N801" s="268" t="s">
        <v>6498</v>
      </c>
      <c r="O801" s="1" t="s">
        <v>299</v>
      </c>
      <c r="P801" s="336" t="s">
        <v>8593</v>
      </c>
      <c r="Q801" s="96" t="s">
        <v>6352</v>
      </c>
      <c r="R801" s="317" t="s">
        <v>400</v>
      </c>
      <c r="S801" s="328" t="s">
        <v>6353</v>
      </c>
      <c r="T801" s="338">
        <v>46059</v>
      </c>
      <c r="U801" s="348" t="s">
        <v>8594</v>
      </c>
      <c r="V801" s="160">
        <v>46062</v>
      </c>
      <c r="W801" s="328" t="s">
        <v>141</v>
      </c>
      <c r="X801" s="328">
        <f>NETWORKDAYS(Tabla1[[#This Row],[FECHA DEL INCIDENTE]],Tabla1[[#This Row],[FECHA DE RESPUESTA]])</f>
        <v>2</v>
      </c>
      <c r="Y801" s="328" t="str">
        <f>IF(Tabla1[[#This Row],[ESTADO]]="ACTIVA","ACTIVA",IF(Tabla1[[#This Row],[ESTADO]]="CERRADA","CERRADA",IF(Tabla1[[#This Row],[ESTADO]]="TRASLADADA","CERRADA",IF(Tabla1[[#This Row],[ESTADO]]="DESMONTADA","CERRADA",IF(Tabla1[[#This Row],[ESTADO]]="SEGUIMIENTO","ACTIVA")))))</f>
        <v>CERRADA</v>
      </c>
      <c r="Z801" s="328" t="str">
        <f>+IF(Tabla1[[#This Row],[T. RESPUESTA]]&lt;=1,"24 HORAS",IF(Tabla1[[#This Row],[T. RESPUESTA]]=2,"48 HORAS",IF(Tabla1[[#This Row],[T. RESPUESTA]]=3,"72 HORAS",IF(Tabla1[[#This Row],[T. RESPUESTA]]=4,"96 HORAS",IF(Tabla1[[#This Row],[T. RESPUESTA]]=5,"120 HORAS",IF(Tabla1[[#This Row],[T. RESPUESTA]]&gt;=6,"6 DIAS O MAS","ERROR"))))))</f>
        <v>48 HORAS</v>
      </c>
      <c r="AA801" s="120" t="s">
        <v>6355</v>
      </c>
      <c r="AB801" s="120" t="str">
        <f>TEXT(Tabla1[[#This Row],[FECHA DEL INCIDENTE]],"MMM-DD")</f>
        <v>feb-06</v>
      </c>
      <c r="AC801" s="334" t="e">
        <f>VLOOKUP(G801,'Archivo data rimac reclamos'!B:C,2,0)</f>
        <v>#N/A</v>
      </c>
      <c r="AD801" s="334" t="e">
        <f>VLOOKUP(Tabla1[[#This Row],[dn]],'Reporte de casos MAD'!H:W,16,0)</f>
        <v>#N/A</v>
      </c>
      <c r="AE801" s="328" t="e">
        <f>VLOOKUP(Tabla1[[#This Row],[dn]],'HOJA 3 MEDICAMENTOS'!G:Q,11,0)</f>
        <v>#N/A</v>
      </c>
      <c r="AF801" s="329" t="e">
        <f>VLOOKUP(Tabla1[[#This Row],[dn]],'base pendientes viva 1a'!C:Q,15,0)</f>
        <v>#N/A</v>
      </c>
      <c r="AG801" s="329"/>
      <c r="AH801" s="329"/>
      <c r="AI801" s="328" t="str">
        <f>VLOOKUP(Tabla1[[#This Row],[MOTIVO]],clasificador!A:C,2,0)</f>
        <v>Medicamentos</v>
      </c>
      <c r="AJ801" s="328" t="str">
        <f>VLOOKUP(Tabla1[[#This Row],[MOTIVO]],clasificador!A:C,3,0)</f>
        <v>SERVICIO</v>
      </c>
      <c r="AK801" s="329"/>
      <c r="AL801" s="119"/>
      <c r="AM801" s="119"/>
      <c r="AN801" s="119"/>
      <c r="AO801" s="119"/>
      <c r="AP801" s="119"/>
      <c r="AQ801" s="119"/>
      <c r="AR801" s="119"/>
      <c r="AS801" s="119"/>
      <c r="AT801" s="119"/>
      <c r="AU801" s="119"/>
    </row>
    <row r="802" spans="1:47" ht="18.75" customHeight="1">
      <c r="A802" s="328">
        <f>YEAR(Tabla1[[#This Row],[FECHA DEL INCIDENTE]])*100+MONTH(Tabla1[[#This Row],[FECHA DEL INCIDENTE]])</f>
        <v>202602</v>
      </c>
      <c r="B802" s="1" t="s">
        <v>8299</v>
      </c>
      <c r="C802" s="1" t="s">
        <v>6348</v>
      </c>
      <c r="D802" s="1" t="s">
        <v>1067</v>
      </c>
      <c r="E802" s="1" t="s">
        <v>400</v>
      </c>
      <c r="F802" s="1" t="s">
        <v>2</v>
      </c>
      <c r="G802" s="346">
        <v>9292195</v>
      </c>
      <c r="H802" s="334" t="s">
        <v>8595</v>
      </c>
      <c r="I802" s="329"/>
      <c r="J802" s="335"/>
      <c r="K802" s="328"/>
      <c r="L802" s="328"/>
      <c r="M802" s="328"/>
      <c r="N802" s="268" t="s">
        <v>6498</v>
      </c>
      <c r="O802" s="1" t="s">
        <v>299</v>
      </c>
      <c r="P802" s="340" t="s">
        <v>8596</v>
      </c>
      <c r="Q802" s="96" t="s">
        <v>6538</v>
      </c>
      <c r="R802" s="317" t="s">
        <v>400</v>
      </c>
      <c r="S802" s="328" t="s">
        <v>6539</v>
      </c>
      <c r="T802" s="338">
        <v>46059</v>
      </c>
      <c r="U802" s="359" t="s">
        <v>8597</v>
      </c>
      <c r="V802" s="9">
        <v>46063</v>
      </c>
      <c r="W802" s="328" t="s">
        <v>141</v>
      </c>
      <c r="X802" s="328">
        <f>NETWORKDAYS(Tabla1[[#This Row],[FECHA DEL INCIDENTE]],Tabla1[[#This Row],[FECHA DE RESPUESTA]])</f>
        <v>3</v>
      </c>
      <c r="Y802" s="328" t="str">
        <f>IF(Tabla1[[#This Row],[ESTADO]]="ACTIVA","ACTIVA",IF(Tabla1[[#This Row],[ESTADO]]="CERRADA","CERRADA",IF(Tabla1[[#This Row],[ESTADO]]="TRASLADADA","CERRADA",IF(Tabla1[[#This Row],[ESTADO]]="DESMONTADA","CERRADA",IF(Tabla1[[#This Row],[ESTADO]]="SEGUIMIENTO","ACTIVA")))))</f>
        <v>CERRADA</v>
      </c>
      <c r="Z802" s="328" t="str">
        <f>+IF(Tabla1[[#This Row],[T. RESPUESTA]]&lt;=1,"24 HORAS",IF(Tabla1[[#This Row],[T. RESPUESTA]]=2,"48 HORAS",IF(Tabla1[[#This Row],[T. RESPUESTA]]=3,"72 HORAS",IF(Tabla1[[#This Row],[T. RESPUESTA]]=4,"96 HORAS",IF(Tabla1[[#This Row],[T. RESPUESTA]]=5,"120 HORAS",IF(Tabla1[[#This Row],[T. RESPUESTA]]&gt;=6,"6 DIAS O MAS","ERROR"))))))</f>
        <v>72 HORAS</v>
      </c>
      <c r="AA802" s="120" t="s">
        <v>6355</v>
      </c>
      <c r="AB802" s="120" t="str">
        <f>TEXT(Tabla1[[#This Row],[FECHA DEL INCIDENTE]],"MMM-DD")</f>
        <v>feb-06</v>
      </c>
      <c r="AC802" s="334" t="e">
        <f>VLOOKUP(G802,'Archivo data rimac reclamos'!B:C,2,0)</f>
        <v>#N/A</v>
      </c>
      <c r="AD802" s="334" t="e">
        <f>VLOOKUP(Tabla1[[#This Row],[dn]],'Reporte de casos MAD'!H:W,16,0)</f>
        <v>#N/A</v>
      </c>
      <c r="AE802" s="328" t="e">
        <f>VLOOKUP(Tabla1[[#This Row],[dn]],'HOJA 3 MEDICAMENTOS'!G:Q,11,0)</f>
        <v>#N/A</v>
      </c>
      <c r="AF802" s="329" t="e">
        <f>VLOOKUP(Tabla1[[#This Row],[dn]],'base pendientes viva 1a'!C:Q,15,0)</f>
        <v>#N/A</v>
      </c>
      <c r="AG802" s="329"/>
      <c r="AH802" s="329"/>
      <c r="AI802" s="328" t="str">
        <f>VLOOKUP(Tabla1[[#This Row],[MOTIVO]],clasificador!A:C,2,0)</f>
        <v>Fallas TICS</v>
      </c>
      <c r="AJ802" s="328" t="str">
        <f>VLOOKUP(Tabla1[[#This Row],[MOTIVO]],clasificador!A:C,3,0)</f>
        <v>CALIDAD</v>
      </c>
      <c r="AK802" s="329"/>
      <c r="AL802" s="119"/>
      <c r="AM802" s="119"/>
      <c r="AN802" s="119"/>
      <c r="AO802" s="119"/>
      <c r="AP802" s="119"/>
      <c r="AQ802" s="119"/>
      <c r="AR802" s="119"/>
      <c r="AS802" s="119"/>
      <c r="AT802" s="119"/>
      <c r="AU802" s="119"/>
    </row>
    <row r="803" spans="1:47" ht="18.75" customHeight="1">
      <c r="A803" s="328">
        <f>YEAR(Tabla1[[#This Row],[FECHA DEL INCIDENTE]])*100+MONTH(Tabla1[[#This Row],[FECHA DEL INCIDENTE]])</f>
        <v>202602</v>
      </c>
      <c r="B803" s="1" t="s">
        <v>8299</v>
      </c>
      <c r="C803" s="1" t="s">
        <v>6348</v>
      </c>
      <c r="D803" s="1" t="s">
        <v>1067</v>
      </c>
      <c r="E803" s="1" t="s">
        <v>400</v>
      </c>
      <c r="F803" s="1" t="s">
        <v>2</v>
      </c>
      <c r="G803" s="346">
        <v>9709530</v>
      </c>
      <c r="H803" s="334" t="s">
        <v>8598</v>
      </c>
      <c r="I803" s="329"/>
      <c r="J803" s="335">
        <v>932973250</v>
      </c>
      <c r="K803" s="328"/>
      <c r="L803" s="328"/>
      <c r="M803" s="328"/>
      <c r="N803" s="268" t="s">
        <v>6498</v>
      </c>
      <c r="O803" s="1" t="s">
        <v>299</v>
      </c>
      <c r="P803" s="336" t="s">
        <v>8599</v>
      </c>
      <c r="Q803" s="96" t="s">
        <v>313</v>
      </c>
      <c r="R803" s="317" t="s">
        <v>8453</v>
      </c>
      <c r="S803" s="328" t="s">
        <v>339</v>
      </c>
      <c r="T803" s="338">
        <v>46062</v>
      </c>
      <c r="U803" s="348" t="s">
        <v>8600</v>
      </c>
      <c r="V803" s="338">
        <v>46062</v>
      </c>
      <c r="W803" s="328" t="s">
        <v>141</v>
      </c>
      <c r="X803" s="328">
        <f>NETWORKDAYS(Tabla1[[#This Row],[FECHA DEL INCIDENTE]],Tabla1[[#This Row],[FECHA DE RESPUESTA]])</f>
        <v>1</v>
      </c>
      <c r="Y803" s="328" t="str">
        <f>IF(Tabla1[[#This Row],[ESTADO]]="ACTIVA","ACTIVA",IF(Tabla1[[#This Row],[ESTADO]]="CERRADA","CERRADA",IF(Tabla1[[#This Row],[ESTADO]]="TRASLADADA","CERRADA",IF(Tabla1[[#This Row],[ESTADO]]="DESMONTADA","CERRADA",IF(Tabla1[[#This Row],[ESTADO]]="SEGUIMIENTO","ACTIVA")))))</f>
        <v>CERRADA</v>
      </c>
      <c r="Z803" s="328" t="str">
        <f>+IF(Tabla1[[#This Row],[T. RESPUESTA]]&lt;=1,"24 HORAS",IF(Tabla1[[#This Row],[T. RESPUESTA]]=2,"48 HORAS",IF(Tabla1[[#This Row],[T. RESPUESTA]]=3,"72 HORAS",IF(Tabla1[[#This Row],[T. RESPUESTA]]=4,"96 HORAS",IF(Tabla1[[#This Row],[T. RESPUESTA]]=5,"120 HORAS",IF(Tabla1[[#This Row],[T. RESPUESTA]]&gt;=6,"6 DIAS O MAS","ERROR"))))))</f>
        <v>24 HORAS</v>
      </c>
      <c r="AA803" s="120" t="s">
        <v>6355</v>
      </c>
      <c r="AB803" s="120" t="str">
        <f>TEXT(Tabla1[[#This Row],[FECHA DEL INCIDENTE]],"MMM-DD")</f>
        <v>feb-09</v>
      </c>
      <c r="AC803" s="334" t="e">
        <f>VLOOKUP(G803,'Archivo data rimac reclamos'!B:C,2,0)</f>
        <v>#N/A</v>
      </c>
      <c r="AD803" s="334" t="e">
        <f>VLOOKUP(Tabla1[[#This Row],[dn]],'Reporte de casos MAD'!H:W,16,0)</f>
        <v>#N/A</v>
      </c>
      <c r="AE803" s="328" t="e">
        <f>VLOOKUP(Tabla1[[#This Row],[dn]],'HOJA 3 MEDICAMENTOS'!G:Q,11,0)</f>
        <v>#N/A</v>
      </c>
      <c r="AF803" s="329" t="e">
        <f>VLOOKUP(Tabla1[[#This Row],[dn]],'base pendientes viva 1a'!C:Q,15,0)</f>
        <v>#N/A</v>
      </c>
      <c r="AG803" s="329"/>
      <c r="AH803" s="329"/>
      <c r="AI803" s="328" t="str">
        <f>VLOOKUP(Tabla1[[#This Row],[MOTIVO]],clasificador!A:C,2,0)</f>
        <v>Acceso</v>
      </c>
      <c r="AJ803" s="328" t="str">
        <f>VLOOKUP(Tabla1[[#This Row],[MOTIVO]],clasificador!A:C,3,0)</f>
        <v>SERVICIO</v>
      </c>
      <c r="AK803" s="329"/>
      <c r="AL803" s="119"/>
      <c r="AM803" s="119"/>
      <c r="AN803" s="119"/>
      <c r="AO803" s="119"/>
      <c r="AP803" s="119"/>
      <c r="AQ803" s="119"/>
      <c r="AR803" s="119"/>
      <c r="AS803" s="119"/>
      <c r="AT803" s="119"/>
      <c r="AU803" s="119"/>
    </row>
    <row r="804" spans="1:47" ht="18.75" customHeight="1">
      <c r="A804" s="328">
        <f>YEAR(Tabla1[[#This Row],[FECHA DEL INCIDENTE]])*100+MONTH(Tabla1[[#This Row],[FECHA DEL INCIDENTE]])</f>
        <v>202602</v>
      </c>
      <c r="B804" s="1" t="s">
        <v>8299</v>
      </c>
      <c r="C804" s="1" t="s">
        <v>6348</v>
      </c>
      <c r="D804" s="1" t="s">
        <v>1067</v>
      </c>
      <c r="E804" s="1" t="s">
        <v>400</v>
      </c>
      <c r="F804" s="1" t="s">
        <v>2</v>
      </c>
      <c r="G804" s="273">
        <v>7731756</v>
      </c>
      <c r="H804" s="334" t="s">
        <v>8071</v>
      </c>
      <c r="I804" s="329"/>
      <c r="J804" s="335">
        <v>996437874</v>
      </c>
      <c r="K804" s="328"/>
      <c r="L804" s="328"/>
      <c r="M804" s="328"/>
      <c r="N804" s="268" t="s">
        <v>6498</v>
      </c>
      <c r="O804" s="1" t="s">
        <v>299</v>
      </c>
      <c r="P804" s="336" t="s">
        <v>8601</v>
      </c>
      <c r="Q804" s="96" t="s">
        <v>6352</v>
      </c>
      <c r="R804" s="317" t="s">
        <v>8453</v>
      </c>
      <c r="S804" s="328" t="s">
        <v>6353</v>
      </c>
      <c r="T804" s="338">
        <v>46062</v>
      </c>
      <c r="U804" s="348" t="s">
        <v>8602</v>
      </c>
      <c r="V804" s="338">
        <v>46062</v>
      </c>
      <c r="W804" s="328" t="s">
        <v>141</v>
      </c>
      <c r="X804" s="328">
        <f>NETWORKDAYS(Tabla1[[#This Row],[FECHA DEL INCIDENTE]],Tabla1[[#This Row],[FECHA DE RESPUESTA]])</f>
        <v>1</v>
      </c>
      <c r="Y804" s="328" t="str">
        <f>IF(Tabla1[[#This Row],[ESTADO]]="ACTIVA","ACTIVA",IF(Tabla1[[#This Row],[ESTADO]]="CERRADA","CERRADA",IF(Tabla1[[#This Row],[ESTADO]]="TRASLADADA","CERRADA",IF(Tabla1[[#This Row],[ESTADO]]="DESMONTADA","CERRADA",IF(Tabla1[[#This Row],[ESTADO]]="SEGUIMIENTO","ACTIVA")))))</f>
        <v>CERRADA</v>
      </c>
      <c r="Z804" s="328" t="str">
        <f>+IF(Tabla1[[#This Row],[T. RESPUESTA]]&lt;=1,"24 HORAS",IF(Tabla1[[#This Row],[T. RESPUESTA]]=2,"48 HORAS",IF(Tabla1[[#This Row],[T. RESPUESTA]]=3,"72 HORAS",IF(Tabla1[[#This Row],[T. RESPUESTA]]=4,"96 HORAS",IF(Tabla1[[#This Row],[T. RESPUESTA]]=5,"120 HORAS",IF(Tabla1[[#This Row],[T. RESPUESTA]]&gt;=6,"6 DIAS O MAS","ERROR"))))))</f>
        <v>24 HORAS</v>
      </c>
      <c r="AA804" s="120" t="s">
        <v>6355</v>
      </c>
      <c r="AB804" s="120" t="str">
        <f>TEXT(Tabla1[[#This Row],[FECHA DEL INCIDENTE]],"MMM-DD")</f>
        <v>feb-09</v>
      </c>
      <c r="AC804" s="334" t="e">
        <f>VLOOKUP(G804,'Archivo data rimac reclamos'!B:C,2,0)</f>
        <v>#N/A</v>
      </c>
      <c r="AD804" s="334" t="e">
        <f>VLOOKUP(Tabla1[[#This Row],[dn]],'Reporte de casos MAD'!H:W,16,0)</f>
        <v>#N/A</v>
      </c>
      <c r="AE804" s="328" t="e">
        <f>VLOOKUP(Tabla1[[#This Row],[dn]],'HOJA 3 MEDICAMENTOS'!G:Q,11,0)</f>
        <v>#N/A</v>
      </c>
      <c r="AF804" s="329" t="str">
        <f>VLOOKUP(Tabla1[[#This Row],[dn]],'base pendientes viva 1a'!C:Q,15,0)</f>
        <v>SI</v>
      </c>
      <c r="AG804" s="329"/>
      <c r="AH804" s="329"/>
      <c r="AI804" s="328" t="str">
        <f>VLOOKUP(Tabla1[[#This Row],[MOTIVO]],clasificador!A:C,2,0)</f>
        <v>Medicamentos</v>
      </c>
      <c r="AJ804" s="328" t="str">
        <f>VLOOKUP(Tabla1[[#This Row],[MOTIVO]],clasificador!A:C,3,0)</f>
        <v>SERVICIO</v>
      </c>
      <c r="AK804" s="329"/>
      <c r="AL804" s="119"/>
      <c r="AM804" s="119"/>
      <c r="AN804" s="119"/>
      <c r="AO804" s="119"/>
      <c r="AP804" s="119"/>
      <c r="AQ804" s="119"/>
      <c r="AR804" s="119"/>
      <c r="AS804" s="119"/>
      <c r="AT804" s="119"/>
      <c r="AU804" s="119"/>
    </row>
    <row r="805" spans="1:47" ht="18.75" customHeight="1">
      <c r="A805" s="328">
        <f>YEAR(Tabla1[[#This Row],[FECHA DEL INCIDENTE]])*100+MONTH(Tabla1[[#This Row],[FECHA DEL INCIDENTE]])</f>
        <v>202602</v>
      </c>
      <c r="B805" s="1" t="s">
        <v>8299</v>
      </c>
      <c r="C805" s="1" t="s">
        <v>6348</v>
      </c>
      <c r="D805" s="1" t="s">
        <v>1067</v>
      </c>
      <c r="E805" s="1" t="s">
        <v>400</v>
      </c>
      <c r="F805" s="1" t="s">
        <v>2</v>
      </c>
      <c r="G805" s="346">
        <v>8533824</v>
      </c>
      <c r="H805" s="334" t="s">
        <v>8603</v>
      </c>
      <c r="I805" s="329"/>
      <c r="J805" s="335">
        <v>996979865</v>
      </c>
      <c r="K805" s="328"/>
      <c r="L805" s="328"/>
      <c r="M805" s="328"/>
      <c r="N805" s="268" t="s">
        <v>6498</v>
      </c>
      <c r="O805" s="1" t="s">
        <v>299</v>
      </c>
      <c r="P805" s="336" t="s">
        <v>8604</v>
      </c>
      <c r="Q805" s="96" t="s">
        <v>313</v>
      </c>
      <c r="R805" s="317" t="s">
        <v>8453</v>
      </c>
      <c r="S805" s="328" t="s">
        <v>6539</v>
      </c>
      <c r="T805" s="338">
        <v>46062</v>
      </c>
      <c r="U805" s="348" t="s">
        <v>8605</v>
      </c>
      <c r="V805" s="9">
        <v>46062</v>
      </c>
      <c r="W805" s="328" t="s">
        <v>141</v>
      </c>
      <c r="X805" s="328">
        <f>NETWORKDAYS(Tabla1[[#This Row],[FECHA DEL INCIDENTE]],Tabla1[[#This Row],[FECHA DE RESPUESTA]])</f>
        <v>1</v>
      </c>
      <c r="Y805" s="328" t="str">
        <f>IF(Tabla1[[#This Row],[ESTADO]]="ACTIVA","ACTIVA",IF(Tabla1[[#This Row],[ESTADO]]="CERRADA","CERRADA",IF(Tabla1[[#This Row],[ESTADO]]="TRASLADADA","CERRADA",IF(Tabla1[[#This Row],[ESTADO]]="DESMONTADA","CERRADA",IF(Tabla1[[#This Row],[ESTADO]]="SEGUIMIENTO","ACTIVA")))))</f>
        <v>CERRADA</v>
      </c>
      <c r="Z805" s="328" t="str">
        <f>+IF(Tabla1[[#This Row],[T. RESPUESTA]]&lt;=1,"24 HORAS",IF(Tabla1[[#This Row],[T. RESPUESTA]]=2,"48 HORAS",IF(Tabla1[[#This Row],[T. RESPUESTA]]=3,"72 HORAS",IF(Tabla1[[#This Row],[T. RESPUESTA]]=4,"96 HORAS",IF(Tabla1[[#This Row],[T. RESPUESTA]]=5,"120 HORAS",IF(Tabla1[[#This Row],[T. RESPUESTA]]&gt;=6,"6 DIAS O MAS","ERROR"))))))</f>
        <v>24 HORAS</v>
      </c>
      <c r="AA805" s="120" t="s">
        <v>6355</v>
      </c>
      <c r="AB805" s="120" t="str">
        <f>TEXT(Tabla1[[#This Row],[FECHA DEL INCIDENTE]],"MMM-DD")</f>
        <v>feb-09</v>
      </c>
      <c r="AC805" s="334" t="e">
        <f>VLOOKUP(G805,'Archivo data rimac reclamos'!B:C,2,0)</f>
        <v>#N/A</v>
      </c>
      <c r="AD805" s="334" t="e">
        <f>VLOOKUP(Tabla1[[#This Row],[dn]],'Reporte de casos MAD'!H:W,16,0)</f>
        <v>#N/A</v>
      </c>
      <c r="AE805" s="328" t="e">
        <f>VLOOKUP(Tabla1[[#This Row],[dn]],'HOJA 3 MEDICAMENTOS'!G:Q,11,0)</f>
        <v>#N/A</v>
      </c>
      <c r="AF805" s="329" t="e">
        <f>VLOOKUP(Tabla1[[#This Row],[dn]],'base pendientes viva 1a'!C:Q,15,0)</f>
        <v>#N/A</v>
      </c>
      <c r="AG805" s="329"/>
      <c r="AH805" s="329"/>
      <c r="AI805" s="328" t="str">
        <f>VLOOKUP(Tabla1[[#This Row],[MOTIVO]],clasificador!A:C,2,0)</f>
        <v>Acceso</v>
      </c>
      <c r="AJ805" s="328" t="str">
        <f>VLOOKUP(Tabla1[[#This Row],[MOTIVO]],clasificador!A:C,3,0)</f>
        <v>SERVICIO</v>
      </c>
      <c r="AK805" s="329"/>
      <c r="AL805" s="119"/>
      <c r="AM805" s="119"/>
      <c r="AN805" s="119"/>
      <c r="AO805" s="119"/>
      <c r="AP805" s="119"/>
      <c r="AQ805" s="119"/>
      <c r="AR805" s="119"/>
      <c r="AS805" s="119"/>
      <c r="AT805" s="119"/>
      <c r="AU805" s="119"/>
    </row>
    <row r="806" spans="1:47" ht="18.75" customHeight="1">
      <c r="A806" s="328">
        <f>YEAR(Tabla1[[#This Row],[FECHA DEL INCIDENTE]])*100+MONTH(Tabla1[[#This Row],[FECHA DEL INCIDENTE]])</f>
        <v>202602</v>
      </c>
      <c r="B806" s="1" t="s">
        <v>8299</v>
      </c>
      <c r="C806" s="1" t="s">
        <v>6348</v>
      </c>
      <c r="D806" s="1" t="s">
        <v>1067</v>
      </c>
      <c r="E806" s="1" t="s">
        <v>400</v>
      </c>
      <c r="F806" s="1" t="s">
        <v>2</v>
      </c>
      <c r="G806" s="273">
        <v>9840855</v>
      </c>
      <c r="H806" s="330" t="s">
        <v>8552</v>
      </c>
      <c r="I806" s="329"/>
      <c r="J806" s="361"/>
      <c r="K806" s="328"/>
      <c r="L806" s="328"/>
      <c r="M806" s="328"/>
      <c r="N806" s="268" t="s">
        <v>6498</v>
      </c>
      <c r="O806" s="1" t="s">
        <v>299</v>
      </c>
      <c r="P806" s="336" t="s">
        <v>8606</v>
      </c>
      <c r="Q806" s="6" t="s">
        <v>7224</v>
      </c>
      <c r="R806" s="317" t="s">
        <v>8453</v>
      </c>
      <c r="S806" s="328" t="s">
        <v>6539</v>
      </c>
      <c r="T806" s="358">
        <v>46062</v>
      </c>
      <c r="U806" s="348" t="s">
        <v>8607</v>
      </c>
      <c r="V806" s="9">
        <v>46101</v>
      </c>
      <c r="W806" s="328" t="s">
        <v>141</v>
      </c>
      <c r="X806" s="328">
        <f>NETWORKDAYS(Tabla1[[#This Row],[FECHA DEL INCIDENTE]],Tabla1[[#This Row],[FECHA DE RESPUESTA]])</f>
        <v>30</v>
      </c>
      <c r="Y806" s="328" t="str">
        <f>IF(Tabla1[[#This Row],[ESTADO]]="ACTIVA","ACTIVA",IF(Tabla1[[#This Row],[ESTADO]]="CERRADA","CERRADA",IF(Tabla1[[#This Row],[ESTADO]]="TRASLADADA","CERRADA",IF(Tabla1[[#This Row],[ESTADO]]="DESMONTADA","CERRADA",IF(Tabla1[[#This Row],[ESTADO]]="SEGUIMIENTO","ACTIVA")))))</f>
        <v>CERRADA</v>
      </c>
      <c r="Z806" s="328" t="str">
        <f>+IF(Tabla1[[#This Row],[T. RESPUESTA]]&lt;=1,"24 HORAS",IF(Tabla1[[#This Row],[T. RESPUESTA]]=2,"48 HORAS",IF(Tabla1[[#This Row],[T. RESPUESTA]]=3,"72 HORAS",IF(Tabla1[[#This Row],[T. RESPUESTA]]=4,"96 HORAS",IF(Tabla1[[#This Row],[T. RESPUESTA]]=5,"120 HORAS",IF(Tabla1[[#This Row],[T. RESPUESTA]]&gt;=6,"6 DIAS O MAS","ERROR"))))))</f>
        <v>6 DIAS O MAS</v>
      </c>
      <c r="AA806" s="120" t="s">
        <v>6355</v>
      </c>
      <c r="AB806" s="120" t="str">
        <f>TEXT(Tabla1[[#This Row],[FECHA DEL INCIDENTE]],"MMM-DD")</f>
        <v>feb-09</v>
      </c>
      <c r="AC806" s="334" t="e">
        <f>VLOOKUP(G806,'Archivo data rimac reclamos'!B:C,2,0)</f>
        <v>#N/A</v>
      </c>
      <c r="AD806" s="334" t="e">
        <f>VLOOKUP(Tabla1[[#This Row],[dn]],'Reporte de casos MAD'!H:W,16,0)</f>
        <v>#N/A</v>
      </c>
      <c r="AE806" s="328" t="e">
        <f>VLOOKUP(Tabla1[[#This Row],[dn]],'HOJA 3 MEDICAMENTOS'!G:Q,11,0)</f>
        <v>#N/A</v>
      </c>
      <c r="AF806" s="329" t="e">
        <f>VLOOKUP(Tabla1[[#This Row],[dn]],'base pendientes viva 1a'!C:Q,15,0)</f>
        <v>#N/A</v>
      </c>
      <c r="AG806" s="329"/>
      <c r="AH806" s="329"/>
      <c r="AI806" s="328" t="str">
        <f>VLOOKUP(Tabla1[[#This Row],[MOTIVO]],clasificador!A:C,2,0)</f>
        <v>Solicitud</v>
      </c>
      <c r="AJ806" s="328" t="str">
        <f>VLOOKUP(Tabla1[[#This Row],[MOTIVO]],clasificador!A:C,3,0)</f>
        <v>SOLICITUD</v>
      </c>
      <c r="AK806" s="329"/>
      <c r="AL806" s="119"/>
      <c r="AM806" s="119"/>
      <c r="AN806" s="119"/>
      <c r="AO806" s="119"/>
      <c r="AP806" s="119"/>
      <c r="AQ806" s="119"/>
      <c r="AR806" s="119"/>
      <c r="AS806" s="119"/>
      <c r="AT806" s="119"/>
      <c r="AU806" s="119"/>
    </row>
    <row r="807" spans="1:47" ht="18.75" customHeight="1">
      <c r="A807" s="328">
        <f>YEAR(Tabla1[[#This Row],[FECHA DEL INCIDENTE]])*100+MONTH(Tabla1[[#This Row],[FECHA DEL INCIDENTE]])</f>
        <v>202602</v>
      </c>
      <c r="B807" s="1" t="s">
        <v>8299</v>
      </c>
      <c r="C807" s="1" t="s">
        <v>6348</v>
      </c>
      <c r="D807" s="1" t="s">
        <v>1067</v>
      </c>
      <c r="E807" s="1" t="s">
        <v>400</v>
      </c>
      <c r="F807" s="1" t="s">
        <v>2</v>
      </c>
      <c r="G807" s="346">
        <v>7198811</v>
      </c>
      <c r="H807" s="201" t="s">
        <v>8578</v>
      </c>
      <c r="I807" s="329"/>
      <c r="J807" s="360"/>
      <c r="K807" s="328"/>
      <c r="L807" s="328"/>
      <c r="M807" s="328"/>
      <c r="N807" s="349" t="s">
        <v>6498</v>
      </c>
      <c r="O807" s="1" t="s">
        <v>299</v>
      </c>
      <c r="P807" s="167" t="s">
        <v>8608</v>
      </c>
      <c r="Q807" s="6" t="s">
        <v>7224</v>
      </c>
      <c r="R807" s="317" t="s">
        <v>8453</v>
      </c>
      <c r="S807" s="328" t="s">
        <v>6539</v>
      </c>
      <c r="T807" s="358">
        <v>46062</v>
      </c>
      <c r="U807" s="348" t="s">
        <v>8577</v>
      </c>
      <c r="V807" s="9">
        <v>46062</v>
      </c>
      <c r="W807" s="328" t="s">
        <v>141</v>
      </c>
      <c r="X807" s="328">
        <f>NETWORKDAYS(Tabla1[[#This Row],[FECHA DEL INCIDENTE]],Tabla1[[#This Row],[FECHA DE RESPUESTA]])</f>
        <v>1</v>
      </c>
      <c r="Y807" s="328" t="str">
        <f>IF(Tabla1[[#This Row],[ESTADO]]="ACTIVA","ACTIVA",IF(Tabla1[[#This Row],[ESTADO]]="CERRADA","CERRADA",IF(Tabla1[[#This Row],[ESTADO]]="TRASLADADA","CERRADA",IF(Tabla1[[#This Row],[ESTADO]]="DESMONTADA","CERRADA",IF(Tabla1[[#This Row],[ESTADO]]="SEGUIMIENTO","ACTIVA")))))</f>
        <v>CERRADA</v>
      </c>
      <c r="Z807" s="328" t="str">
        <f>+IF(Tabla1[[#This Row],[T. RESPUESTA]]&lt;=1,"24 HORAS",IF(Tabla1[[#This Row],[T. RESPUESTA]]=2,"48 HORAS",IF(Tabla1[[#This Row],[T. RESPUESTA]]=3,"72 HORAS",IF(Tabla1[[#This Row],[T. RESPUESTA]]=4,"96 HORAS",IF(Tabla1[[#This Row],[T. RESPUESTA]]=5,"120 HORAS",IF(Tabla1[[#This Row],[T. RESPUESTA]]&gt;=6,"6 DIAS O MAS","ERROR"))))))</f>
        <v>24 HORAS</v>
      </c>
      <c r="AA807" s="120" t="s">
        <v>6355</v>
      </c>
      <c r="AB807" s="120" t="str">
        <f>TEXT(Tabla1[[#This Row],[FECHA DEL INCIDENTE]],"MMM-DD")</f>
        <v>feb-09</v>
      </c>
      <c r="AC807" s="334" t="e">
        <f>VLOOKUP(G807,'Archivo data rimac reclamos'!B:C,2,0)</f>
        <v>#N/A</v>
      </c>
      <c r="AD807" s="334" t="e">
        <f>VLOOKUP(Tabla1[[#This Row],[dn]],'Reporte de casos MAD'!H:W,16,0)</f>
        <v>#N/A</v>
      </c>
      <c r="AE807" s="328" t="e">
        <f>VLOOKUP(Tabla1[[#This Row],[dn]],'HOJA 3 MEDICAMENTOS'!G:Q,11,0)</f>
        <v>#N/A</v>
      </c>
      <c r="AF807" s="329" t="e">
        <f>VLOOKUP(Tabla1[[#This Row],[dn]],'base pendientes viva 1a'!C:Q,15,0)</f>
        <v>#N/A</v>
      </c>
      <c r="AG807" s="329"/>
      <c r="AH807" s="329"/>
      <c r="AI807" s="328" t="str">
        <f>VLOOKUP(Tabla1[[#This Row],[MOTIVO]],clasificador!A:C,2,0)</f>
        <v>Solicitud</v>
      </c>
      <c r="AJ807" s="328" t="str">
        <f>VLOOKUP(Tabla1[[#This Row],[MOTIVO]],clasificador!A:C,3,0)</f>
        <v>SOLICITUD</v>
      </c>
      <c r="AK807" s="329"/>
      <c r="AL807" s="119"/>
      <c r="AM807" s="119"/>
      <c r="AN807" s="119"/>
      <c r="AO807" s="119"/>
      <c r="AP807" s="119"/>
      <c r="AQ807" s="119"/>
      <c r="AR807" s="119"/>
      <c r="AS807" s="119"/>
      <c r="AT807" s="119"/>
      <c r="AU807" s="119"/>
    </row>
    <row r="808" spans="1:47" ht="18.75" customHeight="1">
      <c r="A808" s="328">
        <f>YEAR(Tabla1[[#This Row],[FECHA DEL INCIDENTE]])*100+MONTH(Tabla1[[#This Row],[FECHA DEL INCIDENTE]])</f>
        <v>202602</v>
      </c>
      <c r="B808" s="1" t="s">
        <v>8299</v>
      </c>
      <c r="C808" s="1" t="s">
        <v>6348</v>
      </c>
      <c r="D808" s="1" t="s">
        <v>1067</v>
      </c>
      <c r="E808" s="1" t="s">
        <v>400</v>
      </c>
      <c r="F808" s="1" t="s">
        <v>2</v>
      </c>
      <c r="G808" s="346">
        <v>7031719</v>
      </c>
      <c r="H808" s="334" t="s">
        <v>8481</v>
      </c>
      <c r="I808" s="329"/>
      <c r="J808" s="335">
        <v>999444979</v>
      </c>
      <c r="K808" s="156" t="s">
        <v>8609</v>
      </c>
      <c r="L808" s="328"/>
      <c r="M808" s="328"/>
      <c r="N808" s="268" t="s">
        <v>6498</v>
      </c>
      <c r="O808" s="1" t="s">
        <v>299</v>
      </c>
      <c r="P808" s="167" t="s">
        <v>8610</v>
      </c>
      <c r="Q808" s="96" t="s">
        <v>6352</v>
      </c>
      <c r="R808" s="317" t="s">
        <v>400</v>
      </c>
      <c r="S808" s="328" t="s">
        <v>6353</v>
      </c>
      <c r="T808" s="338">
        <v>46063</v>
      </c>
      <c r="U808" s="348" t="s">
        <v>8611</v>
      </c>
      <c r="V808" s="338">
        <v>46065</v>
      </c>
      <c r="W808" s="328" t="s">
        <v>141</v>
      </c>
      <c r="X808" s="328">
        <f>NETWORKDAYS(Tabla1[[#This Row],[FECHA DEL INCIDENTE]],Tabla1[[#This Row],[FECHA DE RESPUESTA]])</f>
        <v>3</v>
      </c>
      <c r="Y808" s="328" t="str">
        <f>IF(Tabla1[[#This Row],[ESTADO]]="ACTIVA","ACTIVA",IF(Tabla1[[#This Row],[ESTADO]]="CERRADA","CERRADA",IF(Tabla1[[#This Row],[ESTADO]]="TRASLADADA","CERRADA",IF(Tabla1[[#This Row],[ESTADO]]="DESMONTADA","CERRADA",IF(Tabla1[[#This Row],[ESTADO]]="SEGUIMIENTO","ACTIVA")))))</f>
        <v>CERRADA</v>
      </c>
      <c r="Z808" s="328" t="str">
        <f>+IF(Tabla1[[#This Row],[T. RESPUESTA]]&lt;=1,"24 HORAS",IF(Tabla1[[#This Row],[T. RESPUESTA]]=2,"48 HORAS",IF(Tabla1[[#This Row],[T. RESPUESTA]]=3,"72 HORAS",IF(Tabla1[[#This Row],[T. RESPUESTA]]=4,"96 HORAS",IF(Tabla1[[#This Row],[T. RESPUESTA]]=5,"120 HORAS",IF(Tabla1[[#This Row],[T. RESPUESTA]]&gt;=6,"6 DIAS O MAS","ERROR"))))))</f>
        <v>72 HORAS</v>
      </c>
      <c r="AA808" s="120" t="s">
        <v>6355</v>
      </c>
      <c r="AB808" s="120" t="str">
        <f>TEXT(Tabla1[[#This Row],[FECHA DEL INCIDENTE]],"MMM-DD")</f>
        <v>feb-10</v>
      </c>
      <c r="AC808" s="334" t="e">
        <f>VLOOKUP(G808,'Archivo data rimac reclamos'!B:C,2,0)</f>
        <v>#N/A</v>
      </c>
      <c r="AD808" s="334" t="e">
        <f>VLOOKUP(Tabla1[[#This Row],[dn]],'Reporte de casos MAD'!H:W,16,0)</f>
        <v>#N/A</v>
      </c>
      <c r="AE808" s="328" t="e">
        <f>VLOOKUP(Tabla1[[#This Row],[dn]],'HOJA 3 MEDICAMENTOS'!G:Q,11,0)</f>
        <v>#N/A</v>
      </c>
      <c r="AF808" s="329" t="e">
        <f>VLOOKUP(Tabla1[[#This Row],[dn]],'base pendientes viva 1a'!C:Q,15,0)</f>
        <v>#N/A</v>
      </c>
      <c r="AG808" s="329"/>
      <c r="AH808" s="329"/>
      <c r="AI808" s="328" t="str">
        <f>VLOOKUP(Tabla1[[#This Row],[MOTIVO]],clasificador!A:C,2,0)</f>
        <v>Medicamentos</v>
      </c>
      <c r="AJ808" s="328" t="str">
        <f>VLOOKUP(Tabla1[[#This Row],[MOTIVO]],clasificador!A:C,3,0)</f>
        <v>SERVICIO</v>
      </c>
      <c r="AK808" s="329"/>
      <c r="AL808" s="119"/>
      <c r="AM808" s="119"/>
      <c r="AN808" s="119"/>
      <c r="AO808" s="119"/>
      <c r="AP808" s="119"/>
      <c r="AQ808" s="119"/>
      <c r="AR808" s="119"/>
      <c r="AS808" s="119"/>
      <c r="AT808" s="119"/>
      <c r="AU808" s="119"/>
    </row>
    <row r="809" spans="1:47" ht="18.75" customHeight="1">
      <c r="A809" s="328">
        <f>YEAR(Tabla1[[#This Row],[FECHA DEL INCIDENTE]])*100+MONTH(Tabla1[[#This Row],[FECHA DEL INCIDENTE]])</f>
        <v>202602</v>
      </c>
      <c r="B809" s="1" t="s">
        <v>8299</v>
      </c>
      <c r="C809" s="1" t="s">
        <v>6348</v>
      </c>
      <c r="D809" s="1" t="s">
        <v>1067</v>
      </c>
      <c r="E809" s="1" t="s">
        <v>400</v>
      </c>
      <c r="F809" s="1" t="s">
        <v>2</v>
      </c>
      <c r="G809" s="346">
        <v>9840855</v>
      </c>
      <c r="H809" s="334" t="s">
        <v>8612</v>
      </c>
      <c r="I809" s="329"/>
      <c r="J809" s="335"/>
      <c r="K809" s="328"/>
      <c r="L809" s="328"/>
      <c r="M809" s="328"/>
      <c r="N809" s="268" t="s">
        <v>6498</v>
      </c>
      <c r="O809" s="1" t="s">
        <v>299</v>
      </c>
      <c r="P809" s="168" t="s">
        <v>8613</v>
      </c>
      <c r="Q809" s="6" t="s">
        <v>7224</v>
      </c>
      <c r="R809" s="317" t="s">
        <v>8453</v>
      </c>
      <c r="S809" s="328" t="s">
        <v>416</v>
      </c>
      <c r="T809" s="338">
        <v>46063</v>
      </c>
      <c r="U809" s="348" t="s">
        <v>8614</v>
      </c>
      <c r="V809" s="9">
        <v>46063</v>
      </c>
      <c r="W809" s="328" t="s">
        <v>141</v>
      </c>
      <c r="X809" s="328">
        <f>NETWORKDAYS(Tabla1[[#This Row],[FECHA DEL INCIDENTE]],Tabla1[[#This Row],[FECHA DE RESPUESTA]])</f>
        <v>1</v>
      </c>
      <c r="Y809" s="328" t="str">
        <f>IF(Tabla1[[#This Row],[ESTADO]]="ACTIVA","ACTIVA",IF(Tabla1[[#This Row],[ESTADO]]="CERRADA","CERRADA",IF(Tabla1[[#This Row],[ESTADO]]="TRASLADADA","CERRADA",IF(Tabla1[[#This Row],[ESTADO]]="DESMONTADA","CERRADA",IF(Tabla1[[#This Row],[ESTADO]]="SEGUIMIENTO","ACTIVA")))))</f>
        <v>CERRADA</v>
      </c>
      <c r="Z809" s="328" t="str">
        <f>+IF(Tabla1[[#This Row],[T. RESPUESTA]]&lt;=1,"24 HORAS",IF(Tabla1[[#This Row],[T. RESPUESTA]]=2,"48 HORAS",IF(Tabla1[[#This Row],[T. RESPUESTA]]=3,"72 HORAS",IF(Tabla1[[#This Row],[T. RESPUESTA]]=4,"96 HORAS",IF(Tabla1[[#This Row],[T. RESPUESTA]]=5,"120 HORAS",IF(Tabla1[[#This Row],[T. RESPUESTA]]&gt;=6,"6 DIAS O MAS","ERROR"))))))</f>
        <v>24 HORAS</v>
      </c>
      <c r="AA809" s="120" t="s">
        <v>6355</v>
      </c>
      <c r="AB809" s="120" t="str">
        <f>TEXT(Tabla1[[#This Row],[FECHA DEL INCIDENTE]],"MMM-DD")</f>
        <v>feb-10</v>
      </c>
      <c r="AC809" s="334" t="e">
        <f>VLOOKUP(G809,'Archivo data rimac reclamos'!B:C,2,0)</f>
        <v>#N/A</v>
      </c>
      <c r="AD809" s="334" t="e">
        <f>VLOOKUP(Tabla1[[#This Row],[dn]],'Reporte de casos MAD'!H:W,16,0)</f>
        <v>#N/A</v>
      </c>
      <c r="AE809" s="328" t="e">
        <f>VLOOKUP(Tabla1[[#This Row],[dn]],'HOJA 3 MEDICAMENTOS'!G:Q,11,0)</f>
        <v>#N/A</v>
      </c>
      <c r="AF809" s="329" t="e">
        <f>VLOOKUP(Tabla1[[#This Row],[dn]],'base pendientes viva 1a'!C:Q,15,0)</f>
        <v>#N/A</v>
      </c>
      <c r="AG809" s="329"/>
      <c r="AH809" s="329"/>
      <c r="AI809" s="328" t="str">
        <f>VLOOKUP(Tabla1[[#This Row],[MOTIVO]],clasificador!A:C,2,0)</f>
        <v>Solicitud</v>
      </c>
      <c r="AJ809" s="328" t="str">
        <f>VLOOKUP(Tabla1[[#This Row],[MOTIVO]],clasificador!A:C,3,0)</f>
        <v>SOLICITUD</v>
      </c>
      <c r="AK809" s="329"/>
      <c r="AL809" s="119"/>
      <c r="AM809" s="119"/>
      <c r="AN809" s="119"/>
      <c r="AO809" s="119"/>
      <c r="AP809" s="119"/>
      <c r="AQ809" s="119"/>
      <c r="AR809" s="119"/>
      <c r="AS809" s="119"/>
      <c r="AT809" s="119"/>
      <c r="AU809" s="119"/>
    </row>
    <row r="810" spans="1:47" ht="18.75" customHeight="1">
      <c r="A810" s="328">
        <f>YEAR(Tabla1[[#This Row],[FECHA DEL INCIDENTE]])*100+MONTH(Tabla1[[#This Row],[FECHA DEL INCIDENTE]])</f>
        <v>202602</v>
      </c>
      <c r="B810" s="1" t="s">
        <v>8299</v>
      </c>
      <c r="C810" s="1" t="s">
        <v>6348</v>
      </c>
      <c r="D810" s="1" t="s">
        <v>1067</v>
      </c>
      <c r="E810" s="1" t="s">
        <v>400</v>
      </c>
      <c r="F810" s="1" t="s">
        <v>2</v>
      </c>
      <c r="G810" s="346">
        <v>17875655</v>
      </c>
      <c r="H810" s="334" t="s">
        <v>8615</v>
      </c>
      <c r="I810" s="329"/>
      <c r="J810" s="335">
        <v>994318619</v>
      </c>
      <c r="K810" s="92" t="s">
        <v>8616</v>
      </c>
      <c r="L810" s="328"/>
      <c r="M810" s="328"/>
      <c r="N810" s="268" t="s">
        <v>6498</v>
      </c>
      <c r="O810" s="1" t="s">
        <v>299</v>
      </c>
      <c r="P810" s="336" t="s">
        <v>8617</v>
      </c>
      <c r="Q810" s="264" t="s">
        <v>7599</v>
      </c>
      <c r="R810" s="317" t="s">
        <v>400</v>
      </c>
      <c r="S810" s="328" t="s">
        <v>6353</v>
      </c>
      <c r="T810" s="338">
        <v>46063</v>
      </c>
      <c r="U810" s="348" t="s">
        <v>8618</v>
      </c>
      <c r="V810" s="338">
        <v>46064</v>
      </c>
      <c r="W810" s="328" t="s">
        <v>141</v>
      </c>
      <c r="X810" s="328">
        <f>NETWORKDAYS(Tabla1[[#This Row],[FECHA DEL INCIDENTE]],Tabla1[[#This Row],[FECHA DE RESPUESTA]])</f>
        <v>2</v>
      </c>
      <c r="Y810" s="328" t="str">
        <f>IF(Tabla1[[#This Row],[ESTADO]]="ACTIVA","ACTIVA",IF(Tabla1[[#This Row],[ESTADO]]="CERRADA","CERRADA",IF(Tabla1[[#This Row],[ESTADO]]="TRASLADADA","CERRADA",IF(Tabla1[[#This Row],[ESTADO]]="DESMONTADA","CERRADA",IF(Tabla1[[#This Row],[ESTADO]]="SEGUIMIENTO","ACTIVA")))))</f>
        <v>CERRADA</v>
      </c>
      <c r="Z810" s="328" t="str">
        <f>+IF(Tabla1[[#This Row],[T. RESPUESTA]]&lt;=1,"24 HORAS",IF(Tabla1[[#This Row],[T. RESPUESTA]]=2,"48 HORAS",IF(Tabla1[[#This Row],[T. RESPUESTA]]=3,"72 HORAS",IF(Tabla1[[#This Row],[T. RESPUESTA]]=4,"96 HORAS",IF(Tabla1[[#This Row],[T. RESPUESTA]]=5,"120 HORAS",IF(Tabla1[[#This Row],[T. RESPUESTA]]&gt;=6,"6 DIAS O MAS","ERROR"))))))</f>
        <v>48 HORAS</v>
      </c>
      <c r="AA810" s="120" t="s">
        <v>6355</v>
      </c>
      <c r="AB810" s="120" t="str">
        <f>TEXT(Tabla1[[#This Row],[FECHA DEL INCIDENTE]],"MMM-DD")</f>
        <v>feb-10</v>
      </c>
      <c r="AC810" s="334" t="e">
        <f>VLOOKUP(G810,'Archivo data rimac reclamos'!B:C,2,0)</f>
        <v>#N/A</v>
      </c>
      <c r="AD810" s="334" t="e">
        <f>VLOOKUP(Tabla1[[#This Row],[dn]],'Reporte de casos MAD'!H:W,16,0)</f>
        <v>#N/A</v>
      </c>
      <c r="AE810" s="328" t="e">
        <f>VLOOKUP(Tabla1[[#This Row],[dn]],'HOJA 3 MEDICAMENTOS'!G:Q,11,0)</f>
        <v>#N/A</v>
      </c>
      <c r="AF810" s="329" t="e">
        <f>VLOOKUP(Tabla1[[#This Row],[dn]],'base pendientes viva 1a'!C:Q,15,0)</f>
        <v>#N/A</v>
      </c>
      <c r="AG810" s="329"/>
      <c r="AH810" s="329"/>
      <c r="AI810" s="328" t="str">
        <f>VLOOKUP(Tabla1[[#This Row],[MOTIVO]],clasificador!A:C,2,0)</f>
        <v>Medicamentos</v>
      </c>
      <c r="AJ810" s="328" t="str">
        <f>VLOOKUP(Tabla1[[#This Row],[MOTIVO]],clasificador!A:C,3,0)</f>
        <v>SERVICIO</v>
      </c>
      <c r="AK810" s="329"/>
      <c r="AL810" s="119"/>
      <c r="AM810" s="119"/>
      <c r="AN810" s="119"/>
      <c r="AO810" s="119"/>
      <c r="AP810" s="119"/>
      <c r="AQ810" s="119"/>
      <c r="AR810" s="119"/>
      <c r="AS810" s="119"/>
      <c r="AT810" s="119"/>
      <c r="AU810" s="119"/>
    </row>
    <row r="811" spans="1:47" ht="18.75" customHeight="1">
      <c r="A811" s="328">
        <f>YEAR(Tabla1[[#This Row],[FECHA DEL INCIDENTE]])*100+MONTH(Tabla1[[#This Row],[FECHA DEL INCIDENTE]])</f>
        <v>202602</v>
      </c>
      <c r="B811" s="1" t="s">
        <v>8299</v>
      </c>
      <c r="C811" s="1" t="s">
        <v>6348</v>
      </c>
      <c r="D811" s="1" t="s">
        <v>1067</v>
      </c>
      <c r="E811" s="1" t="s">
        <v>400</v>
      </c>
      <c r="F811" s="1" t="s">
        <v>2</v>
      </c>
      <c r="G811" s="346">
        <v>40678005</v>
      </c>
      <c r="H811" s="334" t="s">
        <v>8619</v>
      </c>
      <c r="I811" s="329"/>
      <c r="J811" s="335"/>
      <c r="K811" s="328"/>
      <c r="L811" s="328"/>
      <c r="M811" s="328"/>
      <c r="N811" s="349" t="s">
        <v>6498</v>
      </c>
      <c r="O811" s="1" t="s">
        <v>299</v>
      </c>
      <c r="P811" s="336" t="s">
        <v>8620</v>
      </c>
      <c r="Q811" s="96" t="s">
        <v>6538</v>
      </c>
      <c r="R811" s="317" t="s">
        <v>8453</v>
      </c>
      <c r="S811" s="328" t="s">
        <v>6539</v>
      </c>
      <c r="T811" s="338">
        <v>46064</v>
      </c>
      <c r="U811" s="348" t="s">
        <v>8621</v>
      </c>
      <c r="V811" s="338">
        <v>46079</v>
      </c>
      <c r="W811" s="328" t="s">
        <v>141</v>
      </c>
      <c r="X811" s="328">
        <f>NETWORKDAYS(Tabla1[[#This Row],[FECHA DEL INCIDENTE]],Tabla1[[#This Row],[FECHA DE RESPUESTA]])</f>
        <v>12</v>
      </c>
      <c r="Y811" s="328" t="str">
        <f>IF(Tabla1[[#This Row],[ESTADO]]="ACTIVA","ACTIVA",IF(Tabla1[[#This Row],[ESTADO]]="CERRADA","CERRADA",IF(Tabla1[[#This Row],[ESTADO]]="TRASLADADA","CERRADA",IF(Tabla1[[#This Row],[ESTADO]]="DESMONTADA","CERRADA",IF(Tabla1[[#This Row],[ESTADO]]="SEGUIMIENTO","ACTIVA")))))</f>
        <v>CERRADA</v>
      </c>
      <c r="Z811" s="328" t="str">
        <f>+IF(Tabla1[[#This Row],[T. RESPUESTA]]&lt;=1,"24 HORAS",IF(Tabla1[[#This Row],[T. RESPUESTA]]=2,"48 HORAS",IF(Tabla1[[#This Row],[T. RESPUESTA]]=3,"72 HORAS",IF(Tabla1[[#This Row],[T. RESPUESTA]]=4,"96 HORAS",IF(Tabla1[[#This Row],[T. RESPUESTA]]=5,"120 HORAS",IF(Tabla1[[#This Row],[T. RESPUESTA]]&gt;=6,"6 DIAS O MAS","ERROR"))))))</f>
        <v>6 DIAS O MAS</v>
      </c>
      <c r="AA811" s="120" t="s">
        <v>6355</v>
      </c>
      <c r="AB811" s="120" t="str">
        <f>TEXT(Tabla1[[#This Row],[FECHA DEL INCIDENTE]],"MMM-DD")</f>
        <v>feb-11</v>
      </c>
      <c r="AC811" s="334" t="e">
        <f>VLOOKUP(G811,'Archivo data rimac reclamos'!B:C,2,0)</f>
        <v>#N/A</v>
      </c>
      <c r="AD811" s="334" t="e">
        <f>VLOOKUP(Tabla1[[#This Row],[dn]],'Reporte de casos MAD'!H:W,16,0)</f>
        <v>#N/A</v>
      </c>
      <c r="AE811" s="328" t="e">
        <f>VLOOKUP(Tabla1[[#This Row],[dn]],'HOJA 3 MEDICAMENTOS'!G:Q,11,0)</f>
        <v>#N/A</v>
      </c>
      <c r="AF811" s="329" t="e">
        <f>VLOOKUP(Tabla1[[#This Row],[dn]],'base pendientes viva 1a'!C:Q,15,0)</f>
        <v>#N/A</v>
      </c>
      <c r="AG811" s="329"/>
      <c r="AH811" s="329"/>
      <c r="AI811" s="328" t="str">
        <f>VLOOKUP(Tabla1[[#This Row],[MOTIVO]],clasificador!A:C,2,0)</f>
        <v>Fallas TICS</v>
      </c>
      <c r="AJ811" s="328" t="str">
        <f>VLOOKUP(Tabla1[[#This Row],[MOTIVO]],clasificador!A:C,3,0)</f>
        <v>CALIDAD</v>
      </c>
      <c r="AK811" s="329"/>
      <c r="AL811" s="119"/>
      <c r="AM811" s="119"/>
      <c r="AN811" s="119"/>
      <c r="AO811" s="119"/>
      <c r="AP811" s="119"/>
      <c r="AQ811" s="119"/>
      <c r="AR811" s="119"/>
      <c r="AS811" s="119"/>
      <c r="AT811" s="119"/>
      <c r="AU811" s="119"/>
    </row>
    <row r="812" spans="1:47" ht="18.75" customHeight="1">
      <c r="A812" s="328">
        <f>YEAR(Tabla1[[#This Row],[FECHA DEL INCIDENTE]])*100+MONTH(Tabla1[[#This Row],[FECHA DEL INCIDENTE]])</f>
        <v>202602</v>
      </c>
      <c r="B812" s="1" t="s">
        <v>8299</v>
      </c>
      <c r="C812" s="1" t="s">
        <v>6348</v>
      </c>
      <c r="D812" s="1" t="s">
        <v>1067</v>
      </c>
      <c r="E812" s="1" t="s">
        <v>400</v>
      </c>
      <c r="F812" s="1" t="s">
        <v>2</v>
      </c>
      <c r="G812" s="362"/>
      <c r="H812" s="2" t="s">
        <v>7990</v>
      </c>
      <c r="I812" s="329"/>
      <c r="J812" s="361"/>
      <c r="K812" s="328"/>
      <c r="L812" s="171" t="s">
        <v>8052</v>
      </c>
      <c r="M812" s="328"/>
      <c r="N812" s="268" t="s">
        <v>6498</v>
      </c>
      <c r="O812" s="328" t="s">
        <v>299</v>
      </c>
      <c r="P812" s="336" t="s">
        <v>8622</v>
      </c>
      <c r="Q812" s="345" t="s">
        <v>6538</v>
      </c>
      <c r="R812" s="350" t="s">
        <v>8544</v>
      </c>
      <c r="S812" s="328" t="s">
        <v>331</v>
      </c>
      <c r="T812" s="358">
        <v>46064</v>
      </c>
      <c r="U812" s="363" t="s">
        <v>8623</v>
      </c>
      <c r="V812" s="338">
        <v>46070</v>
      </c>
      <c r="W812" s="328" t="s">
        <v>141</v>
      </c>
      <c r="X812" s="328">
        <f>NETWORKDAYS(Tabla1[[#This Row],[FECHA DEL INCIDENTE]],Tabla1[[#This Row],[FECHA DE RESPUESTA]])</f>
        <v>5</v>
      </c>
      <c r="Y812" s="328" t="str">
        <f>IF(Tabla1[[#This Row],[ESTADO]]="ACTIVA","ACTIVA",IF(Tabla1[[#This Row],[ESTADO]]="CERRADA","CERRADA",IF(Tabla1[[#This Row],[ESTADO]]="TRASLADADA","CERRADA",IF(Tabla1[[#This Row],[ESTADO]]="DESMONTADA","CERRADA",IF(Tabla1[[#This Row],[ESTADO]]="SEGUIMIENTO","ACTIVA")))))</f>
        <v>CERRADA</v>
      </c>
      <c r="Z812" s="328" t="str">
        <f>+IF(Tabla1[[#This Row],[T. RESPUESTA]]&lt;=1,"24 HORAS",IF(Tabla1[[#This Row],[T. RESPUESTA]]=2,"48 HORAS",IF(Tabla1[[#This Row],[T. RESPUESTA]]=3,"72 HORAS",IF(Tabla1[[#This Row],[T. RESPUESTA]]=4,"96 HORAS",IF(Tabla1[[#This Row],[T. RESPUESTA]]=5,"120 HORAS",IF(Tabla1[[#This Row],[T. RESPUESTA]]&gt;=6,"6 DIAS O MAS","ERROR"))))))</f>
        <v>120 HORAS</v>
      </c>
      <c r="AA812" s="120" t="s">
        <v>6355</v>
      </c>
      <c r="AB812" s="120" t="str">
        <f>TEXT(Tabla1[[#This Row],[FECHA DEL INCIDENTE]],"MMM-DD")</f>
        <v>feb-11</v>
      </c>
      <c r="AC812" s="334" t="e">
        <f>VLOOKUP(G812,'Archivo data rimac reclamos'!B:C,2,0)</f>
        <v>#N/A</v>
      </c>
      <c r="AD812" s="334" t="e">
        <f>VLOOKUP(Tabla1[[#This Row],[dn]],'Reporte de casos MAD'!H:W,16,0)</f>
        <v>#N/A</v>
      </c>
      <c r="AE812" s="328" t="e">
        <f>VLOOKUP(Tabla1[[#This Row],[dn]],'HOJA 3 MEDICAMENTOS'!G:Q,11,0)</f>
        <v>#N/A</v>
      </c>
      <c r="AF812" s="329" t="e">
        <f>VLOOKUP(Tabla1[[#This Row],[dn]],'base pendientes viva 1a'!C:Q,15,0)</f>
        <v>#N/A</v>
      </c>
      <c r="AG812" s="329"/>
      <c r="AH812" s="329"/>
      <c r="AI812" s="328" t="str">
        <f>VLOOKUP(Tabla1[[#This Row],[MOTIVO]],clasificador!A:C,2,0)</f>
        <v>Fallas TICS</v>
      </c>
      <c r="AJ812" s="328" t="str">
        <f>VLOOKUP(Tabla1[[#This Row],[MOTIVO]],clasificador!A:C,3,0)</f>
        <v>CALIDAD</v>
      </c>
      <c r="AK812" s="329"/>
      <c r="AL812" s="119"/>
      <c r="AM812" s="119"/>
      <c r="AN812" s="119"/>
      <c r="AO812" s="119"/>
      <c r="AP812" s="119"/>
      <c r="AQ812" s="119"/>
      <c r="AR812" s="119"/>
      <c r="AS812" s="119"/>
      <c r="AT812" s="119"/>
      <c r="AU812" s="119"/>
    </row>
    <row r="813" spans="1:47" ht="18.75" customHeight="1">
      <c r="A813" s="328">
        <f>YEAR(Tabla1[[#This Row],[FECHA DEL INCIDENTE]])*100+MONTH(Tabla1[[#This Row],[FECHA DEL INCIDENTE]])</f>
        <v>202602</v>
      </c>
      <c r="B813" s="1" t="s">
        <v>8299</v>
      </c>
      <c r="C813" s="1" t="s">
        <v>6348</v>
      </c>
      <c r="D813" s="1" t="s">
        <v>1067</v>
      </c>
      <c r="E813" s="1" t="s">
        <v>400</v>
      </c>
      <c r="F813" s="1" t="s">
        <v>2</v>
      </c>
      <c r="G813" s="346">
        <v>8023641</v>
      </c>
      <c r="H813" s="334" t="s">
        <v>7956</v>
      </c>
      <c r="I813" s="329"/>
      <c r="J813" s="335">
        <v>991813226</v>
      </c>
      <c r="K813" s="328"/>
      <c r="L813" s="328"/>
      <c r="M813" s="328"/>
      <c r="N813" s="268" t="s">
        <v>6498</v>
      </c>
      <c r="O813" s="328" t="s">
        <v>299</v>
      </c>
      <c r="P813" s="336" t="s">
        <v>8624</v>
      </c>
      <c r="Q813" s="96" t="s">
        <v>313</v>
      </c>
      <c r="R813" s="317" t="s">
        <v>8453</v>
      </c>
      <c r="S813" s="328" t="s">
        <v>6539</v>
      </c>
      <c r="T813" s="338">
        <v>46064</v>
      </c>
      <c r="U813" s="348" t="s">
        <v>8625</v>
      </c>
      <c r="V813" s="338">
        <v>46070</v>
      </c>
      <c r="W813" s="328" t="s">
        <v>141</v>
      </c>
      <c r="X813" s="328">
        <f>NETWORKDAYS(Tabla1[[#This Row],[FECHA DEL INCIDENTE]],Tabla1[[#This Row],[FECHA DE RESPUESTA]])</f>
        <v>5</v>
      </c>
      <c r="Y813" s="328" t="str">
        <f>IF(Tabla1[[#This Row],[ESTADO]]="ACTIVA","ACTIVA",IF(Tabla1[[#This Row],[ESTADO]]="CERRADA","CERRADA",IF(Tabla1[[#This Row],[ESTADO]]="TRASLADADA","CERRADA",IF(Tabla1[[#This Row],[ESTADO]]="DESMONTADA","CERRADA",IF(Tabla1[[#This Row],[ESTADO]]="SEGUIMIENTO","ACTIVA")))))</f>
        <v>CERRADA</v>
      </c>
      <c r="Z813" s="328" t="str">
        <f>+IF(Tabla1[[#This Row],[T. RESPUESTA]]&lt;=1,"24 HORAS",IF(Tabla1[[#This Row],[T. RESPUESTA]]=2,"48 HORAS",IF(Tabla1[[#This Row],[T. RESPUESTA]]=3,"72 HORAS",IF(Tabla1[[#This Row],[T. RESPUESTA]]=4,"96 HORAS",IF(Tabla1[[#This Row],[T. RESPUESTA]]=5,"120 HORAS",IF(Tabla1[[#This Row],[T. RESPUESTA]]&gt;=6,"6 DIAS O MAS","ERROR"))))))</f>
        <v>120 HORAS</v>
      </c>
      <c r="AA813" s="120" t="s">
        <v>6355</v>
      </c>
      <c r="AB813" s="120" t="str">
        <f>TEXT(Tabla1[[#This Row],[FECHA DEL INCIDENTE]],"MMM-DD")</f>
        <v>feb-11</v>
      </c>
      <c r="AC813" s="334" t="e">
        <f>VLOOKUP(G813,'Archivo data rimac reclamos'!B:C,2,0)</f>
        <v>#N/A</v>
      </c>
      <c r="AD813" s="334" t="e">
        <f>VLOOKUP(Tabla1[[#This Row],[dn]],'Reporte de casos MAD'!H:W,16,0)</f>
        <v>#N/A</v>
      </c>
      <c r="AE813" s="328" t="e">
        <f>VLOOKUP(Tabla1[[#This Row],[dn]],'HOJA 3 MEDICAMENTOS'!G:Q,11,0)</f>
        <v>#N/A</v>
      </c>
      <c r="AF813" s="329" t="e">
        <f>VLOOKUP(Tabla1[[#This Row],[dn]],'base pendientes viva 1a'!C:Q,15,0)</f>
        <v>#N/A</v>
      </c>
      <c r="AG813" s="329"/>
      <c r="AH813" s="329"/>
      <c r="AI813" s="328" t="str">
        <f>VLOOKUP(Tabla1[[#This Row],[MOTIVO]],clasificador!A:C,2,0)</f>
        <v>Acceso</v>
      </c>
      <c r="AJ813" s="328" t="str">
        <f>VLOOKUP(Tabla1[[#This Row],[MOTIVO]],clasificador!A:C,3,0)</f>
        <v>SERVICIO</v>
      </c>
      <c r="AK813" s="329"/>
      <c r="AL813" s="119"/>
      <c r="AM813" s="119"/>
      <c r="AN813" s="119"/>
      <c r="AO813" s="119"/>
      <c r="AP813" s="119"/>
      <c r="AQ813" s="119"/>
      <c r="AR813" s="119"/>
      <c r="AS813" s="119"/>
      <c r="AT813" s="119"/>
      <c r="AU813" s="119"/>
    </row>
    <row r="814" spans="1:47" ht="18.75" customHeight="1">
      <c r="A814" s="328">
        <f>YEAR(Tabla1[[#This Row],[FECHA DEL INCIDENTE]])*100+MONTH(Tabla1[[#This Row],[FECHA DEL INCIDENTE]])</f>
        <v>202602</v>
      </c>
      <c r="B814" s="1" t="s">
        <v>8299</v>
      </c>
      <c r="C814" s="1" t="s">
        <v>6348</v>
      </c>
      <c r="D814" s="1" t="s">
        <v>1067</v>
      </c>
      <c r="E814" s="1" t="s">
        <v>400</v>
      </c>
      <c r="F814" s="1" t="s">
        <v>2</v>
      </c>
      <c r="G814" s="346">
        <v>8287353</v>
      </c>
      <c r="H814" s="334" t="s">
        <v>34</v>
      </c>
      <c r="I814" s="329"/>
      <c r="J814" s="335">
        <v>951294977</v>
      </c>
      <c r="K814" s="328"/>
      <c r="L814" s="328"/>
      <c r="M814" s="328"/>
      <c r="N814" s="349" t="s">
        <v>298</v>
      </c>
      <c r="O814" s="328" t="s">
        <v>299</v>
      </c>
      <c r="P814" s="336" t="s">
        <v>8626</v>
      </c>
      <c r="Q814" s="6" t="s">
        <v>301</v>
      </c>
      <c r="R814" s="317" t="s">
        <v>8453</v>
      </c>
      <c r="S814" s="328" t="s">
        <v>6539</v>
      </c>
      <c r="T814" s="338">
        <v>46064</v>
      </c>
      <c r="U814" s="348" t="s">
        <v>8627</v>
      </c>
      <c r="V814" s="338">
        <v>46065</v>
      </c>
      <c r="W814" s="328" t="s">
        <v>141</v>
      </c>
      <c r="X814" s="328">
        <f>NETWORKDAYS(Tabla1[[#This Row],[FECHA DEL INCIDENTE]],Tabla1[[#This Row],[FECHA DE RESPUESTA]])</f>
        <v>2</v>
      </c>
      <c r="Y814" s="328" t="str">
        <f>IF(Tabla1[[#This Row],[ESTADO]]="ACTIVA","ACTIVA",IF(Tabla1[[#This Row],[ESTADO]]="CERRADA","CERRADA",IF(Tabla1[[#This Row],[ESTADO]]="TRASLADADA","CERRADA",IF(Tabla1[[#This Row],[ESTADO]]="DESMONTADA","CERRADA",IF(Tabla1[[#This Row],[ESTADO]]="SEGUIMIENTO","ACTIVA")))))</f>
        <v>CERRADA</v>
      </c>
      <c r="Z814" s="328" t="str">
        <f>+IF(Tabla1[[#This Row],[T. RESPUESTA]]&lt;=1,"24 HORAS",IF(Tabla1[[#This Row],[T. RESPUESTA]]=2,"48 HORAS",IF(Tabla1[[#This Row],[T. RESPUESTA]]=3,"72 HORAS",IF(Tabla1[[#This Row],[T. RESPUESTA]]=4,"96 HORAS",IF(Tabla1[[#This Row],[T. RESPUESTA]]=5,"120 HORAS",IF(Tabla1[[#This Row],[T. RESPUESTA]]&gt;=6,"6 DIAS O MAS","ERROR"))))))</f>
        <v>48 HORAS</v>
      </c>
      <c r="AA814" s="120" t="s">
        <v>6355</v>
      </c>
      <c r="AB814" s="120" t="str">
        <f>TEXT(Tabla1[[#This Row],[FECHA DEL INCIDENTE]],"MMM-DD")</f>
        <v>feb-11</v>
      </c>
      <c r="AC814" s="334" t="str">
        <f>VLOOKUP(G814,'Archivo data rimac reclamos'!B:C,2,0)</f>
        <v>programa cuídate / LEON MAGNO SANCHEZ QUINTANILLA</v>
      </c>
      <c r="AD814" s="334" t="e">
        <f>VLOOKUP(Tabla1[[#This Row],[dn]],'Reporte de casos MAD'!H:W,16,0)</f>
        <v>#N/A</v>
      </c>
      <c r="AE814" s="328" t="e">
        <f>VLOOKUP(Tabla1[[#This Row],[dn]],'HOJA 3 MEDICAMENTOS'!G:Q,11,0)</f>
        <v>#N/A</v>
      </c>
      <c r="AF814" s="329" t="str">
        <f>VLOOKUP(Tabla1[[#This Row],[dn]],'base pendientes viva 1a'!C:Q,15,0)</f>
        <v>SI</v>
      </c>
      <c r="AG814" s="329"/>
      <c r="AH814" s="329"/>
      <c r="AI814" s="328" t="str">
        <f>VLOOKUP(Tabla1[[#This Row],[MOTIVO]],clasificador!A:C,2,0)</f>
        <v>Solicitud</v>
      </c>
      <c r="AJ814" s="328" t="str">
        <f>VLOOKUP(Tabla1[[#This Row],[MOTIVO]],clasificador!A:C,3,0)</f>
        <v>SOLICITUD</v>
      </c>
      <c r="AK814" s="329"/>
      <c r="AL814" s="119"/>
      <c r="AM814" s="119"/>
      <c r="AN814" s="119"/>
      <c r="AO814" s="119"/>
      <c r="AP814" s="119"/>
      <c r="AQ814" s="119"/>
      <c r="AR814" s="119"/>
      <c r="AS814" s="119"/>
      <c r="AT814" s="119"/>
      <c r="AU814" s="119"/>
    </row>
    <row r="815" spans="1:47" ht="18.75" customHeight="1">
      <c r="A815" s="328">
        <f>YEAR(Tabla1[[#This Row],[FECHA DEL INCIDENTE]])*100+MONTH(Tabla1[[#This Row],[FECHA DEL INCIDENTE]])</f>
        <v>202602</v>
      </c>
      <c r="B815" s="1" t="s">
        <v>8299</v>
      </c>
      <c r="C815" s="1" t="s">
        <v>6348</v>
      </c>
      <c r="D815" s="1" t="s">
        <v>1067</v>
      </c>
      <c r="E815" s="1" t="s">
        <v>400</v>
      </c>
      <c r="F815" s="1" t="s">
        <v>2</v>
      </c>
      <c r="G815" s="346">
        <v>75682941</v>
      </c>
      <c r="H815" s="334" t="s">
        <v>8628</v>
      </c>
      <c r="I815" s="329"/>
      <c r="J815" s="335">
        <v>920713018</v>
      </c>
      <c r="K815" s="328"/>
      <c r="L815" s="328"/>
      <c r="M815" s="328"/>
      <c r="N815" s="268" t="s">
        <v>6498</v>
      </c>
      <c r="O815" s="328" t="s">
        <v>299</v>
      </c>
      <c r="P815" s="336" t="s">
        <v>8629</v>
      </c>
      <c r="Q815" s="96" t="s">
        <v>313</v>
      </c>
      <c r="R815" s="317" t="s">
        <v>8453</v>
      </c>
      <c r="S815" s="328" t="s">
        <v>339</v>
      </c>
      <c r="T815" s="358">
        <v>46065</v>
      </c>
      <c r="U815" s="348" t="s">
        <v>8630</v>
      </c>
      <c r="V815" s="338">
        <v>46070</v>
      </c>
      <c r="W815" s="328" t="s">
        <v>141</v>
      </c>
      <c r="X815" s="328">
        <f>NETWORKDAYS(Tabla1[[#This Row],[FECHA DEL INCIDENTE]],Tabla1[[#This Row],[FECHA DE RESPUESTA]])</f>
        <v>4</v>
      </c>
      <c r="Y815" s="328" t="str">
        <f>IF(Tabla1[[#This Row],[ESTADO]]="ACTIVA","ACTIVA",IF(Tabla1[[#This Row],[ESTADO]]="CERRADA","CERRADA",IF(Tabla1[[#This Row],[ESTADO]]="TRASLADADA","CERRADA",IF(Tabla1[[#This Row],[ESTADO]]="DESMONTADA","CERRADA",IF(Tabla1[[#This Row],[ESTADO]]="SEGUIMIENTO","ACTIVA")))))</f>
        <v>CERRADA</v>
      </c>
      <c r="Z815" s="328" t="str">
        <f>+IF(Tabla1[[#This Row],[T. RESPUESTA]]&lt;=1,"24 HORAS",IF(Tabla1[[#This Row],[T. RESPUESTA]]=2,"48 HORAS",IF(Tabla1[[#This Row],[T. RESPUESTA]]=3,"72 HORAS",IF(Tabla1[[#This Row],[T. RESPUESTA]]=4,"96 HORAS",IF(Tabla1[[#This Row],[T. RESPUESTA]]=5,"120 HORAS",IF(Tabla1[[#This Row],[T. RESPUESTA]]&gt;=6,"6 DIAS O MAS","ERROR"))))))</f>
        <v>96 HORAS</v>
      </c>
      <c r="AA815" s="120" t="s">
        <v>6355</v>
      </c>
      <c r="AB815" s="120" t="str">
        <f>TEXT(Tabla1[[#This Row],[FECHA DEL INCIDENTE]],"MMM-DD")</f>
        <v>feb-12</v>
      </c>
      <c r="AC815" s="334" t="e">
        <f>VLOOKUP(G815,'Archivo data rimac reclamos'!B:C,2,0)</f>
        <v>#N/A</v>
      </c>
      <c r="AD815" s="334" t="e">
        <f>VLOOKUP(Tabla1[[#This Row],[dn]],'Reporte de casos MAD'!H:W,16,0)</f>
        <v>#N/A</v>
      </c>
      <c r="AE815" s="328" t="e">
        <f>VLOOKUP(Tabla1[[#This Row],[dn]],'HOJA 3 MEDICAMENTOS'!G:Q,11,0)</f>
        <v>#N/A</v>
      </c>
      <c r="AF815" s="329" t="e">
        <f>VLOOKUP(Tabla1[[#This Row],[dn]],'base pendientes viva 1a'!C:Q,15,0)</f>
        <v>#N/A</v>
      </c>
      <c r="AG815" s="329"/>
      <c r="AH815" s="329"/>
      <c r="AI815" s="328" t="str">
        <f>VLOOKUP(Tabla1[[#This Row],[MOTIVO]],clasificador!A:C,2,0)</f>
        <v>Acceso</v>
      </c>
      <c r="AJ815" s="328" t="str">
        <f>VLOOKUP(Tabla1[[#This Row],[MOTIVO]],clasificador!A:C,3,0)</f>
        <v>SERVICIO</v>
      </c>
      <c r="AK815" s="329"/>
      <c r="AL815" s="119"/>
      <c r="AM815" s="119"/>
      <c r="AN815" s="119"/>
      <c r="AO815" s="119"/>
      <c r="AP815" s="119"/>
      <c r="AQ815" s="119"/>
      <c r="AR815" s="119"/>
      <c r="AS815" s="119"/>
      <c r="AT815" s="119"/>
      <c r="AU815" s="119"/>
    </row>
    <row r="816" spans="1:47" ht="18.75" customHeight="1">
      <c r="A816" s="328">
        <f>YEAR(Tabla1[[#This Row],[FECHA DEL INCIDENTE]])*100+MONTH(Tabla1[[#This Row],[FECHA DEL INCIDENTE]])</f>
        <v>202602</v>
      </c>
      <c r="B816" s="1" t="s">
        <v>8299</v>
      </c>
      <c r="C816" s="1" t="s">
        <v>6348</v>
      </c>
      <c r="D816" s="1" t="s">
        <v>1067</v>
      </c>
      <c r="E816" s="1" t="s">
        <v>400</v>
      </c>
      <c r="F816" s="1" t="s">
        <v>2</v>
      </c>
      <c r="G816" s="346">
        <v>8714637</v>
      </c>
      <c r="H816" s="330" t="s">
        <v>8631</v>
      </c>
      <c r="I816" s="329"/>
      <c r="J816" s="361"/>
      <c r="K816" s="328"/>
      <c r="L816" s="328"/>
      <c r="M816" s="328"/>
      <c r="N816" s="268" t="s">
        <v>6498</v>
      </c>
      <c r="O816" s="328" t="s">
        <v>299</v>
      </c>
      <c r="P816" s="336" t="s">
        <v>8632</v>
      </c>
      <c r="Q816" s="345" t="s">
        <v>270</v>
      </c>
      <c r="R816" s="350" t="s">
        <v>8544</v>
      </c>
      <c r="S816" s="328" t="s">
        <v>320</v>
      </c>
      <c r="T816" s="358">
        <v>46065</v>
      </c>
      <c r="U816" s="359" t="s">
        <v>8633</v>
      </c>
      <c r="V816" s="338">
        <v>46101</v>
      </c>
      <c r="W816" s="328" t="s">
        <v>141</v>
      </c>
      <c r="X816" s="328">
        <f>NETWORKDAYS(Tabla1[[#This Row],[FECHA DEL INCIDENTE]],Tabla1[[#This Row],[FECHA DE RESPUESTA]])</f>
        <v>27</v>
      </c>
      <c r="Y816" s="328" t="str">
        <f>IF(Tabla1[[#This Row],[ESTADO]]="ACTIVA","ACTIVA",IF(Tabla1[[#This Row],[ESTADO]]="CERRADA","CERRADA",IF(Tabla1[[#This Row],[ESTADO]]="TRASLADADA","CERRADA",IF(Tabla1[[#This Row],[ESTADO]]="DESMONTADA","CERRADA",IF(Tabla1[[#This Row],[ESTADO]]="SEGUIMIENTO","ACTIVA")))))</f>
        <v>CERRADA</v>
      </c>
      <c r="Z816" s="328" t="str">
        <f>+IF(Tabla1[[#This Row],[T. RESPUESTA]]&lt;=1,"24 HORAS",IF(Tabla1[[#This Row],[T. RESPUESTA]]=2,"48 HORAS",IF(Tabla1[[#This Row],[T. RESPUESTA]]=3,"72 HORAS",IF(Tabla1[[#This Row],[T. RESPUESTA]]=4,"96 HORAS",IF(Tabla1[[#This Row],[T. RESPUESTA]]=5,"120 HORAS",IF(Tabla1[[#This Row],[T. RESPUESTA]]&gt;=6,"6 DIAS O MAS","ERROR"))))))</f>
        <v>6 DIAS O MAS</v>
      </c>
      <c r="AA816" s="120" t="s">
        <v>6355</v>
      </c>
      <c r="AB816" s="120" t="str">
        <f>TEXT(Tabla1[[#This Row],[FECHA DEL INCIDENTE]],"MMM-DD")</f>
        <v>feb-12</v>
      </c>
      <c r="AC816" s="334" t="str">
        <f>VLOOKUP(G816,'Archivo data rimac reclamos'!B:C,2,0)</f>
        <v xml:space="preserve">PACIENTE DE PROGRAMA CUIDATE- URGENTE **PACIENTE CATTER COSSIO CLAUDIA NATALIA 04-85620 </v>
      </c>
      <c r="AD816" s="334" t="e">
        <f>VLOOKUP(Tabla1[[#This Row],[dn]],'Reporte de casos MAD'!H:W,16,0)</f>
        <v>#N/A</v>
      </c>
      <c r="AE816" s="328" t="e">
        <f>VLOOKUP(Tabla1[[#This Row],[dn]],'HOJA 3 MEDICAMENTOS'!G:Q,11,0)</f>
        <v>#N/A</v>
      </c>
      <c r="AF816" s="329" t="e">
        <f>VLOOKUP(Tabla1[[#This Row],[dn]],'base pendientes viva 1a'!C:Q,15,0)</f>
        <v>#N/A</v>
      </c>
      <c r="AG816" s="329"/>
      <c r="AH816" s="329"/>
      <c r="AI816" s="328" t="str">
        <f>VLOOKUP(Tabla1[[#This Row],[MOTIVO]],clasificador!A:C,2,0)</f>
        <v>Atención Asistencial</v>
      </c>
      <c r="AJ816" s="328" t="str">
        <f>VLOOKUP(Tabla1[[#This Row],[MOTIVO]],clasificador!A:C,3,0)</f>
        <v>CALIDAD</v>
      </c>
      <c r="AK816" s="329"/>
      <c r="AL816" s="119"/>
      <c r="AM816" s="119"/>
      <c r="AN816" s="119"/>
      <c r="AO816" s="119"/>
      <c r="AP816" s="119"/>
      <c r="AQ816" s="119"/>
      <c r="AR816" s="119"/>
      <c r="AS816" s="119"/>
      <c r="AT816" s="119"/>
      <c r="AU816" s="119"/>
    </row>
    <row r="817" spans="1:47" ht="18.75" customHeight="1">
      <c r="A817" s="328">
        <f>YEAR(Tabla1[[#This Row],[FECHA DEL INCIDENTE]])*100+MONTH(Tabla1[[#This Row],[FECHA DEL INCIDENTE]])</f>
        <v>202602</v>
      </c>
      <c r="B817" s="1" t="s">
        <v>8299</v>
      </c>
      <c r="C817" s="1" t="s">
        <v>6348</v>
      </c>
      <c r="D817" s="1" t="s">
        <v>1067</v>
      </c>
      <c r="E817" s="1" t="s">
        <v>400</v>
      </c>
      <c r="F817" s="1" t="s">
        <v>2</v>
      </c>
      <c r="G817" s="362"/>
      <c r="H817" s="330" t="s">
        <v>8634</v>
      </c>
      <c r="I817" s="329"/>
      <c r="J817" s="361"/>
      <c r="K817" s="328"/>
      <c r="L817" s="328"/>
      <c r="M817" s="328"/>
      <c r="N817" s="268" t="s">
        <v>6498</v>
      </c>
      <c r="O817" s="328" t="s">
        <v>299</v>
      </c>
      <c r="P817" s="336" t="s">
        <v>8635</v>
      </c>
      <c r="Q817" s="345" t="s">
        <v>270</v>
      </c>
      <c r="R817" s="350" t="s">
        <v>8544</v>
      </c>
      <c r="S817" s="328" t="s">
        <v>331</v>
      </c>
      <c r="T817" s="358">
        <v>46068</v>
      </c>
      <c r="U817" s="363" t="s">
        <v>8623</v>
      </c>
      <c r="V817" s="338">
        <v>46070</v>
      </c>
      <c r="W817" s="328" t="s">
        <v>141</v>
      </c>
      <c r="X817" s="328">
        <f>NETWORKDAYS(Tabla1[[#This Row],[FECHA DEL INCIDENTE]],Tabla1[[#This Row],[FECHA DE RESPUESTA]])</f>
        <v>2</v>
      </c>
      <c r="Y817" s="328" t="str">
        <f>IF(Tabla1[[#This Row],[ESTADO]]="ACTIVA","ACTIVA",IF(Tabla1[[#This Row],[ESTADO]]="CERRADA","CERRADA",IF(Tabla1[[#This Row],[ESTADO]]="TRASLADADA","CERRADA",IF(Tabla1[[#This Row],[ESTADO]]="DESMONTADA","CERRADA",IF(Tabla1[[#This Row],[ESTADO]]="SEGUIMIENTO","ACTIVA")))))</f>
        <v>CERRADA</v>
      </c>
      <c r="Z817" s="328" t="str">
        <f>+IF(Tabla1[[#This Row],[T. RESPUESTA]]&lt;=1,"24 HORAS",IF(Tabla1[[#This Row],[T. RESPUESTA]]=2,"48 HORAS",IF(Tabla1[[#This Row],[T. RESPUESTA]]=3,"72 HORAS",IF(Tabla1[[#This Row],[T. RESPUESTA]]=4,"96 HORAS",IF(Tabla1[[#This Row],[T. RESPUESTA]]=5,"120 HORAS",IF(Tabla1[[#This Row],[T. RESPUESTA]]&gt;=6,"6 DIAS O MAS","ERROR"))))))</f>
        <v>48 HORAS</v>
      </c>
      <c r="AA817" s="120" t="s">
        <v>6355</v>
      </c>
      <c r="AB817" s="120" t="str">
        <f>TEXT(Tabla1[[#This Row],[FECHA DEL INCIDENTE]],"MMM-DD")</f>
        <v>feb-15</v>
      </c>
      <c r="AC817" s="334" t="e">
        <f>VLOOKUP(G817,'Archivo data rimac reclamos'!B:C,2,0)</f>
        <v>#N/A</v>
      </c>
      <c r="AD817" s="334" t="e">
        <f>VLOOKUP(Tabla1[[#This Row],[dn]],'Reporte de casos MAD'!H:W,16,0)</f>
        <v>#N/A</v>
      </c>
      <c r="AE817" s="328" t="e">
        <f>VLOOKUP(Tabla1[[#This Row],[dn]],'HOJA 3 MEDICAMENTOS'!G:Q,11,0)</f>
        <v>#N/A</v>
      </c>
      <c r="AF817" s="329" t="e">
        <f>VLOOKUP(Tabla1[[#This Row],[dn]],'base pendientes viva 1a'!C:Q,15,0)</f>
        <v>#N/A</v>
      </c>
      <c r="AG817" s="329"/>
      <c r="AH817" s="329"/>
      <c r="AI817" s="328" t="str">
        <f>VLOOKUP(Tabla1[[#This Row],[MOTIVO]],clasificador!A:C,2,0)</f>
        <v>Atención Asistencial</v>
      </c>
      <c r="AJ817" s="328" t="str">
        <f>VLOOKUP(Tabla1[[#This Row],[MOTIVO]],clasificador!A:C,3,0)</f>
        <v>CALIDAD</v>
      </c>
      <c r="AK817" s="329"/>
      <c r="AL817" s="119"/>
      <c r="AM817" s="119"/>
      <c r="AN817" s="119"/>
      <c r="AO817" s="119"/>
      <c r="AP817" s="119"/>
      <c r="AQ817" s="119"/>
      <c r="AR817" s="119"/>
      <c r="AS817" s="119"/>
      <c r="AT817" s="119"/>
      <c r="AU817" s="119"/>
    </row>
    <row r="818" spans="1:47" ht="18.75" customHeight="1">
      <c r="A818" s="328">
        <f>YEAR(Tabla1[[#This Row],[FECHA DEL INCIDENTE]])*100+MONTH(Tabla1[[#This Row],[FECHA DEL INCIDENTE]])</f>
        <v>202602</v>
      </c>
      <c r="B818" s="1" t="s">
        <v>8299</v>
      </c>
      <c r="C818" s="1" t="s">
        <v>6348</v>
      </c>
      <c r="D818" s="1" t="s">
        <v>1067</v>
      </c>
      <c r="E818" s="1" t="s">
        <v>400</v>
      </c>
      <c r="F818" s="1" t="s">
        <v>2</v>
      </c>
      <c r="G818" s="346">
        <v>41725790</v>
      </c>
      <c r="H818" s="334" t="s">
        <v>8636</v>
      </c>
      <c r="I818" s="329"/>
      <c r="J818" s="335">
        <v>963906583</v>
      </c>
      <c r="K818" s="92" t="s">
        <v>8103</v>
      </c>
      <c r="L818" s="328"/>
      <c r="M818" s="328"/>
      <c r="N818" s="268" t="s">
        <v>6498</v>
      </c>
      <c r="O818" s="328" t="s">
        <v>299</v>
      </c>
      <c r="P818" s="336" t="s">
        <v>8637</v>
      </c>
      <c r="Q818" s="96" t="s">
        <v>313</v>
      </c>
      <c r="R818" s="352" t="s">
        <v>6803</v>
      </c>
      <c r="S818" s="328" t="s">
        <v>408</v>
      </c>
      <c r="T818" s="338">
        <v>46069</v>
      </c>
      <c r="U818" s="348" t="s">
        <v>8638</v>
      </c>
      <c r="V818" s="338">
        <v>46078</v>
      </c>
      <c r="W818" s="328" t="s">
        <v>141</v>
      </c>
      <c r="X818" s="328">
        <f>NETWORKDAYS(Tabla1[[#This Row],[FECHA DEL INCIDENTE]],Tabla1[[#This Row],[FECHA DE RESPUESTA]])</f>
        <v>8</v>
      </c>
      <c r="Y818" s="328" t="str">
        <f>IF(Tabla1[[#This Row],[ESTADO]]="ACTIVA","ACTIVA",IF(Tabla1[[#This Row],[ESTADO]]="CERRADA","CERRADA",IF(Tabla1[[#This Row],[ESTADO]]="TRASLADADA","CERRADA",IF(Tabla1[[#This Row],[ESTADO]]="DESMONTADA","CERRADA",IF(Tabla1[[#This Row],[ESTADO]]="SEGUIMIENTO","ACTIVA")))))</f>
        <v>CERRADA</v>
      </c>
      <c r="Z818" s="328" t="str">
        <f>+IF(Tabla1[[#This Row],[T. RESPUESTA]]&lt;=1,"24 HORAS",IF(Tabla1[[#This Row],[T. RESPUESTA]]=2,"48 HORAS",IF(Tabla1[[#This Row],[T. RESPUESTA]]=3,"72 HORAS",IF(Tabla1[[#This Row],[T. RESPUESTA]]=4,"96 HORAS",IF(Tabla1[[#This Row],[T. RESPUESTA]]=5,"120 HORAS",IF(Tabla1[[#This Row],[T. RESPUESTA]]&gt;=6,"6 DIAS O MAS","ERROR"))))))</f>
        <v>6 DIAS O MAS</v>
      </c>
      <c r="AA818" s="120" t="s">
        <v>6355</v>
      </c>
      <c r="AB818" s="120" t="str">
        <f>TEXT(Tabla1[[#This Row],[FECHA DEL INCIDENTE]],"MMM-DD")</f>
        <v>feb-16</v>
      </c>
      <c r="AC818" s="334" t="e">
        <f>VLOOKUP(G818,'Archivo data rimac reclamos'!B:C,2,0)</f>
        <v>#N/A</v>
      </c>
      <c r="AD818" s="334" t="e">
        <f>VLOOKUP(Tabla1[[#This Row],[dn]],'Reporte de casos MAD'!H:W,16,0)</f>
        <v>#N/A</v>
      </c>
      <c r="AE818" s="328" t="e">
        <f>VLOOKUP(Tabla1[[#This Row],[dn]],'HOJA 3 MEDICAMENTOS'!G:Q,11,0)</f>
        <v>#N/A</v>
      </c>
      <c r="AF818" s="329" t="e">
        <f>VLOOKUP(Tabla1[[#This Row],[dn]],'base pendientes viva 1a'!C:Q,15,0)</f>
        <v>#N/A</v>
      </c>
      <c r="AG818" s="329"/>
      <c r="AH818" s="329"/>
      <c r="AI818" s="328" t="str">
        <f>VLOOKUP(Tabla1[[#This Row],[MOTIVO]],clasificador!A:C,2,0)</f>
        <v>Acceso</v>
      </c>
      <c r="AJ818" s="328" t="str">
        <f>VLOOKUP(Tabla1[[#This Row],[MOTIVO]],clasificador!A:C,3,0)</f>
        <v>SERVICIO</v>
      </c>
      <c r="AK818" s="329"/>
      <c r="AL818" s="119"/>
      <c r="AM818" s="119"/>
      <c r="AN818" s="119"/>
      <c r="AO818" s="119"/>
      <c r="AP818" s="119"/>
      <c r="AQ818" s="119"/>
      <c r="AR818" s="119"/>
      <c r="AS818" s="119"/>
      <c r="AT818" s="119"/>
      <c r="AU818" s="119"/>
    </row>
    <row r="819" spans="1:47" ht="18.75" customHeight="1">
      <c r="A819" s="328">
        <f>YEAR(Tabla1[[#This Row],[FECHA DEL INCIDENTE]])*100+MONTH(Tabla1[[#This Row],[FECHA DEL INCIDENTE]])</f>
        <v>202602</v>
      </c>
      <c r="B819" s="1" t="s">
        <v>8299</v>
      </c>
      <c r="C819" s="1" t="s">
        <v>6348</v>
      </c>
      <c r="D819" s="1" t="s">
        <v>1067</v>
      </c>
      <c r="E819" s="1" t="s">
        <v>400</v>
      </c>
      <c r="F819" s="1" t="s">
        <v>2</v>
      </c>
      <c r="G819" s="346">
        <v>8612544</v>
      </c>
      <c r="H819" s="334" t="s">
        <v>7875</v>
      </c>
      <c r="I819" s="329"/>
      <c r="J819" s="335">
        <v>998199664</v>
      </c>
      <c r="K819" s="328"/>
      <c r="L819" s="328"/>
      <c r="M819" s="328"/>
      <c r="N819" s="268" t="s">
        <v>6498</v>
      </c>
      <c r="O819" s="328" t="s">
        <v>299</v>
      </c>
      <c r="P819" s="336" t="s">
        <v>8639</v>
      </c>
      <c r="Q819" s="96" t="s">
        <v>313</v>
      </c>
      <c r="R819" s="317" t="s">
        <v>8453</v>
      </c>
      <c r="S819" s="328" t="s">
        <v>6539</v>
      </c>
      <c r="T819" s="338">
        <v>46069</v>
      </c>
      <c r="U819" s="348" t="s">
        <v>8640</v>
      </c>
      <c r="V819" s="338">
        <v>46070</v>
      </c>
      <c r="W819" s="328" t="s">
        <v>141</v>
      </c>
      <c r="X819" s="328">
        <f>NETWORKDAYS(Tabla1[[#This Row],[FECHA DEL INCIDENTE]],Tabla1[[#This Row],[FECHA DE RESPUESTA]])</f>
        <v>2</v>
      </c>
      <c r="Y819" s="328" t="str">
        <f>IF(Tabla1[[#This Row],[ESTADO]]="ACTIVA","ACTIVA",IF(Tabla1[[#This Row],[ESTADO]]="CERRADA","CERRADA",IF(Tabla1[[#This Row],[ESTADO]]="TRASLADADA","CERRADA",IF(Tabla1[[#This Row],[ESTADO]]="DESMONTADA","CERRADA",IF(Tabla1[[#This Row],[ESTADO]]="SEGUIMIENTO","ACTIVA")))))</f>
        <v>CERRADA</v>
      </c>
      <c r="Z819" s="328" t="str">
        <f>+IF(Tabla1[[#This Row],[T. RESPUESTA]]&lt;=1,"24 HORAS",IF(Tabla1[[#This Row],[T. RESPUESTA]]=2,"48 HORAS",IF(Tabla1[[#This Row],[T. RESPUESTA]]=3,"72 HORAS",IF(Tabla1[[#This Row],[T. RESPUESTA]]=4,"96 HORAS",IF(Tabla1[[#This Row],[T. RESPUESTA]]=5,"120 HORAS",IF(Tabla1[[#This Row],[T. RESPUESTA]]&gt;=6,"6 DIAS O MAS","ERROR"))))))</f>
        <v>48 HORAS</v>
      </c>
      <c r="AA819" s="120" t="s">
        <v>6355</v>
      </c>
      <c r="AB819" s="120" t="str">
        <f>TEXT(Tabla1[[#This Row],[FECHA DEL INCIDENTE]],"MMM-DD")</f>
        <v>feb-16</v>
      </c>
      <c r="AC819" s="334" t="str">
        <f>VLOOKUP(G819,'Archivo data rimac reclamos'!B:C,2,0)</f>
        <v>Cliente sin medicinas - No entrega aún/GLORIA MARIA OBREGON CHAVEZ con DNI 08612544</v>
      </c>
      <c r="AD819" s="334" t="e">
        <f>VLOOKUP(Tabla1[[#This Row],[dn]],'Reporte de casos MAD'!H:W,16,0)</f>
        <v>#N/A</v>
      </c>
      <c r="AE819" s="328" t="e">
        <f>VLOOKUP(Tabla1[[#This Row],[dn]],'HOJA 3 MEDICAMENTOS'!G:Q,11,0)</f>
        <v>#N/A</v>
      </c>
      <c r="AF819" s="329" t="e">
        <f>VLOOKUP(Tabla1[[#This Row],[dn]],'base pendientes viva 1a'!C:Q,15,0)</f>
        <v>#N/A</v>
      </c>
      <c r="AG819" s="329"/>
      <c r="AH819" s="329"/>
      <c r="AI819" s="328" t="str">
        <f>VLOOKUP(Tabla1[[#This Row],[MOTIVO]],clasificador!A:C,2,0)</f>
        <v>Acceso</v>
      </c>
      <c r="AJ819" s="328" t="str">
        <f>VLOOKUP(Tabla1[[#This Row],[MOTIVO]],clasificador!A:C,3,0)</f>
        <v>SERVICIO</v>
      </c>
      <c r="AK819" s="329"/>
      <c r="AL819" s="119"/>
      <c r="AM819" s="119"/>
      <c r="AN819" s="119"/>
      <c r="AO819" s="119"/>
      <c r="AP819" s="119"/>
      <c r="AQ819" s="119"/>
      <c r="AR819" s="119"/>
      <c r="AS819" s="119"/>
      <c r="AT819" s="119"/>
      <c r="AU819" s="119"/>
    </row>
    <row r="820" spans="1:47" ht="18.75" customHeight="1">
      <c r="A820" s="328">
        <f>YEAR(Tabla1[[#This Row],[FECHA DEL INCIDENTE]])*100+MONTH(Tabla1[[#This Row],[FECHA DEL INCIDENTE]])</f>
        <v>202602</v>
      </c>
      <c r="B820" s="1" t="s">
        <v>8299</v>
      </c>
      <c r="C820" s="1" t="s">
        <v>6348</v>
      </c>
      <c r="D820" s="1" t="s">
        <v>1067</v>
      </c>
      <c r="E820" s="1" t="s">
        <v>400</v>
      </c>
      <c r="F820" s="1" t="s">
        <v>2</v>
      </c>
      <c r="G820" s="346">
        <v>7070361</v>
      </c>
      <c r="H820" s="330" t="s">
        <v>8641</v>
      </c>
      <c r="I820" s="329"/>
      <c r="J820" s="354">
        <v>993287990</v>
      </c>
      <c r="K820" s="328"/>
      <c r="L820" s="328"/>
      <c r="M820" s="328"/>
      <c r="N820" s="268" t="s">
        <v>6498</v>
      </c>
      <c r="O820" s="328" t="s">
        <v>299</v>
      </c>
      <c r="P820" s="336" t="s">
        <v>8642</v>
      </c>
      <c r="Q820" s="96" t="s">
        <v>270</v>
      </c>
      <c r="R820" s="317" t="s">
        <v>8453</v>
      </c>
      <c r="S820" s="328" t="s">
        <v>331</v>
      </c>
      <c r="T820" s="358">
        <v>46070</v>
      </c>
      <c r="U820" s="348" t="s">
        <v>8643</v>
      </c>
      <c r="V820" s="338">
        <v>46070</v>
      </c>
      <c r="W820" s="328" t="s">
        <v>141</v>
      </c>
      <c r="X820" s="328">
        <f>NETWORKDAYS(Tabla1[[#This Row],[FECHA DEL INCIDENTE]],Tabla1[[#This Row],[FECHA DE RESPUESTA]])</f>
        <v>1</v>
      </c>
      <c r="Y820" s="328" t="str">
        <f>IF(Tabla1[[#This Row],[ESTADO]]="ACTIVA","ACTIVA",IF(Tabla1[[#This Row],[ESTADO]]="CERRADA","CERRADA",IF(Tabla1[[#This Row],[ESTADO]]="TRASLADADA","CERRADA",IF(Tabla1[[#This Row],[ESTADO]]="DESMONTADA","CERRADA",IF(Tabla1[[#This Row],[ESTADO]]="SEGUIMIENTO","ACTIVA")))))</f>
        <v>CERRADA</v>
      </c>
      <c r="Z820" s="328" t="str">
        <f>+IF(Tabla1[[#This Row],[T. RESPUESTA]]&lt;=1,"24 HORAS",IF(Tabla1[[#This Row],[T. RESPUESTA]]=2,"48 HORAS",IF(Tabla1[[#This Row],[T. RESPUESTA]]=3,"72 HORAS",IF(Tabla1[[#This Row],[T. RESPUESTA]]=4,"96 HORAS",IF(Tabla1[[#This Row],[T. RESPUESTA]]=5,"120 HORAS",IF(Tabla1[[#This Row],[T. RESPUESTA]]&gt;=6,"6 DIAS O MAS","ERROR"))))))</f>
        <v>24 HORAS</v>
      </c>
      <c r="AA820" s="120" t="s">
        <v>6355</v>
      </c>
      <c r="AB820" s="120" t="str">
        <f>TEXT(Tabla1[[#This Row],[FECHA DEL INCIDENTE]],"MMM-DD")</f>
        <v>feb-17</v>
      </c>
      <c r="AC820" s="334" t="e">
        <f>VLOOKUP(G820,'Archivo data rimac reclamos'!B:C,2,0)</f>
        <v>#N/A</v>
      </c>
      <c r="AD820" s="334" t="e">
        <f>VLOOKUP(Tabla1[[#This Row],[dn]],'Reporte de casos MAD'!H:W,16,0)</f>
        <v>#N/A</v>
      </c>
      <c r="AE820" s="328" t="e">
        <f>VLOOKUP(Tabla1[[#This Row],[dn]],'HOJA 3 MEDICAMENTOS'!G:Q,11,0)</f>
        <v>#N/A</v>
      </c>
      <c r="AF820" s="329" t="e">
        <f>VLOOKUP(Tabla1[[#This Row],[dn]],'base pendientes viva 1a'!C:Q,15,0)</f>
        <v>#N/A</v>
      </c>
      <c r="AG820" s="329"/>
      <c r="AH820" s="329"/>
      <c r="AI820" s="328" t="str">
        <f>VLOOKUP(Tabla1[[#This Row],[MOTIVO]],clasificador!A:C,2,0)</f>
        <v>Atención Asistencial</v>
      </c>
      <c r="AJ820" s="328" t="str">
        <f>VLOOKUP(Tabla1[[#This Row],[MOTIVO]],clasificador!A:C,3,0)</f>
        <v>CALIDAD</v>
      </c>
      <c r="AK820" s="329"/>
      <c r="AL820" s="119"/>
      <c r="AM820" s="119"/>
      <c r="AN820" s="119"/>
      <c r="AO820" s="119"/>
      <c r="AP820" s="119"/>
      <c r="AQ820" s="119"/>
      <c r="AR820" s="119"/>
      <c r="AS820" s="119"/>
      <c r="AT820" s="119"/>
      <c r="AU820" s="119"/>
    </row>
    <row r="821" spans="1:47" ht="18.75" customHeight="1">
      <c r="A821" s="328">
        <f>YEAR(Tabla1[[#This Row],[FECHA DEL INCIDENTE]])*100+MONTH(Tabla1[[#This Row],[FECHA DEL INCIDENTE]])</f>
        <v>202602</v>
      </c>
      <c r="B821" s="1" t="s">
        <v>8299</v>
      </c>
      <c r="C821" s="1" t="s">
        <v>6348</v>
      </c>
      <c r="D821" s="1" t="s">
        <v>1067</v>
      </c>
      <c r="E821" s="1" t="s">
        <v>400</v>
      </c>
      <c r="F821" s="1" t="s">
        <v>2</v>
      </c>
      <c r="G821" s="346" t="s">
        <v>8644</v>
      </c>
      <c r="H821" s="334" t="s">
        <v>8645</v>
      </c>
      <c r="I821" s="329"/>
      <c r="J821" s="335">
        <v>995149873</v>
      </c>
      <c r="K821" s="328"/>
      <c r="L821" s="328"/>
      <c r="M821" s="328"/>
      <c r="N821" s="268" t="s">
        <v>6498</v>
      </c>
      <c r="O821" s="328" t="s">
        <v>299</v>
      </c>
      <c r="P821" s="336" t="s">
        <v>8646</v>
      </c>
      <c r="Q821" s="96" t="s">
        <v>313</v>
      </c>
      <c r="R821" s="317" t="s">
        <v>8453</v>
      </c>
      <c r="S821" s="328" t="s">
        <v>6539</v>
      </c>
      <c r="T821" s="338">
        <v>46070</v>
      </c>
      <c r="U821" s="348" t="s">
        <v>8647</v>
      </c>
      <c r="V821" s="338">
        <v>46070</v>
      </c>
      <c r="W821" s="328" t="s">
        <v>141</v>
      </c>
      <c r="X821" s="328">
        <f>NETWORKDAYS(Tabla1[[#This Row],[FECHA DEL INCIDENTE]],Tabla1[[#This Row],[FECHA DE RESPUESTA]])</f>
        <v>1</v>
      </c>
      <c r="Y821" s="328" t="str">
        <f>IF(Tabla1[[#This Row],[ESTADO]]="ACTIVA","ACTIVA",IF(Tabla1[[#This Row],[ESTADO]]="CERRADA","CERRADA",IF(Tabla1[[#This Row],[ESTADO]]="TRASLADADA","CERRADA",IF(Tabla1[[#This Row],[ESTADO]]="DESMONTADA","CERRADA",IF(Tabla1[[#This Row],[ESTADO]]="SEGUIMIENTO","ACTIVA")))))</f>
        <v>CERRADA</v>
      </c>
      <c r="Z821" s="328" t="str">
        <f>+IF(Tabla1[[#This Row],[T. RESPUESTA]]&lt;=1,"24 HORAS",IF(Tabla1[[#This Row],[T. RESPUESTA]]=2,"48 HORAS",IF(Tabla1[[#This Row],[T. RESPUESTA]]=3,"72 HORAS",IF(Tabla1[[#This Row],[T. RESPUESTA]]=4,"96 HORAS",IF(Tabla1[[#This Row],[T. RESPUESTA]]=5,"120 HORAS",IF(Tabla1[[#This Row],[T. RESPUESTA]]&gt;=6,"6 DIAS O MAS","ERROR"))))))</f>
        <v>24 HORAS</v>
      </c>
      <c r="AA821" s="120" t="s">
        <v>6355</v>
      </c>
      <c r="AB821" s="120" t="str">
        <f>TEXT(Tabla1[[#This Row],[FECHA DEL INCIDENTE]],"MMM-DD")</f>
        <v>feb-17</v>
      </c>
      <c r="AC821" s="334" t="e">
        <f>VLOOKUP(G821,'Archivo data rimac reclamos'!B:C,2,0)</f>
        <v>#N/A</v>
      </c>
      <c r="AD821" s="334" t="e">
        <f>VLOOKUP(Tabla1[[#This Row],[dn]],'Reporte de casos MAD'!H:W,16,0)</f>
        <v>#N/A</v>
      </c>
      <c r="AE821" s="328" t="e">
        <f>VLOOKUP(Tabla1[[#This Row],[dn]],'HOJA 3 MEDICAMENTOS'!G:Q,11,0)</f>
        <v>#N/A</v>
      </c>
      <c r="AF821" s="329" t="e">
        <f>VLOOKUP(Tabla1[[#This Row],[dn]],'base pendientes viva 1a'!C:Q,15,0)</f>
        <v>#N/A</v>
      </c>
      <c r="AG821" s="329"/>
      <c r="AH821" s="329"/>
      <c r="AI821" s="328" t="str">
        <f>VLOOKUP(Tabla1[[#This Row],[MOTIVO]],clasificador!A:C,2,0)</f>
        <v>Acceso</v>
      </c>
      <c r="AJ821" s="328" t="str">
        <f>VLOOKUP(Tabla1[[#This Row],[MOTIVO]],clasificador!A:C,3,0)</f>
        <v>SERVICIO</v>
      </c>
      <c r="AK821" s="329"/>
      <c r="AL821" s="119"/>
      <c r="AM821" s="119"/>
      <c r="AN821" s="119"/>
      <c r="AO821" s="119"/>
      <c r="AP821" s="119"/>
      <c r="AQ821" s="119"/>
      <c r="AR821" s="119"/>
      <c r="AS821" s="119"/>
      <c r="AT821" s="119"/>
      <c r="AU821" s="119"/>
    </row>
    <row r="822" spans="1:47" ht="18.75" customHeight="1">
      <c r="A822" s="328">
        <f>YEAR(Tabla1[[#This Row],[FECHA DEL INCIDENTE]])*100+MONTH(Tabla1[[#This Row],[FECHA DEL INCIDENTE]])</f>
        <v>202602</v>
      </c>
      <c r="B822" s="1" t="s">
        <v>8299</v>
      </c>
      <c r="C822" s="1" t="s">
        <v>6348</v>
      </c>
      <c r="D822" s="1" t="s">
        <v>1067</v>
      </c>
      <c r="E822" s="1" t="s">
        <v>400</v>
      </c>
      <c r="F822" s="1" t="s">
        <v>2</v>
      </c>
      <c r="G822" s="346">
        <v>46327214</v>
      </c>
      <c r="H822" s="334" t="s">
        <v>8648</v>
      </c>
      <c r="I822" s="329"/>
      <c r="J822" s="355" t="s">
        <v>8649</v>
      </c>
      <c r="K822" s="328"/>
      <c r="L822" s="328"/>
      <c r="M822" s="328"/>
      <c r="N822" s="268" t="s">
        <v>6498</v>
      </c>
      <c r="O822" s="328" t="s">
        <v>299</v>
      </c>
      <c r="P822" s="336" t="s">
        <v>8650</v>
      </c>
      <c r="Q822" s="96" t="s">
        <v>313</v>
      </c>
      <c r="R822" s="317" t="s">
        <v>8453</v>
      </c>
      <c r="S822" s="328" t="s">
        <v>320</v>
      </c>
      <c r="T822" s="338">
        <v>46070</v>
      </c>
      <c r="U822" s="348" t="s">
        <v>8651</v>
      </c>
      <c r="V822" s="338">
        <v>46070</v>
      </c>
      <c r="W822" s="328" t="s">
        <v>141</v>
      </c>
      <c r="X822" s="328">
        <f>NETWORKDAYS(Tabla1[[#This Row],[FECHA DEL INCIDENTE]],Tabla1[[#This Row],[FECHA DE RESPUESTA]])</f>
        <v>1</v>
      </c>
      <c r="Y822" s="328" t="str">
        <f>IF(Tabla1[[#This Row],[ESTADO]]="ACTIVA","ACTIVA",IF(Tabla1[[#This Row],[ESTADO]]="CERRADA","CERRADA",IF(Tabla1[[#This Row],[ESTADO]]="TRASLADADA","CERRADA",IF(Tabla1[[#This Row],[ESTADO]]="DESMONTADA","CERRADA",IF(Tabla1[[#This Row],[ESTADO]]="SEGUIMIENTO","ACTIVA")))))</f>
        <v>CERRADA</v>
      </c>
      <c r="Z822" s="328" t="str">
        <f>+IF(Tabla1[[#This Row],[T. RESPUESTA]]&lt;=1,"24 HORAS",IF(Tabla1[[#This Row],[T. RESPUESTA]]=2,"48 HORAS",IF(Tabla1[[#This Row],[T. RESPUESTA]]=3,"72 HORAS",IF(Tabla1[[#This Row],[T. RESPUESTA]]=4,"96 HORAS",IF(Tabla1[[#This Row],[T. RESPUESTA]]=5,"120 HORAS",IF(Tabla1[[#This Row],[T. RESPUESTA]]&gt;=6,"6 DIAS O MAS","ERROR"))))))</f>
        <v>24 HORAS</v>
      </c>
      <c r="AA822" s="120" t="s">
        <v>6355</v>
      </c>
      <c r="AB822" s="120" t="str">
        <f>TEXT(Tabla1[[#This Row],[FECHA DEL INCIDENTE]],"MMM-DD")</f>
        <v>feb-17</v>
      </c>
      <c r="AC822" s="334" t="e">
        <f>VLOOKUP(G822,'Archivo data rimac reclamos'!B:C,2,0)</f>
        <v>#N/A</v>
      </c>
      <c r="AD822" s="334" t="e">
        <f>VLOOKUP(Tabla1[[#This Row],[dn]],'Reporte de casos MAD'!H:W,16,0)</f>
        <v>#N/A</v>
      </c>
      <c r="AE822" s="328" t="e">
        <f>VLOOKUP(Tabla1[[#This Row],[dn]],'HOJA 3 MEDICAMENTOS'!G:Q,11,0)</f>
        <v>#N/A</v>
      </c>
      <c r="AF822" s="329" t="e">
        <f>VLOOKUP(Tabla1[[#This Row],[dn]],'base pendientes viva 1a'!C:Q,15,0)</f>
        <v>#N/A</v>
      </c>
      <c r="AG822" s="329"/>
      <c r="AH822" s="329"/>
      <c r="AI822" s="328" t="str">
        <f>VLOOKUP(Tabla1[[#This Row],[MOTIVO]],clasificador!A:C,2,0)</f>
        <v>Acceso</v>
      </c>
      <c r="AJ822" s="328" t="str">
        <f>VLOOKUP(Tabla1[[#This Row],[MOTIVO]],clasificador!A:C,3,0)</f>
        <v>SERVICIO</v>
      </c>
      <c r="AK822" s="329"/>
      <c r="AL822" s="119"/>
      <c r="AM822" s="119"/>
      <c r="AN822" s="119"/>
      <c r="AO822" s="119"/>
      <c r="AP822" s="119"/>
      <c r="AQ822" s="119"/>
      <c r="AR822" s="119"/>
      <c r="AS822" s="119"/>
      <c r="AT822" s="119"/>
      <c r="AU822" s="119"/>
    </row>
    <row r="823" spans="1:47" ht="18.75" customHeight="1">
      <c r="A823" s="328">
        <f>YEAR(Tabla1[[#This Row],[FECHA DEL INCIDENTE]])*100+MONTH(Tabla1[[#This Row],[FECHA DEL INCIDENTE]])</f>
        <v>202602</v>
      </c>
      <c r="B823" s="1" t="s">
        <v>8299</v>
      </c>
      <c r="C823" s="1" t="s">
        <v>6348</v>
      </c>
      <c r="D823" s="1" t="s">
        <v>1067</v>
      </c>
      <c r="E823" s="1" t="s">
        <v>400</v>
      </c>
      <c r="F823" s="1" t="s">
        <v>2</v>
      </c>
      <c r="G823" s="346"/>
      <c r="H823" s="334" t="s">
        <v>8652</v>
      </c>
      <c r="I823" s="329"/>
      <c r="J823" s="335"/>
      <c r="K823" s="328"/>
      <c r="L823" s="328"/>
      <c r="M823" s="328"/>
      <c r="N823" s="269" t="s">
        <v>298</v>
      </c>
      <c r="O823" s="1" t="s">
        <v>299</v>
      </c>
      <c r="P823" s="336" t="s">
        <v>8653</v>
      </c>
      <c r="Q823" s="6" t="s">
        <v>7495</v>
      </c>
      <c r="R823" s="317" t="s">
        <v>8453</v>
      </c>
      <c r="S823" s="328" t="s">
        <v>272</v>
      </c>
      <c r="T823" s="160">
        <v>46071</v>
      </c>
      <c r="U823" s="348" t="s">
        <v>8654</v>
      </c>
      <c r="V823" s="160">
        <v>46071</v>
      </c>
      <c r="W823" s="328" t="s">
        <v>141</v>
      </c>
      <c r="X823" s="328">
        <f>NETWORKDAYS(Tabla1[[#This Row],[FECHA DEL INCIDENTE]],Tabla1[[#This Row],[FECHA DE RESPUESTA]])</f>
        <v>1</v>
      </c>
      <c r="Y823" s="328" t="str">
        <f>IF(Tabla1[[#This Row],[ESTADO]]="ACTIVA","ACTIVA",IF(Tabla1[[#This Row],[ESTADO]]="CERRADA","CERRADA",IF(Tabla1[[#This Row],[ESTADO]]="TRASLADADA","CERRADA",IF(Tabla1[[#This Row],[ESTADO]]="DESMONTADA","CERRADA",IF(Tabla1[[#This Row],[ESTADO]]="SEGUIMIENTO","ACTIVA")))))</f>
        <v>CERRADA</v>
      </c>
      <c r="Z823" s="328" t="str">
        <f>+IF(Tabla1[[#This Row],[T. RESPUESTA]]&lt;=1,"24 HORAS",IF(Tabla1[[#This Row],[T. RESPUESTA]]=2,"48 HORAS",IF(Tabla1[[#This Row],[T. RESPUESTA]]=3,"72 HORAS",IF(Tabla1[[#This Row],[T. RESPUESTA]]=4,"96 HORAS",IF(Tabla1[[#This Row],[T. RESPUESTA]]=5,"120 HORAS",IF(Tabla1[[#This Row],[T. RESPUESTA]]&gt;=6,"6 DIAS O MAS","ERROR"))))))</f>
        <v>24 HORAS</v>
      </c>
      <c r="AA823" s="120" t="s">
        <v>6355</v>
      </c>
      <c r="AB823" s="120" t="str">
        <f>TEXT(Tabla1[[#This Row],[FECHA DEL INCIDENTE]],"MMM-DD")</f>
        <v>feb-18</v>
      </c>
      <c r="AC823" s="334" t="e">
        <f>VLOOKUP(G823,'Archivo data rimac reclamos'!B:C,2,0)</f>
        <v>#N/A</v>
      </c>
      <c r="AD823" s="334" t="e">
        <f>VLOOKUP(Tabla1[[#This Row],[dn]],'Reporte de casos MAD'!H:W,16,0)</f>
        <v>#N/A</v>
      </c>
      <c r="AE823" s="328" t="e">
        <f>VLOOKUP(Tabla1[[#This Row],[dn]],'HOJA 3 MEDICAMENTOS'!G:Q,11,0)</f>
        <v>#N/A</v>
      </c>
      <c r="AF823" s="329" t="e">
        <f>VLOOKUP(Tabla1[[#This Row],[dn]],'base pendientes viva 1a'!C:Q,15,0)</f>
        <v>#N/A</v>
      </c>
      <c r="AG823" s="329"/>
      <c r="AH823" s="329"/>
      <c r="AI823" s="328" t="str">
        <f>VLOOKUP(Tabla1[[#This Row],[MOTIVO]],clasificador!A:C,2,0)</f>
        <v>Solicitud</v>
      </c>
      <c r="AJ823" s="328" t="str">
        <f>VLOOKUP(Tabla1[[#This Row],[MOTIVO]],clasificador!A:C,3,0)</f>
        <v>SOLICITUD</v>
      </c>
      <c r="AK823" s="329"/>
      <c r="AL823" s="119"/>
      <c r="AM823" s="119"/>
      <c r="AN823" s="119"/>
      <c r="AO823" s="119"/>
      <c r="AP823" s="119"/>
      <c r="AQ823" s="119"/>
      <c r="AR823" s="119"/>
      <c r="AS823" s="119"/>
      <c r="AT823" s="119"/>
      <c r="AU823" s="119"/>
    </row>
    <row r="824" spans="1:47" ht="18.75" customHeight="1">
      <c r="A824" s="328">
        <f>YEAR(Tabla1[[#This Row],[FECHA DEL INCIDENTE]])*100+MONTH(Tabla1[[#This Row],[FECHA DEL INCIDENTE]])</f>
        <v>202602</v>
      </c>
      <c r="B824" s="1" t="s">
        <v>8299</v>
      </c>
      <c r="C824" s="1" t="s">
        <v>6348</v>
      </c>
      <c r="D824" s="1" t="s">
        <v>1067</v>
      </c>
      <c r="E824" s="1" t="s">
        <v>400</v>
      </c>
      <c r="F824" s="1" t="s">
        <v>2</v>
      </c>
      <c r="G824" s="346">
        <v>40148575</v>
      </c>
      <c r="H824" s="330" t="s">
        <v>8655</v>
      </c>
      <c r="I824" s="329"/>
      <c r="J824" s="361">
        <v>910744320</v>
      </c>
      <c r="K824" s="328"/>
      <c r="L824" s="328"/>
      <c r="M824" s="328"/>
      <c r="N824" s="268" t="s">
        <v>6498</v>
      </c>
      <c r="O824" s="1" t="s">
        <v>299</v>
      </c>
      <c r="P824" s="336" t="s">
        <v>8656</v>
      </c>
      <c r="Q824" s="96" t="s">
        <v>313</v>
      </c>
      <c r="R824" s="317" t="s">
        <v>8453</v>
      </c>
      <c r="S824" s="328" t="s">
        <v>320</v>
      </c>
      <c r="T824" s="358">
        <v>46071</v>
      </c>
      <c r="U824" s="348" t="s">
        <v>8657</v>
      </c>
      <c r="V824" s="160">
        <v>46074</v>
      </c>
      <c r="W824" s="328" t="s">
        <v>141</v>
      </c>
      <c r="X824" s="328">
        <f>NETWORKDAYS(Tabla1[[#This Row],[FECHA DEL INCIDENTE]],Tabla1[[#This Row],[FECHA DE RESPUESTA]])</f>
        <v>3</v>
      </c>
      <c r="Y824" s="328" t="s">
        <v>141</v>
      </c>
      <c r="Z824" s="328" t="str">
        <f>+IF(Tabla1[[#This Row],[T. RESPUESTA]]&lt;=1,"24 HORAS",IF(Tabla1[[#This Row],[T. RESPUESTA]]=2,"48 HORAS",IF(Tabla1[[#This Row],[T. RESPUESTA]]=3,"72 HORAS",IF(Tabla1[[#This Row],[T. RESPUESTA]]=4,"96 HORAS",IF(Tabla1[[#This Row],[T. RESPUESTA]]=5,"120 HORAS",IF(Tabla1[[#This Row],[T. RESPUESTA]]&gt;=6,"6 DIAS O MAS","ERROR"))))))</f>
        <v>72 HORAS</v>
      </c>
      <c r="AA824" s="120" t="s">
        <v>6355</v>
      </c>
      <c r="AB824" s="120" t="str">
        <f>TEXT(Tabla1[[#This Row],[FECHA DEL INCIDENTE]],"MMM-DD")</f>
        <v>feb-18</v>
      </c>
      <c r="AC824" s="334" t="e">
        <f>VLOOKUP(G824,'Archivo data rimac reclamos'!B:C,2,0)</f>
        <v>#N/A</v>
      </c>
      <c r="AD824" s="334" t="e">
        <f>VLOOKUP(Tabla1[[#This Row],[dn]],'Reporte de casos MAD'!H:W,16,0)</f>
        <v>#N/A</v>
      </c>
      <c r="AE824" s="328" t="e">
        <f>VLOOKUP(Tabla1[[#This Row],[dn]],'HOJA 3 MEDICAMENTOS'!G:Q,11,0)</f>
        <v>#N/A</v>
      </c>
      <c r="AF824" s="329" t="e">
        <f>VLOOKUP(Tabla1[[#This Row],[dn]],'base pendientes viva 1a'!C:Q,15,0)</f>
        <v>#N/A</v>
      </c>
      <c r="AG824" s="329"/>
      <c r="AH824" s="329"/>
      <c r="AI824" s="328" t="str">
        <f>VLOOKUP(Tabla1[[#This Row],[MOTIVO]],clasificador!A:C,2,0)</f>
        <v>Acceso</v>
      </c>
      <c r="AJ824" s="328" t="str">
        <f>VLOOKUP(Tabla1[[#This Row],[MOTIVO]],clasificador!A:C,3,0)</f>
        <v>SERVICIO</v>
      </c>
      <c r="AK824" s="329"/>
      <c r="AL824" s="119"/>
      <c r="AM824" s="119"/>
      <c r="AN824" s="119"/>
      <c r="AO824" s="119"/>
      <c r="AP824" s="119"/>
      <c r="AQ824" s="119"/>
      <c r="AR824" s="119"/>
      <c r="AS824" s="119"/>
      <c r="AT824" s="119"/>
      <c r="AU824" s="119"/>
    </row>
    <row r="825" spans="1:47" ht="18.75" hidden="1" customHeight="1">
      <c r="A825" s="328">
        <f>YEAR(Tabla1[[#This Row],[FECHA DEL INCIDENTE]])*100+MONTH(Tabla1[[#This Row],[FECHA DEL INCIDENTE]])</f>
        <v>202602</v>
      </c>
      <c r="B825" s="1" t="s">
        <v>8299</v>
      </c>
      <c r="C825" s="1" t="s">
        <v>6348</v>
      </c>
      <c r="D825" s="1" t="s">
        <v>1067</v>
      </c>
      <c r="E825" s="1" t="s">
        <v>400</v>
      </c>
      <c r="F825" s="1" t="s">
        <v>2</v>
      </c>
      <c r="G825" s="346">
        <v>3182684</v>
      </c>
      <c r="H825" s="330" t="s">
        <v>8658</v>
      </c>
      <c r="I825" s="329"/>
      <c r="J825" s="354">
        <v>996922714</v>
      </c>
      <c r="K825" s="180" t="s">
        <v>8659</v>
      </c>
      <c r="L825" s="176" t="s">
        <v>8327</v>
      </c>
      <c r="M825" s="328"/>
      <c r="N825" s="349" t="s">
        <v>26</v>
      </c>
      <c r="O825" s="1" t="s">
        <v>8215</v>
      </c>
      <c r="P825" s="336" t="s">
        <v>8660</v>
      </c>
      <c r="Q825" s="345" t="s">
        <v>270</v>
      </c>
      <c r="R825" s="364" t="s">
        <v>8429</v>
      </c>
      <c r="S825" s="328" t="s">
        <v>6353</v>
      </c>
      <c r="T825" s="358">
        <v>46071</v>
      </c>
      <c r="U825" s="365" t="s">
        <v>8661</v>
      </c>
      <c r="V825" s="338">
        <v>46071</v>
      </c>
      <c r="W825" s="328" t="s">
        <v>141</v>
      </c>
      <c r="X825" s="328">
        <f>NETWORKDAYS(Tabla1[[#This Row],[FECHA DEL INCIDENTE]],Tabla1[[#This Row],[FECHA DE RESPUESTA]])</f>
        <v>1</v>
      </c>
      <c r="Y825" s="328" t="s">
        <v>141</v>
      </c>
      <c r="Z825" s="328" t="str">
        <f>+IF(Tabla1[[#This Row],[T. RESPUESTA]]&lt;=1,"24 HORAS",IF(Tabla1[[#This Row],[T. RESPUESTA]]=2,"48 HORAS",IF(Tabla1[[#This Row],[T. RESPUESTA]]=3,"72 HORAS",IF(Tabla1[[#This Row],[T. RESPUESTA]]=4,"96 HORAS",IF(Tabla1[[#This Row],[T. RESPUESTA]]=5,"120 HORAS",IF(Tabla1[[#This Row],[T. RESPUESTA]]&gt;=6,"6 DIAS O MAS","ERROR"))))))</f>
        <v>24 HORAS</v>
      </c>
      <c r="AA825" s="120" t="s">
        <v>6355</v>
      </c>
      <c r="AB825" s="120" t="str">
        <f>TEXT(Tabla1[[#This Row],[FECHA DEL INCIDENTE]],"MMM-DD")</f>
        <v>feb-18</v>
      </c>
      <c r="AC825" s="334" t="e">
        <f>VLOOKUP(G825,'Archivo data rimac reclamos'!B:C,2,0)</f>
        <v>#N/A</v>
      </c>
      <c r="AD825" s="334" t="e">
        <f>VLOOKUP(Tabla1[[#This Row],[dn]],'Reporte de casos MAD'!H:W,16,0)</f>
        <v>#N/A</v>
      </c>
      <c r="AE825" s="328" t="e">
        <f>VLOOKUP(Tabla1[[#This Row],[dn]],'HOJA 3 MEDICAMENTOS'!G:Q,11,0)</f>
        <v>#N/A</v>
      </c>
      <c r="AF825" s="329" t="e">
        <f>VLOOKUP(Tabla1[[#This Row],[dn]],'base pendientes viva 1a'!C:Q,15,0)</f>
        <v>#N/A</v>
      </c>
      <c r="AG825" s="329"/>
      <c r="AH825" s="329"/>
      <c r="AI825" s="328" t="str">
        <f>VLOOKUP(Tabla1[[#This Row],[MOTIVO]],clasificador!A:C,2,0)</f>
        <v>Atención Asistencial</v>
      </c>
      <c r="AJ825" s="328" t="str">
        <f>VLOOKUP(Tabla1[[#This Row],[MOTIVO]],clasificador!A:C,3,0)</f>
        <v>CALIDAD</v>
      </c>
      <c r="AK825" s="329"/>
      <c r="AL825" s="119"/>
      <c r="AM825" s="119"/>
      <c r="AN825" s="119"/>
      <c r="AO825" s="119"/>
      <c r="AP825" s="119"/>
      <c r="AQ825" s="119"/>
      <c r="AR825" s="119"/>
      <c r="AS825" s="119"/>
      <c r="AT825" s="119"/>
      <c r="AU825" s="119"/>
    </row>
    <row r="826" spans="1:47" ht="18.75" customHeight="1">
      <c r="A826" s="328">
        <f>YEAR(Tabla1[[#This Row],[FECHA DEL INCIDENTE]])*100+MONTH(Tabla1[[#This Row],[FECHA DEL INCIDENTE]])</f>
        <v>202602</v>
      </c>
      <c r="B826" s="1" t="s">
        <v>8299</v>
      </c>
      <c r="C826" s="1" t="s">
        <v>6348</v>
      </c>
      <c r="D826" s="1" t="s">
        <v>1067</v>
      </c>
      <c r="E826" s="1" t="s">
        <v>400</v>
      </c>
      <c r="F826" s="1" t="s">
        <v>2</v>
      </c>
      <c r="G826" s="346">
        <v>40157495</v>
      </c>
      <c r="H826" s="334" t="s">
        <v>6571</v>
      </c>
      <c r="I826" s="329"/>
      <c r="J826" s="335">
        <v>998357430</v>
      </c>
      <c r="K826" s="328"/>
      <c r="L826" s="328"/>
      <c r="M826" s="328"/>
      <c r="N826" s="268" t="s">
        <v>6498</v>
      </c>
      <c r="O826" s="1" t="s">
        <v>299</v>
      </c>
      <c r="P826" s="336" t="s">
        <v>8662</v>
      </c>
      <c r="Q826" s="96" t="s">
        <v>6352</v>
      </c>
      <c r="R826" s="317" t="s">
        <v>8453</v>
      </c>
      <c r="S826" s="328" t="s">
        <v>6353</v>
      </c>
      <c r="T826" s="358">
        <v>46072</v>
      </c>
      <c r="U826" s="348" t="s">
        <v>8663</v>
      </c>
      <c r="V826" s="338">
        <v>46072</v>
      </c>
      <c r="W826" s="328" t="s">
        <v>141</v>
      </c>
      <c r="X826" s="328">
        <f>NETWORKDAYS(Tabla1[[#This Row],[FECHA DEL INCIDENTE]],Tabla1[[#This Row],[FECHA DE RESPUESTA]])</f>
        <v>1</v>
      </c>
      <c r="Y826" s="328" t="str">
        <f>IF(Tabla1[[#This Row],[ESTADO]]="ACTIVA","ACTIVA",IF(Tabla1[[#This Row],[ESTADO]]="CERRADA","CERRADA",IF(Tabla1[[#This Row],[ESTADO]]="TRASLADADA","CERRADA",IF(Tabla1[[#This Row],[ESTADO]]="DESMONTADA","CERRADA",IF(Tabla1[[#This Row],[ESTADO]]="SEGUIMIENTO","ACTIVA")))))</f>
        <v>CERRADA</v>
      </c>
      <c r="Z826" s="328" t="str">
        <f>+IF(Tabla1[[#This Row],[T. RESPUESTA]]&lt;=1,"24 HORAS",IF(Tabla1[[#This Row],[T. RESPUESTA]]=2,"48 HORAS",IF(Tabla1[[#This Row],[T. RESPUESTA]]=3,"72 HORAS",IF(Tabla1[[#This Row],[T. RESPUESTA]]=4,"96 HORAS",IF(Tabla1[[#This Row],[T. RESPUESTA]]=5,"120 HORAS",IF(Tabla1[[#This Row],[T. RESPUESTA]]&gt;=6,"6 DIAS O MAS","ERROR"))))))</f>
        <v>24 HORAS</v>
      </c>
      <c r="AA826" s="120" t="s">
        <v>6355</v>
      </c>
      <c r="AB826" s="120" t="str">
        <f>TEXT(Tabla1[[#This Row],[FECHA DEL INCIDENTE]],"MMM-DD")</f>
        <v>feb-19</v>
      </c>
      <c r="AC826" s="334" t="str">
        <f>VLOOKUP(G826,'Archivo data rimac reclamos'!B:C,2,0)</f>
        <v>CASO PX LUCY YOVANI URIARTE CARRASCO</v>
      </c>
      <c r="AD826" s="334" t="e">
        <f>VLOOKUP(Tabla1[[#This Row],[dn]],'Reporte de casos MAD'!H:W,16,0)</f>
        <v>#N/A</v>
      </c>
      <c r="AE826" s="328" t="e">
        <f>VLOOKUP(Tabla1[[#This Row],[dn]],'HOJA 3 MEDICAMENTOS'!G:Q,11,0)</f>
        <v>#N/A</v>
      </c>
      <c r="AF826" s="329" t="e">
        <f>VLOOKUP(Tabla1[[#This Row],[dn]],'base pendientes viva 1a'!C:Q,15,0)</f>
        <v>#N/A</v>
      </c>
      <c r="AG826" s="329"/>
      <c r="AH826" s="329"/>
      <c r="AI826" s="328" t="str">
        <f>VLOOKUP(Tabla1[[#This Row],[MOTIVO]],clasificador!A:C,2,0)</f>
        <v>Medicamentos</v>
      </c>
      <c r="AJ826" s="328" t="str">
        <f>VLOOKUP(Tabla1[[#This Row],[MOTIVO]],clasificador!A:C,3,0)</f>
        <v>SERVICIO</v>
      </c>
      <c r="AK826" s="329"/>
      <c r="AL826" s="119"/>
      <c r="AM826" s="119"/>
      <c r="AN826" s="119"/>
      <c r="AO826" s="119"/>
      <c r="AP826" s="119"/>
      <c r="AQ826" s="119"/>
      <c r="AR826" s="119"/>
      <c r="AS826" s="119"/>
      <c r="AT826" s="119"/>
      <c r="AU826" s="119"/>
    </row>
    <row r="827" spans="1:47" ht="18.75" customHeight="1">
      <c r="A827" s="328">
        <f>YEAR(Tabla1[[#This Row],[FECHA DEL INCIDENTE]])*100+MONTH(Tabla1[[#This Row],[FECHA DEL INCIDENTE]])</f>
        <v>202602</v>
      </c>
      <c r="B827" s="1" t="s">
        <v>8299</v>
      </c>
      <c r="C827" s="1" t="s">
        <v>6348</v>
      </c>
      <c r="D827" s="1" t="s">
        <v>1067</v>
      </c>
      <c r="E827" s="1" t="s">
        <v>400</v>
      </c>
      <c r="F827" s="1" t="s">
        <v>2</v>
      </c>
      <c r="G827" s="346">
        <v>8613656</v>
      </c>
      <c r="H827" s="330" t="s">
        <v>8664</v>
      </c>
      <c r="I827" s="329"/>
      <c r="J827" s="354" t="s">
        <v>8665</v>
      </c>
      <c r="K827" s="328"/>
      <c r="L827" s="328"/>
      <c r="M827" s="328"/>
      <c r="N827" s="349" t="s">
        <v>298</v>
      </c>
      <c r="O827" s="328" t="s">
        <v>299</v>
      </c>
      <c r="P827" s="336" t="s">
        <v>8666</v>
      </c>
      <c r="Q827" s="96" t="s">
        <v>313</v>
      </c>
      <c r="R827" s="317" t="s">
        <v>8453</v>
      </c>
      <c r="S827" s="328" t="s">
        <v>320</v>
      </c>
      <c r="T827" s="358">
        <v>46072</v>
      </c>
      <c r="U827" s="225" t="s">
        <v>8667</v>
      </c>
      <c r="V827" s="338">
        <v>46072</v>
      </c>
      <c r="W827" s="328" t="s">
        <v>141</v>
      </c>
      <c r="X827" s="328">
        <f>NETWORKDAYS(Tabla1[[#This Row],[FECHA DEL INCIDENTE]],Tabla1[[#This Row],[FECHA DE RESPUESTA]])</f>
        <v>1</v>
      </c>
      <c r="Y827" s="328" t="str">
        <f>IF(Tabla1[[#This Row],[ESTADO]]="ACTIVA","ACTIVA",IF(Tabla1[[#This Row],[ESTADO]]="CERRADA","CERRADA",IF(Tabla1[[#This Row],[ESTADO]]="TRASLADADA","CERRADA",IF(Tabla1[[#This Row],[ESTADO]]="DESMONTADA","CERRADA",IF(Tabla1[[#This Row],[ESTADO]]="SEGUIMIENTO","ACTIVA")))))</f>
        <v>CERRADA</v>
      </c>
      <c r="Z827" s="328" t="str">
        <f>+IF(Tabla1[[#This Row],[T. RESPUESTA]]&lt;=1,"24 HORAS",IF(Tabla1[[#This Row],[T. RESPUESTA]]=2,"48 HORAS",IF(Tabla1[[#This Row],[T. RESPUESTA]]=3,"72 HORAS",IF(Tabla1[[#This Row],[T. RESPUESTA]]=4,"96 HORAS",IF(Tabla1[[#This Row],[T. RESPUESTA]]=5,"120 HORAS",IF(Tabla1[[#This Row],[T. RESPUESTA]]&gt;=6,"6 DIAS O MAS","ERROR"))))))</f>
        <v>24 HORAS</v>
      </c>
      <c r="AA827" s="120" t="s">
        <v>6355</v>
      </c>
      <c r="AB827" s="120" t="str">
        <f>TEXT(Tabla1[[#This Row],[FECHA DEL INCIDENTE]],"MMM-DD")</f>
        <v>feb-19</v>
      </c>
      <c r="AC827" s="334" t="e">
        <f>VLOOKUP(G827,'Archivo data rimac reclamos'!B:C,2,0)</f>
        <v>#N/A</v>
      </c>
      <c r="AD827" s="334" t="e">
        <f>VLOOKUP(Tabla1[[#This Row],[dn]],'Reporte de casos MAD'!H:W,16,0)</f>
        <v>#N/A</v>
      </c>
      <c r="AE827" s="328" t="e">
        <f>VLOOKUP(Tabla1[[#This Row],[dn]],'HOJA 3 MEDICAMENTOS'!G:Q,11,0)</f>
        <v>#N/A</v>
      </c>
      <c r="AF827" s="329" t="e">
        <f>VLOOKUP(Tabla1[[#This Row],[dn]],'base pendientes viva 1a'!C:Q,15,0)</f>
        <v>#N/A</v>
      </c>
      <c r="AG827" s="329"/>
      <c r="AH827" s="329"/>
      <c r="AI827" s="328" t="str">
        <f>VLOOKUP(Tabla1[[#This Row],[MOTIVO]],clasificador!A:C,2,0)</f>
        <v>Acceso</v>
      </c>
      <c r="AJ827" s="328" t="str">
        <f>VLOOKUP(Tabla1[[#This Row],[MOTIVO]],clasificador!A:C,3,0)</f>
        <v>SERVICIO</v>
      </c>
      <c r="AK827" s="329"/>
      <c r="AL827" s="119"/>
      <c r="AM827" s="119"/>
      <c r="AN827" s="119"/>
      <c r="AO827" s="119"/>
      <c r="AP827" s="119"/>
      <c r="AQ827" s="119"/>
      <c r="AR827" s="119"/>
      <c r="AS827" s="119"/>
      <c r="AT827" s="119"/>
      <c r="AU827" s="119"/>
    </row>
    <row r="828" spans="1:47" ht="18.75" customHeight="1">
      <c r="A828" s="328">
        <f>YEAR(Tabla1[[#This Row],[FECHA DEL INCIDENTE]])*100+MONTH(Tabla1[[#This Row],[FECHA DEL INCIDENTE]])</f>
        <v>202602</v>
      </c>
      <c r="B828" s="1" t="s">
        <v>8299</v>
      </c>
      <c r="C828" s="1" t="s">
        <v>6348</v>
      </c>
      <c r="D828" s="1" t="s">
        <v>1067</v>
      </c>
      <c r="E828" s="1" t="s">
        <v>400</v>
      </c>
      <c r="F828" s="1" t="s">
        <v>2</v>
      </c>
      <c r="G828" s="346">
        <v>7749474</v>
      </c>
      <c r="H828" s="330" t="s">
        <v>8668</v>
      </c>
      <c r="I828" s="329"/>
      <c r="J828" s="361">
        <v>902831269</v>
      </c>
      <c r="K828" s="328"/>
      <c r="L828" s="328"/>
      <c r="M828" s="328"/>
      <c r="N828" s="349" t="s">
        <v>298</v>
      </c>
      <c r="O828" s="328" t="s">
        <v>299</v>
      </c>
      <c r="P828" s="336" t="s">
        <v>8669</v>
      </c>
      <c r="Q828" s="96" t="s">
        <v>313</v>
      </c>
      <c r="R828" s="317" t="s">
        <v>8453</v>
      </c>
      <c r="S828" s="328" t="s">
        <v>8302</v>
      </c>
      <c r="T828" s="358">
        <v>46072</v>
      </c>
      <c r="U828" s="225" t="s">
        <v>8670</v>
      </c>
      <c r="V828" s="338">
        <v>46101</v>
      </c>
      <c r="W828" s="328" t="s">
        <v>141</v>
      </c>
      <c r="X828" s="328">
        <v>1</v>
      </c>
      <c r="Y828" s="328" t="str">
        <f>IF(Tabla1[[#This Row],[ESTADO]]="ACTIVA","ACTIVA",IF(Tabla1[[#This Row],[ESTADO]]="CERRADA","CERRADA",IF(Tabla1[[#This Row],[ESTADO]]="TRASLADADA","CERRADA",IF(Tabla1[[#This Row],[ESTADO]]="DESMONTADA","CERRADA",IF(Tabla1[[#This Row],[ESTADO]]="SEGUIMIENTO","ACTIVA")))))</f>
        <v>CERRADA</v>
      </c>
      <c r="Z828" s="328" t="str">
        <f>+IF(Tabla1[[#This Row],[T. RESPUESTA]]&lt;=1,"24 HORAS",IF(Tabla1[[#This Row],[T. RESPUESTA]]=2,"48 HORAS",IF(Tabla1[[#This Row],[T. RESPUESTA]]=3,"72 HORAS",IF(Tabla1[[#This Row],[T. RESPUESTA]]=4,"96 HORAS",IF(Tabla1[[#This Row],[T. RESPUESTA]]=5,"120 HORAS",IF(Tabla1[[#This Row],[T. RESPUESTA]]&gt;=6,"6 DIAS O MAS","ERROR"))))))</f>
        <v>24 HORAS</v>
      </c>
      <c r="AA828" s="120" t="s">
        <v>6355</v>
      </c>
      <c r="AB828" s="120" t="str">
        <f>TEXT(Tabla1[[#This Row],[FECHA DEL INCIDENTE]],"MMM-DD")</f>
        <v>feb-19</v>
      </c>
      <c r="AC828" s="334" t="e">
        <f>VLOOKUP(G828,'Archivo data rimac reclamos'!B:C,2,0)</f>
        <v>#N/A</v>
      </c>
      <c r="AD828" s="334" t="e">
        <f>VLOOKUP(Tabla1[[#This Row],[dn]],'Reporte de casos MAD'!H:W,16,0)</f>
        <v>#N/A</v>
      </c>
      <c r="AE828" s="328" t="e">
        <f>VLOOKUP(Tabla1[[#This Row],[dn]],'HOJA 3 MEDICAMENTOS'!G:Q,11,0)</f>
        <v>#N/A</v>
      </c>
      <c r="AF828" s="329" t="e">
        <f>VLOOKUP(Tabla1[[#This Row],[dn]],'base pendientes viva 1a'!C:Q,15,0)</f>
        <v>#N/A</v>
      </c>
      <c r="AG828" s="329"/>
      <c r="AH828" s="329"/>
      <c r="AI828" s="328" t="str">
        <f>VLOOKUP(Tabla1[[#This Row],[MOTIVO]],clasificador!A:C,2,0)</f>
        <v>Acceso</v>
      </c>
      <c r="AJ828" s="328" t="str">
        <f>VLOOKUP(Tabla1[[#This Row],[MOTIVO]],clasificador!A:C,3,0)</f>
        <v>SERVICIO</v>
      </c>
      <c r="AK828" s="329"/>
      <c r="AL828" s="119"/>
      <c r="AM828" s="119"/>
      <c r="AN828" s="119"/>
      <c r="AO828" s="119"/>
      <c r="AP828" s="119"/>
      <c r="AQ828" s="119"/>
      <c r="AR828" s="119"/>
      <c r="AS828" s="119"/>
      <c r="AT828" s="119"/>
      <c r="AU828" s="119"/>
    </row>
    <row r="829" spans="1:47" ht="18.75" hidden="1" customHeight="1">
      <c r="A829" s="328">
        <v>202602</v>
      </c>
      <c r="B829" s="1" t="s">
        <v>8299</v>
      </c>
      <c r="C829" s="1" t="s">
        <v>6348</v>
      </c>
      <c r="D829" s="1" t="s">
        <v>1067</v>
      </c>
      <c r="E829" s="1" t="s">
        <v>400</v>
      </c>
      <c r="F829" s="1" t="s">
        <v>2</v>
      </c>
      <c r="G829" s="362" t="s">
        <v>8671</v>
      </c>
      <c r="H829" s="366" t="s">
        <v>8672</v>
      </c>
      <c r="I829" s="331"/>
      <c r="J829" s="367"/>
      <c r="K829" s="192" t="s">
        <v>8673</v>
      </c>
      <c r="L829" s="195" t="s">
        <v>8327</v>
      </c>
      <c r="M829" s="368"/>
      <c r="N829" s="349" t="s">
        <v>298</v>
      </c>
      <c r="O829" s="368" t="s">
        <v>8674</v>
      </c>
      <c r="P829" s="369" t="s">
        <v>8675</v>
      </c>
      <c r="Q829" s="96" t="s">
        <v>270</v>
      </c>
      <c r="R829" s="364" t="s">
        <v>8429</v>
      </c>
      <c r="S829" s="368" t="s">
        <v>331</v>
      </c>
      <c r="T829" s="370">
        <v>46074</v>
      </c>
      <c r="U829" s="226" t="s">
        <v>8676</v>
      </c>
      <c r="V829" s="370">
        <v>46076</v>
      </c>
      <c r="W829" s="328" t="s">
        <v>141</v>
      </c>
      <c r="X829" s="328">
        <v>1</v>
      </c>
      <c r="Y829" s="328" t="str">
        <f>IF(Tabla1[[#This Row],[ESTADO]]="ACTIVA","ACTIVA",IF(Tabla1[[#This Row],[ESTADO]]="CERRADA","CERRADA",IF(Tabla1[[#This Row],[ESTADO]]="TRASLADADA","CERRADA",IF(Tabla1[[#This Row],[ESTADO]]="DESMONTADA","CERRADA",IF(Tabla1[[#This Row],[ESTADO]]="SEGUIMIENTO","ACTIVA")))))</f>
        <v>CERRADA</v>
      </c>
      <c r="Z829" s="328" t="str">
        <f>+IF(Tabla1[[#This Row],[T. RESPUESTA]]&lt;=1,"24 HORAS",IF(Tabla1[[#This Row],[T. RESPUESTA]]=2,"48 HORAS",IF(Tabla1[[#This Row],[T. RESPUESTA]]=3,"72 HORAS",IF(Tabla1[[#This Row],[T. RESPUESTA]]=4,"96 HORAS",IF(Tabla1[[#This Row],[T. RESPUESTA]]=5,"120 HORAS",IF(Tabla1[[#This Row],[T. RESPUESTA]]&gt;=6,"6 DIAS O MAS","ERROR"))))))</f>
        <v>24 HORAS</v>
      </c>
      <c r="AA829" s="120" t="s">
        <v>6355</v>
      </c>
      <c r="AB829" s="120" t="str">
        <f>TEXT(Tabla1[[#This Row],[FECHA DEL INCIDENTE]],"MMM-DD")</f>
        <v>feb-21</v>
      </c>
      <c r="AC829" s="334" t="e">
        <f>VLOOKUP(G829,'Archivo data rimac reclamos'!B:C,2,0)</f>
        <v>#N/A</v>
      </c>
      <c r="AD829" s="334" t="e">
        <f>VLOOKUP(Tabla1[[#This Row],[dn]],'Reporte de casos MAD'!H:W,16,0)</f>
        <v>#N/A</v>
      </c>
      <c r="AE829" s="328" t="e">
        <f>VLOOKUP(Tabla1[[#This Row],[dn]],'HOJA 3 MEDICAMENTOS'!G:Q,11,0)</f>
        <v>#N/A</v>
      </c>
      <c r="AF829" s="329" t="e">
        <f>VLOOKUP(Tabla1[[#This Row],[dn]],'base pendientes viva 1a'!C:Q,15,0)</f>
        <v>#N/A</v>
      </c>
      <c r="AG829" s="329"/>
      <c r="AH829" s="329"/>
      <c r="AI829" s="328" t="str">
        <f>VLOOKUP(Tabla1[[#This Row],[MOTIVO]],clasificador!A:C,2,0)</f>
        <v>Atención Asistencial</v>
      </c>
      <c r="AJ829" s="328" t="s">
        <v>298</v>
      </c>
      <c r="AK829" s="329"/>
      <c r="AL829" s="119"/>
      <c r="AM829" s="119"/>
      <c r="AN829" s="119"/>
      <c r="AO829" s="119"/>
      <c r="AP829" s="119"/>
      <c r="AQ829" s="119"/>
      <c r="AR829" s="119"/>
      <c r="AS829" s="119"/>
      <c r="AT829" s="119"/>
      <c r="AU829" s="119"/>
    </row>
    <row r="830" spans="1:47" ht="18.75" customHeight="1">
      <c r="A830" s="328">
        <f>YEAR(Tabla1[[#This Row],[FECHA DEL INCIDENTE]])*100+MONTH(Tabla1[[#This Row],[FECHA DEL INCIDENTE]])</f>
        <v>202602</v>
      </c>
      <c r="B830" s="1" t="s">
        <v>8299</v>
      </c>
      <c r="C830" s="1" t="s">
        <v>6348</v>
      </c>
      <c r="D830" s="1" t="s">
        <v>1067</v>
      </c>
      <c r="E830" s="1" t="s">
        <v>400</v>
      </c>
      <c r="F830" s="1" t="s">
        <v>2</v>
      </c>
      <c r="G830" s="346">
        <v>795889</v>
      </c>
      <c r="H830" s="330" t="s">
        <v>8677</v>
      </c>
      <c r="I830" s="329"/>
      <c r="J830" s="361"/>
      <c r="K830" s="328"/>
      <c r="L830" s="328"/>
      <c r="M830" s="328"/>
      <c r="N830" s="268" t="s">
        <v>6498</v>
      </c>
      <c r="O830" s="328" t="s">
        <v>299</v>
      </c>
      <c r="P830" s="336" t="s">
        <v>8678</v>
      </c>
      <c r="Q830" s="96" t="s">
        <v>270</v>
      </c>
      <c r="R830" s="317" t="s">
        <v>400</v>
      </c>
      <c r="S830" s="328" t="s">
        <v>272</v>
      </c>
      <c r="T830" s="358">
        <v>46072</v>
      </c>
      <c r="U830" s="348" t="s">
        <v>8679</v>
      </c>
      <c r="V830" s="338">
        <v>46072</v>
      </c>
      <c r="W830" s="328" t="s">
        <v>141</v>
      </c>
      <c r="X830" s="328">
        <f>NETWORKDAYS(Tabla1[[#This Row],[FECHA DEL INCIDENTE]],Tabla1[[#This Row],[FECHA DE RESPUESTA]])</f>
        <v>1</v>
      </c>
      <c r="Y830" s="328" t="str">
        <f>IF(Tabla1[[#This Row],[ESTADO]]="ACTIVA","ACTIVA",IF(Tabla1[[#This Row],[ESTADO]]="CERRADA","CERRADA",IF(Tabla1[[#This Row],[ESTADO]]="TRASLADADA","CERRADA",IF(Tabla1[[#This Row],[ESTADO]]="DESMONTADA","CERRADA",IF(Tabla1[[#This Row],[ESTADO]]="SEGUIMIENTO","ACTIVA")))))</f>
        <v>CERRADA</v>
      </c>
      <c r="Z830" s="328" t="str">
        <f>+IF(Tabla1[[#This Row],[T. RESPUESTA]]&lt;=1,"24 HORAS",IF(Tabla1[[#This Row],[T. RESPUESTA]]=2,"48 HORAS",IF(Tabla1[[#This Row],[T. RESPUESTA]]=3,"72 HORAS",IF(Tabla1[[#This Row],[T. RESPUESTA]]=4,"96 HORAS",IF(Tabla1[[#This Row],[T. RESPUESTA]]=5,"120 HORAS",IF(Tabla1[[#This Row],[T. RESPUESTA]]&gt;=6,"6 DIAS O MAS","ERROR"))))))</f>
        <v>24 HORAS</v>
      </c>
      <c r="AA830" s="120" t="s">
        <v>6355</v>
      </c>
      <c r="AB830" s="120" t="str">
        <f>TEXT(Tabla1[[#This Row],[FECHA DEL INCIDENTE]],"MMM-DD")</f>
        <v>feb-19</v>
      </c>
      <c r="AC830" s="334" t="e">
        <f>VLOOKUP(G830,'Archivo data rimac reclamos'!B:C,2,0)</f>
        <v>#N/A</v>
      </c>
      <c r="AD830" s="334" t="e">
        <f>VLOOKUP(Tabla1[[#This Row],[dn]],'Reporte de casos MAD'!H:W,16,0)</f>
        <v>#N/A</v>
      </c>
      <c r="AE830" s="328" t="e">
        <f>VLOOKUP(Tabla1[[#This Row],[dn]],'HOJA 3 MEDICAMENTOS'!G:Q,11,0)</f>
        <v>#N/A</v>
      </c>
      <c r="AF830" s="329" t="e">
        <f>VLOOKUP(Tabla1[[#This Row],[dn]],'base pendientes viva 1a'!C:Q,15,0)</f>
        <v>#N/A</v>
      </c>
      <c r="AG830" s="329"/>
      <c r="AH830" s="329"/>
      <c r="AI830" s="328" t="str">
        <f>VLOOKUP(Tabla1[[#This Row],[MOTIVO]],clasificador!A:C,2,0)</f>
        <v>Atención Asistencial</v>
      </c>
      <c r="AJ830" s="328" t="str">
        <f>VLOOKUP(Tabla1[[#This Row],[MOTIVO]],clasificador!A:C,3,0)</f>
        <v>CALIDAD</v>
      </c>
      <c r="AK830" s="329"/>
      <c r="AL830" s="119"/>
      <c r="AM830" s="119"/>
      <c r="AN830" s="119"/>
      <c r="AO830" s="119"/>
      <c r="AP830" s="119"/>
      <c r="AQ830" s="119"/>
      <c r="AR830" s="119"/>
      <c r="AS830" s="119"/>
      <c r="AT830" s="119"/>
      <c r="AU830" s="119"/>
    </row>
    <row r="831" spans="1:47" ht="18.75" customHeight="1">
      <c r="A831" s="328">
        <f>YEAR(Tabla1[[#This Row],[FECHA DEL INCIDENTE]])*100+MONTH(Tabla1[[#This Row],[FECHA DEL INCIDENTE]])</f>
        <v>202602</v>
      </c>
      <c r="B831" s="1" t="s">
        <v>8299</v>
      </c>
      <c r="C831" s="1" t="s">
        <v>6348</v>
      </c>
      <c r="D831" s="1" t="s">
        <v>1067</v>
      </c>
      <c r="E831" s="1" t="s">
        <v>400</v>
      </c>
      <c r="F831" s="1" t="s">
        <v>2</v>
      </c>
      <c r="G831" s="346">
        <v>25706362</v>
      </c>
      <c r="H831" s="334" t="s">
        <v>8680</v>
      </c>
      <c r="I831" s="329"/>
      <c r="J831" s="335">
        <v>996404844</v>
      </c>
      <c r="K831" s="328"/>
      <c r="L831" s="328"/>
      <c r="M831" s="328"/>
      <c r="N831" s="268" t="s">
        <v>6498</v>
      </c>
      <c r="O831" s="328" t="s">
        <v>299</v>
      </c>
      <c r="P831" s="336" t="s">
        <v>8681</v>
      </c>
      <c r="Q831" s="6" t="s">
        <v>6352</v>
      </c>
      <c r="R831" s="317" t="s">
        <v>8453</v>
      </c>
      <c r="S831" s="328" t="s">
        <v>6353</v>
      </c>
      <c r="T831" s="358">
        <v>46073</v>
      </c>
      <c r="U831" s="348" t="s">
        <v>8682</v>
      </c>
      <c r="V831" s="338">
        <v>46073</v>
      </c>
      <c r="W831" s="328" t="s">
        <v>141</v>
      </c>
      <c r="X831" s="328">
        <v>1</v>
      </c>
      <c r="Y831" s="328" t="str">
        <f>IF(Tabla1[[#This Row],[ESTADO]]="ACTIVA","ACTIVA",IF(Tabla1[[#This Row],[ESTADO]]="CERRADA","CERRADA",IF(Tabla1[[#This Row],[ESTADO]]="TRASLADADA","CERRADA",IF(Tabla1[[#This Row],[ESTADO]]="DESMONTADA","CERRADA",IF(Tabla1[[#This Row],[ESTADO]]="SEGUIMIENTO","ACTIVA")))))</f>
        <v>CERRADA</v>
      </c>
      <c r="Z831" s="328" t="str">
        <f>+IF(Tabla1[[#This Row],[T. RESPUESTA]]&lt;=1,"24 HORAS",IF(Tabla1[[#This Row],[T. RESPUESTA]]=2,"48 HORAS",IF(Tabla1[[#This Row],[T. RESPUESTA]]=3,"72 HORAS",IF(Tabla1[[#This Row],[T. RESPUESTA]]=4,"96 HORAS",IF(Tabla1[[#This Row],[T. RESPUESTA]]=5,"120 HORAS",IF(Tabla1[[#This Row],[T. RESPUESTA]]&gt;=6,"6 DIAS O MAS","ERROR"))))))</f>
        <v>24 HORAS</v>
      </c>
      <c r="AA831" s="120" t="s">
        <v>6355</v>
      </c>
      <c r="AB831" s="120" t="str">
        <f>TEXT(Tabla1[[#This Row],[FECHA DEL INCIDENTE]],"MMM-DD")</f>
        <v>feb-20</v>
      </c>
      <c r="AC831" s="334" t="e">
        <f>VLOOKUP(G831,'Archivo data rimac reclamos'!B:C,2,0)</f>
        <v>#N/A</v>
      </c>
      <c r="AD831" s="334" t="e">
        <f>VLOOKUP(Tabla1[[#This Row],[dn]],'Reporte de casos MAD'!H:W,16,0)</f>
        <v>#N/A</v>
      </c>
      <c r="AE831" s="328" t="e">
        <f>VLOOKUP(Tabla1[[#This Row],[dn]],'HOJA 3 MEDICAMENTOS'!G:Q,11,0)</f>
        <v>#N/A</v>
      </c>
      <c r="AF831" s="329" t="e">
        <f>VLOOKUP(Tabla1[[#This Row],[dn]],'base pendientes viva 1a'!C:Q,15,0)</f>
        <v>#N/A</v>
      </c>
      <c r="AG831" s="329"/>
      <c r="AH831" s="329"/>
      <c r="AI831" s="328" t="str">
        <f>VLOOKUP(Tabla1[[#This Row],[MOTIVO]],clasificador!A:C,2,0)</f>
        <v>Medicamentos</v>
      </c>
      <c r="AJ831" s="328" t="str">
        <f>VLOOKUP(Tabla1[[#This Row],[MOTIVO]],clasificador!A:C,3,0)</f>
        <v>SERVICIO</v>
      </c>
      <c r="AK831" s="329"/>
      <c r="AL831" s="119"/>
      <c r="AM831" s="119"/>
      <c r="AN831" s="119"/>
      <c r="AO831" s="119"/>
      <c r="AP831" s="119"/>
      <c r="AQ831" s="119"/>
      <c r="AR831" s="119"/>
      <c r="AS831" s="119"/>
      <c r="AT831" s="119"/>
      <c r="AU831" s="119"/>
    </row>
    <row r="832" spans="1:47" ht="18.75" hidden="1" customHeight="1">
      <c r="A832" s="328">
        <f>YEAR(Tabla1[[#This Row],[FECHA DEL INCIDENTE]])*100+MONTH(Tabla1[[#This Row],[FECHA DEL INCIDENTE]])</f>
        <v>202602</v>
      </c>
      <c r="B832" s="1" t="s">
        <v>8299</v>
      </c>
      <c r="C832" s="1" t="s">
        <v>6348</v>
      </c>
      <c r="D832" s="1" t="s">
        <v>1067</v>
      </c>
      <c r="E832" s="1" t="s">
        <v>400</v>
      </c>
      <c r="F832" s="1" t="s">
        <v>8683</v>
      </c>
      <c r="G832" s="346" t="s">
        <v>8684</v>
      </c>
      <c r="H832" s="330" t="s">
        <v>8685</v>
      </c>
      <c r="I832" s="329"/>
      <c r="J832" s="361"/>
      <c r="K832" s="328"/>
      <c r="L832" s="328"/>
      <c r="M832" s="328"/>
      <c r="N832" s="268" t="s">
        <v>6498</v>
      </c>
      <c r="O832" s="328" t="s">
        <v>299</v>
      </c>
      <c r="P832" s="336" t="s">
        <v>8686</v>
      </c>
      <c r="Q832" s="96" t="s">
        <v>313</v>
      </c>
      <c r="R832" s="364" t="s">
        <v>8429</v>
      </c>
      <c r="S832" s="328" t="s">
        <v>331</v>
      </c>
      <c r="T832" s="358">
        <v>46076</v>
      </c>
      <c r="U832" s="365" t="s">
        <v>8687</v>
      </c>
      <c r="V832" s="338">
        <v>46076</v>
      </c>
      <c r="W832" s="328" t="s">
        <v>141</v>
      </c>
      <c r="X832" s="328">
        <f>NETWORKDAYS(Tabla1[[#This Row],[FECHA DEL INCIDENTE]],Tabla1[[#This Row],[FECHA DE RESPUESTA]])</f>
        <v>1</v>
      </c>
      <c r="Y832" s="328" t="s">
        <v>141</v>
      </c>
      <c r="Z832" s="328" t="str">
        <f>+IF(Tabla1[[#This Row],[T. RESPUESTA]]&lt;=1,"24 HORAS",IF(Tabla1[[#This Row],[T. RESPUESTA]]=2,"48 HORAS",IF(Tabla1[[#This Row],[T. RESPUESTA]]=3,"72 HORAS",IF(Tabla1[[#This Row],[T. RESPUESTA]]=4,"96 HORAS",IF(Tabla1[[#This Row],[T. RESPUESTA]]=5,"120 HORAS",IF(Tabla1[[#This Row],[T. RESPUESTA]]&gt;=6,"6 DIAS O MAS","ERROR"))))))</f>
        <v>24 HORAS</v>
      </c>
      <c r="AA832" s="120" t="s">
        <v>6355</v>
      </c>
      <c r="AB832" s="120" t="str">
        <f>TEXT(Tabla1[[#This Row],[FECHA DEL INCIDENTE]],"MMM-DD")</f>
        <v>feb-23</v>
      </c>
      <c r="AC832" s="334" t="e">
        <f>VLOOKUP(G832,'Archivo data rimac reclamos'!B:C,2,0)</f>
        <v>#N/A</v>
      </c>
      <c r="AD832" s="334" t="e">
        <f>VLOOKUP(Tabla1[[#This Row],[dn]],'Reporte de casos MAD'!H:W,16,0)</f>
        <v>#N/A</v>
      </c>
      <c r="AE832" s="328" t="e">
        <f>VLOOKUP(Tabla1[[#This Row],[dn]],'HOJA 3 MEDICAMENTOS'!G:Q,11,0)</f>
        <v>#N/A</v>
      </c>
      <c r="AF832" s="329" t="e">
        <f>VLOOKUP(Tabla1[[#This Row],[dn]],'base pendientes viva 1a'!C:Q,15,0)</f>
        <v>#N/A</v>
      </c>
      <c r="AG832" s="329"/>
      <c r="AH832" s="329"/>
      <c r="AI832" s="328" t="str">
        <f>VLOOKUP(Tabla1[[#This Row],[MOTIVO]],clasificador!A:C,2,0)</f>
        <v>Acceso</v>
      </c>
      <c r="AJ832" s="328" t="str">
        <f>VLOOKUP(Tabla1[[#This Row],[MOTIVO]],clasificador!A:C,3,0)</f>
        <v>SERVICIO</v>
      </c>
      <c r="AK832" s="329"/>
      <c r="AL832" s="119"/>
      <c r="AM832" s="119"/>
      <c r="AN832" s="119"/>
      <c r="AO832" s="119"/>
      <c r="AP832" s="119"/>
      <c r="AQ832" s="119"/>
      <c r="AR832" s="119"/>
      <c r="AS832" s="119"/>
      <c r="AT832" s="119"/>
      <c r="AU832" s="119"/>
    </row>
    <row r="833" spans="1:47" ht="18.75" customHeight="1">
      <c r="A833" s="328">
        <f>YEAR(Tabla1[[#This Row],[FECHA DEL INCIDENTE]])*100+MONTH(Tabla1[[#This Row],[FECHA DEL INCIDENTE]])</f>
        <v>202602</v>
      </c>
      <c r="B833" s="1" t="s">
        <v>8299</v>
      </c>
      <c r="C833" s="1" t="s">
        <v>6348</v>
      </c>
      <c r="D833" s="1" t="s">
        <v>1067</v>
      </c>
      <c r="E833" s="1" t="s">
        <v>400</v>
      </c>
      <c r="F833" s="1" t="s">
        <v>2</v>
      </c>
      <c r="G833" s="346">
        <v>516957</v>
      </c>
      <c r="H833" s="334" t="s">
        <v>8688</v>
      </c>
      <c r="I833" s="329"/>
      <c r="J833" s="335">
        <v>980766576</v>
      </c>
      <c r="K833" s="328"/>
      <c r="L833" s="328"/>
      <c r="M833" s="328"/>
      <c r="N833" s="268" t="s">
        <v>6498</v>
      </c>
      <c r="O833" s="1" t="s">
        <v>299</v>
      </c>
      <c r="P833" s="336" t="s">
        <v>8689</v>
      </c>
      <c r="Q833" s="96" t="s">
        <v>313</v>
      </c>
      <c r="R833" s="317" t="s">
        <v>8453</v>
      </c>
      <c r="S833" s="328" t="s">
        <v>320</v>
      </c>
      <c r="T833" s="338">
        <v>46076</v>
      </c>
      <c r="U833" s="348" t="s">
        <v>8690</v>
      </c>
      <c r="V833" s="338">
        <v>46078</v>
      </c>
      <c r="W833" s="328" t="s">
        <v>141</v>
      </c>
      <c r="X833" s="328">
        <f>NETWORKDAYS(Tabla1[[#This Row],[FECHA DEL INCIDENTE]],Tabla1[[#This Row],[FECHA DE RESPUESTA]])</f>
        <v>3</v>
      </c>
      <c r="Y833" s="328" t="str">
        <f>IF(Tabla1[[#This Row],[ESTADO]]="ACTIVA","ACTIVA",IF(Tabla1[[#This Row],[ESTADO]]="CERRADA","CERRADA",IF(Tabla1[[#This Row],[ESTADO]]="TRASLADADA","CERRADA",IF(Tabla1[[#This Row],[ESTADO]]="DESMONTADA","CERRADA",IF(Tabla1[[#This Row],[ESTADO]]="SEGUIMIENTO","ACTIVA")))))</f>
        <v>CERRADA</v>
      </c>
      <c r="Z833" s="328" t="str">
        <f>+IF(Tabla1[[#This Row],[T. RESPUESTA]]&lt;=1,"24 HORAS",IF(Tabla1[[#This Row],[T. RESPUESTA]]=2,"48 HORAS",IF(Tabla1[[#This Row],[T. RESPUESTA]]=3,"72 HORAS",IF(Tabla1[[#This Row],[T. RESPUESTA]]=4,"96 HORAS",IF(Tabla1[[#This Row],[T. RESPUESTA]]=5,"120 HORAS",IF(Tabla1[[#This Row],[T. RESPUESTA]]&gt;=6,"6 DIAS O MAS","ERROR"))))))</f>
        <v>72 HORAS</v>
      </c>
      <c r="AA833" s="120" t="s">
        <v>6355</v>
      </c>
      <c r="AB833" s="120" t="str">
        <f>TEXT(Tabla1[[#This Row],[FECHA DEL INCIDENTE]],"MMM-DD")</f>
        <v>feb-23</v>
      </c>
      <c r="AC833" s="334" t="e">
        <f>VLOOKUP(G833,'Archivo data rimac reclamos'!B:C,2,0)</f>
        <v>#N/A</v>
      </c>
      <c r="AD833" s="334" t="e">
        <f>VLOOKUP(Tabla1[[#This Row],[dn]],'Reporte de casos MAD'!H:W,16,0)</f>
        <v>#N/A</v>
      </c>
      <c r="AE833" s="328" t="e">
        <f>VLOOKUP(Tabla1[[#This Row],[dn]],'HOJA 3 MEDICAMENTOS'!G:Q,11,0)</f>
        <v>#N/A</v>
      </c>
      <c r="AF833" s="329" t="e">
        <f>VLOOKUP(Tabla1[[#This Row],[dn]],'base pendientes viva 1a'!C:Q,15,0)</f>
        <v>#N/A</v>
      </c>
      <c r="AG833" s="329"/>
      <c r="AH833" s="329"/>
      <c r="AI833" s="328" t="str">
        <f>VLOOKUP(Tabla1[[#This Row],[MOTIVO]],clasificador!A:C,2,0)</f>
        <v>Acceso</v>
      </c>
      <c r="AJ833" s="328" t="str">
        <f>VLOOKUP(Tabla1[[#This Row],[MOTIVO]],clasificador!A:C,3,0)</f>
        <v>SERVICIO</v>
      </c>
      <c r="AK833" s="329"/>
      <c r="AL833" s="119"/>
      <c r="AM833" s="119"/>
      <c r="AN833" s="119"/>
      <c r="AO833" s="119"/>
      <c r="AP833" s="119"/>
      <c r="AQ833" s="119"/>
      <c r="AR833" s="119"/>
      <c r="AS833" s="119"/>
      <c r="AT833" s="119"/>
      <c r="AU833" s="119"/>
    </row>
    <row r="834" spans="1:47" ht="18.75" customHeight="1">
      <c r="A834" s="328">
        <f>YEAR(Tabla1[[#This Row],[FECHA DEL INCIDENTE]])*100+MONTH(Tabla1[[#This Row],[FECHA DEL INCIDENTE]])</f>
        <v>202602</v>
      </c>
      <c r="B834" s="1" t="s">
        <v>8299</v>
      </c>
      <c r="C834" s="1" t="s">
        <v>6348</v>
      </c>
      <c r="D834" s="1" t="s">
        <v>1067</v>
      </c>
      <c r="E834" s="175" t="s">
        <v>400</v>
      </c>
      <c r="F834" s="1" t="s">
        <v>2</v>
      </c>
      <c r="G834" s="346">
        <v>7259611</v>
      </c>
      <c r="H834" s="334" t="s">
        <v>8691</v>
      </c>
      <c r="I834" s="329"/>
      <c r="J834" s="335"/>
      <c r="K834" s="328"/>
      <c r="L834" s="328"/>
      <c r="M834" s="328"/>
      <c r="N834" s="268" t="s">
        <v>6498</v>
      </c>
      <c r="O834" s="1" t="s">
        <v>299</v>
      </c>
      <c r="P834" s="340" t="s">
        <v>8692</v>
      </c>
      <c r="Q834" s="96" t="s">
        <v>6352</v>
      </c>
      <c r="R834" s="317" t="s">
        <v>400</v>
      </c>
      <c r="S834" s="328" t="s">
        <v>6353</v>
      </c>
      <c r="T834" s="358">
        <v>46076</v>
      </c>
      <c r="U834" s="348" t="s">
        <v>8693</v>
      </c>
      <c r="V834" s="338">
        <v>46076</v>
      </c>
      <c r="W834" s="328" t="s">
        <v>141</v>
      </c>
      <c r="X834" s="328">
        <f>NETWORKDAYS(Tabla1[[#This Row],[FECHA DEL INCIDENTE]],Tabla1[[#This Row],[FECHA DE RESPUESTA]])</f>
        <v>1</v>
      </c>
      <c r="Y834" s="328" t="str">
        <f>IF(Tabla1[[#This Row],[ESTADO]]="ACTIVA","ACTIVA",IF(Tabla1[[#This Row],[ESTADO]]="CERRADA","CERRADA",IF(Tabla1[[#This Row],[ESTADO]]="TRASLADADA","CERRADA",IF(Tabla1[[#This Row],[ESTADO]]="DESMONTADA","CERRADA",IF(Tabla1[[#This Row],[ESTADO]]="SEGUIMIENTO","ACTIVA")))))</f>
        <v>CERRADA</v>
      </c>
      <c r="Z834" s="328" t="str">
        <f>+IF(Tabla1[[#This Row],[T. RESPUESTA]]&lt;=1,"24 HORAS",IF(Tabla1[[#This Row],[T. RESPUESTA]]=2,"48 HORAS",IF(Tabla1[[#This Row],[T. RESPUESTA]]=3,"72 HORAS",IF(Tabla1[[#This Row],[T. RESPUESTA]]=4,"96 HORAS",IF(Tabla1[[#This Row],[T. RESPUESTA]]=5,"120 HORAS",IF(Tabla1[[#This Row],[T. RESPUESTA]]&gt;=6,"6 DIAS O MAS","ERROR"))))))</f>
        <v>24 HORAS</v>
      </c>
      <c r="AA834" s="120" t="s">
        <v>6355</v>
      </c>
      <c r="AB834" s="120" t="str">
        <f>TEXT(Tabla1[[#This Row],[FECHA DEL INCIDENTE]],"MMM-DD")</f>
        <v>feb-23</v>
      </c>
      <c r="AC834" s="334" t="e">
        <f>VLOOKUP(G834,'Archivo data rimac reclamos'!B:C,2,0)</f>
        <v>#N/A</v>
      </c>
      <c r="AD834" s="334" t="e">
        <f>VLOOKUP(Tabla1[[#This Row],[dn]],'Reporte de casos MAD'!H:W,16,0)</f>
        <v>#N/A</v>
      </c>
      <c r="AE834" s="328" t="e">
        <f>VLOOKUP(Tabla1[[#This Row],[dn]],'HOJA 3 MEDICAMENTOS'!G:Q,11,0)</f>
        <v>#N/A</v>
      </c>
      <c r="AF834" s="329" t="e">
        <f>VLOOKUP(Tabla1[[#This Row],[dn]],'base pendientes viva 1a'!C:Q,15,0)</f>
        <v>#N/A</v>
      </c>
      <c r="AG834" s="329"/>
      <c r="AH834" s="329"/>
      <c r="AI834" s="328" t="str">
        <f>VLOOKUP(Tabla1[[#This Row],[MOTIVO]],clasificador!A:C,2,0)</f>
        <v>Medicamentos</v>
      </c>
      <c r="AJ834" s="328" t="str">
        <f>VLOOKUP(Tabla1[[#This Row],[MOTIVO]],clasificador!A:C,3,0)</f>
        <v>SERVICIO</v>
      </c>
      <c r="AK834" s="329"/>
      <c r="AL834" s="119"/>
      <c r="AM834" s="119"/>
      <c r="AN834" s="119"/>
      <c r="AO834" s="119"/>
      <c r="AP834" s="119"/>
      <c r="AQ834" s="119"/>
      <c r="AR834" s="119"/>
      <c r="AS834" s="119"/>
      <c r="AT834" s="119"/>
      <c r="AU834" s="119"/>
    </row>
    <row r="835" spans="1:47" ht="18.75" customHeight="1">
      <c r="A835" s="328">
        <f>YEAR(Tabla1[[#This Row],[FECHA DEL INCIDENTE]])*100+MONTH(Tabla1[[#This Row],[FECHA DEL INCIDENTE]])</f>
        <v>202602</v>
      </c>
      <c r="B835" s="1" t="s">
        <v>8299</v>
      </c>
      <c r="C835" s="1" t="s">
        <v>6348</v>
      </c>
      <c r="D835" s="1" t="s">
        <v>1067</v>
      </c>
      <c r="E835" s="1" t="s">
        <v>400</v>
      </c>
      <c r="F835" s="1" t="s">
        <v>2</v>
      </c>
      <c r="G835" s="346">
        <v>10586320</v>
      </c>
      <c r="H835" s="334" t="s">
        <v>8694</v>
      </c>
      <c r="I835" s="329"/>
      <c r="J835" s="335"/>
      <c r="K835" s="328"/>
      <c r="L835" s="328"/>
      <c r="M835" s="328"/>
      <c r="N835" s="268" t="s">
        <v>6498</v>
      </c>
      <c r="O835" s="1" t="s">
        <v>299</v>
      </c>
      <c r="P835" s="340" t="s">
        <v>8695</v>
      </c>
      <c r="Q835" s="96" t="s">
        <v>6352</v>
      </c>
      <c r="R835" s="317" t="s">
        <v>400</v>
      </c>
      <c r="S835" s="328" t="s">
        <v>6353</v>
      </c>
      <c r="T835" s="358">
        <v>46076</v>
      </c>
      <c r="U835" s="365" t="s">
        <v>8696</v>
      </c>
      <c r="V835" s="338">
        <v>46076</v>
      </c>
      <c r="W835" s="328" t="s">
        <v>141</v>
      </c>
      <c r="X835" s="328">
        <f>NETWORKDAYS(Tabla1[[#This Row],[FECHA DEL INCIDENTE]],Tabla1[[#This Row],[FECHA DE RESPUESTA]])</f>
        <v>1</v>
      </c>
      <c r="Y835" s="328" t="str">
        <f>IF(Tabla1[[#This Row],[ESTADO]]="ACTIVA","ACTIVA",IF(Tabla1[[#This Row],[ESTADO]]="CERRADA","CERRADA",IF(Tabla1[[#This Row],[ESTADO]]="TRASLADADA","CERRADA",IF(Tabla1[[#This Row],[ESTADO]]="DESMONTADA","CERRADA",IF(Tabla1[[#This Row],[ESTADO]]="SEGUIMIENTO","ACTIVA")))))</f>
        <v>CERRADA</v>
      </c>
      <c r="Z835" s="328" t="str">
        <f>+IF(Tabla1[[#This Row],[T. RESPUESTA]]&lt;=1,"24 HORAS",IF(Tabla1[[#This Row],[T. RESPUESTA]]=2,"48 HORAS",IF(Tabla1[[#This Row],[T. RESPUESTA]]=3,"72 HORAS",IF(Tabla1[[#This Row],[T. RESPUESTA]]=4,"96 HORAS",IF(Tabla1[[#This Row],[T. RESPUESTA]]=5,"120 HORAS",IF(Tabla1[[#This Row],[T. RESPUESTA]]&gt;=6,"6 DIAS O MAS","ERROR"))))))</f>
        <v>24 HORAS</v>
      </c>
      <c r="AA835" s="120" t="s">
        <v>6355</v>
      </c>
      <c r="AB835" s="120" t="str">
        <f>TEXT(Tabla1[[#This Row],[FECHA DEL INCIDENTE]],"MMM-DD")</f>
        <v>feb-23</v>
      </c>
      <c r="AC835" s="334" t="e">
        <f>VLOOKUP(G835,'Archivo data rimac reclamos'!B:C,2,0)</f>
        <v>#N/A</v>
      </c>
      <c r="AD835" s="334" t="e">
        <f>VLOOKUP(Tabla1[[#This Row],[dn]],'Reporte de casos MAD'!H:W,16,0)</f>
        <v>#N/A</v>
      </c>
      <c r="AE835" s="328" t="e">
        <f>VLOOKUP(Tabla1[[#This Row],[dn]],'HOJA 3 MEDICAMENTOS'!G:Q,11,0)</f>
        <v>#N/A</v>
      </c>
      <c r="AF835" s="329" t="e">
        <f>VLOOKUP(Tabla1[[#This Row],[dn]],'base pendientes viva 1a'!C:Q,15,0)</f>
        <v>#N/A</v>
      </c>
      <c r="AG835" s="329"/>
      <c r="AH835" s="329"/>
      <c r="AI835" s="328" t="str">
        <f>VLOOKUP(Tabla1[[#This Row],[MOTIVO]],clasificador!A:C,2,0)</f>
        <v>Medicamentos</v>
      </c>
      <c r="AJ835" s="328" t="str">
        <f>VLOOKUP(Tabla1[[#This Row],[MOTIVO]],clasificador!A:C,3,0)</f>
        <v>SERVICIO</v>
      </c>
      <c r="AK835" s="329"/>
      <c r="AL835" s="119"/>
      <c r="AM835" s="119"/>
      <c r="AN835" s="119"/>
      <c r="AO835" s="119"/>
      <c r="AP835" s="119"/>
      <c r="AQ835" s="119"/>
      <c r="AR835" s="119"/>
      <c r="AS835" s="119"/>
      <c r="AT835" s="119"/>
      <c r="AU835" s="119"/>
    </row>
    <row r="836" spans="1:47" ht="18.75" customHeight="1">
      <c r="A836" s="328">
        <f>YEAR(Tabla1[[#This Row],[FECHA DEL INCIDENTE]])*100+MONTH(Tabla1[[#This Row],[FECHA DEL INCIDENTE]])</f>
        <v>202602</v>
      </c>
      <c r="B836" s="1" t="s">
        <v>8299</v>
      </c>
      <c r="C836" s="1" t="s">
        <v>6348</v>
      </c>
      <c r="D836" s="1" t="s">
        <v>1067</v>
      </c>
      <c r="E836" s="1" t="s">
        <v>400</v>
      </c>
      <c r="F836" s="1" t="s">
        <v>2</v>
      </c>
      <c r="G836" s="346"/>
      <c r="H836" s="334" t="s">
        <v>8697</v>
      </c>
      <c r="I836" s="329"/>
      <c r="J836" s="335"/>
      <c r="K836" s="328"/>
      <c r="L836" s="328"/>
      <c r="M836" s="328"/>
      <c r="N836" s="268" t="s">
        <v>6498</v>
      </c>
      <c r="O836" s="1" t="s">
        <v>299</v>
      </c>
      <c r="P836" s="336" t="s">
        <v>8698</v>
      </c>
      <c r="Q836" s="96" t="s">
        <v>270</v>
      </c>
      <c r="R836" s="317" t="s">
        <v>400</v>
      </c>
      <c r="S836" s="328" t="s">
        <v>320</v>
      </c>
      <c r="T836" s="338">
        <v>46076</v>
      </c>
      <c r="U836" s="348" t="s">
        <v>8699</v>
      </c>
      <c r="V836" s="338">
        <v>46083</v>
      </c>
      <c r="W836" s="328" t="s">
        <v>141</v>
      </c>
      <c r="X836" s="328">
        <f>NETWORKDAYS(Tabla1[[#This Row],[FECHA DEL INCIDENTE]],Tabla1[[#This Row],[FECHA DE RESPUESTA]])</f>
        <v>6</v>
      </c>
      <c r="Y836" s="328" t="str">
        <f>IF(Tabla1[[#This Row],[ESTADO]]="ACTIVA","ACTIVA",IF(Tabla1[[#This Row],[ESTADO]]="CERRADA","CERRADA",IF(Tabla1[[#This Row],[ESTADO]]="TRASLADADA","CERRADA",IF(Tabla1[[#This Row],[ESTADO]]="DESMONTADA","CERRADA",IF(Tabla1[[#This Row],[ESTADO]]="SEGUIMIENTO","ACTIVA")))))</f>
        <v>CERRADA</v>
      </c>
      <c r="Z836" s="328" t="str">
        <f>+IF(Tabla1[[#This Row],[T. RESPUESTA]]&lt;=1,"24 HORAS",IF(Tabla1[[#This Row],[T. RESPUESTA]]=2,"48 HORAS",IF(Tabla1[[#This Row],[T. RESPUESTA]]=3,"72 HORAS",IF(Tabla1[[#This Row],[T. RESPUESTA]]=4,"96 HORAS",IF(Tabla1[[#This Row],[T. RESPUESTA]]=5,"120 HORAS",IF(Tabla1[[#This Row],[T. RESPUESTA]]&gt;=6,"6 DIAS O MAS","ERROR"))))))</f>
        <v>6 DIAS O MAS</v>
      </c>
      <c r="AA836" s="120" t="s">
        <v>6355</v>
      </c>
      <c r="AB836" s="120" t="str">
        <f>TEXT(Tabla1[[#This Row],[FECHA DEL INCIDENTE]],"MMM-DD")</f>
        <v>feb-23</v>
      </c>
      <c r="AC836" s="334" t="e">
        <f>VLOOKUP(G836,'Archivo data rimac reclamos'!B:C,2,0)</f>
        <v>#N/A</v>
      </c>
      <c r="AD836" s="334" t="e">
        <f>VLOOKUP(Tabla1[[#This Row],[dn]],'Reporte de casos MAD'!H:W,16,0)</f>
        <v>#N/A</v>
      </c>
      <c r="AE836" s="328" t="e">
        <f>VLOOKUP(Tabla1[[#This Row],[dn]],'HOJA 3 MEDICAMENTOS'!G:Q,11,0)</f>
        <v>#N/A</v>
      </c>
      <c r="AF836" s="329" t="e">
        <f>VLOOKUP(Tabla1[[#This Row],[dn]],'base pendientes viva 1a'!C:Q,15,0)</f>
        <v>#N/A</v>
      </c>
      <c r="AG836" s="329"/>
      <c r="AH836" s="329"/>
      <c r="AI836" s="328" t="str">
        <f>VLOOKUP(Tabla1[[#This Row],[MOTIVO]],clasificador!A:C,2,0)</f>
        <v>Atención Asistencial</v>
      </c>
      <c r="AJ836" s="328" t="str">
        <f>VLOOKUP(Tabla1[[#This Row],[MOTIVO]],clasificador!A:C,3,0)</f>
        <v>CALIDAD</v>
      </c>
      <c r="AK836" s="329"/>
      <c r="AL836" s="119"/>
      <c r="AM836" s="119"/>
      <c r="AN836" s="119"/>
      <c r="AO836" s="119"/>
      <c r="AP836" s="119"/>
      <c r="AQ836" s="119"/>
      <c r="AR836" s="119"/>
      <c r="AS836" s="119"/>
      <c r="AT836" s="119"/>
      <c r="AU836" s="119"/>
    </row>
    <row r="837" spans="1:47" ht="18.75" customHeight="1">
      <c r="A837" s="328">
        <f>YEAR(Tabla1[[#This Row],[FECHA DEL INCIDENTE]])*100+MONTH(Tabla1[[#This Row],[FECHA DEL INCIDENTE]])</f>
        <v>202602</v>
      </c>
      <c r="B837" s="1" t="s">
        <v>8299</v>
      </c>
      <c r="C837" s="1" t="s">
        <v>6348</v>
      </c>
      <c r="D837" s="1" t="s">
        <v>1067</v>
      </c>
      <c r="E837" s="1" t="s">
        <v>400</v>
      </c>
      <c r="F837" s="1" t="s">
        <v>2</v>
      </c>
      <c r="G837" s="346">
        <v>40204963</v>
      </c>
      <c r="H837" s="330" t="s">
        <v>167</v>
      </c>
      <c r="I837" s="329"/>
      <c r="J837" s="354"/>
      <c r="K837" s="328"/>
      <c r="L837" s="328"/>
      <c r="M837" s="328"/>
      <c r="N837" s="268" t="s">
        <v>6498</v>
      </c>
      <c r="O837" s="1" t="s">
        <v>299</v>
      </c>
      <c r="P837" s="336" t="s">
        <v>8700</v>
      </c>
      <c r="Q837" s="340" t="s">
        <v>6352</v>
      </c>
      <c r="R837" s="352" t="s">
        <v>6803</v>
      </c>
      <c r="S837" s="328" t="s">
        <v>6353</v>
      </c>
      <c r="T837" s="358">
        <v>46077</v>
      </c>
      <c r="U837" s="348" t="s">
        <v>8701</v>
      </c>
      <c r="V837" s="338">
        <v>46077</v>
      </c>
      <c r="W837" s="328" t="s">
        <v>141</v>
      </c>
      <c r="X837" s="328">
        <f>NETWORKDAYS(Tabla1[[#This Row],[FECHA DEL INCIDENTE]],Tabla1[[#This Row],[FECHA DE RESPUESTA]])</f>
        <v>1</v>
      </c>
      <c r="Y837" s="328" t="str">
        <f>IF(Tabla1[[#This Row],[ESTADO]]="ACTIVA","ACTIVA",IF(Tabla1[[#This Row],[ESTADO]]="CERRADA","CERRADA",IF(Tabla1[[#This Row],[ESTADO]]="TRASLADADA","CERRADA",IF(Tabla1[[#This Row],[ESTADO]]="DESMONTADA","CERRADA",IF(Tabla1[[#This Row],[ESTADO]]="SEGUIMIENTO","ACTIVA")))))</f>
        <v>CERRADA</v>
      </c>
      <c r="Z837" s="328" t="str">
        <f>+IF(Tabla1[[#This Row],[T. RESPUESTA]]&lt;=1,"24 HORAS",IF(Tabla1[[#This Row],[T. RESPUESTA]]=2,"48 HORAS",IF(Tabla1[[#This Row],[T. RESPUESTA]]=3,"72 HORAS",IF(Tabla1[[#This Row],[T. RESPUESTA]]=4,"96 HORAS",IF(Tabla1[[#This Row],[T. RESPUESTA]]=5,"120 HORAS",IF(Tabla1[[#This Row],[T. RESPUESTA]]&gt;=6,"6 DIAS O MAS","ERROR"))))))</f>
        <v>24 HORAS</v>
      </c>
      <c r="AA837" s="120" t="s">
        <v>6355</v>
      </c>
      <c r="AB837" s="120" t="str">
        <f>TEXT(Tabla1[[#This Row],[FECHA DEL INCIDENTE]],"MMM-DD")</f>
        <v>feb-24</v>
      </c>
      <c r="AC837" s="334" t="str">
        <f>VLOOKUP(G837,'Archivo data rimac reclamos'!B:C,2,0)</f>
        <v xml:space="preserve">RIMAC VIP/ ENVÍO DE MEDICAMENTOS DE PROGRAMA CRÓNICO/ OLGA TATIANA CUADROS BASIS </v>
      </c>
      <c r="AD837" s="334" t="e">
        <f>VLOOKUP(Tabla1[[#This Row],[dn]],'Reporte de casos MAD'!H:W,16,0)</f>
        <v>#N/A</v>
      </c>
      <c r="AE837" s="328" t="e">
        <f>VLOOKUP(Tabla1[[#This Row],[dn]],'HOJA 3 MEDICAMENTOS'!G:Q,11,0)</f>
        <v>#N/A</v>
      </c>
      <c r="AF837" s="329" t="str">
        <f>VLOOKUP(Tabla1[[#This Row],[dn]],'base pendientes viva 1a'!C:Q,15,0)</f>
        <v>SI</v>
      </c>
      <c r="AG837" s="329"/>
      <c r="AH837" s="329"/>
      <c r="AI837" s="328" t="str">
        <f>VLOOKUP(Tabla1[[#This Row],[MOTIVO]],clasificador!A:C,2,0)</f>
        <v>Medicamentos</v>
      </c>
      <c r="AJ837" s="328" t="str">
        <f>VLOOKUP(Tabla1[[#This Row],[MOTIVO]],clasificador!A:C,3,0)</f>
        <v>SERVICIO</v>
      </c>
      <c r="AK837" s="329"/>
      <c r="AL837" s="119"/>
      <c r="AM837" s="119"/>
      <c r="AN837" s="119"/>
      <c r="AO837" s="119"/>
      <c r="AP837" s="119"/>
      <c r="AQ837" s="119"/>
      <c r="AR837" s="119"/>
      <c r="AS837" s="119"/>
      <c r="AT837" s="119"/>
      <c r="AU837" s="119"/>
    </row>
    <row r="838" spans="1:47" ht="18.75" customHeight="1">
      <c r="A838" s="328">
        <f>YEAR(Tabla1[[#This Row],[FECHA DEL INCIDENTE]])*100+MONTH(Tabla1[[#This Row],[FECHA DEL INCIDENTE]])</f>
        <v>202602</v>
      </c>
      <c r="B838" s="1" t="s">
        <v>8299</v>
      </c>
      <c r="C838" s="1" t="s">
        <v>6348</v>
      </c>
      <c r="D838" s="1" t="s">
        <v>1067</v>
      </c>
      <c r="E838" s="1" t="s">
        <v>400</v>
      </c>
      <c r="F838" s="1" t="s">
        <v>2</v>
      </c>
      <c r="G838" s="362" t="s">
        <v>8702</v>
      </c>
      <c r="H838" s="330" t="s">
        <v>8703</v>
      </c>
      <c r="I838" s="329"/>
      <c r="J838" s="361">
        <v>998446800</v>
      </c>
      <c r="K838" s="328"/>
      <c r="L838" s="328"/>
      <c r="M838" s="328"/>
      <c r="N838" s="268" t="s">
        <v>6498</v>
      </c>
      <c r="O838" s="1" t="s">
        <v>299</v>
      </c>
      <c r="P838" s="336" t="s">
        <v>8704</v>
      </c>
      <c r="Q838" s="96" t="s">
        <v>270</v>
      </c>
      <c r="R838" s="317" t="s">
        <v>8453</v>
      </c>
      <c r="S838" s="328" t="s">
        <v>339</v>
      </c>
      <c r="T838" s="358">
        <v>46078</v>
      </c>
      <c r="U838" s="348" t="s">
        <v>8705</v>
      </c>
      <c r="V838" s="338">
        <v>46078</v>
      </c>
      <c r="W838" s="328" t="s">
        <v>141</v>
      </c>
      <c r="X838" s="328">
        <f>NETWORKDAYS(Tabla1[[#This Row],[FECHA DEL INCIDENTE]],Tabla1[[#This Row],[FECHA DE RESPUESTA]])</f>
        <v>1</v>
      </c>
      <c r="Y838" s="328" t="str">
        <f>IF(Tabla1[[#This Row],[ESTADO]]="ACTIVA","ACTIVA",IF(Tabla1[[#This Row],[ESTADO]]="CERRADA","CERRADA",IF(Tabla1[[#This Row],[ESTADO]]="TRASLADADA","CERRADA",IF(Tabla1[[#This Row],[ESTADO]]="DESMONTADA","CERRADA",IF(Tabla1[[#This Row],[ESTADO]]="SEGUIMIENTO","ACTIVA")))))</f>
        <v>CERRADA</v>
      </c>
      <c r="Z838" s="328" t="str">
        <f>+IF(Tabla1[[#This Row],[T. RESPUESTA]]&lt;=1,"24 HORAS",IF(Tabla1[[#This Row],[T. RESPUESTA]]=2,"48 HORAS",IF(Tabla1[[#This Row],[T. RESPUESTA]]=3,"72 HORAS",IF(Tabla1[[#This Row],[T. RESPUESTA]]=4,"96 HORAS",IF(Tabla1[[#This Row],[T. RESPUESTA]]=5,"120 HORAS",IF(Tabla1[[#This Row],[T. RESPUESTA]]&gt;=6,"6 DIAS O MAS","ERROR"))))))</f>
        <v>24 HORAS</v>
      </c>
      <c r="AA838" s="120" t="s">
        <v>6355</v>
      </c>
      <c r="AB838" s="120" t="str">
        <f>TEXT(Tabla1[[#This Row],[FECHA DEL INCIDENTE]],"MMM-DD")</f>
        <v>feb-25</v>
      </c>
      <c r="AC838" s="334" t="e">
        <f>VLOOKUP(G838,'Archivo data rimac reclamos'!B:C,2,0)</f>
        <v>#N/A</v>
      </c>
      <c r="AD838" s="334" t="e">
        <f>VLOOKUP(Tabla1[[#This Row],[dn]],'Reporte de casos MAD'!H:W,16,0)</f>
        <v>#N/A</v>
      </c>
      <c r="AE838" s="328" t="e">
        <f>VLOOKUP(Tabla1[[#This Row],[dn]],'HOJA 3 MEDICAMENTOS'!G:Q,11,0)</f>
        <v>#N/A</v>
      </c>
      <c r="AF838" s="329" t="e">
        <f>VLOOKUP(Tabla1[[#This Row],[dn]],'base pendientes viva 1a'!C:Q,15,0)</f>
        <v>#N/A</v>
      </c>
      <c r="AG838" s="329"/>
      <c r="AH838" s="329"/>
      <c r="AI838" s="328" t="str">
        <f>VLOOKUP(Tabla1[[#This Row],[MOTIVO]],clasificador!A:C,2,0)</f>
        <v>Atención Asistencial</v>
      </c>
      <c r="AJ838" s="328" t="str">
        <f>VLOOKUP(Tabla1[[#This Row],[MOTIVO]],clasificador!A:C,3,0)</f>
        <v>CALIDAD</v>
      </c>
      <c r="AK838" s="329"/>
      <c r="AL838" s="119"/>
      <c r="AM838" s="119"/>
      <c r="AN838" s="119"/>
      <c r="AO838" s="119"/>
      <c r="AP838" s="119"/>
      <c r="AQ838" s="119"/>
      <c r="AR838" s="119"/>
      <c r="AS838" s="119"/>
      <c r="AT838" s="119"/>
      <c r="AU838" s="119"/>
    </row>
    <row r="839" spans="1:47" ht="18.75" customHeight="1">
      <c r="A839" s="328">
        <f>YEAR(Tabla1[[#This Row],[FECHA DEL INCIDENTE]])*100+MONTH(Tabla1[[#This Row],[FECHA DEL INCIDENTE]])</f>
        <v>202602</v>
      </c>
      <c r="B839" s="1" t="s">
        <v>8299</v>
      </c>
      <c r="C839" s="1" t="s">
        <v>6348</v>
      </c>
      <c r="D839" s="1" t="s">
        <v>1067</v>
      </c>
      <c r="E839" s="1" t="s">
        <v>400</v>
      </c>
      <c r="F839" s="1" t="s">
        <v>2</v>
      </c>
      <c r="G839" s="362">
        <v>10612941</v>
      </c>
      <c r="H839" s="371" t="s">
        <v>8706</v>
      </c>
      <c r="I839" s="331"/>
      <c r="J839" s="372">
        <v>988989239</v>
      </c>
      <c r="K839" s="191" t="s">
        <v>8707</v>
      </c>
      <c r="L839" s="373" t="s">
        <v>8327</v>
      </c>
      <c r="M839" s="368"/>
      <c r="N839" s="349" t="s">
        <v>26</v>
      </c>
      <c r="O839" s="368" t="s">
        <v>8215</v>
      </c>
      <c r="P839" s="369" t="s">
        <v>8708</v>
      </c>
      <c r="Q839" s="103" t="s">
        <v>313</v>
      </c>
      <c r="R839" s="317" t="s">
        <v>400</v>
      </c>
      <c r="S839" s="368" t="s">
        <v>320</v>
      </c>
      <c r="T839" s="370">
        <v>46078</v>
      </c>
      <c r="U839" s="374" t="s">
        <v>8709</v>
      </c>
      <c r="V839" s="370">
        <v>46113</v>
      </c>
      <c r="W839" s="328" t="s">
        <v>141</v>
      </c>
      <c r="X839" s="328">
        <f>NETWORKDAYS(Tabla1[[#This Row],[FECHA DEL INCIDENTE]],Tabla1[[#This Row],[FECHA DE RESPUESTA]])</f>
        <v>26</v>
      </c>
      <c r="Y839" s="328" t="str">
        <f>IF(Tabla1[[#This Row],[ESTADO]]="ACTIVA","ACTIVA",IF(Tabla1[[#This Row],[ESTADO]]="CERRADA","CERRADA",IF(Tabla1[[#This Row],[ESTADO]]="TRASLADADA","CERRADA",IF(Tabla1[[#This Row],[ESTADO]]="DESMONTADA","CERRADA",IF(Tabla1[[#This Row],[ESTADO]]="SEGUIMIENTO","ACTIVA")))))</f>
        <v>CERRADA</v>
      </c>
      <c r="Z839" s="328" t="str">
        <f>+IF(Tabla1[[#This Row],[T. RESPUESTA]]&lt;=1,"24 HORAS",IF(Tabla1[[#This Row],[T. RESPUESTA]]=2,"48 HORAS",IF(Tabla1[[#This Row],[T. RESPUESTA]]=3,"72 HORAS",IF(Tabla1[[#This Row],[T. RESPUESTA]]=4,"96 HORAS",IF(Tabla1[[#This Row],[T. RESPUESTA]]=5,"120 HORAS",IF(Tabla1[[#This Row],[T. RESPUESTA]]&gt;=6,"6 DIAS O MAS","ERROR"))))))</f>
        <v>6 DIAS O MAS</v>
      </c>
      <c r="AA839" s="120" t="s">
        <v>6355</v>
      </c>
      <c r="AB839" s="120" t="str">
        <f>TEXT(Tabla1[[#This Row],[FECHA DEL INCIDENTE]],"MMM-DD")</f>
        <v>feb-25</v>
      </c>
      <c r="AC839" s="334" t="e">
        <f>VLOOKUP(G839,'Archivo data rimac reclamos'!B:C,2,0)</f>
        <v>#N/A</v>
      </c>
      <c r="AD839" s="334" t="e">
        <f>VLOOKUP(Tabla1[[#This Row],[dn]],'Reporte de casos MAD'!H:W,16,0)</f>
        <v>#N/A</v>
      </c>
      <c r="AE839" s="328" t="e">
        <f>VLOOKUP(Tabla1[[#This Row],[dn]],'HOJA 3 MEDICAMENTOS'!G:Q,11,0)</f>
        <v>#N/A</v>
      </c>
      <c r="AF839" s="329" t="e">
        <f>VLOOKUP(Tabla1[[#This Row],[dn]],'base pendientes viva 1a'!C:Q,15,0)</f>
        <v>#N/A</v>
      </c>
      <c r="AG839" s="329"/>
      <c r="AH839" s="329"/>
      <c r="AI839" s="328" t="str">
        <f>VLOOKUP(Tabla1[[#This Row],[MOTIVO]],clasificador!A:C,2,0)</f>
        <v>Acceso</v>
      </c>
      <c r="AJ839" s="328" t="str">
        <f>VLOOKUP(Tabla1[[#This Row],[MOTIVO]],clasificador!A:C,3,0)</f>
        <v>SERVICIO</v>
      </c>
      <c r="AK839" s="329"/>
      <c r="AL839" s="119"/>
      <c r="AM839" s="119"/>
      <c r="AN839" s="119"/>
      <c r="AO839" s="119"/>
      <c r="AP839" s="119"/>
      <c r="AQ839" s="119"/>
      <c r="AR839" s="119"/>
      <c r="AS839" s="119"/>
      <c r="AT839" s="119"/>
      <c r="AU839" s="119"/>
    </row>
    <row r="840" spans="1:47" ht="18.75" customHeight="1">
      <c r="A840" s="328">
        <f>YEAR(Tabla1[[#This Row],[FECHA DEL INCIDENTE]])*100+MONTH(Tabla1[[#This Row],[FECHA DEL INCIDENTE]])</f>
        <v>202602</v>
      </c>
      <c r="B840" s="1" t="s">
        <v>8299</v>
      </c>
      <c r="C840" s="1" t="s">
        <v>6348</v>
      </c>
      <c r="D840" s="1" t="s">
        <v>1067</v>
      </c>
      <c r="E840" s="1" t="s">
        <v>400</v>
      </c>
      <c r="F840" s="1" t="s">
        <v>2</v>
      </c>
      <c r="G840" s="346"/>
      <c r="H840" s="334" t="s">
        <v>7406</v>
      </c>
      <c r="I840" s="329"/>
      <c r="J840" s="335" t="s">
        <v>8710</v>
      </c>
      <c r="K840" s="328"/>
      <c r="L840" s="328"/>
      <c r="M840" s="328"/>
      <c r="N840" s="268" t="s">
        <v>6498</v>
      </c>
      <c r="O840" s="1" t="s">
        <v>299</v>
      </c>
      <c r="P840" s="336" t="s">
        <v>8711</v>
      </c>
      <c r="Q840" s="96" t="s">
        <v>6352</v>
      </c>
      <c r="R840" s="317" t="s">
        <v>400</v>
      </c>
      <c r="S840" s="328" t="s">
        <v>6353</v>
      </c>
      <c r="T840" s="338">
        <v>46078</v>
      </c>
      <c r="U840" s="212" t="s">
        <v>8712</v>
      </c>
      <c r="V840" s="338">
        <v>46078</v>
      </c>
      <c r="W840" s="328" t="s">
        <v>141</v>
      </c>
      <c r="X840" s="328">
        <f>NETWORKDAYS(Tabla1[[#This Row],[FECHA DEL INCIDENTE]],Tabla1[[#This Row],[FECHA DE RESPUESTA]])</f>
        <v>1</v>
      </c>
      <c r="Y840" s="328" t="str">
        <f>IF(Tabla1[[#This Row],[ESTADO]]="ACTIVA","ACTIVA",IF(Tabla1[[#This Row],[ESTADO]]="CERRADA","CERRADA",IF(Tabla1[[#This Row],[ESTADO]]="TRASLADADA","CERRADA",IF(Tabla1[[#This Row],[ESTADO]]="DESMONTADA","CERRADA",IF(Tabla1[[#This Row],[ESTADO]]="SEGUIMIENTO","ACTIVA")))))</f>
        <v>CERRADA</v>
      </c>
      <c r="Z840" s="328" t="str">
        <f>+IF(Tabla1[[#This Row],[T. RESPUESTA]]&lt;=1,"24 HORAS",IF(Tabla1[[#This Row],[T. RESPUESTA]]=2,"48 HORAS",IF(Tabla1[[#This Row],[T. RESPUESTA]]=3,"72 HORAS",IF(Tabla1[[#This Row],[T. RESPUESTA]]=4,"96 HORAS",IF(Tabla1[[#This Row],[T. RESPUESTA]]=5,"120 HORAS",IF(Tabla1[[#This Row],[T. RESPUESTA]]&gt;=6,"6 DIAS O MAS","ERROR"))))))</f>
        <v>24 HORAS</v>
      </c>
      <c r="AA840" s="120" t="s">
        <v>6355</v>
      </c>
      <c r="AB840" s="120" t="str">
        <f>TEXT(Tabla1[[#This Row],[FECHA DEL INCIDENTE]],"MMM-DD")</f>
        <v>feb-25</v>
      </c>
      <c r="AC840" s="334" t="e">
        <f>VLOOKUP(G840,'Archivo data rimac reclamos'!B:C,2,0)</f>
        <v>#N/A</v>
      </c>
      <c r="AD840" s="334" t="e">
        <f>VLOOKUP(Tabla1[[#This Row],[dn]],'Reporte de casos MAD'!H:W,16,0)</f>
        <v>#N/A</v>
      </c>
      <c r="AE840" s="328" t="e">
        <f>VLOOKUP(Tabla1[[#This Row],[dn]],'HOJA 3 MEDICAMENTOS'!G:Q,11,0)</f>
        <v>#N/A</v>
      </c>
      <c r="AF840" s="329" t="e">
        <f>VLOOKUP(Tabla1[[#This Row],[dn]],'base pendientes viva 1a'!C:Q,15,0)</f>
        <v>#N/A</v>
      </c>
      <c r="AG840" s="329"/>
      <c r="AH840" s="329"/>
      <c r="AI840" s="328" t="str">
        <f>VLOOKUP(Tabla1[[#This Row],[MOTIVO]],clasificador!A:C,2,0)</f>
        <v>Medicamentos</v>
      </c>
      <c r="AJ840" s="328" t="str">
        <f>VLOOKUP(Tabla1[[#This Row],[MOTIVO]],clasificador!A:C,3,0)</f>
        <v>SERVICIO</v>
      </c>
      <c r="AK840" s="329"/>
      <c r="AL840" s="119"/>
      <c r="AM840" s="119"/>
      <c r="AN840" s="119"/>
      <c r="AO840" s="119"/>
      <c r="AP840" s="119"/>
      <c r="AQ840" s="119"/>
      <c r="AR840" s="119"/>
      <c r="AS840" s="119"/>
      <c r="AT840" s="119"/>
      <c r="AU840" s="119"/>
    </row>
    <row r="841" spans="1:47" ht="18.75" customHeight="1">
      <c r="A841" s="328">
        <f>YEAR(Tabla1[[#This Row],[FECHA DEL INCIDENTE]])*100+MONTH(Tabla1[[#This Row],[FECHA DEL INCIDENTE]])</f>
        <v>202602</v>
      </c>
      <c r="B841" s="1" t="s">
        <v>8299</v>
      </c>
      <c r="C841" s="1" t="s">
        <v>6348</v>
      </c>
      <c r="D841" s="1" t="s">
        <v>1067</v>
      </c>
      <c r="E841" s="1" t="s">
        <v>400</v>
      </c>
      <c r="F841" s="1" t="s">
        <v>2</v>
      </c>
      <c r="G841" s="346">
        <v>45302879</v>
      </c>
      <c r="H841" s="334" t="s">
        <v>8713</v>
      </c>
      <c r="I841" s="329"/>
      <c r="J841" s="335"/>
      <c r="K841" s="92" t="s">
        <v>8714</v>
      </c>
      <c r="L841" s="328"/>
      <c r="M841" s="328"/>
      <c r="N841" s="268" t="s">
        <v>6498</v>
      </c>
      <c r="O841" s="1" t="s">
        <v>299</v>
      </c>
      <c r="P841" s="336" t="s">
        <v>8715</v>
      </c>
      <c r="Q841" s="96" t="s">
        <v>270</v>
      </c>
      <c r="R841" s="317" t="s">
        <v>8453</v>
      </c>
      <c r="S841" s="328" t="s">
        <v>6353</v>
      </c>
      <c r="T841" s="338">
        <v>46078</v>
      </c>
      <c r="U841" s="212" t="s">
        <v>8716</v>
      </c>
      <c r="V841" s="338">
        <v>46079</v>
      </c>
      <c r="W841" s="328" t="s">
        <v>141</v>
      </c>
      <c r="X841" s="328">
        <f>NETWORKDAYS(Tabla1[[#This Row],[FECHA DEL INCIDENTE]],Tabla1[[#This Row],[FECHA DE RESPUESTA]])</f>
        <v>2</v>
      </c>
      <c r="Y841" s="328" t="str">
        <f>IF(Tabla1[[#This Row],[ESTADO]]="ACTIVA","ACTIVA",IF(Tabla1[[#This Row],[ESTADO]]="CERRADA","CERRADA",IF(Tabla1[[#This Row],[ESTADO]]="TRASLADADA","CERRADA",IF(Tabla1[[#This Row],[ESTADO]]="DESMONTADA","CERRADA",IF(Tabla1[[#This Row],[ESTADO]]="SEGUIMIENTO","ACTIVA")))))</f>
        <v>CERRADA</v>
      </c>
      <c r="Z841" s="328" t="str">
        <f>+IF(Tabla1[[#This Row],[T. RESPUESTA]]&lt;=1,"24 HORAS",IF(Tabla1[[#This Row],[T. RESPUESTA]]=2,"48 HORAS",IF(Tabla1[[#This Row],[T. RESPUESTA]]=3,"72 HORAS",IF(Tabla1[[#This Row],[T. RESPUESTA]]=4,"96 HORAS",IF(Tabla1[[#This Row],[T. RESPUESTA]]=5,"120 HORAS",IF(Tabla1[[#This Row],[T. RESPUESTA]]&gt;=6,"6 DIAS O MAS","ERROR"))))))</f>
        <v>48 HORAS</v>
      </c>
      <c r="AA841" s="120" t="s">
        <v>6355</v>
      </c>
      <c r="AB841" s="120" t="str">
        <f>TEXT(Tabla1[[#This Row],[FECHA DEL INCIDENTE]],"MMM-DD")</f>
        <v>feb-25</v>
      </c>
      <c r="AC841" s="334" t="e">
        <f>VLOOKUP(G841,'Archivo data rimac reclamos'!B:C,2,0)</f>
        <v>#N/A</v>
      </c>
      <c r="AD841" s="334" t="e">
        <f>VLOOKUP(Tabla1[[#This Row],[dn]],'Reporte de casos MAD'!H:W,16,0)</f>
        <v>#N/A</v>
      </c>
      <c r="AE841" s="328" t="e">
        <f>VLOOKUP(Tabla1[[#This Row],[dn]],'HOJA 3 MEDICAMENTOS'!G:Q,11,0)</f>
        <v>#N/A</v>
      </c>
      <c r="AF841" s="329" t="e">
        <f>VLOOKUP(Tabla1[[#This Row],[dn]],'base pendientes viva 1a'!C:Q,15,0)</f>
        <v>#N/A</v>
      </c>
      <c r="AG841" s="329"/>
      <c r="AH841" s="329"/>
      <c r="AI841" s="328" t="str">
        <f>VLOOKUP(Tabla1[[#This Row],[MOTIVO]],clasificador!A:C,2,0)</f>
        <v>Atención Asistencial</v>
      </c>
      <c r="AJ841" s="328" t="str">
        <f>VLOOKUP(Tabla1[[#This Row],[MOTIVO]],clasificador!A:C,3,0)</f>
        <v>CALIDAD</v>
      </c>
      <c r="AK841" s="329"/>
      <c r="AL841" s="119"/>
      <c r="AM841" s="119"/>
      <c r="AN841" s="119"/>
      <c r="AO841" s="119"/>
      <c r="AP841" s="119"/>
      <c r="AQ841" s="119"/>
      <c r="AR841" s="119"/>
      <c r="AS841" s="119"/>
      <c r="AT841" s="119"/>
      <c r="AU841" s="119"/>
    </row>
    <row r="842" spans="1:47" ht="18.75" hidden="1" customHeight="1">
      <c r="A842" s="328">
        <f>YEAR(Tabla1[[#This Row],[FECHA DEL INCIDENTE]])*100+MONTH(Tabla1[[#This Row],[FECHA DEL INCIDENTE]])</f>
        <v>202602</v>
      </c>
      <c r="B842" s="1" t="s">
        <v>8299</v>
      </c>
      <c r="C842" s="1" t="s">
        <v>6348</v>
      </c>
      <c r="D842" s="1" t="s">
        <v>1067</v>
      </c>
      <c r="E842" s="1" t="s">
        <v>400</v>
      </c>
      <c r="F842" s="1" t="s">
        <v>2</v>
      </c>
      <c r="G842" s="346">
        <v>7760396</v>
      </c>
      <c r="H842" s="334" t="s">
        <v>8717</v>
      </c>
      <c r="I842" s="329"/>
      <c r="J842" s="335"/>
      <c r="K842" s="328"/>
      <c r="L842" s="328"/>
      <c r="M842" s="328"/>
      <c r="N842" s="268" t="s">
        <v>6498</v>
      </c>
      <c r="O842" s="1" t="s">
        <v>299</v>
      </c>
      <c r="P842" s="336" t="s">
        <v>8718</v>
      </c>
      <c r="Q842" s="96" t="s">
        <v>313</v>
      </c>
      <c r="R842" s="364" t="s">
        <v>8429</v>
      </c>
      <c r="S842" s="328" t="s">
        <v>6539</v>
      </c>
      <c r="T842" s="338">
        <v>46079</v>
      </c>
      <c r="U842" s="348" t="s">
        <v>8719</v>
      </c>
      <c r="V842" s="338">
        <v>46079</v>
      </c>
      <c r="W842" s="328" t="s">
        <v>141</v>
      </c>
      <c r="X842" s="328">
        <f>NETWORKDAYS(Tabla1[[#This Row],[FECHA DEL INCIDENTE]],Tabla1[[#This Row],[FECHA DE RESPUESTA]])</f>
        <v>1</v>
      </c>
      <c r="Y842" s="328" t="str">
        <f>IF(Tabla1[[#This Row],[ESTADO]]="ACTIVA","ACTIVA",IF(Tabla1[[#This Row],[ESTADO]]="CERRADA","CERRADA",IF(Tabla1[[#This Row],[ESTADO]]="TRASLADADA","CERRADA",IF(Tabla1[[#This Row],[ESTADO]]="DESMONTADA","CERRADA",IF(Tabla1[[#This Row],[ESTADO]]="SEGUIMIENTO","ACTIVA")))))</f>
        <v>CERRADA</v>
      </c>
      <c r="Z842" s="328" t="str">
        <f>+IF(Tabla1[[#This Row],[T. RESPUESTA]]&lt;=1,"24 HORAS",IF(Tabla1[[#This Row],[T. RESPUESTA]]=2,"48 HORAS",IF(Tabla1[[#This Row],[T. RESPUESTA]]=3,"72 HORAS",IF(Tabla1[[#This Row],[T. RESPUESTA]]=4,"96 HORAS",IF(Tabla1[[#This Row],[T. RESPUESTA]]=5,"120 HORAS",IF(Tabla1[[#This Row],[T. RESPUESTA]]&gt;=6,"6 DIAS O MAS","ERROR"))))))</f>
        <v>24 HORAS</v>
      </c>
      <c r="AA842" s="120" t="s">
        <v>6355</v>
      </c>
      <c r="AB842" s="120" t="str">
        <f>TEXT(Tabla1[[#This Row],[FECHA DEL INCIDENTE]],"MMM-DD")</f>
        <v>feb-26</v>
      </c>
      <c r="AC842" s="334" t="e">
        <f>VLOOKUP(G842,'Archivo data rimac reclamos'!B:C,2,0)</f>
        <v>#N/A</v>
      </c>
      <c r="AD842" s="334" t="e">
        <f>VLOOKUP(Tabla1[[#This Row],[dn]],'Reporte de casos MAD'!H:W,16,0)</f>
        <v>#N/A</v>
      </c>
      <c r="AE842" s="328" t="e">
        <f>VLOOKUP(Tabla1[[#This Row],[dn]],'HOJA 3 MEDICAMENTOS'!G:Q,11,0)</f>
        <v>#N/A</v>
      </c>
      <c r="AF842" s="329" t="e">
        <f>VLOOKUP(Tabla1[[#This Row],[dn]],'base pendientes viva 1a'!C:Q,15,0)</f>
        <v>#N/A</v>
      </c>
      <c r="AG842" s="329"/>
      <c r="AH842" s="329"/>
      <c r="AI842" s="328" t="str">
        <f>VLOOKUP(Tabla1[[#This Row],[MOTIVO]],clasificador!A:C,2,0)</f>
        <v>Acceso</v>
      </c>
      <c r="AJ842" s="328" t="str">
        <f>VLOOKUP(Tabla1[[#This Row],[MOTIVO]],clasificador!A:C,3,0)</f>
        <v>SERVICIO</v>
      </c>
      <c r="AK842" s="329"/>
      <c r="AL842" s="119"/>
      <c r="AM842" s="119"/>
      <c r="AN842" s="119"/>
      <c r="AO842" s="119"/>
      <c r="AP842" s="119"/>
      <c r="AQ842" s="119"/>
      <c r="AR842" s="119"/>
      <c r="AS842" s="119"/>
      <c r="AT842" s="119"/>
      <c r="AU842" s="119"/>
    </row>
    <row r="843" spans="1:47" ht="18.75" customHeight="1">
      <c r="A843" s="328">
        <v>202603</v>
      </c>
      <c r="B843" s="328" t="s">
        <v>8299</v>
      </c>
      <c r="C843" s="1" t="s">
        <v>6348</v>
      </c>
      <c r="D843" s="1" t="s">
        <v>1067</v>
      </c>
      <c r="E843" s="1" t="s">
        <v>400</v>
      </c>
      <c r="F843" s="1" t="s">
        <v>2</v>
      </c>
      <c r="G843" s="275">
        <v>46197708</v>
      </c>
      <c r="H843" s="177" t="s">
        <v>8720</v>
      </c>
      <c r="I843" s="329"/>
      <c r="J843" s="186">
        <v>933579559</v>
      </c>
      <c r="K843" s="328"/>
      <c r="L843" s="328"/>
      <c r="M843" s="328"/>
      <c r="N843" s="268" t="s">
        <v>6498</v>
      </c>
      <c r="O843" s="328" t="s">
        <v>299</v>
      </c>
      <c r="P843" s="336" t="s">
        <v>8721</v>
      </c>
      <c r="Q843" s="96" t="s">
        <v>6352</v>
      </c>
      <c r="R843" s="317" t="s">
        <v>8453</v>
      </c>
      <c r="S843" s="328" t="s">
        <v>6353</v>
      </c>
      <c r="T843" s="375">
        <v>46083</v>
      </c>
      <c r="U843" s="348" t="s">
        <v>8722</v>
      </c>
      <c r="V843" s="338">
        <v>46084</v>
      </c>
      <c r="W843" s="328" t="s">
        <v>141</v>
      </c>
      <c r="X843" s="328">
        <f>NETWORKDAYS(Tabla1[[#This Row],[FECHA DEL INCIDENTE]],Tabla1[[#This Row],[FECHA DE RESPUESTA]])</f>
        <v>2</v>
      </c>
      <c r="Y843" s="328" t="str">
        <f>IF(Tabla1[[#This Row],[ESTADO]]="ACTIVA","ACTIVA",IF(Tabla1[[#This Row],[ESTADO]]="CERRADA","CERRADA",IF(Tabla1[[#This Row],[ESTADO]]="TRASLADADA","CERRADA",IF(Tabla1[[#This Row],[ESTADO]]="DESMONTADA","CERRADA",IF(Tabla1[[#This Row],[ESTADO]]="SEGUIMIENTO","ACTIVA")))))</f>
        <v>CERRADA</v>
      </c>
      <c r="Z843" s="328" t="str">
        <f>+IF(Tabla1[[#This Row],[T. RESPUESTA]]&lt;=1,"24 HORAS",IF(Tabla1[[#This Row],[T. RESPUESTA]]=2,"48 HORAS",IF(Tabla1[[#This Row],[T. RESPUESTA]]=3,"72 HORAS",IF(Tabla1[[#This Row],[T. RESPUESTA]]=4,"96 HORAS",IF(Tabla1[[#This Row],[T. RESPUESTA]]=5,"120 HORAS",IF(Tabla1[[#This Row],[T. RESPUESTA]]&gt;=6,"6 DIAS O MAS","ERROR"))))))</f>
        <v>48 HORAS</v>
      </c>
      <c r="AA843" s="328" t="s">
        <v>6355</v>
      </c>
      <c r="AB843" s="120" t="str">
        <f>TEXT(Tabla1[[#This Row],[FECHA DEL INCIDENTE]],"MMM-DD")</f>
        <v>mar-02</v>
      </c>
      <c r="AC843" s="334" t="e">
        <f>VLOOKUP(G843,'Archivo data rimac reclamos'!B:C,2,0)</f>
        <v>#N/A</v>
      </c>
      <c r="AD843" s="334" t="e">
        <f>VLOOKUP(Tabla1[[#This Row],[dn]],'Reporte de casos MAD'!H:W,16,0)</f>
        <v>#N/A</v>
      </c>
      <c r="AE843" s="328" t="e">
        <f>VLOOKUP(Tabla1[[#This Row],[dn]],'HOJA 3 MEDICAMENTOS'!G:Q,11,0)</f>
        <v>#N/A</v>
      </c>
      <c r="AF843" s="329" t="e">
        <f>VLOOKUP(Tabla1[[#This Row],[dn]],'base pendientes viva 1a'!C:Q,15,0)</f>
        <v>#N/A</v>
      </c>
      <c r="AG843" s="329"/>
      <c r="AH843" s="329"/>
      <c r="AI843" s="328" t="str">
        <f>VLOOKUP(Tabla1[[#This Row],[MOTIVO]],clasificador!A:C,2,0)</f>
        <v>Medicamentos</v>
      </c>
      <c r="AJ843" s="328" t="str">
        <f>VLOOKUP(Tabla1[[#This Row],[MOTIVO]],clasificador!A:C,3,0)</f>
        <v>SERVICIO</v>
      </c>
      <c r="AK843" s="329"/>
      <c r="AL843" s="119"/>
      <c r="AM843" s="119"/>
      <c r="AN843" s="119"/>
      <c r="AO843" s="119"/>
      <c r="AP843" s="119"/>
      <c r="AQ843" s="119"/>
      <c r="AR843" s="119"/>
      <c r="AS843" s="119"/>
      <c r="AT843" s="119"/>
      <c r="AU843" s="119"/>
    </row>
    <row r="844" spans="1:47" ht="18.75" customHeight="1">
      <c r="A844" s="1">
        <v>202603</v>
      </c>
      <c r="B844" s="1" t="s">
        <v>8299</v>
      </c>
      <c r="C844" s="1" t="s">
        <v>6348</v>
      </c>
      <c r="D844" s="1" t="s">
        <v>1067</v>
      </c>
      <c r="E844" s="1" t="s">
        <v>400</v>
      </c>
      <c r="F844" s="1" t="s">
        <v>2</v>
      </c>
      <c r="G844" s="276">
        <v>40085548</v>
      </c>
      <c r="H844" s="73" t="s">
        <v>8723</v>
      </c>
      <c r="I844"/>
      <c r="J844" s="253">
        <v>971030321</v>
      </c>
      <c r="K844" s="1"/>
      <c r="L844" s="1"/>
      <c r="M844" s="1"/>
      <c r="N844" s="268" t="s">
        <v>6498</v>
      </c>
      <c r="O844" s="1" t="s">
        <v>299</v>
      </c>
      <c r="P844" s="66" t="s">
        <v>8724</v>
      </c>
      <c r="Q844" s="96" t="s">
        <v>6352</v>
      </c>
      <c r="R844" s="317" t="s">
        <v>8453</v>
      </c>
      <c r="S844" s="1" t="s">
        <v>6353</v>
      </c>
      <c r="T844" s="190">
        <v>46084</v>
      </c>
      <c r="U844" s="223" t="s">
        <v>8725</v>
      </c>
      <c r="V844" s="160">
        <v>46084</v>
      </c>
      <c r="W844" s="1" t="s">
        <v>141</v>
      </c>
      <c r="X844" s="1">
        <f>NETWORKDAYS(Tabla1[[#This Row],[FECHA DEL INCIDENTE]],Tabla1[[#This Row],[FECHA DE RESPUESTA]])</f>
        <v>1</v>
      </c>
      <c r="Y844" s="1" t="str">
        <f>IF(Tabla1[[#This Row],[ESTADO]]="ACTIVA","ACTIVA",IF(Tabla1[[#This Row],[ESTADO]]="CERRADA","CERRADA",IF(Tabla1[[#This Row],[ESTADO]]="TRASLADADA","CERRADA",IF(Tabla1[[#This Row],[ESTADO]]="DESMONTADA","CERRADA",IF(Tabla1[[#This Row],[ESTADO]]="SEGUIMIENTO","ACTIVA")))))</f>
        <v>CERRADA</v>
      </c>
      <c r="Z844" s="1" t="str">
        <f>+IF(Tabla1[[#This Row],[T. RESPUESTA]]&lt;=1,"24 HORAS",IF(Tabla1[[#This Row],[T. RESPUESTA]]=2,"48 HORAS",IF(Tabla1[[#This Row],[T. RESPUESTA]]=3,"72 HORAS",IF(Tabla1[[#This Row],[T. RESPUESTA]]=4,"96 HORAS",IF(Tabla1[[#This Row],[T. RESPUESTA]]=5,"120 HORAS",IF(Tabla1[[#This Row],[T. RESPUESTA]]&gt;=6,"6 DIAS O MAS","ERROR"))))))</f>
        <v>24 HORAS</v>
      </c>
      <c r="AA844" s="1" t="s">
        <v>6355</v>
      </c>
      <c r="AB844" s="120" t="str">
        <f>TEXT(Tabla1[[#This Row],[FECHA DEL INCIDENTE]],"MMM-DD")</f>
        <v>mar-03</v>
      </c>
      <c r="AC844" s="334" t="e">
        <f>VLOOKUP(G844,'Archivo data rimac reclamos'!B:C,2,0)</f>
        <v>#N/A</v>
      </c>
      <c r="AD844" s="334" t="e">
        <f>VLOOKUP(Tabla1[[#This Row],[dn]],'Reporte de casos MAD'!H:W,16,0)</f>
        <v>#N/A</v>
      </c>
      <c r="AE844" s="328" t="e">
        <f>VLOOKUP(Tabla1[[#This Row],[dn]],'HOJA 3 MEDICAMENTOS'!G:Q,11,0)</f>
        <v>#N/A</v>
      </c>
      <c r="AF844" s="329" t="e">
        <f>VLOOKUP(Tabla1[[#This Row],[dn]],'base pendientes viva 1a'!C:Q,15,0)</f>
        <v>#N/A</v>
      </c>
      <c r="AG844" s="329"/>
      <c r="AH844" s="329"/>
      <c r="AI844" s="1" t="str">
        <f>VLOOKUP(Tabla1[[#This Row],[MOTIVO]],clasificador!A:C,2,0)</f>
        <v>Medicamentos</v>
      </c>
      <c r="AJ844" s="1" t="s">
        <v>291</v>
      </c>
      <c r="AK844" s="329"/>
      <c r="AL844" s="119"/>
      <c r="AM844" s="119"/>
      <c r="AN844" s="119"/>
      <c r="AO844" s="119"/>
      <c r="AP844" s="119"/>
      <c r="AQ844" s="119"/>
      <c r="AR844" s="119"/>
      <c r="AS844" s="119"/>
      <c r="AT844" s="119"/>
      <c r="AU844" s="119"/>
    </row>
    <row r="845" spans="1:47" ht="18.75" customHeight="1">
      <c r="A845" s="328">
        <v>202603</v>
      </c>
      <c r="B845" s="328" t="s">
        <v>8299</v>
      </c>
      <c r="C845" s="328" t="s">
        <v>6348</v>
      </c>
      <c r="D845" s="328" t="s">
        <v>1067</v>
      </c>
      <c r="E845" s="120" t="s">
        <v>400</v>
      </c>
      <c r="F845" s="328" t="s">
        <v>2</v>
      </c>
      <c r="G845" s="277" t="s">
        <v>8726</v>
      </c>
      <c r="H845" s="177" t="s">
        <v>8727</v>
      </c>
      <c r="I845" s="329"/>
      <c r="J845" s="178">
        <v>941038516</v>
      </c>
      <c r="K845" s="328"/>
      <c r="L845" s="328"/>
      <c r="M845" s="328"/>
      <c r="N845" s="349" t="s">
        <v>298</v>
      </c>
      <c r="O845" s="328" t="s">
        <v>299</v>
      </c>
      <c r="P845" s="336" t="s">
        <v>8728</v>
      </c>
      <c r="Q845" s="155" t="s">
        <v>7224</v>
      </c>
      <c r="R845" s="317" t="s">
        <v>8453</v>
      </c>
      <c r="S845" s="328" t="s">
        <v>331</v>
      </c>
      <c r="T845" s="370">
        <v>46091</v>
      </c>
      <c r="U845" s="348" t="s">
        <v>8729</v>
      </c>
      <c r="V845" s="338">
        <v>46118</v>
      </c>
      <c r="W845" s="328" t="s">
        <v>141</v>
      </c>
      <c r="X845" s="328">
        <f>NETWORKDAYS(Tabla1[[#This Row],[FECHA DEL INCIDENTE]],Tabla1[[#This Row],[FECHA DE RESPUESTA]])</f>
        <v>20</v>
      </c>
      <c r="Y845" s="328" t="str">
        <f>IF(Tabla1[[#This Row],[ESTADO]]="ACTIVA","ACTIVA",IF(Tabla1[[#This Row],[ESTADO]]="CERRADA","CERRADA",IF(Tabla1[[#This Row],[ESTADO]]="TRASLADADA","CERRADA",IF(Tabla1[[#This Row],[ESTADO]]="DESMONTADA","CERRADA",IF(Tabla1[[#This Row],[ESTADO]]="SEGUIMIENTO","ACTIVA")))))</f>
        <v>CERRADA</v>
      </c>
      <c r="Z845" s="328" t="str">
        <f>+IF(Tabla1[[#This Row],[T. RESPUESTA]]&lt;=1,"24 HORAS",IF(Tabla1[[#This Row],[T. RESPUESTA]]=2,"48 HORAS",IF(Tabla1[[#This Row],[T. RESPUESTA]]=3,"72 HORAS",IF(Tabla1[[#This Row],[T. RESPUESTA]]=4,"96 HORAS",IF(Tabla1[[#This Row],[T. RESPUESTA]]=5,"120 HORAS",IF(Tabla1[[#This Row],[T. RESPUESTA]]&gt;=6,"6 DIAS O MAS","ERROR"))))))</f>
        <v>6 DIAS O MAS</v>
      </c>
      <c r="AA845" s="328" t="s">
        <v>6355</v>
      </c>
      <c r="AB845" s="120" t="str">
        <f>TEXT(Tabla1[[#This Row],[FECHA DEL INCIDENTE]],"MMM-DD")</f>
        <v>mar-10</v>
      </c>
      <c r="AC845" s="334" t="e">
        <f>VLOOKUP(G845,'Archivo data rimac reclamos'!B:C,2,0)</f>
        <v>#N/A</v>
      </c>
      <c r="AD845" s="334" t="e">
        <f>VLOOKUP(Tabla1[[#This Row],[dn]],'Reporte de casos MAD'!H:W,16,0)</f>
        <v>#N/A</v>
      </c>
      <c r="AE845" s="328" t="e">
        <f>VLOOKUP(Tabla1[[#This Row],[dn]],'HOJA 3 MEDICAMENTOS'!G:Q,11,0)</f>
        <v>#N/A</v>
      </c>
      <c r="AF845" s="329" t="e">
        <f>VLOOKUP(Tabla1[[#This Row],[dn]],'base pendientes viva 1a'!C:Q,15,0)</f>
        <v>#N/A</v>
      </c>
      <c r="AG845" s="329"/>
      <c r="AH845" s="329"/>
      <c r="AI845" s="328" t="str">
        <f>VLOOKUP(Tabla1[[#This Row],[MOTIVO]],clasificador!A:C,2,0)</f>
        <v>Solicitud</v>
      </c>
      <c r="AJ845" s="328" t="str">
        <f>VLOOKUP(Tabla1[[#This Row],[MOTIVO]],clasificador!A:C,3,0)</f>
        <v>SOLICITUD</v>
      </c>
      <c r="AK845" s="329"/>
      <c r="AL845" s="119"/>
      <c r="AM845" s="119"/>
      <c r="AN845" s="119"/>
      <c r="AO845" s="119"/>
      <c r="AP845" s="119"/>
      <c r="AQ845" s="119"/>
      <c r="AR845" s="119"/>
      <c r="AS845" s="119"/>
      <c r="AT845" s="119"/>
      <c r="AU845" s="119"/>
    </row>
    <row r="846" spans="1:47" ht="18.75" customHeight="1">
      <c r="A846" s="328">
        <v>202603</v>
      </c>
      <c r="B846" s="328" t="s">
        <v>8299</v>
      </c>
      <c r="C846" s="328" t="s">
        <v>6348</v>
      </c>
      <c r="D846" s="328" t="s">
        <v>1067</v>
      </c>
      <c r="E846" s="120" t="s">
        <v>400</v>
      </c>
      <c r="F846" s="328" t="s">
        <v>2</v>
      </c>
      <c r="G846" s="278">
        <v>19845841</v>
      </c>
      <c r="H846" s="171" t="s">
        <v>8183</v>
      </c>
      <c r="I846" s="329"/>
      <c r="J846" s="335"/>
      <c r="K846" s="328"/>
      <c r="L846" s="328"/>
      <c r="M846" s="328"/>
      <c r="N846" s="349" t="s">
        <v>298</v>
      </c>
      <c r="O846" s="328" t="s">
        <v>299</v>
      </c>
      <c r="P846" s="340" t="s">
        <v>8730</v>
      </c>
      <c r="Q846" s="6" t="s">
        <v>7224</v>
      </c>
      <c r="R846" s="317" t="s">
        <v>8453</v>
      </c>
      <c r="S846" s="328" t="s">
        <v>6353</v>
      </c>
      <c r="T846" s="338">
        <v>46085</v>
      </c>
      <c r="U846" s="348" t="s">
        <v>8731</v>
      </c>
      <c r="V846" s="338">
        <v>46085</v>
      </c>
      <c r="W846" s="328" t="s">
        <v>141</v>
      </c>
      <c r="X846" s="328">
        <f>NETWORKDAYS(Tabla1[[#This Row],[FECHA DEL INCIDENTE]],Tabla1[[#This Row],[FECHA DE RESPUESTA]])</f>
        <v>1</v>
      </c>
      <c r="Y846" s="328" t="str">
        <f>IF(Tabla1[[#This Row],[ESTADO]]="ACTIVA","ACTIVA",IF(Tabla1[[#This Row],[ESTADO]]="CERRADA","CERRADA",IF(Tabla1[[#This Row],[ESTADO]]="TRASLADADA","CERRADA",IF(Tabla1[[#This Row],[ESTADO]]="DESMONTADA","CERRADA",IF(Tabla1[[#This Row],[ESTADO]]="SEGUIMIENTO","ACTIVA")))))</f>
        <v>CERRADA</v>
      </c>
      <c r="Z846" s="328" t="str">
        <f>+IF(Tabla1[[#This Row],[T. RESPUESTA]]&lt;=1,"24 HORAS",IF(Tabla1[[#This Row],[T. RESPUESTA]]=2,"48 HORAS",IF(Tabla1[[#This Row],[T. RESPUESTA]]=3,"72 HORAS",IF(Tabla1[[#This Row],[T. RESPUESTA]]=4,"96 HORAS",IF(Tabla1[[#This Row],[T. RESPUESTA]]=5,"120 HORAS",IF(Tabla1[[#This Row],[T. RESPUESTA]]&gt;=6,"6 DIAS O MAS","ERROR"))))))</f>
        <v>24 HORAS</v>
      </c>
      <c r="AA846" s="328" t="s">
        <v>6355</v>
      </c>
      <c r="AB846" s="120" t="str">
        <f>TEXT(Tabla1[[#This Row],[FECHA DEL INCIDENTE]],"MMM-DD")</f>
        <v>mar-04</v>
      </c>
      <c r="AC846" s="334" t="e">
        <f>VLOOKUP(G846,'Archivo data rimac reclamos'!B:C,2,0)</f>
        <v>#N/A</v>
      </c>
      <c r="AD846" s="334" t="e">
        <f>VLOOKUP(Tabla1[[#This Row],[dn]],'Reporte de casos MAD'!H:W,16,0)</f>
        <v>#N/A</v>
      </c>
      <c r="AE846" s="328" t="e">
        <f>VLOOKUP(Tabla1[[#This Row],[dn]],'HOJA 3 MEDICAMENTOS'!G:Q,11,0)</f>
        <v>#N/A</v>
      </c>
      <c r="AF846" s="329" t="e">
        <f>VLOOKUP(Tabla1[[#This Row],[dn]],'base pendientes viva 1a'!C:Q,15,0)</f>
        <v>#N/A</v>
      </c>
      <c r="AG846" s="329"/>
      <c r="AH846" s="329"/>
      <c r="AI846" s="328" t="str">
        <f>VLOOKUP(Tabla1[[#This Row],[MOTIVO]],clasificador!A:C,2,0)</f>
        <v>Solicitud</v>
      </c>
      <c r="AJ846" s="328" t="str">
        <f>VLOOKUP(Tabla1[[#This Row],[MOTIVO]],clasificador!A:C,3,0)</f>
        <v>SOLICITUD</v>
      </c>
      <c r="AK846" s="329"/>
      <c r="AL846" s="119"/>
      <c r="AM846" s="119"/>
      <c r="AN846" s="119"/>
      <c r="AO846" s="119"/>
      <c r="AP846" s="119"/>
      <c r="AQ846" s="119"/>
      <c r="AR846" s="119"/>
      <c r="AS846" s="119"/>
      <c r="AT846" s="119"/>
      <c r="AU846" s="119"/>
    </row>
    <row r="847" spans="1:47" ht="18.75" customHeight="1">
      <c r="A847" s="328">
        <v>202603</v>
      </c>
      <c r="B847" s="328" t="s">
        <v>8299</v>
      </c>
      <c r="C847" s="328" t="s">
        <v>6348</v>
      </c>
      <c r="D847" s="328" t="s">
        <v>1067</v>
      </c>
      <c r="E847" s="120" t="s">
        <v>400</v>
      </c>
      <c r="F847" s="328" t="s">
        <v>2</v>
      </c>
      <c r="G847" s="275">
        <v>45302879</v>
      </c>
      <c r="H847" s="153" t="s">
        <v>8713</v>
      </c>
      <c r="I847" s="329"/>
      <c r="J847" s="174">
        <v>991175073</v>
      </c>
      <c r="K847" s="328"/>
      <c r="L847" s="328"/>
      <c r="M847" s="328"/>
      <c r="N847" s="349" t="s">
        <v>298</v>
      </c>
      <c r="O847" s="328" t="s">
        <v>299</v>
      </c>
      <c r="P847" s="336" t="s">
        <v>8732</v>
      </c>
      <c r="Q847" s="6" t="s">
        <v>313</v>
      </c>
      <c r="R847" s="317" t="s">
        <v>8453</v>
      </c>
      <c r="S847" s="328" t="s">
        <v>6539</v>
      </c>
      <c r="T847" s="338">
        <v>46086</v>
      </c>
      <c r="U847" s="227" t="s">
        <v>8733</v>
      </c>
      <c r="V847" s="338">
        <v>46087</v>
      </c>
      <c r="W847" s="328" t="s">
        <v>141</v>
      </c>
      <c r="X847" s="328">
        <f>NETWORKDAYS(Tabla1[[#This Row],[FECHA DEL INCIDENTE]],Tabla1[[#This Row],[FECHA DE RESPUESTA]])</f>
        <v>2</v>
      </c>
      <c r="Y847" s="328" t="str">
        <f>IF(Tabla1[[#This Row],[ESTADO]]="ACTIVA","ACTIVA",IF(Tabla1[[#This Row],[ESTADO]]="CERRADA","CERRADA",IF(Tabla1[[#This Row],[ESTADO]]="TRASLADADA","CERRADA",IF(Tabla1[[#This Row],[ESTADO]]="DESMONTADA","CERRADA",IF(Tabla1[[#This Row],[ESTADO]]="SEGUIMIENTO","ACTIVA")))))</f>
        <v>CERRADA</v>
      </c>
      <c r="Z847" s="328" t="str">
        <f>+IF(Tabla1[[#This Row],[T. RESPUESTA]]&lt;=1,"24 HORAS",IF(Tabla1[[#This Row],[T. RESPUESTA]]=2,"48 HORAS",IF(Tabla1[[#This Row],[T. RESPUESTA]]=3,"72 HORAS",IF(Tabla1[[#This Row],[T. RESPUESTA]]=4,"96 HORAS",IF(Tabla1[[#This Row],[T. RESPUESTA]]=5,"120 HORAS",IF(Tabla1[[#This Row],[T. RESPUESTA]]&gt;=6,"6 DIAS O MAS","ERROR"))))))</f>
        <v>48 HORAS</v>
      </c>
      <c r="AA847" s="328" t="s">
        <v>6355</v>
      </c>
      <c r="AB847" s="120" t="str">
        <f>TEXT(Tabla1[[#This Row],[FECHA DEL INCIDENTE]],"MMM-DD")</f>
        <v>mar-05</v>
      </c>
      <c r="AC847" s="334" t="e">
        <f>VLOOKUP(G847,'Archivo data rimac reclamos'!B:C,2,0)</f>
        <v>#N/A</v>
      </c>
      <c r="AD847" s="334" t="e">
        <f>VLOOKUP(Tabla1[[#This Row],[dn]],'Reporte de casos MAD'!H:W,16,0)</f>
        <v>#N/A</v>
      </c>
      <c r="AE847" s="328" t="e">
        <f>VLOOKUP(Tabla1[[#This Row],[dn]],'HOJA 3 MEDICAMENTOS'!G:Q,11,0)</f>
        <v>#N/A</v>
      </c>
      <c r="AF847" s="329" t="e">
        <f>VLOOKUP(Tabla1[[#This Row],[dn]],'base pendientes viva 1a'!C:Q,15,0)</f>
        <v>#N/A</v>
      </c>
      <c r="AG847" s="329"/>
      <c r="AH847" s="329"/>
      <c r="AI847" s="328" t="s">
        <v>8734</v>
      </c>
      <c r="AJ847" s="328" t="s">
        <v>291</v>
      </c>
      <c r="AK847" s="329"/>
      <c r="AL847" s="119"/>
      <c r="AM847" s="119"/>
      <c r="AN847" s="119"/>
      <c r="AO847" s="119"/>
      <c r="AP847" s="119"/>
      <c r="AQ847" s="119"/>
      <c r="AR847" s="119"/>
      <c r="AS847" s="119"/>
      <c r="AT847" s="119"/>
      <c r="AU847" s="119"/>
    </row>
    <row r="848" spans="1:47" ht="18.75" customHeight="1">
      <c r="A848" s="328">
        <v>202603</v>
      </c>
      <c r="B848" s="328" t="s">
        <v>8299</v>
      </c>
      <c r="C848" s="328" t="s">
        <v>6348</v>
      </c>
      <c r="D848" s="328" t="s">
        <v>1067</v>
      </c>
      <c r="E848" s="120" t="s">
        <v>400</v>
      </c>
      <c r="F848" s="328" t="s">
        <v>2</v>
      </c>
      <c r="G848" s="376">
        <v>10796964</v>
      </c>
      <c r="H848" s="153" t="s">
        <v>8735</v>
      </c>
      <c r="I848" s="329"/>
      <c r="J848" s="335"/>
      <c r="K848" s="328"/>
      <c r="L848" s="328"/>
      <c r="M848" s="328"/>
      <c r="N848" s="349" t="s">
        <v>6498</v>
      </c>
      <c r="O848" s="328" t="s">
        <v>299</v>
      </c>
      <c r="P848" s="336" t="s">
        <v>8736</v>
      </c>
      <c r="Q848" s="6" t="s">
        <v>7224</v>
      </c>
      <c r="R848" s="317" t="s">
        <v>400</v>
      </c>
      <c r="S848" s="328" t="s">
        <v>331</v>
      </c>
      <c r="T848" s="338">
        <v>46087</v>
      </c>
      <c r="U848" s="348" t="s">
        <v>8737</v>
      </c>
      <c r="V848" s="338">
        <v>46087</v>
      </c>
      <c r="W848" s="328" t="s">
        <v>141</v>
      </c>
      <c r="X848" s="328">
        <f>NETWORKDAYS(Tabla1[[#This Row],[FECHA DEL INCIDENTE]],Tabla1[[#This Row],[FECHA DE RESPUESTA]])</f>
        <v>1</v>
      </c>
      <c r="Y848" s="328" t="str">
        <f>IF(Tabla1[[#This Row],[ESTADO]]="ACTIVA","ACTIVA",IF(Tabla1[[#This Row],[ESTADO]]="CERRADA","CERRADA",IF(Tabla1[[#This Row],[ESTADO]]="TRASLADADA","CERRADA",IF(Tabla1[[#This Row],[ESTADO]]="DESMONTADA","CERRADA",IF(Tabla1[[#This Row],[ESTADO]]="SEGUIMIENTO","ACTIVA")))))</f>
        <v>CERRADA</v>
      </c>
      <c r="Z848" s="328" t="str">
        <f>+IF(Tabla1[[#This Row],[T. RESPUESTA]]&lt;=1,"24 HORAS",IF(Tabla1[[#This Row],[T. RESPUESTA]]=2,"48 HORAS",IF(Tabla1[[#This Row],[T. RESPUESTA]]=3,"72 HORAS",IF(Tabla1[[#This Row],[T. RESPUESTA]]=4,"96 HORAS",IF(Tabla1[[#This Row],[T. RESPUESTA]]=5,"120 HORAS",IF(Tabla1[[#This Row],[T. RESPUESTA]]&gt;=6,"6 DIAS O MAS","ERROR"))))))</f>
        <v>24 HORAS</v>
      </c>
      <c r="AA848" s="328" t="s">
        <v>6355</v>
      </c>
      <c r="AB848" s="120" t="str">
        <f>TEXT(Tabla1[[#This Row],[FECHA DEL INCIDENTE]],"MMM-DD")</f>
        <v>mar-06</v>
      </c>
      <c r="AC848" s="334" t="e">
        <f>VLOOKUP(G848,'Archivo data rimac reclamos'!B:C,2,0)</f>
        <v>#N/A</v>
      </c>
      <c r="AD848" s="334" t="e">
        <f>VLOOKUP(Tabla1[[#This Row],[dn]],'Reporte de casos MAD'!H:W,16,0)</f>
        <v>#N/A</v>
      </c>
      <c r="AE848" s="328" t="e">
        <f>VLOOKUP(Tabla1[[#This Row],[dn]],'HOJA 3 MEDICAMENTOS'!G:Q,11,0)</f>
        <v>#N/A</v>
      </c>
      <c r="AF848" s="329" t="str">
        <f>VLOOKUP(Tabla1[[#This Row],[dn]],'base pendientes viva 1a'!C:Q,15,0)</f>
        <v>SI</v>
      </c>
      <c r="AG848" s="329"/>
      <c r="AH848" s="329"/>
      <c r="AI848" s="328" t="str">
        <f>VLOOKUP(Tabla1[[#This Row],[MOTIVO]],clasificador!A:C,2,0)</f>
        <v>Solicitud</v>
      </c>
      <c r="AJ848" s="328" t="str">
        <f>VLOOKUP(Tabla1[[#This Row],[MOTIVO]],clasificador!A:C,3,0)</f>
        <v>SOLICITUD</v>
      </c>
      <c r="AK848" s="329"/>
      <c r="AL848" s="119"/>
      <c r="AM848" s="119"/>
      <c r="AN848" s="119"/>
      <c r="AO848" s="119"/>
      <c r="AP848" s="119"/>
      <c r="AQ848" s="119"/>
      <c r="AR848" s="119"/>
      <c r="AS848" s="119"/>
      <c r="AT848" s="119"/>
      <c r="AU848" s="119"/>
    </row>
    <row r="849" spans="1:47" ht="18.75" customHeight="1">
      <c r="A849" s="328">
        <v>202603</v>
      </c>
      <c r="B849" s="328" t="s">
        <v>8299</v>
      </c>
      <c r="C849" s="328" t="s">
        <v>6348</v>
      </c>
      <c r="D849" s="328" t="s">
        <v>1067</v>
      </c>
      <c r="E849" s="120" t="s">
        <v>400</v>
      </c>
      <c r="F849" s="328" t="s">
        <v>2</v>
      </c>
      <c r="G849" s="275">
        <v>7613193</v>
      </c>
      <c r="H849" s="154" t="s">
        <v>8066</v>
      </c>
      <c r="I849" s="329"/>
      <c r="J849" s="174">
        <v>966390928</v>
      </c>
      <c r="K849" s="328"/>
      <c r="L849" s="328"/>
      <c r="M849" s="328"/>
      <c r="N849" s="349" t="s">
        <v>6498</v>
      </c>
      <c r="O849" s="328" t="s">
        <v>299</v>
      </c>
      <c r="P849" s="336" t="s">
        <v>8738</v>
      </c>
      <c r="Q849" s="155" t="s">
        <v>313</v>
      </c>
      <c r="R849" s="317" t="s">
        <v>400</v>
      </c>
      <c r="S849" s="328" t="s">
        <v>331</v>
      </c>
      <c r="T849" s="338">
        <v>46088</v>
      </c>
      <c r="U849" s="348" t="s">
        <v>8739</v>
      </c>
      <c r="V849" s="338">
        <v>46088</v>
      </c>
      <c r="W849" s="328" t="s">
        <v>141</v>
      </c>
      <c r="X849" s="328">
        <v>1</v>
      </c>
      <c r="Y849" s="328" t="str">
        <f>IF(Tabla1[[#This Row],[ESTADO]]="ACTIVA","ACTIVA",IF(Tabla1[[#This Row],[ESTADO]]="CERRADA","CERRADA",IF(Tabla1[[#This Row],[ESTADO]]="TRASLADADA","CERRADA",IF(Tabla1[[#This Row],[ESTADO]]="DESMONTADA","CERRADA",IF(Tabla1[[#This Row],[ESTADO]]="SEGUIMIENTO","ACTIVA")))))</f>
        <v>CERRADA</v>
      </c>
      <c r="Z849" s="328" t="str">
        <f>+IF(Tabla1[[#This Row],[T. RESPUESTA]]&lt;=1,"24 HORAS",IF(Tabla1[[#This Row],[T. RESPUESTA]]=2,"48 HORAS",IF(Tabla1[[#This Row],[T. RESPUESTA]]=3,"72 HORAS",IF(Tabla1[[#This Row],[T. RESPUESTA]]=4,"96 HORAS",IF(Tabla1[[#This Row],[T. RESPUESTA]]=5,"120 HORAS",IF(Tabla1[[#This Row],[T. RESPUESTA]]&gt;=6,"6 DIAS O MAS","ERROR"))))))</f>
        <v>24 HORAS</v>
      </c>
      <c r="AA849" s="328" t="s">
        <v>6355</v>
      </c>
      <c r="AB849" s="120" t="str">
        <f>TEXT(Tabla1[[#This Row],[FECHA DEL INCIDENTE]],"MMM-DD")</f>
        <v>mar-07</v>
      </c>
      <c r="AC849" s="334" t="e">
        <f>VLOOKUP(G849,'Archivo data rimac reclamos'!B:C,2,0)</f>
        <v>#N/A</v>
      </c>
      <c r="AD849" s="334" t="e">
        <f>VLOOKUP(Tabla1[[#This Row],[dn]],'Reporte de casos MAD'!H:W,16,0)</f>
        <v>#N/A</v>
      </c>
      <c r="AE849" s="328" t="e">
        <f>VLOOKUP(Tabla1[[#This Row],[dn]],'HOJA 3 MEDICAMENTOS'!G:Q,11,0)</f>
        <v>#N/A</v>
      </c>
      <c r="AF849" s="329" t="e">
        <f>VLOOKUP(Tabla1[[#This Row],[dn]],'base pendientes viva 1a'!C:Q,15,0)</f>
        <v>#N/A</v>
      </c>
      <c r="AG849" s="329"/>
      <c r="AH849" s="329"/>
      <c r="AI849" s="328" t="str">
        <f>VLOOKUP(Tabla1[[#This Row],[MOTIVO]],clasificador!A:C,2,0)</f>
        <v>Acceso</v>
      </c>
      <c r="AJ849" s="328" t="str">
        <f>VLOOKUP(Tabla1[[#This Row],[MOTIVO]],clasificador!A:C,3,0)</f>
        <v>SERVICIO</v>
      </c>
      <c r="AK849" s="329"/>
      <c r="AL849" s="119"/>
      <c r="AM849" s="119"/>
      <c r="AN849" s="119"/>
      <c r="AO849" s="119"/>
      <c r="AP849" s="119"/>
      <c r="AQ849" s="119"/>
      <c r="AR849" s="119"/>
      <c r="AS849" s="119"/>
      <c r="AT849" s="119"/>
      <c r="AU849" s="119"/>
    </row>
    <row r="850" spans="1:47" ht="18.75" customHeight="1">
      <c r="A850" s="328">
        <v>202603</v>
      </c>
      <c r="B850" s="328" t="s">
        <v>8299</v>
      </c>
      <c r="C850" s="328" t="s">
        <v>6348</v>
      </c>
      <c r="D850" s="328" t="s">
        <v>1067</v>
      </c>
      <c r="E850" s="120" t="s">
        <v>400</v>
      </c>
      <c r="F850" s="328" t="s">
        <v>2</v>
      </c>
      <c r="G850" s="279" t="s">
        <v>8740</v>
      </c>
      <c r="H850" s="193" t="s">
        <v>8741</v>
      </c>
      <c r="I850" s="331"/>
      <c r="J850" s="254">
        <v>958117379</v>
      </c>
      <c r="K850" s="191" t="s">
        <v>8742</v>
      </c>
      <c r="L850" s="194" t="s">
        <v>8327</v>
      </c>
      <c r="M850" s="368"/>
      <c r="N850" s="349" t="s">
        <v>26</v>
      </c>
      <c r="O850" s="368" t="s">
        <v>8215</v>
      </c>
      <c r="P850" s="369" t="s">
        <v>8743</v>
      </c>
      <c r="Q850" s="100" t="s">
        <v>8744</v>
      </c>
      <c r="R850" s="317" t="s">
        <v>400</v>
      </c>
      <c r="S850" s="368" t="s">
        <v>6353</v>
      </c>
      <c r="T850" s="370">
        <v>46090</v>
      </c>
      <c r="U850" s="374" t="s">
        <v>8709</v>
      </c>
      <c r="V850" s="370">
        <v>46113</v>
      </c>
      <c r="W850" s="328" t="s">
        <v>141</v>
      </c>
      <c r="X850" s="328">
        <v>1</v>
      </c>
      <c r="Y850" s="328" t="str">
        <f>IF(Tabla1[[#This Row],[ESTADO]]="ACTIVA","ACTIVA",IF(Tabla1[[#This Row],[ESTADO]]="CERRADA","CERRADA",IF(Tabla1[[#This Row],[ESTADO]]="TRASLADADA","CERRADA",IF(Tabla1[[#This Row],[ESTADO]]="DESMONTADA","CERRADA",IF(Tabla1[[#This Row],[ESTADO]]="SEGUIMIENTO","ACTIVA")))))</f>
        <v>CERRADA</v>
      </c>
      <c r="Z850" s="328" t="str">
        <f>+IF(Tabla1[[#This Row],[T. RESPUESTA]]&lt;=1,"24 HORAS",IF(Tabla1[[#This Row],[T. RESPUESTA]]=2,"48 HORAS",IF(Tabla1[[#This Row],[T. RESPUESTA]]=3,"72 HORAS",IF(Tabla1[[#This Row],[T. RESPUESTA]]=4,"96 HORAS",IF(Tabla1[[#This Row],[T. RESPUESTA]]=5,"120 HORAS",IF(Tabla1[[#This Row],[T. RESPUESTA]]&gt;=6,"6 DIAS O MAS","ERROR"))))))</f>
        <v>24 HORAS</v>
      </c>
      <c r="AA850" s="328" t="s">
        <v>6355</v>
      </c>
      <c r="AB850" s="120" t="str">
        <f>TEXT(Tabla1[[#This Row],[FECHA DEL INCIDENTE]],"MMM-DD")</f>
        <v>mar-09</v>
      </c>
      <c r="AC850" s="334" t="e">
        <f>VLOOKUP(G850,'Archivo data rimac reclamos'!B:C,2,0)</f>
        <v>#N/A</v>
      </c>
      <c r="AD850" s="334" t="e">
        <f>VLOOKUP(Tabla1[[#This Row],[dn]],'Reporte de casos MAD'!H:W,16,0)</f>
        <v>#N/A</v>
      </c>
      <c r="AE850" s="328" t="e">
        <f>VLOOKUP(Tabla1[[#This Row],[dn]],'HOJA 3 MEDICAMENTOS'!G:Q,11,0)</f>
        <v>#N/A</v>
      </c>
      <c r="AF850" s="329" t="e">
        <f>VLOOKUP(Tabla1[[#This Row],[dn]],'base pendientes viva 1a'!C:Q,15,0)</f>
        <v>#N/A</v>
      </c>
      <c r="AG850" s="329"/>
      <c r="AH850" s="329"/>
      <c r="AI850" s="328" t="s">
        <v>437</v>
      </c>
      <c r="AJ850" s="328" t="e">
        <f>VLOOKUP(Tabla1[[#This Row],[MOTIVO]],clasificador!A:C,3,0)</f>
        <v>#N/A</v>
      </c>
      <c r="AK850" s="329"/>
      <c r="AL850" s="119"/>
      <c r="AM850" s="119"/>
      <c r="AN850" s="119"/>
      <c r="AO850" s="119"/>
      <c r="AP850" s="119"/>
      <c r="AQ850" s="119"/>
      <c r="AR850" s="119"/>
      <c r="AS850" s="119"/>
      <c r="AT850" s="119"/>
      <c r="AU850" s="119"/>
    </row>
    <row r="851" spans="1:47" ht="18.75" customHeight="1">
      <c r="A851" s="328">
        <v>202603</v>
      </c>
      <c r="B851" s="328" t="s">
        <v>8299</v>
      </c>
      <c r="C851" s="328" t="s">
        <v>6348</v>
      </c>
      <c r="D851" s="328" t="s">
        <v>1067</v>
      </c>
      <c r="E851" s="120" t="s">
        <v>400</v>
      </c>
      <c r="F851" s="328" t="s">
        <v>2</v>
      </c>
      <c r="G851" s="280" t="s">
        <v>8745</v>
      </c>
      <c r="H851" s="177" t="s">
        <v>34</v>
      </c>
      <c r="I851" s="329"/>
      <c r="J851" s="361">
        <v>951294977</v>
      </c>
      <c r="K851" s="328"/>
      <c r="L851" s="328"/>
      <c r="M851" s="328"/>
      <c r="N851" s="349" t="s">
        <v>6498</v>
      </c>
      <c r="O851" s="328" t="s">
        <v>299</v>
      </c>
      <c r="P851" s="336" t="s">
        <v>8746</v>
      </c>
      <c r="Q851" s="155" t="s">
        <v>313</v>
      </c>
      <c r="R851" s="317" t="s">
        <v>8453</v>
      </c>
      <c r="S851" s="328" t="s">
        <v>6539</v>
      </c>
      <c r="T851" s="370">
        <v>46091</v>
      </c>
      <c r="U851" s="348" t="s">
        <v>8747</v>
      </c>
      <c r="V851" s="338">
        <v>46097</v>
      </c>
      <c r="W851" s="328" t="s">
        <v>141</v>
      </c>
      <c r="X851" s="328">
        <v>1</v>
      </c>
      <c r="Y851" s="328" t="s">
        <v>141</v>
      </c>
      <c r="Z851" s="328" t="str">
        <f>+IF(Tabla1[[#This Row],[T. RESPUESTA]]&lt;=1,"24 HORAS",IF(Tabla1[[#This Row],[T. RESPUESTA]]=2,"48 HORAS",IF(Tabla1[[#This Row],[T. RESPUESTA]]=3,"72 HORAS",IF(Tabla1[[#This Row],[T. RESPUESTA]]=4,"96 HORAS",IF(Tabla1[[#This Row],[T. RESPUESTA]]=5,"120 HORAS",IF(Tabla1[[#This Row],[T. RESPUESTA]]&gt;=6,"6 DIAS O MAS","ERROR"))))))</f>
        <v>24 HORAS</v>
      </c>
      <c r="AA851" s="328" t="s">
        <v>6355</v>
      </c>
      <c r="AB851" s="120" t="str">
        <f>TEXT(Tabla1[[#This Row],[FECHA DEL INCIDENTE]],"MMM-DD")</f>
        <v>mar-10</v>
      </c>
      <c r="AC851" s="334" t="e">
        <f>VLOOKUP(G851,'Archivo data rimac reclamos'!B:C,2,0)</f>
        <v>#N/A</v>
      </c>
      <c r="AD851" s="334" t="e">
        <f>VLOOKUP(Tabla1[[#This Row],[dn]],'Reporte de casos MAD'!H:W,16,0)</f>
        <v>#N/A</v>
      </c>
      <c r="AE851" s="328" t="e">
        <f>VLOOKUP(Tabla1[[#This Row],[dn]],'HOJA 3 MEDICAMENTOS'!G:Q,11,0)</f>
        <v>#N/A</v>
      </c>
      <c r="AF851" s="329" t="e">
        <f>VLOOKUP(Tabla1[[#This Row],[dn]],'base pendientes viva 1a'!C:Q,15,0)</f>
        <v>#N/A</v>
      </c>
      <c r="AG851" s="329"/>
      <c r="AH851" s="329"/>
      <c r="AI851" s="328" t="str">
        <f>VLOOKUP(Tabla1[[#This Row],[MOTIVO]],clasificador!A:C,2,0)</f>
        <v>Acceso</v>
      </c>
      <c r="AJ851" s="328" t="str">
        <f>VLOOKUP(Tabla1[[#This Row],[MOTIVO]],clasificador!A:C,3,0)</f>
        <v>SERVICIO</v>
      </c>
      <c r="AK851" s="329"/>
      <c r="AL851" s="119"/>
      <c r="AM851" s="119"/>
      <c r="AN851" s="119"/>
      <c r="AO851" s="119"/>
      <c r="AP851" s="119"/>
      <c r="AQ851" s="119"/>
      <c r="AR851" s="119"/>
      <c r="AS851" s="119"/>
      <c r="AT851" s="119"/>
      <c r="AU851" s="119"/>
    </row>
    <row r="852" spans="1:47" s="199" customFormat="1" ht="16.5" customHeight="1">
      <c r="A852" s="377">
        <v>202603</v>
      </c>
      <c r="B852" s="378" t="s">
        <v>8299</v>
      </c>
      <c r="C852" s="378" t="s">
        <v>6348</v>
      </c>
      <c r="D852" s="378" t="s">
        <v>1067</v>
      </c>
      <c r="E852" s="187" t="s">
        <v>400</v>
      </c>
      <c r="F852" s="378" t="s">
        <v>2</v>
      </c>
      <c r="G852" s="281">
        <v>71687044</v>
      </c>
      <c r="H852" s="203" t="s">
        <v>8748</v>
      </c>
      <c r="I852" s="379"/>
      <c r="J852" s="255" t="s">
        <v>8749</v>
      </c>
      <c r="K852" s="378"/>
      <c r="L852" s="378"/>
      <c r="M852" s="378"/>
      <c r="N852" s="380" t="s">
        <v>6498</v>
      </c>
      <c r="O852" s="378" t="s">
        <v>299</v>
      </c>
      <c r="P852" s="381" t="s">
        <v>8750</v>
      </c>
      <c r="Q852" s="263" t="s">
        <v>6352</v>
      </c>
      <c r="R852" s="317" t="s">
        <v>8453</v>
      </c>
      <c r="S852" s="378" t="s">
        <v>6353</v>
      </c>
      <c r="T852" s="382">
        <v>46091</v>
      </c>
      <c r="U852" s="383" t="s">
        <v>8751</v>
      </c>
      <c r="V852" s="382">
        <v>46093</v>
      </c>
      <c r="W852" s="378" t="s">
        <v>141</v>
      </c>
      <c r="X852" s="378">
        <v>1</v>
      </c>
      <c r="Y852" s="378" t="str">
        <f>IF(Tabla1[[#This Row],[ESTADO]]="ACTIVA","ACTIVA",IF(Tabla1[[#This Row],[ESTADO]]="CERRADA","CERRADA",IF(Tabla1[[#This Row],[ESTADO]]="TRASLADADA","CERRADA",IF(Tabla1[[#This Row],[ESTADO]]="DESMONTADA","CERRADA",IF(Tabla1[[#This Row],[ESTADO]]="SEGUIMIENTO","ACTIVA")))))</f>
        <v>CERRADA</v>
      </c>
      <c r="Z852" s="378" t="str">
        <f>+IF(Tabla1[[#This Row],[T. RESPUESTA]]&lt;=1,"24 HORAS",IF(Tabla1[[#This Row],[T. RESPUESTA]]=2,"48 HORAS",IF(Tabla1[[#This Row],[T. RESPUESTA]]=3,"72 HORAS",IF(Tabla1[[#This Row],[T. RESPUESTA]]=4,"96 HORAS",IF(Tabla1[[#This Row],[T. RESPUESTA]]=5,"120 HORAS",IF(Tabla1[[#This Row],[T. RESPUESTA]]&gt;=6,"6 DIAS O MAS","ERROR"))))))</f>
        <v>24 HORAS</v>
      </c>
      <c r="AA852" s="378" t="s">
        <v>6355</v>
      </c>
      <c r="AB852" s="120" t="str">
        <f>TEXT(Tabla1[[#This Row],[FECHA DEL INCIDENTE]],"MMM-DD")</f>
        <v>mar-10</v>
      </c>
      <c r="AC852" s="334" t="e">
        <f>VLOOKUP(G852,'Archivo data rimac reclamos'!B:C,2,0)</f>
        <v>#N/A</v>
      </c>
      <c r="AD852" s="334" t="e">
        <f>VLOOKUP(Tabla1[[#This Row],[dn]],'Reporte de casos MAD'!H:W,16,0)</f>
        <v>#N/A</v>
      </c>
      <c r="AE852" s="328" t="e">
        <f>VLOOKUP(Tabla1[[#This Row],[dn]],'HOJA 3 MEDICAMENTOS'!G:Q,11,0)</f>
        <v>#N/A</v>
      </c>
      <c r="AF852" s="329" t="e">
        <f>VLOOKUP(Tabla1[[#This Row],[dn]],'base pendientes viva 1a'!C:Q,15,0)</f>
        <v>#N/A</v>
      </c>
      <c r="AG852" s="329"/>
      <c r="AH852" s="329"/>
      <c r="AI852" s="377" t="str">
        <f>VLOOKUP(Tabla1[[#This Row],[MOTIVO]],clasificador!A:C,2,0)</f>
        <v>Medicamentos</v>
      </c>
      <c r="AJ852" s="378" t="str">
        <f>VLOOKUP(Tabla1[[#This Row],[MOTIVO]],clasificador!A:C,3,0)</f>
        <v>SERVICIO</v>
      </c>
      <c r="AK852" s="379"/>
      <c r="AL852" s="198"/>
      <c r="AM852" s="198"/>
      <c r="AN852" s="198"/>
      <c r="AO852" s="198"/>
      <c r="AP852" s="198"/>
      <c r="AQ852" s="198"/>
      <c r="AR852" s="198"/>
      <c r="AS852" s="198"/>
      <c r="AT852" s="198"/>
      <c r="AU852" s="198"/>
    </row>
    <row r="853" spans="1:47" ht="27.75" customHeight="1">
      <c r="A853" s="328">
        <v>202603</v>
      </c>
      <c r="B853" s="328" t="s">
        <v>8299</v>
      </c>
      <c r="C853" s="328" t="s">
        <v>6348</v>
      </c>
      <c r="D853" s="328" t="s">
        <v>1067</v>
      </c>
      <c r="E853" s="120" t="s">
        <v>400</v>
      </c>
      <c r="F853" s="328" t="s">
        <v>2</v>
      </c>
      <c r="G853" s="282">
        <v>29212615</v>
      </c>
      <c r="H853" s="182" t="s">
        <v>8752</v>
      </c>
      <c r="I853" s="329"/>
      <c r="J853" s="335"/>
      <c r="K853" s="335"/>
      <c r="L853" s="328"/>
      <c r="M853" s="328"/>
      <c r="N853" s="349" t="s">
        <v>6498</v>
      </c>
      <c r="O853" s="328" t="s">
        <v>299</v>
      </c>
      <c r="P853" s="336" t="s">
        <v>8753</v>
      </c>
      <c r="Q853" s="6" t="s">
        <v>8754</v>
      </c>
      <c r="R853" s="317" t="s">
        <v>400</v>
      </c>
      <c r="S853" s="328" t="s">
        <v>6353</v>
      </c>
      <c r="T853" s="338">
        <v>46094</v>
      </c>
      <c r="U853" s="348" t="s">
        <v>8755</v>
      </c>
      <c r="V853" s="338">
        <v>46094</v>
      </c>
      <c r="W853" s="328" t="s">
        <v>141</v>
      </c>
      <c r="X853" s="328">
        <v>1</v>
      </c>
      <c r="Y853" s="328" t="str">
        <f>IF(Tabla1[[#This Row],[ESTADO]]="ACTIVA","ACTIVA",IF(Tabla1[[#This Row],[ESTADO]]="CERRADA","CERRADA",IF(Tabla1[[#This Row],[ESTADO]]="TRASLADADA","CERRADA",IF(Tabla1[[#This Row],[ESTADO]]="DESMONTADA","CERRADA",IF(Tabla1[[#This Row],[ESTADO]]="SEGUIMIENTO","ACTIVA")))))</f>
        <v>CERRADA</v>
      </c>
      <c r="Z853" s="328" t="str">
        <f>+IF(Tabla1[[#This Row],[T. RESPUESTA]]&lt;=1,"24 HORAS",IF(Tabla1[[#This Row],[T. RESPUESTA]]=2,"48 HORAS",IF(Tabla1[[#This Row],[T. RESPUESTA]]=3,"72 HORAS",IF(Tabla1[[#This Row],[T. RESPUESTA]]=4,"96 HORAS",IF(Tabla1[[#This Row],[T. RESPUESTA]]=5,"120 HORAS",IF(Tabla1[[#This Row],[T. RESPUESTA]]&gt;=6,"6 DIAS O MAS","ERROR"))))))</f>
        <v>24 HORAS</v>
      </c>
      <c r="AA853" s="328" t="s">
        <v>6355</v>
      </c>
      <c r="AB853" s="120" t="str">
        <f>TEXT(Tabla1[[#This Row],[FECHA DEL INCIDENTE]],"MMM-DD")</f>
        <v>mar-13</v>
      </c>
      <c r="AC853" s="334" t="e">
        <f>VLOOKUP(G853,'Archivo data rimac reclamos'!B:C,2,0)</f>
        <v>#N/A</v>
      </c>
      <c r="AD853" s="334" t="e">
        <f>VLOOKUP(Tabla1[[#This Row],[dn]],'Reporte de casos MAD'!H:W,16,0)</f>
        <v>#N/A</v>
      </c>
      <c r="AE853" s="328" t="e">
        <f>VLOOKUP(Tabla1[[#This Row],[dn]],'HOJA 3 MEDICAMENTOS'!G:Q,11,0)</f>
        <v>#N/A</v>
      </c>
      <c r="AF853" s="329" t="e">
        <f>VLOOKUP(Tabla1[[#This Row],[dn]],'base pendientes viva 1a'!C:Q,15,0)</f>
        <v>#N/A</v>
      </c>
      <c r="AG853" s="329"/>
      <c r="AH853" s="329"/>
      <c r="AI853" s="328" t="s">
        <v>437</v>
      </c>
      <c r="AJ853" s="328" t="e">
        <f>VLOOKUP(Tabla1[[#This Row],[MOTIVO]],clasificador!A:C,3,0)</f>
        <v>#N/A</v>
      </c>
      <c r="AK853" s="329"/>
      <c r="AL853" s="119"/>
      <c r="AM853" s="119"/>
      <c r="AN853" s="119"/>
      <c r="AO853" s="119"/>
      <c r="AP853" s="119"/>
      <c r="AQ853" s="119"/>
      <c r="AR853" s="119"/>
      <c r="AS853" s="119"/>
      <c r="AT853" s="119"/>
      <c r="AU853" s="119"/>
    </row>
    <row r="854" spans="1:47" ht="18.75" customHeight="1">
      <c r="A854" s="328">
        <v>202603</v>
      </c>
      <c r="B854" s="328" t="s">
        <v>8299</v>
      </c>
      <c r="C854" s="328" t="s">
        <v>6348</v>
      </c>
      <c r="D854" s="328" t="s">
        <v>1067</v>
      </c>
      <c r="E854" s="120" t="s">
        <v>400</v>
      </c>
      <c r="F854" s="328" t="s">
        <v>2</v>
      </c>
      <c r="G854" s="283">
        <v>29212616</v>
      </c>
      <c r="H854" s="182" t="s">
        <v>8756</v>
      </c>
      <c r="I854" s="329"/>
      <c r="J854" s="335"/>
      <c r="K854" s="335"/>
      <c r="L854" s="328"/>
      <c r="M854" s="328"/>
      <c r="N854" s="349" t="s">
        <v>6498</v>
      </c>
      <c r="O854" s="328" t="s">
        <v>299</v>
      </c>
      <c r="P854" s="336" t="s">
        <v>8753</v>
      </c>
      <c r="Q854" s="6" t="s">
        <v>8754</v>
      </c>
      <c r="R854" s="317" t="s">
        <v>400</v>
      </c>
      <c r="S854" s="328" t="s">
        <v>6353</v>
      </c>
      <c r="T854" s="338">
        <v>46094</v>
      </c>
      <c r="U854" s="348" t="s">
        <v>8757</v>
      </c>
      <c r="V854" s="338">
        <v>46094</v>
      </c>
      <c r="W854" s="328" t="s">
        <v>141</v>
      </c>
      <c r="X854" s="328">
        <f>NETWORKDAYS(Tabla1[[#This Row],[FECHA DEL INCIDENTE]],Tabla1[[#This Row],[FECHA DE RESPUESTA]])</f>
        <v>1</v>
      </c>
      <c r="Y854" s="328" t="str">
        <f>IF(Tabla1[[#This Row],[ESTADO]]="ACTIVA","ACTIVA",IF(Tabla1[[#This Row],[ESTADO]]="CERRADA","CERRADA",IF(Tabla1[[#This Row],[ESTADO]]="TRASLADADA","CERRADA",IF(Tabla1[[#This Row],[ESTADO]]="DESMONTADA","CERRADA",IF(Tabla1[[#This Row],[ESTADO]]="SEGUIMIENTO","ACTIVA")))))</f>
        <v>CERRADA</v>
      </c>
      <c r="Z854" s="328" t="str">
        <f>+IF(Tabla1[[#This Row],[T. RESPUESTA]]&lt;=1,"24 HORAS",IF(Tabla1[[#This Row],[T. RESPUESTA]]=2,"48 HORAS",IF(Tabla1[[#This Row],[T. RESPUESTA]]=3,"72 HORAS",IF(Tabla1[[#This Row],[T. RESPUESTA]]=4,"96 HORAS",IF(Tabla1[[#This Row],[T. RESPUESTA]]=5,"120 HORAS",IF(Tabla1[[#This Row],[T. RESPUESTA]]&gt;=6,"6 DIAS O MAS","ERROR"))))))</f>
        <v>24 HORAS</v>
      </c>
      <c r="AA854" s="328" t="s">
        <v>6355</v>
      </c>
      <c r="AB854" s="120" t="str">
        <f>TEXT(Tabla1[[#This Row],[FECHA DEL INCIDENTE]],"MMM-DD")</f>
        <v>mar-13</v>
      </c>
      <c r="AC854" s="334" t="e">
        <f>VLOOKUP(G854,'Archivo data rimac reclamos'!B:C,2,0)</f>
        <v>#N/A</v>
      </c>
      <c r="AD854" s="334" t="e">
        <f>VLOOKUP(Tabla1[[#This Row],[dn]],'Reporte de casos MAD'!H:W,16,0)</f>
        <v>#N/A</v>
      </c>
      <c r="AE854" s="328" t="e">
        <f>VLOOKUP(Tabla1[[#This Row],[dn]],'HOJA 3 MEDICAMENTOS'!G:Q,11,0)</f>
        <v>#N/A</v>
      </c>
      <c r="AF854" s="329" t="e">
        <f>VLOOKUP(Tabla1[[#This Row],[dn]],'base pendientes viva 1a'!C:Q,15,0)</f>
        <v>#N/A</v>
      </c>
      <c r="AG854" s="329"/>
      <c r="AH854" s="329"/>
      <c r="AI854" s="328" t="s">
        <v>437</v>
      </c>
      <c r="AJ854" s="328" t="e">
        <f>VLOOKUP(Tabla1[[#This Row],[MOTIVO]],clasificador!A:C,3,0)</f>
        <v>#N/A</v>
      </c>
      <c r="AK854" s="329"/>
      <c r="AL854" s="119"/>
      <c r="AM854" s="119"/>
      <c r="AN854" s="119"/>
      <c r="AO854" s="119"/>
      <c r="AP854" s="119"/>
      <c r="AQ854" s="119"/>
      <c r="AR854" s="119"/>
      <c r="AS854" s="119"/>
      <c r="AT854" s="119"/>
      <c r="AU854" s="119"/>
    </row>
    <row r="855" spans="1:47" ht="18.75" customHeight="1">
      <c r="A855" s="328">
        <v>202603</v>
      </c>
      <c r="B855" s="328" t="s">
        <v>8299</v>
      </c>
      <c r="C855" s="328" t="s">
        <v>6348</v>
      </c>
      <c r="D855" s="328" t="s">
        <v>1067</v>
      </c>
      <c r="E855" s="120" t="s">
        <v>400</v>
      </c>
      <c r="F855" s="328" t="s">
        <v>2</v>
      </c>
      <c r="G855" s="284">
        <v>7763839</v>
      </c>
      <c r="H855" s="153" t="s">
        <v>8758</v>
      </c>
      <c r="I855" s="329"/>
      <c r="J855" s="335"/>
      <c r="K855" s="335"/>
      <c r="L855" s="328"/>
      <c r="M855" s="328"/>
      <c r="N855" s="349" t="s">
        <v>298</v>
      </c>
      <c r="O855" s="328" t="s">
        <v>299</v>
      </c>
      <c r="P855" s="336" t="s">
        <v>8759</v>
      </c>
      <c r="Q855" s="6" t="s">
        <v>8760</v>
      </c>
      <c r="R855" s="317" t="s">
        <v>8453</v>
      </c>
      <c r="S855" s="328" t="s">
        <v>331</v>
      </c>
      <c r="T855" s="338">
        <v>46094</v>
      </c>
      <c r="U855" s="348" t="s">
        <v>8761</v>
      </c>
      <c r="V855" s="338">
        <v>46098</v>
      </c>
      <c r="W855" s="328" t="s">
        <v>141</v>
      </c>
      <c r="X855" s="328">
        <v>1</v>
      </c>
      <c r="Y855" s="328" t="str">
        <f>IF(Tabla1[[#This Row],[ESTADO]]="ACTIVA","ACTIVA",IF(Tabla1[[#This Row],[ESTADO]]="CERRADA","CERRADA",IF(Tabla1[[#This Row],[ESTADO]]="TRASLADADA","CERRADA",IF(Tabla1[[#This Row],[ESTADO]]="DESMONTADA","CERRADA",IF(Tabla1[[#This Row],[ESTADO]]="SEGUIMIENTO","ACTIVA")))))</f>
        <v>CERRADA</v>
      </c>
      <c r="Z855" s="328" t="str">
        <f>+IF(Tabla1[[#This Row],[T. RESPUESTA]]&lt;=1,"24 HORAS",IF(Tabla1[[#This Row],[T. RESPUESTA]]=2,"48 HORAS",IF(Tabla1[[#This Row],[T. RESPUESTA]]=3,"72 HORAS",IF(Tabla1[[#This Row],[T. RESPUESTA]]=4,"96 HORAS",IF(Tabla1[[#This Row],[T. RESPUESTA]]=5,"120 HORAS",IF(Tabla1[[#This Row],[T. RESPUESTA]]&gt;=6,"6 DIAS O MAS","ERROR"))))))</f>
        <v>24 HORAS</v>
      </c>
      <c r="AA855" s="328" t="s">
        <v>6355</v>
      </c>
      <c r="AB855" s="120" t="str">
        <f>TEXT(Tabla1[[#This Row],[FECHA DEL INCIDENTE]],"MMM-DD")</f>
        <v>mar-13</v>
      </c>
      <c r="AC855" s="334" t="e">
        <f>VLOOKUP(G855,'Archivo data rimac reclamos'!B:C,2,0)</f>
        <v>#N/A</v>
      </c>
      <c r="AD855" s="334" t="e">
        <f>VLOOKUP(Tabla1[[#This Row],[dn]],'Reporte de casos MAD'!H:W,16,0)</f>
        <v>#N/A</v>
      </c>
      <c r="AE855" s="328" t="e">
        <f>VLOOKUP(Tabla1[[#This Row],[dn]],'HOJA 3 MEDICAMENTOS'!G:Q,11,0)</f>
        <v>#N/A</v>
      </c>
      <c r="AF855" s="329" t="e">
        <f>VLOOKUP(Tabla1[[#This Row],[dn]],'base pendientes viva 1a'!C:Q,15,0)</f>
        <v>#N/A</v>
      </c>
      <c r="AG855" s="329"/>
      <c r="AH855" s="329"/>
      <c r="AI855" s="328" t="s">
        <v>437</v>
      </c>
      <c r="AJ855" s="328" t="s">
        <v>8762</v>
      </c>
      <c r="AK855" s="329"/>
      <c r="AL855" s="119"/>
      <c r="AM855" s="119"/>
      <c r="AN855" s="119"/>
      <c r="AO855" s="119"/>
      <c r="AP855" s="119"/>
      <c r="AQ855" s="119"/>
      <c r="AR855" s="119"/>
      <c r="AS855" s="119"/>
      <c r="AT855" s="119"/>
      <c r="AU855" s="119"/>
    </row>
    <row r="856" spans="1:47" ht="18.75" customHeight="1">
      <c r="A856" s="328">
        <v>202603</v>
      </c>
      <c r="B856" s="328" t="s">
        <v>8299</v>
      </c>
      <c r="C856" s="328" t="s">
        <v>6348</v>
      </c>
      <c r="D856" s="328" t="s">
        <v>1067</v>
      </c>
      <c r="E856" s="120" t="s">
        <v>400</v>
      </c>
      <c r="F856" s="328" t="s">
        <v>7014</v>
      </c>
      <c r="G856" s="285">
        <v>182896</v>
      </c>
      <c r="H856" s="183" t="s">
        <v>8763</v>
      </c>
      <c r="I856" s="329"/>
      <c r="J856" s="335"/>
      <c r="K856" s="328"/>
      <c r="L856" s="328"/>
      <c r="M856" s="328"/>
      <c r="N856" s="349" t="s">
        <v>6498</v>
      </c>
      <c r="O856" s="328" t="s">
        <v>299</v>
      </c>
      <c r="P856" s="59" t="s">
        <v>8764</v>
      </c>
      <c r="Q856" s="44" t="s">
        <v>6352</v>
      </c>
      <c r="R856" s="317" t="s">
        <v>8453</v>
      </c>
      <c r="S856" s="328" t="s">
        <v>6353</v>
      </c>
      <c r="T856" s="338">
        <v>46094</v>
      </c>
      <c r="U856" s="348" t="s">
        <v>8765</v>
      </c>
      <c r="V856" s="338">
        <v>46094</v>
      </c>
      <c r="W856" s="328" t="s">
        <v>141</v>
      </c>
      <c r="X856" s="328">
        <v>1</v>
      </c>
      <c r="Y856" s="328" t="str">
        <f>IF(Tabla1[[#This Row],[ESTADO]]="ACTIVA","ACTIVA",IF(Tabla1[[#This Row],[ESTADO]]="CERRADA","CERRADA",IF(Tabla1[[#This Row],[ESTADO]]="TRASLADADA","CERRADA",IF(Tabla1[[#This Row],[ESTADO]]="DESMONTADA","CERRADA",IF(Tabla1[[#This Row],[ESTADO]]="SEGUIMIENTO","ACTIVA")))))</f>
        <v>CERRADA</v>
      </c>
      <c r="Z856" s="328" t="str">
        <f>+IF(Tabla1[[#This Row],[T. RESPUESTA]]&lt;=1,"24 HORAS",IF(Tabla1[[#This Row],[T. RESPUESTA]]=2,"48 HORAS",IF(Tabla1[[#This Row],[T. RESPUESTA]]=3,"72 HORAS",IF(Tabla1[[#This Row],[T. RESPUESTA]]=4,"96 HORAS",IF(Tabla1[[#This Row],[T. RESPUESTA]]=5,"120 HORAS",IF(Tabla1[[#This Row],[T. RESPUESTA]]&gt;=6,"6 DIAS O MAS","ERROR"))))))</f>
        <v>24 HORAS</v>
      </c>
      <c r="AA856" s="328" t="s">
        <v>6355</v>
      </c>
      <c r="AB856" s="120" t="str">
        <f>TEXT(Tabla1[[#This Row],[FECHA DEL INCIDENTE]],"MMM-DD")</f>
        <v>mar-13</v>
      </c>
      <c r="AC856" s="334" t="e">
        <f>VLOOKUP(G856,'Archivo data rimac reclamos'!B:C,2,0)</f>
        <v>#N/A</v>
      </c>
      <c r="AD856" s="334" t="e">
        <f>VLOOKUP(Tabla1[[#This Row],[dn]],'Reporte de casos MAD'!H:W,16,0)</f>
        <v>#N/A</v>
      </c>
      <c r="AE856" s="328" t="e">
        <f>VLOOKUP(Tabla1[[#This Row],[dn]],'HOJA 3 MEDICAMENTOS'!G:Q,11,0)</f>
        <v>#N/A</v>
      </c>
      <c r="AF856" s="329" t="e">
        <f>VLOOKUP(Tabla1[[#This Row],[dn]],'base pendientes viva 1a'!C:Q,15,0)</f>
        <v>#N/A</v>
      </c>
      <c r="AG856" s="329"/>
      <c r="AH856" s="329"/>
      <c r="AI856" s="1" t="str">
        <f>VLOOKUP(Tabla1[[#This Row],[MOTIVO]],clasificador!A:C,2,0)</f>
        <v>Medicamentos</v>
      </c>
      <c r="AJ856" s="328" t="s">
        <v>291</v>
      </c>
      <c r="AK856" s="329"/>
      <c r="AL856" s="119"/>
      <c r="AM856" s="119"/>
      <c r="AN856" s="119"/>
      <c r="AO856" s="119"/>
      <c r="AP856" s="119"/>
      <c r="AQ856" s="119"/>
      <c r="AR856" s="119"/>
      <c r="AS856" s="119"/>
      <c r="AT856" s="119"/>
      <c r="AU856" s="119"/>
    </row>
    <row r="857" spans="1:47" ht="18.75" customHeight="1">
      <c r="A857" s="378">
        <v>202603</v>
      </c>
      <c r="B857" s="378" t="s">
        <v>8299</v>
      </c>
      <c r="C857" s="378" t="s">
        <v>6348</v>
      </c>
      <c r="D857" s="378" t="s">
        <v>1067</v>
      </c>
      <c r="E857" s="187" t="s">
        <v>400</v>
      </c>
      <c r="F857" s="378" t="s">
        <v>2</v>
      </c>
      <c r="G857" s="286">
        <v>45103284</v>
      </c>
      <c r="H857" s="188" t="s">
        <v>8766</v>
      </c>
      <c r="I857" s="379"/>
      <c r="J857" s="384"/>
      <c r="K857" s="378"/>
      <c r="L857" s="378"/>
      <c r="M857" s="378"/>
      <c r="N857" s="380" t="s">
        <v>6498</v>
      </c>
      <c r="O857" s="378" t="s">
        <v>299</v>
      </c>
      <c r="P857" s="189" t="s">
        <v>8767</v>
      </c>
      <c r="Q857" s="262" t="s">
        <v>313</v>
      </c>
      <c r="R857" s="317" t="s">
        <v>8453</v>
      </c>
      <c r="S857" s="378" t="s">
        <v>6539</v>
      </c>
      <c r="T857" s="385">
        <v>46099</v>
      </c>
      <c r="U857" s="386" t="s">
        <v>8768</v>
      </c>
      <c r="V857" s="382">
        <v>46099</v>
      </c>
      <c r="W857" s="378" t="s">
        <v>141</v>
      </c>
      <c r="X857" s="378">
        <v>1</v>
      </c>
      <c r="Y857" s="378" t="str">
        <f>IF(Tabla1[[#This Row],[ESTADO]]="ACTIVA","ACTIVA",IF(Tabla1[[#This Row],[ESTADO]]="CERRADA","CERRADA",IF(Tabla1[[#This Row],[ESTADO]]="TRASLADADA","CERRADA",IF(Tabla1[[#This Row],[ESTADO]]="DESMONTADA","CERRADA",IF(Tabla1[[#This Row],[ESTADO]]="SEGUIMIENTO","ACTIVA")))))</f>
        <v>CERRADA</v>
      </c>
      <c r="Z857" s="378" t="str">
        <f>+IF(Tabla1[[#This Row],[T. RESPUESTA]]&lt;=1,"24 HORAS",IF(Tabla1[[#This Row],[T. RESPUESTA]]=2,"48 HORAS",IF(Tabla1[[#This Row],[T. RESPUESTA]]=3,"72 HORAS",IF(Tabla1[[#This Row],[T. RESPUESTA]]=4,"96 HORAS",IF(Tabla1[[#This Row],[T. RESPUESTA]]=5,"120 HORAS",IF(Tabla1[[#This Row],[T. RESPUESTA]]&gt;=6,"6 DIAS O MAS","ERROR"))))))</f>
        <v>24 HORAS</v>
      </c>
      <c r="AA857" s="378" t="s">
        <v>6355</v>
      </c>
      <c r="AB857" s="120" t="str">
        <f>TEXT(Tabla1[[#This Row],[FECHA DEL INCIDENTE]],"MMM-DD")</f>
        <v>mar-18</v>
      </c>
      <c r="AC857" s="334" t="e">
        <f>VLOOKUP(G857,'Archivo data rimac reclamos'!B:C,2,0)</f>
        <v>#N/A</v>
      </c>
      <c r="AD857" s="334" t="e">
        <f>VLOOKUP(Tabla1[[#This Row],[dn]],'Reporte de casos MAD'!H:W,16,0)</f>
        <v>#N/A</v>
      </c>
      <c r="AE857" s="328" t="e">
        <f>VLOOKUP(Tabla1[[#This Row],[dn]],'HOJA 3 MEDICAMENTOS'!G:Q,11,0)</f>
        <v>#N/A</v>
      </c>
      <c r="AF857" s="329" t="e">
        <f>VLOOKUP(Tabla1[[#This Row],[dn]],'base pendientes viva 1a'!C:Q,15,0)</f>
        <v>#N/A</v>
      </c>
      <c r="AG857" s="329"/>
      <c r="AH857" s="329"/>
      <c r="AI857" s="378" t="str">
        <f>VLOOKUP(Tabla1[[#This Row],[MOTIVO]],clasificador!A:C,2,0)</f>
        <v>Acceso</v>
      </c>
      <c r="AJ857" s="378" t="e">
        <f>VLOOKUP(Tabla1[[#This Row],[MOTIVO]],clasificador!B:D,2,0)</f>
        <v>#N/A</v>
      </c>
      <c r="AK857" s="328"/>
      <c r="AL857" s="328"/>
      <c r="AM857" s="328"/>
      <c r="AN857" s="328"/>
      <c r="AO857" s="328"/>
      <c r="AP857" s="328"/>
      <c r="AQ857" s="328"/>
      <c r="AR857" s="328"/>
      <c r="AS857" s="328"/>
      <c r="AT857" s="328"/>
      <c r="AU857" s="328"/>
    </row>
    <row r="858" spans="1:47" ht="18.75" customHeight="1">
      <c r="A858" s="328">
        <v>202603</v>
      </c>
      <c r="B858" s="328" t="s">
        <v>8299</v>
      </c>
      <c r="C858" s="328" t="s">
        <v>6348</v>
      </c>
      <c r="D858" s="328" t="s">
        <v>1067</v>
      </c>
      <c r="E858" s="120" t="s">
        <v>400</v>
      </c>
      <c r="F858" s="328" t="s">
        <v>2</v>
      </c>
      <c r="G858" s="287">
        <v>6022302</v>
      </c>
      <c r="H858" s="184" t="s">
        <v>8769</v>
      </c>
      <c r="I858" s="329"/>
      <c r="J858" s="335"/>
      <c r="K858" s="328"/>
      <c r="L858" s="328"/>
      <c r="M858" s="328"/>
      <c r="N858" s="349" t="s">
        <v>6498</v>
      </c>
      <c r="O858" s="328" t="s">
        <v>299</v>
      </c>
      <c r="P858" s="336" t="s">
        <v>8770</v>
      </c>
      <c r="Q858" s="6" t="s">
        <v>313</v>
      </c>
      <c r="R858" s="317" t="s">
        <v>8453</v>
      </c>
      <c r="S858" s="328" t="s">
        <v>6539</v>
      </c>
      <c r="T858" s="338">
        <v>46099</v>
      </c>
      <c r="U858" s="365" t="s">
        <v>8771</v>
      </c>
      <c r="V858" s="338">
        <v>46100</v>
      </c>
      <c r="W858" s="328" t="s">
        <v>141</v>
      </c>
      <c r="X858" s="328">
        <v>1</v>
      </c>
      <c r="Y858" s="328" t="str">
        <f>IF(Tabla1[[#This Row],[ESTADO]]="ACTIVA","ACTIVA",IF(Tabla1[[#This Row],[ESTADO]]="CERRADA","CERRADA",IF(Tabla1[[#This Row],[ESTADO]]="TRASLADADA","CERRADA",IF(Tabla1[[#This Row],[ESTADO]]="DESMONTADA","CERRADA",IF(Tabla1[[#This Row],[ESTADO]]="SEGUIMIENTO","ACTIVA")))))</f>
        <v>CERRADA</v>
      </c>
      <c r="Z858" s="328" t="str">
        <f>+IF(Tabla1[[#This Row],[T. RESPUESTA]]&lt;=1,"24 HORAS",IF(Tabla1[[#This Row],[T. RESPUESTA]]=2,"48 HORAS",IF(Tabla1[[#This Row],[T. RESPUESTA]]=3,"72 HORAS",IF(Tabla1[[#This Row],[T. RESPUESTA]]=4,"96 HORAS",IF(Tabla1[[#This Row],[T. RESPUESTA]]=5,"120 HORAS",IF(Tabla1[[#This Row],[T. RESPUESTA]]&gt;=6,"6 DIAS O MAS","ERROR"))))))</f>
        <v>24 HORAS</v>
      </c>
      <c r="AA858" s="328" t="s">
        <v>6355</v>
      </c>
      <c r="AB858" s="120" t="str">
        <f>TEXT(Tabla1[[#This Row],[FECHA DEL INCIDENTE]],"MMM-DD")</f>
        <v>mar-18</v>
      </c>
      <c r="AC858" s="334" t="e">
        <f>VLOOKUP(G858,'Archivo data rimac reclamos'!B:C,2,0)</f>
        <v>#N/A</v>
      </c>
      <c r="AD858" s="334" t="e">
        <f>VLOOKUP(Tabla1[[#This Row],[dn]],'Reporte de casos MAD'!H:W,16,0)</f>
        <v>#N/A</v>
      </c>
      <c r="AE858" s="328" t="e">
        <f>VLOOKUP(Tabla1[[#This Row],[dn]],'HOJA 3 MEDICAMENTOS'!G:Q,11,0)</f>
        <v>#N/A</v>
      </c>
      <c r="AF858" s="329" t="e">
        <f>VLOOKUP(Tabla1[[#This Row],[dn]],'base pendientes viva 1a'!C:Q,15,0)</f>
        <v>#N/A</v>
      </c>
      <c r="AG858" s="329"/>
      <c r="AH858" s="329"/>
      <c r="AI858" s="328" t="str">
        <f>VLOOKUP(Tabla1[[#This Row],[MOTIVO]],clasificador!A:C,2,0)</f>
        <v>Acceso</v>
      </c>
      <c r="AJ858" s="328" t="e">
        <f>VLOOKUP(Tabla1[[#This Row],[MOTIVO]],clasificador!B:D,2,0)</f>
        <v>#N/A</v>
      </c>
      <c r="AK858" s="328"/>
      <c r="AL858" s="328"/>
      <c r="AM858" s="328"/>
      <c r="AN858" s="328"/>
      <c r="AO858" s="328"/>
      <c r="AP858" s="328"/>
      <c r="AQ858" s="328"/>
      <c r="AR858" s="328"/>
      <c r="AS858" s="328"/>
      <c r="AT858" s="328"/>
      <c r="AU858" s="328"/>
    </row>
    <row r="859" spans="1:47" ht="18.75" customHeight="1">
      <c r="A859" s="328">
        <v>202603</v>
      </c>
      <c r="B859" s="328" t="s">
        <v>8299</v>
      </c>
      <c r="C859" s="328" t="s">
        <v>6348</v>
      </c>
      <c r="D859" s="328" t="s">
        <v>1067</v>
      </c>
      <c r="E859" s="120" t="s">
        <v>400</v>
      </c>
      <c r="F859" s="328" t="s">
        <v>2</v>
      </c>
      <c r="G859" s="288">
        <v>9339567</v>
      </c>
      <c r="H859" s="184" t="s">
        <v>8772</v>
      </c>
      <c r="I859" s="329"/>
      <c r="J859" s="335"/>
      <c r="K859" s="328"/>
      <c r="L859" s="328"/>
      <c r="M859" s="328"/>
      <c r="N859" s="349" t="s">
        <v>6498</v>
      </c>
      <c r="O859" s="328" t="s">
        <v>299</v>
      </c>
      <c r="P859" s="168" t="s">
        <v>8773</v>
      </c>
      <c r="Q859" s="6" t="s">
        <v>6352</v>
      </c>
      <c r="R859" s="317" t="s">
        <v>8453</v>
      </c>
      <c r="S859" s="328" t="s">
        <v>6353</v>
      </c>
      <c r="T859" s="338">
        <v>46097</v>
      </c>
      <c r="U859" s="348" t="s">
        <v>8774</v>
      </c>
      <c r="V859" s="338">
        <v>46100</v>
      </c>
      <c r="W859" s="328" t="s">
        <v>141</v>
      </c>
      <c r="X859" s="328">
        <v>1</v>
      </c>
      <c r="Y859" s="328" t="str">
        <f>IF(Tabla1[[#This Row],[ESTADO]]="ACTIVA","ACTIVA",IF(Tabla1[[#This Row],[ESTADO]]="CERRADA","CERRADA",IF(Tabla1[[#This Row],[ESTADO]]="TRASLADADA","CERRADA",IF(Tabla1[[#This Row],[ESTADO]]="DESMONTADA","CERRADA",IF(Tabla1[[#This Row],[ESTADO]]="SEGUIMIENTO","ACTIVA")))))</f>
        <v>CERRADA</v>
      </c>
      <c r="Z859" s="328" t="str">
        <f>+IF(Tabla1[[#This Row],[T. RESPUESTA]]&lt;=1,"24 HORAS",IF(Tabla1[[#This Row],[T. RESPUESTA]]=2,"48 HORAS",IF(Tabla1[[#This Row],[T. RESPUESTA]]=3,"72 HORAS",IF(Tabla1[[#This Row],[T. RESPUESTA]]=4,"96 HORAS",IF(Tabla1[[#This Row],[T. RESPUESTA]]=5,"120 HORAS",IF(Tabla1[[#This Row],[T. RESPUESTA]]&gt;=6,"6 DIAS O MAS","ERROR"))))))</f>
        <v>24 HORAS</v>
      </c>
      <c r="AA859" s="328" t="s">
        <v>6355</v>
      </c>
      <c r="AB859" s="120" t="str">
        <f>TEXT(Tabla1[[#This Row],[FECHA DEL INCIDENTE]],"MMM-DD")</f>
        <v>mar-16</v>
      </c>
      <c r="AC859" s="334" t="e">
        <f>VLOOKUP(G859,'Archivo data rimac reclamos'!B:C,2,0)</f>
        <v>#N/A</v>
      </c>
      <c r="AD859" s="334" t="e">
        <f>VLOOKUP(Tabla1[[#This Row],[dn]],'Reporte de casos MAD'!H:W,16,0)</f>
        <v>#N/A</v>
      </c>
      <c r="AE859" s="328" t="e">
        <f>VLOOKUP(Tabla1[[#This Row],[dn]],'HOJA 3 MEDICAMENTOS'!G:Q,11,0)</f>
        <v>#N/A</v>
      </c>
      <c r="AF859" s="329" t="e">
        <f>VLOOKUP(Tabla1[[#This Row],[dn]],'base pendientes viva 1a'!C:Q,15,0)</f>
        <v>#N/A</v>
      </c>
      <c r="AG859" s="329"/>
      <c r="AH859" s="329"/>
      <c r="AI859" s="328" t="str">
        <f>VLOOKUP(Tabla1[[#This Row],[MOTIVO]],clasificador!A:C,2,0)</f>
        <v>Medicamentos</v>
      </c>
      <c r="AJ859" s="328" t="str">
        <f>VLOOKUP(Tabla1[[#This Row],[MOTIVO]],clasificador!A:C,3,0)</f>
        <v>SERVICIO</v>
      </c>
      <c r="AK859" s="329"/>
      <c r="AL859" s="119"/>
      <c r="AM859" s="119"/>
      <c r="AN859" s="119"/>
      <c r="AO859" s="119"/>
      <c r="AP859" s="119"/>
      <c r="AQ859" s="119"/>
      <c r="AR859" s="119"/>
      <c r="AS859" s="119"/>
      <c r="AT859" s="119"/>
      <c r="AU859" s="119"/>
    </row>
    <row r="860" spans="1:47" ht="18.75" customHeight="1">
      <c r="A860" s="328">
        <v>202603</v>
      </c>
      <c r="B860" s="328" t="s">
        <v>8299</v>
      </c>
      <c r="C860" s="328" t="s">
        <v>6348</v>
      </c>
      <c r="D860" s="328" t="s">
        <v>1067</v>
      </c>
      <c r="E860" s="120" t="s">
        <v>400</v>
      </c>
      <c r="F860" s="328" t="s">
        <v>2</v>
      </c>
      <c r="G860" s="288">
        <v>70359903</v>
      </c>
      <c r="H860" s="196" t="s">
        <v>8775</v>
      </c>
      <c r="I860" s="329"/>
      <c r="J860" s="335"/>
      <c r="K860" s="328"/>
      <c r="L860" s="328"/>
      <c r="M860" s="328"/>
      <c r="N860" s="349" t="s">
        <v>298</v>
      </c>
      <c r="O860" s="328" t="s">
        <v>299</v>
      </c>
      <c r="P860" s="340" t="s">
        <v>8776</v>
      </c>
      <c r="Q860" s="6" t="s">
        <v>301</v>
      </c>
      <c r="R860" s="317" t="s">
        <v>8453</v>
      </c>
      <c r="S860" s="328" t="s">
        <v>6539</v>
      </c>
      <c r="T860" s="338">
        <v>46101</v>
      </c>
      <c r="U860" s="387" t="s">
        <v>8777</v>
      </c>
      <c r="V860" s="338">
        <v>46101</v>
      </c>
      <c r="W860" s="328" t="s">
        <v>141</v>
      </c>
      <c r="X860" s="328">
        <v>1</v>
      </c>
      <c r="Y860" s="328" t="str">
        <f>IF(Tabla1[[#This Row],[ESTADO]]="ACTIVA","ACTIVA",IF(Tabla1[[#This Row],[ESTADO]]="CERRADA","CERRADA",IF(Tabla1[[#This Row],[ESTADO]]="TRASLADADA","CERRADA",IF(Tabla1[[#This Row],[ESTADO]]="DESMONTADA","CERRADA",IF(Tabla1[[#This Row],[ESTADO]]="SEGUIMIENTO","ACTIVA")))))</f>
        <v>CERRADA</v>
      </c>
      <c r="Z860" s="328" t="str">
        <f>+IF(Tabla1[[#This Row],[T. RESPUESTA]]&lt;=1,"24 HORAS",IF(Tabla1[[#This Row],[T. RESPUESTA]]=2,"48 HORAS",IF(Tabla1[[#This Row],[T. RESPUESTA]]=3,"72 HORAS",IF(Tabla1[[#This Row],[T. RESPUESTA]]=4,"96 HORAS",IF(Tabla1[[#This Row],[T. RESPUESTA]]=5,"120 HORAS",IF(Tabla1[[#This Row],[T. RESPUESTA]]&gt;=6,"6 DIAS O MAS","ERROR"))))))</f>
        <v>24 HORAS</v>
      </c>
      <c r="AA860" s="328" t="s">
        <v>6355</v>
      </c>
      <c r="AB860" s="120" t="str">
        <f>TEXT(Tabla1[[#This Row],[FECHA DEL INCIDENTE]],"MMM-DD")</f>
        <v>mar-20</v>
      </c>
      <c r="AC860" s="334" t="e">
        <f>VLOOKUP(G860,'Archivo data rimac reclamos'!B:C,2,0)</f>
        <v>#N/A</v>
      </c>
      <c r="AD860" s="334" t="e">
        <f>VLOOKUP(Tabla1[[#This Row],[dn]],'Reporte de casos MAD'!H:W,16,0)</f>
        <v>#N/A</v>
      </c>
      <c r="AE860" s="328" t="e">
        <f>VLOOKUP(Tabla1[[#This Row],[dn]],'HOJA 3 MEDICAMENTOS'!G:Q,11,0)</f>
        <v>#N/A</v>
      </c>
      <c r="AF860" s="329" t="e">
        <f>VLOOKUP(Tabla1[[#This Row],[dn]],'base pendientes viva 1a'!C:Q,15,0)</f>
        <v>#N/A</v>
      </c>
      <c r="AG860" s="329"/>
      <c r="AH860" s="329"/>
      <c r="AI860" s="328" t="str">
        <f>VLOOKUP(Tabla1[[#This Row],[MOTIVO]],clasificador!A:C,2,0)</f>
        <v>Solicitud</v>
      </c>
      <c r="AJ860" s="328" t="str">
        <f>VLOOKUP(Tabla1[[#This Row],[MOTIVO]],clasificador!A:C,3,0)</f>
        <v>SOLICITUD</v>
      </c>
      <c r="AK860" s="329"/>
      <c r="AL860" s="119"/>
      <c r="AM860" s="119"/>
      <c r="AN860" s="119"/>
      <c r="AO860" s="119"/>
      <c r="AP860" s="119"/>
      <c r="AQ860" s="119"/>
      <c r="AR860" s="119"/>
      <c r="AS860" s="119"/>
      <c r="AT860" s="119"/>
      <c r="AU860" s="119"/>
    </row>
    <row r="861" spans="1:47" ht="18.75" hidden="1" customHeight="1">
      <c r="A861" s="328">
        <v>202603</v>
      </c>
      <c r="B861" s="328" t="s">
        <v>8299</v>
      </c>
      <c r="C861" s="328" t="s">
        <v>6348</v>
      </c>
      <c r="D861" s="328" t="s">
        <v>1067</v>
      </c>
      <c r="E861" s="120" t="s">
        <v>400</v>
      </c>
      <c r="F861" s="328" t="s">
        <v>2</v>
      </c>
      <c r="G861" s="288">
        <v>70359904</v>
      </c>
      <c r="H861" s="196" t="s">
        <v>8778</v>
      </c>
      <c r="I861" s="329"/>
      <c r="J861" s="335"/>
      <c r="K861" s="328"/>
      <c r="L861" s="328"/>
      <c r="M861" s="328"/>
      <c r="N861" s="349" t="s">
        <v>298</v>
      </c>
      <c r="O861" s="328" t="s">
        <v>299</v>
      </c>
      <c r="P861" s="340" t="s">
        <v>8776</v>
      </c>
      <c r="Q861" s="340" t="s">
        <v>301</v>
      </c>
      <c r="R861" s="364" t="s">
        <v>8429</v>
      </c>
      <c r="S861" s="328" t="s">
        <v>6539</v>
      </c>
      <c r="T861" s="338">
        <v>46101</v>
      </c>
      <c r="U861" s="387" t="s">
        <v>8779</v>
      </c>
      <c r="V861" s="338">
        <v>46101</v>
      </c>
      <c r="W861" s="328" t="s">
        <v>141</v>
      </c>
      <c r="X861" s="328">
        <v>1</v>
      </c>
      <c r="Y861" s="328" t="str">
        <f>IF(Tabla1[[#This Row],[ESTADO]]="ACTIVA","ACTIVA",IF(Tabla1[[#This Row],[ESTADO]]="CERRADA","CERRADA",IF(Tabla1[[#This Row],[ESTADO]]="TRASLADADA","CERRADA",IF(Tabla1[[#This Row],[ESTADO]]="DESMONTADA","CERRADA",IF(Tabla1[[#This Row],[ESTADO]]="SEGUIMIENTO","ACTIVA")))))</f>
        <v>CERRADA</v>
      </c>
      <c r="Z861" s="328" t="str">
        <f>+IF(Tabla1[[#This Row],[T. RESPUESTA]]&lt;=1,"24 HORAS",IF(Tabla1[[#This Row],[T. RESPUESTA]]=2,"48 HORAS",IF(Tabla1[[#This Row],[T. RESPUESTA]]=3,"72 HORAS",IF(Tabla1[[#This Row],[T. RESPUESTA]]=4,"96 HORAS",IF(Tabla1[[#This Row],[T. RESPUESTA]]=5,"120 HORAS",IF(Tabla1[[#This Row],[T. RESPUESTA]]&gt;=6,"6 DIAS O MAS","ERROR"))))))</f>
        <v>24 HORAS</v>
      </c>
      <c r="AA861" s="328" t="s">
        <v>6355</v>
      </c>
      <c r="AB861" s="120" t="str">
        <f>TEXT(Tabla1[[#This Row],[FECHA DEL INCIDENTE]],"MMM-DD")</f>
        <v>mar-20</v>
      </c>
      <c r="AC861" s="334" t="e">
        <f>VLOOKUP(G861,'Archivo data rimac reclamos'!B:C,2,0)</f>
        <v>#N/A</v>
      </c>
      <c r="AD861" s="334" t="e">
        <f>VLOOKUP(Tabla1[[#This Row],[dn]],'Reporte de casos MAD'!H:W,16,0)</f>
        <v>#N/A</v>
      </c>
      <c r="AE861" s="328" t="e">
        <f>VLOOKUP(Tabla1[[#This Row],[dn]],'HOJA 3 MEDICAMENTOS'!G:Q,11,0)</f>
        <v>#N/A</v>
      </c>
      <c r="AF861" s="329" t="e">
        <f>VLOOKUP(Tabla1[[#This Row],[dn]],'base pendientes viva 1a'!C:Q,15,0)</f>
        <v>#N/A</v>
      </c>
      <c r="AG861" s="329"/>
      <c r="AH861" s="329"/>
      <c r="AI861" s="328" t="str">
        <f>VLOOKUP(Tabla1[[#This Row],[MOTIVO]],clasificador!A:C,2,0)</f>
        <v>Solicitud</v>
      </c>
      <c r="AJ861" s="328" t="str">
        <f>VLOOKUP(Tabla1[[#This Row],[MOTIVO]],clasificador!A:C,3,0)</f>
        <v>SOLICITUD</v>
      </c>
      <c r="AK861" s="329"/>
      <c r="AL861" s="119"/>
      <c r="AM861" s="119"/>
      <c r="AN861" s="119"/>
      <c r="AO861" s="119"/>
      <c r="AP861" s="119"/>
      <c r="AQ861" s="119"/>
      <c r="AR861" s="119"/>
      <c r="AS861" s="119"/>
      <c r="AT861" s="119"/>
      <c r="AU861" s="119"/>
    </row>
    <row r="862" spans="1:47" ht="18.75" customHeight="1">
      <c r="A862" s="328">
        <v>202603</v>
      </c>
      <c r="B862" s="328" t="s">
        <v>8299</v>
      </c>
      <c r="C862" s="328" t="s">
        <v>6348</v>
      </c>
      <c r="D862" s="328" t="s">
        <v>1067</v>
      </c>
      <c r="E862" s="120" t="s">
        <v>400</v>
      </c>
      <c r="F862" s="328" t="s">
        <v>2</v>
      </c>
      <c r="G862" s="388">
        <v>15610472</v>
      </c>
      <c r="H862" t="s">
        <v>8780</v>
      </c>
      <c r="I862" s="329"/>
      <c r="J862" s="335"/>
      <c r="K862" s="328"/>
      <c r="L862" s="328"/>
      <c r="M862" s="328"/>
      <c r="N862" s="349" t="s">
        <v>6498</v>
      </c>
      <c r="O862" s="328" t="s">
        <v>299</v>
      </c>
      <c r="P862" s="340" t="s">
        <v>8781</v>
      </c>
      <c r="Q862" s="45" t="s">
        <v>6538</v>
      </c>
      <c r="R862" s="389" t="s">
        <v>8544</v>
      </c>
      <c r="S862" s="328" t="s">
        <v>6353</v>
      </c>
      <c r="T862" s="338">
        <v>46101</v>
      </c>
      <c r="U862" s="365" t="s">
        <v>8782</v>
      </c>
      <c r="V862" s="338">
        <v>46101</v>
      </c>
      <c r="W862" s="328" t="s">
        <v>141</v>
      </c>
      <c r="X862" s="328">
        <v>1</v>
      </c>
      <c r="Y862" s="328" t="str">
        <f>IF(Tabla1[[#This Row],[ESTADO]]="ACTIVA","ACTIVA",IF(Tabla1[[#This Row],[ESTADO]]="CERRADA","CERRADA",IF(Tabla1[[#This Row],[ESTADO]]="TRASLADADA","CERRADA",IF(Tabla1[[#This Row],[ESTADO]]="DESMONTADA","CERRADA",IF(Tabla1[[#This Row],[ESTADO]]="SEGUIMIENTO","ACTIVA")))))</f>
        <v>CERRADA</v>
      </c>
      <c r="Z862" s="328" t="str">
        <f>+IF(Tabla1[[#This Row],[T. RESPUESTA]]&lt;=1,"24 HORAS",IF(Tabla1[[#This Row],[T. RESPUESTA]]=2,"48 HORAS",IF(Tabla1[[#This Row],[T. RESPUESTA]]=3,"72 HORAS",IF(Tabla1[[#This Row],[T. RESPUESTA]]=4,"96 HORAS",IF(Tabla1[[#This Row],[T. RESPUESTA]]=5,"120 HORAS",IF(Tabla1[[#This Row],[T. RESPUESTA]]&gt;=6,"6 DIAS O MAS","ERROR"))))))</f>
        <v>24 HORAS</v>
      </c>
      <c r="AA862" s="328" t="s">
        <v>6355</v>
      </c>
      <c r="AB862" s="120" t="str">
        <f>TEXT(Tabla1[[#This Row],[FECHA DEL INCIDENTE]],"MMM-DD")</f>
        <v>mar-20</v>
      </c>
      <c r="AC862" s="334" t="e">
        <f>VLOOKUP(G862,'Archivo data rimac reclamos'!B:C,2,0)</f>
        <v>#N/A</v>
      </c>
      <c r="AD862" s="334" t="e">
        <f>VLOOKUP(Tabla1[[#This Row],[dn]],'Reporte de casos MAD'!H:W,16,0)</f>
        <v>#N/A</v>
      </c>
      <c r="AE862" s="328" t="e">
        <f>VLOOKUP(Tabla1[[#This Row],[dn]],'HOJA 3 MEDICAMENTOS'!G:Q,11,0)</f>
        <v>#N/A</v>
      </c>
      <c r="AF862" s="329" t="e">
        <f>VLOOKUP(Tabla1[[#This Row],[dn]],'base pendientes viva 1a'!C:Q,15,0)</f>
        <v>#N/A</v>
      </c>
      <c r="AG862" s="329"/>
      <c r="AH862" s="329"/>
      <c r="AI862" s="328" t="str">
        <f>VLOOKUP(Tabla1[[#This Row],[MOTIVO]],clasificador!A:C,2,0)</f>
        <v>Fallas TICS</v>
      </c>
      <c r="AJ862" s="328" t="str">
        <f>VLOOKUP(Tabla1[[#This Row],[MOTIVO]],clasificador!A:C,3,0)</f>
        <v>CALIDAD</v>
      </c>
      <c r="AK862" s="329"/>
      <c r="AL862" s="119"/>
      <c r="AM862" s="119"/>
      <c r="AN862" s="119"/>
      <c r="AO862" s="119"/>
      <c r="AP862" s="119"/>
      <c r="AQ862" s="119"/>
      <c r="AR862" s="119"/>
      <c r="AS862" s="119"/>
      <c r="AT862" s="119"/>
      <c r="AU862" s="119"/>
    </row>
    <row r="863" spans="1:47" ht="18.75" customHeight="1">
      <c r="A863" s="328">
        <v>202603</v>
      </c>
      <c r="B863" s="328" t="s">
        <v>8299</v>
      </c>
      <c r="C863" s="328" t="s">
        <v>6348</v>
      </c>
      <c r="D863" s="328" t="s">
        <v>1067</v>
      </c>
      <c r="E863" s="120" t="s">
        <v>400</v>
      </c>
      <c r="F863" s="328" t="s">
        <v>2</v>
      </c>
      <c r="G863" s="277" t="s">
        <v>8783</v>
      </c>
      <c r="H863" s="153" t="s">
        <v>8784</v>
      </c>
      <c r="I863" s="329"/>
      <c r="J863" s="335"/>
      <c r="K863" s="328"/>
      <c r="L863" s="328"/>
      <c r="M863" s="328"/>
      <c r="N863" s="349" t="s">
        <v>6498</v>
      </c>
      <c r="O863" s="328" t="s">
        <v>299</v>
      </c>
      <c r="P863" s="336" t="s">
        <v>8785</v>
      </c>
      <c r="Q863" s="6" t="s">
        <v>313</v>
      </c>
      <c r="R863" s="317" t="s">
        <v>400</v>
      </c>
      <c r="S863" s="328" t="s">
        <v>339</v>
      </c>
      <c r="T863" s="338">
        <v>46102</v>
      </c>
      <c r="U863" s="348" t="s">
        <v>8786</v>
      </c>
      <c r="V863" s="338">
        <v>46102</v>
      </c>
      <c r="W863" s="328" t="s">
        <v>141</v>
      </c>
      <c r="X863" s="328">
        <v>1</v>
      </c>
      <c r="Y863" s="328" t="str">
        <f>IF(Tabla1[[#This Row],[ESTADO]]="ACTIVA","ACTIVA",IF(Tabla1[[#This Row],[ESTADO]]="CERRADA","CERRADA",IF(Tabla1[[#This Row],[ESTADO]]="TRASLADADA","CERRADA",IF(Tabla1[[#This Row],[ESTADO]]="DESMONTADA","CERRADA",IF(Tabla1[[#This Row],[ESTADO]]="SEGUIMIENTO","ACTIVA")))))</f>
        <v>CERRADA</v>
      </c>
      <c r="Z863" s="328" t="str">
        <f>+IF(Tabla1[[#This Row],[T. RESPUESTA]]&lt;=1,"24 HORAS",IF(Tabla1[[#This Row],[T. RESPUESTA]]=2,"48 HORAS",IF(Tabla1[[#This Row],[T. RESPUESTA]]=3,"72 HORAS",IF(Tabla1[[#This Row],[T. RESPUESTA]]=4,"96 HORAS",IF(Tabla1[[#This Row],[T. RESPUESTA]]=5,"120 HORAS",IF(Tabla1[[#This Row],[T. RESPUESTA]]&gt;=6,"6 DIAS O MAS","ERROR"))))))</f>
        <v>24 HORAS</v>
      </c>
      <c r="AA863" s="328" t="s">
        <v>6355</v>
      </c>
      <c r="AB863" s="120" t="str">
        <f>TEXT(Tabla1[[#This Row],[FECHA DEL INCIDENTE]],"MMM-DD")</f>
        <v>mar-21</v>
      </c>
      <c r="AC863" s="334" t="e">
        <f>VLOOKUP(G863,'Archivo data rimac reclamos'!B:C,2,0)</f>
        <v>#N/A</v>
      </c>
      <c r="AD863" s="334" t="e">
        <f>VLOOKUP(Tabla1[[#This Row],[dn]],'Reporte de casos MAD'!H:W,16,0)</f>
        <v>#N/A</v>
      </c>
      <c r="AE863" s="328" t="e">
        <f>VLOOKUP(Tabla1[[#This Row],[dn]],'HOJA 3 MEDICAMENTOS'!G:Q,11,0)</f>
        <v>#N/A</v>
      </c>
      <c r="AF863" s="329" t="e">
        <f>VLOOKUP(Tabla1[[#This Row],[dn]],'base pendientes viva 1a'!C:Q,15,0)</f>
        <v>#N/A</v>
      </c>
      <c r="AG863" s="329"/>
      <c r="AH863" s="329"/>
      <c r="AI863" s="328" t="str">
        <f>VLOOKUP(Tabla1[[#This Row],[MOTIVO]],clasificador!A:C,2,0)</f>
        <v>Acceso</v>
      </c>
      <c r="AJ863" s="328" t="str">
        <f>VLOOKUP(Tabla1[[#This Row],[MOTIVO]],clasificador!A:C,3,0)</f>
        <v>SERVICIO</v>
      </c>
      <c r="AK863" s="329"/>
      <c r="AL863" s="119"/>
      <c r="AM863" s="119"/>
      <c r="AN863" s="119"/>
      <c r="AO863" s="119"/>
      <c r="AP863" s="119"/>
      <c r="AQ863" s="119"/>
      <c r="AR863" s="119"/>
      <c r="AS863" s="119"/>
      <c r="AT863" s="119"/>
      <c r="AU863" s="119"/>
    </row>
    <row r="864" spans="1:47" ht="18.75" customHeight="1">
      <c r="A864" s="328">
        <v>202603</v>
      </c>
      <c r="B864" s="328" t="s">
        <v>8299</v>
      </c>
      <c r="C864" s="328" t="s">
        <v>6348</v>
      </c>
      <c r="D864" s="328" t="s">
        <v>1067</v>
      </c>
      <c r="E864" s="120" t="s">
        <v>400</v>
      </c>
      <c r="F864" s="328" t="s">
        <v>2</v>
      </c>
      <c r="G864" s="376">
        <v>19804039</v>
      </c>
      <c r="H864" s="334" t="s">
        <v>8787</v>
      </c>
      <c r="I864" s="329"/>
      <c r="J864" s="335"/>
      <c r="K864" s="328"/>
      <c r="L864" s="328"/>
      <c r="M864" s="328"/>
      <c r="N864" s="349" t="s">
        <v>6498</v>
      </c>
      <c r="O864" s="328" t="s">
        <v>299</v>
      </c>
      <c r="P864" s="336" t="s">
        <v>8788</v>
      </c>
      <c r="Q864" s="45" t="s">
        <v>6352</v>
      </c>
      <c r="R864" s="317" t="s">
        <v>8453</v>
      </c>
      <c r="S864" s="328" t="s">
        <v>6353</v>
      </c>
      <c r="T864" s="338">
        <v>46104</v>
      </c>
      <c r="U864" s="348" t="s">
        <v>8789</v>
      </c>
      <c r="V864" s="338">
        <v>46108</v>
      </c>
      <c r="W864" s="328" t="s">
        <v>141</v>
      </c>
      <c r="X864" s="328">
        <v>1</v>
      </c>
      <c r="Y864" s="328" t="str">
        <f>IF(Tabla1[[#This Row],[ESTADO]]="ACTIVA","ACTIVA",IF(Tabla1[[#This Row],[ESTADO]]="CERRADA","CERRADA",IF(Tabla1[[#This Row],[ESTADO]]="TRASLADADA","CERRADA",IF(Tabla1[[#This Row],[ESTADO]]="DESMONTADA","CERRADA",IF(Tabla1[[#This Row],[ESTADO]]="SEGUIMIENTO","ACTIVA")))))</f>
        <v>CERRADA</v>
      </c>
      <c r="Z864" s="328" t="s">
        <v>273</v>
      </c>
      <c r="AA864" s="328" t="s">
        <v>6355</v>
      </c>
      <c r="AB864" s="120" t="str">
        <f>TEXT(Tabla1[[#This Row],[FECHA DEL INCIDENTE]],"MMM-DD")</f>
        <v>mar-23</v>
      </c>
      <c r="AC864" s="334" t="e">
        <f>VLOOKUP(G864,'Archivo data rimac reclamos'!B:C,2,0)</f>
        <v>#N/A</v>
      </c>
      <c r="AD864" s="334" t="e">
        <f>VLOOKUP(Tabla1[[#This Row],[dn]],'Reporte de casos MAD'!H:W,16,0)</f>
        <v>#N/A</v>
      </c>
      <c r="AE864" s="328" t="e">
        <f>VLOOKUP(Tabla1[[#This Row],[dn]],'HOJA 3 MEDICAMENTOS'!G:Q,11,0)</f>
        <v>#N/A</v>
      </c>
      <c r="AF864" s="329" t="e">
        <f>VLOOKUP(Tabla1[[#This Row],[dn]],'base pendientes viva 1a'!C:Q,15,0)</f>
        <v>#N/A</v>
      </c>
      <c r="AG864" s="329"/>
      <c r="AH864" s="329"/>
      <c r="AI864" s="328" t="str">
        <f>VLOOKUP(Tabla1[[#This Row],[MOTIVO]],clasificador!A:C,2,0)</f>
        <v>Medicamentos</v>
      </c>
      <c r="AJ864" s="328" t="str">
        <f>VLOOKUP(Tabla1[[#This Row],[MOTIVO]],clasificador!A:C,3,0)</f>
        <v>SERVICIO</v>
      </c>
      <c r="AK864" s="329"/>
      <c r="AL864" s="119"/>
      <c r="AM864" s="119"/>
      <c r="AN864" s="119"/>
      <c r="AO864" s="119"/>
      <c r="AP864" s="119"/>
      <c r="AQ864" s="119"/>
      <c r="AR864" s="119"/>
      <c r="AS864" s="119"/>
      <c r="AT864" s="119"/>
      <c r="AU864" s="119"/>
    </row>
    <row r="865" spans="1:47" ht="18.75" customHeight="1">
      <c r="A865" s="328">
        <v>202603</v>
      </c>
      <c r="B865" s="328" t="s">
        <v>8299</v>
      </c>
      <c r="C865" s="328" t="s">
        <v>6348</v>
      </c>
      <c r="D865" s="328" t="s">
        <v>1067</v>
      </c>
      <c r="E865" s="120" t="s">
        <v>400</v>
      </c>
      <c r="F865" s="328" t="s">
        <v>2</v>
      </c>
      <c r="G865" s="376">
        <v>10004424</v>
      </c>
      <c r="H865" s="171" t="s">
        <v>186</v>
      </c>
      <c r="I865" s="329"/>
      <c r="J865" s="335"/>
      <c r="K865" s="328"/>
      <c r="L865" s="328"/>
      <c r="M865" s="328"/>
      <c r="N865" s="349" t="s">
        <v>6498</v>
      </c>
      <c r="O865" s="328" t="s">
        <v>299</v>
      </c>
      <c r="P865" s="336" t="s">
        <v>8790</v>
      </c>
      <c r="Q865" s="340" t="s">
        <v>6538</v>
      </c>
      <c r="R865" s="389" t="s">
        <v>6803</v>
      </c>
      <c r="S865" s="328" t="s">
        <v>6539</v>
      </c>
      <c r="T865" s="338">
        <v>46104</v>
      </c>
      <c r="U865" s="348" t="s">
        <v>8791</v>
      </c>
      <c r="V865" s="338">
        <v>46105</v>
      </c>
      <c r="W865" s="328" t="s">
        <v>141</v>
      </c>
      <c r="X865" s="328">
        <v>1</v>
      </c>
      <c r="Y865" s="328" t="str">
        <f>IF(Tabla1[[#This Row],[ESTADO]]="ACTIVA","ACTIVA",IF(Tabla1[[#This Row],[ESTADO]]="CERRADA","CERRADA",IF(Tabla1[[#This Row],[ESTADO]]="TRASLADADA","CERRADA",IF(Tabla1[[#This Row],[ESTADO]]="DESMONTADA","CERRADA",IF(Tabla1[[#This Row],[ESTADO]]="SEGUIMIENTO","ACTIVA")))))</f>
        <v>CERRADA</v>
      </c>
      <c r="Z865" s="328" t="str">
        <f>+IF(Tabla1[[#This Row],[T. RESPUESTA]]&lt;=1,"24 HORAS",IF(Tabla1[[#This Row],[T. RESPUESTA]]=2,"48 HORAS",IF(Tabla1[[#This Row],[T. RESPUESTA]]=3,"72 HORAS",IF(Tabla1[[#This Row],[T. RESPUESTA]]=4,"96 HORAS",IF(Tabla1[[#This Row],[T. RESPUESTA]]=5,"120 HORAS",IF(Tabla1[[#This Row],[T. RESPUESTA]]&gt;=6,"6 DIAS O MAS","ERROR"))))))</f>
        <v>24 HORAS</v>
      </c>
      <c r="AA865" s="328" t="s">
        <v>6355</v>
      </c>
      <c r="AB865" s="120" t="str">
        <f>TEXT(Tabla1[[#This Row],[FECHA DEL INCIDENTE]],"MMM-DD")</f>
        <v>mar-23</v>
      </c>
      <c r="AC865" s="334" t="e">
        <f>VLOOKUP(G865,'Archivo data rimac reclamos'!B:C,2,0)</f>
        <v>#N/A</v>
      </c>
      <c r="AD865" s="334" t="e">
        <f>VLOOKUP(Tabla1[[#This Row],[dn]],'Reporte de casos MAD'!H:W,16,0)</f>
        <v>#N/A</v>
      </c>
      <c r="AE865" s="328" t="e">
        <f>VLOOKUP(Tabla1[[#This Row],[dn]],'HOJA 3 MEDICAMENTOS'!G:Q,11,0)</f>
        <v>#N/A</v>
      </c>
      <c r="AF865" s="329" t="e">
        <f>VLOOKUP(Tabla1[[#This Row],[dn]],'base pendientes viva 1a'!C:Q,15,0)</f>
        <v>#N/A</v>
      </c>
      <c r="AG865" s="329"/>
      <c r="AH865" s="329"/>
      <c r="AI865" s="328" t="str">
        <f>VLOOKUP(Tabla1[[#This Row],[MOTIVO]],clasificador!A:C,2,0)</f>
        <v>Fallas TICS</v>
      </c>
      <c r="AJ865" s="328" t="str">
        <f>VLOOKUP(Tabla1[[#This Row],[MOTIVO]],clasificador!A:C,3,0)</f>
        <v>CALIDAD</v>
      </c>
      <c r="AK865" s="329"/>
      <c r="AL865" s="119"/>
      <c r="AM865" s="119"/>
      <c r="AN865" s="119"/>
      <c r="AO865" s="119"/>
      <c r="AP865" s="119"/>
      <c r="AQ865" s="119"/>
      <c r="AR865" s="119"/>
      <c r="AS865" s="119"/>
      <c r="AT865" s="119"/>
      <c r="AU865" s="119"/>
    </row>
    <row r="866" spans="1:47" ht="18.75" customHeight="1">
      <c r="A866" s="328">
        <f>YEAR(Tabla1[[#This Row],[FECHA DEL INCIDENTE]])*100+MONTH(Tabla1[[#This Row],[FECHA DEL INCIDENTE]])</f>
        <v>202603</v>
      </c>
      <c r="B866" s="328"/>
      <c r="C866" s="328" t="s">
        <v>6348</v>
      </c>
      <c r="D866" s="328" t="s">
        <v>1067</v>
      </c>
      <c r="E866" s="120" t="s">
        <v>400</v>
      </c>
      <c r="F866" s="328" t="s">
        <v>2</v>
      </c>
      <c r="G866" s="376"/>
      <c r="H866" s="171" t="s">
        <v>8792</v>
      </c>
      <c r="I866" s="329"/>
      <c r="J866" s="335"/>
      <c r="K866" s="328"/>
      <c r="L866" s="328"/>
      <c r="M866" s="328"/>
      <c r="N866" s="349" t="s">
        <v>6498</v>
      </c>
      <c r="O866" s="328" t="s">
        <v>299</v>
      </c>
      <c r="P866" s="336" t="s">
        <v>8793</v>
      </c>
      <c r="Q866" s="6" t="s">
        <v>6352</v>
      </c>
      <c r="R866" s="317" t="s">
        <v>400</v>
      </c>
      <c r="S866" s="328" t="s">
        <v>6353</v>
      </c>
      <c r="T866" s="338">
        <v>46106</v>
      </c>
      <c r="U866" s="348" t="s">
        <v>8794</v>
      </c>
      <c r="V866" s="338">
        <v>46108</v>
      </c>
      <c r="W866" s="328" t="s">
        <v>141</v>
      </c>
      <c r="X866" s="328">
        <f>NETWORKDAYS(Tabla1[[#This Row],[FECHA DEL INCIDENTE]],Tabla1[[#This Row],[FECHA DE RESPUESTA]])</f>
        <v>3</v>
      </c>
      <c r="Y866" s="328" t="str">
        <f>IF(Tabla1[[#This Row],[ESTADO]]="ACTIVA","ACTIVA",IF(Tabla1[[#This Row],[ESTADO]]="CERRADA","CERRADA",IF(Tabla1[[#This Row],[ESTADO]]="TRASLADADA","CERRADA",IF(Tabla1[[#This Row],[ESTADO]]="DESMONTADA","CERRADA",IF(Tabla1[[#This Row],[ESTADO]]="SEGUIMIENTO","ACTIVA")))))</f>
        <v>CERRADA</v>
      </c>
      <c r="Z866" s="328" t="str">
        <f>+IF(Tabla1[[#This Row],[T. RESPUESTA]]&lt;=1,"24 HORAS",IF(Tabla1[[#This Row],[T. RESPUESTA]]=2,"48 HORAS",IF(Tabla1[[#This Row],[T. RESPUESTA]]=3,"72 HORAS",IF(Tabla1[[#This Row],[T. RESPUESTA]]=4,"96 HORAS",IF(Tabla1[[#This Row],[T. RESPUESTA]]=5,"120 HORAS",IF(Tabla1[[#This Row],[T. RESPUESTA]]&gt;=6,"6 DIAS O MAS","ERROR"))))))</f>
        <v>72 HORAS</v>
      </c>
      <c r="AA866" s="328" t="s">
        <v>6355</v>
      </c>
      <c r="AB866" s="120" t="str">
        <f>TEXT(Tabla1[[#This Row],[FECHA DEL INCIDENTE]],"MMM-DD")</f>
        <v>mar-25</v>
      </c>
      <c r="AC866" s="334" t="e">
        <f>VLOOKUP(G866,'Archivo data rimac reclamos'!B:C,2,0)</f>
        <v>#N/A</v>
      </c>
      <c r="AD866" s="334" t="e">
        <f>VLOOKUP(Tabla1[[#This Row],[dn]],'Reporte de casos MAD'!H:W,16,0)</f>
        <v>#N/A</v>
      </c>
      <c r="AE866" s="328" t="e">
        <f>VLOOKUP(Tabla1[[#This Row],[dn]],'HOJA 3 MEDICAMENTOS'!G:Q,11,0)</f>
        <v>#N/A</v>
      </c>
      <c r="AF866" s="329" t="e">
        <f>VLOOKUP(Tabla1[[#This Row],[dn]],'base pendientes viva 1a'!C:Q,15,0)</f>
        <v>#N/A</v>
      </c>
      <c r="AG866" s="329"/>
      <c r="AH866" s="329"/>
      <c r="AI866" s="328" t="str">
        <f>VLOOKUP(Tabla1[[#This Row],[MOTIVO]],clasificador!A:C,2,0)</f>
        <v>Medicamentos</v>
      </c>
      <c r="AJ866" s="328" t="str">
        <f>VLOOKUP(Tabla1[[#This Row],[MOTIVO]],clasificador!A:C,3,0)</f>
        <v>SERVICIO</v>
      </c>
      <c r="AK866" s="329"/>
      <c r="AL866" s="119"/>
      <c r="AM866" s="119"/>
      <c r="AN866" s="119"/>
      <c r="AO866" s="119"/>
      <c r="AP866" s="119"/>
      <c r="AQ866" s="119"/>
      <c r="AR866" s="119"/>
      <c r="AS866" s="119"/>
      <c r="AT866" s="119"/>
      <c r="AU866" s="119"/>
    </row>
    <row r="867" spans="1:47" ht="18.75" customHeight="1">
      <c r="A867" s="328">
        <v>202603</v>
      </c>
      <c r="B867" s="328" t="s">
        <v>8299</v>
      </c>
      <c r="C867" s="328" t="s">
        <v>6348</v>
      </c>
      <c r="D867" s="328" t="s">
        <v>1067</v>
      </c>
      <c r="E867" s="120" t="s">
        <v>400</v>
      </c>
      <c r="F867" s="328" t="s">
        <v>2</v>
      </c>
      <c r="G867" s="289" t="s">
        <v>8795</v>
      </c>
      <c r="H867" s="171" t="s">
        <v>8796</v>
      </c>
      <c r="I867" s="329"/>
      <c r="J867" s="335"/>
      <c r="K867" s="328"/>
      <c r="L867" s="328"/>
      <c r="M867" s="328"/>
      <c r="N867" s="349" t="s">
        <v>6498</v>
      </c>
      <c r="O867" s="328" t="s">
        <v>299</v>
      </c>
      <c r="P867" s="336" t="s">
        <v>8797</v>
      </c>
      <c r="Q867" s="45" t="s">
        <v>6352</v>
      </c>
      <c r="R867" s="317" t="s">
        <v>400</v>
      </c>
      <c r="S867" s="328" t="s">
        <v>6353</v>
      </c>
      <c r="T867" s="338">
        <v>46105</v>
      </c>
      <c r="U867" s="348" t="s">
        <v>8798</v>
      </c>
      <c r="V867" s="338">
        <v>46108</v>
      </c>
      <c r="W867" s="328" t="s">
        <v>141</v>
      </c>
      <c r="X867" s="328">
        <v>1</v>
      </c>
      <c r="Y867" s="328" t="str">
        <f>IF(Tabla1[[#This Row],[ESTADO]]="ACTIVA","ACTIVA",IF(Tabla1[[#This Row],[ESTADO]]="CERRADA","CERRADA",IF(Tabla1[[#This Row],[ESTADO]]="TRASLADADA","CERRADA",IF(Tabla1[[#This Row],[ESTADO]]="DESMONTADA","CERRADA",IF(Tabla1[[#This Row],[ESTADO]]="SEGUIMIENTO","ACTIVA")))))</f>
        <v>CERRADA</v>
      </c>
      <c r="Z867" s="328" t="str">
        <f>+IF(Tabla1[[#This Row],[T. RESPUESTA]]&lt;=1,"24 HORAS",IF(Tabla1[[#This Row],[T. RESPUESTA]]=2,"48 HORAS",IF(Tabla1[[#This Row],[T. RESPUESTA]]=3,"72 HORAS",IF(Tabla1[[#This Row],[T. RESPUESTA]]=4,"96 HORAS",IF(Tabla1[[#This Row],[T. RESPUESTA]]=5,"120 HORAS",IF(Tabla1[[#This Row],[T. RESPUESTA]]&gt;=6,"6 DIAS O MAS","ERROR"))))))</f>
        <v>24 HORAS</v>
      </c>
      <c r="AA867" s="328" t="s">
        <v>6355</v>
      </c>
      <c r="AB867" s="120" t="str">
        <f>TEXT(Tabla1[[#This Row],[FECHA DEL INCIDENTE]],"MMM-DD")</f>
        <v>mar-24</v>
      </c>
      <c r="AC867" s="334" t="e">
        <f>VLOOKUP(#REF!,'Archivo data rimac reclamos'!B:C,2,0)</f>
        <v>#REF!</v>
      </c>
      <c r="AD867" s="334" t="e">
        <f>VLOOKUP(Tabla1[[#This Row],[dn]],'Reporte de casos MAD'!H:W,16,0)</f>
        <v>#N/A</v>
      </c>
      <c r="AE867" s="328" t="e">
        <f>VLOOKUP(Tabla1[[#This Row],[dn]],'HOJA 3 MEDICAMENTOS'!G:Q,11,0)</f>
        <v>#N/A</v>
      </c>
      <c r="AF867" s="329" t="e">
        <f>VLOOKUP(Tabla1[[#This Row],[dn]],'base pendientes viva 1a'!C:Q,15,0)</f>
        <v>#N/A</v>
      </c>
      <c r="AG867" s="329"/>
      <c r="AH867" s="329"/>
      <c r="AI867" s="328" t="str">
        <f>VLOOKUP(Tabla1[[#This Row],[MOTIVO]],clasificador!A:C,2,0)</f>
        <v>Medicamentos</v>
      </c>
      <c r="AJ867" s="328" t="str">
        <f>VLOOKUP(Tabla1[[#This Row],[MOTIVO]],clasificador!A:C,3,0)</f>
        <v>SERVICIO</v>
      </c>
      <c r="AK867" s="329"/>
      <c r="AL867" s="119"/>
      <c r="AM867" s="119"/>
      <c r="AN867" s="119"/>
      <c r="AO867" s="119"/>
      <c r="AP867" s="119"/>
      <c r="AQ867" s="119"/>
      <c r="AR867" s="119"/>
      <c r="AS867" s="119"/>
      <c r="AT867" s="119"/>
      <c r="AU867" s="119"/>
    </row>
    <row r="868" spans="1:47" ht="18.75" customHeight="1">
      <c r="A868" s="328">
        <f>YEAR(Tabla1[[#This Row],[FECHA DEL INCIDENTE]])*100+MONTH(Tabla1[[#This Row],[FECHA DEL INCIDENTE]])</f>
        <v>202603</v>
      </c>
      <c r="B868" s="328" t="s">
        <v>8299</v>
      </c>
      <c r="C868" s="328" t="s">
        <v>6348</v>
      </c>
      <c r="D868" s="328" t="s">
        <v>1067</v>
      </c>
      <c r="E868" s="120" t="s">
        <v>400</v>
      </c>
      <c r="F868" s="328" t="s">
        <v>2</v>
      </c>
      <c r="G868" s="290" t="s">
        <v>8799</v>
      </c>
      <c r="H868" s="171" t="s">
        <v>7176</v>
      </c>
      <c r="I868" s="329"/>
      <c r="J868" s="335"/>
      <c r="K868" s="328"/>
      <c r="L868" s="328"/>
      <c r="M868" s="328"/>
      <c r="N868" s="349" t="s">
        <v>6498</v>
      </c>
      <c r="O868" s="328" t="s">
        <v>299</v>
      </c>
      <c r="P868" s="204" t="s">
        <v>8800</v>
      </c>
      <c r="Q868" s="45" t="s">
        <v>6352</v>
      </c>
      <c r="R868" s="317" t="s">
        <v>400</v>
      </c>
      <c r="S868" s="328" t="s">
        <v>6353</v>
      </c>
      <c r="T868" s="338">
        <v>46105</v>
      </c>
      <c r="U868" s="348" t="s">
        <v>8801</v>
      </c>
      <c r="V868" s="338">
        <v>46106</v>
      </c>
      <c r="W868" s="328" t="s">
        <v>141</v>
      </c>
      <c r="X868" s="328">
        <v>1</v>
      </c>
      <c r="Y868" s="328" t="str">
        <f>IF(Tabla1[[#This Row],[ESTADO]]="ACTIVA","ACTIVA",IF(Tabla1[[#This Row],[ESTADO]]="CERRADA","CERRADA",IF(Tabla1[[#This Row],[ESTADO]]="TRASLADADA","CERRADA",IF(Tabla1[[#This Row],[ESTADO]]="DESMONTADA","CERRADA",IF(Tabla1[[#This Row],[ESTADO]]="SEGUIMIENTO","ACTIVA")))))</f>
        <v>CERRADA</v>
      </c>
      <c r="Z868" s="328" t="str">
        <f>+IF(Tabla1[[#This Row],[T. RESPUESTA]]&lt;=1,"24 HORAS",IF(Tabla1[[#This Row],[T. RESPUESTA]]=2,"48 HORAS",IF(Tabla1[[#This Row],[T. RESPUESTA]]=3,"72 HORAS",IF(Tabla1[[#This Row],[T. RESPUESTA]]=4,"96 HORAS",IF(Tabla1[[#This Row],[T. RESPUESTA]]=5,"120 HORAS",IF(Tabla1[[#This Row],[T. RESPUESTA]]&gt;=6,"6 DIAS O MAS","ERROR"))))))</f>
        <v>24 HORAS</v>
      </c>
      <c r="AA868" s="328" t="s">
        <v>6355</v>
      </c>
      <c r="AB868" s="120" t="str">
        <f>TEXT(Tabla1[[#This Row],[FECHA DEL INCIDENTE]],"MMM-DD")</f>
        <v>mar-24</v>
      </c>
      <c r="AC868" s="334" t="e">
        <f>VLOOKUP(G868,'Archivo data rimac reclamos'!B:C,2,0)</f>
        <v>#N/A</v>
      </c>
      <c r="AD868" s="334" t="e">
        <f>VLOOKUP(Tabla1[[#This Row],[dn]],'Reporte de casos MAD'!H:W,16,0)</f>
        <v>#N/A</v>
      </c>
      <c r="AE868" s="328" t="e">
        <f>VLOOKUP(Tabla1[[#This Row],[dn]],'HOJA 3 MEDICAMENTOS'!G:Q,11,0)</f>
        <v>#N/A</v>
      </c>
      <c r="AF868" s="329" t="e">
        <f>VLOOKUP(Tabla1[[#This Row],[dn]],'base pendientes viva 1a'!C:Q,15,0)</f>
        <v>#N/A</v>
      </c>
      <c r="AG868" s="329"/>
      <c r="AH868" s="329"/>
      <c r="AI868" s="328" t="str">
        <f>VLOOKUP(Tabla1[[#This Row],[MOTIVO]],clasificador!A:C,2,0)</f>
        <v>Medicamentos</v>
      </c>
      <c r="AJ868" s="328" t="str">
        <f>VLOOKUP(Tabla1[[#This Row],[MOTIVO]],clasificador!A:C,3,0)</f>
        <v>SERVICIO</v>
      </c>
      <c r="AK868" s="329"/>
      <c r="AL868" s="119"/>
      <c r="AM868" s="119"/>
      <c r="AN868" s="119"/>
      <c r="AO868" s="119"/>
      <c r="AP868" s="119"/>
      <c r="AQ868" s="119"/>
      <c r="AR868" s="119"/>
      <c r="AS868" s="119"/>
      <c r="AT868" s="119"/>
      <c r="AU868" s="119"/>
    </row>
    <row r="869" spans="1:47" ht="18.75" customHeight="1">
      <c r="A869" s="328">
        <v>202603</v>
      </c>
      <c r="B869" s="328" t="s">
        <v>8299</v>
      </c>
      <c r="C869" s="328" t="s">
        <v>6348</v>
      </c>
      <c r="D869" s="328" t="s">
        <v>1067</v>
      </c>
      <c r="E869" s="120" t="s">
        <v>400</v>
      </c>
      <c r="F869" s="328" t="s">
        <v>2</v>
      </c>
      <c r="G869" s="376"/>
      <c r="H869" s="171" t="s">
        <v>8802</v>
      </c>
      <c r="I869" s="328"/>
      <c r="J869" s="335"/>
      <c r="K869" s="328"/>
      <c r="L869" s="328"/>
      <c r="M869" s="328"/>
      <c r="N869" s="349" t="s">
        <v>6498</v>
      </c>
      <c r="O869" s="328" t="s">
        <v>299</v>
      </c>
      <c r="P869" s="336" t="s">
        <v>8803</v>
      </c>
      <c r="Q869" s="6" t="s">
        <v>6352</v>
      </c>
      <c r="R869" s="317" t="s">
        <v>8453</v>
      </c>
      <c r="S869" s="328" t="s">
        <v>6353</v>
      </c>
      <c r="T869" s="338">
        <v>46105</v>
      </c>
      <c r="U869" s="348" t="s">
        <v>8804</v>
      </c>
      <c r="V869" s="338">
        <v>46105</v>
      </c>
      <c r="W869" s="328" t="s">
        <v>141</v>
      </c>
      <c r="X869" s="328">
        <f>NETWORKDAYS(Tabla1[[#This Row],[FECHA DEL INCIDENTE]],Tabla1[[#This Row],[FECHA DE RESPUESTA]])</f>
        <v>1</v>
      </c>
      <c r="Y869" s="328" t="str">
        <f>IF(Tabla1[[#This Row],[ESTADO]]="ACTIVA","ACTIVA",IF(Tabla1[[#This Row],[ESTADO]]="CERRADA","CERRADA",IF(Tabla1[[#This Row],[ESTADO]]="TRASLADADA","CERRADA",IF(Tabla1[[#This Row],[ESTADO]]="DESMONTADA","CERRADA",IF(Tabla1[[#This Row],[ESTADO]]="SEGUIMIENTO","ACTIVA")))))</f>
        <v>CERRADA</v>
      </c>
      <c r="Z869" s="328" t="str">
        <f>+IF(Tabla1[[#This Row],[T. RESPUESTA]]&lt;=1,"24 HORAS",IF(Tabla1[[#This Row],[T. RESPUESTA]]=2,"48 HORAS",IF(Tabla1[[#This Row],[T. RESPUESTA]]=3,"72 HORAS",IF(Tabla1[[#This Row],[T. RESPUESTA]]=4,"96 HORAS",IF(Tabla1[[#This Row],[T. RESPUESTA]]=5,"120 HORAS",IF(Tabla1[[#This Row],[T. RESPUESTA]]&gt;=6,"6 DIAS O MAS","ERROR"))))))</f>
        <v>24 HORAS</v>
      </c>
      <c r="AA869" s="328" t="s">
        <v>6355</v>
      </c>
      <c r="AB869" s="120" t="str">
        <f>TEXT(Tabla1[[#This Row],[FECHA DEL INCIDENTE]],"MMM-DD")</f>
        <v>mar-24</v>
      </c>
      <c r="AC869" s="334" t="e">
        <f>VLOOKUP(G869,'Archivo data rimac reclamos'!B:C,2,0)</f>
        <v>#N/A</v>
      </c>
      <c r="AD869" s="334" t="e">
        <f>VLOOKUP(Tabla1[[#This Row],[dn]],'Reporte de casos MAD'!H:W,16,0)</f>
        <v>#N/A</v>
      </c>
      <c r="AE869" s="328" t="e">
        <f>VLOOKUP(Tabla1[[#This Row],[dn]],'HOJA 3 MEDICAMENTOS'!G:Q,11,0)</f>
        <v>#N/A</v>
      </c>
      <c r="AF869" s="329" t="e">
        <f>VLOOKUP(Tabla1[[#This Row],[dn]],'base pendientes viva 1a'!C:Q,15,0)</f>
        <v>#N/A</v>
      </c>
      <c r="AG869" s="329"/>
      <c r="AH869" s="329"/>
      <c r="AI869" s="328" t="str">
        <f>VLOOKUP(Tabla1[[#This Row],[MOTIVO]],clasificador!A:C,2,0)</f>
        <v>Medicamentos</v>
      </c>
      <c r="AJ869" s="328" t="str">
        <f>VLOOKUP(Tabla1[[#This Row],[MOTIVO]],clasificador!A:C,3,0)</f>
        <v>SERVICIO</v>
      </c>
      <c r="AK869" s="329"/>
      <c r="AL869" s="119"/>
      <c r="AM869" s="119"/>
      <c r="AN869" s="119"/>
      <c r="AO869" s="119"/>
      <c r="AP869" s="119"/>
      <c r="AQ869" s="119"/>
      <c r="AR869" s="119"/>
      <c r="AS869" s="119"/>
      <c r="AT869" s="119"/>
      <c r="AU869" s="119"/>
    </row>
    <row r="870" spans="1:47" ht="18.75" customHeight="1">
      <c r="A870" s="328">
        <v>202603</v>
      </c>
      <c r="B870" s="328" t="s">
        <v>8299</v>
      </c>
      <c r="C870" s="328" t="s">
        <v>6348</v>
      </c>
      <c r="D870" s="328" t="s">
        <v>1067</v>
      </c>
      <c r="E870" s="120" t="s">
        <v>400</v>
      </c>
      <c r="F870" s="328" t="s">
        <v>2</v>
      </c>
      <c r="G870" s="291">
        <v>45169454</v>
      </c>
      <c r="H870" s="184" t="s">
        <v>8805</v>
      </c>
      <c r="I870" s="329"/>
      <c r="J870" s="335"/>
      <c r="K870" s="328"/>
      <c r="L870" s="328"/>
      <c r="M870" s="328"/>
      <c r="N870" s="349" t="s">
        <v>6498</v>
      </c>
      <c r="O870" s="328" t="s">
        <v>299</v>
      </c>
      <c r="P870" s="340" t="s">
        <v>8806</v>
      </c>
      <c r="Q870" s="6" t="s">
        <v>6352</v>
      </c>
      <c r="R870" s="317" t="s">
        <v>400</v>
      </c>
      <c r="S870" s="328" t="s">
        <v>6353</v>
      </c>
      <c r="T870" s="338">
        <v>46106</v>
      </c>
      <c r="U870" s="348" t="s">
        <v>8807</v>
      </c>
      <c r="V870" s="338">
        <v>46108</v>
      </c>
      <c r="W870" s="328" t="s">
        <v>141</v>
      </c>
      <c r="X870" s="328">
        <v>1</v>
      </c>
      <c r="Y870" s="328" t="str">
        <f>IF(Tabla1[[#This Row],[ESTADO]]="ACTIVA","ACTIVA",IF(Tabla1[[#This Row],[ESTADO]]="CERRADA","CERRADA",IF(Tabla1[[#This Row],[ESTADO]]="TRASLADADA","CERRADA",IF(Tabla1[[#This Row],[ESTADO]]="DESMONTADA","CERRADA",IF(Tabla1[[#This Row],[ESTADO]]="SEGUIMIENTO","ACTIVA")))))</f>
        <v>CERRADA</v>
      </c>
      <c r="Z870" s="328" t="str">
        <f>+IF(Tabla1[[#This Row],[T. RESPUESTA]]&lt;=1,"24 HORAS",IF(Tabla1[[#This Row],[T. RESPUESTA]]=2,"48 HORAS",IF(Tabla1[[#This Row],[T. RESPUESTA]]=3,"72 HORAS",IF(Tabla1[[#This Row],[T. RESPUESTA]]=4,"96 HORAS",IF(Tabla1[[#This Row],[T. RESPUESTA]]=5,"120 HORAS",IF(Tabla1[[#This Row],[T. RESPUESTA]]&gt;=6,"6 DIAS O MAS","ERROR"))))))</f>
        <v>24 HORAS</v>
      </c>
      <c r="AA870" s="328" t="s">
        <v>6355</v>
      </c>
      <c r="AB870" s="120" t="str">
        <f>TEXT(Tabla1[[#This Row],[FECHA DEL INCIDENTE]],"MMM-DD")</f>
        <v>mar-25</v>
      </c>
      <c r="AC870" s="334" t="e">
        <f>VLOOKUP(G870,'Archivo data rimac reclamos'!B:C,2,0)</f>
        <v>#N/A</v>
      </c>
      <c r="AD870" s="334" t="e">
        <f>VLOOKUP(Tabla1[[#This Row],[dn]],'Reporte de casos MAD'!H:W,16,0)</f>
        <v>#N/A</v>
      </c>
      <c r="AE870" s="328" t="e">
        <f>VLOOKUP(Tabla1[[#This Row],[dn]],'HOJA 3 MEDICAMENTOS'!G:Q,11,0)</f>
        <v>#N/A</v>
      </c>
      <c r="AF870" s="329" t="e">
        <f>VLOOKUP(Tabla1[[#This Row],[dn]],'base pendientes viva 1a'!C:Q,15,0)</f>
        <v>#N/A</v>
      </c>
      <c r="AG870" s="329"/>
      <c r="AH870" s="329"/>
      <c r="AI870" s="328" t="str">
        <f>VLOOKUP(Tabla1[[#This Row],[MOTIVO]],clasificador!A:C,2,0)</f>
        <v>Medicamentos</v>
      </c>
      <c r="AJ870" s="328" t="str">
        <f>VLOOKUP(Tabla1[[#This Row],[MOTIVO]],clasificador!A:C,3,0)</f>
        <v>SERVICIO</v>
      </c>
      <c r="AK870" s="329"/>
      <c r="AL870" s="119"/>
      <c r="AM870" s="119"/>
      <c r="AN870" s="119"/>
      <c r="AO870" s="119"/>
      <c r="AP870" s="119"/>
      <c r="AQ870" s="119"/>
      <c r="AR870" s="119"/>
      <c r="AS870" s="119"/>
      <c r="AT870" s="119"/>
      <c r="AU870" s="119"/>
    </row>
    <row r="871" spans="1:47" ht="18.75" customHeight="1">
      <c r="A871" s="328">
        <v>202603</v>
      </c>
      <c r="B871" s="328" t="s">
        <v>8299</v>
      </c>
      <c r="C871" s="328" t="s">
        <v>6348</v>
      </c>
      <c r="D871" s="328" t="s">
        <v>1067</v>
      </c>
      <c r="E871" s="120" t="s">
        <v>400</v>
      </c>
      <c r="F871" s="328" t="s">
        <v>2</v>
      </c>
      <c r="G871" s="279" t="s">
        <v>6666</v>
      </c>
      <c r="H871" s="171" t="s">
        <v>8808</v>
      </c>
      <c r="I871" s="329"/>
      <c r="J871" s="335"/>
      <c r="K871" s="328"/>
      <c r="L871" s="328"/>
      <c r="M871" s="328"/>
      <c r="N871" s="349" t="s">
        <v>6498</v>
      </c>
      <c r="O871" s="328" t="s">
        <v>299</v>
      </c>
      <c r="P871" s="205" t="s">
        <v>8809</v>
      </c>
      <c r="Q871" s="6" t="s">
        <v>6352</v>
      </c>
      <c r="R871" s="317" t="s">
        <v>400</v>
      </c>
      <c r="S871" s="328" t="s">
        <v>6353</v>
      </c>
      <c r="T871" s="338">
        <v>46106</v>
      </c>
      <c r="U871" s="348" t="s">
        <v>8810</v>
      </c>
      <c r="V871" s="338">
        <v>46106</v>
      </c>
      <c r="W871" s="328" t="s">
        <v>141</v>
      </c>
      <c r="X871" s="328">
        <v>1</v>
      </c>
      <c r="Y871" s="328" t="str">
        <f>IF(Tabla1[[#This Row],[ESTADO]]="ACTIVA","ACTIVA",IF(Tabla1[[#This Row],[ESTADO]]="CERRADA","CERRADA",IF(Tabla1[[#This Row],[ESTADO]]="TRASLADADA","CERRADA",IF(Tabla1[[#This Row],[ESTADO]]="DESMONTADA","CERRADA",IF(Tabla1[[#This Row],[ESTADO]]="SEGUIMIENTO","ACTIVA")))))</f>
        <v>CERRADA</v>
      </c>
      <c r="Z871" s="328" t="str">
        <f>+IF(Tabla1[[#This Row],[T. RESPUESTA]]&lt;=1,"24 HORAS",IF(Tabla1[[#This Row],[T. RESPUESTA]]=2,"48 HORAS",IF(Tabla1[[#This Row],[T. RESPUESTA]]=3,"72 HORAS",IF(Tabla1[[#This Row],[T. RESPUESTA]]=4,"96 HORAS",IF(Tabla1[[#This Row],[T. RESPUESTA]]=5,"120 HORAS",IF(Tabla1[[#This Row],[T. RESPUESTA]]&gt;=6,"6 DIAS O MAS","ERROR"))))))</f>
        <v>24 HORAS</v>
      </c>
      <c r="AA871" s="328" t="s">
        <v>6355</v>
      </c>
      <c r="AB871" s="120" t="str">
        <f>TEXT(Tabla1[[#This Row],[FECHA DEL INCIDENTE]],"MMM-DD")</f>
        <v>mar-25</v>
      </c>
      <c r="AC871" s="334" t="e">
        <f>VLOOKUP(G871,'Archivo data rimac reclamos'!B:C,2,0)</f>
        <v>#N/A</v>
      </c>
      <c r="AD871" s="334" t="e">
        <f>VLOOKUP(Tabla1[[#This Row],[dn]],'Reporte de casos MAD'!H:W,16,0)</f>
        <v>#N/A</v>
      </c>
      <c r="AE871" s="328" t="e">
        <f>VLOOKUP(Tabla1[[#This Row],[dn]],'HOJA 3 MEDICAMENTOS'!G:Q,11,0)</f>
        <v>#N/A</v>
      </c>
      <c r="AF871" s="329" t="e">
        <f>VLOOKUP(Tabla1[[#This Row],[dn]],'base pendientes viva 1a'!C:Q,15,0)</f>
        <v>#N/A</v>
      </c>
      <c r="AG871" s="329"/>
      <c r="AH871" s="329"/>
      <c r="AI871" s="328" t="str">
        <f>VLOOKUP(Tabla1[[#This Row],[MOTIVO]],clasificador!A:C,2,0)</f>
        <v>Medicamentos</v>
      </c>
      <c r="AJ871" s="328" t="str">
        <f>VLOOKUP(Tabla1[[#This Row],[MOTIVO]],clasificador!A:C,3,0)</f>
        <v>SERVICIO</v>
      </c>
      <c r="AK871" s="329"/>
      <c r="AL871" s="119"/>
      <c r="AM871" s="119"/>
      <c r="AN871" s="119"/>
      <c r="AO871" s="119"/>
      <c r="AP871" s="119"/>
      <c r="AQ871" s="119"/>
      <c r="AR871" s="119"/>
      <c r="AS871" s="119"/>
      <c r="AT871" s="119"/>
      <c r="AU871" s="119"/>
    </row>
    <row r="872" spans="1:47" ht="18.75" customHeight="1">
      <c r="A872" s="328">
        <v>202603</v>
      </c>
      <c r="B872" s="328" t="s">
        <v>8299</v>
      </c>
      <c r="C872" s="328" t="s">
        <v>6348</v>
      </c>
      <c r="D872" s="328" t="s">
        <v>1067</v>
      </c>
      <c r="E872" s="120" t="s">
        <v>400</v>
      </c>
      <c r="F872" s="328" t="s">
        <v>2</v>
      </c>
      <c r="G872" s="376"/>
      <c r="H872" s="171" t="s">
        <v>7198</v>
      </c>
      <c r="I872" s="329"/>
      <c r="J872" s="335"/>
      <c r="K872" s="328"/>
      <c r="L872" s="328"/>
      <c r="M872" s="328"/>
      <c r="N872" s="349" t="s">
        <v>6498</v>
      </c>
      <c r="O872" s="328" t="s">
        <v>299</v>
      </c>
      <c r="P872" s="206" t="s">
        <v>8811</v>
      </c>
      <c r="Q872" s="66" t="s">
        <v>313</v>
      </c>
      <c r="R872" s="317" t="s">
        <v>8453</v>
      </c>
      <c r="S872" s="328" t="s">
        <v>6539</v>
      </c>
      <c r="T872" s="338">
        <v>46107</v>
      </c>
      <c r="U872" s="228" t="s">
        <v>8812</v>
      </c>
      <c r="V872" s="338">
        <v>46107</v>
      </c>
      <c r="W872" s="328" t="s">
        <v>141</v>
      </c>
      <c r="X872" s="328">
        <f>NETWORKDAYS(Tabla1[[#This Row],[FECHA DEL INCIDENTE]],Tabla1[[#This Row],[FECHA DE RESPUESTA]])</f>
        <v>1</v>
      </c>
      <c r="Y872" s="328" t="str">
        <f>IF(Tabla1[[#This Row],[ESTADO]]="ACTIVA","ACTIVA",IF(Tabla1[[#This Row],[ESTADO]]="CERRADA","CERRADA",IF(Tabla1[[#This Row],[ESTADO]]="TRASLADADA","CERRADA",IF(Tabla1[[#This Row],[ESTADO]]="DESMONTADA","CERRADA",IF(Tabla1[[#This Row],[ESTADO]]="SEGUIMIENTO","ACTIVA")))))</f>
        <v>CERRADA</v>
      </c>
      <c r="Z872" s="328" t="str">
        <f>+IF(Tabla1[[#This Row],[T. RESPUESTA]]&lt;=1,"24 HORAS",IF(Tabla1[[#This Row],[T. RESPUESTA]]=2,"48 HORAS",IF(Tabla1[[#This Row],[T. RESPUESTA]]=3,"72 HORAS",IF(Tabla1[[#This Row],[T. RESPUESTA]]=4,"96 HORAS",IF(Tabla1[[#This Row],[T. RESPUESTA]]=5,"120 HORAS",IF(Tabla1[[#This Row],[T. RESPUESTA]]&gt;=6,"6 DIAS O MAS","ERROR"))))))</f>
        <v>24 HORAS</v>
      </c>
      <c r="AA872" s="328" t="s">
        <v>6355</v>
      </c>
      <c r="AB872" s="120" t="str">
        <f>TEXT(Tabla1[[#This Row],[FECHA DEL INCIDENTE]],"MMM-DD")</f>
        <v>mar-26</v>
      </c>
      <c r="AC872" s="334" t="e">
        <f>VLOOKUP(G872,'Archivo data rimac reclamos'!B:C,2,0)</f>
        <v>#N/A</v>
      </c>
      <c r="AD872" s="334" t="e">
        <f>VLOOKUP(Tabla1[[#This Row],[dn]],'Reporte de casos MAD'!H:W,16,0)</f>
        <v>#N/A</v>
      </c>
      <c r="AE872" s="328" t="e">
        <f>VLOOKUP(Tabla1[[#This Row],[dn]],'HOJA 3 MEDICAMENTOS'!G:Q,11,0)</f>
        <v>#N/A</v>
      </c>
      <c r="AF872" s="329" t="e">
        <f>VLOOKUP(Tabla1[[#This Row],[dn]],'base pendientes viva 1a'!C:Q,15,0)</f>
        <v>#N/A</v>
      </c>
      <c r="AG872" s="329"/>
      <c r="AH872" s="329"/>
      <c r="AI872" s="328" t="str">
        <f>VLOOKUP(Tabla1[[#This Row],[MOTIVO]],clasificador!A:C,2,0)</f>
        <v>Acceso</v>
      </c>
      <c r="AJ872" s="328" t="str">
        <f>VLOOKUP(Tabla1[[#This Row],[MOTIVO]],clasificador!A:C,3,0)</f>
        <v>SERVICIO</v>
      </c>
      <c r="AK872" s="329"/>
      <c r="AL872" s="119"/>
      <c r="AM872" s="119"/>
      <c r="AN872" s="119"/>
      <c r="AO872" s="119"/>
      <c r="AP872" s="119"/>
      <c r="AQ872" s="119"/>
      <c r="AR872" s="119"/>
      <c r="AS872" s="119"/>
      <c r="AT872" s="119"/>
      <c r="AU872" s="119"/>
    </row>
    <row r="873" spans="1:47" ht="18.75" customHeight="1">
      <c r="A873" s="328">
        <v>202603</v>
      </c>
      <c r="B873" s="328" t="s">
        <v>8299</v>
      </c>
      <c r="C873" s="328" t="s">
        <v>6348</v>
      </c>
      <c r="D873" s="328" t="s">
        <v>1067</v>
      </c>
      <c r="E873" s="120" t="s">
        <v>400</v>
      </c>
      <c r="F873" s="328" t="s">
        <v>2</v>
      </c>
      <c r="G873" s="278">
        <v>45920997</v>
      </c>
      <c r="H873" s="171" t="s">
        <v>8813</v>
      </c>
      <c r="I873" s="329"/>
      <c r="J873" s="335"/>
      <c r="K873" s="328"/>
      <c r="L873" s="328"/>
      <c r="M873" s="328"/>
      <c r="N873" s="349" t="s">
        <v>6498</v>
      </c>
      <c r="O873" s="328" t="s">
        <v>299</v>
      </c>
      <c r="P873" s="206" t="s">
        <v>8814</v>
      </c>
      <c r="Q873" s="6" t="s">
        <v>270</v>
      </c>
      <c r="R873" s="317" t="s">
        <v>8453</v>
      </c>
      <c r="S873" s="328" t="s">
        <v>6353</v>
      </c>
      <c r="T873" s="338">
        <v>46107</v>
      </c>
      <c r="U873" s="212" t="s">
        <v>8815</v>
      </c>
      <c r="V873" s="338">
        <v>46121</v>
      </c>
      <c r="W873" s="328" t="s">
        <v>141</v>
      </c>
      <c r="X873" s="328">
        <v>10</v>
      </c>
      <c r="Y873" s="328" t="str">
        <f>IF(Tabla1[[#This Row],[ESTADO]]="ACTIVA","ACTIVA",IF(Tabla1[[#This Row],[ESTADO]]="CERRADA","CERRADA",IF(Tabla1[[#This Row],[ESTADO]]="TRASLADADA","CERRADA",IF(Tabla1[[#This Row],[ESTADO]]="DESMONTADA","CERRADA",IF(Tabla1[[#This Row],[ESTADO]]="SEGUIMIENTO","ACTIVA")))))</f>
        <v>CERRADA</v>
      </c>
      <c r="Z873" s="328" t="str">
        <f>+IF(Tabla1[[#This Row],[T. RESPUESTA]]&lt;=1,"24 HORAS",IF(Tabla1[[#This Row],[T. RESPUESTA]]=2,"48 HORAS",IF(Tabla1[[#This Row],[T. RESPUESTA]]=3,"72 HORAS",IF(Tabla1[[#This Row],[T. RESPUESTA]]=4,"96 HORAS",IF(Tabla1[[#This Row],[T. RESPUESTA]]=5,"120 HORAS",IF(Tabla1[[#This Row],[T. RESPUESTA]]&gt;=6,"6 DIAS O MAS","ERROR"))))))</f>
        <v>6 DIAS O MAS</v>
      </c>
      <c r="AA873" s="328" t="s">
        <v>6355</v>
      </c>
      <c r="AB873" s="120" t="str">
        <f>TEXT(Tabla1[[#This Row],[FECHA DEL INCIDENTE]],"MMM-DD")</f>
        <v>mar-26</v>
      </c>
      <c r="AC873" s="334" t="e">
        <f>VLOOKUP(G873,'Archivo data rimac reclamos'!B:C,2,0)</f>
        <v>#N/A</v>
      </c>
      <c r="AD873" s="334" t="e">
        <f>VLOOKUP(Tabla1[[#This Row],[dn]],'Reporte de casos MAD'!H:W,16,0)</f>
        <v>#N/A</v>
      </c>
      <c r="AE873" s="328" t="e">
        <f>VLOOKUP(Tabla1[[#This Row],[dn]],'HOJA 3 MEDICAMENTOS'!G:Q,11,0)</f>
        <v>#N/A</v>
      </c>
      <c r="AF873" s="329" t="e">
        <f>VLOOKUP(Tabla1[[#This Row],[dn]],'base pendientes viva 1a'!C:Q,15,0)</f>
        <v>#N/A</v>
      </c>
      <c r="AG873" s="329"/>
      <c r="AH873" s="329"/>
      <c r="AI873" s="328" t="str">
        <f>VLOOKUP(Tabla1[[#This Row],[MOTIVO]],clasificador!A:C,2,0)</f>
        <v>Atención Asistencial</v>
      </c>
      <c r="AJ873" s="328" t="str">
        <f>VLOOKUP(Tabla1[[#This Row],[MOTIVO]],clasificador!A:C,3,0)</f>
        <v>CALIDAD</v>
      </c>
      <c r="AK873" s="329"/>
      <c r="AL873" s="119"/>
      <c r="AM873" s="119"/>
      <c r="AN873" s="119"/>
      <c r="AO873" s="119"/>
      <c r="AP873" s="119"/>
      <c r="AQ873" s="119"/>
      <c r="AR873" s="119"/>
      <c r="AS873" s="119"/>
      <c r="AT873" s="119"/>
      <c r="AU873" s="119"/>
    </row>
    <row r="874" spans="1:47" ht="18.75" customHeight="1">
      <c r="A874" s="328">
        <v>202603</v>
      </c>
      <c r="B874" s="328" t="s">
        <v>8299</v>
      </c>
      <c r="C874" s="328" t="s">
        <v>6348</v>
      </c>
      <c r="D874" s="328" t="s">
        <v>1067</v>
      </c>
      <c r="E874" s="120" t="s">
        <v>400</v>
      </c>
      <c r="F874" s="328" t="s">
        <v>2</v>
      </c>
      <c r="G874" s="292" t="s">
        <v>8816</v>
      </c>
      <c r="H874" s="184" t="s">
        <v>8060</v>
      </c>
      <c r="I874" s="329"/>
      <c r="J874" s="256"/>
      <c r="K874" s="328"/>
      <c r="L874" s="328"/>
      <c r="M874" s="328"/>
      <c r="N874" s="349" t="s">
        <v>6498</v>
      </c>
      <c r="O874" s="328" t="s">
        <v>299</v>
      </c>
      <c r="P874" s="336" t="s">
        <v>8817</v>
      </c>
      <c r="Q874" s="6" t="s">
        <v>270</v>
      </c>
      <c r="R874" s="317" t="s">
        <v>8453</v>
      </c>
      <c r="S874" s="328" t="s">
        <v>320</v>
      </c>
      <c r="T874" s="338">
        <v>46108</v>
      </c>
      <c r="U874" s="212" t="s">
        <v>8818</v>
      </c>
      <c r="V874" s="338">
        <v>46111</v>
      </c>
      <c r="W874" s="328" t="s">
        <v>141</v>
      </c>
      <c r="X874" s="328">
        <v>1</v>
      </c>
      <c r="Y874" s="328" t="str">
        <f>IF(Tabla1[[#This Row],[ESTADO]]="ACTIVA","ACTIVA",IF(Tabla1[[#This Row],[ESTADO]]="CERRADA","CERRADA",IF(Tabla1[[#This Row],[ESTADO]]="TRASLADADA","CERRADA",IF(Tabla1[[#This Row],[ESTADO]]="DESMONTADA","CERRADA",IF(Tabla1[[#This Row],[ESTADO]]="SEGUIMIENTO","ACTIVA")))))</f>
        <v>CERRADA</v>
      </c>
      <c r="Z874" s="328" t="str">
        <f>+IF(Tabla1[[#This Row],[T. RESPUESTA]]&lt;=1,"24 HORAS",IF(Tabla1[[#This Row],[T. RESPUESTA]]=2,"48 HORAS",IF(Tabla1[[#This Row],[T. RESPUESTA]]=3,"72 HORAS",IF(Tabla1[[#This Row],[T. RESPUESTA]]=4,"96 HORAS",IF(Tabla1[[#This Row],[T. RESPUESTA]]=5,"120 HORAS",IF(Tabla1[[#This Row],[T. RESPUESTA]]&gt;=6,"6 DIAS O MAS","ERROR"))))))</f>
        <v>24 HORAS</v>
      </c>
      <c r="AA874" s="328" t="s">
        <v>6355</v>
      </c>
      <c r="AB874" s="120" t="str">
        <f>TEXT(Tabla1[[#This Row],[FECHA DEL INCIDENTE]],"MMM-DD")</f>
        <v>mar-27</v>
      </c>
      <c r="AC874" s="334" t="e">
        <f>VLOOKUP(G874,'Archivo data rimac reclamos'!B:C,2,0)</f>
        <v>#N/A</v>
      </c>
      <c r="AD874" s="334" t="e">
        <f>VLOOKUP(Tabla1[[#This Row],[dn]],'Reporte de casos MAD'!H:W,16,0)</f>
        <v>#N/A</v>
      </c>
      <c r="AE874" s="328" t="e">
        <f>VLOOKUP(Tabla1[[#This Row],[dn]],'HOJA 3 MEDICAMENTOS'!G:Q,11,0)</f>
        <v>#N/A</v>
      </c>
      <c r="AF874" s="329" t="e">
        <f>VLOOKUP(Tabla1[[#This Row],[dn]],'base pendientes viva 1a'!C:Q,15,0)</f>
        <v>#N/A</v>
      </c>
      <c r="AG874" s="329"/>
      <c r="AH874" s="329"/>
      <c r="AI874" s="328" t="str">
        <f>VLOOKUP(Tabla1[[#This Row],[MOTIVO]],clasificador!A:C,2,0)</f>
        <v>Atención Asistencial</v>
      </c>
      <c r="AJ874" s="328" t="str">
        <f>VLOOKUP(Tabla1[[#This Row],[MOTIVO]],clasificador!A:C,3,0)</f>
        <v>CALIDAD</v>
      </c>
      <c r="AK874" s="329"/>
      <c r="AL874" s="119"/>
      <c r="AM874" s="119"/>
      <c r="AN874" s="119"/>
      <c r="AO874" s="119"/>
      <c r="AP874" s="119"/>
      <c r="AQ874" s="119"/>
      <c r="AR874" s="119"/>
      <c r="AS874" s="119"/>
      <c r="AT874" s="119"/>
      <c r="AU874" s="119"/>
    </row>
    <row r="875" spans="1:47" ht="18.75" customHeight="1">
      <c r="A875" s="328">
        <v>202603</v>
      </c>
      <c r="B875" s="328" t="s">
        <v>8299</v>
      </c>
      <c r="C875" s="328" t="s">
        <v>6348</v>
      </c>
      <c r="D875" s="328" t="s">
        <v>1067</v>
      </c>
      <c r="E875" s="120" t="s">
        <v>400</v>
      </c>
      <c r="F875" s="328" t="s">
        <v>2</v>
      </c>
      <c r="G875" s="390" t="s">
        <v>8819</v>
      </c>
      <c r="H875" s="184" t="s">
        <v>8820</v>
      </c>
      <c r="I875" s="329"/>
      <c r="J875" s="335"/>
      <c r="K875" s="328"/>
      <c r="L875" s="328"/>
      <c r="M875" s="328"/>
      <c r="N875" s="349" t="s">
        <v>6498</v>
      </c>
      <c r="O875" s="328" t="s">
        <v>299</v>
      </c>
      <c r="P875" s="336" t="s">
        <v>8821</v>
      </c>
      <c r="Q875" s="6" t="s">
        <v>313</v>
      </c>
      <c r="R875" s="317" t="s">
        <v>8453</v>
      </c>
      <c r="S875" s="328" t="s">
        <v>6539</v>
      </c>
      <c r="T875" s="338">
        <v>46108</v>
      </c>
      <c r="U875" s="212" t="s">
        <v>8822</v>
      </c>
      <c r="V875" s="338">
        <v>46108</v>
      </c>
      <c r="W875" s="328" t="s">
        <v>141</v>
      </c>
      <c r="X875" s="328">
        <f>NETWORKDAYS(Tabla1[[#This Row],[FECHA DEL INCIDENTE]],Tabla1[[#This Row],[FECHA DE RESPUESTA]])</f>
        <v>1</v>
      </c>
      <c r="Y875" s="328" t="str">
        <f>IF(Tabla1[[#This Row],[ESTADO]]="ACTIVA","ACTIVA",IF(Tabla1[[#This Row],[ESTADO]]="CERRADA","CERRADA",IF(Tabla1[[#This Row],[ESTADO]]="TRASLADADA","CERRADA",IF(Tabla1[[#This Row],[ESTADO]]="DESMONTADA","CERRADA",IF(Tabla1[[#This Row],[ESTADO]]="SEGUIMIENTO","ACTIVA")))))</f>
        <v>CERRADA</v>
      </c>
      <c r="Z875" s="328" t="str">
        <f>+IF(Tabla1[[#This Row],[T. RESPUESTA]]&lt;=1,"24 HORAS",IF(Tabla1[[#This Row],[T. RESPUESTA]]=2,"48 HORAS",IF(Tabla1[[#This Row],[T. RESPUESTA]]=3,"72 HORAS",IF(Tabla1[[#This Row],[T. RESPUESTA]]=4,"96 HORAS",IF(Tabla1[[#This Row],[T. RESPUESTA]]=5,"120 HORAS",IF(Tabla1[[#This Row],[T. RESPUESTA]]&gt;=6,"6 DIAS O MAS","ERROR"))))))</f>
        <v>24 HORAS</v>
      </c>
      <c r="AA875" s="328" t="s">
        <v>6355</v>
      </c>
      <c r="AB875" s="120" t="str">
        <f>TEXT(Tabla1[[#This Row],[FECHA DEL INCIDENTE]],"MMM-DD")</f>
        <v>mar-27</v>
      </c>
      <c r="AC875" s="334" t="e">
        <f>VLOOKUP(G875,'Archivo data rimac reclamos'!B:C,2,0)</f>
        <v>#N/A</v>
      </c>
      <c r="AD875" s="334" t="e">
        <f>VLOOKUP(Tabla1[[#This Row],[dn]],'Reporte de casos MAD'!H:W,16,0)</f>
        <v>#N/A</v>
      </c>
      <c r="AE875" s="328" t="e">
        <f>VLOOKUP(Tabla1[[#This Row],[dn]],'HOJA 3 MEDICAMENTOS'!G:Q,11,0)</f>
        <v>#N/A</v>
      </c>
      <c r="AF875" s="329" t="e">
        <f>VLOOKUP(Tabla1[[#This Row],[dn]],'base pendientes viva 1a'!C:Q,15,0)</f>
        <v>#N/A</v>
      </c>
      <c r="AG875" s="329"/>
      <c r="AH875" s="329"/>
      <c r="AI875" s="328" t="str">
        <f>VLOOKUP(Tabla1[[#This Row],[MOTIVO]],clasificador!A:C,2,0)</f>
        <v>Acceso</v>
      </c>
      <c r="AJ875" s="328" t="str">
        <f>VLOOKUP(Tabla1[[#This Row],[MOTIVO]],clasificador!A:C,3,0)</f>
        <v>SERVICIO</v>
      </c>
      <c r="AK875" s="329"/>
      <c r="AL875" s="119"/>
      <c r="AM875" s="119"/>
      <c r="AN875" s="119"/>
      <c r="AO875" s="119"/>
      <c r="AP875" s="119"/>
      <c r="AQ875" s="119"/>
      <c r="AR875" s="119"/>
      <c r="AS875" s="119"/>
      <c r="AT875" s="119"/>
      <c r="AU875" s="119"/>
    </row>
    <row r="876" spans="1:47" ht="18.75" customHeight="1">
      <c r="A876" s="328">
        <v>202603</v>
      </c>
      <c r="B876" s="328" t="s">
        <v>8299</v>
      </c>
      <c r="C876" s="328" t="s">
        <v>6348</v>
      </c>
      <c r="D876" s="328" t="s">
        <v>1067</v>
      </c>
      <c r="E876" s="120" t="s">
        <v>400</v>
      </c>
      <c r="F876" s="328" t="s">
        <v>2</v>
      </c>
      <c r="G876" s="293" t="s">
        <v>8816</v>
      </c>
      <c r="H876" s="184" t="s">
        <v>8060</v>
      </c>
      <c r="I876" s="329"/>
      <c r="J876" s="335"/>
      <c r="K876" s="328"/>
      <c r="L876" s="328"/>
      <c r="M876" s="328"/>
      <c r="N876" s="349" t="s">
        <v>6498</v>
      </c>
      <c r="O876" s="328" t="s">
        <v>299</v>
      </c>
      <c r="P876" s="336" t="s">
        <v>8817</v>
      </c>
      <c r="Q876" s="6" t="s">
        <v>270</v>
      </c>
      <c r="R876" s="317" t="s">
        <v>400</v>
      </c>
      <c r="S876" s="328" t="s">
        <v>331</v>
      </c>
      <c r="T876" s="338">
        <v>46108</v>
      </c>
      <c r="U876" s="212" t="s">
        <v>8823</v>
      </c>
      <c r="V876" s="338">
        <v>46112</v>
      </c>
      <c r="W876" s="328" t="s">
        <v>141</v>
      </c>
      <c r="X876" s="328">
        <f>NETWORKDAYS(Tabla1[[#This Row],[FECHA DEL INCIDENTE]],Tabla1[[#This Row],[FECHA DE RESPUESTA]])</f>
        <v>3</v>
      </c>
      <c r="Y876" s="328" t="str">
        <f>IF(Tabla1[[#This Row],[ESTADO]]="ACTIVA","ACTIVA",IF(Tabla1[[#This Row],[ESTADO]]="CERRADA","CERRADA",IF(Tabla1[[#This Row],[ESTADO]]="TRASLADADA","CERRADA",IF(Tabla1[[#This Row],[ESTADO]]="DESMONTADA","CERRADA",IF(Tabla1[[#This Row],[ESTADO]]="SEGUIMIENTO","ACTIVA")))))</f>
        <v>CERRADA</v>
      </c>
      <c r="Z876" s="328" t="str">
        <f>+IF(Tabla1[[#This Row],[T. RESPUESTA]]&lt;=1,"24 HORAS",IF(Tabla1[[#This Row],[T. RESPUESTA]]=2,"48 HORAS",IF(Tabla1[[#This Row],[T. RESPUESTA]]=3,"72 HORAS",IF(Tabla1[[#This Row],[T. RESPUESTA]]=4,"96 HORAS",IF(Tabla1[[#This Row],[T. RESPUESTA]]=5,"120 HORAS",IF(Tabla1[[#This Row],[T. RESPUESTA]]&gt;=6,"6 DIAS O MAS","ERROR"))))))</f>
        <v>72 HORAS</v>
      </c>
      <c r="AA876" s="328" t="s">
        <v>6355</v>
      </c>
      <c r="AB876" s="120" t="str">
        <f>TEXT(Tabla1[[#This Row],[FECHA DEL INCIDENTE]],"MMM-DD")</f>
        <v>mar-27</v>
      </c>
      <c r="AC876" s="334" t="e">
        <f>VLOOKUP(G876,'Archivo data rimac reclamos'!B:C,2,0)</f>
        <v>#N/A</v>
      </c>
      <c r="AD876" s="334" t="e">
        <f>VLOOKUP(Tabla1[[#This Row],[dn]],'Reporte de casos MAD'!H:W,16,0)</f>
        <v>#N/A</v>
      </c>
      <c r="AE876" s="328" t="e">
        <f>VLOOKUP(Tabla1[[#This Row],[dn]],'HOJA 3 MEDICAMENTOS'!G:Q,11,0)</f>
        <v>#N/A</v>
      </c>
      <c r="AF876" s="329" t="e">
        <f>VLOOKUP(Tabla1[[#This Row],[dn]],'base pendientes viva 1a'!C:Q,15,0)</f>
        <v>#N/A</v>
      </c>
      <c r="AG876" s="329"/>
      <c r="AH876" s="329"/>
      <c r="AI876" s="328" t="str">
        <f>VLOOKUP(Tabla1[[#This Row],[MOTIVO]],clasificador!A:C,2,0)</f>
        <v>Atención Asistencial</v>
      </c>
      <c r="AJ876" s="328" t="str">
        <f>VLOOKUP(Tabla1[[#This Row],[MOTIVO]],clasificador!A:C,3,0)</f>
        <v>CALIDAD</v>
      </c>
      <c r="AK876" s="329"/>
      <c r="AL876" s="119"/>
      <c r="AM876" s="119"/>
      <c r="AN876" s="119"/>
      <c r="AO876" s="119"/>
      <c r="AP876" s="119"/>
      <c r="AQ876" s="119"/>
      <c r="AR876" s="119"/>
      <c r="AS876" s="119"/>
      <c r="AT876" s="119"/>
      <c r="AU876" s="119"/>
    </row>
    <row r="877" spans="1:47" ht="18.75" customHeight="1">
      <c r="A877" s="328">
        <v>202603</v>
      </c>
      <c r="B877" s="328" t="s">
        <v>8299</v>
      </c>
      <c r="C877" s="328" t="s">
        <v>6348</v>
      </c>
      <c r="D877" s="328" t="s">
        <v>1067</v>
      </c>
      <c r="E877" s="120" t="s">
        <v>400</v>
      </c>
      <c r="F877" s="328" t="s">
        <v>2</v>
      </c>
      <c r="G877" s="278">
        <v>9162079</v>
      </c>
      <c r="H877" s="184" t="s">
        <v>8824</v>
      </c>
      <c r="I877" s="329"/>
      <c r="J877" s="335"/>
      <c r="K877" s="328"/>
      <c r="L877" s="328"/>
      <c r="M877" s="328"/>
      <c r="N877" s="349" t="s">
        <v>6498</v>
      </c>
      <c r="O877" s="328" t="s">
        <v>299</v>
      </c>
      <c r="P877" s="336" t="s">
        <v>8825</v>
      </c>
      <c r="Q877" s="6" t="s">
        <v>313</v>
      </c>
      <c r="R877" s="317" t="s">
        <v>400</v>
      </c>
      <c r="S877" s="328" t="s">
        <v>6539</v>
      </c>
      <c r="T877" s="338">
        <v>46108</v>
      </c>
      <c r="U877" s="213" t="s">
        <v>8516</v>
      </c>
      <c r="V877" s="338">
        <v>46112</v>
      </c>
      <c r="W877" s="328" t="s">
        <v>141</v>
      </c>
      <c r="X877" s="328">
        <v>1</v>
      </c>
      <c r="Y877" s="328" t="str">
        <f>IF(Tabla1[[#This Row],[ESTADO]]="ACTIVA","ACTIVA",IF(Tabla1[[#This Row],[ESTADO]]="CERRADA","CERRADA",IF(Tabla1[[#This Row],[ESTADO]]="TRASLADADA","CERRADA",IF(Tabla1[[#This Row],[ESTADO]]="DESMONTADA","CERRADA",IF(Tabla1[[#This Row],[ESTADO]]="SEGUIMIENTO","ACTIVA")))))</f>
        <v>CERRADA</v>
      </c>
      <c r="Z877" s="328" t="str">
        <f>+IF(Tabla1[[#This Row],[T. RESPUESTA]]&lt;=1,"24 HORAS",IF(Tabla1[[#This Row],[T. RESPUESTA]]=2,"48 HORAS",IF(Tabla1[[#This Row],[T. RESPUESTA]]=3,"72 HORAS",IF(Tabla1[[#This Row],[T. RESPUESTA]]=4,"96 HORAS",IF(Tabla1[[#This Row],[T. RESPUESTA]]=5,"120 HORAS",IF(Tabla1[[#This Row],[T. RESPUESTA]]&gt;=6,"6 DIAS O MAS","ERROR"))))))</f>
        <v>24 HORAS</v>
      </c>
      <c r="AA877" s="328" t="s">
        <v>6355</v>
      </c>
      <c r="AB877" s="120" t="str">
        <f>TEXT(Tabla1[[#This Row],[FECHA DEL INCIDENTE]],"MMM-DD")</f>
        <v>mar-27</v>
      </c>
      <c r="AC877" s="334" t="e">
        <f>VLOOKUP(G877,'Archivo data rimac reclamos'!B:C,2,0)</f>
        <v>#N/A</v>
      </c>
      <c r="AD877" s="334" t="e">
        <f>VLOOKUP(Tabla1[[#This Row],[dn]],'Reporte de casos MAD'!H:W,16,0)</f>
        <v>#N/A</v>
      </c>
      <c r="AE877" s="328" t="e">
        <f>VLOOKUP(Tabla1[[#This Row],[dn]],'HOJA 3 MEDICAMENTOS'!G:Q,11,0)</f>
        <v>#N/A</v>
      </c>
      <c r="AF877" s="329" t="e">
        <f>VLOOKUP(Tabla1[[#This Row],[dn]],'base pendientes viva 1a'!C:Q,15,0)</f>
        <v>#N/A</v>
      </c>
      <c r="AG877" s="329"/>
      <c r="AH877" s="329"/>
      <c r="AI877" s="328" t="str">
        <f>VLOOKUP(Tabla1[[#This Row],[MOTIVO]],clasificador!A:C,2,0)</f>
        <v>Acceso</v>
      </c>
      <c r="AJ877" s="328" t="str">
        <f>VLOOKUP(Tabla1[[#This Row],[MOTIVO]],clasificador!A:C,3,0)</f>
        <v>SERVICIO</v>
      </c>
      <c r="AK877" s="329"/>
      <c r="AL877" s="119"/>
      <c r="AM877" s="119"/>
      <c r="AN877" s="119"/>
      <c r="AO877" s="119"/>
      <c r="AP877" s="119"/>
      <c r="AQ877" s="119"/>
      <c r="AR877" s="119"/>
      <c r="AS877" s="119"/>
      <c r="AT877" s="119"/>
      <c r="AU877" s="119"/>
    </row>
    <row r="878" spans="1:47" ht="18.75" customHeight="1">
      <c r="A878" s="328">
        <v>202603</v>
      </c>
      <c r="B878" s="328" t="s">
        <v>8299</v>
      </c>
      <c r="C878" s="328" t="s">
        <v>6348</v>
      </c>
      <c r="D878" s="328" t="s">
        <v>1067</v>
      </c>
      <c r="E878" s="120" t="s">
        <v>400</v>
      </c>
      <c r="F878" s="328" t="s">
        <v>2</v>
      </c>
      <c r="G878" s="294">
        <v>3834986</v>
      </c>
      <c r="H878" s="184" t="s">
        <v>8826</v>
      </c>
      <c r="I878" s="329"/>
      <c r="J878" s="335"/>
      <c r="K878" s="328"/>
      <c r="L878" s="328"/>
      <c r="M878" s="328"/>
      <c r="N878" s="349" t="s">
        <v>6498</v>
      </c>
      <c r="O878" s="328" t="s">
        <v>299</v>
      </c>
      <c r="P878" s="336" t="s">
        <v>8827</v>
      </c>
      <c r="Q878" s="6" t="s">
        <v>6352</v>
      </c>
      <c r="R878" s="317" t="s">
        <v>400</v>
      </c>
      <c r="S878" s="328" t="s">
        <v>6353</v>
      </c>
      <c r="T878" s="338">
        <v>46111</v>
      </c>
      <c r="U878" s="229" t="s">
        <v>8828</v>
      </c>
      <c r="V878" s="338">
        <v>46112</v>
      </c>
      <c r="W878" s="328" t="s">
        <v>141</v>
      </c>
      <c r="X878" s="328">
        <v>1</v>
      </c>
      <c r="Y878" s="328" t="str">
        <f>IF(Tabla1[[#This Row],[ESTADO]]="ACTIVA","ACTIVA",IF(Tabla1[[#This Row],[ESTADO]]="CERRADA","CERRADA",IF(Tabla1[[#This Row],[ESTADO]]="TRASLADADA","CERRADA",IF(Tabla1[[#This Row],[ESTADO]]="DESMONTADA","CERRADA",IF(Tabla1[[#This Row],[ESTADO]]="SEGUIMIENTO","ACTIVA")))))</f>
        <v>CERRADA</v>
      </c>
      <c r="Z878" s="328" t="str">
        <f>+IF(Tabla1[[#This Row],[T. RESPUESTA]]&lt;=1,"24 HORAS",IF(Tabla1[[#This Row],[T. RESPUESTA]]=2,"48 HORAS",IF(Tabla1[[#This Row],[T. RESPUESTA]]=3,"72 HORAS",IF(Tabla1[[#This Row],[T. RESPUESTA]]=4,"96 HORAS",IF(Tabla1[[#This Row],[T. RESPUESTA]]=5,"120 HORAS",IF(Tabla1[[#This Row],[T. RESPUESTA]]&gt;=6,"6 DIAS O MAS","ERROR"))))))</f>
        <v>24 HORAS</v>
      </c>
      <c r="AA878" s="328" t="s">
        <v>6355</v>
      </c>
      <c r="AB878" s="120" t="str">
        <f>TEXT(Tabla1[[#This Row],[FECHA DEL INCIDENTE]],"MMM-DD")</f>
        <v>mar-30</v>
      </c>
      <c r="AC878" s="334" t="e">
        <f>VLOOKUP(G878,'Archivo data rimac reclamos'!B:C,2,0)</f>
        <v>#N/A</v>
      </c>
      <c r="AD878" s="334" t="e">
        <f>VLOOKUP(Tabla1[[#This Row],[dn]],'Reporte de casos MAD'!H:W,16,0)</f>
        <v>#N/A</v>
      </c>
      <c r="AE878" s="328" t="e">
        <f>VLOOKUP(Tabla1[[#This Row],[dn]],'HOJA 3 MEDICAMENTOS'!G:Q,11,0)</f>
        <v>#N/A</v>
      </c>
      <c r="AF878" s="329" t="e">
        <f>VLOOKUP(Tabla1[[#This Row],[dn]],'base pendientes viva 1a'!C:Q,15,0)</f>
        <v>#N/A</v>
      </c>
      <c r="AG878" s="329"/>
      <c r="AH878" s="329"/>
      <c r="AI878" s="328" t="str">
        <f>VLOOKUP(Tabla1[[#This Row],[MOTIVO]],clasificador!A:C,2,0)</f>
        <v>Medicamentos</v>
      </c>
      <c r="AJ878" s="328" t="str">
        <f>VLOOKUP(Tabla1[[#This Row],[MOTIVO]],clasificador!A:C,3,0)</f>
        <v>SERVICIO</v>
      </c>
      <c r="AK878" s="329"/>
      <c r="AL878" s="119"/>
      <c r="AM878" s="119"/>
      <c r="AN878" s="119"/>
      <c r="AO878" s="119"/>
      <c r="AP878" s="119"/>
      <c r="AQ878" s="119"/>
      <c r="AR878" s="119"/>
      <c r="AS878" s="119"/>
      <c r="AT878" s="119"/>
      <c r="AU878" s="119"/>
    </row>
    <row r="879" spans="1:47" ht="18.75" customHeight="1">
      <c r="A879" s="328">
        <v>202603</v>
      </c>
      <c r="B879" s="328" t="s">
        <v>8299</v>
      </c>
      <c r="C879" s="328" t="s">
        <v>6348</v>
      </c>
      <c r="D879" s="328" t="s">
        <v>1067</v>
      </c>
      <c r="E879" s="120" t="s">
        <v>400</v>
      </c>
      <c r="F879" s="328" t="s">
        <v>2</v>
      </c>
      <c r="G879" s="275">
        <v>72154157</v>
      </c>
      <c r="H879" s="171" t="s">
        <v>91</v>
      </c>
      <c r="I879" s="329"/>
      <c r="J879" s="335"/>
      <c r="K879" s="328"/>
      <c r="L879" s="328"/>
      <c r="M879" s="328"/>
      <c r="N879" s="349" t="s">
        <v>6498</v>
      </c>
      <c r="O879" s="328" t="s">
        <v>299</v>
      </c>
      <c r="P879" s="336" t="s">
        <v>8829</v>
      </c>
      <c r="Q879" s="6" t="s">
        <v>6352</v>
      </c>
      <c r="R879" s="317" t="s">
        <v>8453</v>
      </c>
      <c r="S879" s="328" t="s">
        <v>6353</v>
      </c>
      <c r="T879" s="338">
        <v>46111</v>
      </c>
      <c r="U879" s="363" t="s">
        <v>8830</v>
      </c>
      <c r="V879" s="338">
        <v>46112</v>
      </c>
      <c r="W879" s="328" t="s">
        <v>141</v>
      </c>
      <c r="X879" s="328">
        <v>1</v>
      </c>
      <c r="Y879" s="328" t="str">
        <f>IF(Tabla1[[#This Row],[ESTADO]]="ACTIVA","ACTIVA",IF(Tabla1[[#This Row],[ESTADO]]="CERRADA","CERRADA",IF(Tabla1[[#This Row],[ESTADO]]="TRASLADADA","CERRADA",IF(Tabla1[[#This Row],[ESTADO]]="DESMONTADA","CERRADA",IF(Tabla1[[#This Row],[ESTADO]]="SEGUIMIENTO","ACTIVA")))))</f>
        <v>CERRADA</v>
      </c>
      <c r="Z879" s="328" t="str">
        <f>+IF(Tabla1[[#This Row],[T. RESPUESTA]]&lt;=1,"24 HORAS",IF(Tabla1[[#This Row],[T. RESPUESTA]]=2,"48 HORAS",IF(Tabla1[[#This Row],[T. RESPUESTA]]=3,"72 HORAS",IF(Tabla1[[#This Row],[T. RESPUESTA]]=4,"96 HORAS",IF(Tabla1[[#This Row],[T. RESPUESTA]]=5,"120 HORAS",IF(Tabla1[[#This Row],[T. RESPUESTA]]&gt;=6,"6 DIAS O MAS","ERROR"))))))</f>
        <v>24 HORAS</v>
      </c>
      <c r="AA879" s="328" t="s">
        <v>6355</v>
      </c>
      <c r="AB879" s="120" t="str">
        <f>TEXT(Tabla1[[#This Row],[FECHA DEL INCIDENTE]],"MMM-DD")</f>
        <v>mar-30</v>
      </c>
      <c r="AC879" s="334" t="e">
        <f>VLOOKUP(G879,'Archivo data rimac reclamos'!B:C,2,0)</f>
        <v>#N/A</v>
      </c>
      <c r="AD879" s="334" t="e">
        <f>VLOOKUP(Tabla1[[#This Row],[dn]],'Reporte de casos MAD'!H:W,16,0)</f>
        <v>#N/A</v>
      </c>
      <c r="AE879" s="328" t="e">
        <f>VLOOKUP(Tabla1[[#This Row],[dn]],'HOJA 3 MEDICAMENTOS'!G:Q,11,0)</f>
        <v>#N/A</v>
      </c>
      <c r="AF879" s="329" t="str">
        <f>VLOOKUP(Tabla1[[#This Row],[dn]],'base pendientes viva 1a'!C:Q,15,0)</f>
        <v>SI</v>
      </c>
      <c r="AG879" s="329"/>
      <c r="AH879" s="329"/>
      <c r="AI879" s="328" t="str">
        <f>VLOOKUP(Tabla1[[#This Row],[MOTIVO]],clasificador!A:C,2,0)</f>
        <v>Medicamentos</v>
      </c>
      <c r="AJ879" s="328" t="str">
        <f>VLOOKUP(Tabla1[[#This Row],[MOTIVO]],clasificador!A:C,3,0)</f>
        <v>SERVICIO</v>
      </c>
      <c r="AK879" s="329"/>
      <c r="AL879" s="119"/>
      <c r="AM879" s="119"/>
      <c r="AN879" s="119"/>
      <c r="AO879" s="119"/>
      <c r="AP879" s="119"/>
      <c r="AQ879" s="119"/>
      <c r="AR879" s="119"/>
      <c r="AS879" s="119"/>
      <c r="AT879" s="119"/>
      <c r="AU879" s="119"/>
    </row>
    <row r="880" spans="1:47" ht="18.75" customHeight="1">
      <c r="A880" s="328">
        <v>202603</v>
      </c>
      <c r="B880" s="328" t="s">
        <v>8299</v>
      </c>
      <c r="C880" s="328" t="s">
        <v>6348</v>
      </c>
      <c r="D880" s="328" t="s">
        <v>1067</v>
      </c>
      <c r="E880" s="120" t="s">
        <v>400</v>
      </c>
      <c r="F880" s="328" t="s">
        <v>2</v>
      </c>
      <c r="G880" s="278">
        <v>40960185</v>
      </c>
      <c r="H880" s="171" t="s">
        <v>8831</v>
      </c>
      <c r="I880" s="329"/>
      <c r="J880" s="335"/>
      <c r="K880" s="328"/>
      <c r="L880" s="328"/>
      <c r="M880" s="328"/>
      <c r="N880" s="349" t="s">
        <v>298</v>
      </c>
      <c r="O880" s="328" t="s">
        <v>299</v>
      </c>
      <c r="P880" s="336" t="s">
        <v>8832</v>
      </c>
      <c r="Q880" s="6" t="s">
        <v>8833</v>
      </c>
      <c r="R880" s="317" t="s">
        <v>8453</v>
      </c>
      <c r="S880" s="328" t="s">
        <v>331</v>
      </c>
      <c r="T880" s="338">
        <v>46111</v>
      </c>
      <c r="U880" s="359" t="s">
        <v>8834</v>
      </c>
      <c r="V880" s="338">
        <v>46112</v>
      </c>
      <c r="W880" s="328" t="s">
        <v>141</v>
      </c>
      <c r="X880" s="328">
        <v>1</v>
      </c>
      <c r="Y880" s="328" t="str">
        <f>IF(Tabla1[[#This Row],[ESTADO]]="ACTIVA","ACTIVA",IF(Tabla1[[#This Row],[ESTADO]]="CERRADA","CERRADA",IF(Tabla1[[#This Row],[ESTADO]]="TRASLADADA","CERRADA",IF(Tabla1[[#This Row],[ESTADO]]="DESMONTADA","CERRADA",IF(Tabla1[[#This Row],[ESTADO]]="SEGUIMIENTO","ACTIVA")))))</f>
        <v>CERRADA</v>
      </c>
      <c r="Z880" s="328" t="str">
        <f>+IF(Tabla1[[#This Row],[T. RESPUESTA]]&lt;=1,"24 HORAS",IF(Tabla1[[#This Row],[T. RESPUESTA]]=2,"48 HORAS",IF(Tabla1[[#This Row],[T. RESPUESTA]]=3,"72 HORAS",IF(Tabla1[[#This Row],[T. RESPUESTA]]=4,"96 HORAS",IF(Tabla1[[#This Row],[T. RESPUESTA]]=5,"120 HORAS",IF(Tabla1[[#This Row],[T. RESPUESTA]]&gt;=6,"6 DIAS O MAS","ERROR"))))))</f>
        <v>24 HORAS</v>
      </c>
      <c r="AA880" s="328" t="s">
        <v>6355</v>
      </c>
      <c r="AB880" s="120" t="str">
        <f>TEXT(Tabla1[[#This Row],[FECHA DEL INCIDENTE]],"MMM-DD")</f>
        <v>mar-30</v>
      </c>
      <c r="AC880" s="334" t="e">
        <f>VLOOKUP(G880,'Archivo data rimac reclamos'!B:C,2,0)</f>
        <v>#N/A</v>
      </c>
      <c r="AD880" s="334" t="e">
        <f>VLOOKUP(Tabla1[[#This Row],[dn]],'Reporte de casos MAD'!H:W,16,0)</f>
        <v>#N/A</v>
      </c>
      <c r="AE880" s="328" t="e">
        <f>VLOOKUP(Tabla1[[#This Row],[dn]],'HOJA 3 MEDICAMENTOS'!G:Q,11,0)</f>
        <v>#N/A</v>
      </c>
      <c r="AF880" s="329" t="e">
        <f>VLOOKUP(Tabla1[[#This Row],[dn]],'base pendientes viva 1a'!C:Q,15,0)</f>
        <v>#N/A</v>
      </c>
      <c r="AG880" s="329"/>
      <c r="AH880" s="329"/>
      <c r="AI880" s="328" t="e">
        <f>VLOOKUP(Tabla1[[#This Row],[MOTIVO]],clasificador!A:C,2,0)</f>
        <v>#N/A</v>
      </c>
      <c r="AJ880" s="328" t="e">
        <f>VLOOKUP(Tabla1[[#This Row],[MOTIVO]],clasificador!A:C,3,0)</f>
        <v>#N/A</v>
      </c>
      <c r="AK880" s="329"/>
      <c r="AL880" s="119"/>
      <c r="AM880" s="119"/>
      <c r="AN880" s="119"/>
      <c r="AO880" s="119"/>
      <c r="AP880" s="119"/>
      <c r="AQ880" s="119"/>
      <c r="AR880" s="119"/>
      <c r="AS880" s="119"/>
      <c r="AT880" s="119"/>
      <c r="AU880" s="119"/>
    </row>
    <row r="881" spans="1:47" ht="18.75" customHeight="1">
      <c r="A881" s="328">
        <v>202603</v>
      </c>
      <c r="B881" s="328" t="s">
        <v>8299</v>
      </c>
      <c r="C881" s="328" t="s">
        <v>6348</v>
      </c>
      <c r="D881" s="328" t="s">
        <v>1067</v>
      </c>
      <c r="E881" s="120" t="s">
        <v>400</v>
      </c>
      <c r="F881" s="328" t="s">
        <v>2</v>
      </c>
      <c r="G881" s="278">
        <v>43526403</v>
      </c>
      <c r="H881" s="171" t="s">
        <v>8835</v>
      </c>
      <c r="I881" s="329"/>
      <c r="J881" s="335"/>
      <c r="K881" s="328"/>
      <c r="L881" s="328"/>
      <c r="M881" s="328"/>
      <c r="N881" s="349" t="s">
        <v>6498</v>
      </c>
      <c r="O881" s="328" t="s">
        <v>299</v>
      </c>
      <c r="P881" s="340" t="s">
        <v>8836</v>
      </c>
      <c r="Q881" s="6" t="s">
        <v>6352</v>
      </c>
      <c r="R881" s="317" t="s">
        <v>400</v>
      </c>
      <c r="S881" s="328" t="s">
        <v>6353</v>
      </c>
      <c r="T881" s="338">
        <v>46111</v>
      </c>
      <c r="U881" s="363" t="s">
        <v>8830</v>
      </c>
      <c r="V881" s="338">
        <v>46112</v>
      </c>
      <c r="W881" s="328" t="s">
        <v>141</v>
      </c>
      <c r="X881" s="328">
        <v>1</v>
      </c>
      <c r="Y881" s="328" t="str">
        <f>IF(Tabla1[[#This Row],[ESTADO]]="ACTIVA","ACTIVA",IF(Tabla1[[#This Row],[ESTADO]]="CERRADA","CERRADA",IF(Tabla1[[#This Row],[ESTADO]]="TRASLADADA","CERRADA",IF(Tabla1[[#This Row],[ESTADO]]="DESMONTADA","CERRADA",IF(Tabla1[[#This Row],[ESTADO]]="SEGUIMIENTO","ACTIVA")))))</f>
        <v>CERRADA</v>
      </c>
      <c r="Z881" s="328" t="str">
        <f>+IF(Tabla1[[#This Row],[T. RESPUESTA]]&lt;=1,"24 HORAS",IF(Tabla1[[#This Row],[T. RESPUESTA]]=2,"48 HORAS",IF(Tabla1[[#This Row],[T. RESPUESTA]]=3,"72 HORAS",IF(Tabla1[[#This Row],[T. RESPUESTA]]=4,"96 HORAS",IF(Tabla1[[#This Row],[T. RESPUESTA]]=5,"120 HORAS",IF(Tabla1[[#This Row],[T. RESPUESTA]]&gt;=6,"6 DIAS O MAS","ERROR"))))))</f>
        <v>24 HORAS</v>
      </c>
      <c r="AA881" s="328" t="s">
        <v>6355</v>
      </c>
      <c r="AB881" s="120" t="str">
        <f>TEXT(Tabla1[[#This Row],[FECHA DEL INCIDENTE]],"MMM-DD")</f>
        <v>mar-30</v>
      </c>
      <c r="AC881" s="334" t="e">
        <f>VLOOKUP(G881,'Archivo data rimac reclamos'!B:C,2,0)</f>
        <v>#N/A</v>
      </c>
      <c r="AD881" s="334" t="e">
        <f>VLOOKUP(Tabla1[[#This Row],[dn]],'Reporte de casos MAD'!H:W,16,0)</f>
        <v>#N/A</v>
      </c>
      <c r="AE881" s="328" t="e">
        <f>VLOOKUP(Tabla1[[#This Row],[dn]],'HOJA 3 MEDICAMENTOS'!G:Q,11,0)</f>
        <v>#N/A</v>
      </c>
      <c r="AF881" s="329" t="e">
        <f>VLOOKUP(Tabla1[[#This Row],[dn]],'base pendientes viva 1a'!C:Q,15,0)</f>
        <v>#N/A</v>
      </c>
      <c r="AG881" s="329"/>
      <c r="AH881" s="329"/>
      <c r="AI881" s="328" t="str">
        <f>VLOOKUP(Tabla1[[#This Row],[MOTIVO]],clasificador!A:C,2,0)</f>
        <v>Medicamentos</v>
      </c>
      <c r="AJ881" s="328" t="str">
        <f>VLOOKUP(Tabla1[[#This Row],[MOTIVO]],clasificador!A:C,3,0)</f>
        <v>SERVICIO</v>
      </c>
      <c r="AK881" s="329"/>
      <c r="AL881" s="119"/>
      <c r="AM881" s="119"/>
      <c r="AN881" s="119"/>
      <c r="AO881" s="119"/>
      <c r="AP881" s="119"/>
      <c r="AQ881" s="119"/>
      <c r="AR881" s="119"/>
      <c r="AS881" s="119"/>
      <c r="AT881" s="119"/>
      <c r="AU881" s="119"/>
    </row>
    <row r="882" spans="1:47" ht="18.75" customHeight="1">
      <c r="A882" s="328">
        <v>202604</v>
      </c>
      <c r="B882" s="328" t="s">
        <v>8299</v>
      </c>
      <c r="C882" s="328" t="s">
        <v>6348</v>
      </c>
      <c r="D882" s="328" t="s">
        <v>1067</v>
      </c>
      <c r="E882" s="120" t="s">
        <v>400</v>
      </c>
      <c r="F882" s="328" t="s">
        <v>2</v>
      </c>
      <c r="G882" s="391" t="s">
        <v>8837</v>
      </c>
      <c r="H882" s="171" t="s">
        <v>7458</v>
      </c>
      <c r="I882" s="329"/>
      <c r="J882" s="335"/>
      <c r="K882" s="328"/>
      <c r="L882" s="328"/>
      <c r="M882" s="328"/>
      <c r="N882" s="349" t="s">
        <v>6498</v>
      </c>
      <c r="O882" s="328" t="s">
        <v>299</v>
      </c>
      <c r="P882" s="336" t="s">
        <v>8838</v>
      </c>
      <c r="Q882" s="6" t="s">
        <v>7224</v>
      </c>
      <c r="R882" s="317" t="s">
        <v>400</v>
      </c>
      <c r="S882" s="328" t="s">
        <v>6353</v>
      </c>
      <c r="T882" s="338">
        <v>46113</v>
      </c>
      <c r="U882" s="359" t="s">
        <v>8839</v>
      </c>
      <c r="V882" s="338">
        <v>46116</v>
      </c>
      <c r="W882" s="328" t="s">
        <v>141</v>
      </c>
      <c r="X882" s="328">
        <v>3</v>
      </c>
      <c r="Y882" s="328" t="str">
        <f>IF(Tabla1[[#This Row],[ESTADO]]="ACTIVA","ACTIVA",IF(Tabla1[[#This Row],[ESTADO]]="CERRADA","CERRADA",IF(Tabla1[[#This Row],[ESTADO]]="TRASLADADA","CERRADA",IF(Tabla1[[#This Row],[ESTADO]]="DESMONTADA","CERRADA",IF(Tabla1[[#This Row],[ESTADO]]="SEGUIMIENTO","ACTIVA")))))</f>
        <v>CERRADA</v>
      </c>
      <c r="Z882" s="328" t="str">
        <f>+IF(Tabla1[[#This Row],[T. RESPUESTA]]&lt;=1,"24 HORAS",IF(Tabla1[[#This Row],[T. RESPUESTA]]=2,"48 HORAS",IF(Tabla1[[#This Row],[T. RESPUESTA]]=3,"72 HORAS",IF(Tabla1[[#This Row],[T. RESPUESTA]]=4,"96 HORAS",IF(Tabla1[[#This Row],[T. RESPUESTA]]=5,"120 HORAS",IF(Tabla1[[#This Row],[T. RESPUESTA]]&gt;=6,"6 DIAS O MAS","ERROR"))))))</f>
        <v>72 HORAS</v>
      </c>
      <c r="AA882" s="328" t="s">
        <v>6355</v>
      </c>
      <c r="AB882" s="120" t="str">
        <f>TEXT(Tabla1[[#This Row],[FECHA DEL INCIDENTE]],"MMM-DD")</f>
        <v>abr-01</v>
      </c>
      <c r="AC882" s="334" t="e">
        <f>VLOOKUP(G882,'Archivo data rimac reclamos'!B:C,2,0)</f>
        <v>#N/A</v>
      </c>
      <c r="AD882" s="334" t="e">
        <f>VLOOKUP(Tabla1[[#This Row],[dn]],'Reporte de casos MAD'!H:W,16,0)</f>
        <v>#N/A</v>
      </c>
      <c r="AE882" s="328" t="e">
        <f>VLOOKUP(Tabla1[[#This Row],[dn]],'HOJA 3 MEDICAMENTOS'!G:Q,11,0)</f>
        <v>#N/A</v>
      </c>
      <c r="AF882" s="329" t="e">
        <f>VLOOKUP(Tabla1[[#This Row],[dn]],'base pendientes viva 1a'!C:Q,15,0)</f>
        <v>#N/A</v>
      </c>
      <c r="AG882" s="329"/>
      <c r="AH882" s="329"/>
      <c r="AI882" s="328" t="str">
        <f>VLOOKUP(Tabla1[[#This Row],[MOTIVO]],clasificador!A:C,2,0)</f>
        <v>Solicitud</v>
      </c>
      <c r="AJ882" s="328" t="str">
        <f>VLOOKUP(Tabla1[[#This Row],[MOTIVO]],clasificador!A:C,3,0)</f>
        <v>SOLICITUD</v>
      </c>
      <c r="AK882" s="329"/>
      <c r="AL882" s="119"/>
      <c r="AM882" s="119"/>
      <c r="AN882" s="119"/>
      <c r="AO882" s="119"/>
      <c r="AP882" s="119"/>
      <c r="AQ882" s="119"/>
      <c r="AR882" s="119"/>
      <c r="AS882" s="119"/>
      <c r="AT882" s="119"/>
      <c r="AU882" s="119"/>
    </row>
    <row r="883" spans="1:47" ht="18.75" customHeight="1">
      <c r="A883" s="328">
        <v>202604</v>
      </c>
      <c r="B883" s="328" t="s">
        <v>8299</v>
      </c>
      <c r="C883" s="328" t="s">
        <v>6348</v>
      </c>
      <c r="D883" s="328" t="s">
        <v>1067</v>
      </c>
      <c r="E883" s="120" t="s">
        <v>400</v>
      </c>
      <c r="F883" s="328" t="s">
        <v>2</v>
      </c>
      <c r="G883" s="391" t="s">
        <v>8840</v>
      </c>
      <c r="H883" s="334" t="s">
        <v>8841</v>
      </c>
      <c r="I883" s="329"/>
      <c r="J883" s="335"/>
      <c r="K883" s="328"/>
      <c r="L883" s="328"/>
      <c r="M883" s="328"/>
      <c r="N883" s="349" t="s">
        <v>6498</v>
      </c>
      <c r="O883" s="328" t="s">
        <v>299</v>
      </c>
      <c r="P883" s="340" t="s">
        <v>8842</v>
      </c>
      <c r="Q883" s="6" t="s">
        <v>270</v>
      </c>
      <c r="R883" s="317" t="s">
        <v>8453</v>
      </c>
      <c r="S883" s="328" t="s">
        <v>6353</v>
      </c>
      <c r="T883" s="338">
        <v>46113</v>
      </c>
      <c r="U883" s="359" t="s">
        <v>8843</v>
      </c>
      <c r="V883" s="338">
        <v>46118</v>
      </c>
      <c r="W883" s="328" t="s">
        <v>141</v>
      </c>
      <c r="X883" s="328">
        <v>1</v>
      </c>
      <c r="Y883" s="328" t="str">
        <f>IF(Tabla1[[#This Row],[ESTADO]]="ACTIVA","ACTIVA",IF(Tabla1[[#This Row],[ESTADO]]="CERRADA","CERRADA",IF(Tabla1[[#This Row],[ESTADO]]="TRASLADADA","CERRADA",IF(Tabla1[[#This Row],[ESTADO]]="DESMONTADA","CERRADA",IF(Tabla1[[#This Row],[ESTADO]]="SEGUIMIENTO","ACTIVA")))))</f>
        <v>CERRADA</v>
      </c>
      <c r="Z883" s="328" t="str">
        <f>+IF(Tabla1[[#This Row],[T. RESPUESTA]]&lt;=1,"24 HORAS",IF(Tabla1[[#This Row],[T. RESPUESTA]]=2,"48 HORAS",IF(Tabla1[[#This Row],[T. RESPUESTA]]=3,"72 HORAS",IF(Tabla1[[#This Row],[T. RESPUESTA]]=4,"96 HORAS",IF(Tabla1[[#This Row],[T. RESPUESTA]]=5,"120 HORAS",IF(Tabla1[[#This Row],[T. RESPUESTA]]&gt;=6,"6 DIAS O MAS","ERROR"))))))</f>
        <v>24 HORAS</v>
      </c>
      <c r="AA883" s="328" t="s">
        <v>6355</v>
      </c>
      <c r="AB883" s="120" t="str">
        <f>TEXT(Tabla1[[#This Row],[FECHA DEL INCIDENTE]],"MMM-DD")</f>
        <v>abr-01</v>
      </c>
      <c r="AC883" s="334" t="e">
        <f>VLOOKUP(G883,'Archivo data rimac reclamos'!B:C,2,0)</f>
        <v>#N/A</v>
      </c>
      <c r="AD883" s="334" t="e">
        <f>VLOOKUP(Tabla1[[#This Row],[dn]],'Reporte de casos MAD'!H:W,16,0)</f>
        <v>#N/A</v>
      </c>
      <c r="AE883" s="328" t="e">
        <f>VLOOKUP(Tabla1[[#This Row],[dn]],'HOJA 3 MEDICAMENTOS'!G:Q,11,0)</f>
        <v>#N/A</v>
      </c>
      <c r="AF883" s="329" t="e">
        <f>VLOOKUP(Tabla1[[#This Row],[dn]],'base pendientes viva 1a'!C:Q,15,0)</f>
        <v>#N/A</v>
      </c>
      <c r="AG883" s="329"/>
      <c r="AH883" s="329"/>
      <c r="AI883" s="328" t="str">
        <f>VLOOKUP(Tabla1[[#This Row],[MOTIVO]],clasificador!A:C,2,0)</f>
        <v>Atención Asistencial</v>
      </c>
      <c r="AJ883" s="328" t="str">
        <f>VLOOKUP(Tabla1[[#This Row],[MOTIVO]],clasificador!A:C,3,0)</f>
        <v>CALIDAD</v>
      </c>
      <c r="AK883" s="329"/>
      <c r="AL883" s="119"/>
      <c r="AM883" s="119"/>
      <c r="AN883" s="119"/>
      <c r="AO883" s="119"/>
      <c r="AP883" s="119"/>
      <c r="AQ883" s="119"/>
      <c r="AR883" s="119"/>
      <c r="AS883" s="119"/>
      <c r="AT883" s="119"/>
      <c r="AU883" s="119"/>
    </row>
    <row r="884" spans="1:47" ht="18.75" customHeight="1">
      <c r="A884" s="328">
        <v>202604</v>
      </c>
      <c r="B884" s="328" t="s">
        <v>8299</v>
      </c>
      <c r="C884" s="328" t="s">
        <v>6348</v>
      </c>
      <c r="D884" s="328" t="s">
        <v>1067</v>
      </c>
      <c r="E884" s="120" t="s">
        <v>400</v>
      </c>
      <c r="F884" s="328" t="s">
        <v>2</v>
      </c>
      <c r="G884" s="392">
        <v>10223521</v>
      </c>
      <c r="H884" s="334" t="s">
        <v>8844</v>
      </c>
      <c r="I884" s="329"/>
      <c r="J884" s="335"/>
      <c r="K884" s="328"/>
      <c r="L884" s="328"/>
      <c r="M884" s="328"/>
      <c r="N884" s="349" t="s">
        <v>6498</v>
      </c>
      <c r="O884" s="328" t="s">
        <v>299</v>
      </c>
      <c r="P884" s="336" t="s">
        <v>8845</v>
      </c>
      <c r="Q884" s="6" t="s">
        <v>313</v>
      </c>
      <c r="R884" s="317" t="s">
        <v>400</v>
      </c>
      <c r="S884" s="328" t="s">
        <v>6539</v>
      </c>
      <c r="T884" s="338">
        <v>46113</v>
      </c>
      <c r="U884" s="359" t="s">
        <v>8846</v>
      </c>
      <c r="V884" s="338">
        <v>46113</v>
      </c>
      <c r="W884" s="328" t="s">
        <v>141</v>
      </c>
      <c r="X884" s="328">
        <f>NETWORKDAYS(Tabla1[[#This Row],[FECHA DEL INCIDENTE]],Tabla1[[#This Row],[FECHA DE RESPUESTA]])</f>
        <v>1</v>
      </c>
      <c r="Y884" s="328" t="str">
        <f>IF(Tabla1[[#This Row],[ESTADO]]="ACTIVA","ACTIVA",IF(Tabla1[[#This Row],[ESTADO]]="CERRADA","CERRADA",IF(Tabla1[[#This Row],[ESTADO]]="TRASLADADA","CERRADA",IF(Tabla1[[#This Row],[ESTADO]]="DESMONTADA","CERRADA",IF(Tabla1[[#This Row],[ESTADO]]="SEGUIMIENTO","ACTIVA")))))</f>
        <v>CERRADA</v>
      </c>
      <c r="Z884" s="328" t="str">
        <f>+IF(Tabla1[[#This Row],[T. RESPUESTA]]&lt;=1,"24 HORAS",IF(Tabla1[[#This Row],[T. RESPUESTA]]=2,"48 HORAS",IF(Tabla1[[#This Row],[T. RESPUESTA]]=3,"72 HORAS",IF(Tabla1[[#This Row],[T. RESPUESTA]]=4,"96 HORAS",IF(Tabla1[[#This Row],[T. RESPUESTA]]=5,"120 HORAS",IF(Tabla1[[#This Row],[T. RESPUESTA]]&gt;=6,"6 DIAS O MAS","ERROR"))))))</f>
        <v>24 HORAS</v>
      </c>
      <c r="AA884" s="328" t="s">
        <v>6355</v>
      </c>
      <c r="AB884" s="120" t="str">
        <f>TEXT(Tabla1[[#This Row],[FECHA DEL INCIDENTE]],"MMM-DD")</f>
        <v>abr-01</v>
      </c>
      <c r="AC884" s="334" t="e">
        <f>VLOOKUP(G884,'Archivo data rimac reclamos'!B:C,2,0)</f>
        <v>#N/A</v>
      </c>
      <c r="AD884" s="334" t="e">
        <f>VLOOKUP(Tabla1[[#This Row],[dn]],'Reporte de casos MAD'!H:W,16,0)</f>
        <v>#N/A</v>
      </c>
      <c r="AE884" s="328" t="e">
        <f>VLOOKUP(Tabla1[[#This Row],[dn]],'HOJA 3 MEDICAMENTOS'!G:Q,11,0)</f>
        <v>#N/A</v>
      </c>
      <c r="AF884" s="329" t="e">
        <f>VLOOKUP(Tabla1[[#This Row],[dn]],'base pendientes viva 1a'!C:Q,15,0)</f>
        <v>#N/A</v>
      </c>
      <c r="AG884" s="329"/>
      <c r="AH884" s="329"/>
      <c r="AI884" s="328" t="str">
        <f>VLOOKUP(Tabla1[[#This Row],[MOTIVO]],clasificador!A:C,2,0)</f>
        <v>Acceso</v>
      </c>
      <c r="AJ884" s="328" t="str">
        <f>VLOOKUP(Tabla1[[#This Row],[MOTIVO]],clasificador!A:C,3,0)</f>
        <v>SERVICIO</v>
      </c>
      <c r="AK884" s="329"/>
      <c r="AL884" s="119"/>
      <c r="AM884" s="119"/>
      <c r="AN884" s="119"/>
      <c r="AO884" s="119"/>
      <c r="AP884" s="119"/>
      <c r="AQ884" s="119"/>
      <c r="AR884" s="119"/>
      <c r="AS884" s="119"/>
      <c r="AT884" s="119"/>
      <c r="AU884" s="119"/>
    </row>
    <row r="885" spans="1:47" ht="18.75" customHeight="1">
      <c r="A885" s="328">
        <v>202603</v>
      </c>
      <c r="B885" s="328" t="s">
        <v>8299</v>
      </c>
      <c r="C885" s="328" t="s">
        <v>6348</v>
      </c>
      <c r="D885" s="328" t="s">
        <v>1067</v>
      </c>
      <c r="E885" s="120" t="s">
        <v>400</v>
      </c>
      <c r="F885" s="328" t="s">
        <v>2</v>
      </c>
      <c r="G885" s="295" t="s">
        <v>8847</v>
      </c>
      <c r="H885" s="153" t="s">
        <v>8848</v>
      </c>
      <c r="I885" s="329"/>
      <c r="J885" s="207">
        <v>933368905</v>
      </c>
      <c r="K885" s="328"/>
      <c r="L885" s="328"/>
      <c r="M885" s="328"/>
      <c r="N885" s="349" t="s">
        <v>6498</v>
      </c>
      <c r="O885" s="328" t="s">
        <v>299</v>
      </c>
      <c r="P885" s="336" t="s">
        <v>8849</v>
      </c>
      <c r="Q885" s="6" t="s">
        <v>313</v>
      </c>
      <c r="R885" s="317" t="s">
        <v>8453</v>
      </c>
      <c r="S885" s="328" t="s">
        <v>6539</v>
      </c>
      <c r="T885" s="370">
        <v>46095</v>
      </c>
      <c r="U885" s="359" t="s">
        <v>8850</v>
      </c>
      <c r="V885" s="338">
        <v>46118</v>
      </c>
      <c r="W885" s="328" t="s">
        <v>141</v>
      </c>
      <c r="X885" s="328">
        <v>1</v>
      </c>
      <c r="Y885" s="328" t="str">
        <f>IF(Tabla1[[#This Row],[ESTADO]]="ACTIVA","ACTIVA",IF(Tabla1[[#This Row],[ESTADO]]="CERRADA","CERRADA",IF(Tabla1[[#This Row],[ESTADO]]="TRASLADADA","CERRADA",IF(Tabla1[[#This Row],[ESTADO]]="DESMONTADA","CERRADA",IF(Tabla1[[#This Row],[ESTADO]]="SEGUIMIENTO","ACTIVA")))))</f>
        <v>CERRADA</v>
      </c>
      <c r="Z885" s="328" t="str">
        <f>+IF(Tabla1[[#This Row],[T. RESPUESTA]]&lt;=1,"24 HORAS",IF(Tabla1[[#This Row],[T. RESPUESTA]]=2,"48 HORAS",IF(Tabla1[[#This Row],[T. RESPUESTA]]=3,"72 HORAS",IF(Tabla1[[#This Row],[T. RESPUESTA]]=4,"96 HORAS",IF(Tabla1[[#This Row],[T. RESPUESTA]]=5,"120 HORAS",IF(Tabla1[[#This Row],[T. RESPUESTA]]&gt;=6,"6 DIAS O MAS","ERROR"))))))</f>
        <v>24 HORAS</v>
      </c>
      <c r="AA885" s="328" t="s">
        <v>6355</v>
      </c>
      <c r="AB885" s="120" t="str">
        <f>TEXT(Tabla1[[#This Row],[FECHA DEL INCIDENTE]],"MMM-DD")</f>
        <v>mar-14</v>
      </c>
      <c r="AC885" s="334" t="e">
        <f>VLOOKUP(G885,'Archivo data rimac reclamos'!B:C,2,0)</f>
        <v>#N/A</v>
      </c>
      <c r="AD885" s="334" t="e">
        <f>VLOOKUP(Tabla1[[#This Row],[dn]],'Reporte de casos MAD'!H:W,16,0)</f>
        <v>#N/A</v>
      </c>
      <c r="AE885" s="328" t="e">
        <f>VLOOKUP(Tabla1[[#This Row],[dn]],'HOJA 3 MEDICAMENTOS'!G:Q,11,0)</f>
        <v>#N/A</v>
      </c>
      <c r="AF885" s="329" t="e">
        <f>VLOOKUP(Tabla1[[#This Row],[dn]],'base pendientes viva 1a'!C:Q,15,0)</f>
        <v>#N/A</v>
      </c>
      <c r="AG885" s="329"/>
      <c r="AH885" s="329"/>
      <c r="AI885" s="328" t="str">
        <f>VLOOKUP(Tabla1[[#This Row],[MOTIVO]],clasificador!A:C,2,0)</f>
        <v>Acceso</v>
      </c>
      <c r="AJ885" s="328" t="str">
        <f>VLOOKUP(Tabla1[[#This Row],[MOTIVO]],clasificador!A:C,3,0)</f>
        <v>SERVICIO</v>
      </c>
      <c r="AK885" s="329"/>
      <c r="AL885" s="119"/>
      <c r="AM885" s="119"/>
      <c r="AN885" s="119"/>
      <c r="AO885" s="119"/>
      <c r="AP885" s="119"/>
      <c r="AQ885" s="119"/>
      <c r="AR885" s="119"/>
      <c r="AS885" s="119"/>
      <c r="AT885" s="119"/>
      <c r="AU885" s="119"/>
    </row>
    <row r="886" spans="1:47" ht="18.75" customHeight="1">
      <c r="A886" s="328">
        <v>202604</v>
      </c>
      <c r="B886" s="328" t="s">
        <v>8299</v>
      </c>
      <c r="C886" s="328" t="s">
        <v>6348</v>
      </c>
      <c r="D886" s="328" t="s">
        <v>1067</v>
      </c>
      <c r="E886" s="120" t="s">
        <v>400</v>
      </c>
      <c r="F886" s="328" t="s">
        <v>2</v>
      </c>
      <c r="G886" s="392">
        <v>47389357</v>
      </c>
      <c r="H886" s="184" t="s">
        <v>8851</v>
      </c>
      <c r="I886" s="329"/>
      <c r="J886" s="335"/>
      <c r="K886" s="328"/>
      <c r="L886" s="328"/>
      <c r="M886" s="328"/>
      <c r="N886" s="349" t="s">
        <v>6498</v>
      </c>
      <c r="O886" s="328" t="s">
        <v>299</v>
      </c>
      <c r="P886" s="336" t="s">
        <v>8852</v>
      </c>
      <c r="Q886" s="6" t="s">
        <v>313</v>
      </c>
      <c r="R886" s="317" t="s">
        <v>8453</v>
      </c>
      <c r="S886" s="328" t="s">
        <v>6539</v>
      </c>
      <c r="T886" s="338">
        <v>46118</v>
      </c>
      <c r="U886" s="359" t="s">
        <v>8853</v>
      </c>
      <c r="V886" s="338">
        <v>46118</v>
      </c>
      <c r="W886" s="328" t="s">
        <v>141</v>
      </c>
      <c r="X886" s="328">
        <v>1</v>
      </c>
      <c r="Y886" s="328" t="str">
        <f>IF(Tabla1[[#This Row],[ESTADO]]="ACTIVA","ACTIVA",IF(Tabla1[[#This Row],[ESTADO]]="CERRADA","CERRADA",IF(Tabla1[[#This Row],[ESTADO]]="TRASLADADA","CERRADA",IF(Tabla1[[#This Row],[ESTADO]]="DESMONTADA","CERRADA",IF(Tabla1[[#This Row],[ESTADO]]="SEGUIMIENTO","ACTIVA")))))</f>
        <v>CERRADA</v>
      </c>
      <c r="Z886" s="328" t="str">
        <f>+IF(Tabla1[[#This Row],[T. RESPUESTA]]&lt;=1,"24 HORAS",IF(Tabla1[[#This Row],[T. RESPUESTA]]=2,"48 HORAS",IF(Tabla1[[#This Row],[T. RESPUESTA]]=3,"72 HORAS",IF(Tabla1[[#This Row],[T. RESPUESTA]]=4,"96 HORAS",IF(Tabla1[[#This Row],[T. RESPUESTA]]=5,"120 HORAS",IF(Tabla1[[#This Row],[T. RESPUESTA]]&gt;=6,"6 DIAS O MAS","ERROR"))))))</f>
        <v>24 HORAS</v>
      </c>
      <c r="AA886" s="328" t="s">
        <v>6355</v>
      </c>
      <c r="AB886" s="120" t="str">
        <f>TEXT(Tabla1[[#This Row],[FECHA DEL INCIDENTE]],"MMM-DD")</f>
        <v>abr-06</v>
      </c>
      <c r="AC886" s="334" t="e">
        <f>VLOOKUP(G886,'Archivo data rimac reclamos'!B:C,2,0)</f>
        <v>#N/A</v>
      </c>
      <c r="AD886" s="334" t="e">
        <f>VLOOKUP(Tabla1[[#This Row],[dn]],'Reporte de casos MAD'!H:W,16,0)</f>
        <v>#N/A</v>
      </c>
      <c r="AE886" s="328" t="e">
        <f>VLOOKUP(Tabla1[[#This Row],[dn]],'HOJA 3 MEDICAMENTOS'!G:Q,11,0)</f>
        <v>#N/A</v>
      </c>
      <c r="AF886" s="329" t="e">
        <f>VLOOKUP(Tabla1[[#This Row],[dn]],'base pendientes viva 1a'!C:Q,15,0)</f>
        <v>#N/A</v>
      </c>
      <c r="AG886" s="329"/>
      <c r="AH886" s="329"/>
      <c r="AI886" s="328" t="str">
        <f>VLOOKUP(Tabla1[[#This Row],[MOTIVO]],clasificador!A:C,2,0)</f>
        <v>Acceso</v>
      </c>
      <c r="AJ886" s="328" t="str">
        <f>VLOOKUP(Tabla1[[#This Row],[MOTIVO]],clasificador!A:C,3,0)</f>
        <v>SERVICIO</v>
      </c>
      <c r="AK886" s="329"/>
      <c r="AL886" s="119"/>
      <c r="AM886" s="119"/>
      <c r="AN886" s="119"/>
      <c r="AO886" s="119"/>
      <c r="AP886" s="119"/>
      <c r="AQ886" s="119"/>
      <c r="AR886" s="119"/>
      <c r="AS886" s="119"/>
      <c r="AT886" s="119"/>
      <c r="AU886" s="119"/>
    </row>
    <row r="887" spans="1:47" ht="18.75" customHeight="1">
      <c r="A887" s="328">
        <v>202604</v>
      </c>
      <c r="B887" s="328" t="s">
        <v>8299</v>
      </c>
      <c r="C887" s="328" t="s">
        <v>6348</v>
      </c>
      <c r="D887" s="328" t="s">
        <v>1067</v>
      </c>
      <c r="E887" s="120" t="s">
        <v>400</v>
      </c>
      <c r="F887" s="328" t="s">
        <v>2</v>
      </c>
      <c r="G887" s="296" t="s">
        <v>8854</v>
      </c>
      <c r="H887" s="153" t="s">
        <v>8855</v>
      </c>
      <c r="I887" s="329"/>
      <c r="J887" s="335"/>
      <c r="K887" s="328"/>
      <c r="L887" s="328"/>
      <c r="M887" s="328"/>
      <c r="N887" s="349" t="s">
        <v>6498</v>
      </c>
      <c r="O887" s="328" t="s">
        <v>299</v>
      </c>
      <c r="P887" s="336" t="s">
        <v>8856</v>
      </c>
      <c r="Q887" s="6" t="s">
        <v>428</v>
      </c>
      <c r="R887" s="317" t="s">
        <v>400</v>
      </c>
      <c r="S887" s="328" t="s">
        <v>6539</v>
      </c>
      <c r="T887" s="338">
        <v>46119</v>
      </c>
      <c r="U887" s="359" t="s">
        <v>8857</v>
      </c>
      <c r="V887" s="338">
        <v>46119</v>
      </c>
      <c r="W887" s="328" t="s">
        <v>141</v>
      </c>
      <c r="X887" s="328">
        <v>1</v>
      </c>
      <c r="Y887" s="328" t="str">
        <f>IF(Tabla1[[#This Row],[ESTADO]]="ACTIVA","ACTIVA",IF(Tabla1[[#This Row],[ESTADO]]="CERRADA","CERRADA",IF(Tabla1[[#This Row],[ESTADO]]="TRASLADADA","CERRADA",IF(Tabla1[[#This Row],[ESTADO]]="DESMONTADA","CERRADA",IF(Tabla1[[#This Row],[ESTADO]]="SEGUIMIENTO","ACTIVA")))))</f>
        <v>CERRADA</v>
      </c>
      <c r="Z887" s="328" t="str">
        <f>+IF(Tabla1[[#This Row],[T. RESPUESTA]]&lt;=1,"24 HORAS",IF(Tabla1[[#This Row],[T. RESPUESTA]]=2,"48 HORAS",IF(Tabla1[[#This Row],[T. RESPUESTA]]=3,"72 HORAS",IF(Tabla1[[#This Row],[T. RESPUESTA]]=4,"96 HORAS",IF(Tabla1[[#This Row],[T. RESPUESTA]]=5,"120 HORAS",IF(Tabla1[[#This Row],[T. RESPUESTA]]&gt;=6,"6 DIAS O MAS","ERROR"))))))</f>
        <v>24 HORAS</v>
      </c>
      <c r="AA887" s="328" t="s">
        <v>6355</v>
      </c>
      <c r="AB887" s="120" t="str">
        <f>TEXT(Tabla1[[#This Row],[FECHA DEL INCIDENTE]],"MMM-DD")</f>
        <v>abr-07</v>
      </c>
      <c r="AC887" s="334" t="e">
        <f>VLOOKUP(G887,'Archivo data rimac reclamos'!B:C,2,0)</f>
        <v>#N/A</v>
      </c>
      <c r="AD887" s="334" t="e">
        <f>VLOOKUP(Tabla1[[#This Row],[dn]],'Reporte de casos MAD'!H:W,16,0)</f>
        <v>#N/A</v>
      </c>
      <c r="AE887" s="328" t="e">
        <f>VLOOKUP(Tabla1[[#This Row],[dn]],'HOJA 3 MEDICAMENTOS'!G:Q,11,0)</f>
        <v>#N/A</v>
      </c>
      <c r="AF887" s="329" t="e">
        <f>VLOOKUP(Tabla1[[#This Row],[dn]],'base pendientes viva 1a'!C:Q,15,0)</f>
        <v>#N/A</v>
      </c>
      <c r="AG887" s="329"/>
      <c r="AH887" s="329"/>
      <c r="AI887" s="328" t="e">
        <f>VLOOKUP(Tabla1[[#This Row],[MOTIVO]],clasificador!A:C,2,0)</f>
        <v>#N/A</v>
      </c>
      <c r="AJ887" s="328" t="e">
        <f>VLOOKUP(Tabla1[[#This Row],[MOTIVO]],clasificador!A:C,3,0)</f>
        <v>#N/A</v>
      </c>
      <c r="AK887" s="329"/>
      <c r="AL887" s="119"/>
      <c r="AM887" s="119"/>
      <c r="AN887" s="119"/>
      <c r="AO887" s="119"/>
      <c r="AP887" s="119"/>
      <c r="AQ887" s="119"/>
      <c r="AR887" s="119"/>
      <c r="AS887" s="119"/>
      <c r="AT887" s="119"/>
      <c r="AU887" s="119"/>
    </row>
    <row r="888" spans="1:47" ht="18.75" hidden="1" customHeight="1">
      <c r="A888" s="328">
        <v>202604</v>
      </c>
      <c r="B888" s="328" t="s">
        <v>8299</v>
      </c>
      <c r="C888" s="328" t="s">
        <v>6348</v>
      </c>
      <c r="D888" s="328" t="s">
        <v>1067</v>
      </c>
      <c r="E888" s="120" t="s">
        <v>400</v>
      </c>
      <c r="F888" s="328" t="s">
        <v>2</v>
      </c>
      <c r="G888" s="392" t="s">
        <v>8858</v>
      </c>
      <c r="H888" s="153" t="s">
        <v>8859</v>
      </c>
      <c r="I888" s="329"/>
      <c r="J888" s="335"/>
      <c r="K888" s="328"/>
      <c r="L888" s="328"/>
      <c r="M888" s="328"/>
      <c r="N888" s="349" t="s">
        <v>6498</v>
      </c>
      <c r="O888" s="328" t="s">
        <v>299</v>
      </c>
      <c r="P888" s="336" t="s">
        <v>8860</v>
      </c>
      <c r="Q888" s="340" t="s">
        <v>270</v>
      </c>
      <c r="R888" s="364" t="s">
        <v>8429</v>
      </c>
      <c r="S888" s="328" t="s">
        <v>6539</v>
      </c>
      <c r="T888" s="338">
        <v>46119</v>
      </c>
      <c r="U888" s="359" t="s">
        <v>8861</v>
      </c>
      <c r="V888" s="338">
        <v>46120</v>
      </c>
      <c r="W888" s="328" t="s">
        <v>141</v>
      </c>
      <c r="X888" s="328">
        <v>1</v>
      </c>
      <c r="Y888" s="328" t="str">
        <f>IF(Tabla1[[#This Row],[ESTADO]]="ACTIVA","ACTIVA",IF(Tabla1[[#This Row],[ESTADO]]="CERRADA","CERRADA",IF(Tabla1[[#This Row],[ESTADO]]="TRASLADADA","CERRADA",IF(Tabla1[[#This Row],[ESTADO]]="DESMONTADA","CERRADA",IF(Tabla1[[#This Row],[ESTADO]]="SEGUIMIENTO","ACTIVA")))))</f>
        <v>CERRADA</v>
      </c>
      <c r="Z888" s="328" t="str">
        <f>+IF(Tabla1[[#This Row],[T. RESPUESTA]]&lt;=1,"24 HORAS",IF(Tabla1[[#This Row],[T. RESPUESTA]]=2,"48 HORAS",IF(Tabla1[[#This Row],[T. RESPUESTA]]=3,"72 HORAS",IF(Tabla1[[#This Row],[T. RESPUESTA]]=4,"96 HORAS",IF(Tabla1[[#This Row],[T. RESPUESTA]]=5,"120 HORAS",IF(Tabla1[[#This Row],[T. RESPUESTA]]&gt;=6,"6 DIAS O MAS","ERROR"))))))</f>
        <v>24 HORAS</v>
      </c>
      <c r="AA888" s="328" t="s">
        <v>6355</v>
      </c>
      <c r="AB888" s="120" t="str">
        <f>TEXT(Tabla1[[#This Row],[FECHA DEL INCIDENTE]],"MMM-DD")</f>
        <v>abr-07</v>
      </c>
      <c r="AC888" s="334" t="e">
        <f>VLOOKUP(G888,'Archivo data rimac reclamos'!B:C,2,0)</f>
        <v>#N/A</v>
      </c>
      <c r="AD888" s="334" t="e">
        <f>VLOOKUP(Tabla1[[#This Row],[dn]],'Reporte de casos MAD'!H:W,16,0)</f>
        <v>#N/A</v>
      </c>
      <c r="AE888" s="328" t="e">
        <f>VLOOKUP(Tabla1[[#This Row],[dn]],'HOJA 3 MEDICAMENTOS'!G:Q,11,0)</f>
        <v>#N/A</v>
      </c>
      <c r="AF888" s="329" t="e">
        <f>VLOOKUP(Tabla1[[#This Row],[dn]],'base pendientes viva 1a'!C:Q,15,0)</f>
        <v>#N/A</v>
      </c>
      <c r="AG888" s="329"/>
      <c r="AH888" s="329"/>
      <c r="AI888" s="328" t="str">
        <f>VLOOKUP(Tabla1[[#This Row],[MOTIVO]],clasificador!A:C,2,0)</f>
        <v>Atención Asistencial</v>
      </c>
      <c r="AJ888" s="328" t="str">
        <f>VLOOKUP(Tabla1[[#This Row],[MOTIVO]],clasificador!A:C,3,0)</f>
        <v>CALIDAD</v>
      </c>
      <c r="AK888" s="329"/>
      <c r="AL888" s="119"/>
      <c r="AM888" s="119"/>
      <c r="AN888" s="119"/>
      <c r="AO888" s="119"/>
      <c r="AP888" s="119"/>
      <c r="AQ888" s="119"/>
      <c r="AR888" s="119"/>
      <c r="AS888" s="119"/>
      <c r="AT888" s="119"/>
      <c r="AU888" s="119"/>
    </row>
    <row r="889" spans="1:47" ht="18.75" customHeight="1">
      <c r="A889" s="328">
        <f>YEAR(Tabla1[[#This Row],[FECHA DEL INCIDENTE]])*100+MONTH(Tabla1[[#This Row],[FECHA DEL INCIDENTE]])</f>
        <v>202604</v>
      </c>
      <c r="B889" s="328" t="s">
        <v>8299</v>
      </c>
      <c r="C889" s="328" t="s">
        <v>6348</v>
      </c>
      <c r="D889" s="328" t="s">
        <v>1067</v>
      </c>
      <c r="E889" s="120" t="s">
        <v>400</v>
      </c>
      <c r="F889" s="328" t="s">
        <v>2</v>
      </c>
      <c r="G889" s="297">
        <v>23272853</v>
      </c>
      <c r="H889" s="334" t="s">
        <v>8862</v>
      </c>
      <c r="I889" s="329"/>
      <c r="J889" s="335"/>
      <c r="K889" s="328"/>
      <c r="L889" s="328"/>
      <c r="M889" s="328"/>
      <c r="N889" s="349" t="s">
        <v>6498</v>
      </c>
      <c r="O889" s="328" t="s">
        <v>299</v>
      </c>
      <c r="P889" s="336" t="s">
        <v>8863</v>
      </c>
      <c r="Q889" s="6" t="s">
        <v>270</v>
      </c>
      <c r="R889" s="317" t="s">
        <v>8453</v>
      </c>
      <c r="S889" s="328" t="s">
        <v>6353</v>
      </c>
      <c r="T889" s="338">
        <v>46118</v>
      </c>
      <c r="U889" s="359" t="s">
        <v>8864</v>
      </c>
      <c r="V889" s="338">
        <v>46120</v>
      </c>
      <c r="W889" s="328" t="s">
        <v>141</v>
      </c>
      <c r="X889" s="328">
        <v>2</v>
      </c>
      <c r="Y889" s="328" t="str">
        <f>IF(Tabla1[[#This Row],[ESTADO]]="ACTIVA","ACTIVA",IF(Tabla1[[#This Row],[ESTADO]]="CERRADA","CERRADA",IF(Tabla1[[#This Row],[ESTADO]]="TRASLADADA","CERRADA",IF(Tabla1[[#This Row],[ESTADO]]="DESMONTADA","CERRADA",IF(Tabla1[[#This Row],[ESTADO]]="SEGUIMIENTO","ACTIVA")))))</f>
        <v>CERRADA</v>
      </c>
      <c r="Z889" s="328" t="str">
        <f>+IF(Tabla1[[#This Row],[T. RESPUESTA]]&lt;=1,"24 HORAS",IF(Tabla1[[#This Row],[T. RESPUESTA]]=2,"48 HORAS",IF(Tabla1[[#This Row],[T. RESPUESTA]]=3,"72 HORAS",IF(Tabla1[[#This Row],[T. RESPUESTA]]=4,"96 HORAS",IF(Tabla1[[#This Row],[T. RESPUESTA]]=5,"120 HORAS",IF(Tabla1[[#This Row],[T. RESPUESTA]]&gt;=6,"6 DIAS O MAS","ERROR"))))))</f>
        <v>48 HORAS</v>
      </c>
      <c r="AA889" s="328" t="s">
        <v>6355</v>
      </c>
      <c r="AB889" s="120" t="str">
        <f>TEXT(Tabla1[[#This Row],[FECHA DEL INCIDENTE]],"MMM-DD")</f>
        <v>abr-06</v>
      </c>
      <c r="AC889" s="334" t="e">
        <f>VLOOKUP(G889,'Archivo data rimac reclamos'!B:C,2,0)</f>
        <v>#N/A</v>
      </c>
      <c r="AD889" s="334" t="e">
        <f>VLOOKUP(Tabla1[[#This Row],[dn]],'Reporte de casos MAD'!H:W,16,0)</f>
        <v>#N/A</v>
      </c>
      <c r="AE889" s="328" t="e">
        <f>VLOOKUP(Tabla1[[#This Row],[dn]],'HOJA 3 MEDICAMENTOS'!G:Q,11,0)</f>
        <v>#N/A</v>
      </c>
      <c r="AF889" s="329" t="e">
        <f>VLOOKUP(Tabla1[[#This Row],[dn]],'base pendientes viva 1a'!C:Q,15,0)</f>
        <v>#N/A</v>
      </c>
      <c r="AG889" s="329"/>
      <c r="AH889" s="329"/>
      <c r="AI889" s="328" t="str">
        <f>VLOOKUP(Tabla1[[#This Row],[MOTIVO]],clasificador!A:C,2,0)</f>
        <v>Atención Asistencial</v>
      </c>
      <c r="AJ889" s="328" t="str">
        <f>VLOOKUP(Tabla1[[#This Row],[MOTIVO]],clasificador!A:C,3,0)</f>
        <v>CALIDAD</v>
      </c>
      <c r="AK889" s="329"/>
      <c r="AL889" s="119"/>
      <c r="AM889" s="119"/>
      <c r="AN889" s="119"/>
      <c r="AO889" s="119"/>
      <c r="AP889" s="119"/>
      <c r="AQ889" s="119"/>
      <c r="AR889" s="119"/>
      <c r="AS889" s="119"/>
      <c r="AT889" s="119"/>
      <c r="AU889" s="119"/>
    </row>
    <row r="890" spans="1:47" ht="18.75" customHeight="1">
      <c r="A890" s="328">
        <v>202604</v>
      </c>
      <c r="B890" s="328" t="s">
        <v>8299</v>
      </c>
      <c r="C890" s="328" t="s">
        <v>6348</v>
      </c>
      <c r="D890" s="328" t="s">
        <v>1067</v>
      </c>
      <c r="E890" s="120" t="s">
        <v>400</v>
      </c>
      <c r="F890" s="328" t="s">
        <v>2</v>
      </c>
      <c r="G890" s="298">
        <v>73896517</v>
      </c>
      <c r="H890" s="71" t="s">
        <v>8865</v>
      </c>
      <c r="I890" s="329"/>
      <c r="J890" s="257">
        <v>976563431</v>
      </c>
      <c r="K890" s="328"/>
      <c r="L890" s="328"/>
      <c r="M890" s="328"/>
      <c r="N890" s="349" t="s">
        <v>6498</v>
      </c>
      <c r="O890" s="328" t="s">
        <v>299</v>
      </c>
      <c r="P890" s="336" t="s">
        <v>8866</v>
      </c>
      <c r="Q890" s="155" t="s">
        <v>6352</v>
      </c>
      <c r="R890" s="317" t="s">
        <v>8453</v>
      </c>
      <c r="S890" s="328" t="s">
        <v>6353</v>
      </c>
      <c r="T890" s="338">
        <v>46121</v>
      </c>
      <c r="U890" s="213" t="s">
        <v>8867</v>
      </c>
      <c r="V890" s="338">
        <v>46121</v>
      </c>
      <c r="W890" s="328" t="s">
        <v>141</v>
      </c>
      <c r="X890" s="328">
        <v>1</v>
      </c>
      <c r="Y890" s="328" t="str">
        <f>IF(Tabla1[[#This Row],[ESTADO]]="ACTIVA","ACTIVA",IF(Tabla1[[#This Row],[ESTADO]]="CERRADA","CERRADA",IF(Tabla1[[#This Row],[ESTADO]]="TRASLADADA","CERRADA",IF(Tabla1[[#This Row],[ESTADO]]="DESMONTADA","CERRADA",IF(Tabla1[[#This Row],[ESTADO]]="SEGUIMIENTO","ACTIVA")))))</f>
        <v>CERRADA</v>
      </c>
      <c r="Z890" s="328" t="str">
        <f>+IF(Tabla1[[#This Row],[T. RESPUESTA]]&lt;=1,"24 HORAS",IF(Tabla1[[#This Row],[T. RESPUESTA]]=2,"48 HORAS",IF(Tabla1[[#This Row],[T. RESPUESTA]]=3,"72 HORAS",IF(Tabla1[[#This Row],[T. RESPUESTA]]=4,"96 HORAS",IF(Tabla1[[#This Row],[T. RESPUESTA]]=5,"120 HORAS",IF(Tabla1[[#This Row],[T. RESPUESTA]]&gt;=6,"6 DIAS O MAS","ERROR"))))))</f>
        <v>24 HORAS</v>
      </c>
      <c r="AA890" s="328" t="s">
        <v>6355</v>
      </c>
      <c r="AB890" s="120" t="str">
        <f>TEXT(Tabla1[[#This Row],[FECHA DEL INCIDENTE]],"MMM-DD")</f>
        <v>abr-09</v>
      </c>
      <c r="AC890" s="334" t="e">
        <f>VLOOKUP(G890,'Archivo data rimac reclamos'!B:C,2,0)</f>
        <v>#N/A</v>
      </c>
      <c r="AD890" s="334" t="e">
        <f>VLOOKUP(Tabla1[[#This Row],[dn]],'Reporte de casos MAD'!H:W,16,0)</f>
        <v>#N/A</v>
      </c>
      <c r="AE890" s="328" t="e">
        <f>VLOOKUP(Tabla1[[#This Row],[dn]],'HOJA 3 MEDICAMENTOS'!G:Q,11,0)</f>
        <v>#N/A</v>
      </c>
      <c r="AF890" s="329" t="e">
        <f>VLOOKUP(Tabla1[[#This Row],[dn]],'base pendientes viva 1a'!C:Q,15,0)</f>
        <v>#N/A</v>
      </c>
      <c r="AG890" s="329"/>
      <c r="AH890" s="329"/>
      <c r="AI890" s="328" t="str">
        <f>VLOOKUP(Tabla1[[#This Row],[MOTIVO]],clasificador!A:C,2,0)</f>
        <v>Medicamentos</v>
      </c>
      <c r="AJ890" s="328" t="str">
        <f>VLOOKUP(Tabla1[[#This Row],[MOTIVO]],clasificador!A:C,3,0)</f>
        <v>SERVICIO</v>
      </c>
      <c r="AK890" s="329"/>
      <c r="AL890" s="119"/>
      <c r="AM890" s="119"/>
      <c r="AN890" s="119"/>
      <c r="AO890" s="119"/>
      <c r="AP890" s="119"/>
      <c r="AQ890" s="119"/>
      <c r="AR890" s="119"/>
      <c r="AS890" s="119"/>
      <c r="AT890" s="119"/>
      <c r="AU890" s="119"/>
    </row>
    <row r="891" spans="1:47" ht="18.75" customHeight="1">
      <c r="A891" s="328">
        <f>YEAR(Tabla1[[#This Row],[FECHA DEL INCIDENTE]])*100+MONTH(Tabla1[[#This Row],[FECHA DEL INCIDENTE]])</f>
        <v>202604</v>
      </c>
      <c r="B891" s="328" t="s">
        <v>8299</v>
      </c>
      <c r="C891" s="328" t="s">
        <v>6348</v>
      </c>
      <c r="D891" s="328" t="s">
        <v>1067</v>
      </c>
      <c r="E891" s="120" t="s">
        <v>400</v>
      </c>
      <c r="F891" s="328" t="s">
        <v>2</v>
      </c>
      <c r="G891" s="297">
        <v>15984969</v>
      </c>
      <c r="H891" s="171" t="s">
        <v>8868</v>
      </c>
      <c r="I891" s="329"/>
      <c r="J891" s="174">
        <v>942474789</v>
      </c>
      <c r="K891" s="328"/>
      <c r="L891" s="328"/>
      <c r="M891" s="328"/>
      <c r="N891" s="349" t="s">
        <v>6498</v>
      </c>
      <c r="O891" s="328" t="s">
        <v>299</v>
      </c>
      <c r="P891" s="336" t="s">
        <v>8869</v>
      </c>
      <c r="Q891" s="261" t="s">
        <v>428</v>
      </c>
      <c r="R891" s="317" t="s">
        <v>8453</v>
      </c>
      <c r="S891" s="328" t="s">
        <v>6539</v>
      </c>
      <c r="T891" s="338">
        <v>46122</v>
      </c>
      <c r="U891" s="213" t="s">
        <v>8870</v>
      </c>
      <c r="V891" s="338">
        <v>46122</v>
      </c>
      <c r="W891" s="328" t="s">
        <v>141</v>
      </c>
      <c r="X891" s="328">
        <v>1</v>
      </c>
      <c r="Y891" s="328" t="str">
        <f>IF(Tabla1[[#This Row],[ESTADO]]="ACTIVA","ACTIVA",IF(Tabla1[[#This Row],[ESTADO]]="CERRADA","CERRADA",IF(Tabla1[[#This Row],[ESTADO]]="TRASLADADA","CERRADA",IF(Tabla1[[#This Row],[ESTADO]]="DESMONTADA","CERRADA",IF(Tabla1[[#This Row],[ESTADO]]="SEGUIMIENTO","ACTIVA")))))</f>
        <v>CERRADA</v>
      </c>
      <c r="Z891" s="328" t="str">
        <f>+IF(Tabla1[[#This Row],[T. RESPUESTA]]&lt;=1,"24 HORAS",IF(Tabla1[[#This Row],[T. RESPUESTA]]=2,"48 HORAS",IF(Tabla1[[#This Row],[T. RESPUESTA]]=3,"72 HORAS",IF(Tabla1[[#This Row],[T. RESPUESTA]]=4,"96 HORAS",IF(Tabla1[[#This Row],[T. RESPUESTA]]=5,"120 HORAS",IF(Tabla1[[#This Row],[T. RESPUESTA]]&gt;=6,"6 DIAS O MAS","ERROR"))))))</f>
        <v>24 HORAS</v>
      </c>
      <c r="AA891" s="328" t="s">
        <v>6355</v>
      </c>
      <c r="AB891" s="120" t="str">
        <f>TEXT(Tabla1[[#This Row],[FECHA DEL INCIDENTE]],"MMM-DD")</f>
        <v>abr-10</v>
      </c>
      <c r="AC891" s="334" t="e">
        <f>VLOOKUP(G891,'Archivo data rimac reclamos'!B:C,2,0)</f>
        <v>#N/A</v>
      </c>
      <c r="AD891" s="334" t="e">
        <f>VLOOKUP(Tabla1[[#This Row],[dn]],'Reporte de casos MAD'!H:W,16,0)</f>
        <v>#N/A</v>
      </c>
      <c r="AE891" s="328" t="e">
        <f>VLOOKUP(Tabla1[[#This Row],[dn]],'HOJA 3 MEDICAMENTOS'!G:Q,11,0)</f>
        <v>#N/A</v>
      </c>
      <c r="AF891" s="329" t="e">
        <f>VLOOKUP(Tabla1[[#This Row],[dn]],'base pendientes viva 1a'!C:Q,15,0)</f>
        <v>#N/A</v>
      </c>
      <c r="AG891" s="329"/>
      <c r="AH891" s="329"/>
      <c r="AI891" s="328" t="e">
        <f>VLOOKUP(Tabla1[[#This Row],[MOTIVO]],clasificador!A:C,2,0)</f>
        <v>#N/A</v>
      </c>
      <c r="AJ891" s="328" t="e">
        <f>VLOOKUP(Tabla1[[#This Row],[MOTIVO]],clasificador!A:C,3,0)</f>
        <v>#N/A</v>
      </c>
      <c r="AK891" s="329"/>
      <c r="AL891" s="119"/>
      <c r="AM891" s="119"/>
      <c r="AN891" s="119"/>
      <c r="AO891" s="119"/>
      <c r="AP891" s="119"/>
      <c r="AQ891" s="119"/>
      <c r="AR891" s="119"/>
      <c r="AS891" s="119"/>
      <c r="AT891" s="119"/>
      <c r="AU891" s="119"/>
    </row>
    <row r="892" spans="1:47" ht="18.75" customHeight="1">
      <c r="A892" s="328">
        <v>202604</v>
      </c>
      <c r="B892" s="328" t="s">
        <v>8299</v>
      </c>
      <c r="C892" s="328" t="s">
        <v>6348</v>
      </c>
      <c r="D892" s="328" t="s">
        <v>1067</v>
      </c>
      <c r="E892" s="120" t="s">
        <v>400</v>
      </c>
      <c r="F892" s="328" t="s">
        <v>2</v>
      </c>
      <c r="G892" s="299" t="s">
        <v>8871</v>
      </c>
      <c r="H892" s="171" t="s">
        <v>8872</v>
      </c>
      <c r="I892" s="329"/>
      <c r="J892" s="258"/>
      <c r="K892" s="328"/>
      <c r="L892" s="328"/>
      <c r="M892" s="328"/>
      <c r="N892" s="349" t="s">
        <v>6498</v>
      </c>
      <c r="O892" s="328" t="s">
        <v>299</v>
      </c>
      <c r="P892" s="336" t="s">
        <v>8873</v>
      </c>
      <c r="Q892" s="261" t="s">
        <v>428</v>
      </c>
      <c r="R892" s="317" t="s">
        <v>8453</v>
      </c>
      <c r="S892" s="328" t="s">
        <v>6539</v>
      </c>
      <c r="T892" s="338">
        <v>46122</v>
      </c>
      <c r="U892" s="213" t="s">
        <v>8874</v>
      </c>
      <c r="V892" s="338">
        <v>46125</v>
      </c>
      <c r="W892" s="328" t="s">
        <v>141</v>
      </c>
      <c r="X892" s="328">
        <v>1</v>
      </c>
      <c r="Y892" s="328" t="str">
        <f>IF(Tabla1[[#This Row],[ESTADO]]="ACTIVA","ACTIVA",IF(Tabla1[[#This Row],[ESTADO]]="CERRADA","CERRADA",IF(Tabla1[[#This Row],[ESTADO]]="TRASLADADA","CERRADA",IF(Tabla1[[#This Row],[ESTADO]]="DESMONTADA","CERRADA",IF(Tabla1[[#This Row],[ESTADO]]="SEGUIMIENTO","ACTIVA")))))</f>
        <v>CERRADA</v>
      </c>
      <c r="Z892" s="328" t="str">
        <f>+IF(Tabla1[[#This Row],[T. RESPUESTA]]&lt;=1,"24 HORAS",IF(Tabla1[[#This Row],[T. RESPUESTA]]=2,"48 HORAS",IF(Tabla1[[#This Row],[T. RESPUESTA]]=3,"72 HORAS",IF(Tabla1[[#This Row],[T. RESPUESTA]]=4,"96 HORAS",IF(Tabla1[[#This Row],[T. RESPUESTA]]=5,"120 HORAS",IF(Tabla1[[#This Row],[T. RESPUESTA]]&gt;=6,"6 DIAS O MAS","ERROR"))))))</f>
        <v>24 HORAS</v>
      </c>
      <c r="AA892" s="328" t="s">
        <v>6355</v>
      </c>
      <c r="AB892" s="120" t="str">
        <f>TEXT(Tabla1[[#This Row],[FECHA DEL INCIDENTE]],"MMM-DD")</f>
        <v>abr-10</v>
      </c>
      <c r="AC892" s="334" t="e">
        <f>VLOOKUP(G892,'Archivo data rimac reclamos'!B:C,2,0)</f>
        <v>#N/A</v>
      </c>
      <c r="AD892" s="334" t="e">
        <f>VLOOKUP(Tabla1[[#This Row],[dn]],'Reporte de casos MAD'!H:W,16,0)</f>
        <v>#N/A</v>
      </c>
      <c r="AE892" s="328" t="e">
        <f>VLOOKUP(Tabla1[[#This Row],[dn]],'HOJA 3 MEDICAMENTOS'!G:Q,11,0)</f>
        <v>#N/A</v>
      </c>
      <c r="AF892" s="329" t="e">
        <f>VLOOKUP(Tabla1[[#This Row],[dn]],'base pendientes viva 1a'!C:Q,15,0)</f>
        <v>#N/A</v>
      </c>
      <c r="AG892" s="329"/>
      <c r="AH892" s="329"/>
      <c r="AI892" s="328" t="e">
        <f>VLOOKUP(Tabla1[[#This Row],[MOTIVO]],clasificador!A:C,2,0)</f>
        <v>#N/A</v>
      </c>
      <c r="AJ892" s="328" t="e">
        <f>VLOOKUP(Tabla1[[#This Row],[MOTIVO]],clasificador!A:C,3,0)</f>
        <v>#N/A</v>
      </c>
      <c r="AK892" s="329"/>
      <c r="AL892" s="119"/>
      <c r="AM892" s="119"/>
      <c r="AN892" s="119"/>
      <c r="AO892" s="119"/>
      <c r="AP892" s="119"/>
      <c r="AQ892" s="119"/>
      <c r="AR892" s="119"/>
      <c r="AS892" s="119"/>
      <c r="AT892" s="119"/>
      <c r="AU892" s="119"/>
    </row>
    <row r="893" spans="1:47" ht="18.75" customHeight="1">
      <c r="A893" s="328">
        <v>202604</v>
      </c>
      <c r="B893" s="328" t="s">
        <v>8299</v>
      </c>
      <c r="C893" s="328" t="s">
        <v>6348</v>
      </c>
      <c r="D893" s="328" t="s">
        <v>1067</v>
      </c>
      <c r="E893" s="120" t="s">
        <v>400</v>
      </c>
      <c r="F893" s="328" t="s">
        <v>2</v>
      </c>
      <c r="G893" s="300">
        <v>70296489</v>
      </c>
      <c r="H893" s="184" t="s">
        <v>8875</v>
      </c>
      <c r="I893" s="329"/>
      <c r="J893" s="258"/>
      <c r="K893" s="328"/>
      <c r="L893" s="328"/>
      <c r="M893" s="328"/>
      <c r="N893" s="349" t="s">
        <v>6498</v>
      </c>
      <c r="O893" s="328" t="s">
        <v>299</v>
      </c>
      <c r="P893" s="336" t="s">
        <v>8876</v>
      </c>
      <c r="Q893" s="261" t="s">
        <v>428</v>
      </c>
      <c r="R893" s="317" t="s">
        <v>8453</v>
      </c>
      <c r="S893" s="328" t="s">
        <v>6539</v>
      </c>
      <c r="T893" s="338">
        <v>46122</v>
      </c>
      <c r="U893" s="213" t="s">
        <v>8877</v>
      </c>
      <c r="V893" s="338">
        <v>46122</v>
      </c>
      <c r="W893" s="328" t="s">
        <v>141</v>
      </c>
      <c r="X893" s="328">
        <f>NETWORKDAYS(Tabla1[[#This Row],[FECHA DEL INCIDENTE]],Tabla1[[#This Row],[FECHA DE RESPUESTA]])</f>
        <v>1</v>
      </c>
      <c r="Y893" s="328" t="str">
        <f>IF(Tabla1[[#This Row],[ESTADO]]="ACTIVA","ACTIVA",IF(Tabla1[[#This Row],[ESTADO]]="CERRADA","CERRADA",IF(Tabla1[[#This Row],[ESTADO]]="TRASLADADA","CERRADA",IF(Tabla1[[#This Row],[ESTADO]]="DESMONTADA","CERRADA",IF(Tabla1[[#This Row],[ESTADO]]="SEGUIMIENTO","ACTIVA")))))</f>
        <v>CERRADA</v>
      </c>
      <c r="Z893" s="328" t="str">
        <f>+IF(Tabla1[[#This Row],[T. RESPUESTA]]&lt;=1,"24 HORAS",IF(Tabla1[[#This Row],[T. RESPUESTA]]=2,"48 HORAS",IF(Tabla1[[#This Row],[T. RESPUESTA]]=3,"72 HORAS",IF(Tabla1[[#This Row],[T. RESPUESTA]]=4,"96 HORAS",IF(Tabla1[[#This Row],[T. RESPUESTA]]=5,"120 HORAS",IF(Tabla1[[#This Row],[T. RESPUESTA]]&gt;=6,"6 DIAS O MAS","ERROR"))))))</f>
        <v>24 HORAS</v>
      </c>
      <c r="AA893" s="328" t="s">
        <v>6355</v>
      </c>
      <c r="AB893" s="120" t="str">
        <f>TEXT(Tabla1[[#This Row],[FECHA DEL INCIDENTE]],"MMM-DD")</f>
        <v>abr-10</v>
      </c>
      <c r="AC893" s="334" t="e">
        <f>VLOOKUP(G893,'Archivo data rimac reclamos'!B:C,2,0)</f>
        <v>#N/A</v>
      </c>
      <c r="AD893" s="334" t="e">
        <f>VLOOKUP(Tabla1[[#This Row],[dn]],'Reporte de casos MAD'!H:W,16,0)</f>
        <v>#N/A</v>
      </c>
      <c r="AE893" s="328" t="e">
        <f>VLOOKUP(Tabla1[[#This Row],[dn]],'HOJA 3 MEDICAMENTOS'!G:Q,11,0)</f>
        <v>#N/A</v>
      </c>
      <c r="AF893" s="329" t="e">
        <f>VLOOKUP(Tabla1[[#This Row],[dn]],'base pendientes viva 1a'!C:Q,15,0)</f>
        <v>#N/A</v>
      </c>
      <c r="AG893" s="329"/>
      <c r="AH893" s="329"/>
      <c r="AI893" s="328" t="e">
        <f>VLOOKUP(Tabla1[[#This Row],[MOTIVO]],clasificador!A:C,2,0)</f>
        <v>#N/A</v>
      </c>
      <c r="AJ893" s="328" t="e">
        <f>VLOOKUP(Tabla1[[#This Row],[MOTIVO]],clasificador!A:C,3,0)</f>
        <v>#N/A</v>
      </c>
      <c r="AK893" s="329"/>
      <c r="AL893" s="119"/>
      <c r="AM893" s="119"/>
      <c r="AN893" s="119"/>
      <c r="AO893" s="119"/>
      <c r="AP893" s="119"/>
      <c r="AQ893" s="119"/>
      <c r="AR893" s="119"/>
      <c r="AS893" s="119"/>
      <c r="AT893" s="119"/>
      <c r="AU893" s="119"/>
    </row>
    <row r="894" spans="1:47" ht="18.75" customHeight="1">
      <c r="A894" s="328">
        <v>202604</v>
      </c>
      <c r="B894" s="328" t="s">
        <v>8299</v>
      </c>
      <c r="C894" s="328" t="s">
        <v>6348</v>
      </c>
      <c r="D894" s="328" t="s">
        <v>1067</v>
      </c>
      <c r="E894" s="120" t="s">
        <v>400</v>
      </c>
      <c r="F894" s="328" t="s">
        <v>2</v>
      </c>
      <c r="G894" s="392">
        <v>40204963</v>
      </c>
      <c r="H894" t="s">
        <v>167</v>
      </c>
      <c r="I894" s="329"/>
      <c r="J894" s="335"/>
      <c r="K894" s="328"/>
      <c r="L894" s="328"/>
      <c r="M894" s="328"/>
      <c r="N894" s="349" t="s">
        <v>6498</v>
      </c>
      <c r="O894" s="328" t="s">
        <v>299</v>
      </c>
      <c r="P894" s="336" t="s">
        <v>8878</v>
      </c>
      <c r="Q894" s="340" t="s">
        <v>8879</v>
      </c>
      <c r="R894" s="389" t="s">
        <v>6803</v>
      </c>
      <c r="S894" s="328" t="s">
        <v>6539</v>
      </c>
      <c r="T894" s="338">
        <v>46122</v>
      </c>
      <c r="U894" s="359" t="s">
        <v>8880</v>
      </c>
      <c r="V894" s="338">
        <v>46125</v>
      </c>
      <c r="W894" s="328" t="s">
        <v>141</v>
      </c>
      <c r="X894" s="328">
        <v>1</v>
      </c>
      <c r="Y894" s="328" t="str">
        <f>IF(Tabla1[[#This Row],[ESTADO]]="ACTIVA","ACTIVA",IF(Tabla1[[#This Row],[ESTADO]]="CERRADA","CERRADA",IF(Tabla1[[#This Row],[ESTADO]]="TRASLADADA","CERRADA",IF(Tabla1[[#This Row],[ESTADO]]="DESMONTADA","CERRADA",IF(Tabla1[[#This Row],[ESTADO]]="SEGUIMIENTO","ACTIVA")))))</f>
        <v>CERRADA</v>
      </c>
      <c r="Z894" s="328" t="str">
        <f>+IF(Tabla1[[#This Row],[T. RESPUESTA]]&lt;=1,"24 HORAS",IF(Tabla1[[#This Row],[T. RESPUESTA]]=2,"48 HORAS",IF(Tabla1[[#This Row],[T. RESPUESTA]]=3,"72 HORAS",IF(Tabla1[[#This Row],[T. RESPUESTA]]=4,"96 HORAS",IF(Tabla1[[#This Row],[T. RESPUESTA]]=5,"120 HORAS",IF(Tabla1[[#This Row],[T. RESPUESTA]]&gt;=6,"6 DIAS O MAS","ERROR"))))))</f>
        <v>24 HORAS</v>
      </c>
      <c r="AA894" s="328" t="s">
        <v>6355</v>
      </c>
      <c r="AB894" s="120" t="str">
        <f>TEXT(Tabla1[[#This Row],[FECHA DEL INCIDENTE]],"MMM-DD")</f>
        <v>abr-10</v>
      </c>
      <c r="AC894" s="334" t="str">
        <f>VLOOKUP(G894,'Archivo data rimac reclamos'!B:C,2,0)</f>
        <v xml:space="preserve">RIMAC VIP/ ENVÍO DE MEDICAMENTOS DE PROGRAMA CRÓNICO/ OLGA TATIANA CUADROS BASIS </v>
      </c>
      <c r="AD894" s="334" t="e">
        <f>VLOOKUP(Tabla1[[#This Row],[dn]],'Reporte de casos MAD'!H:W,16,0)</f>
        <v>#N/A</v>
      </c>
      <c r="AE894" s="328" t="e">
        <f>VLOOKUP(Tabla1[[#This Row],[dn]],'HOJA 3 MEDICAMENTOS'!G:Q,11,0)</f>
        <v>#N/A</v>
      </c>
      <c r="AF894" s="329" t="str">
        <f>VLOOKUP(Tabla1[[#This Row],[dn]],'base pendientes viva 1a'!C:Q,15,0)</f>
        <v>SI</v>
      </c>
      <c r="AG894" s="329"/>
      <c r="AH894" s="329"/>
      <c r="AI894" s="328" t="e">
        <f>VLOOKUP(Tabla1[[#This Row],[MOTIVO]],clasificador!A:C,2,0)</f>
        <v>#N/A</v>
      </c>
      <c r="AJ894" s="328" t="e">
        <f>VLOOKUP(Tabla1[[#This Row],[MOTIVO]],clasificador!A:C,3,0)</f>
        <v>#N/A</v>
      </c>
      <c r="AK894" s="329"/>
      <c r="AL894" s="119"/>
      <c r="AM894" s="119"/>
      <c r="AN894" s="119"/>
      <c r="AO894" s="119"/>
      <c r="AP894" s="119"/>
      <c r="AQ894" s="119"/>
      <c r="AR894" s="119"/>
      <c r="AS894" s="119"/>
      <c r="AT894" s="119"/>
      <c r="AU894" s="119"/>
    </row>
    <row r="895" spans="1:47" ht="18.75" customHeight="1">
      <c r="A895" s="328">
        <v>202604</v>
      </c>
      <c r="B895" s="328" t="s">
        <v>8299</v>
      </c>
      <c r="C895" s="328" t="s">
        <v>6348</v>
      </c>
      <c r="D895" s="328" t="s">
        <v>1067</v>
      </c>
      <c r="E895" s="120" t="s">
        <v>400</v>
      </c>
      <c r="F895" s="328" t="s">
        <v>2</v>
      </c>
      <c r="G895" s="297">
        <v>45005573</v>
      </c>
      <c r="H895" s="171" t="s">
        <v>8881</v>
      </c>
      <c r="I895" s="329"/>
      <c r="J895" s="335"/>
      <c r="K895" s="328"/>
      <c r="L895" s="328"/>
      <c r="M895" s="328"/>
      <c r="N895" s="349" t="s">
        <v>6498</v>
      </c>
      <c r="O895" s="328" t="s">
        <v>299</v>
      </c>
      <c r="P895" s="340" t="s">
        <v>8882</v>
      </c>
      <c r="Q895" s="6" t="s">
        <v>8883</v>
      </c>
      <c r="R895" s="317" t="s">
        <v>8453</v>
      </c>
      <c r="S895" s="328" t="s">
        <v>6353</v>
      </c>
      <c r="T895" s="338">
        <v>46125</v>
      </c>
      <c r="U895" s="359" t="s">
        <v>8884</v>
      </c>
      <c r="V895" s="338">
        <v>46125</v>
      </c>
      <c r="W895" s="328" t="s">
        <v>141</v>
      </c>
      <c r="X895" s="328">
        <v>1</v>
      </c>
      <c r="Y895" s="328" t="str">
        <f>IF(Tabla1[[#This Row],[ESTADO]]="ACTIVA","ACTIVA",IF(Tabla1[[#This Row],[ESTADO]]="CERRADA","CERRADA",IF(Tabla1[[#This Row],[ESTADO]]="TRASLADADA","CERRADA",IF(Tabla1[[#This Row],[ESTADO]]="DESMONTADA","CERRADA",IF(Tabla1[[#This Row],[ESTADO]]="SEGUIMIENTO","ACTIVA")))))</f>
        <v>CERRADA</v>
      </c>
      <c r="Z895" s="328" t="str">
        <f>+IF(Tabla1[[#This Row],[T. RESPUESTA]]&lt;=1,"24 HORAS",IF(Tabla1[[#This Row],[T. RESPUESTA]]=2,"48 HORAS",IF(Tabla1[[#This Row],[T. RESPUESTA]]=3,"72 HORAS",IF(Tabla1[[#This Row],[T. RESPUESTA]]=4,"96 HORAS",IF(Tabla1[[#This Row],[T. RESPUESTA]]=5,"120 HORAS",IF(Tabla1[[#This Row],[T. RESPUESTA]]&gt;=6,"6 DIAS O MAS","ERROR"))))))</f>
        <v>24 HORAS</v>
      </c>
      <c r="AA895" s="328" t="s">
        <v>6355</v>
      </c>
      <c r="AB895" s="120" t="str">
        <f>TEXT(Tabla1[[#This Row],[FECHA DEL INCIDENTE]],"MMM-DD")</f>
        <v>abr-13</v>
      </c>
      <c r="AC895" s="334" t="e">
        <f>VLOOKUP(G895,'Archivo data rimac reclamos'!B:C,2,0)</f>
        <v>#N/A</v>
      </c>
      <c r="AD895" s="334" t="e">
        <f>VLOOKUP(Tabla1[[#This Row],[dn]],'Reporte de casos MAD'!H:W,16,0)</f>
        <v>#N/A</v>
      </c>
      <c r="AE895" s="328" t="e">
        <f>VLOOKUP(Tabla1[[#This Row],[dn]],'HOJA 3 MEDICAMENTOS'!G:Q,11,0)</f>
        <v>#N/A</v>
      </c>
      <c r="AF895" s="329" t="e">
        <f>VLOOKUP(Tabla1[[#This Row],[dn]],'base pendientes viva 1a'!C:Q,15,0)</f>
        <v>#N/A</v>
      </c>
      <c r="AG895" s="329"/>
      <c r="AH895" s="329"/>
      <c r="AI895" s="328" t="e">
        <f>VLOOKUP(Tabla1[[#This Row],[MOTIVO]],clasificador!A:C,2,0)</f>
        <v>#N/A</v>
      </c>
      <c r="AJ895" s="328" t="e">
        <f>VLOOKUP(Tabla1[[#This Row],[MOTIVO]],clasificador!A:C,3,0)</f>
        <v>#N/A</v>
      </c>
      <c r="AK895" s="329"/>
      <c r="AL895" s="119"/>
      <c r="AM895" s="119"/>
      <c r="AN895" s="119"/>
      <c r="AO895" s="119"/>
      <c r="AP895" s="119"/>
      <c r="AQ895" s="119"/>
      <c r="AR895" s="119"/>
      <c r="AS895" s="119"/>
      <c r="AT895" s="119"/>
      <c r="AU895" s="119"/>
    </row>
    <row r="896" spans="1:47" ht="18.75" customHeight="1">
      <c r="A896" s="328">
        <v>202604</v>
      </c>
      <c r="B896" s="328" t="s">
        <v>8299</v>
      </c>
      <c r="C896" s="328" t="s">
        <v>6348</v>
      </c>
      <c r="D896" s="328" t="s">
        <v>1067</v>
      </c>
      <c r="E896" s="120" t="s">
        <v>400</v>
      </c>
      <c r="F896" s="328" t="s">
        <v>2</v>
      </c>
      <c r="G896" s="297">
        <v>16022633</v>
      </c>
      <c r="H896" s="171" t="s">
        <v>8885</v>
      </c>
      <c r="I896" s="329"/>
      <c r="J896" s="335"/>
      <c r="K896" s="328"/>
      <c r="L896" s="328"/>
      <c r="M896" s="328"/>
      <c r="N896" s="349" t="s">
        <v>6498</v>
      </c>
      <c r="O896" s="328" t="s">
        <v>299</v>
      </c>
      <c r="P896" s="340" t="s">
        <v>8886</v>
      </c>
      <c r="Q896" s="6" t="s">
        <v>8883</v>
      </c>
      <c r="R896" s="317" t="s">
        <v>8453</v>
      </c>
      <c r="S896" s="328" t="s">
        <v>6353</v>
      </c>
      <c r="T896" s="338">
        <v>46125</v>
      </c>
      <c r="U896" s="359" t="s">
        <v>8887</v>
      </c>
      <c r="V896" s="338">
        <v>46095</v>
      </c>
      <c r="W896" s="328" t="s">
        <v>141</v>
      </c>
      <c r="X896" s="328">
        <v>1</v>
      </c>
      <c r="Y896" s="328" t="str">
        <f>IF(Tabla1[[#This Row],[ESTADO]]="ACTIVA","ACTIVA",IF(Tabla1[[#This Row],[ESTADO]]="CERRADA","CERRADA",IF(Tabla1[[#This Row],[ESTADO]]="TRASLADADA","CERRADA",IF(Tabla1[[#This Row],[ESTADO]]="DESMONTADA","CERRADA",IF(Tabla1[[#This Row],[ESTADO]]="SEGUIMIENTO","ACTIVA")))))</f>
        <v>CERRADA</v>
      </c>
      <c r="Z896" s="328" t="str">
        <f>+IF(Tabla1[[#This Row],[T. RESPUESTA]]&lt;=1,"24 HORAS",IF(Tabla1[[#This Row],[T. RESPUESTA]]=2,"48 HORAS",IF(Tabla1[[#This Row],[T. RESPUESTA]]=3,"72 HORAS",IF(Tabla1[[#This Row],[T. RESPUESTA]]=4,"96 HORAS",IF(Tabla1[[#This Row],[T. RESPUESTA]]=5,"120 HORAS",IF(Tabla1[[#This Row],[T. RESPUESTA]]&gt;=6,"6 DIAS O MAS","ERROR"))))))</f>
        <v>24 HORAS</v>
      </c>
      <c r="AA896" s="328" t="s">
        <v>6355</v>
      </c>
      <c r="AB896" s="120" t="str">
        <f>TEXT(Tabla1[[#This Row],[FECHA DEL INCIDENTE]],"MMM-DD")</f>
        <v>abr-13</v>
      </c>
      <c r="AC896" s="334" t="e">
        <f>VLOOKUP(G896,'Archivo data rimac reclamos'!B:C,2,0)</f>
        <v>#N/A</v>
      </c>
      <c r="AD896" s="334" t="e">
        <f>VLOOKUP(Tabla1[[#This Row],[dn]],'Reporte de casos MAD'!H:W,16,0)</f>
        <v>#N/A</v>
      </c>
      <c r="AE896" s="328" t="e">
        <f>VLOOKUP(Tabla1[[#This Row],[dn]],'HOJA 3 MEDICAMENTOS'!G:Q,11,0)</f>
        <v>#N/A</v>
      </c>
      <c r="AF896" s="329" t="e">
        <f>VLOOKUP(Tabla1[[#This Row],[dn]],'base pendientes viva 1a'!C:Q,15,0)</f>
        <v>#N/A</v>
      </c>
      <c r="AG896" s="329"/>
      <c r="AH896" s="329"/>
      <c r="AI896" s="328" t="e">
        <f>VLOOKUP(Tabla1[[#This Row],[MOTIVO]],clasificador!A:C,2,0)</f>
        <v>#N/A</v>
      </c>
      <c r="AJ896" s="328" t="e">
        <f>VLOOKUP(Tabla1[[#This Row],[MOTIVO]],clasificador!A:C,3,0)</f>
        <v>#N/A</v>
      </c>
      <c r="AK896" s="329"/>
      <c r="AL896" s="119"/>
      <c r="AM896" s="119"/>
      <c r="AN896" s="119"/>
      <c r="AO896" s="119"/>
      <c r="AP896" s="119"/>
      <c r="AQ896" s="119"/>
      <c r="AR896" s="119"/>
      <c r="AS896" s="119"/>
      <c r="AT896" s="119"/>
      <c r="AU896" s="119"/>
    </row>
    <row r="897" spans="1:47" ht="18.75" customHeight="1">
      <c r="A897" s="328">
        <v>202604</v>
      </c>
      <c r="B897" s="328" t="s">
        <v>8299</v>
      </c>
      <c r="C897" s="328" t="s">
        <v>6348</v>
      </c>
      <c r="D897" s="328" t="s">
        <v>1067</v>
      </c>
      <c r="E897" s="120" t="s">
        <v>400</v>
      </c>
      <c r="F897" s="328" t="s">
        <v>2</v>
      </c>
      <c r="G897" s="391" t="s">
        <v>8888</v>
      </c>
      <c r="H897" s="171" t="s">
        <v>8889</v>
      </c>
      <c r="I897" s="329"/>
      <c r="J897" s="335"/>
      <c r="K897" s="328"/>
      <c r="L897" s="328"/>
      <c r="M897" s="328"/>
      <c r="N897" s="349" t="s">
        <v>6498</v>
      </c>
      <c r="O897" s="328" t="s">
        <v>299</v>
      </c>
      <c r="P897" s="336" t="s">
        <v>8890</v>
      </c>
      <c r="Q897" s="6" t="s">
        <v>8891</v>
      </c>
      <c r="R897" s="317" t="s">
        <v>8453</v>
      </c>
      <c r="S897" s="328" t="s">
        <v>339</v>
      </c>
      <c r="T897" s="338">
        <v>46124</v>
      </c>
      <c r="U897" s="359" t="s">
        <v>8892</v>
      </c>
      <c r="V897" s="338">
        <v>46094</v>
      </c>
      <c r="W897" s="328" t="s">
        <v>141</v>
      </c>
      <c r="X897" s="328">
        <v>1</v>
      </c>
      <c r="Y897" s="328" t="str">
        <f>IF(Tabla1[[#This Row],[ESTADO]]="ACTIVA","ACTIVA",IF(Tabla1[[#This Row],[ESTADO]]="CERRADA","CERRADA",IF(Tabla1[[#This Row],[ESTADO]]="TRASLADADA","CERRADA",IF(Tabla1[[#This Row],[ESTADO]]="DESMONTADA","CERRADA",IF(Tabla1[[#This Row],[ESTADO]]="SEGUIMIENTO","ACTIVA")))))</f>
        <v>CERRADA</v>
      </c>
      <c r="Z897" s="328" t="str">
        <f>+IF(Tabla1[[#This Row],[T. RESPUESTA]]&lt;=1,"24 HORAS",IF(Tabla1[[#This Row],[T. RESPUESTA]]=2,"48 HORAS",IF(Tabla1[[#This Row],[T. RESPUESTA]]=3,"72 HORAS",IF(Tabla1[[#This Row],[T. RESPUESTA]]=4,"96 HORAS",IF(Tabla1[[#This Row],[T. RESPUESTA]]=5,"120 HORAS",IF(Tabla1[[#This Row],[T. RESPUESTA]]&gt;=6,"6 DIAS O MAS","ERROR"))))))</f>
        <v>24 HORAS</v>
      </c>
      <c r="AA897" s="328" t="s">
        <v>6355</v>
      </c>
      <c r="AB897" s="120" t="str">
        <f>TEXT(Tabla1[[#This Row],[FECHA DEL INCIDENTE]],"MMM-DD")</f>
        <v>abr-12</v>
      </c>
      <c r="AC897" s="334" t="e">
        <f>VLOOKUP(G897,'Archivo data rimac reclamos'!B:C,2,0)</f>
        <v>#N/A</v>
      </c>
      <c r="AD897" s="334" t="e">
        <f>VLOOKUP(Tabla1[[#This Row],[dn]],'Reporte de casos MAD'!H:W,16,0)</f>
        <v>#N/A</v>
      </c>
      <c r="AE897" s="328" t="e">
        <f>VLOOKUP(Tabla1[[#This Row],[dn]],'HOJA 3 MEDICAMENTOS'!G:Q,11,0)</f>
        <v>#N/A</v>
      </c>
      <c r="AF897" s="329" t="e">
        <f>VLOOKUP(Tabla1[[#This Row],[dn]],'base pendientes viva 1a'!C:Q,15,0)</f>
        <v>#N/A</v>
      </c>
      <c r="AG897" s="329"/>
      <c r="AH897" s="329"/>
      <c r="AI897" s="328" t="e">
        <f>VLOOKUP(Tabla1[[#This Row],[MOTIVO]],clasificador!A:C,2,0)</f>
        <v>#N/A</v>
      </c>
      <c r="AJ897" s="328" t="e">
        <f>VLOOKUP(Tabla1[[#This Row],[MOTIVO]],clasificador!A:C,3,0)</f>
        <v>#N/A</v>
      </c>
      <c r="AK897" s="329"/>
      <c r="AL897" s="119"/>
      <c r="AM897" s="119"/>
      <c r="AN897" s="119"/>
      <c r="AO897" s="119"/>
      <c r="AP897" s="119"/>
      <c r="AQ897" s="119"/>
      <c r="AR897" s="119"/>
      <c r="AS897" s="119"/>
      <c r="AT897" s="119"/>
      <c r="AU897" s="119"/>
    </row>
    <row r="898" spans="1:47" ht="18.75" customHeight="1">
      <c r="A898" s="328">
        <v>202604</v>
      </c>
      <c r="B898" s="328" t="s">
        <v>8299</v>
      </c>
      <c r="C898" s="328" t="s">
        <v>6348</v>
      </c>
      <c r="D898" s="328" t="s">
        <v>1067</v>
      </c>
      <c r="E898" s="120" t="s">
        <v>400</v>
      </c>
      <c r="F898" s="328" t="s">
        <v>2</v>
      </c>
      <c r="G898" s="297">
        <v>71299758</v>
      </c>
      <c r="H898" s="171" t="s">
        <v>8893</v>
      </c>
      <c r="I898" s="329"/>
      <c r="J898" s="335"/>
      <c r="K898" s="328"/>
      <c r="L898" s="328"/>
      <c r="M898" s="328"/>
      <c r="N898" s="349" t="s">
        <v>298</v>
      </c>
      <c r="O898" s="328" t="s">
        <v>299</v>
      </c>
      <c r="P898" s="336" t="s">
        <v>8894</v>
      </c>
      <c r="Q898" s="6" t="s">
        <v>6359</v>
      </c>
      <c r="R898" s="317" t="s">
        <v>8453</v>
      </c>
      <c r="S898" s="328" t="s">
        <v>6539</v>
      </c>
      <c r="T898" s="338">
        <v>46126</v>
      </c>
      <c r="U898" s="348" t="s">
        <v>8895</v>
      </c>
      <c r="V898" s="338">
        <v>46126</v>
      </c>
      <c r="W898" s="328" t="s">
        <v>141</v>
      </c>
      <c r="X898" s="328">
        <f>NETWORKDAYS(Tabla1[[#This Row],[FECHA DEL INCIDENTE]],Tabla1[[#This Row],[FECHA DE RESPUESTA]])</f>
        <v>1</v>
      </c>
      <c r="Y898" s="328" t="str">
        <f>IF(Tabla1[[#This Row],[ESTADO]]="ACTIVA","ACTIVA",IF(Tabla1[[#This Row],[ESTADO]]="CERRADA","CERRADA",IF(Tabla1[[#This Row],[ESTADO]]="TRASLADADA","CERRADA",IF(Tabla1[[#This Row],[ESTADO]]="DESMONTADA","CERRADA",IF(Tabla1[[#This Row],[ESTADO]]="SEGUIMIENTO","ACTIVA")))))</f>
        <v>CERRADA</v>
      </c>
      <c r="Z898" s="328" t="str">
        <f>+IF(Tabla1[[#This Row],[T. RESPUESTA]]&lt;=1,"24 HORAS",IF(Tabla1[[#This Row],[T. RESPUESTA]]=2,"48 HORAS",IF(Tabla1[[#This Row],[T. RESPUESTA]]=3,"72 HORAS",IF(Tabla1[[#This Row],[T. RESPUESTA]]=4,"96 HORAS",IF(Tabla1[[#This Row],[T. RESPUESTA]]=5,"120 HORAS",IF(Tabla1[[#This Row],[T. RESPUESTA]]&gt;=6,"6 DIAS O MAS","ERROR"))))))</f>
        <v>24 HORAS</v>
      </c>
      <c r="AA898" s="328" t="s">
        <v>6355</v>
      </c>
      <c r="AB898" s="120" t="str">
        <f>TEXT(Tabla1[[#This Row],[FECHA DEL INCIDENTE]],"MMM-DD")</f>
        <v>abr-14</v>
      </c>
      <c r="AC898" s="334" t="e">
        <f>VLOOKUP(G898,'Archivo data rimac reclamos'!B:C,2,0)</f>
        <v>#N/A</v>
      </c>
      <c r="AD898" s="334" t="e">
        <f>VLOOKUP(Tabla1[[#This Row],[dn]],'Reporte de casos MAD'!H:W,16,0)</f>
        <v>#N/A</v>
      </c>
      <c r="AE898" s="328" t="e">
        <f>VLOOKUP(Tabla1[[#This Row],[dn]],'HOJA 3 MEDICAMENTOS'!G:Q,11,0)</f>
        <v>#N/A</v>
      </c>
      <c r="AF898" s="329" t="e">
        <f>VLOOKUP(Tabla1[[#This Row],[dn]],'base pendientes viva 1a'!C:Q,15,0)</f>
        <v>#N/A</v>
      </c>
      <c r="AG898" s="329"/>
      <c r="AH898" s="329"/>
      <c r="AI898" s="328" t="str">
        <f>VLOOKUP(Tabla1[[#This Row],[MOTIVO]],clasificador!A:C,2,0)</f>
        <v>Solicitud</v>
      </c>
      <c r="AJ898" s="328" t="str">
        <f>VLOOKUP(Tabla1[[#This Row],[MOTIVO]],clasificador!A:C,3,0)</f>
        <v>SOLICITUD</v>
      </c>
      <c r="AK898" s="329"/>
      <c r="AL898" s="119"/>
      <c r="AM898" s="119"/>
      <c r="AN898" s="119"/>
      <c r="AO898" s="119"/>
      <c r="AP898" s="119"/>
      <c r="AQ898" s="119"/>
      <c r="AR898" s="119"/>
      <c r="AS898" s="119"/>
      <c r="AT898" s="119"/>
      <c r="AU898" s="119"/>
    </row>
    <row r="899" spans="1:47" ht="18.75" customHeight="1">
      <c r="A899" s="328">
        <v>202604</v>
      </c>
      <c r="B899" s="328" t="s">
        <v>8299</v>
      </c>
      <c r="C899" s="328" t="s">
        <v>6348</v>
      </c>
      <c r="D899" s="328" t="s">
        <v>1067</v>
      </c>
      <c r="E899" s="120" t="s">
        <v>400</v>
      </c>
      <c r="F899" s="328" t="s">
        <v>2</v>
      </c>
      <c r="G899" s="392">
        <v>7821180</v>
      </c>
      <c r="H899" s="171" t="s">
        <v>8896</v>
      </c>
      <c r="I899" s="329"/>
      <c r="J899" s="335"/>
      <c r="K899" s="328"/>
      <c r="L899" s="328"/>
      <c r="M899" s="328"/>
      <c r="N899" s="349" t="s">
        <v>6498</v>
      </c>
      <c r="O899" s="328" t="s">
        <v>299</v>
      </c>
      <c r="P899" s="336" t="s">
        <v>8897</v>
      </c>
      <c r="Q899" s="6" t="s">
        <v>8891</v>
      </c>
      <c r="R899" s="317" t="s">
        <v>8453</v>
      </c>
      <c r="S899" s="328" t="s">
        <v>6539</v>
      </c>
      <c r="T899" s="338">
        <v>46126</v>
      </c>
      <c r="U899" s="348" t="s">
        <v>8898</v>
      </c>
      <c r="V899" s="338">
        <v>46125</v>
      </c>
      <c r="W899" s="328" t="s">
        <v>141</v>
      </c>
      <c r="X899" s="328">
        <v>1</v>
      </c>
      <c r="Y899" s="328" t="str">
        <f>IF(Tabla1[[#This Row],[ESTADO]]="ACTIVA","ACTIVA",IF(Tabla1[[#This Row],[ESTADO]]="CERRADA","CERRADA",IF(Tabla1[[#This Row],[ESTADO]]="TRASLADADA","CERRADA",IF(Tabla1[[#This Row],[ESTADO]]="DESMONTADA","CERRADA",IF(Tabla1[[#This Row],[ESTADO]]="SEGUIMIENTO","ACTIVA")))))</f>
        <v>CERRADA</v>
      </c>
      <c r="Z899" s="328" t="str">
        <f>+IF(Tabla1[[#This Row],[T. RESPUESTA]]&lt;=1,"24 HORAS",IF(Tabla1[[#This Row],[T. RESPUESTA]]=2,"48 HORAS",IF(Tabla1[[#This Row],[T. RESPUESTA]]=3,"72 HORAS",IF(Tabla1[[#This Row],[T. RESPUESTA]]=4,"96 HORAS",IF(Tabla1[[#This Row],[T. RESPUESTA]]=5,"120 HORAS",IF(Tabla1[[#This Row],[T. RESPUESTA]]&gt;=6,"6 DIAS O MAS","ERROR"))))))</f>
        <v>24 HORAS</v>
      </c>
      <c r="AA899" s="328" t="s">
        <v>6355</v>
      </c>
      <c r="AB899" s="120" t="str">
        <f>TEXT(Tabla1[[#This Row],[FECHA DEL INCIDENTE]],"MMM-DD")</f>
        <v>abr-14</v>
      </c>
      <c r="AC899" s="334" t="e">
        <f>VLOOKUP(G899,'Archivo data rimac reclamos'!B:C,2,0)</f>
        <v>#N/A</v>
      </c>
      <c r="AD899" s="334" t="e">
        <f>VLOOKUP(Tabla1[[#This Row],[dn]],'Reporte de casos MAD'!H:W,16,0)</f>
        <v>#N/A</v>
      </c>
      <c r="AE899" s="328" t="e">
        <f>VLOOKUP(Tabla1[[#This Row],[dn]],'HOJA 3 MEDICAMENTOS'!G:Q,11,0)</f>
        <v>#N/A</v>
      </c>
      <c r="AF899" s="329" t="e">
        <f>VLOOKUP(Tabla1[[#This Row],[dn]],'base pendientes viva 1a'!C:Q,15,0)</f>
        <v>#N/A</v>
      </c>
      <c r="AG899" s="329"/>
      <c r="AH899" s="329"/>
      <c r="AI899" s="328" t="e">
        <f>VLOOKUP(Tabla1[[#This Row],[MOTIVO]],clasificador!A:C,2,0)</f>
        <v>#N/A</v>
      </c>
      <c r="AJ899" s="328" t="e">
        <f>VLOOKUP(Tabla1[[#This Row],[MOTIVO]],clasificador!A:C,3,0)</f>
        <v>#N/A</v>
      </c>
      <c r="AK899" s="329"/>
      <c r="AL899" s="119"/>
      <c r="AM899" s="119"/>
      <c r="AN899" s="119"/>
      <c r="AO899" s="119"/>
      <c r="AP899" s="119"/>
      <c r="AQ899" s="119"/>
      <c r="AR899" s="119"/>
      <c r="AS899" s="119"/>
      <c r="AT899" s="119"/>
      <c r="AU899" s="119"/>
    </row>
    <row r="900" spans="1:47" ht="18.75" hidden="1" customHeight="1">
      <c r="A900" s="328">
        <v>202604</v>
      </c>
      <c r="B900" s="328" t="s">
        <v>8299</v>
      </c>
      <c r="C900" s="328" t="s">
        <v>6348</v>
      </c>
      <c r="D900" s="328" t="s">
        <v>1067</v>
      </c>
      <c r="E900" s="120" t="s">
        <v>400</v>
      </c>
      <c r="F900" s="328" t="s">
        <v>2</v>
      </c>
      <c r="G900" s="301">
        <v>47961625</v>
      </c>
      <c r="H900" s="171" t="s">
        <v>8899</v>
      </c>
      <c r="I900" s="329"/>
      <c r="J900" s="335"/>
      <c r="K900" s="328"/>
      <c r="L900" s="328"/>
      <c r="M900" s="328"/>
      <c r="N900" s="349" t="s">
        <v>6498</v>
      </c>
      <c r="O900" s="328" t="s">
        <v>299</v>
      </c>
      <c r="P900" s="336" t="s">
        <v>8900</v>
      </c>
      <c r="Q900" s="336" t="s">
        <v>8901</v>
      </c>
      <c r="R900" s="364" t="s">
        <v>8429</v>
      </c>
      <c r="S900" s="328" t="s">
        <v>6539</v>
      </c>
      <c r="T900" s="338">
        <v>46126</v>
      </c>
      <c r="U900" s="348" t="s">
        <v>8902</v>
      </c>
      <c r="V900" s="338">
        <v>46126</v>
      </c>
      <c r="W900" s="328" t="s">
        <v>141</v>
      </c>
      <c r="X900" s="328">
        <f>NETWORKDAYS(Tabla1[[#This Row],[FECHA DEL INCIDENTE]],Tabla1[[#This Row],[FECHA DE RESPUESTA]])</f>
        <v>1</v>
      </c>
      <c r="Y900" s="328" t="str">
        <f>IF(Tabla1[[#This Row],[ESTADO]]="ACTIVA","ACTIVA",IF(Tabla1[[#This Row],[ESTADO]]="CERRADA","CERRADA",IF(Tabla1[[#This Row],[ESTADO]]="TRASLADADA","CERRADA",IF(Tabla1[[#This Row],[ESTADO]]="DESMONTADA","CERRADA",IF(Tabla1[[#This Row],[ESTADO]]="SEGUIMIENTO","ACTIVA")))))</f>
        <v>CERRADA</v>
      </c>
      <c r="Z900" s="328" t="str">
        <f>+IF(Tabla1[[#This Row],[T. RESPUESTA]]&lt;=1,"24 HORAS",IF(Tabla1[[#This Row],[T. RESPUESTA]]=2,"48 HORAS",IF(Tabla1[[#This Row],[T. RESPUESTA]]=3,"72 HORAS",IF(Tabla1[[#This Row],[T. RESPUESTA]]=4,"96 HORAS",IF(Tabla1[[#This Row],[T. RESPUESTA]]=5,"120 HORAS",IF(Tabla1[[#This Row],[T. RESPUESTA]]&gt;=6,"6 DIAS O MAS","ERROR"))))))</f>
        <v>24 HORAS</v>
      </c>
      <c r="AA900" s="328" t="s">
        <v>6355</v>
      </c>
      <c r="AB900" s="120" t="str">
        <f>TEXT(Tabla1[[#This Row],[FECHA DEL INCIDENTE]],"MMM-DD")</f>
        <v>abr-14</v>
      </c>
      <c r="AC900" s="334" t="e">
        <f>VLOOKUP(G900,'Archivo data rimac reclamos'!B:C,2,0)</f>
        <v>#N/A</v>
      </c>
      <c r="AD900" s="334" t="e">
        <f>VLOOKUP(Tabla1[[#This Row],[dn]],'Reporte de casos MAD'!H:W,16,0)</f>
        <v>#N/A</v>
      </c>
      <c r="AE900" s="328" t="e">
        <f>VLOOKUP(Tabla1[[#This Row],[dn]],'HOJA 3 MEDICAMENTOS'!G:Q,11,0)</f>
        <v>#N/A</v>
      </c>
      <c r="AF900" s="329" t="e">
        <f>VLOOKUP(Tabla1[[#This Row],[dn]],'base pendientes viva 1a'!C:Q,15,0)</f>
        <v>#N/A</v>
      </c>
      <c r="AG900" s="329"/>
      <c r="AH900" s="329"/>
      <c r="AI900" s="328" t="e">
        <f>VLOOKUP(Tabla1[[#This Row],[MOTIVO]],clasificador!A:C,2,0)</f>
        <v>#N/A</v>
      </c>
      <c r="AJ900" s="328" t="e">
        <f>VLOOKUP(Tabla1[[#This Row],[MOTIVO]],clasificador!A:C,3,0)</f>
        <v>#N/A</v>
      </c>
      <c r="AK900" s="329"/>
      <c r="AL900" s="119"/>
      <c r="AM900" s="119"/>
      <c r="AN900" s="119"/>
      <c r="AO900" s="119"/>
      <c r="AP900" s="119"/>
      <c r="AQ900" s="119"/>
      <c r="AR900" s="119"/>
      <c r="AS900" s="119"/>
      <c r="AT900" s="119"/>
      <c r="AU900" s="119"/>
    </row>
    <row r="901" spans="1:47" ht="18.75" customHeight="1">
      <c r="A901" s="328">
        <v>202604</v>
      </c>
      <c r="B901" s="328" t="s">
        <v>8299</v>
      </c>
      <c r="C901" s="328" t="s">
        <v>6348</v>
      </c>
      <c r="D901" s="328" t="s">
        <v>1067</v>
      </c>
      <c r="E901" s="120" t="s">
        <v>400</v>
      </c>
      <c r="F901" s="328" t="s">
        <v>2</v>
      </c>
      <c r="G901" s="278">
        <v>40465203</v>
      </c>
      <c r="H901" s="171" t="s">
        <v>8203</v>
      </c>
      <c r="I901" s="329"/>
      <c r="J901" s="335"/>
      <c r="K901" s="328"/>
      <c r="L901" s="328"/>
      <c r="M901" s="328"/>
      <c r="N901" s="349" t="s">
        <v>298</v>
      </c>
      <c r="O901" s="328" t="s">
        <v>299</v>
      </c>
      <c r="P901" s="336" t="s">
        <v>8903</v>
      </c>
      <c r="Q901" s="6" t="s">
        <v>8901</v>
      </c>
      <c r="R901" s="317" t="s">
        <v>8453</v>
      </c>
      <c r="S901" s="328" t="s">
        <v>6539</v>
      </c>
      <c r="T901" s="338">
        <v>46127</v>
      </c>
      <c r="U901" s="348" t="s">
        <v>8904</v>
      </c>
      <c r="V901" s="338">
        <v>46129</v>
      </c>
      <c r="W901" s="328" t="s">
        <v>141</v>
      </c>
      <c r="X901" s="328">
        <v>1</v>
      </c>
      <c r="Y901" s="328" t="str">
        <f>IF(Tabla1[[#This Row],[ESTADO]]="ACTIVA","ACTIVA",IF(Tabla1[[#This Row],[ESTADO]]="CERRADA","CERRADA",IF(Tabla1[[#This Row],[ESTADO]]="TRASLADADA","CERRADA",IF(Tabla1[[#This Row],[ESTADO]]="DESMONTADA","CERRADA",IF(Tabla1[[#This Row],[ESTADO]]="SEGUIMIENTO","ACTIVA")))))</f>
        <v>CERRADA</v>
      </c>
      <c r="Z901" s="328" t="str">
        <f>+IF(Tabla1[[#This Row],[T. RESPUESTA]]&lt;=1,"24 HORAS",IF(Tabla1[[#This Row],[T. RESPUESTA]]=2,"48 HORAS",IF(Tabla1[[#This Row],[T. RESPUESTA]]=3,"72 HORAS",IF(Tabla1[[#This Row],[T. RESPUESTA]]=4,"96 HORAS",IF(Tabla1[[#This Row],[T. RESPUESTA]]=5,"120 HORAS",IF(Tabla1[[#This Row],[T. RESPUESTA]]&gt;=6,"6 DIAS O MAS","ERROR"))))))</f>
        <v>24 HORAS</v>
      </c>
      <c r="AA901" s="328" t="s">
        <v>6355</v>
      </c>
      <c r="AB901" s="120" t="str">
        <f>TEXT(Tabla1[[#This Row],[FECHA DEL INCIDENTE]],"MMM-DD")</f>
        <v>abr-15</v>
      </c>
      <c r="AC901" s="334" t="e">
        <f>VLOOKUP(G901,'Archivo data rimac reclamos'!B:C,2,0)</f>
        <v>#N/A</v>
      </c>
      <c r="AD901" s="334" t="e">
        <f>VLOOKUP(Tabla1[[#This Row],[dn]],'Reporte de casos MAD'!H:W,16,0)</f>
        <v>#N/A</v>
      </c>
      <c r="AE901" s="328" t="e">
        <f>VLOOKUP(Tabla1[[#This Row],[dn]],'HOJA 3 MEDICAMENTOS'!G:Q,11,0)</f>
        <v>#N/A</v>
      </c>
      <c r="AF901" s="329" t="e">
        <f>VLOOKUP(Tabla1[[#This Row],[dn]],'base pendientes viva 1a'!C:Q,15,0)</f>
        <v>#N/A</v>
      </c>
      <c r="AG901" s="329"/>
      <c r="AH901" s="329"/>
      <c r="AI901" s="328" t="e">
        <f>VLOOKUP(Tabla1[[#This Row],[MOTIVO]],clasificador!A:C,2,0)</f>
        <v>#N/A</v>
      </c>
      <c r="AJ901" s="328" t="e">
        <f>VLOOKUP(Tabla1[[#This Row],[MOTIVO]],clasificador!A:C,3,0)</f>
        <v>#N/A</v>
      </c>
      <c r="AK901" s="329"/>
      <c r="AL901" s="119"/>
      <c r="AM901" s="119"/>
      <c r="AN901" s="119"/>
      <c r="AO901" s="119"/>
      <c r="AP901" s="119"/>
      <c r="AQ901" s="119"/>
      <c r="AR901" s="119"/>
      <c r="AS901" s="119"/>
      <c r="AT901" s="119"/>
      <c r="AU901" s="119"/>
    </row>
    <row r="902" spans="1:47" ht="18.75" customHeight="1">
      <c r="A902" s="328">
        <v>202604</v>
      </c>
      <c r="B902" s="328" t="s">
        <v>8299</v>
      </c>
      <c r="C902" s="328" t="s">
        <v>6348</v>
      </c>
      <c r="D902" s="328" t="s">
        <v>1067</v>
      </c>
      <c r="E902" s="120" t="s">
        <v>400</v>
      </c>
      <c r="F902" s="328" t="s">
        <v>2</v>
      </c>
      <c r="G902" s="275">
        <v>73140161</v>
      </c>
      <c r="H902" s="171" t="s">
        <v>8905</v>
      </c>
      <c r="I902" s="329"/>
      <c r="J902" s="335"/>
      <c r="K902" s="328"/>
      <c r="L902" s="328"/>
      <c r="M902" s="328"/>
      <c r="N902" s="349" t="s">
        <v>6498</v>
      </c>
      <c r="O902" s="328" t="s">
        <v>299</v>
      </c>
      <c r="P902" s="336" t="s">
        <v>8906</v>
      </c>
      <c r="Q902" s="6" t="s">
        <v>8883</v>
      </c>
      <c r="R902" s="317" t="s">
        <v>400</v>
      </c>
      <c r="S902" s="328" t="s">
        <v>6353</v>
      </c>
      <c r="T902" s="338">
        <v>46127</v>
      </c>
      <c r="U902" s="348" t="s">
        <v>8907</v>
      </c>
      <c r="V902" s="338">
        <v>46129</v>
      </c>
      <c r="W902" s="328" t="s">
        <v>141</v>
      </c>
      <c r="X902" s="328">
        <f>NETWORKDAYS(Tabla1[[#This Row],[FECHA DEL INCIDENTE]],Tabla1[[#This Row],[FECHA DE RESPUESTA]])</f>
        <v>3</v>
      </c>
      <c r="Y902" s="328" t="str">
        <f>IF(Tabla1[[#This Row],[ESTADO]]="ACTIVA","ACTIVA",IF(Tabla1[[#This Row],[ESTADO]]="CERRADA","CERRADA",IF(Tabla1[[#This Row],[ESTADO]]="TRASLADADA","CERRADA",IF(Tabla1[[#This Row],[ESTADO]]="DESMONTADA","CERRADA",IF(Tabla1[[#This Row],[ESTADO]]="SEGUIMIENTO","ACTIVA")))))</f>
        <v>CERRADA</v>
      </c>
      <c r="Z902" s="328" t="str">
        <f>+IF(Tabla1[[#This Row],[T. RESPUESTA]]&lt;=1,"24 HORAS",IF(Tabla1[[#This Row],[T. RESPUESTA]]=2,"48 HORAS",IF(Tabla1[[#This Row],[T. RESPUESTA]]=3,"72 HORAS",IF(Tabla1[[#This Row],[T. RESPUESTA]]=4,"96 HORAS",IF(Tabla1[[#This Row],[T. RESPUESTA]]=5,"120 HORAS",IF(Tabla1[[#This Row],[T. RESPUESTA]]&gt;=6,"6 DIAS O MAS","ERROR"))))))</f>
        <v>72 HORAS</v>
      </c>
      <c r="AA902" s="328" t="s">
        <v>6355</v>
      </c>
      <c r="AB902" s="120" t="str">
        <f>TEXT(Tabla1[[#This Row],[FECHA DEL INCIDENTE]],"MMM-DD")</f>
        <v>abr-15</v>
      </c>
      <c r="AC902" s="334" t="e">
        <f>VLOOKUP(G902,'Archivo data rimac reclamos'!B:C,2,0)</f>
        <v>#N/A</v>
      </c>
      <c r="AD902" s="334" t="e">
        <f>VLOOKUP(Tabla1[[#This Row],[dn]],'Reporte de casos MAD'!H:W,16,0)</f>
        <v>#N/A</v>
      </c>
      <c r="AE902" s="328" t="e">
        <f>VLOOKUP(Tabla1[[#This Row],[dn]],'HOJA 3 MEDICAMENTOS'!G:Q,11,0)</f>
        <v>#N/A</v>
      </c>
      <c r="AF902" s="329" t="e">
        <f>VLOOKUP(Tabla1[[#This Row],[dn]],'base pendientes viva 1a'!C:Q,15,0)</f>
        <v>#N/A</v>
      </c>
      <c r="AG902" s="329"/>
      <c r="AH902" s="329"/>
      <c r="AI902" s="328" t="e">
        <f>VLOOKUP(Tabla1[[#This Row],[MOTIVO]],clasificador!A:C,2,0)</f>
        <v>#N/A</v>
      </c>
      <c r="AJ902" s="328" t="e">
        <f>VLOOKUP(Tabla1[[#This Row],[MOTIVO]],clasificador!A:C,3,0)</f>
        <v>#N/A</v>
      </c>
      <c r="AK902" s="329"/>
      <c r="AL902" s="119"/>
      <c r="AM902" s="119"/>
      <c r="AN902" s="119"/>
      <c r="AO902" s="119"/>
      <c r="AP902" s="119"/>
      <c r="AQ902" s="119"/>
      <c r="AR902" s="119"/>
      <c r="AS902" s="119"/>
      <c r="AT902" s="119"/>
      <c r="AU902" s="119"/>
    </row>
    <row r="903" spans="1:47" ht="18.75" customHeight="1">
      <c r="A903" s="328">
        <v>202604</v>
      </c>
      <c r="B903" s="328" t="s">
        <v>8299</v>
      </c>
      <c r="C903" s="328" t="s">
        <v>6348</v>
      </c>
      <c r="D903" s="328" t="s">
        <v>1067</v>
      </c>
      <c r="E903" s="120" t="s">
        <v>400</v>
      </c>
      <c r="F903" s="328" t="s">
        <v>2</v>
      </c>
      <c r="G903" s="302">
        <v>71188506</v>
      </c>
      <c r="H903" s="171" t="s">
        <v>8908</v>
      </c>
      <c r="I903" s="329"/>
      <c r="J903" s="335"/>
      <c r="K903" s="328"/>
      <c r="L903" s="328"/>
      <c r="M903" s="328"/>
      <c r="N903" s="349" t="s">
        <v>6498</v>
      </c>
      <c r="O903" s="328" t="s">
        <v>299</v>
      </c>
      <c r="P903" s="336" t="s">
        <v>8909</v>
      </c>
      <c r="Q903" s="6" t="s">
        <v>8879</v>
      </c>
      <c r="R903" s="317" t="s">
        <v>8453</v>
      </c>
      <c r="S903" s="328" t="s">
        <v>6353</v>
      </c>
      <c r="T903" s="338">
        <v>46132</v>
      </c>
      <c r="U903" s="348" t="s">
        <v>8910</v>
      </c>
      <c r="V903" s="338">
        <v>46132</v>
      </c>
      <c r="W903" s="328" t="s">
        <v>141</v>
      </c>
      <c r="X903" s="328">
        <f>NETWORKDAYS(Tabla1[[#This Row],[FECHA DEL INCIDENTE]],Tabla1[[#This Row],[FECHA DE RESPUESTA]])</f>
        <v>1</v>
      </c>
      <c r="Y903" s="328" t="str">
        <f>IF(Tabla1[[#This Row],[ESTADO]]="ACTIVA","ACTIVA",IF(Tabla1[[#This Row],[ESTADO]]="CERRADA","CERRADA",IF(Tabla1[[#This Row],[ESTADO]]="TRASLADADA","CERRADA",IF(Tabla1[[#This Row],[ESTADO]]="DESMONTADA","CERRADA",IF(Tabla1[[#This Row],[ESTADO]]="SEGUIMIENTO","ACTIVA")))))</f>
        <v>CERRADA</v>
      </c>
      <c r="Z903" s="328" t="str">
        <f>+IF(Tabla1[[#This Row],[T. RESPUESTA]]&lt;=1,"24 HORAS",IF(Tabla1[[#This Row],[T. RESPUESTA]]=2,"48 HORAS",IF(Tabla1[[#This Row],[T. RESPUESTA]]=3,"72 HORAS",IF(Tabla1[[#This Row],[T. RESPUESTA]]=4,"96 HORAS",IF(Tabla1[[#This Row],[T. RESPUESTA]]=5,"120 HORAS",IF(Tabla1[[#This Row],[T. RESPUESTA]]&gt;=6,"6 DIAS O MAS","ERROR"))))))</f>
        <v>24 HORAS</v>
      </c>
      <c r="AA903" s="328" t="s">
        <v>6355</v>
      </c>
      <c r="AB903" s="120" t="str">
        <f>TEXT(Tabla1[[#This Row],[FECHA DEL INCIDENTE]],"MMM-DD")</f>
        <v>abr-20</v>
      </c>
      <c r="AC903" s="334" t="e">
        <f>VLOOKUP(G903,'Archivo data rimac reclamos'!B:C,2,0)</f>
        <v>#N/A</v>
      </c>
      <c r="AD903" s="334" t="e">
        <f>VLOOKUP(Tabla1[[#This Row],[dn]],'Reporte de casos MAD'!H:W,16,0)</f>
        <v>#N/A</v>
      </c>
      <c r="AE903" s="328" t="e">
        <f>VLOOKUP(Tabla1[[#This Row],[dn]],'HOJA 3 MEDICAMENTOS'!G:Q,11,0)</f>
        <v>#N/A</v>
      </c>
      <c r="AF903" s="329" t="e">
        <f>VLOOKUP(Tabla1[[#This Row],[dn]],'base pendientes viva 1a'!C:Q,15,0)</f>
        <v>#N/A</v>
      </c>
      <c r="AG903" s="329"/>
      <c r="AH903" s="329"/>
      <c r="AI903" s="328" t="e">
        <f>VLOOKUP(Tabla1[[#This Row],[MOTIVO]],clasificador!A:C,2,0)</f>
        <v>#N/A</v>
      </c>
      <c r="AJ903" s="328" t="e">
        <f>VLOOKUP(Tabla1[[#This Row],[MOTIVO]],clasificador!A:C,3,0)</f>
        <v>#N/A</v>
      </c>
      <c r="AK903" s="329"/>
      <c r="AL903" s="119"/>
      <c r="AM903" s="119"/>
      <c r="AN903" s="119"/>
      <c r="AO903" s="119"/>
      <c r="AP903" s="119"/>
      <c r="AQ903" s="119"/>
      <c r="AR903" s="119"/>
      <c r="AS903" s="119"/>
      <c r="AT903" s="119"/>
      <c r="AU903" s="119"/>
    </row>
    <row r="904" spans="1:47" ht="18.75" customHeight="1">
      <c r="A904" s="328">
        <v>202604</v>
      </c>
      <c r="B904" s="328" t="s">
        <v>8299</v>
      </c>
      <c r="C904" s="328" t="s">
        <v>6348</v>
      </c>
      <c r="D904" s="328" t="s">
        <v>1067</v>
      </c>
      <c r="E904" s="120" t="s">
        <v>400</v>
      </c>
      <c r="F904" s="328" t="s">
        <v>2</v>
      </c>
      <c r="G904" s="393">
        <v>10381596</v>
      </c>
      <c r="H904" s="171" t="s">
        <v>8911</v>
      </c>
      <c r="I904" s="329"/>
      <c r="J904" s="335"/>
      <c r="K904" s="328"/>
      <c r="L904" s="328"/>
      <c r="M904" s="328"/>
      <c r="N904" s="349" t="s">
        <v>6498</v>
      </c>
      <c r="O904" s="328" t="s">
        <v>299</v>
      </c>
      <c r="P904" s="340" t="s">
        <v>8912</v>
      </c>
      <c r="Q904" s="6" t="s">
        <v>428</v>
      </c>
      <c r="R904" s="317" t="s">
        <v>8453</v>
      </c>
      <c r="S904" s="328" t="s">
        <v>6539</v>
      </c>
      <c r="T904" s="338">
        <v>46132</v>
      </c>
      <c r="U904" s="348" t="s">
        <v>8913</v>
      </c>
      <c r="V904" s="338">
        <v>46132</v>
      </c>
      <c r="W904" s="328" t="s">
        <v>141</v>
      </c>
      <c r="X904" s="328">
        <f>NETWORKDAYS(Tabla1[[#This Row],[FECHA DEL INCIDENTE]],Tabla1[[#This Row],[FECHA DE RESPUESTA]])</f>
        <v>1</v>
      </c>
      <c r="Y904" s="328" t="str">
        <f>IF(Tabla1[[#This Row],[ESTADO]]="ACTIVA","ACTIVA",IF(Tabla1[[#This Row],[ESTADO]]="CERRADA","CERRADA",IF(Tabla1[[#This Row],[ESTADO]]="TRASLADADA","CERRADA",IF(Tabla1[[#This Row],[ESTADO]]="DESMONTADA","CERRADA",IF(Tabla1[[#This Row],[ESTADO]]="SEGUIMIENTO","ACTIVA")))))</f>
        <v>CERRADA</v>
      </c>
      <c r="Z904" s="328" t="str">
        <f>+IF(Tabla1[[#This Row],[T. RESPUESTA]]&lt;=1,"24 HORAS",IF(Tabla1[[#This Row],[T. RESPUESTA]]=2,"48 HORAS",IF(Tabla1[[#This Row],[T. RESPUESTA]]=3,"72 HORAS",IF(Tabla1[[#This Row],[T. RESPUESTA]]=4,"96 HORAS",IF(Tabla1[[#This Row],[T. RESPUESTA]]=5,"120 HORAS",IF(Tabla1[[#This Row],[T. RESPUESTA]]&gt;=6,"6 DIAS O MAS","ERROR"))))))</f>
        <v>24 HORAS</v>
      </c>
      <c r="AA904" s="328" t="s">
        <v>6355</v>
      </c>
      <c r="AB904" s="120" t="str">
        <f>TEXT(Tabla1[[#This Row],[FECHA DEL INCIDENTE]],"MMM-DD")</f>
        <v>abr-20</v>
      </c>
      <c r="AC904" s="334" t="e">
        <f>VLOOKUP(G904,'Archivo data rimac reclamos'!B:C,2,0)</f>
        <v>#N/A</v>
      </c>
      <c r="AD904" s="334" t="e">
        <f>VLOOKUP(Tabla1[[#This Row],[dn]],'Reporte de casos MAD'!H:W,16,0)</f>
        <v>#N/A</v>
      </c>
      <c r="AE904" s="328" t="e">
        <f>VLOOKUP(Tabla1[[#This Row],[dn]],'HOJA 3 MEDICAMENTOS'!G:Q,11,0)</f>
        <v>#N/A</v>
      </c>
      <c r="AF904" s="329" t="e">
        <f>VLOOKUP(Tabla1[[#This Row],[dn]],'base pendientes viva 1a'!C:Q,15,0)</f>
        <v>#N/A</v>
      </c>
      <c r="AG904" s="329"/>
      <c r="AH904" s="329"/>
      <c r="AI904" s="328" t="e">
        <f>VLOOKUP(Tabla1[[#This Row],[MOTIVO]],clasificador!A:C,2,0)</f>
        <v>#N/A</v>
      </c>
      <c r="AJ904" s="328" t="e">
        <f>VLOOKUP(Tabla1[[#This Row],[MOTIVO]],clasificador!A:C,3,0)</f>
        <v>#N/A</v>
      </c>
      <c r="AK904" s="329"/>
      <c r="AL904" s="119"/>
      <c r="AM904" s="119"/>
      <c r="AN904" s="119"/>
      <c r="AO904" s="119"/>
      <c r="AP904" s="119"/>
      <c r="AQ904" s="119"/>
      <c r="AR904" s="119"/>
      <c r="AS904" s="119"/>
      <c r="AT904" s="119"/>
      <c r="AU904" s="119"/>
    </row>
    <row r="905" spans="1:47" ht="18.75" customHeight="1">
      <c r="A905" s="328">
        <v>202604</v>
      </c>
      <c r="B905" s="328" t="s">
        <v>8299</v>
      </c>
      <c r="C905" s="328" t="s">
        <v>6348</v>
      </c>
      <c r="D905" s="328" t="s">
        <v>1067</v>
      </c>
      <c r="E905" s="120" t="s">
        <v>400</v>
      </c>
      <c r="F905" s="328" t="s">
        <v>2</v>
      </c>
      <c r="G905" s="278">
        <v>44469039</v>
      </c>
      <c r="H905" s="171" t="s">
        <v>8914</v>
      </c>
      <c r="I905" s="329"/>
      <c r="J905" s="335"/>
      <c r="K905" s="328"/>
      <c r="L905" s="328"/>
      <c r="M905" s="328"/>
      <c r="N905" s="349" t="s">
        <v>6498</v>
      </c>
      <c r="O905" s="328" t="s">
        <v>299</v>
      </c>
      <c r="P905" s="340" t="s">
        <v>8915</v>
      </c>
      <c r="Q905" s="6" t="s">
        <v>428</v>
      </c>
      <c r="R905" s="317" t="s">
        <v>8453</v>
      </c>
      <c r="S905" s="328" t="s">
        <v>6539</v>
      </c>
      <c r="T905" s="338">
        <v>46132</v>
      </c>
      <c r="U905" s="348" t="s">
        <v>8916</v>
      </c>
      <c r="V905" s="338">
        <v>46133</v>
      </c>
      <c r="W905" s="328" t="s">
        <v>141</v>
      </c>
      <c r="X905" s="328">
        <v>1</v>
      </c>
      <c r="Y905" s="328" t="str">
        <f>IF(Tabla1[[#This Row],[ESTADO]]="ACTIVA","ACTIVA",IF(Tabla1[[#This Row],[ESTADO]]="CERRADA","CERRADA",IF(Tabla1[[#This Row],[ESTADO]]="TRASLADADA","CERRADA",IF(Tabla1[[#This Row],[ESTADO]]="DESMONTADA","CERRADA",IF(Tabla1[[#This Row],[ESTADO]]="SEGUIMIENTO","ACTIVA")))))</f>
        <v>CERRADA</v>
      </c>
      <c r="Z905" s="328" t="str">
        <f>+IF(Tabla1[[#This Row],[T. RESPUESTA]]&lt;=1,"24 HORAS",IF(Tabla1[[#This Row],[T. RESPUESTA]]=2,"48 HORAS",IF(Tabla1[[#This Row],[T. RESPUESTA]]=3,"72 HORAS",IF(Tabla1[[#This Row],[T. RESPUESTA]]=4,"96 HORAS",IF(Tabla1[[#This Row],[T. RESPUESTA]]=5,"120 HORAS",IF(Tabla1[[#This Row],[T. RESPUESTA]]&gt;=6,"6 DIAS O MAS","ERROR"))))))</f>
        <v>24 HORAS</v>
      </c>
      <c r="AA905" s="328" t="s">
        <v>6355</v>
      </c>
      <c r="AB905" s="120" t="str">
        <f>TEXT(Tabla1[[#This Row],[FECHA DEL INCIDENTE]],"MMM-DD")</f>
        <v>abr-20</v>
      </c>
      <c r="AC905" s="334" t="e">
        <f>VLOOKUP(G905,'Archivo data rimac reclamos'!B:C,2,0)</f>
        <v>#N/A</v>
      </c>
      <c r="AD905" s="334" t="e">
        <f>VLOOKUP(Tabla1[[#This Row],[dn]],'Reporte de casos MAD'!H:W,16,0)</f>
        <v>#N/A</v>
      </c>
      <c r="AE905" s="328" t="e">
        <f>VLOOKUP(Tabla1[[#This Row],[dn]],'HOJA 3 MEDICAMENTOS'!G:Q,11,0)</f>
        <v>#N/A</v>
      </c>
      <c r="AF905" s="329" t="e">
        <f>VLOOKUP(Tabla1[[#This Row],[dn]],'base pendientes viva 1a'!C:Q,15,0)</f>
        <v>#N/A</v>
      </c>
      <c r="AG905" s="329"/>
      <c r="AH905" s="329"/>
      <c r="AI905" s="328" t="e">
        <f>VLOOKUP(Tabla1[[#This Row],[MOTIVO]],clasificador!A:C,2,0)</f>
        <v>#N/A</v>
      </c>
      <c r="AJ905" s="328" t="e">
        <f>VLOOKUP(Tabla1[[#This Row],[MOTIVO]],clasificador!A:C,3,0)</f>
        <v>#N/A</v>
      </c>
      <c r="AK905" s="329"/>
      <c r="AL905" s="119"/>
      <c r="AM905" s="119"/>
      <c r="AN905" s="119"/>
      <c r="AO905" s="119"/>
      <c r="AP905" s="119"/>
      <c r="AQ905" s="119"/>
      <c r="AR905" s="119"/>
      <c r="AS905" s="119"/>
      <c r="AT905" s="119"/>
      <c r="AU905" s="119"/>
    </row>
    <row r="906" spans="1:47" ht="18.75" customHeight="1">
      <c r="A906" s="328">
        <v>202604</v>
      </c>
      <c r="B906" s="328" t="s">
        <v>8299</v>
      </c>
      <c r="C906" s="328" t="s">
        <v>6348</v>
      </c>
      <c r="D906" s="328" t="s">
        <v>1067</v>
      </c>
      <c r="E906" s="120" t="s">
        <v>400</v>
      </c>
      <c r="F906" s="328" t="s">
        <v>2</v>
      </c>
      <c r="G906" s="303" t="s">
        <v>8917</v>
      </c>
      <c r="H906" s="184" t="s">
        <v>8918</v>
      </c>
      <c r="I906" s="329"/>
      <c r="J906" s="335"/>
      <c r="K906" s="328"/>
      <c r="L906" s="328"/>
      <c r="M906" s="328"/>
      <c r="N906" s="349" t="s">
        <v>6498</v>
      </c>
      <c r="O906" s="328" t="s">
        <v>299</v>
      </c>
      <c r="P906" s="336" t="s">
        <v>8919</v>
      </c>
      <c r="Q906" s="6" t="s">
        <v>428</v>
      </c>
      <c r="R906" s="317" t="s">
        <v>8453</v>
      </c>
      <c r="S906" s="328" t="s">
        <v>6539</v>
      </c>
      <c r="T906" s="338">
        <v>46133</v>
      </c>
      <c r="U906" s="348" t="s">
        <v>8920</v>
      </c>
      <c r="V906" s="338">
        <v>46133</v>
      </c>
      <c r="W906" s="328" t="s">
        <v>141</v>
      </c>
      <c r="X906" s="328">
        <f>NETWORKDAYS(Tabla1[[#This Row],[FECHA DEL INCIDENTE]],Tabla1[[#This Row],[FECHA DE RESPUESTA]])</f>
        <v>1</v>
      </c>
      <c r="Y906" s="328" t="str">
        <f>IF(Tabla1[[#This Row],[ESTADO]]="ACTIVA","ACTIVA",IF(Tabla1[[#This Row],[ESTADO]]="CERRADA","CERRADA",IF(Tabla1[[#This Row],[ESTADO]]="TRASLADADA","CERRADA",IF(Tabla1[[#This Row],[ESTADO]]="DESMONTADA","CERRADA",IF(Tabla1[[#This Row],[ESTADO]]="SEGUIMIENTO","ACTIVA")))))</f>
        <v>CERRADA</v>
      </c>
      <c r="Z906" s="328" t="str">
        <f>+IF(Tabla1[[#This Row],[T. RESPUESTA]]&lt;=1,"24 HORAS",IF(Tabla1[[#This Row],[T. RESPUESTA]]=2,"48 HORAS",IF(Tabla1[[#This Row],[T. RESPUESTA]]=3,"72 HORAS",IF(Tabla1[[#This Row],[T. RESPUESTA]]=4,"96 HORAS",IF(Tabla1[[#This Row],[T. RESPUESTA]]=5,"120 HORAS",IF(Tabla1[[#This Row],[T. RESPUESTA]]&gt;=6,"6 DIAS O MAS","ERROR"))))))</f>
        <v>24 HORAS</v>
      </c>
      <c r="AA906" s="328" t="s">
        <v>6355</v>
      </c>
      <c r="AB906" s="120" t="str">
        <f>TEXT(Tabla1[[#This Row],[FECHA DEL INCIDENTE]],"MMM-DD")</f>
        <v>abr-21</v>
      </c>
      <c r="AC906" s="334" t="e">
        <f>VLOOKUP(G906,'Archivo data rimac reclamos'!B:C,2,0)</f>
        <v>#N/A</v>
      </c>
      <c r="AD906" s="334" t="e">
        <f>VLOOKUP(Tabla1[[#This Row],[dn]],'Reporte de casos MAD'!H:W,16,0)</f>
        <v>#N/A</v>
      </c>
      <c r="AE906" s="328" t="e">
        <f>VLOOKUP(Tabla1[[#This Row],[dn]],'HOJA 3 MEDICAMENTOS'!G:Q,11,0)</f>
        <v>#N/A</v>
      </c>
      <c r="AF906" s="329" t="e">
        <f>VLOOKUP(Tabla1[[#This Row],[dn]],'base pendientes viva 1a'!C:Q,15,0)</f>
        <v>#N/A</v>
      </c>
      <c r="AG906" s="329"/>
      <c r="AH906" s="329"/>
      <c r="AI906" s="328" t="e">
        <f>VLOOKUP(Tabla1[[#This Row],[MOTIVO]],clasificador!A:C,2,0)</f>
        <v>#N/A</v>
      </c>
      <c r="AJ906" s="328" t="e">
        <f>VLOOKUP(Tabla1[[#This Row],[MOTIVO]],clasificador!A:C,3,0)</f>
        <v>#N/A</v>
      </c>
      <c r="AK906" s="329"/>
      <c r="AL906" s="119"/>
      <c r="AM906" s="119"/>
      <c r="AN906" s="119"/>
      <c r="AO906" s="119"/>
      <c r="AP906" s="119"/>
      <c r="AQ906" s="119"/>
      <c r="AR906" s="119"/>
      <c r="AS906" s="119"/>
      <c r="AT906" s="119"/>
      <c r="AU906" s="119"/>
    </row>
    <row r="907" spans="1:47" ht="18.75" customHeight="1">
      <c r="A907" s="328">
        <v>202604</v>
      </c>
      <c r="B907" s="328" t="s">
        <v>8299</v>
      </c>
      <c r="C907" s="328" t="s">
        <v>6348</v>
      </c>
      <c r="D907" s="328" t="s">
        <v>1067</v>
      </c>
      <c r="E907" s="120" t="s">
        <v>400</v>
      </c>
      <c r="F907" s="328" t="s">
        <v>2</v>
      </c>
      <c r="G907" s="278">
        <v>40748437</v>
      </c>
      <c r="H907" s="171" t="s">
        <v>8921</v>
      </c>
      <c r="I907" s="329"/>
      <c r="J907" s="335"/>
      <c r="K907" s="328"/>
      <c r="L907" s="328"/>
      <c r="M907" s="328"/>
      <c r="N907" s="349" t="s">
        <v>6498</v>
      </c>
      <c r="O907" s="328" t="s">
        <v>299</v>
      </c>
      <c r="P907" s="336" t="s">
        <v>8922</v>
      </c>
      <c r="Q907" s="6" t="s">
        <v>428</v>
      </c>
      <c r="R907" s="317" t="s">
        <v>8453</v>
      </c>
      <c r="S907" s="328" t="s">
        <v>6539</v>
      </c>
      <c r="T907" s="338">
        <v>46133</v>
      </c>
      <c r="U907" s="348" t="s">
        <v>8923</v>
      </c>
      <c r="V907" s="338">
        <v>46133</v>
      </c>
      <c r="W907" s="328" t="s">
        <v>141</v>
      </c>
      <c r="X907" s="328">
        <v>1</v>
      </c>
      <c r="Y907" s="328" t="str">
        <f>IF(Tabla1[[#This Row],[ESTADO]]="ACTIVA","ACTIVA",IF(Tabla1[[#This Row],[ESTADO]]="CERRADA","CERRADA",IF(Tabla1[[#This Row],[ESTADO]]="TRASLADADA","CERRADA",IF(Tabla1[[#This Row],[ESTADO]]="DESMONTADA","CERRADA",IF(Tabla1[[#This Row],[ESTADO]]="SEGUIMIENTO","ACTIVA")))))</f>
        <v>CERRADA</v>
      </c>
      <c r="Z907" s="328" t="str">
        <f>+IF(Tabla1[[#This Row],[T. RESPUESTA]]&lt;=1,"24 HORAS",IF(Tabla1[[#This Row],[T. RESPUESTA]]=2,"48 HORAS",IF(Tabla1[[#This Row],[T. RESPUESTA]]=3,"72 HORAS",IF(Tabla1[[#This Row],[T. RESPUESTA]]=4,"96 HORAS",IF(Tabla1[[#This Row],[T. RESPUESTA]]=5,"120 HORAS",IF(Tabla1[[#This Row],[T. RESPUESTA]]&gt;=6,"6 DIAS O MAS","ERROR"))))))</f>
        <v>24 HORAS</v>
      </c>
      <c r="AA907" s="328" t="s">
        <v>6355</v>
      </c>
      <c r="AB907" s="120" t="str">
        <f>TEXT(Tabla1[[#This Row],[FECHA DEL INCIDENTE]],"MMM-DD")</f>
        <v>abr-21</v>
      </c>
      <c r="AC907" s="334" t="e">
        <f>VLOOKUP(G907,'Archivo data rimac reclamos'!B:C,2,0)</f>
        <v>#N/A</v>
      </c>
      <c r="AD907" s="334" t="e">
        <f>VLOOKUP(Tabla1[[#This Row],[dn]],'Reporte de casos MAD'!H:W,16,0)</f>
        <v>#N/A</v>
      </c>
      <c r="AE907" s="328" t="e">
        <f>VLOOKUP(Tabla1[[#This Row],[dn]],'HOJA 3 MEDICAMENTOS'!G:Q,11,0)</f>
        <v>#N/A</v>
      </c>
      <c r="AF907" s="329" t="e">
        <f>VLOOKUP(Tabla1[[#This Row],[dn]],'base pendientes viva 1a'!C:Q,15,0)</f>
        <v>#N/A</v>
      </c>
      <c r="AG907" s="329"/>
      <c r="AH907" s="329"/>
      <c r="AI907" s="328" t="e">
        <f>VLOOKUP(Tabla1[[#This Row],[MOTIVO]],clasificador!A:C,2,0)</f>
        <v>#N/A</v>
      </c>
      <c r="AJ907" s="328" t="e">
        <f>VLOOKUP(Tabla1[[#This Row],[MOTIVO]],clasificador!A:C,3,0)</f>
        <v>#N/A</v>
      </c>
      <c r="AK907" s="329"/>
      <c r="AL907" s="119"/>
      <c r="AM907" s="119"/>
      <c r="AN907" s="119"/>
      <c r="AO907" s="119"/>
      <c r="AP907" s="119"/>
      <c r="AQ907" s="119"/>
      <c r="AR907" s="119"/>
      <c r="AS907" s="119"/>
      <c r="AT907" s="119"/>
      <c r="AU907" s="119"/>
    </row>
    <row r="908" spans="1:47" ht="18.75" customHeight="1">
      <c r="A908" s="328">
        <v>202604</v>
      </c>
      <c r="B908" s="328" t="s">
        <v>8299</v>
      </c>
      <c r="C908" s="328" t="s">
        <v>6348</v>
      </c>
      <c r="D908" s="328" t="s">
        <v>1067</v>
      </c>
      <c r="E908" s="120" t="s">
        <v>400</v>
      </c>
      <c r="F908" s="328" t="s">
        <v>2</v>
      </c>
      <c r="G908" s="304">
        <v>10381596</v>
      </c>
      <c r="H908" s="184" t="s">
        <v>8911</v>
      </c>
      <c r="I908" s="329"/>
      <c r="J908" s="335"/>
      <c r="K908" s="328"/>
      <c r="L908" s="328"/>
      <c r="M908" s="328"/>
      <c r="N908" s="349" t="s">
        <v>6498</v>
      </c>
      <c r="O908" s="328" t="s">
        <v>299</v>
      </c>
      <c r="P908" s="340" t="s">
        <v>8924</v>
      </c>
      <c r="Q908" s="6" t="s">
        <v>6352</v>
      </c>
      <c r="R908" s="317" t="s">
        <v>8453</v>
      </c>
      <c r="S908" s="328" t="s">
        <v>6539</v>
      </c>
      <c r="T908" s="338">
        <v>46134</v>
      </c>
      <c r="U908" s="348" t="s">
        <v>8925</v>
      </c>
      <c r="V908" s="338">
        <v>46134</v>
      </c>
      <c r="W908" s="328" t="s">
        <v>141</v>
      </c>
      <c r="X908" s="328">
        <f>NETWORKDAYS(Tabla1[[#This Row],[FECHA DEL INCIDENTE]],Tabla1[[#This Row],[FECHA DE RESPUESTA]])</f>
        <v>1</v>
      </c>
      <c r="Y908" s="328" t="str">
        <f>IF(Tabla1[[#This Row],[ESTADO]]="ACTIVA","ACTIVA",IF(Tabla1[[#This Row],[ESTADO]]="CERRADA","CERRADA",IF(Tabla1[[#This Row],[ESTADO]]="TRASLADADA","CERRADA",IF(Tabla1[[#This Row],[ESTADO]]="DESMONTADA","CERRADA",IF(Tabla1[[#This Row],[ESTADO]]="SEGUIMIENTO","ACTIVA")))))</f>
        <v>CERRADA</v>
      </c>
      <c r="Z908" s="328" t="str">
        <f>+IF(Tabla1[[#This Row],[T. RESPUESTA]]&lt;=1,"24 HORAS",IF(Tabla1[[#This Row],[T. RESPUESTA]]=2,"48 HORAS",IF(Tabla1[[#This Row],[T. RESPUESTA]]=3,"72 HORAS",IF(Tabla1[[#This Row],[T. RESPUESTA]]=4,"96 HORAS",IF(Tabla1[[#This Row],[T. RESPUESTA]]=5,"120 HORAS",IF(Tabla1[[#This Row],[T. RESPUESTA]]&gt;=6,"6 DIAS O MAS","ERROR"))))))</f>
        <v>24 HORAS</v>
      </c>
      <c r="AA908" s="328" t="s">
        <v>6355</v>
      </c>
      <c r="AB908" s="120" t="str">
        <f>TEXT(Tabla1[[#This Row],[FECHA DEL INCIDENTE]],"MMM-DD")</f>
        <v>abr-22</v>
      </c>
      <c r="AC908" s="334" t="e">
        <f>VLOOKUP(G908,'Archivo data rimac reclamos'!B:C,2,0)</f>
        <v>#N/A</v>
      </c>
      <c r="AD908" s="334" t="e">
        <f>VLOOKUP(Tabla1[[#This Row],[dn]],'Reporte de casos MAD'!H:W,16,0)</f>
        <v>#N/A</v>
      </c>
      <c r="AE908" s="328" t="e">
        <f>VLOOKUP(Tabla1[[#This Row],[dn]],'HOJA 3 MEDICAMENTOS'!G:Q,11,0)</f>
        <v>#N/A</v>
      </c>
      <c r="AF908" s="329" t="e">
        <f>VLOOKUP(Tabla1[[#This Row],[dn]],'base pendientes viva 1a'!C:Q,15,0)</f>
        <v>#N/A</v>
      </c>
      <c r="AG908" s="329"/>
      <c r="AH908" s="329"/>
      <c r="AI908" s="328" t="str">
        <f>VLOOKUP(Tabla1[[#This Row],[MOTIVO]],clasificador!A:C,2,0)</f>
        <v>Medicamentos</v>
      </c>
      <c r="AJ908" s="328" t="str">
        <f>VLOOKUP(Tabla1[[#This Row],[MOTIVO]],clasificador!A:C,3,0)</f>
        <v>SERVICIO</v>
      </c>
      <c r="AK908" s="329"/>
      <c r="AL908" s="119"/>
      <c r="AM908" s="119"/>
      <c r="AN908" s="119"/>
      <c r="AO908" s="119"/>
      <c r="AP908" s="119"/>
      <c r="AQ908" s="119"/>
      <c r="AR908" s="119"/>
      <c r="AS908" s="119"/>
      <c r="AT908" s="119"/>
      <c r="AU908" s="119"/>
    </row>
    <row r="909" spans="1:47" ht="18.75" hidden="1" customHeight="1">
      <c r="A909" s="328">
        <v>202604</v>
      </c>
      <c r="B909" s="328" t="s">
        <v>8299</v>
      </c>
      <c r="C909" s="328" t="s">
        <v>6348</v>
      </c>
      <c r="D909" s="328" t="s">
        <v>1067</v>
      </c>
      <c r="E909" s="120" t="s">
        <v>400</v>
      </c>
      <c r="F909" s="328" t="s">
        <v>7014</v>
      </c>
      <c r="G909" s="376">
        <v>27913281</v>
      </c>
      <c r="H909" s="334" t="s">
        <v>8926</v>
      </c>
      <c r="I909" s="329"/>
      <c r="J909" s="335"/>
      <c r="K909" s="328"/>
      <c r="L909" s="328"/>
      <c r="M909" s="328"/>
      <c r="N909" s="349" t="s">
        <v>6498</v>
      </c>
      <c r="O909" s="328" t="s">
        <v>299</v>
      </c>
      <c r="P909" s="340" t="s">
        <v>8927</v>
      </c>
      <c r="Q909" s="340" t="s">
        <v>8928</v>
      </c>
      <c r="R909" s="364" t="s">
        <v>8429</v>
      </c>
      <c r="S909" s="328" t="s">
        <v>339</v>
      </c>
      <c r="T909" s="338">
        <v>46134</v>
      </c>
      <c r="U909" s="348" t="s">
        <v>8929</v>
      </c>
      <c r="V909" s="338">
        <v>46134</v>
      </c>
      <c r="W909" s="328" t="s">
        <v>141</v>
      </c>
      <c r="X909" s="328">
        <f>NETWORKDAYS(Tabla1[[#This Row],[FECHA DEL INCIDENTE]],Tabla1[[#This Row],[FECHA DE RESPUESTA]])</f>
        <v>1</v>
      </c>
      <c r="Y909" s="328" t="str">
        <f>IF(Tabla1[[#This Row],[ESTADO]]="ACTIVA","ACTIVA",IF(Tabla1[[#This Row],[ESTADO]]="CERRADA","CERRADA",IF(Tabla1[[#This Row],[ESTADO]]="TRASLADADA","CERRADA",IF(Tabla1[[#This Row],[ESTADO]]="DESMONTADA","CERRADA",IF(Tabla1[[#This Row],[ESTADO]]="SEGUIMIENTO","ACTIVA")))))</f>
        <v>CERRADA</v>
      </c>
      <c r="Z909" s="328" t="str">
        <f>+IF(Tabla1[[#This Row],[T. RESPUESTA]]&lt;=1,"24 HORAS",IF(Tabla1[[#This Row],[T. RESPUESTA]]=2,"48 HORAS",IF(Tabla1[[#This Row],[T. RESPUESTA]]=3,"72 HORAS",IF(Tabla1[[#This Row],[T. RESPUESTA]]=4,"96 HORAS",IF(Tabla1[[#This Row],[T. RESPUESTA]]=5,"120 HORAS",IF(Tabla1[[#This Row],[T. RESPUESTA]]&gt;=6,"6 DIAS O MAS","ERROR"))))))</f>
        <v>24 HORAS</v>
      </c>
      <c r="AA909" s="328" t="s">
        <v>6355</v>
      </c>
      <c r="AB909" s="120" t="str">
        <f>TEXT(Tabla1[[#This Row],[FECHA DEL INCIDENTE]],"MMM-DD")</f>
        <v>abr-22</v>
      </c>
      <c r="AC909" s="334" t="e">
        <f>VLOOKUP(G909,'Archivo data rimac reclamos'!B:C,2,0)</f>
        <v>#N/A</v>
      </c>
      <c r="AD909" s="334" t="e">
        <f>VLOOKUP(Tabla1[[#This Row],[dn]],'Reporte de casos MAD'!H:W,16,0)</f>
        <v>#N/A</v>
      </c>
      <c r="AE909" s="328" t="e">
        <f>VLOOKUP(Tabla1[[#This Row],[dn]],'HOJA 3 MEDICAMENTOS'!G:Q,11,0)</f>
        <v>#N/A</v>
      </c>
      <c r="AF909" s="329" t="e">
        <f>VLOOKUP(Tabla1[[#This Row],[dn]],'base pendientes viva 1a'!C:Q,15,0)</f>
        <v>#N/A</v>
      </c>
      <c r="AG909" s="329"/>
      <c r="AH909" s="329"/>
      <c r="AI909" s="328" t="e">
        <f>VLOOKUP(Tabla1[[#This Row],[MOTIVO]],clasificador!A:C,2,0)</f>
        <v>#N/A</v>
      </c>
      <c r="AJ909" s="328" t="e">
        <f>VLOOKUP(Tabla1[[#This Row],[MOTIVO]],clasificador!A:C,3,0)</f>
        <v>#N/A</v>
      </c>
      <c r="AK909" s="329"/>
      <c r="AL909" s="119"/>
      <c r="AM909" s="119"/>
      <c r="AN909" s="119"/>
      <c r="AO909" s="119"/>
      <c r="AP909" s="119"/>
      <c r="AQ909" s="119"/>
      <c r="AR909" s="119"/>
      <c r="AS909" s="119"/>
      <c r="AT909" s="119"/>
      <c r="AU909" s="119"/>
    </row>
    <row r="910" spans="1:47" ht="18.75" customHeight="1">
      <c r="A910" s="328">
        <v>202604</v>
      </c>
      <c r="B910" s="328" t="s">
        <v>8299</v>
      </c>
      <c r="C910" s="328" t="s">
        <v>6348</v>
      </c>
      <c r="D910" s="328" t="s">
        <v>1067</v>
      </c>
      <c r="E910" s="120" t="s">
        <v>400</v>
      </c>
      <c r="F910" s="328" t="s">
        <v>2</v>
      </c>
      <c r="G910" s="278">
        <v>40874229</v>
      </c>
      <c r="H910" s="184" t="s">
        <v>6783</v>
      </c>
      <c r="I910" s="329"/>
      <c r="J910" s="335"/>
      <c r="K910" s="328"/>
      <c r="L910" s="328"/>
      <c r="M910" s="328"/>
      <c r="N910" s="349" t="s">
        <v>6498</v>
      </c>
      <c r="O910" s="328" t="s">
        <v>299</v>
      </c>
      <c r="P910" s="336" t="s">
        <v>8930</v>
      </c>
      <c r="Q910" s="6" t="s">
        <v>8931</v>
      </c>
      <c r="R910" s="317" t="s">
        <v>400</v>
      </c>
      <c r="S910" s="328" t="s">
        <v>6539</v>
      </c>
      <c r="T910" s="338">
        <v>46135</v>
      </c>
      <c r="U910" s="348" t="s">
        <v>8932</v>
      </c>
      <c r="V910" s="338">
        <v>46135</v>
      </c>
      <c r="W910" s="328" t="s">
        <v>141</v>
      </c>
      <c r="X910" s="328">
        <v>1</v>
      </c>
      <c r="Y910" s="328" t="str">
        <f>IF(Tabla1[[#This Row],[ESTADO]]="ACTIVA","ACTIVA",IF(Tabla1[[#This Row],[ESTADO]]="CERRADA","CERRADA",IF(Tabla1[[#This Row],[ESTADO]]="TRASLADADA","CERRADA",IF(Tabla1[[#This Row],[ESTADO]]="DESMONTADA","CERRADA",IF(Tabla1[[#This Row],[ESTADO]]="SEGUIMIENTO","ACTIVA")))))</f>
        <v>CERRADA</v>
      </c>
      <c r="Z910" s="328" t="str">
        <f>+IF(Tabla1[[#This Row],[T. RESPUESTA]]&lt;=1,"24 HORAS",IF(Tabla1[[#This Row],[T. RESPUESTA]]=2,"48 HORAS",IF(Tabla1[[#This Row],[T. RESPUESTA]]=3,"72 HORAS",IF(Tabla1[[#This Row],[T. RESPUESTA]]=4,"96 HORAS",IF(Tabla1[[#This Row],[T. RESPUESTA]]=5,"120 HORAS",IF(Tabla1[[#This Row],[T. RESPUESTA]]&gt;=6,"6 DIAS O MAS","ERROR"))))))</f>
        <v>24 HORAS</v>
      </c>
      <c r="AA910" s="328" t="s">
        <v>6355</v>
      </c>
      <c r="AB910" s="120" t="str">
        <f>TEXT(Tabla1[[#This Row],[FECHA DEL INCIDENTE]],"MMM-DD")</f>
        <v>abr-23</v>
      </c>
      <c r="AC910" s="334" t="e">
        <f>VLOOKUP(G910,'Archivo data rimac reclamos'!B:C,2,0)</f>
        <v>#N/A</v>
      </c>
      <c r="AD910" s="334" t="e">
        <f>VLOOKUP(Tabla1[[#This Row],[dn]],'Reporte de casos MAD'!H:W,16,0)</f>
        <v>#N/A</v>
      </c>
      <c r="AE910" s="328" t="e">
        <f>VLOOKUP(Tabla1[[#This Row],[dn]],'HOJA 3 MEDICAMENTOS'!G:Q,11,0)</f>
        <v>#N/A</v>
      </c>
      <c r="AF910" s="329" t="e">
        <f>VLOOKUP(Tabla1[[#This Row],[dn]],'base pendientes viva 1a'!C:Q,15,0)</f>
        <v>#N/A</v>
      </c>
      <c r="AG910" s="329"/>
      <c r="AH910" s="329"/>
      <c r="AI910" s="328" t="e">
        <f>VLOOKUP(Tabla1[[#This Row],[MOTIVO]],clasificador!A:C,2,0)</f>
        <v>#N/A</v>
      </c>
      <c r="AJ910" s="328" t="e">
        <f>VLOOKUP(Tabla1[[#This Row],[MOTIVO]],clasificador!A:C,3,0)</f>
        <v>#N/A</v>
      </c>
      <c r="AK910" s="329"/>
      <c r="AL910" s="119"/>
      <c r="AM910" s="119"/>
      <c r="AN910" s="119"/>
      <c r="AO910" s="119"/>
      <c r="AP910" s="119"/>
      <c r="AQ910" s="119"/>
      <c r="AR910" s="119"/>
      <c r="AS910" s="119"/>
      <c r="AT910" s="119"/>
      <c r="AU910" s="119"/>
    </row>
    <row r="911" spans="1:47" ht="18.75" customHeight="1">
      <c r="A911" s="328">
        <v>202604</v>
      </c>
      <c r="B911" s="328" t="s">
        <v>8299</v>
      </c>
      <c r="C911" s="328" t="s">
        <v>6348</v>
      </c>
      <c r="D911" s="328" t="s">
        <v>1067</v>
      </c>
      <c r="E911" s="120" t="s">
        <v>400</v>
      </c>
      <c r="F911" s="328" t="s">
        <v>2</v>
      </c>
      <c r="G911" s="278">
        <v>25503082</v>
      </c>
      <c r="H911" s="184" t="s">
        <v>8933</v>
      </c>
      <c r="I911" s="329"/>
      <c r="J911" s="335"/>
      <c r="K911" s="328"/>
      <c r="L911" s="328"/>
      <c r="M911" s="328"/>
      <c r="N911" s="349" t="s">
        <v>6498</v>
      </c>
      <c r="O911" s="328" t="s">
        <v>299</v>
      </c>
      <c r="P911" s="336" t="s">
        <v>8934</v>
      </c>
      <c r="Q911" s="6" t="s">
        <v>428</v>
      </c>
      <c r="R911" s="317" t="s">
        <v>400</v>
      </c>
      <c r="S911" s="328" t="s">
        <v>6539</v>
      </c>
      <c r="T911" s="338">
        <v>46135</v>
      </c>
      <c r="U911" s="348" t="s">
        <v>8935</v>
      </c>
      <c r="V911" s="338">
        <v>46135</v>
      </c>
      <c r="W911" s="328" t="s">
        <v>141</v>
      </c>
      <c r="X911" s="328">
        <v>1</v>
      </c>
      <c r="Y911" s="328" t="str">
        <f>IF(Tabla1[[#This Row],[ESTADO]]="ACTIVA","ACTIVA",IF(Tabla1[[#This Row],[ESTADO]]="CERRADA","CERRADA",IF(Tabla1[[#This Row],[ESTADO]]="TRASLADADA","CERRADA",IF(Tabla1[[#This Row],[ESTADO]]="DESMONTADA","CERRADA",IF(Tabla1[[#This Row],[ESTADO]]="SEGUIMIENTO","ACTIVA")))))</f>
        <v>CERRADA</v>
      </c>
      <c r="Z911" s="328" t="str">
        <f>+IF(Tabla1[[#This Row],[T. RESPUESTA]]&lt;=1,"24 HORAS",IF(Tabla1[[#This Row],[T. RESPUESTA]]=2,"48 HORAS",IF(Tabla1[[#This Row],[T. RESPUESTA]]=3,"72 HORAS",IF(Tabla1[[#This Row],[T. RESPUESTA]]=4,"96 HORAS",IF(Tabla1[[#This Row],[T. RESPUESTA]]=5,"120 HORAS",IF(Tabla1[[#This Row],[T. RESPUESTA]]&gt;=6,"6 DIAS O MAS","ERROR"))))))</f>
        <v>24 HORAS</v>
      </c>
      <c r="AA911" s="328" t="s">
        <v>6355</v>
      </c>
      <c r="AB911" s="328" t="str">
        <f>TEXT(Tabla1[[#This Row],[FECHA DEL INCIDENTE]],"MMM-DD")</f>
        <v>abr-23</v>
      </c>
      <c r="AC911" s="334" t="e">
        <f>VLOOKUP(G911,'Archivo data rimac reclamos'!B:C,2,0)</f>
        <v>#N/A</v>
      </c>
      <c r="AD911" s="334" t="e">
        <f>VLOOKUP(Tabla1[[#This Row],[dn]],'Reporte de casos MAD'!H:W,16,0)</f>
        <v>#N/A</v>
      </c>
      <c r="AE911" s="328" t="e">
        <f>VLOOKUP(Tabla1[[#This Row],[dn]],'HOJA 3 MEDICAMENTOS'!G:Q,11,0)</f>
        <v>#N/A</v>
      </c>
      <c r="AF911" s="329" t="e">
        <f>VLOOKUP(Tabla1[[#This Row],[dn]],'base pendientes viva 1a'!C:Q,15,0)</f>
        <v>#N/A</v>
      </c>
      <c r="AG911" s="329"/>
      <c r="AH911" s="329"/>
      <c r="AI911" s="328" t="e">
        <f>VLOOKUP(Tabla1[[#This Row],[MOTIVO]],clasificador!A:C,2,0)</f>
        <v>#N/A</v>
      </c>
      <c r="AJ911" s="328" t="e">
        <f>VLOOKUP(Tabla1[[#This Row],[MOTIVO]],clasificador!A:C,3,0)</f>
        <v>#N/A</v>
      </c>
      <c r="AK911" s="329"/>
      <c r="AL911" s="119"/>
      <c r="AM911" s="119"/>
      <c r="AN911" s="119"/>
      <c r="AO911" s="119"/>
      <c r="AP911" s="119"/>
      <c r="AQ911" s="119"/>
      <c r="AR911" s="119"/>
      <c r="AS911" s="119"/>
      <c r="AT911" s="119"/>
      <c r="AU911" s="119"/>
    </row>
    <row r="912" spans="1:47" ht="18.75" customHeight="1">
      <c r="A912" s="328">
        <v>202604</v>
      </c>
      <c r="B912" s="328" t="s">
        <v>8299</v>
      </c>
      <c r="C912" s="328" t="s">
        <v>6348</v>
      </c>
      <c r="D912" s="328" t="s">
        <v>1067</v>
      </c>
      <c r="E912" s="120" t="s">
        <v>400</v>
      </c>
      <c r="F912" s="328" t="s">
        <v>2</v>
      </c>
      <c r="G912" s="278">
        <v>46335967</v>
      </c>
      <c r="H912" s="171" t="s">
        <v>8936</v>
      </c>
      <c r="I912" s="329"/>
      <c r="J912" s="335"/>
      <c r="K912" s="328"/>
      <c r="L912" s="328"/>
      <c r="M912" s="328"/>
      <c r="N912" s="349" t="s">
        <v>6498</v>
      </c>
      <c r="O912" s="328" t="s">
        <v>299</v>
      </c>
      <c r="P912" s="336" t="s">
        <v>8934</v>
      </c>
      <c r="Q912" s="6" t="s">
        <v>428</v>
      </c>
      <c r="R912" s="317" t="s">
        <v>8453</v>
      </c>
      <c r="S912" s="328" t="s">
        <v>6539</v>
      </c>
      <c r="T912" s="338">
        <v>46135</v>
      </c>
      <c r="U912" s="348" t="s">
        <v>8937</v>
      </c>
      <c r="V912" s="338">
        <v>46135</v>
      </c>
      <c r="W912" s="328" t="s">
        <v>141</v>
      </c>
      <c r="X912" s="328">
        <v>1</v>
      </c>
      <c r="Y912" s="328" t="str">
        <f>IF(Tabla1[[#This Row],[ESTADO]]="ACTIVA","ACTIVA",IF(Tabla1[[#This Row],[ESTADO]]="CERRADA","CERRADA",IF(Tabla1[[#This Row],[ESTADO]]="TRASLADADA","CERRADA",IF(Tabla1[[#This Row],[ESTADO]]="DESMONTADA","CERRADA",IF(Tabla1[[#This Row],[ESTADO]]="SEGUIMIENTO","ACTIVA")))))</f>
        <v>CERRADA</v>
      </c>
      <c r="Z912" s="328" t="str">
        <f>+IF(Tabla1[[#This Row],[T. RESPUESTA]]&lt;=1,"24 HORAS",IF(Tabla1[[#This Row],[T. RESPUESTA]]=2,"48 HORAS",IF(Tabla1[[#This Row],[T. RESPUESTA]]=3,"72 HORAS",IF(Tabla1[[#This Row],[T. RESPUESTA]]=4,"96 HORAS",IF(Tabla1[[#This Row],[T. RESPUESTA]]=5,"120 HORAS",IF(Tabla1[[#This Row],[T. RESPUESTA]]&gt;=6,"6 DIAS O MAS","ERROR"))))))</f>
        <v>24 HORAS</v>
      </c>
      <c r="AA912" s="328" t="s">
        <v>6355</v>
      </c>
      <c r="AB912" s="328" t="str">
        <f>TEXT(Tabla1[[#This Row],[FECHA DEL INCIDENTE]],"MMM-DD")</f>
        <v>abr-23</v>
      </c>
      <c r="AC912" s="334" t="e">
        <f>VLOOKUP(G912,'Archivo data rimac reclamos'!B:C,2,0)</f>
        <v>#N/A</v>
      </c>
      <c r="AD912" s="334" t="e">
        <f>VLOOKUP(Tabla1[[#This Row],[dn]],'Reporte de casos MAD'!H:W,16,0)</f>
        <v>#N/A</v>
      </c>
      <c r="AE912" s="328" t="e">
        <f>VLOOKUP(Tabla1[[#This Row],[dn]],'HOJA 3 MEDICAMENTOS'!G:Q,11,0)</f>
        <v>#N/A</v>
      </c>
      <c r="AF912" s="329" t="e">
        <f>VLOOKUP(Tabla1[[#This Row],[dn]],'base pendientes viva 1a'!C:Q,15,0)</f>
        <v>#N/A</v>
      </c>
      <c r="AG912" s="329"/>
      <c r="AH912" s="329"/>
      <c r="AI912" s="328" t="e">
        <f>VLOOKUP(Tabla1[[#This Row],[MOTIVO]],clasificador!A:C,2,0)</f>
        <v>#N/A</v>
      </c>
      <c r="AJ912" s="328" t="e">
        <f>VLOOKUP(Tabla1[[#This Row],[MOTIVO]],clasificador!A:C,3,0)</f>
        <v>#N/A</v>
      </c>
      <c r="AK912" s="329"/>
      <c r="AL912" s="119"/>
      <c r="AM912" s="119"/>
      <c r="AN912" s="119"/>
      <c r="AO912" s="119"/>
      <c r="AP912" s="119"/>
      <c r="AQ912" s="119"/>
      <c r="AR912" s="119"/>
      <c r="AS912" s="119"/>
      <c r="AT912" s="119"/>
      <c r="AU912" s="119"/>
    </row>
    <row r="913" spans="1:47" ht="18.75" customHeight="1">
      <c r="A913" s="328">
        <v>202604</v>
      </c>
      <c r="B913" s="328" t="s">
        <v>8299</v>
      </c>
      <c r="C913" s="328" t="s">
        <v>6348</v>
      </c>
      <c r="D913" s="328" t="s">
        <v>1067</v>
      </c>
      <c r="E913" s="120" t="s">
        <v>400</v>
      </c>
      <c r="F913" s="328" t="s">
        <v>2</v>
      </c>
      <c r="G913" s="288">
        <v>25674025</v>
      </c>
      <c r="H913" s="171" t="s">
        <v>8938</v>
      </c>
      <c r="I913" s="329"/>
      <c r="J913" s="335"/>
      <c r="K913" s="328"/>
      <c r="L913" s="328"/>
      <c r="M913" s="328"/>
      <c r="N913" s="349" t="s">
        <v>6498</v>
      </c>
      <c r="O913" s="328" t="s">
        <v>299</v>
      </c>
      <c r="P913" s="336" t="s">
        <v>8939</v>
      </c>
      <c r="Q913" s="340" t="s">
        <v>270</v>
      </c>
      <c r="R913" s="389" t="s">
        <v>6803</v>
      </c>
      <c r="S913" s="328" t="s">
        <v>6539</v>
      </c>
      <c r="T913" s="338">
        <v>46139</v>
      </c>
      <c r="U913" s="348" t="s">
        <v>8940</v>
      </c>
      <c r="V913" s="338">
        <v>46142</v>
      </c>
      <c r="W913" s="328" t="s">
        <v>141</v>
      </c>
      <c r="X913" s="328">
        <v>1</v>
      </c>
      <c r="Y913" s="328" t="str">
        <f>IF(Tabla1[[#This Row],[ESTADO]]="ACTIVA","ACTIVA",IF(Tabla1[[#This Row],[ESTADO]]="CERRADA","CERRADA",IF(Tabla1[[#This Row],[ESTADO]]="TRASLADADA","CERRADA",IF(Tabla1[[#This Row],[ESTADO]]="DESMONTADA","CERRADA",IF(Tabla1[[#This Row],[ESTADO]]="SEGUIMIENTO","ACTIVA")))))</f>
        <v>CERRADA</v>
      </c>
      <c r="Z913" s="328" t="str">
        <f>+IF(Tabla1[[#This Row],[T. RESPUESTA]]&lt;=1,"24 HORAS",IF(Tabla1[[#This Row],[T. RESPUESTA]]=2,"48 HORAS",IF(Tabla1[[#This Row],[T. RESPUESTA]]=3,"72 HORAS",IF(Tabla1[[#This Row],[T. RESPUESTA]]=4,"96 HORAS",IF(Tabla1[[#This Row],[T. RESPUESTA]]=5,"120 HORAS",IF(Tabla1[[#This Row],[T. RESPUESTA]]&gt;=6,"6 DIAS O MAS","ERROR"))))))</f>
        <v>24 HORAS</v>
      </c>
      <c r="AA913" s="328" t="s">
        <v>6355</v>
      </c>
      <c r="AB913" s="328" t="str">
        <f>TEXT(Tabla1[[#This Row],[FECHA DEL INCIDENTE]],"MMM-DD")</f>
        <v>abr-27</v>
      </c>
      <c r="AC913" s="334" t="e">
        <f>VLOOKUP(G913,'Archivo data rimac reclamos'!B:C,2,0)</f>
        <v>#N/A</v>
      </c>
      <c r="AD913" s="334" t="e">
        <f>VLOOKUP(Tabla1[[#This Row],[dn]],'Reporte de casos MAD'!H:W,16,0)</f>
        <v>#N/A</v>
      </c>
      <c r="AE913" s="328" t="e">
        <f>VLOOKUP(Tabla1[[#This Row],[dn]],'HOJA 3 MEDICAMENTOS'!G:Q,11,0)</f>
        <v>#N/A</v>
      </c>
      <c r="AF913" s="329" t="e">
        <f>VLOOKUP(Tabla1[[#This Row],[dn]],'base pendientes viva 1a'!C:Q,15,0)</f>
        <v>#N/A</v>
      </c>
      <c r="AG913" s="329"/>
      <c r="AH913" s="329"/>
      <c r="AI913" s="328" t="str">
        <f>VLOOKUP(Tabla1[[#This Row],[MOTIVO]],clasificador!A:C,2,0)</f>
        <v>Atención Asistencial</v>
      </c>
      <c r="AJ913" s="328" t="str">
        <f>VLOOKUP(Tabla1[[#This Row],[MOTIVO]],clasificador!A:C,3,0)</f>
        <v>CALIDAD</v>
      </c>
      <c r="AK913" s="329"/>
      <c r="AL913" s="119"/>
      <c r="AM913" s="119"/>
      <c r="AN913" s="119"/>
      <c r="AO913" s="119"/>
      <c r="AP913" s="119"/>
      <c r="AQ913" s="119"/>
      <c r="AR913" s="119"/>
      <c r="AS913" s="119"/>
      <c r="AT913" s="119"/>
      <c r="AU913" s="119"/>
    </row>
    <row r="914" spans="1:47" ht="18.75" customHeight="1">
      <c r="A914" s="328">
        <v>202604</v>
      </c>
      <c r="B914" s="328" t="s">
        <v>8299</v>
      </c>
      <c r="C914" s="328" t="s">
        <v>6348</v>
      </c>
      <c r="D914" s="328" t="s">
        <v>1067</v>
      </c>
      <c r="E914" s="120" t="s">
        <v>400</v>
      </c>
      <c r="F914" s="328" t="s">
        <v>2</v>
      </c>
      <c r="G914" s="288">
        <v>3823586</v>
      </c>
      <c r="H914" s="184" t="s">
        <v>8941</v>
      </c>
      <c r="I914" s="329"/>
      <c r="J914" s="335"/>
      <c r="K914" s="328"/>
      <c r="L914" s="328"/>
      <c r="M914" s="328"/>
      <c r="N914" s="349" t="s">
        <v>6498</v>
      </c>
      <c r="O914" s="328" t="s">
        <v>299</v>
      </c>
      <c r="P914" s="336" t="s">
        <v>8942</v>
      </c>
      <c r="Q914" s="6" t="s">
        <v>270</v>
      </c>
      <c r="R914" s="317" t="s">
        <v>400</v>
      </c>
      <c r="S914" s="328" t="s">
        <v>6353</v>
      </c>
      <c r="T914" s="338">
        <v>46139</v>
      </c>
      <c r="U914" s="348" t="s">
        <v>8943</v>
      </c>
      <c r="V914" s="338">
        <v>46139</v>
      </c>
      <c r="W914" s="328" t="s">
        <v>141</v>
      </c>
      <c r="X914" s="328">
        <f>NETWORKDAYS(Tabla1[[#This Row],[FECHA DEL INCIDENTE]],Tabla1[[#This Row],[FECHA DE RESPUESTA]])</f>
        <v>1</v>
      </c>
      <c r="Y914" s="328" t="str">
        <f>IF(Tabla1[[#This Row],[ESTADO]]="ACTIVA","ACTIVA",IF(Tabla1[[#This Row],[ESTADO]]="CERRADA","CERRADA",IF(Tabla1[[#This Row],[ESTADO]]="TRASLADADA","CERRADA",IF(Tabla1[[#This Row],[ESTADO]]="DESMONTADA","CERRADA",IF(Tabla1[[#This Row],[ESTADO]]="SEGUIMIENTO","ACTIVA")))))</f>
        <v>CERRADA</v>
      </c>
      <c r="Z914" s="328" t="str">
        <f>+IF(Tabla1[[#This Row],[T. RESPUESTA]]&lt;=1,"24 HORAS",IF(Tabla1[[#This Row],[T. RESPUESTA]]=2,"48 HORAS",IF(Tabla1[[#This Row],[T. RESPUESTA]]=3,"72 HORAS",IF(Tabla1[[#This Row],[T. RESPUESTA]]=4,"96 HORAS",IF(Tabla1[[#This Row],[T. RESPUESTA]]=5,"120 HORAS",IF(Tabla1[[#This Row],[T. RESPUESTA]]&gt;=6,"6 DIAS O MAS","ERROR"))))))</f>
        <v>24 HORAS</v>
      </c>
      <c r="AA914" s="328" t="s">
        <v>6355</v>
      </c>
      <c r="AB914" s="328" t="str">
        <f>TEXT(Tabla1[[#This Row],[FECHA DEL INCIDENTE]],"MMM-DD")</f>
        <v>abr-27</v>
      </c>
      <c r="AC914" s="334" t="e">
        <f>VLOOKUP(G914,'Archivo data rimac reclamos'!B:C,2,0)</f>
        <v>#N/A</v>
      </c>
      <c r="AD914" s="334" t="e">
        <f>VLOOKUP(Tabla1[[#This Row],[dn]],'Reporte de casos MAD'!H:W,16,0)</f>
        <v>#N/A</v>
      </c>
      <c r="AE914" s="328" t="e">
        <f>VLOOKUP(Tabla1[[#This Row],[dn]],'HOJA 3 MEDICAMENTOS'!G:Q,11,0)</f>
        <v>#N/A</v>
      </c>
      <c r="AF914" s="329" t="e">
        <f>VLOOKUP(Tabla1[[#This Row],[dn]],'base pendientes viva 1a'!C:Q,15,0)</f>
        <v>#N/A</v>
      </c>
      <c r="AG914" s="329"/>
      <c r="AH914" s="329"/>
      <c r="AI914" s="328" t="str">
        <f>VLOOKUP(Tabla1[[#This Row],[MOTIVO]],clasificador!A:C,2,0)</f>
        <v>Atención Asistencial</v>
      </c>
      <c r="AJ914" s="328" t="str">
        <f>VLOOKUP(Tabla1[[#This Row],[MOTIVO]],clasificador!A:C,3,0)</f>
        <v>CALIDAD</v>
      </c>
      <c r="AK914" s="329"/>
      <c r="AL914" s="119"/>
      <c r="AM914" s="119"/>
      <c r="AN914" s="119"/>
      <c r="AO914" s="119"/>
      <c r="AP914" s="119"/>
      <c r="AQ914" s="119"/>
      <c r="AR914" s="119"/>
      <c r="AS914" s="119"/>
      <c r="AT914" s="119"/>
      <c r="AU914" s="119"/>
    </row>
    <row r="915" spans="1:47" ht="18.75" customHeight="1">
      <c r="A915" s="328">
        <v>202604</v>
      </c>
      <c r="B915" s="328" t="s">
        <v>8299</v>
      </c>
      <c r="C915" s="328" t="s">
        <v>6348</v>
      </c>
      <c r="D915" s="328" t="s">
        <v>1067</v>
      </c>
      <c r="E915" s="120" t="s">
        <v>400</v>
      </c>
      <c r="F915" s="328" t="s">
        <v>2</v>
      </c>
      <c r="G915" s="376">
        <v>8205210</v>
      </c>
      <c r="H915" s="184" t="s">
        <v>8944</v>
      </c>
      <c r="I915" s="329"/>
      <c r="J915" s="335"/>
      <c r="K915" s="328"/>
      <c r="L915" s="328"/>
      <c r="M915" s="328"/>
      <c r="N915" s="349" t="s">
        <v>6498</v>
      </c>
      <c r="O915" s="328" t="s">
        <v>299</v>
      </c>
      <c r="P915" s="336" t="s">
        <v>8945</v>
      </c>
      <c r="Q915" s="6" t="s">
        <v>428</v>
      </c>
      <c r="R915" s="317" t="s">
        <v>8453</v>
      </c>
      <c r="S915" s="328" t="s">
        <v>6539</v>
      </c>
      <c r="T915" s="338">
        <v>46139</v>
      </c>
      <c r="U915" s="348" t="s">
        <v>8946</v>
      </c>
      <c r="V915" s="338">
        <v>46139</v>
      </c>
      <c r="W915" s="328" t="s">
        <v>141</v>
      </c>
      <c r="X915" s="328">
        <f>NETWORKDAYS(Tabla1[[#This Row],[FECHA DEL INCIDENTE]],Tabla1[[#This Row],[FECHA DE RESPUESTA]])</f>
        <v>1</v>
      </c>
      <c r="Y915" s="328" t="str">
        <f>IF(Tabla1[[#This Row],[ESTADO]]="ACTIVA","ACTIVA",IF(Tabla1[[#This Row],[ESTADO]]="CERRADA","CERRADA",IF(Tabla1[[#This Row],[ESTADO]]="TRASLADADA","CERRADA",IF(Tabla1[[#This Row],[ESTADO]]="DESMONTADA","CERRADA",IF(Tabla1[[#This Row],[ESTADO]]="SEGUIMIENTO","ACTIVA")))))</f>
        <v>CERRADA</v>
      </c>
      <c r="Z915" s="328" t="str">
        <f>+IF(Tabla1[[#This Row],[T. RESPUESTA]]&lt;=1,"24 HORAS",IF(Tabla1[[#This Row],[T. RESPUESTA]]=2,"48 HORAS",IF(Tabla1[[#This Row],[T. RESPUESTA]]=3,"72 HORAS",IF(Tabla1[[#This Row],[T. RESPUESTA]]=4,"96 HORAS",IF(Tabla1[[#This Row],[T. RESPUESTA]]=5,"120 HORAS",IF(Tabla1[[#This Row],[T. RESPUESTA]]&gt;=6,"6 DIAS O MAS","ERROR"))))))</f>
        <v>24 HORAS</v>
      </c>
      <c r="AA915" s="328" t="s">
        <v>6355</v>
      </c>
      <c r="AB915" s="328" t="str">
        <f>TEXT(Tabla1[[#This Row],[FECHA DEL INCIDENTE]],"MMM-DD")</f>
        <v>abr-27</v>
      </c>
      <c r="AC915" s="334" t="e">
        <f>VLOOKUP(G915,'Archivo data rimac reclamos'!B:C,2,0)</f>
        <v>#N/A</v>
      </c>
      <c r="AD915" s="334" t="e">
        <f>VLOOKUP(Tabla1[[#This Row],[dn]],'Reporte de casos MAD'!H:W,16,0)</f>
        <v>#N/A</v>
      </c>
      <c r="AE915" s="328" t="e">
        <f>VLOOKUP(Tabla1[[#This Row],[dn]],'HOJA 3 MEDICAMENTOS'!G:Q,11,0)</f>
        <v>#N/A</v>
      </c>
      <c r="AF915" s="329" t="e">
        <f>VLOOKUP(Tabla1[[#This Row],[dn]],'base pendientes viva 1a'!C:Q,15,0)</f>
        <v>#N/A</v>
      </c>
      <c r="AG915" s="329"/>
      <c r="AH915" s="329"/>
      <c r="AI915" s="328" t="e">
        <f>VLOOKUP(Tabla1[[#This Row],[MOTIVO]],clasificador!A:C,2,0)</f>
        <v>#N/A</v>
      </c>
      <c r="AJ915" s="328" t="e">
        <f>VLOOKUP(Tabla1[[#This Row],[MOTIVO]],clasificador!A:C,3,0)</f>
        <v>#N/A</v>
      </c>
      <c r="AK915" s="329"/>
      <c r="AL915" s="119"/>
      <c r="AM915" s="119"/>
      <c r="AN915" s="119"/>
      <c r="AO915" s="119"/>
      <c r="AP915" s="119"/>
      <c r="AQ915" s="119"/>
      <c r="AR915" s="119"/>
      <c r="AS915" s="119"/>
      <c r="AT915" s="119"/>
      <c r="AU915" s="119"/>
    </row>
    <row r="916" spans="1:47" ht="18.75" customHeight="1">
      <c r="A916" s="328">
        <v>202604</v>
      </c>
      <c r="B916" s="328" t="s">
        <v>8299</v>
      </c>
      <c r="C916" s="328" t="s">
        <v>6348</v>
      </c>
      <c r="D916" s="328" t="s">
        <v>1067</v>
      </c>
      <c r="E916" s="120" t="s">
        <v>400</v>
      </c>
      <c r="F916" s="328" t="s">
        <v>2</v>
      </c>
      <c r="G916" s="376">
        <v>10005464</v>
      </c>
      <c r="H916" s="171" t="s">
        <v>8947</v>
      </c>
      <c r="I916" s="329"/>
      <c r="J916" s="335"/>
      <c r="K916" s="328"/>
      <c r="L916" s="328"/>
      <c r="M916" s="328"/>
      <c r="N916" s="349" t="s">
        <v>6498</v>
      </c>
      <c r="O916" s="328" t="s">
        <v>299</v>
      </c>
      <c r="P916" s="336" t="s">
        <v>8948</v>
      </c>
      <c r="Q916" s="6" t="s">
        <v>313</v>
      </c>
      <c r="R916" s="317" t="s">
        <v>8453</v>
      </c>
      <c r="S916" s="328" t="s">
        <v>6539</v>
      </c>
      <c r="T916" s="338">
        <v>46139</v>
      </c>
      <c r="U916" s="348" t="s">
        <v>8949</v>
      </c>
      <c r="V916" s="338">
        <v>46139</v>
      </c>
      <c r="W916" s="328" t="s">
        <v>141</v>
      </c>
      <c r="X916" s="328">
        <f>NETWORKDAYS(Tabla1[[#This Row],[FECHA DEL INCIDENTE]],Tabla1[[#This Row],[FECHA DE RESPUESTA]])</f>
        <v>1</v>
      </c>
      <c r="Y916" s="328" t="str">
        <f>IF(Tabla1[[#This Row],[ESTADO]]="ACTIVA","ACTIVA",IF(Tabla1[[#This Row],[ESTADO]]="CERRADA","CERRADA",IF(Tabla1[[#This Row],[ESTADO]]="TRASLADADA","CERRADA",IF(Tabla1[[#This Row],[ESTADO]]="DESMONTADA","CERRADA",IF(Tabla1[[#This Row],[ESTADO]]="SEGUIMIENTO","ACTIVA")))))</f>
        <v>CERRADA</v>
      </c>
      <c r="Z916" s="328" t="str">
        <f>+IF(Tabla1[[#This Row],[T. RESPUESTA]]&lt;=1,"24 HORAS",IF(Tabla1[[#This Row],[T. RESPUESTA]]=2,"48 HORAS",IF(Tabla1[[#This Row],[T. RESPUESTA]]=3,"72 HORAS",IF(Tabla1[[#This Row],[T. RESPUESTA]]=4,"96 HORAS",IF(Tabla1[[#This Row],[T. RESPUESTA]]=5,"120 HORAS",IF(Tabla1[[#This Row],[T. RESPUESTA]]&gt;=6,"6 DIAS O MAS","ERROR"))))))</f>
        <v>24 HORAS</v>
      </c>
      <c r="AA916" s="328" t="s">
        <v>6355</v>
      </c>
      <c r="AB916" s="328" t="str">
        <f>TEXT(Tabla1[[#This Row],[FECHA DEL INCIDENTE]],"MMM-DD")</f>
        <v>abr-27</v>
      </c>
      <c r="AC916" s="334" t="e">
        <f>VLOOKUP(G916,'Archivo data rimac reclamos'!B:C,2,0)</f>
        <v>#N/A</v>
      </c>
      <c r="AD916" s="334" t="e">
        <f>VLOOKUP(Tabla1[[#This Row],[dn]],'Reporte de casos MAD'!H:W,16,0)</f>
        <v>#N/A</v>
      </c>
      <c r="AE916" s="328" t="e">
        <f>VLOOKUP(Tabla1[[#This Row],[dn]],'HOJA 3 MEDICAMENTOS'!G:Q,11,0)</f>
        <v>#N/A</v>
      </c>
      <c r="AF916" s="329" t="e">
        <f>VLOOKUP(Tabla1[[#This Row],[dn]],'base pendientes viva 1a'!C:Q,15,0)</f>
        <v>#N/A</v>
      </c>
      <c r="AG916" s="329"/>
      <c r="AH916" s="329"/>
      <c r="AI916" s="328" t="str">
        <f>VLOOKUP(Tabla1[[#This Row],[MOTIVO]],clasificador!A:C,2,0)</f>
        <v>Acceso</v>
      </c>
      <c r="AJ916" s="328" t="str">
        <f>VLOOKUP(Tabla1[[#This Row],[MOTIVO]],clasificador!A:C,3,0)</f>
        <v>SERVICIO</v>
      </c>
      <c r="AK916" s="329"/>
      <c r="AL916" s="119"/>
      <c r="AM916" s="119"/>
      <c r="AN916" s="119"/>
      <c r="AO916" s="119"/>
      <c r="AP916" s="119"/>
      <c r="AQ916" s="119"/>
      <c r="AR916" s="119"/>
      <c r="AS916" s="119"/>
      <c r="AT916" s="119"/>
      <c r="AU916" s="119"/>
    </row>
    <row r="917" spans="1:47" ht="18.75" customHeight="1">
      <c r="A917" s="328">
        <v>202604</v>
      </c>
      <c r="B917" s="328" t="s">
        <v>8299</v>
      </c>
      <c r="C917" s="328" t="s">
        <v>6348</v>
      </c>
      <c r="D917" s="328" t="s">
        <v>1067</v>
      </c>
      <c r="E917" s="120" t="s">
        <v>400</v>
      </c>
      <c r="F917" s="328" t="s">
        <v>2</v>
      </c>
      <c r="G917" s="376">
        <v>72154157</v>
      </c>
      <c r="H917" s="171" t="s">
        <v>8950</v>
      </c>
      <c r="I917" s="329"/>
      <c r="J917" s="335"/>
      <c r="K917" s="328"/>
      <c r="L917" s="328"/>
      <c r="M917" s="328"/>
      <c r="N917" s="349" t="s">
        <v>298</v>
      </c>
      <c r="O917" s="328" t="s">
        <v>299</v>
      </c>
      <c r="P917" s="340" t="s">
        <v>8951</v>
      </c>
      <c r="Q917" s="6" t="s">
        <v>7224</v>
      </c>
      <c r="R917" s="317" t="s">
        <v>8453</v>
      </c>
      <c r="S917" s="328" t="s">
        <v>6539</v>
      </c>
      <c r="T917" s="338">
        <v>46140</v>
      </c>
      <c r="U917" s="348" t="s">
        <v>8952</v>
      </c>
      <c r="V917" s="338">
        <v>46140</v>
      </c>
      <c r="W917" s="328" t="s">
        <v>141</v>
      </c>
      <c r="X917" s="328">
        <f>NETWORKDAYS(Tabla1[[#This Row],[FECHA DEL INCIDENTE]],Tabla1[[#This Row],[FECHA DE RESPUESTA]])</f>
        <v>1</v>
      </c>
      <c r="Y917" s="328" t="str">
        <f>IF(Tabla1[[#This Row],[ESTADO]]="ACTIVA","ACTIVA",IF(Tabla1[[#This Row],[ESTADO]]="CERRADA","CERRADA",IF(Tabla1[[#This Row],[ESTADO]]="TRASLADADA","CERRADA",IF(Tabla1[[#This Row],[ESTADO]]="DESMONTADA","CERRADA",IF(Tabla1[[#This Row],[ESTADO]]="SEGUIMIENTO","ACTIVA")))))</f>
        <v>CERRADA</v>
      </c>
      <c r="Z917" s="328" t="str">
        <f>+IF(Tabla1[[#This Row],[T. RESPUESTA]]&lt;=1,"24 HORAS",IF(Tabla1[[#This Row],[T. RESPUESTA]]=2,"48 HORAS",IF(Tabla1[[#This Row],[T. RESPUESTA]]=3,"72 HORAS",IF(Tabla1[[#This Row],[T. RESPUESTA]]=4,"96 HORAS",IF(Tabla1[[#This Row],[T. RESPUESTA]]=5,"120 HORAS",IF(Tabla1[[#This Row],[T. RESPUESTA]]&gt;=6,"6 DIAS O MAS","ERROR"))))))</f>
        <v>24 HORAS</v>
      </c>
      <c r="AA917" s="328" t="s">
        <v>6355</v>
      </c>
      <c r="AB917" s="328" t="str">
        <f>TEXT(Tabla1[[#This Row],[FECHA DEL INCIDENTE]],"MMM-DD")</f>
        <v>abr-28</v>
      </c>
      <c r="AC917" s="334" t="e">
        <f>VLOOKUP(G917,'Archivo data rimac reclamos'!B:C,2,0)</f>
        <v>#N/A</v>
      </c>
      <c r="AD917" s="334" t="e">
        <f>VLOOKUP(Tabla1[[#This Row],[dn]],'Reporte de casos MAD'!H:W,16,0)</f>
        <v>#N/A</v>
      </c>
      <c r="AE917" s="328" t="e">
        <f>VLOOKUP(Tabla1[[#This Row],[dn]],'HOJA 3 MEDICAMENTOS'!G:Q,11,0)</f>
        <v>#N/A</v>
      </c>
      <c r="AF917" s="329" t="str">
        <f>VLOOKUP(Tabla1[[#This Row],[dn]],'base pendientes viva 1a'!C:Q,15,0)</f>
        <v>SI</v>
      </c>
      <c r="AG917" s="329"/>
      <c r="AH917" s="329"/>
      <c r="AI917" s="328" t="str">
        <f>VLOOKUP(Tabla1[[#This Row],[MOTIVO]],clasificador!A:C,2,0)</f>
        <v>Solicitud</v>
      </c>
      <c r="AJ917" s="328" t="str">
        <f>VLOOKUP(Tabla1[[#This Row],[MOTIVO]],clasificador!A:C,3,0)</f>
        <v>SOLICITUD</v>
      </c>
      <c r="AK917" s="329"/>
      <c r="AL917" s="119"/>
      <c r="AM917" s="119"/>
      <c r="AN917" s="119"/>
      <c r="AO917" s="119"/>
      <c r="AP917" s="119"/>
      <c r="AQ917" s="119"/>
      <c r="AR917" s="119"/>
      <c r="AS917" s="119"/>
      <c r="AT917" s="119"/>
      <c r="AU917" s="119"/>
    </row>
    <row r="918" spans="1:47" ht="18.75" customHeight="1">
      <c r="A918" s="328">
        <v>202604</v>
      </c>
      <c r="B918" s="328" t="s">
        <v>8299</v>
      </c>
      <c r="C918" s="328" t="s">
        <v>6348</v>
      </c>
      <c r="D918" s="328" t="s">
        <v>1067</v>
      </c>
      <c r="E918" s="120" t="s">
        <v>400</v>
      </c>
      <c r="F918" s="328" t="s">
        <v>2</v>
      </c>
      <c r="G918" s="376">
        <v>43804953</v>
      </c>
      <c r="H918" s="334" t="s">
        <v>8953</v>
      </c>
      <c r="I918" s="329"/>
      <c r="J918" s="335"/>
      <c r="K918" s="328"/>
      <c r="L918" s="328"/>
      <c r="M918" s="328"/>
      <c r="N918" s="349" t="s">
        <v>6498</v>
      </c>
      <c r="O918" s="328" t="s">
        <v>299</v>
      </c>
      <c r="P918" s="336" t="s">
        <v>8954</v>
      </c>
      <c r="Q918" s="6" t="s">
        <v>428</v>
      </c>
      <c r="R918" s="317" t="s">
        <v>8453</v>
      </c>
      <c r="S918" s="328" t="s">
        <v>6539</v>
      </c>
      <c r="T918" s="338">
        <v>46140</v>
      </c>
      <c r="U918" s="336" t="s">
        <v>8955</v>
      </c>
      <c r="V918" s="338">
        <v>46140</v>
      </c>
      <c r="W918" s="328" t="s">
        <v>141</v>
      </c>
      <c r="X918" s="328">
        <f>NETWORKDAYS(Tabla1[[#This Row],[FECHA DEL INCIDENTE]],Tabla1[[#This Row],[FECHA DE RESPUESTA]])</f>
        <v>1</v>
      </c>
      <c r="Y918" s="328" t="str">
        <f>IF(Tabla1[[#This Row],[ESTADO]]="ACTIVA","ACTIVA",IF(Tabla1[[#This Row],[ESTADO]]="CERRADA","CERRADA",IF(Tabla1[[#This Row],[ESTADO]]="TRASLADADA","CERRADA",IF(Tabla1[[#This Row],[ESTADO]]="DESMONTADA","CERRADA",IF(Tabla1[[#This Row],[ESTADO]]="SEGUIMIENTO","ACTIVA")))))</f>
        <v>CERRADA</v>
      </c>
      <c r="Z918" s="328" t="str">
        <f>+IF(Tabla1[[#This Row],[T. RESPUESTA]]&lt;=1,"24 HORAS",IF(Tabla1[[#This Row],[T. RESPUESTA]]=2,"48 HORAS",IF(Tabla1[[#This Row],[T. RESPUESTA]]=3,"72 HORAS",IF(Tabla1[[#This Row],[T. RESPUESTA]]=4,"96 HORAS",IF(Tabla1[[#This Row],[T. RESPUESTA]]=5,"120 HORAS",IF(Tabla1[[#This Row],[T. RESPUESTA]]&gt;=6,"6 DIAS O MAS","ERROR"))))))</f>
        <v>24 HORAS</v>
      </c>
      <c r="AA918" s="328" t="s">
        <v>6355</v>
      </c>
      <c r="AB918" s="328" t="str">
        <f>TEXT(Tabla1[[#This Row],[FECHA DEL INCIDENTE]],"MMM-DD")</f>
        <v>abr-28</v>
      </c>
      <c r="AC918" s="334" t="e">
        <f>VLOOKUP(G918,'Archivo data rimac reclamos'!B:C,2,0)</f>
        <v>#N/A</v>
      </c>
      <c r="AD918" s="334" t="e">
        <f>VLOOKUP(Tabla1[[#This Row],[dn]],'Reporte de casos MAD'!H:W,16,0)</f>
        <v>#N/A</v>
      </c>
      <c r="AE918" s="328" t="e">
        <f>VLOOKUP(Tabla1[[#This Row],[dn]],'HOJA 3 MEDICAMENTOS'!G:Q,11,0)</f>
        <v>#N/A</v>
      </c>
      <c r="AF918" s="329" t="e">
        <f>VLOOKUP(Tabla1[[#This Row],[dn]],'base pendientes viva 1a'!C:Q,15,0)</f>
        <v>#N/A</v>
      </c>
      <c r="AG918" s="329"/>
      <c r="AH918" s="329"/>
      <c r="AI918" s="328" t="e">
        <f>VLOOKUP(Tabla1[[#This Row],[MOTIVO]],clasificador!A:C,2,0)</f>
        <v>#N/A</v>
      </c>
      <c r="AJ918" s="328" t="e">
        <f>VLOOKUP(Tabla1[[#This Row],[MOTIVO]],clasificador!A:C,3,0)</f>
        <v>#N/A</v>
      </c>
      <c r="AK918" s="329"/>
      <c r="AL918" s="119"/>
      <c r="AM918" s="119"/>
      <c r="AN918" s="119"/>
      <c r="AO918" s="119"/>
      <c r="AP918" s="119"/>
      <c r="AQ918" s="119"/>
      <c r="AR918" s="119"/>
      <c r="AS918" s="119"/>
      <c r="AT918" s="119"/>
      <c r="AU918" s="119"/>
    </row>
    <row r="919" spans="1:47" ht="18.75" customHeight="1">
      <c r="A919" s="328">
        <v>202604</v>
      </c>
      <c r="B919" s="328" t="s">
        <v>8299</v>
      </c>
      <c r="C919" s="328" t="s">
        <v>6348</v>
      </c>
      <c r="D919" s="328" t="s">
        <v>1067</v>
      </c>
      <c r="E919" s="120" t="s">
        <v>400</v>
      </c>
      <c r="F919" s="328" t="s">
        <v>2</v>
      </c>
      <c r="G919" s="305">
        <v>22268777</v>
      </c>
      <c r="H919" s="184" t="s">
        <v>7642</v>
      </c>
      <c r="I919" s="329"/>
      <c r="J919" s="335"/>
      <c r="K919" s="328"/>
      <c r="L919" s="328"/>
      <c r="M919" s="328"/>
      <c r="N919" s="349" t="s">
        <v>6498</v>
      </c>
      <c r="O919" s="328" t="s">
        <v>299</v>
      </c>
      <c r="P919" s="336" t="s">
        <v>8956</v>
      </c>
      <c r="Q919" s="6" t="s">
        <v>270</v>
      </c>
      <c r="R919" s="317" t="s">
        <v>8453</v>
      </c>
      <c r="S919" s="328" t="s">
        <v>6353</v>
      </c>
      <c r="T919" s="338">
        <v>46141</v>
      </c>
      <c r="U919" s="336" t="s">
        <v>8957</v>
      </c>
      <c r="V919" s="338">
        <v>46141</v>
      </c>
      <c r="W919" s="328" t="s">
        <v>141</v>
      </c>
      <c r="X919" s="328">
        <f>NETWORKDAYS(Tabla1[[#This Row],[FECHA DEL INCIDENTE]],Tabla1[[#This Row],[FECHA DE RESPUESTA]])</f>
        <v>1</v>
      </c>
      <c r="Y919" s="328" t="str">
        <f>IF(Tabla1[[#This Row],[ESTADO]]="ACTIVA","ACTIVA",IF(Tabla1[[#This Row],[ESTADO]]="CERRADA","CERRADA",IF(Tabla1[[#This Row],[ESTADO]]="TRASLADADA","CERRADA",IF(Tabla1[[#This Row],[ESTADO]]="DESMONTADA","CERRADA",IF(Tabla1[[#This Row],[ESTADO]]="SEGUIMIENTO","ACTIVA")))))</f>
        <v>CERRADA</v>
      </c>
      <c r="Z919" s="328" t="str">
        <f>+IF(Tabla1[[#This Row],[T. RESPUESTA]]&lt;=1,"24 HORAS",IF(Tabla1[[#This Row],[T. RESPUESTA]]=2,"48 HORAS",IF(Tabla1[[#This Row],[T. RESPUESTA]]=3,"72 HORAS",IF(Tabla1[[#This Row],[T. RESPUESTA]]=4,"96 HORAS",IF(Tabla1[[#This Row],[T. RESPUESTA]]=5,"120 HORAS",IF(Tabla1[[#This Row],[T. RESPUESTA]]&gt;=6,"6 DIAS O MAS","ERROR"))))))</f>
        <v>24 HORAS</v>
      </c>
      <c r="AA919" s="328" t="s">
        <v>6355</v>
      </c>
      <c r="AB919" s="328" t="str">
        <f>TEXT(Tabla1[[#This Row],[FECHA DEL INCIDENTE]],"MMM-DD")</f>
        <v>abr-29</v>
      </c>
      <c r="AC919" s="334" t="e">
        <f>VLOOKUP(G919,'Archivo data rimac reclamos'!B:C,2,0)</f>
        <v>#N/A</v>
      </c>
      <c r="AD919" s="334" t="e">
        <f>VLOOKUP(Tabla1[[#This Row],[dn]],'Reporte de casos MAD'!H:W,16,0)</f>
        <v>#N/A</v>
      </c>
      <c r="AE919" s="328" t="e">
        <f>VLOOKUP(Tabla1[[#This Row],[dn]],'HOJA 3 MEDICAMENTOS'!G:Q,11,0)</f>
        <v>#N/A</v>
      </c>
      <c r="AF919" s="329" t="e">
        <f>VLOOKUP(Tabla1[[#This Row],[dn]],'base pendientes viva 1a'!C:Q,15,0)</f>
        <v>#N/A</v>
      </c>
      <c r="AG919" s="329"/>
      <c r="AH919" s="329"/>
      <c r="AI919" s="328" t="str">
        <f>VLOOKUP(Tabla1[[#This Row],[MOTIVO]],clasificador!A:C,2,0)</f>
        <v>Atención Asistencial</v>
      </c>
      <c r="AJ919" s="328" t="str">
        <f>VLOOKUP(Tabla1[[#This Row],[MOTIVO]],clasificador!A:C,3,0)</f>
        <v>CALIDAD</v>
      </c>
      <c r="AK919" s="329"/>
      <c r="AL919" s="119"/>
      <c r="AM919" s="119"/>
      <c r="AN919" s="119"/>
      <c r="AO919" s="119"/>
      <c r="AP919" s="119"/>
      <c r="AQ919" s="119"/>
      <c r="AR919" s="119"/>
      <c r="AS919" s="119"/>
      <c r="AT919" s="119"/>
      <c r="AU919" s="119"/>
    </row>
    <row r="920" spans="1:47" ht="18.75" customHeight="1">
      <c r="A920" s="328">
        <v>202604</v>
      </c>
      <c r="B920" s="328" t="s">
        <v>8299</v>
      </c>
      <c r="C920" s="328" t="s">
        <v>6348</v>
      </c>
      <c r="D920" s="328" t="s">
        <v>1067</v>
      </c>
      <c r="E920" s="120" t="s">
        <v>400</v>
      </c>
      <c r="F920" s="328" t="s">
        <v>2</v>
      </c>
      <c r="G920" s="376">
        <v>10381596</v>
      </c>
      <c r="H920" s="184" t="s">
        <v>8911</v>
      </c>
      <c r="I920" s="329"/>
      <c r="J920" s="335"/>
      <c r="K920" s="328"/>
      <c r="L920" s="328"/>
      <c r="M920" s="328"/>
      <c r="N920" s="349" t="s">
        <v>6498</v>
      </c>
      <c r="O920" s="328" t="s">
        <v>299</v>
      </c>
      <c r="P920" s="336" t="s">
        <v>8958</v>
      </c>
      <c r="Q920" s="6" t="s">
        <v>270</v>
      </c>
      <c r="R920" s="317" t="s">
        <v>8453</v>
      </c>
      <c r="S920" s="328" t="s">
        <v>400</v>
      </c>
      <c r="T920" s="338">
        <v>46142</v>
      </c>
      <c r="U920" s="336" t="s">
        <v>8959</v>
      </c>
      <c r="V920" s="338">
        <v>46142</v>
      </c>
      <c r="W920" s="328" t="s">
        <v>141</v>
      </c>
      <c r="X920" s="328">
        <f>NETWORKDAYS(Tabla1[[#This Row],[FECHA DEL INCIDENTE]],Tabla1[[#This Row],[FECHA DE RESPUESTA]])</f>
        <v>1</v>
      </c>
      <c r="Y920" s="328" t="str">
        <f>IF(Tabla1[[#This Row],[ESTADO]]="ACTIVA","ACTIVA",IF(Tabla1[[#This Row],[ESTADO]]="CERRADA","CERRADA",IF(Tabla1[[#This Row],[ESTADO]]="TRASLADADA","CERRADA",IF(Tabla1[[#This Row],[ESTADO]]="DESMONTADA","CERRADA",IF(Tabla1[[#This Row],[ESTADO]]="SEGUIMIENTO","ACTIVA")))))</f>
        <v>CERRADA</v>
      </c>
      <c r="Z920" s="328" t="str">
        <f>+IF(Tabla1[[#This Row],[T. RESPUESTA]]&lt;=1,"24 HORAS",IF(Tabla1[[#This Row],[T. RESPUESTA]]=2,"48 HORAS",IF(Tabla1[[#This Row],[T. RESPUESTA]]=3,"72 HORAS",IF(Tabla1[[#This Row],[T. RESPUESTA]]=4,"96 HORAS",IF(Tabla1[[#This Row],[T. RESPUESTA]]=5,"120 HORAS",IF(Tabla1[[#This Row],[T. RESPUESTA]]&gt;=6,"6 DIAS O MAS","ERROR"))))))</f>
        <v>24 HORAS</v>
      </c>
      <c r="AA920" s="328" t="s">
        <v>6355</v>
      </c>
      <c r="AB920" s="328" t="str">
        <f>TEXT(Tabla1[[#This Row],[FECHA DEL INCIDENTE]],"MMM-DD")</f>
        <v>abr-30</v>
      </c>
      <c r="AC920" s="334" t="e">
        <f>VLOOKUP(G920,'Archivo data rimac reclamos'!B:C,2,0)</f>
        <v>#N/A</v>
      </c>
      <c r="AD920" s="334" t="e">
        <f>VLOOKUP(Tabla1[[#This Row],[dn]],'Reporte de casos MAD'!H:W,16,0)</f>
        <v>#N/A</v>
      </c>
      <c r="AE920" s="328" t="e">
        <f>VLOOKUP(Tabla1[[#This Row],[dn]],'HOJA 3 MEDICAMENTOS'!G:Q,11,0)</f>
        <v>#N/A</v>
      </c>
      <c r="AF920" s="329" t="e">
        <f>VLOOKUP(Tabla1[[#This Row],[dn]],'base pendientes viva 1a'!C:Q,15,0)</f>
        <v>#N/A</v>
      </c>
      <c r="AG920" s="329"/>
      <c r="AH920" s="329"/>
      <c r="AI920" s="328" t="str">
        <f>VLOOKUP(Tabla1[[#This Row],[MOTIVO]],clasificador!A:C,2,0)</f>
        <v>Atención Asistencial</v>
      </c>
      <c r="AJ920" s="328" t="str">
        <f>VLOOKUP(Tabla1[[#This Row],[MOTIVO]],clasificador!A:C,3,0)</f>
        <v>CALIDAD</v>
      </c>
      <c r="AK920" s="329"/>
      <c r="AL920" s="119"/>
      <c r="AM920" s="119"/>
      <c r="AN920" s="119"/>
      <c r="AO920" s="119"/>
      <c r="AP920" s="119"/>
      <c r="AQ920" s="119"/>
      <c r="AR920" s="119"/>
      <c r="AS920" s="119"/>
      <c r="AT920" s="119"/>
      <c r="AU920" s="119"/>
    </row>
    <row r="921" spans="1:47" ht="18.75" customHeight="1">
      <c r="A921" s="328">
        <v>202604</v>
      </c>
      <c r="B921" s="328" t="s">
        <v>8299</v>
      </c>
      <c r="C921" s="328" t="s">
        <v>6348</v>
      </c>
      <c r="D921" s="328" t="s">
        <v>1067</v>
      </c>
      <c r="E921" s="120" t="s">
        <v>400</v>
      </c>
      <c r="F921" s="328" t="s">
        <v>2</v>
      </c>
      <c r="G921" s="376">
        <v>10047690</v>
      </c>
      <c r="H921" s="184" t="s">
        <v>8960</v>
      </c>
      <c r="I921" s="329"/>
      <c r="J921" s="335"/>
      <c r="K921" s="328"/>
      <c r="L921" s="328"/>
      <c r="M921" s="328"/>
      <c r="N921" s="349" t="s">
        <v>298</v>
      </c>
      <c r="O921" s="328" t="s">
        <v>299</v>
      </c>
      <c r="P921" s="336" t="s">
        <v>8961</v>
      </c>
      <c r="Q921" s="6" t="s">
        <v>7224</v>
      </c>
      <c r="R921" s="317" t="s">
        <v>400</v>
      </c>
      <c r="S921" s="328" t="s">
        <v>6353</v>
      </c>
      <c r="T921" s="338">
        <v>46142</v>
      </c>
      <c r="U921" s="336" t="s">
        <v>8962</v>
      </c>
      <c r="V921" s="338">
        <v>46142</v>
      </c>
      <c r="W921" s="328" t="s">
        <v>141</v>
      </c>
      <c r="X921" s="328">
        <f>NETWORKDAYS(Tabla1[[#This Row],[FECHA DEL INCIDENTE]],Tabla1[[#This Row],[FECHA DE RESPUESTA]])</f>
        <v>1</v>
      </c>
      <c r="Y921" s="328" t="str">
        <f>IF(Tabla1[[#This Row],[ESTADO]]="ACTIVA","ACTIVA",IF(Tabla1[[#This Row],[ESTADO]]="CERRADA","CERRADA",IF(Tabla1[[#This Row],[ESTADO]]="TRASLADADA","CERRADA",IF(Tabla1[[#This Row],[ESTADO]]="DESMONTADA","CERRADA",IF(Tabla1[[#This Row],[ESTADO]]="SEGUIMIENTO","ACTIVA")))))</f>
        <v>CERRADA</v>
      </c>
      <c r="Z921" s="328" t="str">
        <f>+IF(Tabla1[[#This Row],[T. RESPUESTA]]&lt;=1,"24 HORAS",IF(Tabla1[[#This Row],[T. RESPUESTA]]=2,"48 HORAS",IF(Tabla1[[#This Row],[T. RESPUESTA]]=3,"72 HORAS",IF(Tabla1[[#This Row],[T. RESPUESTA]]=4,"96 HORAS",IF(Tabla1[[#This Row],[T. RESPUESTA]]=5,"120 HORAS",IF(Tabla1[[#This Row],[T. RESPUESTA]]&gt;=6,"6 DIAS O MAS","ERROR"))))))</f>
        <v>24 HORAS</v>
      </c>
      <c r="AA921" s="328" t="s">
        <v>6355</v>
      </c>
      <c r="AB921" s="328" t="str">
        <f>TEXT(Tabla1[[#This Row],[FECHA DEL INCIDENTE]],"MMM-DD")</f>
        <v>abr-30</v>
      </c>
      <c r="AC921" s="334" t="e">
        <f>VLOOKUP(G921,'Archivo data rimac reclamos'!B:C,2,0)</f>
        <v>#N/A</v>
      </c>
      <c r="AD921" s="334" t="e">
        <f>VLOOKUP(Tabla1[[#This Row],[dn]],'Reporte de casos MAD'!H:W,16,0)</f>
        <v>#N/A</v>
      </c>
      <c r="AE921" s="328" t="e">
        <f>VLOOKUP(Tabla1[[#This Row],[dn]],'HOJA 3 MEDICAMENTOS'!G:Q,11,0)</f>
        <v>#N/A</v>
      </c>
      <c r="AF921" s="329" t="e">
        <f>VLOOKUP(Tabla1[[#This Row],[dn]],'base pendientes viva 1a'!C:Q,15,0)</f>
        <v>#N/A</v>
      </c>
      <c r="AG921" s="329"/>
      <c r="AH921" s="329"/>
      <c r="AI921" s="328" t="str">
        <f>VLOOKUP(Tabla1[[#This Row],[MOTIVO]],clasificador!A:C,2,0)</f>
        <v>Solicitud</v>
      </c>
      <c r="AJ921" s="328" t="str">
        <f>VLOOKUP(Tabla1[[#This Row],[MOTIVO]],clasificador!A:C,3,0)</f>
        <v>SOLICITUD</v>
      </c>
      <c r="AK921" s="329"/>
      <c r="AL921" s="119"/>
      <c r="AM921" s="119"/>
      <c r="AN921" s="119"/>
      <c r="AO921" s="119"/>
      <c r="AP921" s="119"/>
      <c r="AQ921" s="119"/>
      <c r="AR921" s="119"/>
      <c r="AS921" s="119"/>
      <c r="AT921" s="119"/>
      <c r="AU921" s="119"/>
    </row>
    <row r="922" spans="1:47" ht="18.75" customHeight="1">
      <c r="A922" s="328">
        <v>202605</v>
      </c>
      <c r="B922" s="328" t="s">
        <v>8299</v>
      </c>
      <c r="C922" s="328" t="s">
        <v>6348</v>
      </c>
      <c r="D922" s="328" t="s">
        <v>1067</v>
      </c>
      <c r="E922" s="120" t="s">
        <v>400</v>
      </c>
      <c r="F922" s="328" t="s">
        <v>2</v>
      </c>
      <c r="G922" s="309" t="s">
        <v>8963</v>
      </c>
      <c r="H922" s="171" t="s">
        <v>8964</v>
      </c>
      <c r="I922" s="329"/>
      <c r="J922" s="335"/>
      <c r="K922" s="328"/>
      <c r="L922" s="328"/>
      <c r="M922" s="328"/>
      <c r="N922" s="349" t="s">
        <v>6498</v>
      </c>
      <c r="O922" s="328" t="s">
        <v>299</v>
      </c>
      <c r="P922" s="336" t="s">
        <v>8965</v>
      </c>
      <c r="Q922" s="6" t="s">
        <v>7224</v>
      </c>
      <c r="R922" s="317" t="s">
        <v>400</v>
      </c>
      <c r="S922" s="328" t="s">
        <v>339</v>
      </c>
      <c r="T922" s="338">
        <v>46147</v>
      </c>
      <c r="U922" s="340" t="s">
        <v>8966</v>
      </c>
      <c r="V922" s="338">
        <v>46157</v>
      </c>
      <c r="W922" s="328" t="s">
        <v>141</v>
      </c>
      <c r="X922" s="328">
        <v>1</v>
      </c>
      <c r="Y922" s="328" t="str">
        <f>IF(Tabla1[[#This Row],[ESTADO]]="ACTIVA","ACTIVA",IF(Tabla1[[#This Row],[ESTADO]]="CERRADA","CERRADA",IF(Tabla1[[#This Row],[ESTADO]]="TRASLADADA","CERRADA",IF(Tabla1[[#This Row],[ESTADO]]="DESMONTADA","CERRADA",IF(Tabla1[[#This Row],[ESTADO]]="SEGUIMIENTO","ACTIVA")))))</f>
        <v>CERRADA</v>
      </c>
      <c r="Z922" s="328" t="str">
        <f>+IF(Tabla1[[#This Row],[T. RESPUESTA]]&lt;=1,"24 HORAS",IF(Tabla1[[#This Row],[T. RESPUESTA]]=2,"48 HORAS",IF(Tabla1[[#This Row],[T. RESPUESTA]]=3,"72 HORAS",IF(Tabla1[[#This Row],[T. RESPUESTA]]=4,"96 HORAS",IF(Tabla1[[#This Row],[T. RESPUESTA]]=5,"120 HORAS",IF(Tabla1[[#This Row],[T. RESPUESTA]]&gt;=6,"6 DIAS O MAS","ERROR"))))))</f>
        <v>24 HORAS</v>
      </c>
      <c r="AA922" s="328" t="s">
        <v>6355</v>
      </c>
      <c r="AB922" s="328" t="str">
        <f>TEXT(Tabla1[[#This Row],[FECHA DEL INCIDENTE]],"MMM-DD")</f>
        <v>may-05</v>
      </c>
      <c r="AC922" s="334" t="e">
        <f>VLOOKUP(G922,'Archivo data rimac reclamos'!B:C,2,0)</f>
        <v>#N/A</v>
      </c>
      <c r="AD922" s="334" t="e">
        <f>VLOOKUP(Tabla1[[#This Row],[dn]],'Reporte de casos MAD'!H:W,16,0)</f>
        <v>#N/A</v>
      </c>
      <c r="AE922" s="328" t="e">
        <f>VLOOKUP(Tabla1[[#This Row],[dn]],'HOJA 3 MEDICAMENTOS'!G:Q,11,0)</f>
        <v>#N/A</v>
      </c>
      <c r="AF922" s="329" t="e">
        <f>VLOOKUP(Tabla1[[#This Row],[dn]],'base pendientes viva 1a'!C:Q,15,0)</f>
        <v>#N/A</v>
      </c>
      <c r="AG922" s="329"/>
      <c r="AH922" s="329"/>
      <c r="AI922" s="328" t="str">
        <f>VLOOKUP(Tabla1[[#This Row],[MOTIVO]],clasificador!A:C,2,0)</f>
        <v>Solicitud</v>
      </c>
      <c r="AJ922" s="328" t="str">
        <f>VLOOKUP(Tabla1[[#This Row],[MOTIVO]],clasificador!A:C,3,0)</f>
        <v>SOLICITUD</v>
      </c>
      <c r="AK922" s="329"/>
      <c r="AL922" s="119"/>
      <c r="AM922" s="119"/>
      <c r="AN922" s="119"/>
      <c r="AO922" s="119"/>
      <c r="AP922" s="119"/>
      <c r="AQ922" s="119"/>
      <c r="AR922" s="119"/>
      <c r="AS922" s="119"/>
      <c r="AT922" s="119"/>
      <c r="AU922" s="119"/>
    </row>
    <row r="923" spans="1:47" ht="18.75" customHeight="1">
      <c r="A923" s="328">
        <v>202605</v>
      </c>
      <c r="B923" s="328" t="s">
        <v>8299</v>
      </c>
      <c r="C923" s="328" t="s">
        <v>6348</v>
      </c>
      <c r="D923" s="328" t="s">
        <v>1067</v>
      </c>
      <c r="E923" s="120" t="s">
        <v>400</v>
      </c>
      <c r="F923" s="328" t="s">
        <v>2</v>
      </c>
      <c r="G923" s="310" t="s">
        <v>8967</v>
      </c>
      <c r="H923" s="171" t="s">
        <v>8968</v>
      </c>
      <c r="I923" s="329"/>
      <c r="J923" s="335"/>
      <c r="K923" s="328"/>
      <c r="L923" s="328"/>
      <c r="M923" s="328"/>
      <c r="N923" s="349" t="s">
        <v>6498</v>
      </c>
      <c r="O923" s="328" t="s">
        <v>299</v>
      </c>
      <c r="P923" s="244" t="s">
        <v>8969</v>
      </c>
      <c r="Q923" s="6" t="s">
        <v>7224</v>
      </c>
      <c r="R923" s="317" t="s">
        <v>400</v>
      </c>
      <c r="S923" s="328" t="s">
        <v>6353</v>
      </c>
      <c r="T923" s="338">
        <v>46142</v>
      </c>
      <c r="U923" s="240" t="s">
        <v>8970</v>
      </c>
      <c r="V923" s="338" t="s">
        <v>8971</v>
      </c>
      <c r="W923" s="328" t="s">
        <v>141</v>
      </c>
      <c r="X923" s="328">
        <v>1</v>
      </c>
      <c r="Y923" s="328" t="str">
        <f>IF(Tabla1[[#This Row],[ESTADO]]="ACTIVA","ACTIVA",IF(Tabla1[[#This Row],[ESTADO]]="CERRADA","CERRADA",IF(Tabla1[[#This Row],[ESTADO]]="TRASLADADA","CERRADA",IF(Tabla1[[#This Row],[ESTADO]]="DESMONTADA","CERRADA",IF(Tabla1[[#This Row],[ESTADO]]="SEGUIMIENTO","ACTIVA")))))</f>
        <v>CERRADA</v>
      </c>
      <c r="Z923" s="328" t="str">
        <f>+IF(Tabla1[[#This Row],[T. RESPUESTA]]&lt;=1,"24 HORAS",IF(Tabla1[[#This Row],[T. RESPUESTA]]=2,"48 HORAS",IF(Tabla1[[#This Row],[T. RESPUESTA]]=3,"72 HORAS",IF(Tabla1[[#This Row],[T. RESPUESTA]]=4,"96 HORAS",IF(Tabla1[[#This Row],[T. RESPUESTA]]=5,"120 HORAS",IF(Tabla1[[#This Row],[T. RESPUESTA]]&gt;=6,"6 DIAS O MAS","ERROR"))))))</f>
        <v>24 HORAS</v>
      </c>
      <c r="AA923" s="328" t="s">
        <v>6355</v>
      </c>
      <c r="AB923" s="328" t="str">
        <f>TEXT(Tabla1[[#This Row],[FECHA DEL INCIDENTE]],"MMM-DD")</f>
        <v>abr-30</v>
      </c>
      <c r="AC923" s="334" t="e">
        <f>VLOOKUP(G923,'Archivo data rimac reclamos'!B:C,2,0)</f>
        <v>#N/A</v>
      </c>
      <c r="AD923" s="334" t="e">
        <f>VLOOKUP(Tabla1[[#This Row],[dn]],'Reporte de casos MAD'!H:W,16,0)</f>
        <v>#N/A</v>
      </c>
      <c r="AE923" s="328" t="e">
        <f>VLOOKUP(Tabla1[[#This Row],[dn]],'HOJA 3 MEDICAMENTOS'!G:Q,11,0)</f>
        <v>#N/A</v>
      </c>
      <c r="AF923" s="329" t="e">
        <f>VLOOKUP(Tabla1[[#This Row],[dn]],'base pendientes viva 1a'!C:Q,15,0)</f>
        <v>#N/A</v>
      </c>
      <c r="AG923" s="329"/>
      <c r="AH923" s="329"/>
      <c r="AI923" s="328" t="str">
        <f>VLOOKUP(Tabla1[[#This Row],[MOTIVO]],clasificador!A:C,2,0)</f>
        <v>Solicitud</v>
      </c>
      <c r="AJ923" s="328" t="str">
        <f>VLOOKUP(Tabla1[[#This Row],[MOTIVO]],clasificador!A:C,3,0)</f>
        <v>SOLICITUD</v>
      </c>
      <c r="AK923" s="329"/>
      <c r="AL923" s="119"/>
      <c r="AM923" s="119"/>
      <c r="AN923" s="119"/>
      <c r="AO923" s="119"/>
      <c r="AP923" s="119"/>
      <c r="AQ923" s="119"/>
      <c r="AR923" s="119"/>
      <c r="AS923" s="119"/>
      <c r="AT923" s="119"/>
      <c r="AU923" s="119"/>
    </row>
    <row r="924" spans="1:47" ht="18.75" customHeight="1">
      <c r="A924" s="328">
        <v>202605</v>
      </c>
      <c r="B924" s="328" t="s">
        <v>8299</v>
      </c>
      <c r="C924" s="328" t="s">
        <v>6348</v>
      </c>
      <c r="D924" s="328" t="s">
        <v>1067</v>
      </c>
      <c r="E924" s="120" t="s">
        <v>400</v>
      </c>
      <c r="F924" s="328" t="s">
        <v>2</v>
      </c>
      <c r="G924" s="311" t="s">
        <v>8972</v>
      </c>
      <c r="H924" s="171" t="s">
        <v>7990</v>
      </c>
      <c r="I924" s="329"/>
      <c r="J924" s="335"/>
      <c r="K924" s="328"/>
      <c r="L924" s="328"/>
      <c r="M924" s="328"/>
      <c r="N924" s="349" t="s">
        <v>26</v>
      </c>
      <c r="O924" s="328" t="s">
        <v>8973</v>
      </c>
      <c r="P924" s="245" t="s">
        <v>8974</v>
      </c>
      <c r="Q924" s="340" t="s">
        <v>428</v>
      </c>
      <c r="R924" s="350" t="s">
        <v>8544</v>
      </c>
      <c r="S924" s="328" t="s">
        <v>408</v>
      </c>
      <c r="T924" s="338">
        <v>46143</v>
      </c>
      <c r="U924" s="241" t="s">
        <v>8975</v>
      </c>
      <c r="V924" s="338">
        <v>46157</v>
      </c>
      <c r="W924" s="328" t="s">
        <v>141</v>
      </c>
      <c r="X924" s="328">
        <v>1</v>
      </c>
      <c r="Y924" s="328" t="s">
        <v>141</v>
      </c>
      <c r="Z924" s="328" t="str">
        <f>+IF(Tabla1[[#This Row],[T. RESPUESTA]]&lt;=1,"24 HORAS",IF(Tabla1[[#This Row],[T. RESPUESTA]]=2,"48 HORAS",IF(Tabla1[[#This Row],[T. RESPUESTA]]=3,"72 HORAS",IF(Tabla1[[#This Row],[T. RESPUESTA]]=4,"96 HORAS",IF(Tabla1[[#This Row],[T. RESPUESTA]]=5,"120 HORAS",IF(Tabla1[[#This Row],[T. RESPUESTA]]&gt;=6,"6 DIAS O MAS","ERROR"))))))</f>
        <v>24 HORAS</v>
      </c>
      <c r="AA924" s="328" t="s">
        <v>6355</v>
      </c>
      <c r="AB924" s="328" t="str">
        <f>TEXT(Tabla1[[#This Row],[FECHA DEL INCIDENTE]],"MMM-DD")</f>
        <v>may-01</v>
      </c>
      <c r="AC924" s="334" t="e">
        <f>VLOOKUP(G924,'Archivo data rimac reclamos'!B:C,2,0)</f>
        <v>#N/A</v>
      </c>
      <c r="AD924" s="334" t="e">
        <f>VLOOKUP(Tabla1[[#This Row],[dn]],'Reporte de casos MAD'!H:W,16,0)</f>
        <v>#N/A</v>
      </c>
      <c r="AE924" s="328" t="e">
        <f>VLOOKUP(Tabla1[[#This Row],[dn]],'HOJA 3 MEDICAMENTOS'!G:Q,11,0)</f>
        <v>#N/A</v>
      </c>
      <c r="AF924" s="329" t="e">
        <f>VLOOKUP(Tabla1[[#This Row],[dn]],'base pendientes viva 1a'!C:Q,15,0)</f>
        <v>#N/A</v>
      </c>
      <c r="AG924" s="329"/>
      <c r="AH924" s="329"/>
      <c r="AI924" s="328" t="e">
        <f>VLOOKUP(Tabla1[[#This Row],[MOTIVO]],clasificador!A:C,2,0)</f>
        <v>#N/A</v>
      </c>
      <c r="AJ924" s="328" t="e">
        <f>VLOOKUP(Tabla1[[#This Row],[MOTIVO]],clasificador!A:C,3,0)</f>
        <v>#N/A</v>
      </c>
      <c r="AK924" s="329"/>
      <c r="AL924" s="119"/>
      <c r="AM924" s="119"/>
      <c r="AN924" s="119"/>
      <c r="AO924" s="119"/>
      <c r="AP924" s="119"/>
      <c r="AQ924" s="119"/>
      <c r="AR924" s="119"/>
      <c r="AS924" s="119"/>
      <c r="AT924" s="119"/>
      <c r="AU924" s="119"/>
    </row>
    <row r="925" spans="1:47" ht="18.75" customHeight="1">
      <c r="A925" s="328">
        <v>202605</v>
      </c>
      <c r="B925" s="328" t="s">
        <v>8299</v>
      </c>
      <c r="C925" s="328" t="s">
        <v>6348</v>
      </c>
      <c r="D925" s="328" t="s">
        <v>1067</v>
      </c>
      <c r="E925" s="120" t="s">
        <v>400</v>
      </c>
      <c r="F925" s="328" t="s">
        <v>2</v>
      </c>
      <c r="G925" s="394">
        <v>19804039</v>
      </c>
      <c r="H925" s="334" t="s">
        <v>8976</v>
      </c>
      <c r="I925" s="329"/>
      <c r="J925" s="335"/>
      <c r="K925" s="328"/>
      <c r="L925" s="328"/>
      <c r="M925" s="328"/>
      <c r="N925" s="349" t="s">
        <v>6498</v>
      </c>
      <c r="O925" s="328" t="s">
        <v>299</v>
      </c>
      <c r="P925" s="336" t="s">
        <v>8977</v>
      </c>
      <c r="Q925" s="6" t="s">
        <v>313</v>
      </c>
      <c r="R925" s="317" t="s">
        <v>400</v>
      </c>
      <c r="S925" s="328" t="s">
        <v>408</v>
      </c>
      <c r="T925" s="338">
        <v>46154</v>
      </c>
      <c r="U925" s="243" t="s">
        <v>8978</v>
      </c>
      <c r="V925" s="338">
        <v>46154</v>
      </c>
      <c r="W925" s="328" t="s">
        <v>141</v>
      </c>
      <c r="X925" s="328">
        <v>1</v>
      </c>
      <c r="Y925" s="328" t="s">
        <v>141</v>
      </c>
      <c r="Z925" s="328" t="str">
        <f>+IF(Tabla1[[#This Row],[T. RESPUESTA]]&lt;=1,"24 HORAS",IF(Tabla1[[#This Row],[T. RESPUESTA]]=2,"48 HORAS",IF(Tabla1[[#This Row],[T. RESPUESTA]]=3,"72 HORAS",IF(Tabla1[[#This Row],[T. RESPUESTA]]=4,"96 HORAS",IF(Tabla1[[#This Row],[T. RESPUESTA]]=5,"120 HORAS",IF(Tabla1[[#This Row],[T. RESPUESTA]]&gt;=6,"6 DIAS O MAS","ERROR"))))))</f>
        <v>24 HORAS</v>
      </c>
      <c r="AA925" s="328" t="s">
        <v>6355</v>
      </c>
      <c r="AB925" s="328" t="str">
        <f>TEXT(Tabla1[[#This Row],[FECHA DEL INCIDENTE]],"MMM-DD")</f>
        <v>may-12</v>
      </c>
      <c r="AC925" s="334" t="e">
        <f>VLOOKUP(G925,'Archivo data rimac reclamos'!B:C,2,0)</f>
        <v>#N/A</v>
      </c>
      <c r="AD925" s="334" t="e">
        <f>VLOOKUP(Tabla1[[#This Row],[dn]],'Reporte de casos MAD'!H:W,16,0)</f>
        <v>#N/A</v>
      </c>
      <c r="AE925" s="328" t="e">
        <f>VLOOKUP(Tabla1[[#This Row],[dn]],'HOJA 3 MEDICAMENTOS'!G:Q,11,0)</f>
        <v>#N/A</v>
      </c>
      <c r="AF925" s="329" t="e">
        <f>VLOOKUP(Tabla1[[#This Row],[dn]],'base pendientes viva 1a'!C:Q,15,0)</f>
        <v>#N/A</v>
      </c>
      <c r="AG925" s="329"/>
      <c r="AH925" s="329"/>
      <c r="AI925" s="328" t="str">
        <f>VLOOKUP(Tabla1[[#This Row],[MOTIVO]],clasificador!A:C,2,0)</f>
        <v>Acceso</v>
      </c>
      <c r="AJ925" s="328" t="str">
        <f>VLOOKUP(Tabla1[[#This Row],[MOTIVO]],clasificador!A:C,3,0)</f>
        <v>SERVICIO</v>
      </c>
      <c r="AK925" s="329"/>
      <c r="AL925" s="119"/>
      <c r="AM925" s="119"/>
      <c r="AN925" s="119"/>
      <c r="AO925" s="119"/>
      <c r="AP925" s="119"/>
      <c r="AQ925" s="119"/>
      <c r="AR925" s="119"/>
      <c r="AS925" s="119"/>
      <c r="AT925" s="119"/>
      <c r="AU925" s="119"/>
    </row>
    <row r="926" spans="1:47" ht="18.75" customHeight="1">
      <c r="A926" s="328">
        <v>202605</v>
      </c>
      <c r="B926" s="328" t="s">
        <v>8299</v>
      </c>
      <c r="C926" s="328" t="s">
        <v>6348</v>
      </c>
      <c r="D926" s="328" t="s">
        <v>1067</v>
      </c>
      <c r="E926" s="120" t="s">
        <v>400</v>
      </c>
      <c r="F926" s="328" t="s">
        <v>2</v>
      </c>
      <c r="G926" s="312" t="s">
        <v>8979</v>
      </c>
      <c r="H926" s="242" t="s">
        <v>8980</v>
      </c>
      <c r="I926" s="329"/>
      <c r="J926" s="335"/>
      <c r="K926" s="328"/>
      <c r="L926" s="328"/>
      <c r="M926" s="328"/>
      <c r="N926" s="349" t="s">
        <v>6498</v>
      </c>
      <c r="O926" s="328" t="s">
        <v>299</v>
      </c>
      <c r="P926" s="336" t="s">
        <v>8981</v>
      </c>
      <c r="Q926" s="340" t="s">
        <v>8883</v>
      </c>
      <c r="R926" s="350" t="s">
        <v>8544</v>
      </c>
      <c r="S926" s="328" t="s">
        <v>6353</v>
      </c>
      <c r="T926" s="338">
        <v>46154</v>
      </c>
      <c r="U926" t="s">
        <v>8982</v>
      </c>
      <c r="V926" s="338">
        <v>46154</v>
      </c>
      <c r="W926" s="328" t="s">
        <v>141</v>
      </c>
      <c r="X926" s="328">
        <f>NETWORKDAYS(Tabla1[[#This Row],[FECHA DEL INCIDENTE]],Tabla1[[#This Row],[FECHA DE RESPUESTA]])</f>
        <v>1</v>
      </c>
      <c r="Y926" s="328" t="str">
        <f>IF(Tabla1[[#This Row],[ESTADO]]="ACTIVA","ACTIVA",IF(Tabla1[[#This Row],[ESTADO]]="CERRADA","CERRADA",IF(Tabla1[[#This Row],[ESTADO]]="TRASLADADA","CERRADA",IF(Tabla1[[#This Row],[ESTADO]]="DESMONTADA","CERRADA",IF(Tabla1[[#This Row],[ESTADO]]="SEGUIMIENTO","ACTIVA")))))</f>
        <v>CERRADA</v>
      </c>
      <c r="Z926" s="328" t="str">
        <f>+IF(Tabla1[[#This Row],[T. RESPUESTA]]&lt;=1,"24 HORAS",IF(Tabla1[[#This Row],[T. RESPUESTA]]=2,"48 HORAS",IF(Tabla1[[#This Row],[T. RESPUESTA]]=3,"72 HORAS",IF(Tabla1[[#This Row],[T. RESPUESTA]]=4,"96 HORAS",IF(Tabla1[[#This Row],[T. RESPUESTA]]=5,"120 HORAS",IF(Tabla1[[#This Row],[T. RESPUESTA]]&gt;=6,"6 DIAS O MAS","ERROR"))))))</f>
        <v>24 HORAS</v>
      </c>
      <c r="AA926" s="328" t="s">
        <v>6355</v>
      </c>
      <c r="AB926" s="328" t="str">
        <f>TEXT(Tabla1[[#This Row],[FECHA DEL INCIDENTE]],"MMM-DD")</f>
        <v>may-12</v>
      </c>
      <c r="AC926" s="334" t="e">
        <f>VLOOKUP(G926,'Archivo data rimac reclamos'!B:C,2,0)</f>
        <v>#N/A</v>
      </c>
      <c r="AD926" s="334" t="e">
        <f>VLOOKUP(Tabla1[[#This Row],[dn]],'Reporte de casos MAD'!H:W,16,0)</f>
        <v>#N/A</v>
      </c>
      <c r="AE926" s="328" t="e">
        <f>VLOOKUP(Tabla1[[#This Row],[dn]],'HOJA 3 MEDICAMENTOS'!G:Q,11,0)</f>
        <v>#N/A</v>
      </c>
      <c r="AF926" s="329" t="e">
        <f>VLOOKUP(Tabla1[[#This Row],[dn]],'base pendientes viva 1a'!C:Q,15,0)</f>
        <v>#N/A</v>
      </c>
      <c r="AG926" s="329"/>
      <c r="AH926" s="329"/>
      <c r="AI926" s="328" t="e">
        <f>VLOOKUP(Tabla1[[#This Row],[MOTIVO]],clasificador!A:C,2,0)</f>
        <v>#N/A</v>
      </c>
      <c r="AJ926" s="328" t="e">
        <f>VLOOKUP(Tabla1[[#This Row],[MOTIVO]],clasificador!A:C,3,0)</f>
        <v>#N/A</v>
      </c>
      <c r="AK926" s="329"/>
      <c r="AL926" s="119"/>
      <c r="AM926" s="119"/>
      <c r="AN926" s="119"/>
      <c r="AO926" s="119"/>
      <c r="AP926" s="119"/>
      <c r="AQ926" s="119"/>
      <c r="AR926" s="119"/>
      <c r="AS926" s="119"/>
      <c r="AT926" s="119"/>
      <c r="AU926" s="119"/>
    </row>
    <row r="927" spans="1:47" ht="18.75" customHeight="1">
      <c r="A927" s="328">
        <v>202605</v>
      </c>
      <c r="B927" s="328" t="s">
        <v>8299</v>
      </c>
      <c r="C927" s="328" t="s">
        <v>6348</v>
      </c>
      <c r="D927" s="328" t="s">
        <v>1067</v>
      </c>
      <c r="E927" s="120" t="s">
        <v>400</v>
      </c>
      <c r="F927" s="328" t="s">
        <v>2</v>
      </c>
      <c r="G927" s="313" t="s">
        <v>8983</v>
      </c>
      <c r="H927" s="171" t="s">
        <v>8984</v>
      </c>
      <c r="I927" s="329"/>
      <c r="J927" s="335"/>
      <c r="K927" s="328"/>
      <c r="L927" s="328"/>
      <c r="M927" s="328"/>
      <c r="N927" s="349" t="s">
        <v>6498</v>
      </c>
      <c r="O927" s="328" t="s">
        <v>299</v>
      </c>
      <c r="P927" s="336" t="s">
        <v>8985</v>
      </c>
      <c r="Q927" s="6" t="s">
        <v>428</v>
      </c>
      <c r="R927" s="317" t="s">
        <v>8453</v>
      </c>
      <c r="S927" s="328" t="s">
        <v>6539</v>
      </c>
      <c r="T927" s="395">
        <v>46154</v>
      </c>
      <c r="U927" s="246" t="s">
        <v>8986</v>
      </c>
      <c r="V927" s="338">
        <v>46154</v>
      </c>
      <c r="W927" s="328" t="s">
        <v>141</v>
      </c>
      <c r="X927" s="328">
        <f>NETWORKDAYS(Tabla1[[#This Row],[FECHA DEL INCIDENTE]],Tabla1[[#This Row],[FECHA DE RESPUESTA]])</f>
        <v>1</v>
      </c>
      <c r="Y927" s="328" t="str">
        <f>IF(Tabla1[[#This Row],[ESTADO]]="ACTIVA","ACTIVA",IF(Tabla1[[#This Row],[ESTADO]]="CERRADA","CERRADA",IF(Tabla1[[#This Row],[ESTADO]]="TRASLADADA","CERRADA",IF(Tabla1[[#This Row],[ESTADO]]="DESMONTADA","CERRADA",IF(Tabla1[[#This Row],[ESTADO]]="SEGUIMIENTO","ACTIVA")))))</f>
        <v>CERRADA</v>
      </c>
      <c r="Z927" s="328" t="str">
        <f>+IF(Tabla1[[#This Row],[T. RESPUESTA]]&lt;=1,"24 HORAS",IF(Tabla1[[#This Row],[T. RESPUESTA]]=2,"48 HORAS",IF(Tabla1[[#This Row],[T. RESPUESTA]]=3,"72 HORAS",IF(Tabla1[[#This Row],[T. RESPUESTA]]=4,"96 HORAS",IF(Tabla1[[#This Row],[T. RESPUESTA]]=5,"120 HORAS",IF(Tabla1[[#This Row],[T. RESPUESTA]]&gt;=6,"6 DIAS O MAS","ERROR"))))))</f>
        <v>24 HORAS</v>
      </c>
      <c r="AA927" s="328" t="s">
        <v>6355</v>
      </c>
      <c r="AB927" s="328" t="str">
        <f>TEXT(Tabla1[[#This Row],[FECHA DEL INCIDENTE]],"MMM-DD")</f>
        <v>may-12</v>
      </c>
      <c r="AC927" s="334" t="e">
        <f>VLOOKUP(G927,'Archivo data rimac reclamos'!B:C,2,0)</f>
        <v>#N/A</v>
      </c>
      <c r="AD927" s="334" t="e">
        <f>VLOOKUP(Tabla1[[#This Row],[dn]],'Reporte de casos MAD'!H:W,16,0)</f>
        <v>#N/A</v>
      </c>
      <c r="AE927" s="328" t="e">
        <f>VLOOKUP(Tabla1[[#This Row],[dn]],'HOJA 3 MEDICAMENTOS'!G:Q,11,0)</f>
        <v>#N/A</v>
      </c>
      <c r="AF927" s="329" t="e">
        <f>VLOOKUP(Tabla1[[#This Row],[dn]],'base pendientes viva 1a'!C:Q,15,0)</f>
        <v>#N/A</v>
      </c>
      <c r="AG927" s="329"/>
      <c r="AH927" s="329"/>
      <c r="AI927" s="328" t="e">
        <f>VLOOKUP(Tabla1[[#This Row],[MOTIVO]],clasificador!A:C,2,0)</f>
        <v>#N/A</v>
      </c>
      <c r="AJ927" s="328" t="e">
        <f>VLOOKUP(Tabla1[[#This Row],[MOTIVO]],clasificador!A:C,3,0)</f>
        <v>#N/A</v>
      </c>
      <c r="AK927" s="329"/>
      <c r="AL927" s="119"/>
      <c r="AM927" s="119"/>
      <c r="AN927" s="119"/>
      <c r="AO927" s="119"/>
      <c r="AP927" s="119"/>
      <c r="AQ927" s="119"/>
      <c r="AR927" s="119"/>
      <c r="AS927" s="119"/>
      <c r="AT927" s="119"/>
      <c r="AU927" s="119"/>
    </row>
    <row r="928" spans="1:47" ht="18.75" customHeight="1">
      <c r="A928" s="328">
        <v>202605</v>
      </c>
      <c r="B928" s="328" t="s">
        <v>8299</v>
      </c>
      <c r="C928" s="328" t="s">
        <v>6348</v>
      </c>
      <c r="D928" s="328" t="s">
        <v>1067</v>
      </c>
      <c r="E928" s="120" t="s">
        <v>400</v>
      </c>
      <c r="F928" s="328" t="s">
        <v>2</v>
      </c>
      <c r="G928" s="396" t="s">
        <v>8987</v>
      </c>
      <c r="H928" s="153" t="s">
        <v>8988</v>
      </c>
      <c r="I928" s="329"/>
      <c r="J928" s="335"/>
      <c r="K928" s="328"/>
      <c r="L928" s="328"/>
      <c r="M928" s="328"/>
      <c r="N928" s="349" t="s">
        <v>6498</v>
      </c>
      <c r="O928" s="328" t="s">
        <v>299</v>
      </c>
      <c r="P928" s="336" t="s">
        <v>8989</v>
      </c>
      <c r="Q928" s="6" t="s">
        <v>428</v>
      </c>
      <c r="R928" s="317" t="s">
        <v>400</v>
      </c>
      <c r="S928" s="328" t="s">
        <v>339</v>
      </c>
      <c r="T928" s="338">
        <v>46154</v>
      </c>
      <c r="U928" s="340" t="s">
        <v>8990</v>
      </c>
      <c r="V928" s="338">
        <v>46154</v>
      </c>
      <c r="W928" s="328" t="s">
        <v>141</v>
      </c>
      <c r="X928" s="328">
        <f>NETWORKDAYS(Tabla1[[#This Row],[FECHA DEL INCIDENTE]],Tabla1[[#This Row],[FECHA DE RESPUESTA]])</f>
        <v>1</v>
      </c>
      <c r="Y928" s="328" t="str">
        <f>IF(Tabla1[[#This Row],[ESTADO]]="ACTIVA","ACTIVA",IF(Tabla1[[#This Row],[ESTADO]]="CERRADA","CERRADA",IF(Tabla1[[#This Row],[ESTADO]]="TRASLADADA","CERRADA",IF(Tabla1[[#This Row],[ESTADO]]="DESMONTADA","CERRADA",IF(Tabla1[[#This Row],[ESTADO]]="SEGUIMIENTO","ACTIVA")))))</f>
        <v>CERRADA</v>
      </c>
      <c r="Z928" s="328" t="str">
        <f>+IF(Tabla1[[#This Row],[T. RESPUESTA]]&lt;=1,"24 HORAS",IF(Tabla1[[#This Row],[T. RESPUESTA]]=2,"48 HORAS",IF(Tabla1[[#This Row],[T. RESPUESTA]]=3,"72 HORAS",IF(Tabla1[[#This Row],[T. RESPUESTA]]=4,"96 HORAS",IF(Tabla1[[#This Row],[T. RESPUESTA]]=5,"120 HORAS",IF(Tabla1[[#This Row],[T. RESPUESTA]]&gt;=6,"6 DIAS O MAS","ERROR"))))))</f>
        <v>24 HORAS</v>
      </c>
      <c r="AA928" s="328" t="s">
        <v>6355</v>
      </c>
      <c r="AB928" s="328" t="str">
        <f>TEXT(Tabla1[[#This Row],[FECHA DEL INCIDENTE]],"MMM-DD")</f>
        <v>may-12</v>
      </c>
      <c r="AC928" s="334" t="e">
        <f>VLOOKUP(G928,'Archivo data rimac reclamos'!B:C,2,0)</f>
        <v>#N/A</v>
      </c>
      <c r="AD928" s="334" t="e">
        <f>VLOOKUP(Tabla1[[#This Row],[dn]],'Reporte de casos MAD'!H:W,16,0)</f>
        <v>#N/A</v>
      </c>
      <c r="AE928" s="328" t="e">
        <f>VLOOKUP(Tabla1[[#This Row],[dn]],'HOJA 3 MEDICAMENTOS'!G:Q,11,0)</f>
        <v>#N/A</v>
      </c>
      <c r="AF928" s="329" t="e">
        <f>VLOOKUP(Tabla1[[#This Row],[dn]],'base pendientes viva 1a'!C:Q,15,0)</f>
        <v>#N/A</v>
      </c>
      <c r="AG928" s="329"/>
      <c r="AH928" s="329"/>
      <c r="AI928" s="328" t="e">
        <f>VLOOKUP(Tabla1[[#This Row],[MOTIVO]],clasificador!A:C,2,0)</f>
        <v>#N/A</v>
      </c>
      <c r="AJ928" s="328" t="e">
        <f>VLOOKUP(Tabla1[[#This Row],[MOTIVO]],clasificador!A:C,3,0)</f>
        <v>#N/A</v>
      </c>
      <c r="AK928" s="329"/>
      <c r="AL928" s="119"/>
      <c r="AM928" s="119"/>
      <c r="AN928" s="119"/>
      <c r="AO928" s="119"/>
      <c r="AP928" s="119"/>
      <c r="AQ928" s="119"/>
      <c r="AR928" s="119"/>
      <c r="AS928" s="119"/>
      <c r="AT928" s="119"/>
      <c r="AU928" s="119"/>
    </row>
    <row r="929" spans="1:47" ht="18.75" customHeight="1">
      <c r="A929" s="328">
        <v>202605</v>
      </c>
      <c r="B929" s="328" t="s">
        <v>8299</v>
      </c>
      <c r="C929" s="328" t="s">
        <v>6348</v>
      </c>
      <c r="D929" s="328" t="s">
        <v>1067</v>
      </c>
      <c r="E929" s="120" t="s">
        <v>400</v>
      </c>
      <c r="F929" s="328" t="s">
        <v>2</v>
      </c>
      <c r="G929" s="397">
        <v>9840855</v>
      </c>
      <c r="H929" s="154" t="s">
        <v>8991</v>
      </c>
      <c r="I929" s="329"/>
      <c r="J929" s="335"/>
      <c r="K929" s="328"/>
      <c r="L929" s="328"/>
      <c r="M929" s="328"/>
      <c r="N929" s="349" t="s">
        <v>26</v>
      </c>
      <c r="O929" s="328" t="s">
        <v>8973</v>
      </c>
      <c r="P929" s="336" t="s">
        <v>8992</v>
      </c>
      <c r="Q929" s="6" t="s">
        <v>7224</v>
      </c>
      <c r="R929" s="317" t="s">
        <v>8453</v>
      </c>
      <c r="S929" s="328" t="s">
        <v>6353</v>
      </c>
      <c r="T929" s="338">
        <v>46154</v>
      </c>
      <c r="U929" s="340" t="s">
        <v>8993</v>
      </c>
      <c r="V929" s="338">
        <v>46164</v>
      </c>
      <c r="W929" s="328" t="s">
        <v>141</v>
      </c>
      <c r="X929" s="328">
        <f>NETWORKDAYS(Tabla1[[#This Row],[FECHA DEL INCIDENTE]],Tabla1[[#This Row],[FECHA DE RESPUESTA]])</f>
        <v>9</v>
      </c>
      <c r="Y929" s="328" t="str">
        <f>IF(Tabla1[[#This Row],[ESTADO]]="ACTIVA","ACTIVA",IF(Tabla1[[#This Row],[ESTADO]]="CERRADA","CERRADA",IF(Tabla1[[#This Row],[ESTADO]]="TRASLADADA","CERRADA",IF(Tabla1[[#This Row],[ESTADO]]="DESMONTADA","CERRADA",IF(Tabla1[[#This Row],[ESTADO]]="SEGUIMIENTO","ACTIVA")))))</f>
        <v>CERRADA</v>
      </c>
      <c r="Z929" s="328" t="str">
        <f>+IF(Tabla1[[#This Row],[T. RESPUESTA]]&lt;=1,"24 HORAS",IF(Tabla1[[#This Row],[T. RESPUESTA]]=2,"48 HORAS",IF(Tabla1[[#This Row],[T. RESPUESTA]]=3,"72 HORAS",IF(Tabla1[[#This Row],[T. RESPUESTA]]=4,"96 HORAS",IF(Tabla1[[#This Row],[T. RESPUESTA]]=5,"120 HORAS",IF(Tabla1[[#This Row],[T. RESPUESTA]]&gt;=6,"6 DIAS O MAS","ERROR"))))))</f>
        <v>6 DIAS O MAS</v>
      </c>
      <c r="AA929" s="328" t="s">
        <v>6355</v>
      </c>
      <c r="AB929" s="328" t="str">
        <f>TEXT(Tabla1[[#This Row],[FECHA DEL INCIDENTE]],"MMM-DD")</f>
        <v>may-12</v>
      </c>
      <c r="AC929" s="334" t="e">
        <f>VLOOKUP(G929,'Archivo data rimac reclamos'!B:C,2,0)</f>
        <v>#N/A</v>
      </c>
      <c r="AD929" s="334" t="e">
        <f>VLOOKUP(Tabla1[[#This Row],[dn]],'Reporte de casos MAD'!H:W,16,0)</f>
        <v>#N/A</v>
      </c>
      <c r="AE929" s="328" t="e">
        <f>VLOOKUP(Tabla1[[#This Row],[dn]],'HOJA 3 MEDICAMENTOS'!G:Q,11,0)</f>
        <v>#N/A</v>
      </c>
      <c r="AF929" s="329" t="e">
        <f>VLOOKUP(Tabla1[[#This Row],[dn]],'base pendientes viva 1a'!C:Q,15,0)</f>
        <v>#N/A</v>
      </c>
      <c r="AG929" s="329"/>
      <c r="AH929" s="329"/>
      <c r="AI929" s="328" t="str">
        <f>VLOOKUP(Tabla1[[#This Row],[MOTIVO]],clasificador!A:C,2,0)</f>
        <v>Solicitud</v>
      </c>
      <c r="AJ929" s="328" t="str">
        <f>VLOOKUP(Tabla1[[#This Row],[MOTIVO]],clasificador!A:C,3,0)</f>
        <v>SOLICITUD</v>
      </c>
      <c r="AK929" s="329"/>
      <c r="AL929" s="119"/>
      <c r="AM929" s="119"/>
      <c r="AN929" s="119"/>
      <c r="AO929" s="119"/>
      <c r="AP929" s="119"/>
      <c r="AQ929" s="119"/>
      <c r="AR929" s="119"/>
      <c r="AS929" s="119"/>
      <c r="AT929" s="119"/>
      <c r="AU929" s="119"/>
    </row>
    <row r="930" spans="1:47" ht="18.75" customHeight="1">
      <c r="A930" s="328">
        <v>202605</v>
      </c>
      <c r="B930" s="328" t="s">
        <v>8299</v>
      </c>
      <c r="C930" s="328" t="s">
        <v>6348</v>
      </c>
      <c r="D930" s="328" t="s">
        <v>1067</v>
      </c>
      <c r="E930" s="120" t="s">
        <v>400</v>
      </c>
      <c r="F930" s="328" t="s">
        <v>2</v>
      </c>
      <c r="G930" s="314" t="s">
        <v>8994</v>
      </c>
      <c r="H930" s="351" t="s">
        <v>8995</v>
      </c>
      <c r="I930" s="329"/>
      <c r="J930" s="335"/>
      <c r="K930" s="328"/>
      <c r="L930" s="328"/>
      <c r="M930" s="328"/>
      <c r="N930" s="349" t="s">
        <v>6498</v>
      </c>
      <c r="O930" s="328" t="s">
        <v>299</v>
      </c>
      <c r="P930" s="336" t="s">
        <v>8996</v>
      </c>
      <c r="Q930" s="340" t="s">
        <v>313</v>
      </c>
      <c r="R930" s="389" t="s">
        <v>6803</v>
      </c>
      <c r="S930" s="328" t="s">
        <v>6539</v>
      </c>
      <c r="T930" s="338">
        <v>46155</v>
      </c>
      <c r="U930" s="336" t="s">
        <v>8997</v>
      </c>
      <c r="V930" s="338">
        <v>46155</v>
      </c>
      <c r="W930" s="328" t="s">
        <v>141</v>
      </c>
      <c r="X930" s="328">
        <f>NETWORKDAYS(Tabla1[[#This Row],[FECHA DEL INCIDENTE]],Tabla1[[#This Row],[FECHA DE RESPUESTA]])</f>
        <v>1</v>
      </c>
      <c r="Y930" s="328" t="str">
        <f>IF(Tabla1[[#This Row],[ESTADO]]="ACTIVA","ACTIVA",IF(Tabla1[[#This Row],[ESTADO]]="CERRADA","CERRADA",IF(Tabla1[[#This Row],[ESTADO]]="TRASLADADA","CERRADA",IF(Tabla1[[#This Row],[ESTADO]]="DESMONTADA","CERRADA",IF(Tabla1[[#This Row],[ESTADO]]="SEGUIMIENTO","ACTIVA")))))</f>
        <v>CERRADA</v>
      </c>
      <c r="Z930" s="328" t="str">
        <f>+IF(Tabla1[[#This Row],[T. RESPUESTA]]&lt;=1,"24 HORAS",IF(Tabla1[[#This Row],[T. RESPUESTA]]=2,"48 HORAS",IF(Tabla1[[#This Row],[T. RESPUESTA]]=3,"72 HORAS",IF(Tabla1[[#This Row],[T. RESPUESTA]]=4,"96 HORAS",IF(Tabla1[[#This Row],[T. RESPUESTA]]=5,"120 HORAS",IF(Tabla1[[#This Row],[T. RESPUESTA]]&gt;=6,"6 DIAS O MAS","ERROR"))))))</f>
        <v>24 HORAS</v>
      </c>
      <c r="AA930" s="328" t="s">
        <v>6355</v>
      </c>
      <c r="AB930" s="328" t="str">
        <f>TEXT(Tabla1[[#This Row],[FECHA DEL INCIDENTE]],"MMM-DD")</f>
        <v>may-13</v>
      </c>
      <c r="AC930" s="334" t="e">
        <f>VLOOKUP(G930,'Archivo data rimac reclamos'!B:C,2,0)</f>
        <v>#N/A</v>
      </c>
      <c r="AD930" s="334" t="e">
        <f>VLOOKUP(Tabla1[[#This Row],[dn]],'Reporte de casos MAD'!H:W,16,0)</f>
        <v>#N/A</v>
      </c>
      <c r="AE930" s="328" t="e">
        <f>VLOOKUP(Tabla1[[#This Row],[dn]],'HOJA 3 MEDICAMENTOS'!G:Q,11,0)</f>
        <v>#N/A</v>
      </c>
      <c r="AF930" s="329" t="e">
        <f>VLOOKUP(Tabla1[[#This Row],[dn]],'base pendientes viva 1a'!C:Q,15,0)</f>
        <v>#N/A</v>
      </c>
      <c r="AG930" s="329"/>
      <c r="AH930" s="329"/>
      <c r="AI930" s="328" t="str">
        <f>VLOOKUP(Tabla1[[#This Row],[MOTIVO]],clasificador!A:C,2,0)</f>
        <v>Acceso</v>
      </c>
      <c r="AJ930" s="328" t="str">
        <f>VLOOKUP(Tabla1[[#This Row],[MOTIVO]],clasificador!A:C,3,0)</f>
        <v>SERVICIO</v>
      </c>
      <c r="AK930" s="329"/>
      <c r="AL930" s="119"/>
      <c r="AM930" s="119"/>
      <c r="AN930" s="119"/>
      <c r="AO930" s="119"/>
      <c r="AP930" s="119"/>
      <c r="AQ930" s="119"/>
      <c r="AR930" s="119"/>
      <c r="AS930" s="119"/>
      <c r="AT930" s="119"/>
      <c r="AU930" s="119"/>
    </row>
    <row r="931" spans="1:47" ht="18.75" customHeight="1">
      <c r="A931" s="328">
        <v>202605</v>
      </c>
      <c r="B931" s="328" t="s">
        <v>8299</v>
      </c>
      <c r="C931" s="328" t="s">
        <v>6348</v>
      </c>
      <c r="D931" s="328" t="s">
        <v>1067</v>
      </c>
      <c r="E931" s="120" t="s">
        <v>400</v>
      </c>
      <c r="F931" s="328" t="s">
        <v>2</v>
      </c>
      <c r="G931" s="287">
        <v>8720963</v>
      </c>
      <c r="H931" s="171" t="s">
        <v>8380</v>
      </c>
      <c r="I931" s="329"/>
      <c r="J931" s="335"/>
      <c r="K931" s="328"/>
      <c r="L931" s="328"/>
      <c r="M931" s="328"/>
      <c r="N931" s="349" t="s">
        <v>6498</v>
      </c>
      <c r="O931" s="328" t="s">
        <v>299</v>
      </c>
      <c r="P931" s="166" t="s">
        <v>8998</v>
      </c>
      <c r="Q931" s="6" t="s">
        <v>428</v>
      </c>
      <c r="R931" s="317" t="s">
        <v>8453</v>
      </c>
      <c r="S931" s="328" t="s">
        <v>6539</v>
      </c>
      <c r="T931" s="338">
        <v>46155</v>
      </c>
      <c r="U931" s="336" t="s">
        <v>8999</v>
      </c>
      <c r="V931" s="338">
        <v>46160</v>
      </c>
      <c r="W931" s="328" t="s">
        <v>141</v>
      </c>
      <c r="X931" s="328">
        <f>NETWORKDAYS(Tabla1[[#This Row],[FECHA DEL INCIDENTE]],Tabla1[[#This Row],[FECHA DE RESPUESTA]])</f>
        <v>4</v>
      </c>
      <c r="Y931" s="328" t="str">
        <f>IF(Tabla1[[#This Row],[ESTADO]]="ACTIVA","ACTIVA",IF(Tabla1[[#This Row],[ESTADO]]="CERRADA","CERRADA",IF(Tabla1[[#This Row],[ESTADO]]="TRASLADADA","CERRADA",IF(Tabla1[[#This Row],[ESTADO]]="DESMONTADA","CERRADA",IF(Tabla1[[#This Row],[ESTADO]]="SEGUIMIENTO","ACTIVA")))))</f>
        <v>CERRADA</v>
      </c>
      <c r="Z931" s="328" t="str">
        <f>+IF(Tabla1[[#This Row],[T. RESPUESTA]]&lt;=1,"24 HORAS",IF(Tabla1[[#This Row],[T. RESPUESTA]]=2,"48 HORAS",IF(Tabla1[[#This Row],[T. RESPUESTA]]=3,"72 HORAS",IF(Tabla1[[#This Row],[T. RESPUESTA]]=4,"96 HORAS",IF(Tabla1[[#This Row],[T. RESPUESTA]]=5,"120 HORAS",IF(Tabla1[[#This Row],[T. RESPUESTA]]&gt;=6,"6 DIAS O MAS","ERROR"))))))</f>
        <v>96 HORAS</v>
      </c>
      <c r="AA931" s="328" t="s">
        <v>6355</v>
      </c>
      <c r="AB931" s="328" t="str">
        <f>TEXT(Tabla1[[#This Row],[FECHA DEL INCIDENTE]],"MMM-DD")</f>
        <v>may-13</v>
      </c>
      <c r="AC931" s="334" t="e">
        <f>VLOOKUP(G931,'Archivo data rimac reclamos'!B:C,2,0)</f>
        <v>#N/A</v>
      </c>
      <c r="AD931" s="334" t="e">
        <f>VLOOKUP(Tabla1[[#This Row],[dn]],'Reporte de casos MAD'!H:W,16,0)</f>
        <v>#N/A</v>
      </c>
      <c r="AE931" s="328" t="e">
        <f>VLOOKUP(Tabla1[[#This Row],[dn]],'HOJA 3 MEDICAMENTOS'!G:Q,11,0)</f>
        <v>#N/A</v>
      </c>
      <c r="AF931" s="329" t="e">
        <f>VLOOKUP(Tabla1[[#This Row],[dn]],'base pendientes viva 1a'!C:Q,15,0)</f>
        <v>#N/A</v>
      </c>
      <c r="AG931" s="329"/>
      <c r="AH931" s="329"/>
      <c r="AI931" s="328" t="e">
        <f>VLOOKUP(Tabla1[[#This Row],[MOTIVO]],clasificador!A:C,2,0)</f>
        <v>#N/A</v>
      </c>
      <c r="AJ931" s="328" t="e">
        <f>VLOOKUP(Tabla1[[#This Row],[MOTIVO]],clasificador!A:C,3,0)</f>
        <v>#N/A</v>
      </c>
      <c r="AK931" s="329"/>
      <c r="AL931" s="119"/>
      <c r="AM931" s="119"/>
      <c r="AN931" s="119"/>
      <c r="AO931" s="119"/>
      <c r="AP931" s="119"/>
      <c r="AQ931" s="119"/>
      <c r="AR931" s="119"/>
      <c r="AS931" s="119"/>
      <c r="AT931" s="119"/>
      <c r="AU931" s="119"/>
    </row>
    <row r="932" spans="1:47" ht="18.75" customHeight="1">
      <c r="A932" s="328">
        <v>202605</v>
      </c>
      <c r="B932" s="328" t="s">
        <v>8299</v>
      </c>
      <c r="C932" s="328" t="s">
        <v>6348</v>
      </c>
      <c r="D932" s="328" t="s">
        <v>1067</v>
      </c>
      <c r="E932" s="120" t="s">
        <v>400</v>
      </c>
      <c r="F932" s="328" t="s">
        <v>2</v>
      </c>
      <c r="G932" s="394">
        <v>3888146</v>
      </c>
      <c r="H932" s="334" t="s">
        <v>9000</v>
      </c>
      <c r="I932" s="329"/>
      <c r="J932" s="335"/>
      <c r="K932" s="328"/>
      <c r="L932" s="328"/>
      <c r="M932" s="328"/>
      <c r="N932" s="349" t="s">
        <v>6498</v>
      </c>
      <c r="O932" s="328" t="s">
        <v>299</v>
      </c>
      <c r="P932" s="153" t="s">
        <v>9001</v>
      </c>
      <c r="Q932" s="6" t="s">
        <v>428</v>
      </c>
      <c r="R932" s="317" t="s">
        <v>400</v>
      </c>
      <c r="S932" s="328" t="s">
        <v>339</v>
      </c>
      <c r="T932" s="338">
        <v>46157</v>
      </c>
      <c r="U932" s="336" t="s">
        <v>9002</v>
      </c>
      <c r="V932" s="338">
        <v>46157</v>
      </c>
      <c r="W932" s="328" t="s">
        <v>141</v>
      </c>
      <c r="X932" s="328">
        <f>NETWORKDAYS(Tabla1[[#This Row],[FECHA DEL INCIDENTE]],Tabla1[[#This Row],[FECHA DE RESPUESTA]])</f>
        <v>1</v>
      </c>
      <c r="Y932" s="328" t="str">
        <f>IF(Tabla1[[#This Row],[ESTADO]]="ACTIVA","ACTIVA",IF(Tabla1[[#This Row],[ESTADO]]="CERRADA","CERRADA",IF(Tabla1[[#This Row],[ESTADO]]="TRASLADADA","CERRADA",IF(Tabla1[[#This Row],[ESTADO]]="DESMONTADA","CERRADA",IF(Tabla1[[#This Row],[ESTADO]]="SEGUIMIENTO","ACTIVA")))))</f>
        <v>CERRADA</v>
      </c>
      <c r="Z932" s="328" t="str">
        <f>+IF(Tabla1[[#This Row],[T. RESPUESTA]]&lt;=1,"24 HORAS",IF(Tabla1[[#This Row],[T. RESPUESTA]]=2,"48 HORAS",IF(Tabla1[[#This Row],[T. RESPUESTA]]=3,"72 HORAS",IF(Tabla1[[#This Row],[T. RESPUESTA]]=4,"96 HORAS",IF(Tabla1[[#This Row],[T. RESPUESTA]]=5,"120 HORAS",IF(Tabla1[[#This Row],[T. RESPUESTA]]&gt;=6,"6 DIAS O MAS","ERROR"))))))</f>
        <v>24 HORAS</v>
      </c>
      <c r="AA932" s="328" t="s">
        <v>6355</v>
      </c>
      <c r="AB932" s="328" t="str">
        <f>TEXT(Tabla1[[#This Row],[FECHA DEL INCIDENTE]],"MMM-DD")</f>
        <v>may-15</v>
      </c>
      <c r="AC932" s="334" t="e">
        <f>VLOOKUP(G932,'Archivo data rimac reclamos'!B:C,2,0)</f>
        <v>#N/A</v>
      </c>
      <c r="AD932" s="334" t="e">
        <f>VLOOKUP(Tabla1[[#This Row],[dn]],'Reporte de casos MAD'!H:W,16,0)</f>
        <v>#N/A</v>
      </c>
      <c r="AE932" s="328" t="e">
        <f>VLOOKUP(Tabla1[[#This Row],[dn]],'HOJA 3 MEDICAMENTOS'!G:Q,11,0)</f>
        <v>#N/A</v>
      </c>
      <c r="AF932" s="329" t="e">
        <f>VLOOKUP(Tabla1[[#This Row],[dn]],'base pendientes viva 1a'!C:Q,15,0)</f>
        <v>#N/A</v>
      </c>
      <c r="AG932" s="329"/>
      <c r="AH932" s="329"/>
      <c r="AI932" s="328" t="e">
        <f>VLOOKUP(Tabla1[[#This Row],[MOTIVO]],clasificador!A:C,2,0)</f>
        <v>#N/A</v>
      </c>
      <c r="AJ932" s="328" t="e">
        <f>VLOOKUP(Tabla1[[#This Row],[MOTIVO]],clasificador!A:C,3,0)</f>
        <v>#N/A</v>
      </c>
      <c r="AK932" s="329"/>
      <c r="AL932" s="119"/>
      <c r="AM932" s="119"/>
      <c r="AN932" s="119"/>
      <c r="AO932" s="119"/>
      <c r="AP932" s="119"/>
      <c r="AQ932" s="119"/>
      <c r="AR932" s="119"/>
      <c r="AS932" s="119"/>
      <c r="AT932" s="119"/>
      <c r="AU932" s="119"/>
    </row>
    <row r="933" spans="1:47" ht="18.75" customHeight="1">
      <c r="A933" s="328">
        <v>202605</v>
      </c>
      <c r="B933" s="328" t="s">
        <v>8299</v>
      </c>
      <c r="C933" s="328" t="s">
        <v>6348</v>
      </c>
      <c r="D933" s="328" t="s">
        <v>1067</v>
      </c>
      <c r="E933" s="120" t="s">
        <v>400</v>
      </c>
      <c r="F933" s="328" t="s">
        <v>2</v>
      </c>
      <c r="G933" s="287">
        <v>72646908</v>
      </c>
      <c r="H933" s="153" t="s">
        <v>9003</v>
      </c>
      <c r="I933" s="329"/>
      <c r="J933" s="335"/>
      <c r="K933" s="328"/>
      <c r="L933" s="328"/>
      <c r="M933" s="328"/>
      <c r="N933" s="349" t="s">
        <v>298</v>
      </c>
      <c r="O933" s="328" t="s">
        <v>299</v>
      </c>
      <c r="P933" s="59" t="s">
        <v>9004</v>
      </c>
      <c r="Q933" s="6" t="s">
        <v>8901</v>
      </c>
      <c r="R933" s="317" t="s">
        <v>8453</v>
      </c>
      <c r="S933" s="328" t="s">
        <v>6539</v>
      </c>
      <c r="T933" s="338">
        <v>46161</v>
      </c>
      <c r="U933" s="336" t="s">
        <v>9005</v>
      </c>
      <c r="V933" s="338">
        <v>46161</v>
      </c>
      <c r="W933" s="328" t="s">
        <v>141</v>
      </c>
      <c r="X933" s="328">
        <f>NETWORKDAYS(Tabla1[[#This Row],[FECHA DEL INCIDENTE]],Tabla1[[#This Row],[FECHA DE RESPUESTA]])</f>
        <v>1</v>
      </c>
      <c r="Y933" s="328" t="s">
        <v>157</v>
      </c>
      <c r="Z933" s="328" t="str">
        <f>+IF(Tabla1[[#This Row],[T. RESPUESTA]]&lt;=1,"24 HORAS",IF(Tabla1[[#This Row],[T. RESPUESTA]]=2,"48 HORAS",IF(Tabla1[[#This Row],[T. RESPUESTA]]=3,"72 HORAS",IF(Tabla1[[#This Row],[T. RESPUESTA]]=4,"96 HORAS",IF(Tabla1[[#This Row],[T. RESPUESTA]]=5,"120 HORAS",IF(Tabla1[[#This Row],[T. RESPUESTA]]&gt;=6,"6 DIAS O MAS","ERROR"))))))</f>
        <v>24 HORAS</v>
      </c>
      <c r="AA933" s="328" t="s">
        <v>6355</v>
      </c>
      <c r="AB933" s="328" t="str">
        <f>TEXT(Tabla1[[#This Row],[FECHA DEL INCIDENTE]],"MMM-DD")</f>
        <v>may-19</v>
      </c>
      <c r="AC933" s="334" t="e">
        <f>VLOOKUP(G933,'Archivo data rimac reclamos'!B:C,2,0)</f>
        <v>#N/A</v>
      </c>
      <c r="AD933" s="334" t="e">
        <f>VLOOKUP(Tabla1[[#This Row],[dn]],'Reporte de casos MAD'!H:W,16,0)</f>
        <v>#N/A</v>
      </c>
      <c r="AE933" s="328" t="e">
        <f>VLOOKUP(Tabla1[[#This Row],[dn]],'HOJA 3 MEDICAMENTOS'!G:Q,11,0)</f>
        <v>#N/A</v>
      </c>
      <c r="AF933" s="329" t="e">
        <f>VLOOKUP(Tabla1[[#This Row],[dn]],'base pendientes viva 1a'!C:Q,15,0)</f>
        <v>#N/A</v>
      </c>
      <c r="AG933" s="329"/>
      <c r="AH933" s="329"/>
      <c r="AI933" s="328" t="e">
        <f>VLOOKUP(Tabla1[[#This Row],[MOTIVO]],clasificador!A:C,2,0)</f>
        <v>#N/A</v>
      </c>
      <c r="AJ933" s="328" t="e">
        <f>VLOOKUP(Tabla1[[#This Row],[MOTIVO]],clasificador!A:C,3,0)</f>
        <v>#N/A</v>
      </c>
      <c r="AK933" s="329"/>
      <c r="AL933" s="119"/>
      <c r="AM933" s="119"/>
      <c r="AN933" s="119"/>
      <c r="AO933" s="119"/>
      <c r="AP933" s="119"/>
      <c r="AQ933" s="119"/>
      <c r="AR933" s="119"/>
      <c r="AS933" s="119"/>
      <c r="AT933" s="119"/>
      <c r="AU933" s="119"/>
    </row>
    <row r="934" spans="1:47" ht="18.75" customHeight="1">
      <c r="A934" s="328">
        <v>202605</v>
      </c>
      <c r="B934" s="328" t="s">
        <v>8299</v>
      </c>
      <c r="C934" s="328" t="s">
        <v>6348</v>
      </c>
      <c r="D934" s="328" t="s">
        <v>1067</v>
      </c>
      <c r="E934" s="120" t="s">
        <v>400</v>
      </c>
      <c r="F934" s="328" t="s">
        <v>2</v>
      </c>
      <c r="G934" s="306">
        <v>8786427</v>
      </c>
      <c r="H934" s="334" t="s">
        <v>9006</v>
      </c>
      <c r="I934" s="329"/>
      <c r="J934" s="335"/>
      <c r="K934" s="328"/>
      <c r="L934" s="328"/>
      <c r="M934" s="328"/>
      <c r="N934" s="349" t="s">
        <v>6498</v>
      </c>
      <c r="O934" s="328" t="s">
        <v>299</v>
      </c>
      <c r="P934" s="166" t="s">
        <v>9007</v>
      </c>
      <c r="Q934" s="340" t="s">
        <v>8883</v>
      </c>
      <c r="R934" s="350" t="s">
        <v>6803</v>
      </c>
      <c r="S934" s="328" t="s">
        <v>6353</v>
      </c>
      <c r="T934" s="338">
        <v>46156</v>
      </c>
      <c r="U934" s="167" t="s">
        <v>9008</v>
      </c>
      <c r="V934" s="338">
        <v>46161</v>
      </c>
      <c r="W934" s="328" t="s">
        <v>141</v>
      </c>
      <c r="X934" s="328">
        <v>4</v>
      </c>
      <c r="Y934" s="328" t="str">
        <f>IF(Tabla1[[#This Row],[ESTADO]]="ACTIVA","ACTIVA",IF(Tabla1[[#This Row],[ESTADO]]="CERRADA","CERRADA",IF(Tabla1[[#This Row],[ESTADO]]="TRASLADADA","CERRADA",IF(Tabla1[[#This Row],[ESTADO]]="DESMONTADA","CERRADA",IF(Tabla1[[#This Row],[ESTADO]]="SEGUIMIENTO","ACTIVA")))))</f>
        <v>CERRADA</v>
      </c>
      <c r="Z934" s="328" t="str">
        <f>+IF(Tabla1[[#This Row],[T. RESPUESTA]]&lt;=1,"24 HORAS",IF(Tabla1[[#This Row],[T. RESPUESTA]]=2,"48 HORAS",IF(Tabla1[[#This Row],[T. RESPUESTA]]=3,"72 HORAS",IF(Tabla1[[#This Row],[T. RESPUESTA]]=4,"96 HORAS",IF(Tabla1[[#This Row],[T. RESPUESTA]]=5,"120 HORAS",IF(Tabla1[[#This Row],[T. RESPUESTA]]&gt;=6,"6 DIAS O MAS","ERROR"))))))</f>
        <v>96 HORAS</v>
      </c>
      <c r="AA934" s="328" t="s">
        <v>6355</v>
      </c>
      <c r="AB934" s="328" t="str">
        <f>TEXT(Tabla1[[#This Row],[FECHA DEL INCIDENTE]],"MMM-DD")</f>
        <v>may-14</v>
      </c>
      <c r="AC934" s="334" t="e">
        <f>VLOOKUP(G934,'Archivo data rimac reclamos'!B:C,2,0)</f>
        <v>#N/A</v>
      </c>
      <c r="AD934" s="334" t="e">
        <f>VLOOKUP(Tabla1[[#This Row],[dn]],'Reporte de casos MAD'!H:W,16,0)</f>
        <v>#N/A</v>
      </c>
      <c r="AE934" s="328" t="e">
        <f>VLOOKUP(Tabla1[[#This Row],[dn]],'HOJA 3 MEDICAMENTOS'!G:Q,11,0)</f>
        <v>#N/A</v>
      </c>
      <c r="AF934" s="329" t="e">
        <f>VLOOKUP(Tabla1[[#This Row],[dn]],'base pendientes viva 1a'!C:Q,15,0)</f>
        <v>#N/A</v>
      </c>
      <c r="AG934" s="329"/>
      <c r="AH934" s="329"/>
      <c r="AI934" s="328" t="e">
        <f>VLOOKUP(Tabla1[[#This Row],[MOTIVO]],clasificador!A:C,2,0)</f>
        <v>#N/A</v>
      </c>
      <c r="AJ934" s="328" t="e">
        <f>VLOOKUP(Tabla1[[#This Row],[MOTIVO]],clasificador!A:C,3,0)</f>
        <v>#N/A</v>
      </c>
      <c r="AK934" s="329"/>
      <c r="AL934" s="119"/>
      <c r="AM934" s="119"/>
      <c r="AN934" s="119"/>
      <c r="AO934" s="119"/>
      <c r="AP934" s="119"/>
      <c r="AQ934" s="119"/>
      <c r="AR934" s="119"/>
      <c r="AS934" s="119"/>
      <c r="AT934" s="119"/>
      <c r="AU934" s="119"/>
    </row>
    <row r="935" spans="1:47" ht="18.75" customHeight="1">
      <c r="A935" s="328">
        <v>202605</v>
      </c>
      <c r="B935" s="328" t="s">
        <v>8299</v>
      </c>
      <c r="C935" s="328" t="s">
        <v>6348</v>
      </c>
      <c r="D935" s="328" t="s">
        <v>1067</v>
      </c>
      <c r="E935" s="120" t="s">
        <v>400</v>
      </c>
      <c r="F935" s="328" t="s">
        <v>2</v>
      </c>
      <c r="G935" s="302">
        <v>6179623</v>
      </c>
      <c r="H935" s="171" t="s">
        <v>9009</v>
      </c>
      <c r="I935" s="329"/>
      <c r="J935" s="335"/>
      <c r="K935" s="328"/>
      <c r="L935" s="328"/>
      <c r="M935" s="328"/>
      <c r="N935" s="349" t="s">
        <v>6498</v>
      </c>
      <c r="O935" s="328" t="s">
        <v>299</v>
      </c>
      <c r="P935" s="166" t="s">
        <v>9010</v>
      </c>
      <c r="Q935" s="340" t="s">
        <v>428</v>
      </c>
      <c r="R935" s="350" t="s">
        <v>6803</v>
      </c>
      <c r="S935" s="328" t="s">
        <v>408</v>
      </c>
      <c r="T935" s="338">
        <v>46162</v>
      </c>
      <c r="U935" s="167" t="s">
        <v>9011</v>
      </c>
      <c r="V935" s="338">
        <v>46165</v>
      </c>
      <c r="W935" s="328" t="s">
        <v>141</v>
      </c>
      <c r="X935" s="328">
        <v>1</v>
      </c>
      <c r="Y935" s="328" t="str">
        <f>IF(Tabla1[[#This Row],[ESTADO]]="ACTIVA","ACTIVA",IF(Tabla1[[#This Row],[ESTADO]]="CERRADA","CERRADA",IF(Tabla1[[#This Row],[ESTADO]]="TRASLADADA","CERRADA",IF(Tabla1[[#This Row],[ESTADO]]="DESMONTADA","CERRADA",IF(Tabla1[[#This Row],[ESTADO]]="SEGUIMIENTO","ACTIVA")))))</f>
        <v>CERRADA</v>
      </c>
      <c r="Z935" s="328" t="str">
        <f>+IF(Tabla1[[#This Row],[T. RESPUESTA]]&lt;=1,"24 HORAS",IF(Tabla1[[#This Row],[T. RESPUESTA]]=2,"48 HORAS",IF(Tabla1[[#This Row],[T. RESPUESTA]]=3,"72 HORAS",IF(Tabla1[[#This Row],[T. RESPUESTA]]=4,"96 HORAS",IF(Tabla1[[#This Row],[T. RESPUESTA]]=5,"120 HORAS",IF(Tabla1[[#This Row],[T. RESPUESTA]]&gt;=6,"6 DIAS O MAS","ERROR"))))))</f>
        <v>24 HORAS</v>
      </c>
      <c r="AA935" s="328" t="s">
        <v>6355</v>
      </c>
      <c r="AB935" s="328" t="str">
        <f>TEXT(Tabla1[[#This Row],[FECHA DEL INCIDENTE]],"MMM-DD")</f>
        <v>may-20</v>
      </c>
      <c r="AC935" s="334" t="e">
        <f>VLOOKUP(G935,'Archivo data rimac reclamos'!B:C,2,0)</f>
        <v>#N/A</v>
      </c>
      <c r="AD935" s="334" t="e">
        <f>VLOOKUP(Tabla1[[#This Row],[dn]],'Reporte de casos MAD'!H:W,16,0)</f>
        <v>#N/A</v>
      </c>
      <c r="AE935" s="328" t="e">
        <f>VLOOKUP(Tabla1[[#This Row],[dn]],'HOJA 3 MEDICAMENTOS'!G:Q,11,0)</f>
        <v>#N/A</v>
      </c>
      <c r="AF935" s="329" t="e">
        <f>VLOOKUP(Tabla1[[#This Row],[dn]],'base pendientes viva 1a'!C:Q,15,0)</f>
        <v>#N/A</v>
      </c>
      <c r="AG935" s="329"/>
      <c r="AH935" s="329"/>
      <c r="AI935" s="328" t="e">
        <f>VLOOKUP(Tabla1[[#This Row],[MOTIVO]],clasificador!A:C,2,0)</f>
        <v>#N/A</v>
      </c>
      <c r="AJ935" s="328" t="e">
        <f>VLOOKUP(Tabla1[[#This Row],[MOTIVO]],clasificador!A:C,3,0)</f>
        <v>#N/A</v>
      </c>
      <c r="AK935" s="329"/>
      <c r="AL935" s="119"/>
      <c r="AM935" s="119"/>
      <c r="AN935" s="119"/>
      <c r="AO935" s="119"/>
      <c r="AP935" s="119"/>
      <c r="AQ935" s="119"/>
      <c r="AR935" s="119"/>
      <c r="AS935" s="119"/>
      <c r="AT935" s="119"/>
      <c r="AU935" s="119"/>
    </row>
    <row r="936" spans="1:47" ht="18.75" customHeight="1">
      <c r="A936" s="328">
        <v>202605</v>
      </c>
      <c r="B936" s="328" t="s">
        <v>8299</v>
      </c>
      <c r="C936" s="328" t="s">
        <v>6348</v>
      </c>
      <c r="D936" s="328" t="s">
        <v>1067</v>
      </c>
      <c r="E936" s="120" t="s">
        <v>400</v>
      </c>
      <c r="F936" s="328" t="s">
        <v>2</v>
      </c>
      <c r="G936" s="287">
        <v>40085548</v>
      </c>
      <c r="H936" s="184" t="s">
        <v>8723</v>
      </c>
      <c r="I936" s="329"/>
      <c r="J936" s="398"/>
      <c r="K936" s="328"/>
      <c r="L936" s="328"/>
      <c r="M936" s="328"/>
      <c r="N936" s="349" t="s">
        <v>6498</v>
      </c>
      <c r="O936" s="328" t="s">
        <v>299</v>
      </c>
      <c r="P936" s="336" t="s">
        <v>9012</v>
      </c>
      <c r="Q936" s="6" t="s">
        <v>428</v>
      </c>
      <c r="R936" s="317" t="s">
        <v>8453</v>
      </c>
      <c r="S936" s="328" t="s">
        <v>6539</v>
      </c>
      <c r="T936" s="338">
        <v>46165</v>
      </c>
      <c r="U936" s="336" t="s">
        <v>9013</v>
      </c>
      <c r="V936" s="338">
        <v>46165</v>
      </c>
      <c r="W936" s="328" t="s">
        <v>141</v>
      </c>
      <c r="X936" s="328">
        <v>1</v>
      </c>
      <c r="Y936" s="328" t="str">
        <f>IF(Tabla1[[#This Row],[ESTADO]]="ACTIVA","ACTIVA",IF(Tabla1[[#This Row],[ESTADO]]="CERRADA","CERRADA",IF(Tabla1[[#This Row],[ESTADO]]="TRASLADADA","CERRADA",IF(Tabla1[[#This Row],[ESTADO]]="DESMONTADA","CERRADA",IF(Tabla1[[#This Row],[ESTADO]]="SEGUIMIENTO","ACTIVA")))))</f>
        <v>CERRADA</v>
      </c>
      <c r="Z936" s="328" t="str">
        <f>+IF(Tabla1[[#This Row],[T. RESPUESTA]]&lt;=1,"24 HORAS",IF(Tabla1[[#This Row],[T. RESPUESTA]]=2,"48 HORAS",IF(Tabla1[[#This Row],[T. RESPUESTA]]=3,"72 HORAS",IF(Tabla1[[#This Row],[T. RESPUESTA]]=4,"96 HORAS",IF(Tabla1[[#This Row],[T. RESPUESTA]]=5,"120 HORAS",IF(Tabla1[[#This Row],[T. RESPUESTA]]&gt;=6,"6 DIAS O MAS","ERROR"))))))</f>
        <v>24 HORAS</v>
      </c>
      <c r="AA936" s="328" t="s">
        <v>6355</v>
      </c>
      <c r="AB936" s="328" t="str">
        <f>TEXT(Tabla1[[#This Row],[FECHA DEL INCIDENTE]],"MMM-DD")</f>
        <v>may-23</v>
      </c>
      <c r="AC936" s="334" t="e">
        <f>VLOOKUP(G936,'Archivo data rimac reclamos'!B:C,2,0)</f>
        <v>#N/A</v>
      </c>
      <c r="AD936" s="334" t="e">
        <f>VLOOKUP(Tabla1[[#This Row],[dn]],'Reporte de casos MAD'!H:W,16,0)</f>
        <v>#N/A</v>
      </c>
      <c r="AE936" s="328" t="e">
        <f>VLOOKUP(Tabla1[[#This Row],[dn]],'HOJA 3 MEDICAMENTOS'!G:Q,11,0)</f>
        <v>#N/A</v>
      </c>
      <c r="AF936" s="329" t="e">
        <f>VLOOKUP(Tabla1[[#This Row],[dn]],'base pendientes viva 1a'!C:Q,15,0)</f>
        <v>#N/A</v>
      </c>
      <c r="AG936" s="329"/>
      <c r="AH936" s="329"/>
      <c r="AI936" s="328" t="e">
        <f>VLOOKUP(Tabla1[[#This Row],[MOTIVO]],clasificador!A:C,2,0)</f>
        <v>#N/A</v>
      </c>
      <c r="AJ936" s="328" t="e">
        <f>VLOOKUP(Tabla1[[#This Row],[MOTIVO]],clasificador!A:C,3,0)</f>
        <v>#N/A</v>
      </c>
      <c r="AK936" s="329"/>
      <c r="AL936" s="119"/>
      <c r="AM936" s="119"/>
      <c r="AN936" s="119"/>
      <c r="AO936" s="119"/>
      <c r="AP936" s="119"/>
      <c r="AQ936" s="119"/>
      <c r="AR936" s="119"/>
      <c r="AS936" s="119"/>
      <c r="AT936" s="119"/>
      <c r="AU936" s="119"/>
    </row>
    <row r="937" spans="1:47" ht="18.75" customHeight="1">
      <c r="A937" s="328">
        <v>202605</v>
      </c>
      <c r="B937" s="328" t="s">
        <v>8299</v>
      </c>
      <c r="C937" s="328" t="s">
        <v>6348</v>
      </c>
      <c r="D937" s="328" t="s">
        <v>1067</v>
      </c>
      <c r="E937" s="120" t="s">
        <v>400</v>
      </c>
      <c r="F937" s="328" t="s">
        <v>2</v>
      </c>
      <c r="G937" s="394">
        <v>6762836</v>
      </c>
      <c r="H937" s="184" t="s">
        <v>8792</v>
      </c>
      <c r="I937" s="329"/>
      <c r="J937" s="398"/>
      <c r="K937" s="328"/>
      <c r="L937" s="328"/>
      <c r="M937" s="328"/>
      <c r="N937" s="349" t="s">
        <v>6498</v>
      </c>
      <c r="O937" s="328" t="s">
        <v>299</v>
      </c>
      <c r="P937" s="336" t="s">
        <v>9014</v>
      </c>
      <c r="Q937" s="340" t="s">
        <v>428</v>
      </c>
      <c r="R937" s="350" t="s">
        <v>8453</v>
      </c>
      <c r="S937" s="328" t="s">
        <v>6539</v>
      </c>
      <c r="T937" s="338">
        <v>46169</v>
      </c>
      <c r="U937" s="336" t="s">
        <v>9015</v>
      </c>
      <c r="V937" s="338">
        <v>46169</v>
      </c>
      <c r="W937" s="328" t="s">
        <v>141</v>
      </c>
      <c r="X937" s="328">
        <f>NETWORKDAYS(Tabla1[[#This Row],[FECHA DEL INCIDENTE]],Tabla1[[#This Row],[FECHA DE RESPUESTA]])</f>
        <v>1</v>
      </c>
      <c r="Y937" s="328" t="str">
        <f>IF(Tabla1[[#This Row],[ESTADO]]="ACTIVA","ACTIVA",IF(Tabla1[[#This Row],[ESTADO]]="CERRADA","CERRADA",IF(Tabla1[[#This Row],[ESTADO]]="TRASLADADA","CERRADA",IF(Tabla1[[#This Row],[ESTADO]]="DESMONTADA","CERRADA",IF(Tabla1[[#This Row],[ESTADO]]="SEGUIMIENTO","ACTIVA")))))</f>
        <v>CERRADA</v>
      </c>
      <c r="Z937" s="328" t="str">
        <f>+IF(Tabla1[[#This Row],[T. RESPUESTA]]&lt;=1,"24 HORAS",IF(Tabla1[[#This Row],[T. RESPUESTA]]=2,"48 HORAS",IF(Tabla1[[#This Row],[T. RESPUESTA]]=3,"72 HORAS",IF(Tabla1[[#This Row],[T. RESPUESTA]]=4,"96 HORAS",IF(Tabla1[[#This Row],[T. RESPUESTA]]=5,"120 HORAS",IF(Tabla1[[#This Row],[T. RESPUESTA]]&gt;=6,"6 DIAS O MAS","ERROR"))))))</f>
        <v>24 HORAS</v>
      </c>
      <c r="AA937" s="328" t="s">
        <v>6355</v>
      </c>
      <c r="AB937" s="328" t="str">
        <f>TEXT(Tabla1[[#This Row],[FECHA DEL INCIDENTE]],"MMM-DD")</f>
        <v>may-27</v>
      </c>
      <c r="AC937" s="334" t="e">
        <f>VLOOKUP(G937,'Archivo data rimac reclamos'!B:C,2,0)</f>
        <v>#N/A</v>
      </c>
      <c r="AD937" s="334" t="e">
        <f>VLOOKUP(Tabla1[[#This Row],[dn]],'Reporte de casos MAD'!H:W,16,0)</f>
        <v>#N/A</v>
      </c>
      <c r="AE937" s="328" t="e">
        <f>VLOOKUP(Tabla1[[#This Row],[dn]],'HOJA 3 MEDICAMENTOS'!G:Q,11,0)</f>
        <v>#N/A</v>
      </c>
      <c r="AF937" s="329" t="e">
        <f>VLOOKUP(Tabla1[[#This Row],[dn]],'base pendientes viva 1a'!C:Q,15,0)</f>
        <v>#N/A</v>
      </c>
      <c r="AG937" s="329"/>
      <c r="AH937" s="329"/>
      <c r="AI937" s="328" t="e">
        <f>VLOOKUP(Tabla1[[#This Row],[MOTIVO]],clasificador!A:C,2,0)</f>
        <v>#N/A</v>
      </c>
      <c r="AJ937" s="328" t="e">
        <f>VLOOKUP(Tabla1[[#This Row],[MOTIVO]],clasificador!A:C,3,0)</f>
        <v>#N/A</v>
      </c>
      <c r="AK937" s="329"/>
      <c r="AL937" s="119"/>
      <c r="AM937" s="119"/>
      <c r="AN937" s="119"/>
      <c r="AO937" s="119"/>
      <c r="AP937" s="119"/>
      <c r="AQ937" s="119"/>
      <c r="AR937" s="119"/>
      <c r="AS937" s="119"/>
      <c r="AT937" s="119"/>
      <c r="AU937" s="119"/>
    </row>
    <row r="938" spans="1:47" ht="18.75" customHeight="1">
      <c r="A938" s="328">
        <v>202605</v>
      </c>
      <c r="B938" s="328" t="s">
        <v>8299</v>
      </c>
      <c r="C938" s="328" t="s">
        <v>6348</v>
      </c>
      <c r="D938" s="328" t="s">
        <v>1067</v>
      </c>
      <c r="E938" s="120" t="s">
        <v>400</v>
      </c>
      <c r="F938" s="328" t="s">
        <v>2</v>
      </c>
      <c r="G938" s="207">
        <v>6719094</v>
      </c>
      <c r="H938" s="184" t="s">
        <v>9016</v>
      </c>
      <c r="I938" s="329"/>
      <c r="J938" s="398"/>
      <c r="K938" s="328"/>
      <c r="L938" s="328"/>
      <c r="M938" s="328"/>
      <c r="N938" s="349" t="s">
        <v>6498</v>
      </c>
      <c r="O938" s="328" t="s">
        <v>299</v>
      </c>
      <c r="P938" s="336" t="s">
        <v>9017</v>
      </c>
      <c r="Q938" s="340" t="s">
        <v>428</v>
      </c>
      <c r="R938" s="350" t="s">
        <v>8453</v>
      </c>
      <c r="S938" s="328" t="s">
        <v>6539</v>
      </c>
      <c r="T938" s="338">
        <v>46169</v>
      </c>
      <c r="U938" s="336" t="s">
        <v>9018</v>
      </c>
      <c r="V938" s="338">
        <v>46169</v>
      </c>
      <c r="W938" s="328" t="s">
        <v>141</v>
      </c>
      <c r="X938" s="328">
        <v>1</v>
      </c>
      <c r="Y938" s="328" t="str">
        <f>IF(Tabla1[[#This Row],[ESTADO]]="ACTIVA","ACTIVA",IF(Tabla1[[#This Row],[ESTADO]]="CERRADA","CERRADA",IF(Tabla1[[#This Row],[ESTADO]]="TRASLADADA","CERRADA",IF(Tabla1[[#This Row],[ESTADO]]="DESMONTADA","CERRADA",IF(Tabla1[[#This Row],[ESTADO]]="SEGUIMIENTO","ACTIVA")))))</f>
        <v>CERRADA</v>
      </c>
      <c r="Z938" s="328" t="str">
        <f>+IF(Tabla1[[#This Row],[T. RESPUESTA]]&lt;=1,"24 HORAS",IF(Tabla1[[#This Row],[T. RESPUESTA]]=2,"48 HORAS",IF(Tabla1[[#This Row],[T. RESPUESTA]]=3,"72 HORAS",IF(Tabla1[[#This Row],[T. RESPUESTA]]=4,"96 HORAS",IF(Tabla1[[#This Row],[T. RESPUESTA]]=5,"120 HORAS",IF(Tabla1[[#This Row],[T. RESPUESTA]]&gt;=6,"6 DIAS O MAS","ERROR"))))))</f>
        <v>24 HORAS</v>
      </c>
      <c r="AA938" s="328" t="s">
        <v>6355</v>
      </c>
      <c r="AB938" s="328" t="str">
        <f>TEXT(Tabla1[[#This Row],[FECHA DEL INCIDENTE]],"MMM-DD")</f>
        <v>may-27</v>
      </c>
      <c r="AC938" s="334" t="e">
        <f>VLOOKUP(G938,'Archivo data rimac reclamos'!B:C,2,0)</f>
        <v>#N/A</v>
      </c>
      <c r="AD938" s="334" t="e">
        <f>VLOOKUP(Tabla1[[#This Row],[dn]],'Reporte de casos MAD'!H:W,16,0)</f>
        <v>#N/A</v>
      </c>
      <c r="AE938" s="328" t="e">
        <f>VLOOKUP(Tabla1[[#This Row],[dn]],'HOJA 3 MEDICAMENTOS'!G:Q,11,0)</f>
        <v>#N/A</v>
      </c>
      <c r="AF938" s="329" t="e">
        <f>VLOOKUP(Tabla1[[#This Row],[dn]],'base pendientes viva 1a'!C:Q,15,0)</f>
        <v>#N/A</v>
      </c>
      <c r="AG938" s="329"/>
      <c r="AH938" s="329"/>
      <c r="AI938" s="328" t="e">
        <f>VLOOKUP(Tabla1[[#This Row],[MOTIVO]],clasificador!A:C,2,0)</f>
        <v>#N/A</v>
      </c>
      <c r="AJ938" s="328" t="e">
        <f>VLOOKUP(Tabla1[[#This Row],[MOTIVO]],clasificador!A:C,3,0)</f>
        <v>#N/A</v>
      </c>
      <c r="AK938" s="329"/>
      <c r="AL938" s="119"/>
      <c r="AM938" s="119"/>
      <c r="AN938" s="119"/>
      <c r="AO938" s="119"/>
      <c r="AP938" s="119"/>
      <c r="AQ938" s="119"/>
      <c r="AR938" s="119"/>
      <c r="AS938" s="119"/>
      <c r="AT938" s="119"/>
      <c r="AU938" s="119"/>
    </row>
    <row r="939" spans="1:47" ht="18.75" customHeight="1">
      <c r="A939" s="328">
        <v>202605</v>
      </c>
      <c r="B939" s="328" t="s">
        <v>8299</v>
      </c>
      <c r="C939" s="328" t="s">
        <v>6348</v>
      </c>
      <c r="D939" s="328" t="s">
        <v>1067</v>
      </c>
      <c r="E939" s="120" t="s">
        <v>400</v>
      </c>
      <c r="F939" s="328" t="s">
        <v>2</v>
      </c>
      <c r="G939" s="399">
        <v>46678770</v>
      </c>
      <c r="H939" s="334" t="s">
        <v>9019</v>
      </c>
      <c r="I939" s="329"/>
      <c r="J939" s="398"/>
      <c r="K939" s="328"/>
      <c r="L939" s="328"/>
      <c r="M939" s="328"/>
      <c r="N939" s="349" t="s">
        <v>298</v>
      </c>
      <c r="O939" s="328" t="s">
        <v>299</v>
      </c>
      <c r="P939" s="340" t="s">
        <v>9020</v>
      </c>
      <c r="Q939" s="340" t="s">
        <v>7224</v>
      </c>
      <c r="R939" s="350" t="s">
        <v>8453</v>
      </c>
      <c r="S939" s="328" t="s">
        <v>339</v>
      </c>
      <c r="T939" s="338">
        <v>46170</v>
      </c>
      <c r="U939" s="340" t="s">
        <v>9021</v>
      </c>
      <c r="V939" s="338">
        <v>46171</v>
      </c>
      <c r="W939" s="328" t="s">
        <v>141</v>
      </c>
      <c r="X939" s="328">
        <v>1</v>
      </c>
      <c r="Y939" s="328" t="str">
        <f>IF(Tabla1[[#This Row],[ESTADO]]="ACTIVA","ACTIVA",IF(Tabla1[[#This Row],[ESTADO]]="CERRADA","CERRADA",IF(Tabla1[[#This Row],[ESTADO]]="TRASLADADA","CERRADA",IF(Tabla1[[#This Row],[ESTADO]]="DESMONTADA","CERRADA",IF(Tabla1[[#This Row],[ESTADO]]="SEGUIMIENTO","ACTIVA")))))</f>
        <v>CERRADA</v>
      </c>
      <c r="Z939" s="328" t="str">
        <f>+IF(Tabla1[[#This Row],[T. RESPUESTA]]&lt;=1,"24 HORAS",IF(Tabla1[[#This Row],[T. RESPUESTA]]=2,"48 HORAS",IF(Tabla1[[#This Row],[T. RESPUESTA]]=3,"72 HORAS",IF(Tabla1[[#This Row],[T. RESPUESTA]]=4,"96 HORAS",IF(Tabla1[[#This Row],[T. RESPUESTA]]=5,"120 HORAS",IF(Tabla1[[#This Row],[T. RESPUESTA]]&gt;=6,"6 DIAS O MAS","ERROR"))))))</f>
        <v>24 HORAS</v>
      </c>
      <c r="AA939" s="328" t="s">
        <v>6355</v>
      </c>
      <c r="AB939" s="328" t="str">
        <f>TEXT(Tabla1[[#This Row],[FECHA DEL INCIDENTE]],"MMM-DD")</f>
        <v>may-28</v>
      </c>
      <c r="AC939" s="334" t="e">
        <f>VLOOKUP(G939,'Archivo data rimac reclamos'!B:C,2,0)</f>
        <v>#N/A</v>
      </c>
      <c r="AD939" s="334" t="e">
        <f>VLOOKUP(Tabla1[[#This Row],[dn]],'Reporte de casos MAD'!H:W,16,0)</f>
        <v>#N/A</v>
      </c>
      <c r="AE939" s="328" t="e">
        <f>VLOOKUP(Tabla1[[#This Row],[dn]],'HOJA 3 MEDICAMENTOS'!G:Q,11,0)</f>
        <v>#N/A</v>
      </c>
      <c r="AF939" s="329" t="e">
        <f>VLOOKUP(Tabla1[[#This Row],[dn]],'base pendientes viva 1a'!C:Q,15,0)</f>
        <v>#N/A</v>
      </c>
      <c r="AG939" s="329"/>
      <c r="AH939" s="329"/>
      <c r="AI939" s="328" t="str">
        <f>VLOOKUP(Tabla1[[#This Row],[MOTIVO]],clasificador!A:C,2,0)</f>
        <v>Solicitud</v>
      </c>
      <c r="AJ939" s="328" t="str">
        <f>VLOOKUP(Tabla1[[#This Row],[MOTIVO]],clasificador!A:C,3,0)</f>
        <v>SOLICITUD</v>
      </c>
      <c r="AK939" s="329"/>
      <c r="AL939" s="119"/>
      <c r="AM939" s="119"/>
      <c r="AN939" s="119"/>
      <c r="AO939" s="119"/>
      <c r="AP939" s="119"/>
      <c r="AQ939" s="119"/>
      <c r="AR939" s="119"/>
      <c r="AS939" s="119"/>
      <c r="AT939" s="119"/>
      <c r="AU939" s="119"/>
    </row>
    <row r="940" spans="1:47" ht="18.75" customHeight="1">
      <c r="A940" s="328">
        <v>202605</v>
      </c>
      <c r="B940" s="328" t="s">
        <v>8299</v>
      </c>
      <c r="C940" s="328" t="s">
        <v>6348</v>
      </c>
      <c r="D940" s="328" t="s">
        <v>1067</v>
      </c>
      <c r="E940" s="1" t="s">
        <v>400</v>
      </c>
      <c r="F940" s="328" t="s">
        <v>2</v>
      </c>
      <c r="G940" s="399">
        <v>25503082</v>
      </c>
      <c r="H940" s="184" t="s">
        <v>9022</v>
      </c>
      <c r="I940" s="329"/>
      <c r="J940" s="398"/>
      <c r="K940" s="328"/>
      <c r="L940" s="328"/>
      <c r="M940" s="328"/>
      <c r="N940" s="349" t="s">
        <v>6498</v>
      </c>
      <c r="O940" s="328" t="s">
        <v>299</v>
      </c>
      <c r="P940" s="340" t="s">
        <v>9023</v>
      </c>
      <c r="Q940" s="340" t="s">
        <v>313</v>
      </c>
      <c r="R940" s="318" t="s">
        <v>400</v>
      </c>
      <c r="S940" s="328" t="s">
        <v>6539</v>
      </c>
      <c r="T940" s="338">
        <v>46171</v>
      </c>
      <c r="U940" s="336" t="s">
        <v>9024</v>
      </c>
      <c r="V940" s="338">
        <v>46171</v>
      </c>
      <c r="W940" s="328" t="s">
        <v>141</v>
      </c>
      <c r="X940" s="328">
        <f>NETWORKDAYS(Tabla1[[#This Row],[FECHA DEL INCIDENTE]],Tabla1[[#This Row],[FECHA DE RESPUESTA]])</f>
        <v>1</v>
      </c>
      <c r="Y940" s="328" t="str">
        <f>IF(Tabla1[[#This Row],[ESTADO]]="ACTIVA","ACTIVA",IF(Tabla1[[#This Row],[ESTADO]]="CERRADA","CERRADA",IF(Tabla1[[#This Row],[ESTADO]]="TRASLADADA","CERRADA",IF(Tabla1[[#This Row],[ESTADO]]="DESMONTADA","CERRADA",IF(Tabla1[[#This Row],[ESTADO]]="SEGUIMIENTO","ACTIVA")))))</f>
        <v>CERRADA</v>
      </c>
      <c r="Z940" s="328" t="str">
        <f>+IF(Tabla1[[#This Row],[T. RESPUESTA]]&lt;=1,"24 HORAS",IF(Tabla1[[#This Row],[T. RESPUESTA]]=2,"48 HORAS",IF(Tabla1[[#This Row],[T. RESPUESTA]]=3,"72 HORAS",IF(Tabla1[[#This Row],[T. RESPUESTA]]=4,"96 HORAS",IF(Tabla1[[#This Row],[T. RESPUESTA]]=5,"120 HORAS",IF(Tabla1[[#This Row],[T. RESPUESTA]]&gt;=6,"6 DIAS O MAS","ERROR"))))))</f>
        <v>24 HORAS</v>
      </c>
      <c r="AA940" s="328" t="s">
        <v>6355</v>
      </c>
      <c r="AB940" s="328" t="str">
        <f>TEXT(Tabla1[[#This Row],[FECHA DEL INCIDENTE]],"MMM-DD")</f>
        <v>may-29</v>
      </c>
      <c r="AC940" s="334" t="e">
        <f>VLOOKUP(G940,'Archivo data rimac reclamos'!B:C,2,0)</f>
        <v>#N/A</v>
      </c>
      <c r="AD940" s="334" t="e">
        <f>VLOOKUP(Tabla1[[#This Row],[dn]],'Reporte de casos MAD'!H:W,16,0)</f>
        <v>#N/A</v>
      </c>
      <c r="AE940" s="328" t="e">
        <f>VLOOKUP(Tabla1[[#This Row],[dn]],'HOJA 3 MEDICAMENTOS'!G:Q,11,0)</f>
        <v>#N/A</v>
      </c>
      <c r="AF940" s="329" t="e">
        <f>VLOOKUP(Tabla1[[#This Row],[dn]],'base pendientes viva 1a'!C:Q,15,0)</f>
        <v>#N/A</v>
      </c>
      <c r="AG940" s="329"/>
      <c r="AH940" s="329"/>
      <c r="AI940" s="328" t="str">
        <f>VLOOKUP(Tabla1[[#This Row],[MOTIVO]],clasificador!A:C,2,0)</f>
        <v>Acceso</v>
      </c>
      <c r="AJ940" s="328" t="str">
        <f>VLOOKUP(Tabla1[[#This Row],[MOTIVO]],clasificador!A:C,3,0)</f>
        <v>SERVICIO</v>
      </c>
      <c r="AK940" s="329"/>
      <c r="AL940" s="119"/>
      <c r="AM940" s="119"/>
      <c r="AN940" s="119"/>
      <c r="AO940" s="119"/>
      <c r="AP940" s="119"/>
      <c r="AQ940" s="119"/>
      <c r="AR940" s="119"/>
      <c r="AS940" s="119"/>
      <c r="AT940" s="119"/>
      <c r="AU940" s="119"/>
    </row>
    <row r="941" spans="1:47" ht="18.75" customHeight="1">
      <c r="A941" s="328">
        <v>202605</v>
      </c>
      <c r="B941" s="328" t="s">
        <v>8299</v>
      </c>
      <c r="C941" s="328" t="s">
        <v>6348</v>
      </c>
      <c r="D941" s="328" t="s">
        <v>1067</v>
      </c>
      <c r="E941" s="1" t="s">
        <v>400</v>
      </c>
      <c r="F941" s="328" t="s">
        <v>2</v>
      </c>
      <c r="G941" s="174">
        <v>9162079</v>
      </c>
      <c r="H941" s="153" t="s">
        <v>8859</v>
      </c>
      <c r="I941" s="329"/>
      <c r="J941" s="398"/>
      <c r="K941" s="328"/>
      <c r="L941" s="328"/>
      <c r="M941" s="328"/>
      <c r="N941" s="349" t="s">
        <v>6498</v>
      </c>
      <c r="O941" s="328" t="s">
        <v>299</v>
      </c>
      <c r="P941" s="336" t="s">
        <v>9025</v>
      </c>
      <c r="Q941" s="340" t="s">
        <v>313</v>
      </c>
      <c r="R941" s="318" t="s">
        <v>400</v>
      </c>
      <c r="S941" s="328" t="s">
        <v>6539</v>
      </c>
      <c r="T941" s="338">
        <v>46171</v>
      </c>
      <c r="U941" s="167" t="s">
        <v>9026</v>
      </c>
      <c r="V941" s="338">
        <v>46171</v>
      </c>
      <c r="W941" s="328" t="s">
        <v>141</v>
      </c>
      <c r="X941" s="328">
        <f>NETWORKDAYS(Tabla1[[#This Row],[FECHA DEL INCIDENTE]],Tabla1[[#This Row],[FECHA DE RESPUESTA]])</f>
        <v>1</v>
      </c>
      <c r="Y941" s="328" t="str">
        <f>IF(Tabla1[[#This Row],[ESTADO]]="ACTIVA","ACTIVA",IF(Tabla1[[#This Row],[ESTADO]]="CERRADA","CERRADA",IF(Tabla1[[#This Row],[ESTADO]]="TRASLADADA","CERRADA",IF(Tabla1[[#This Row],[ESTADO]]="DESMONTADA","CERRADA",IF(Tabla1[[#This Row],[ESTADO]]="SEGUIMIENTO","ACTIVA")))))</f>
        <v>CERRADA</v>
      </c>
      <c r="Z941" s="328" t="str">
        <f>+IF(Tabla1[[#This Row],[T. RESPUESTA]]&lt;=1,"24 HORAS",IF(Tabla1[[#This Row],[T. RESPUESTA]]=2,"48 HORAS",IF(Tabla1[[#This Row],[T. RESPUESTA]]=3,"72 HORAS",IF(Tabla1[[#This Row],[T. RESPUESTA]]=4,"96 HORAS",IF(Tabla1[[#This Row],[T. RESPUESTA]]=5,"120 HORAS",IF(Tabla1[[#This Row],[T. RESPUESTA]]&gt;=6,"6 DIAS O MAS","ERROR"))))))</f>
        <v>24 HORAS</v>
      </c>
      <c r="AA941" s="328" t="s">
        <v>6355</v>
      </c>
      <c r="AB941" s="328" t="str">
        <f>TEXT(Tabla1[[#This Row],[FECHA DEL INCIDENTE]],"MMM-DD")</f>
        <v>may-29</v>
      </c>
      <c r="AC941" s="334" t="e">
        <f>VLOOKUP(G941,'Archivo data rimac reclamos'!B:C,2,0)</f>
        <v>#N/A</v>
      </c>
      <c r="AD941" s="334" t="e">
        <f>VLOOKUP(Tabla1[[#This Row],[dn]],'Reporte de casos MAD'!H:W,16,0)</f>
        <v>#N/A</v>
      </c>
      <c r="AE941" s="328" t="e">
        <f>VLOOKUP(Tabla1[[#This Row],[dn]],'HOJA 3 MEDICAMENTOS'!G:Q,11,0)</f>
        <v>#N/A</v>
      </c>
      <c r="AF941" s="329" t="e">
        <f>VLOOKUP(Tabla1[[#This Row],[dn]],'base pendientes viva 1a'!C:Q,15,0)</f>
        <v>#N/A</v>
      </c>
      <c r="AG941" s="329"/>
      <c r="AH941" s="329"/>
      <c r="AI941" s="328" t="str">
        <f>VLOOKUP(Tabla1[[#This Row],[MOTIVO]],clasificador!A:C,2,0)</f>
        <v>Acceso</v>
      </c>
      <c r="AJ941" s="328" t="str">
        <f>VLOOKUP(Tabla1[[#This Row],[MOTIVO]],clasificador!A:C,3,0)</f>
        <v>SERVICIO</v>
      </c>
      <c r="AK941" s="329"/>
      <c r="AL941" s="119"/>
      <c r="AM941" s="119"/>
      <c r="AN941" s="119"/>
      <c r="AO941" s="119"/>
      <c r="AP941" s="119"/>
      <c r="AQ941" s="119"/>
      <c r="AR941" s="119"/>
      <c r="AS941" s="119"/>
      <c r="AT941" s="119"/>
      <c r="AU941" s="119"/>
    </row>
    <row r="942" spans="1:47" ht="18.75" customHeight="1">
      <c r="A942" s="328">
        <v>202606</v>
      </c>
      <c r="B942" s="328" t="s">
        <v>8299</v>
      </c>
      <c r="C942" s="328" t="s">
        <v>6348</v>
      </c>
      <c r="D942" s="328" t="s">
        <v>1067</v>
      </c>
      <c r="E942" s="1" t="s">
        <v>400</v>
      </c>
      <c r="F942" s="328" t="s">
        <v>2</v>
      </c>
      <c r="G942" s="399">
        <v>6719094</v>
      </c>
      <c r="H942" s="171" t="s">
        <v>9016</v>
      </c>
      <c r="I942" s="329"/>
      <c r="J942" s="398"/>
      <c r="K942" s="328"/>
      <c r="L942" s="328"/>
      <c r="M942" s="328"/>
      <c r="N942" s="349" t="s">
        <v>6498</v>
      </c>
      <c r="O942" s="328" t="s">
        <v>299</v>
      </c>
      <c r="P942" s="336" t="s">
        <v>9027</v>
      </c>
      <c r="Q942" s="340" t="s">
        <v>8883</v>
      </c>
      <c r="R942" s="400" t="s">
        <v>400</v>
      </c>
      <c r="S942" s="328" t="s">
        <v>6353</v>
      </c>
      <c r="T942" s="338">
        <v>46175</v>
      </c>
      <c r="U942" s="336" t="s">
        <v>9028</v>
      </c>
      <c r="V942" s="338">
        <v>46175</v>
      </c>
      <c r="W942" s="328" t="s">
        <v>141</v>
      </c>
      <c r="X942" s="328">
        <v>1</v>
      </c>
      <c r="Y942" s="328" t="str">
        <f>IF(Tabla1[[#This Row],[ESTADO]]="ACTIVA","ACTIVA",IF(Tabla1[[#This Row],[ESTADO]]="CERRADA","CERRADA",IF(Tabla1[[#This Row],[ESTADO]]="TRASLADADA","CERRADA",IF(Tabla1[[#This Row],[ESTADO]]="DESMONTADA","CERRADA",IF(Tabla1[[#This Row],[ESTADO]]="SEGUIMIENTO","ACTIVA")))))</f>
        <v>CERRADA</v>
      </c>
      <c r="Z942" s="328" t="str">
        <f>+IF(Tabla1[[#This Row],[T. RESPUESTA]]&lt;=1,"24 HORAS",IF(Tabla1[[#This Row],[T. RESPUESTA]]=2,"48 HORAS",IF(Tabla1[[#This Row],[T. RESPUESTA]]=3,"72 HORAS",IF(Tabla1[[#This Row],[T. RESPUESTA]]=4,"96 HORAS",IF(Tabla1[[#This Row],[T. RESPUESTA]]=5,"120 HORAS",IF(Tabla1[[#This Row],[T. RESPUESTA]]&gt;=6,"6 DIAS O MAS","ERROR"))))))</f>
        <v>24 HORAS</v>
      </c>
      <c r="AA942" s="328" t="s">
        <v>6355</v>
      </c>
      <c r="AB942" s="328" t="str">
        <f>TEXT(Tabla1[[#This Row],[FECHA DEL INCIDENTE]],"MMM-DD")</f>
        <v>jun-02</v>
      </c>
      <c r="AC942" s="334" t="e">
        <f>VLOOKUP(G942,'Archivo data rimac reclamos'!B:C,2,0)</f>
        <v>#N/A</v>
      </c>
      <c r="AD942" s="334" t="e">
        <f>VLOOKUP(Tabla1[[#This Row],[dn]],'Reporte de casos MAD'!H:W,16,0)</f>
        <v>#N/A</v>
      </c>
      <c r="AE942" s="328" t="e">
        <f>VLOOKUP(Tabla1[[#This Row],[dn]],'HOJA 3 MEDICAMENTOS'!G:Q,11,0)</f>
        <v>#N/A</v>
      </c>
      <c r="AF942" s="329" t="e">
        <f>VLOOKUP(Tabla1[[#This Row],[dn]],'base pendientes viva 1a'!C:Q,15,0)</f>
        <v>#N/A</v>
      </c>
      <c r="AG942" s="329"/>
      <c r="AH942" s="329"/>
      <c r="AI942" s="328" t="e">
        <f>VLOOKUP(Tabla1[[#This Row],[MOTIVO]],clasificador!A:C,2,0)</f>
        <v>#N/A</v>
      </c>
      <c r="AJ942" s="328" t="e">
        <f>VLOOKUP(Tabla1[[#This Row],[MOTIVO]],clasificador!A:C,3,0)</f>
        <v>#N/A</v>
      </c>
      <c r="AK942" s="329"/>
      <c r="AL942" s="119"/>
      <c r="AM942" s="119"/>
      <c r="AN942" s="119"/>
      <c r="AO942" s="119"/>
      <c r="AP942" s="119"/>
      <c r="AQ942" s="119"/>
      <c r="AR942" s="119"/>
      <c r="AS942" s="119"/>
      <c r="AT942" s="119"/>
      <c r="AU942" s="119"/>
    </row>
    <row r="943" spans="1:47" ht="18.75" customHeight="1">
      <c r="A943" s="328">
        <v>202606</v>
      </c>
      <c r="B943" s="328" t="s">
        <v>8299</v>
      </c>
      <c r="C943" s="328" t="s">
        <v>6348</v>
      </c>
      <c r="D943" s="328" t="s">
        <v>1067</v>
      </c>
      <c r="E943" s="1" t="s">
        <v>400</v>
      </c>
      <c r="F943" s="328" t="s">
        <v>2</v>
      </c>
      <c r="G943" s="174">
        <v>6777964</v>
      </c>
      <c r="H943" s="171" t="s">
        <v>9029</v>
      </c>
      <c r="I943" s="329"/>
      <c r="J943" s="398"/>
      <c r="K943" s="328"/>
      <c r="L943" s="328"/>
      <c r="M943" s="328"/>
      <c r="N943" s="349" t="s">
        <v>6498</v>
      </c>
      <c r="O943" s="328" t="s">
        <v>299</v>
      </c>
      <c r="P943" s="336" t="s">
        <v>9030</v>
      </c>
      <c r="Q943" s="340" t="s">
        <v>428</v>
      </c>
      <c r="R943" s="400" t="s">
        <v>400</v>
      </c>
      <c r="S943" s="328" t="s">
        <v>6539</v>
      </c>
      <c r="T943" s="338">
        <v>46175</v>
      </c>
      <c r="U943" s="336" t="s">
        <v>9031</v>
      </c>
      <c r="V943" s="338">
        <v>46175</v>
      </c>
      <c r="W943" s="328" t="s">
        <v>141</v>
      </c>
      <c r="X943" s="328">
        <f>NETWORKDAYS(Tabla1[[#This Row],[FECHA DEL INCIDENTE]],Tabla1[[#This Row],[FECHA DE RESPUESTA]])</f>
        <v>1</v>
      </c>
      <c r="Y943" s="328" t="str">
        <f>IF(Tabla1[[#This Row],[ESTADO]]="ACTIVA","ACTIVA",IF(Tabla1[[#This Row],[ESTADO]]="CERRADA","CERRADA",IF(Tabla1[[#This Row],[ESTADO]]="TRASLADADA","CERRADA",IF(Tabla1[[#This Row],[ESTADO]]="DESMONTADA","CERRADA",IF(Tabla1[[#This Row],[ESTADO]]="SEGUIMIENTO","ACTIVA")))))</f>
        <v>CERRADA</v>
      </c>
      <c r="Z943" s="328" t="str">
        <f>+IF(Tabla1[[#This Row],[T. RESPUESTA]]&lt;=1,"24 HORAS",IF(Tabla1[[#This Row],[T. RESPUESTA]]=2,"48 HORAS",IF(Tabla1[[#This Row],[T. RESPUESTA]]=3,"72 HORAS",IF(Tabla1[[#This Row],[T. RESPUESTA]]=4,"96 HORAS",IF(Tabla1[[#This Row],[T. RESPUESTA]]=5,"120 HORAS",IF(Tabla1[[#This Row],[T. RESPUESTA]]&gt;=6,"6 DIAS O MAS","ERROR"))))))</f>
        <v>24 HORAS</v>
      </c>
      <c r="AA943" s="328" t="s">
        <v>6355</v>
      </c>
      <c r="AB943" s="328" t="str">
        <f>TEXT(Tabla1[[#This Row],[FECHA DEL INCIDENTE]],"MMM-DD")</f>
        <v>jun-02</v>
      </c>
      <c r="AC943" s="334" t="e">
        <f>VLOOKUP(G943,'Archivo data rimac reclamos'!B:C,2,0)</f>
        <v>#N/A</v>
      </c>
      <c r="AD943" s="334" t="e">
        <f>VLOOKUP(Tabla1[[#This Row],[dn]],'Reporte de casos MAD'!H:W,16,0)</f>
        <v>#N/A</v>
      </c>
      <c r="AE943" s="328" t="e">
        <f>VLOOKUP(Tabla1[[#This Row],[dn]],'HOJA 3 MEDICAMENTOS'!G:Q,11,0)</f>
        <v>#N/A</v>
      </c>
      <c r="AF943" s="329" t="e">
        <f>VLOOKUP(Tabla1[[#This Row],[dn]],'base pendientes viva 1a'!C:Q,15,0)</f>
        <v>#N/A</v>
      </c>
      <c r="AG943" s="329"/>
      <c r="AH943" s="329"/>
      <c r="AI943" s="328" t="e">
        <f>VLOOKUP(Tabla1[[#This Row],[MOTIVO]],clasificador!A:C,2,0)</f>
        <v>#N/A</v>
      </c>
      <c r="AJ943" s="328" t="e">
        <f>VLOOKUP(Tabla1[[#This Row],[MOTIVO]],clasificador!A:C,3,0)</f>
        <v>#N/A</v>
      </c>
      <c r="AK943" s="329"/>
      <c r="AL943" s="119"/>
      <c r="AM943" s="119"/>
      <c r="AN943" s="119"/>
      <c r="AO943" s="119"/>
      <c r="AP943" s="119"/>
      <c r="AQ943" s="119"/>
      <c r="AR943" s="119"/>
      <c r="AS943" s="119"/>
      <c r="AT943" s="119"/>
      <c r="AU943" s="119"/>
    </row>
    <row r="944" spans="1:47" ht="18.75" customHeight="1">
      <c r="A944" s="328">
        <v>202606</v>
      </c>
      <c r="B944" s="328" t="s">
        <v>8299</v>
      </c>
      <c r="C944" s="328" t="s">
        <v>6348</v>
      </c>
      <c r="D944" s="328" t="s">
        <v>1067</v>
      </c>
      <c r="E944" s="1" t="s">
        <v>400</v>
      </c>
      <c r="F944" s="328" t="s">
        <v>2</v>
      </c>
      <c r="G944" s="321">
        <v>10441151</v>
      </c>
      <c r="H944" s="184" t="s">
        <v>9032</v>
      </c>
      <c r="I944" s="329"/>
      <c r="J944" s="398"/>
      <c r="K944" s="328"/>
      <c r="L944" s="328"/>
      <c r="M944" s="328"/>
      <c r="N944" s="349" t="s">
        <v>6498</v>
      </c>
      <c r="O944" s="328" t="s">
        <v>299</v>
      </c>
      <c r="P944" s="336" t="s">
        <v>9033</v>
      </c>
      <c r="Q944" s="340" t="s">
        <v>428</v>
      </c>
      <c r="R944" s="350" t="s">
        <v>400</v>
      </c>
      <c r="S944" s="328" t="s">
        <v>6539</v>
      </c>
      <c r="T944" s="338">
        <v>46175</v>
      </c>
      <c r="U944" s="336" t="s">
        <v>9034</v>
      </c>
      <c r="V944" s="338">
        <v>46175</v>
      </c>
      <c r="W944" s="328" t="s">
        <v>141</v>
      </c>
      <c r="X944" s="328">
        <v>1</v>
      </c>
      <c r="Y944" s="328" t="str">
        <f>IF(Tabla1[[#This Row],[ESTADO]]="ACTIVA","ACTIVA",IF(Tabla1[[#This Row],[ESTADO]]="CERRADA","CERRADA",IF(Tabla1[[#This Row],[ESTADO]]="TRASLADADA","CERRADA",IF(Tabla1[[#This Row],[ESTADO]]="DESMONTADA","CERRADA",IF(Tabla1[[#This Row],[ESTADO]]="SEGUIMIENTO","ACTIVA")))))</f>
        <v>CERRADA</v>
      </c>
      <c r="Z944" s="328" t="str">
        <f>+IF(Tabla1[[#This Row],[T. RESPUESTA]]&lt;=1,"24 HORAS",IF(Tabla1[[#This Row],[T. RESPUESTA]]=2,"48 HORAS",IF(Tabla1[[#This Row],[T. RESPUESTA]]=3,"72 HORAS",IF(Tabla1[[#This Row],[T. RESPUESTA]]=4,"96 HORAS",IF(Tabla1[[#This Row],[T. RESPUESTA]]=5,"120 HORAS",IF(Tabla1[[#This Row],[T. RESPUESTA]]&gt;=6,"6 DIAS O MAS","ERROR"))))))</f>
        <v>24 HORAS</v>
      </c>
      <c r="AA944" s="328" t="s">
        <v>6355</v>
      </c>
      <c r="AB944" s="328" t="str">
        <f>TEXT(Tabla1[[#This Row],[FECHA DEL INCIDENTE]],"MMM-DD")</f>
        <v>jun-02</v>
      </c>
      <c r="AC944" s="334" t="e">
        <f>VLOOKUP(G944,'Archivo data rimac reclamos'!B:C,2,0)</f>
        <v>#N/A</v>
      </c>
      <c r="AD944" s="334" t="e">
        <f>VLOOKUP(Tabla1[[#This Row],[dn]],'Reporte de casos MAD'!H:W,16,0)</f>
        <v>#N/A</v>
      </c>
      <c r="AE944" s="328" t="e">
        <f>VLOOKUP(Tabla1[[#This Row],[dn]],'HOJA 3 MEDICAMENTOS'!G:Q,11,0)</f>
        <v>#N/A</v>
      </c>
      <c r="AF944" s="329" t="e">
        <f>VLOOKUP(Tabla1[[#This Row],[dn]],'base pendientes viva 1a'!C:Q,15,0)</f>
        <v>#N/A</v>
      </c>
      <c r="AG944" s="329"/>
      <c r="AH944" s="329"/>
      <c r="AI944" s="328" t="e">
        <f>VLOOKUP(Tabla1[[#This Row],[MOTIVO]],clasificador!A:C,2,0)</f>
        <v>#N/A</v>
      </c>
      <c r="AJ944" s="328" t="e">
        <f>VLOOKUP(Tabla1[[#This Row],[MOTIVO]],clasificador!A:C,3,0)</f>
        <v>#N/A</v>
      </c>
      <c r="AK944" s="329"/>
      <c r="AL944" s="119"/>
      <c r="AM944" s="119"/>
      <c r="AN944" s="119"/>
      <c r="AO944" s="119"/>
      <c r="AP944" s="119"/>
      <c r="AQ944" s="119"/>
      <c r="AR944" s="119"/>
      <c r="AS944" s="119"/>
      <c r="AT944" s="119"/>
      <c r="AU944" s="119"/>
    </row>
    <row r="945" spans="1:47" ht="18.75" customHeight="1">
      <c r="A945" s="328">
        <v>202606</v>
      </c>
      <c r="B945" s="328" t="s">
        <v>8299</v>
      </c>
      <c r="C945" s="328" t="s">
        <v>6348</v>
      </c>
      <c r="D945" s="328" t="s">
        <v>1067</v>
      </c>
      <c r="E945" s="1" t="s">
        <v>400</v>
      </c>
      <c r="F945" s="328" t="s">
        <v>2</v>
      </c>
      <c r="G945" s="399">
        <v>28248844</v>
      </c>
      <c r="H945" s="171" t="s">
        <v>8102</v>
      </c>
      <c r="I945" s="329"/>
      <c r="J945" s="398"/>
      <c r="K945" s="328"/>
      <c r="L945" s="328"/>
      <c r="M945" s="328"/>
      <c r="N945" s="349" t="s">
        <v>6498</v>
      </c>
      <c r="O945" s="328" t="s">
        <v>299</v>
      </c>
      <c r="P945" s="336" t="s">
        <v>9035</v>
      </c>
      <c r="Q945" s="340"/>
      <c r="R945" s="364" t="s">
        <v>400</v>
      </c>
      <c r="S945" s="328"/>
      <c r="T945" s="338"/>
      <c r="U945" s="340"/>
      <c r="V945" s="338"/>
      <c r="W945" s="328"/>
      <c r="X945" s="328">
        <f>NETWORKDAYS(Tabla1[[#This Row],[FECHA DEL INCIDENTE]],Tabla1[[#This Row],[FECHA DE RESPUESTA]])</f>
        <v>0</v>
      </c>
      <c r="Y945" s="328" t="b">
        <f>IF(Tabla1[[#This Row],[ESTADO]]="ACTIVA","ACTIVA",IF(Tabla1[[#This Row],[ESTADO]]="CERRADA","CERRADA",IF(Tabla1[[#This Row],[ESTADO]]="TRASLADADA","CERRADA",IF(Tabla1[[#This Row],[ESTADO]]="DESMONTADA","CERRADA",IF(Tabla1[[#This Row],[ESTADO]]="SEGUIMIENTO","ACTIVA")))))</f>
        <v>0</v>
      </c>
      <c r="Z945" s="328" t="str">
        <f>+IF(Tabla1[[#This Row],[T. RESPUESTA]]&lt;=1,"24 HORAS",IF(Tabla1[[#This Row],[T. RESPUESTA]]=2,"48 HORAS",IF(Tabla1[[#This Row],[T. RESPUESTA]]=3,"72 HORAS",IF(Tabla1[[#This Row],[T. RESPUESTA]]=4,"96 HORAS",IF(Tabla1[[#This Row],[T. RESPUESTA]]=5,"120 HORAS",IF(Tabla1[[#This Row],[T. RESPUESTA]]&gt;=6,"6 DIAS O MAS","ERROR"))))))</f>
        <v>24 HORAS</v>
      </c>
      <c r="AA945" s="328" t="s">
        <v>6355</v>
      </c>
      <c r="AB945" s="328" t="str">
        <f>TEXT(Tabla1[[#This Row],[FECHA DEL INCIDENTE]],"MMM-DD")</f>
        <v>ene-00</v>
      </c>
      <c r="AC945" s="334" t="e">
        <f>VLOOKUP(G945,'Archivo data rimac reclamos'!B:C,2,0)</f>
        <v>#N/A</v>
      </c>
      <c r="AD945" s="334" t="e">
        <f>VLOOKUP(Tabla1[[#This Row],[dn]],'Reporte de casos MAD'!H:W,16,0)</f>
        <v>#N/A</v>
      </c>
      <c r="AE945" s="328" t="e">
        <f>VLOOKUP(Tabla1[[#This Row],[dn]],'HOJA 3 MEDICAMENTOS'!G:Q,11,0)</f>
        <v>#N/A</v>
      </c>
      <c r="AF945" s="329" t="e">
        <f>VLOOKUP(Tabla1[[#This Row],[dn]],'base pendientes viva 1a'!C:Q,15,0)</f>
        <v>#N/A</v>
      </c>
      <c r="AG945" s="329"/>
      <c r="AH945" s="329"/>
      <c r="AI945" s="328" t="e">
        <f>VLOOKUP(Tabla1[[#This Row],[MOTIVO]],clasificador!A:C,2,0)</f>
        <v>#N/A</v>
      </c>
      <c r="AJ945" s="328" t="e">
        <f>VLOOKUP(Tabla1[[#This Row],[MOTIVO]],clasificador!A:C,3,0)</f>
        <v>#N/A</v>
      </c>
      <c r="AK945" s="329"/>
      <c r="AL945" s="119"/>
      <c r="AM945" s="119"/>
      <c r="AN945" s="119"/>
      <c r="AO945" s="119"/>
      <c r="AP945" s="119"/>
      <c r="AQ945" s="119"/>
      <c r="AR945" s="119"/>
      <c r="AS945" s="119"/>
      <c r="AT945" s="119"/>
      <c r="AU945" s="119"/>
    </row>
    <row r="946" spans="1:47" ht="18.75" customHeight="1">
      <c r="A946" s="328">
        <v>202606</v>
      </c>
      <c r="B946" s="328" t="s">
        <v>8299</v>
      </c>
      <c r="C946" s="328" t="s">
        <v>6348</v>
      </c>
      <c r="D946" s="328" t="s">
        <v>1067</v>
      </c>
      <c r="E946" s="1" t="s">
        <v>400</v>
      </c>
      <c r="F946" s="328" t="s">
        <v>2</v>
      </c>
      <c r="G946" s="399"/>
      <c r="H946" s="334"/>
      <c r="I946" s="329"/>
      <c r="J946" s="398"/>
      <c r="K946" s="328"/>
      <c r="L946" s="328"/>
      <c r="M946" s="328"/>
      <c r="N946" s="349" t="s">
        <v>6498</v>
      </c>
      <c r="O946" s="328" t="s">
        <v>299</v>
      </c>
      <c r="P946" s="340"/>
      <c r="Q946" s="340"/>
      <c r="R946" s="364" t="s">
        <v>400</v>
      </c>
      <c r="S946" s="328"/>
      <c r="T946" s="338"/>
      <c r="U946" s="340"/>
      <c r="V946" s="338"/>
      <c r="W946" s="328"/>
      <c r="X946" s="328">
        <f>NETWORKDAYS(Tabla1[[#This Row],[FECHA DEL INCIDENTE]],Tabla1[[#This Row],[FECHA DE RESPUESTA]])</f>
        <v>0</v>
      </c>
      <c r="Y946" s="328" t="b">
        <f>IF(Tabla1[[#This Row],[ESTADO]]="ACTIVA","ACTIVA",IF(Tabla1[[#This Row],[ESTADO]]="CERRADA","CERRADA",IF(Tabla1[[#This Row],[ESTADO]]="TRASLADADA","CERRADA",IF(Tabla1[[#This Row],[ESTADO]]="DESMONTADA","CERRADA",IF(Tabla1[[#This Row],[ESTADO]]="SEGUIMIENTO","ACTIVA")))))</f>
        <v>0</v>
      </c>
      <c r="Z946" s="328" t="str">
        <f>+IF(Tabla1[[#This Row],[T. RESPUESTA]]&lt;=1,"24 HORAS",IF(Tabla1[[#This Row],[T. RESPUESTA]]=2,"48 HORAS",IF(Tabla1[[#This Row],[T. RESPUESTA]]=3,"72 HORAS",IF(Tabla1[[#This Row],[T. RESPUESTA]]=4,"96 HORAS",IF(Tabla1[[#This Row],[T. RESPUESTA]]=5,"120 HORAS",IF(Tabla1[[#This Row],[T. RESPUESTA]]&gt;=6,"6 DIAS O MAS","ERROR"))))))</f>
        <v>24 HORAS</v>
      </c>
      <c r="AA946" s="328" t="s">
        <v>6355</v>
      </c>
      <c r="AB946" s="328" t="str">
        <f>TEXT(Tabla1[[#This Row],[FECHA DEL INCIDENTE]],"MMM-DD")</f>
        <v>ene-00</v>
      </c>
      <c r="AC946" s="334" t="e">
        <f>VLOOKUP(G946,'Archivo data rimac reclamos'!B:C,2,0)</f>
        <v>#N/A</v>
      </c>
      <c r="AD946" s="334" t="e">
        <f>VLOOKUP(Tabla1[[#This Row],[dn]],'Reporte de casos MAD'!H:W,16,0)</f>
        <v>#N/A</v>
      </c>
      <c r="AE946" s="328" t="e">
        <f>VLOOKUP(Tabla1[[#This Row],[dn]],'HOJA 3 MEDICAMENTOS'!G:Q,11,0)</f>
        <v>#N/A</v>
      </c>
      <c r="AF946" s="329" t="e">
        <f>VLOOKUP(Tabla1[[#This Row],[dn]],'base pendientes viva 1a'!C:Q,15,0)</f>
        <v>#N/A</v>
      </c>
      <c r="AG946" s="329"/>
      <c r="AH946" s="329"/>
      <c r="AI946" s="328" t="e">
        <f>VLOOKUP(Tabla1[[#This Row],[MOTIVO]],clasificador!A:C,2,0)</f>
        <v>#N/A</v>
      </c>
      <c r="AJ946" s="328" t="e">
        <f>VLOOKUP(Tabla1[[#This Row],[MOTIVO]],clasificador!A:C,3,0)</f>
        <v>#N/A</v>
      </c>
      <c r="AK946" s="329"/>
      <c r="AL946" s="119"/>
      <c r="AM946" s="119"/>
      <c r="AN946" s="119"/>
      <c r="AO946" s="119"/>
      <c r="AP946" s="119"/>
      <c r="AQ946" s="119"/>
      <c r="AR946" s="119"/>
      <c r="AS946" s="119"/>
      <c r="AT946" s="119"/>
      <c r="AU946" s="119"/>
    </row>
    <row r="947" spans="1:47" ht="18.75" customHeight="1">
      <c r="A947" s="328">
        <v>202606</v>
      </c>
      <c r="B947" s="328" t="s">
        <v>8299</v>
      </c>
      <c r="C947" s="328" t="s">
        <v>6348</v>
      </c>
      <c r="D947" s="328" t="s">
        <v>1067</v>
      </c>
      <c r="E947" s="1" t="s">
        <v>400</v>
      </c>
      <c r="F947" s="328" t="s">
        <v>2</v>
      </c>
      <c r="G947" s="399">
        <v>516957</v>
      </c>
      <c r="H947" s="334" t="s">
        <v>9036</v>
      </c>
      <c r="I947" s="329"/>
      <c r="J947" s="398"/>
      <c r="K947" s="328"/>
      <c r="L947" s="328"/>
      <c r="M947" s="328"/>
      <c r="N947" s="349" t="s">
        <v>6498</v>
      </c>
      <c r="O947" s="328" t="s">
        <v>299</v>
      </c>
      <c r="P947" s="336" t="s">
        <v>9037</v>
      </c>
      <c r="Q947" s="340" t="s">
        <v>428</v>
      </c>
      <c r="R947" s="364" t="s">
        <v>400</v>
      </c>
      <c r="S947" s="328" t="s">
        <v>6539</v>
      </c>
      <c r="T947" s="338">
        <v>46177</v>
      </c>
      <c r="U947" s="336" t="s">
        <v>9038</v>
      </c>
      <c r="V947" s="338">
        <v>46177</v>
      </c>
      <c r="W947" s="328" t="s">
        <v>141</v>
      </c>
      <c r="X947" s="328">
        <f>NETWORKDAYS(Tabla1[[#This Row],[FECHA DEL INCIDENTE]],Tabla1[[#This Row],[FECHA DE RESPUESTA]])</f>
        <v>1</v>
      </c>
      <c r="Y947" s="328" t="str">
        <f>IF(Tabla1[[#This Row],[ESTADO]]="ACTIVA","ACTIVA",IF(Tabla1[[#This Row],[ESTADO]]="CERRADA","CERRADA",IF(Tabla1[[#This Row],[ESTADO]]="TRASLADADA","CERRADA",IF(Tabla1[[#This Row],[ESTADO]]="DESMONTADA","CERRADA",IF(Tabla1[[#This Row],[ESTADO]]="SEGUIMIENTO","ACTIVA")))))</f>
        <v>CERRADA</v>
      </c>
      <c r="Z947" s="328" t="str">
        <f>+IF(Tabla1[[#This Row],[T. RESPUESTA]]&lt;=1,"24 HORAS",IF(Tabla1[[#This Row],[T. RESPUESTA]]=2,"48 HORAS",IF(Tabla1[[#This Row],[T. RESPUESTA]]=3,"72 HORAS",IF(Tabla1[[#This Row],[T. RESPUESTA]]=4,"96 HORAS",IF(Tabla1[[#This Row],[T. RESPUESTA]]=5,"120 HORAS",IF(Tabla1[[#This Row],[T. RESPUESTA]]&gt;=6,"6 DIAS O MAS","ERROR"))))))</f>
        <v>24 HORAS</v>
      </c>
      <c r="AA947" s="328" t="s">
        <v>6355</v>
      </c>
      <c r="AB947" s="328" t="str">
        <f>TEXT(Tabla1[[#This Row],[FECHA DEL INCIDENTE]],"MMM-DD")</f>
        <v>jun-04</v>
      </c>
      <c r="AC947" s="334" t="e">
        <f>VLOOKUP(G947,'Archivo data rimac reclamos'!B:C,2,0)</f>
        <v>#N/A</v>
      </c>
      <c r="AD947" s="334" t="e">
        <f>VLOOKUP(Tabla1[[#This Row],[dn]],'Reporte de casos MAD'!H:W,16,0)</f>
        <v>#N/A</v>
      </c>
      <c r="AE947" s="328" t="e">
        <f>VLOOKUP(Tabla1[[#This Row],[dn]],'HOJA 3 MEDICAMENTOS'!G:Q,11,0)</f>
        <v>#N/A</v>
      </c>
      <c r="AF947" s="329" t="e">
        <f>VLOOKUP(Tabla1[[#This Row],[dn]],'base pendientes viva 1a'!C:Q,15,0)</f>
        <v>#N/A</v>
      </c>
      <c r="AG947" s="329"/>
      <c r="AH947" s="329"/>
      <c r="AI947" s="328" t="e">
        <f>VLOOKUP(Tabla1[[#This Row],[MOTIVO]],clasificador!A:C,2,0)</f>
        <v>#N/A</v>
      </c>
      <c r="AJ947" s="328" t="e">
        <f>VLOOKUP(Tabla1[[#This Row],[MOTIVO]],clasificador!A:C,3,0)</f>
        <v>#N/A</v>
      </c>
      <c r="AK947" s="329"/>
      <c r="AL947" s="119"/>
      <c r="AM947" s="119"/>
      <c r="AN947" s="119"/>
      <c r="AO947" s="119"/>
      <c r="AP947" s="119"/>
      <c r="AQ947" s="119"/>
      <c r="AR947" s="119"/>
      <c r="AS947" s="119"/>
      <c r="AT947" s="119"/>
      <c r="AU947" s="119"/>
    </row>
    <row r="948" spans="1:47" ht="18.75" hidden="1" customHeight="1">
      <c r="A948" s="328">
        <v>202606</v>
      </c>
      <c r="B948" s="328" t="s">
        <v>8299</v>
      </c>
      <c r="C948" s="328" t="s">
        <v>6348</v>
      </c>
      <c r="D948" s="328" t="s">
        <v>1067</v>
      </c>
      <c r="E948" s="1" t="s">
        <v>400</v>
      </c>
      <c r="F948" s="328" t="s">
        <v>2</v>
      </c>
      <c r="G948" s="399"/>
      <c r="H948" s="334"/>
      <c r="I948" s="329"/>
      <c r="J948" s="398"/>
      <c r="K948" s="328"/>
      <c r="L948" s="328"/>
      <c r="M948" s="328"/>
      <c r="N948" s="349"/>
      <c r="O948" s="328"/>
      <c r="P948" s="340"/>
      <c r="Q948" s="340"/>
      <c r="R948" s="364"/>
      <c r="S948" s="328"/>
      <c r="T948" s="338"/>
      <c r="U948" s="340"/>
      <c r="V948" s="338"/>
      <c r="W948" s="328"/>
      <c r="X948" s="328">
        <f>NETWORKDAYS(Tabla1[[#This Row],[FECHA DEL INCIDENTE]],Tabla1[[#This Row],[FECHA DE RESPUESTA]])</f>
        <v>0</v>
      </c>
      <c r="Y948" s="328" t="b">
        <f>IF(Tabla1[[#This Row],[ESTADO]]="ACTIVA","ACTIVA",IF(Tabla1[[#This Row],[ESTADO]]="CERRADA","CERRADA",IF(Tabla1[[#This Row],[ESTADO]]="TRASLADADA","CERRADA",IF(Tabla1[[#This Row],[ESTADO]]="DESMONTADA","CERRADA",IF(Tabla1[[#This Row],[ESTADO]]="SEGUIMIENTO","ACTIVA")))))</f>
        <v>0</v>
      </c>
      <c r="Z948" s="328" t="str">
        <f>+IF(Tabla1[[#This Row],[T. RESPUESTA]]&lt;=1,"24 HORAS",IF(Tabla1[[#This Row],[T. RESPUESTA]]=2,"48 HORAS",IF(Tabla1[[#This Row],[T. RESPUESTA]]=3,"72 HORAS",IF(Tabla1[[#This Row],[T. RESPUESTA]]=4,"96 HORAS",IF(Tabla1[[#This Row],[T. RESPUESTA]]=5,"120 HORAS",IF(Tabla1[[#This Row],[T. RESPUESTA]]&gt;=6,"6 DIAS O MAS","ERROR"))))))</f>
        <v>24 HORAS</v>
      </c>
      <c r="AA948" s="328" t="s">
        <v>6355</v>
      </c>
      <c r="AB948" s="328" t="str">
        <f>TEXT(Tabla1[[#This Row],[FECHA DEL INCIDENTE]],"MMM-DD")</f>
        <v>ene-00</v>
      </c>
      <c r="AC948" s="334" t="e">
        <f>VLOOKUP(G948,'Archivo data rimac reclamos'!B:C,2,0)</f>
        <v>#N/A</v>
      </c>
      <c r="AD948" s="334" t="e">
        <f>VLOOKUP(Tabla1[[#This Row],[dn]],'Reporte de casos MAD'!H:W,16,0)</f>
        <v>#N/A</v>
      </c>
      <c r="AE948" s="328" t="e">
        <f>VLOOKUP(Tabla1[[#This Row],[dn]],'HOJA 3 MEDICAMENTOS'!G:Q,11,0)</f>
        <v>#N/A</v>
      </c>
      <c r="AF948" s="329" t="e">
        <f>VLOOKUP(Tabla1[[#This Row],[dn]],'base pendientes viva 1a'!C:Q,15,0)</f>
        <v>#N/A</v>
      </c>
      <c r="AG948" s="329"/>
      <c r="AH948" s="329"/>
      <c r="AI948" s="328" t="e">
        <f>VLOOKUP(Tabla1[[#This Row],[MOTIVO]],clasificador!A:C,2,0)</f>
        <v>#N/A</v>
      </c>
      <c r="AJ948" s="328" t="e">
        <f>VLOOKUP(Tabla1[[#This Row],[MOTIVO]],clasificador!A:C,3,0)</f>
        <v>#N/A</v>
      </c>
      <c r="AK948" s="329"/>
      <c r="AL948" s="119"/>
      <c r="AM948" s="119"/>
      <c r="AN948" s="119"/>
      <c r="AO948" s="119"/>
      <c r="AP948" s="119"/>
      <c r="AQ948" s="119"/>
      <c r="AR948" s="119"/>
      <c r="AS948" s="119"/>
      <c r="AT948" s="119"/>
      <c r="AU948" s="119"/>
    </row>
    <row r="949" spans="1:47" ht="18.75" hidden="1" customHeight="1">
      <c r="A949" s="328">
        <v>202606</v>
      </c>
      <c r="B949" s="328" t="s">
        <v>8299</v>
      </c>
      <c r="C949" s="328" t="s">
        <v>6348</v>
      </c>
      <c r="D949" s="328" t="s">
        <v>1067</v>
      </c>
      <c r="E949" s="1" t="s">
        <v>400</v>
      </c>
      <c r="F949" s="328" t="s">
        <v>2</v>
      </c>
      <c r="G949" s="394"/>
      <c r="H949" s="334"/>
      <c r="I949" s="329"/>
      <c r="J949" s="401"/>
      <c r="K949" s="328"/>
      <c r="L949" s="328"/>
      <c r="M949" s="328"/>
      <c r="N949" s="349"/>
      <c r="O949" s="328"/>
      <c r="P949" s="340"/>
      <c r="Q949" s="340"/>
      <c r="R949" s="364"/>
      <c r="S949" s="328"/>
      <c r="T949" s="338"/>
      <c r="U949" s="340"/>
      <c r="V949" s="338"/>
      <c r="W949" s="328"/>
      <c r="X949" s="328">
        <f>NETWORKDAYS(Tabla1[[#This Row],[FECHA DEL INCIDENTE]],Tabla1[[#This Row],[FECHA DE RESPUESTA]])</f>
        <v>0</v>
      </c>
      <c r="Y949" s="328" t="b">
        <f>IF(Tabla1[[#This Row],[ESTADO]]="ACTIVA","ACTIVA",IF(Tabla1[[#This Row],[ESTADO]]="CERRADA","CERRADA",IF(Tabla1[[#This Row],[ESTADO]]="TRASLADADA","CERRADA",IF(Tabla1[[#This Row],[ESTADO]]="DESMONTADA","CERRADA",IF(Tabla1[[#This Row],[ESTADO]]="SEGUIMIENTO","ACTIVA")))))</f>
        <v>0</v>
      </c>
      <c r="Z949" s="328" t="str">
        <f>+IF(Tabla1[[#This Row],[T. RESPUESTA]]&lt;=1,"24 HORAS",IF(Tabla1[[#This Row],[T. RESPUESTA]]=2,"48 HORAS",IF(Tabla1[[#This Row],[T. RESPUESTA]]=3,"72 HORAS",IF(Tabla1[[#This Row],[T. RESPUESTA]]=4,"96 HORAS",IF(Tabla1[[#This Row],[T. RESPUESTA]]=5,"120 HORAS",IF(Tabla1[[#This Row],[T. RESPUESTA]]&gt;=6,"6 DIAS O MAS","ERROR"))))))</f>
        <v>24 HORAS</v>
      </c>
      <c r="AA949" s="328" t="s">
        <v>6355</v>
      </c>
      <c r="AB949" s="328" t="str">
        <f>TEXT(Tabla1[[#This Row],[FECHA DEL INCIDENTE]],"MMM-DD")</f>
        <v>ene-00</v>
      </c>
      <c r="AC949" s="334" t="e">
        <f>VLOOKUP(G949,'Archivo data rimac reclamos'!B:C,2,0)</f>
        <v>#N/A</v>
      </c>
      <c r="AD949" s="334" t="e">
        <f>VLOOKUP(Tabla1[[#This Row],[dn]],'Reporte de casos MAD'!H:W,16,0)</f>
        <v>#N/A</v>
      </c>
      <c r="AE949" s="328" t="e">
        <f>VLOOKUP(Tabla1[[#This Row],[dn]],'HOJA 3 MEDICAMENTOS'!G:Q,11,0)</f>
        <v>#N/A</v>
      </c>
      <c r="AF949" s="329" t="e">
        <f>VLOOKUP(Tabla1[[#This Row],[dn]],'base pendientes viva 1a'!C:Q,15,0)</f>
        <v>#N/A</v>
      </c>
      <c r="AG949" s="329"/>
      <c r="AH949" s="329"/>
      <c r="AI949" s="328" t="e">
        <f>VLOOKUP(Tabla1[[#This Row],[MOTIVO]],clasificador!A:C,2,0)</f>
        <v>#N/A</v>
      </c>
      <c r="AJ949" s="328" t="e">
        <f>VLOOKUP(Tabla1[[#This Row],[MOTIVO]],clasificador!A:C,3,0)</f>
        <v>#N/A</v>
      </c>
      <c r="AK949" s="329"/>
      <c r="AL949" s="119"/>
      <c r="AM949" s="119"/>
      <c r="AN949" s="119"/>
      <c r="AO949" s="119"/>
      <c r="AP949" s="119"/>
      <c r="AQ949" s="119"/>
      <c r="AR949" s="119"/>
      <c r="AS949" s="119"/>
      <c r="AT949" s="119"/>
      <c r="AU949" s="119"/>
    </row>
    <row r="950" spans="1:47" ht="18.75" customHeight="1">
      <c r="A950" s="119"/>
      <c r="B950" s="119"/>
      <c r="C950" s="120"/>
      <c r="D950" s="120"/>
      <c r="E950" s="120"/>
      <c r="F950" s="120"/>
      <c r="G950" s="307"/>
      <c r="H950" s="130"/>
      <c r="I950" s="119"/>
      <c r="J950" s="249"/>
      <c r="K950" s="120"/>
      <c r="L950" s="120"/>
      <c r="M950" s="120"/>
      <c r="N950" s="268"/>
      <c r="O950" s="119"/>
      <c r="P950" s="125"/>
      <c r="Q950" s="123"/>
      <c r="R950" s="319"/>
      <c r="S950" s="120"/>
      <c r="T950" s="129"/>
      <c r="U950" s="230"/>
      <c r="V950" s="120"/>
      <c r="W950" s="120"/>
      <c r="X950" s="119"/>
      <c r="Y950" s="120"/>
      <c r="Z950" s="120"/>
      <c r="AA950" s="120"/>
      <c r="AB950" s="120"/>
      <c r="AC950" s="122"/>
      <c r="AD950" s="122"/>
      <c r="AE950" s="119"/>
      <c r="AF950" s="119"/>
      <c r="AG950" s="119"/>
      <c r="AH950" s="119"/>
      <c r="AI950" s="120"/>
      <c r="AJ950" s="120"/>
      <c r="AK950" s="119"/>
      <c r="AL950" s="119"/>
      <c r="AM950" s="119"/>
      <c r="AN950" s="119"/>
      <c r="AO950" s="119"/>
      <c r="AP950" s="119"/>
      <c r="AQ950" s="119"/>
      <c r="AR950" s="119"/>
      <c r="AS950" s="119"/>
      <c r="AT950" s="119"/>
      <c r="AU950" s="119"/>
    </row>
    <row r="951" spans="1:47" ht="18.75" customHeight="1">
      <c r="A951" s="119"/>
      <c r="B951" s="119"/>
      <c r="C951" s="120"/>
      <c r="D951" s="120"/>
      <c r="E951" s="120"/>
      <c r="F951" s="120"/>
      <c r="G951" s="307"/>
      <c r="H951" s="130"/>
      <c r="I951" s="119"/>
      <c r="J951" s="249"/>
      <c r="K951" s="120"/>
      <c r="L951" s="120"/>
      <c r="M951" s="120"/>
      <c r="N951" s="268"/>
      <c r="O951" s="119"/>
      <c r="P951" s="125"/>
      <c r="Q951" s="123"/>
      <c r="R951" s="319"/>
      <c r="S951" s="120"/>
      <c r="T951" s="129"/>
      <c r="U951" s="230"/>
      <c r="V951" s="120"/>
      <c r="W951" s="120"/>
      <c r="X951" s="119"/>
      <c r="Y951" s="120"/>
      <c r="Z951" s="120"/>
      <c r="AA951" s="120"/>
      <c r="AB951" s="120"/>
      <c r="AC951" s="122"/>
      <c r="AD951" s="122"/>
      <c r="AE951" s="119"/>
      <c r="AF951" s="119"/>
      <c r="AG951" s="119"/>
      <c r="AH951" s="119"/>
      <c r="AI951" s="120"/>
      <c r="AJ951" s="120"/>
      <c r="AK951" s="119"/>
      <c r="AL951" s="119"/>
      <c r="AM951" s="119"/>
      <c r="AN951" s="119"/>
      <c r="AO951" s="119"/>
      <c r="AP951" s="119"/>
      <c r="AQ951" s="119"/>
      <c r="AR951" s="119"/>
      <c r="AS951" s="119"/>
      <c r="AT951" s="119"/>
      <c r="AU951" s="119"/>
    </row>
    <row r="952" spans="1:47" ht="18.75" customHeight="1">
      <c r="A952" s="119"/>
      <c r="B952" s="119"/>
      <c r="C952" s="120"/>
      <c r="D952" s="120"/>
      <c r="E952" s="120"/>
      <c r="F952" s="120"/>
      <c r="G952" s="307"/>
      <c r="H952" s="130"/>
      <c r="I952" s="119"/>
      <c r="J952" s="249"/>
      <c r="K952" s="120"/>
      <c r="L952" s="120"/>
      <c r="M952" s="120"/>
      <c r="N952" s="268"/>
      <c r="O952" s="119"/>
      <c r="P952" s="125"/>
      <c r="Q952" s="123"/>
      <c r="R952" s="319"/>
      <c r="S952" s="120"/>
      <c r="T952" s="129"/>
      <c r="U952" s="230"/>
      <c r="V952" s="120"/>
      <c r="W952" s="120"/>
      <c r="X952" s="119"/>
      <c r="Y952" s="120"/>
      <c r="Z952" s="120"/>
      <c r="AA952" s="120"/>
      <c r="AB952" s="120"/>
      <c r="AC952" s="122"/>
      <c r="AD952" s="122"/>
      <c r="AE952" s="119"/>
      <c r="AF952" s="119"/>
      <c r="AG952" s="119"/>
      <c r="AH952" s="119"/>
      <c r="AI952" s="120"/>
      <c r="AJ952" s="120"/>
      <c r="AK952" s="119"/>
      <c r="AL952" s="119"/>
      <c r="AM952" s="119"/>
      <c r="AN952" s="119"/>
      <c r="AO952" s="119"/>
      <c r="AP952" s="119"/>
      <c r="AQ952" s="119"/>
      <c r="AR952" s="119"/>
      <c r="AS952" s="119"/>
      <c r="AT952" s="119"/>
      <c r="AU952" s="119"/>
    </row>
    <row r="953" spans="1:47" ht="18.75" customHeight="1">
      <c r="A953" s="119"/>
      <c r="B953" s="119"/>
      <c r="C953" s="120"/>
      <c r="D953" s="120"/>
      <c r="E953" s="120"/>
      <c r="F953" s="120"/>
      <c r="G953" s="307"/>
      <c r="H953" s="130"/>
      <c r="I953" s="119"/>
      <c r="J953" s="249"/>
      <c r="K953" s="120"/>
      <c r="L953" s="120"/>
      <c r="M953" s="120"/>
      <c r="N953" s="268"/>
      <c r="O953" s="119"/>
      <c r="P953" s="125"/>
      <c r="Q953" s="123"/>
      <c r="R953" s="319"/>
      <c r="S953" s="120"/>
      <c r="T953" s="129"/>
      <c r="U953" s="230"/>
      <c r="V953" s="120"/>
      <c r="W953" s="120"/>
      <c r="X953" s="119"/>
      <c r="Y953" s="120"/>
      <c r="Z953" s="120"/>
      <c r="AA953" s="120"/>
      <c r="AB953" s="120"/>
      <c r="AC953" s="122"/>
      <c r="AD953" s="122"/>
      <c r="AE953" s="119"/>
      <c r="AF953" s="119"/>
      <c r="AG953" s="119"/>
      <c r="AH953" s="119"/>
      <c r="AI953" s="120"/>
      <c r="AJ953" s="120"/>
      <c r="AK953" s="119"/>
      <c r="AL953" s="119"/>
      <c r="AM953" s="119"/>
      <c r="AN953" s="119"/>
      <c r="AO953" s="119"/>
      <c r="AP953" s="119"/>
      <c r="AQ953" s="119"/>
      <c r="AR953" s="119"/>
      <c r="AS953" s="119"/>
      <c r="AT953" s="119"/>
      <c r="AU953" s="119"/>
    </row>
    <row r="954" spans="1:47" ht="18.75" customHeight="1">
      <c r="A954" s="119"/>
      <c r="B954" s="119"/>
      <c r="C954" s="120"/>
      <c r="D954" s="120"/>
      <c r="E954" s="120"/>
      <c r="F954" s="120"/>
      <c r="G954" s="307"/>
      <c r="H954" s="130"/>
      <c r="I954" s="119"/>
      <c r="J954" s="249"/>
      <c r="K954" s="120"/>
      <c r="L954" s="120"/>
      <c r="M954" s="120"/>
      <c r="N954" s="268"/>
      <c r="O954" s="119"/>
      <c r="P954" s="125"/>
      <c r="Q954" s="123"/>
      <c r="R954" s="319"/>
      <c r="S954" s="120"/>
      <c r="T954" s="129"/>
      <c r="U954" s="230"/>
      <c r="V954" s="120"/>
      <c r="W954" s="120"/>
      <c r="X954" s="119"/>
      <c r="Y954" s="120"/>
      <c r="Z954" s="120"/>
      <c r="AA954" s="120"/>
      <c r="AB954" s="120"/>
      <c r="AC954" s="122"/>
      <c r="AD954" s="122"/>
      <c r="AE954" s="119"/>
      <c r="AF954" s="119"/>
      <c r="AG954" s="119"/>
      <c r="AH954" s="119"/>
      <c r="AI954" s="120"/>
      <c r="AJ954" s="120"/>
      <c r="AK954" s="119"/>
      <c r="AL954" s="119"/>
      <c r="AM954" s="119"/>
      <c r="AN954" s="119"/>
      <c r="AO954" s="119"/>
      <c r="AP954" s="119"/>
      <c r="AQ954" s="119"/>
      <c r="AR954" s="119"/>
      <c r="AS954" s="119"/>
      <c r="AT954" s="119"/>
      <c r="AU954" s="119"/>
    </row>
    <row r="955" spans="1:47" ht="18.75" customHeight="1">
      <c r="A955" s="119"/>
      <c r="B955" s="119"/>
      <c r="C955" s="120"/>
      <c r="D955" s="120"/>
      <c r="E955" s="120"/>
      <c r="F955" s="120"/>
      <c r="G955" s="307"/>
      <c r="H955" s="130"/>
      <c r="I955" s="119"/>
      <c r="J955" s="249"/>
      <c r="K955" s="120"/>
      <c r="L955" s="120"/>
      <c r="M955" s="120"/>
      <c r="N955" s="268"/>
      <c r="O955" s="119"/>
      <c r="P955" s="125"/>
      <c r="Q955" s="123"/>
      <c r="R955" s="319"/>
      <c r="S955" s="120"/>
      <c r="T955" s="129"/>
      <c r="U955" s="230"/>
      <c r="V955" s="120"/>
      <c r="W955" s="120"/>
      <c r="X955" s="119"/>
      <c r="Y955" s="120"/>
      <c r="Z955" s="120"/>
      <c r="AA955" s="120"/>
      <c r="AB955" s="120"/>
      <c r="AC955" s="122"/>
      <c r="AD955" s="122"/>
      <c r="AE955" s="119"/>
      <c r="AF955" s="119"/>
      <c r="AG955" s="119"/>
      <c r="AH955" s="119"/>
      <c r="AI955" s="120"/>
      <c r="AJ955" s="120"/>
      <c r="AK955" s="119"/>
      <c r="AL955" s="119"/>
      <c r="AM955" s="119"/>
      <c r="AN955" s="119"/>
      <c r="AO955" s="119"/>
      <c r="AP955" s="119"/>
      <c r="AQ955" s="119"/>
      <c r="AR955" s="119"/>
      <c r="AS955" s="119"/>
      <c r="AT955" s="119"/>
      <c r="AU955" s="119"/>
    </row>
    <row r="956" spans="1:47" ht="18.75" customHeight="1">
      <c r="A956" s="119"/>
      <c r="B956" s="119"/>
      <c r="C956" s="120"/>
      <c r="D956" s="120"/>
      <c r="E956" s="120"/>
      <c r="F956" s="120"/>
      <c r="G956" s="307"/>
      <c r="H956" s="130"/>
      <c r="I956" s="119"/>
      <c r="J956" s="249"/>
      <c r="K956" s="120"/>
      <c r="L956" s="120"/>
      <c r="M956" s="120"/>
      <c r="N956" s="268"/>
      <c r="O956" s="119"/>
      <c r="P956" s="125"/>
      <c r="Q956" s="123"/>
      <c r="R956" s="319"/>
      <c r="S956" s="120"/>
      <c r="T956" s="129"/>
      <c r="U956" s="230"/>
      <c r="V956" s="120"/>
      <c r="W956" s="120"/>
      <c r="X956" s="119"/>
      <c r="Y956" s="120"/>
      <c r="Z956" s="120"/>
      <c r="AA956" s="120"/>
      <c r="AB956" s="120"/>
      <c r="AC956" s="122"/>
      <c r="AD956" s="122"/>
      <c r="AE956" s="119"/>
      <c r="AF956" s="119"/>
      <c r="AG956" s="119"/>
      <c r="AH956" s="119"/>
      <c r="AI956" s="120"/>
      <c r="AJ956" s="120"/>
      <c r="AK956" s="119"/>
      <c r="AL956" s="119"/>
      <c r="AM956" s="119"/>
      <c r="AN956" s="119"/>
      <c r="AO956" s="119"/>
      <c r="AP956" s="119"/>
      <c r="AQ956" s="119"/>
      <c r="AR956" s="119"/>
      <c r="AS956" s="119"/>
      <c r="AT956" s="119"/>
      <c r="AU956" s="119"/>
    </row>
    <row r="957" spans="1:47" ht="18.75" customHeight="1">
      <c r="A957" s="119"/>
      <c r="B957" s="119"/>
      <c r="C957" s="120"/>
      <c r="D957" s="120"/>
      <c r="E957" s="120"/>
      <c r="F957" s="120"/>
      <c r="G957" s="307"/>
      <c r="H957" s="130"/>
      <c r="I957" s="119"/>
      <c r="J957" s="249"/>
      <c r="K957" s="120"/>
      <c r="L957" s="120"/>
      <c r="M957" s="120"/>
      <c r="N957" s="268"/>
      <c r="O957" s="119"/>
      <c r="P957" s="125"/>
      <c r="Q957" s="123"/>
      <c r="R957" s="319"/>
      <c r="S957" s="120"/>
      <c r="T957" s="129"/>
      <c r="U957" s="230"/>
      <c r="V957" s="120"/>
      <c r="W957" s="120"/>
      <c r="X957" s="119"/>
      <c r="Y957" s="120"/>
      <c r="Z957" s="120"/>
      <c r="AA957" s="120"/>
      <c r="AB957" s="120"/>
      <c r="AC957" s="122"/>
      <c r="AD957" s="122"/>
      <c r="AE957" s="119"/>
      <c r="AF957" s="119"/>
      <c r="AG957" s="119"/>
      <c r="AH957" s="119"/>
      <c r="AI957" s="120"/>
      <c r="AJ957" s="120"/>
      <c r="AK957" s="119"/>
      <c r="AL957" s="119"/>
      <c r="AM957" s="119"/>
      <c r="AN957" s="119"/>
      <c r="AO957" s="119"/>
      <c r="AP957" s="119"/>
      <c r="AQ957" s="119"/>
      <c r="AR957" s="119"/>
      <c r="AS957" s="119"/>
      <c r="AT957" s="119"/>
      <c r="AU957" s="119"/>
    </row>
    <row r="958" spans="1:47" ht="18.75" customHeight="1">
      <c r="A958" s="119"/>
      <c r="B958" s="119"/>
      <c r="C958" s="120"/>
      <c r="D958" s="120"/>
      <c r="E958" s="120"/>
      <c r="F958" s="120"/>
      <c r="G958" s="307"/>
      <c r="H958" s="130"/>
      <c r="I958" s="119"/>
      <c r="J958" s="249"/>
      <c r="K958" s="120"/>
      <c r="L958" s="120"/>
      <c r="M958" s="120"/>
      <c r="N958" s="268"/>
      <c r="O958" s="119"/>
      <c r="P958" s="125"/>
      <c r="Q958" s="123"/>
      <c r="R958" s="319"/>
      <c r="S958" s="120"/>
      <c r="T958" s="129"/>
      <c r="U958" s="230"/>
      <c r="V958" s="120"/>
      <c r="W958" s="120"/>
      <c r="X958" s="119"/>
      <c r="Y958" s="120"/>
      <c r="Z958" s="120"/>
      <c r="AA958" s="120"/>
      <c r="AB958" s="120"/>
      <c r="AC958" s="122"/>
      <c r="AD958" s="122"/>
      <c r="AE958" s="119"/>
      <c r="AF958" s="119"/>
      <c r="AG958" s="119"/>
      <c r="AH958" s="119"/>
      <c r="AI958" s="120"/>
      <c r="AJ958" s="120"/>
      <c r="AK958" s="119"/>
      <c r="AL958" s="119"/>
      <c r="AM958" s="119"/>
      <c r="AN958" s="119"/>
      <c r="AO958" s="119"/>
      <c r="AP958" s="119"/>
      <c r="AQ958" s="119"/>
      <c r="AR958" s="119"/>
      <c r="AS958" s="119"/>
      <c r="AT958" s="119"/>
      <c r="AU958" s="119"/>
    </row>
    <row r="959" spans="1:47" ht="18.75" customHeight="1">
      <c r="A959" s="119"/>
      <c r="B959" s="119"/>
      <c r="C959" s="120"/>
      <c r="D959" s="120"/>
      <c r="E959" s="120"/>
      <c r="F959" s="120"/>
      <c r="G959" s="307"/>
      <c r="H959" s="130"/>
      <c r="I959" s="119"/>
      <c r="J959" s="249"/>
      <c r="K959" s="120"/>
      <c r="L959" s="120"/>
      <c r="M959" s="120"/>
      <c r="N959" s="268"/>
      <c r="O959" s="119"/>
      <c r="P959" s="125"/>
      <c r="Q959" s="123"/>
      <c r="R959" s="319"/>
      <c r="S959" s="120"/>
      <c r="T959" s="129"/>
      <c r="U959" s="230"/>
      <c r="V959" s="120"/>
      <c r="W959" s="120"/>
      <c r="X959" s="119"/>
      <c r="Y959" s="120"/>
      <c r="Z959" s="120"/>
      <c r="AA959" s="120"/>
      <c r="AB959" s="120"/>
      <c r="AC959" s="122"/>
      <c r="AD959" s="122"/>
      <c r="AE959" s="119"/>
      <c r="AF959" s="119"/>
      <c r="AG959" s="119"/>
      <c r="AH959" s="119"/>
      <c r="AI959" s="120"/>
      <c r="AJ959" s="120"/>
      <c r="AK959" s="119"/>
      <c r="AL959" s="119"/>
      <c r="AM959" s="119"/>
      <c r="AN959" s="119"/>
      <c r="AO959" s="119"/>
      <c r="AP959" s="119"/>
      <c r="AQ959" s="119"/>
      <c r="AR959" s="119"/>
      <c r="AS959" s="119"/>
      <c r="AT959" s="119"/>
      <c r="AU959" s="119"/>
    </row>
    <row r="960" spans="1:47" ht="18.75" customHeight="1">
      <c r="A960" s="119"/>
      <c r="B960" s="119"/>
      <c r="C960" s="120"/>
      <c r="D960" s="120"/>
      <c r="E960" s="120"/>
      <c r="F960" s="120"/>
      <c r="G960" s="307"/>
      <c r="H960" s="130"/>
      <c r="I960" s="119"/>
      <c r="J960" s="249"/>
      <c r="K960" s="120"/>
      <c r="L960" s="120"/>
      <c r="M960" s="120"/>
      <c r="N960" s="268"/>
      <c r="O960" s="119"/>
      <c r="P960" s="125"/>
      <c r="Q960" s="123"/>
      <c r="R960" s="319"/>
      <c r="S960" s="120"/>
      <c r="T960" s="129"/>
      <c r="U960" s="230"/>
      <c r="V960" s="120"/>
      <c r="W960" s="120"/>
      <c r="X960" s="119"/>
      <c r="Y960" s="120"/>
      <c r="Z960" s="120"/>
      <c r="AA960" s="120"/>
      <c r="AB960" s="120"/>
      <c r="AC960" s="122"/>
      <c r="AD960" s="122"/>
      <c r="AE960" s="119"/>
      <c r="AF960" s="119"/>
      <c r="AG960" s="119"/>
      <c r="AH960" s="119"/>
      <c r="AI960" s="120"/>
      <c r="AJ960" s="120"/>
      <c r="AK960" s="119"/>
      <c r="AL960" s="119"/>
      <c r="AM960" s="119"/>
      <c r="AN960" s="119"/>
      <c r="AO960" s="119"/>
      <c r="AP960" s="119"/>
      <c r="AQ960" s="119"/>
      <c r="AR960" s="119"/>
      <c r="AS960" s="119"/>
      <c r="AT960" s="119"/>
      <c r="AU960" s="119"/>
    </row>
    <row r="961" spans="1:47" ht="18.75" customHeight="1">
      <c r="A961" s="119"/>
      <c r="B961" s="119"/>
      <c r="C961" s="120"/>
      <c r="D961" s="120"/>
      <c r="E961" s="120"/>
      <c r="F961" s="120"/>
      <c r="G961" s="307"/>
      <c r="H961" s="130"/>
      <c r="I961" s="119"/>
      <c r="J961" s="249"/>
      <c r="K961" s="120"/>
      <c r="L961" s="120"/>
      <c r="M961" s="120"/>
      <c r="N961" s="268"/>
      <c r="O961" s="119"/>
      <c r="P961" s="125"/>
      <c r="Q961" s="123"/>
      <c r="R961" s="319"/>
      <c r="S961" s="120"/>
      <c r="T961" s="129"/>
      <c r="U961" s="230"/>
      <c r="V961" s="120"/>
      <c r="W961" s="120"/>
      <c r="X961" s="119"/>
      <c r="Y961" s="120"/>
      <c r="Z961" s="120"/>
      <c r="AA961" s="120"/>
      <c r="AB961" s="120"/>
      <c r="AC961" s="122"/>
      <c r="AD961" s="122"/>
      <c r="AE961" s="119"/>
      <c r="AF961" s="119"/>
      <c r="AG961" s="119"/>
      <c r="AH961" s="119"/>
      <c r="AI961" s="120"/>
      <c r="AJ961" s="120"/>
      <c r="AK961" s="119"/>
      <c r="AL961" s="119"/>
      <c r="AM961" s="119"/>
      <c r="AN961" s="119"/>
      <c r="AO961" s="119"/>
      <c r="AP961" s="119"/>
      <c r="AQ961" s="119"/>
      <c r="AR961" s="119"/>
      <c r="AS961" s="119"/>
      <c r="AT961" s="119"/>
      <c r="AU961" s="119"/>
    </row>
    <row r="962" spans="1:47" ht="18.75" customHeight="1">
      <c r="A962" s="119"/>
      <c r="B962" s="119"/>
      <c r="C962" s="120"/>
      <c r="D962" s="120"/>
      <c r="E962" s="120"/>
      <c r="F962" s="120"/>
      <c r="G962" s="307"/>
      <c r="H962" s="130"/>
      <c r="I962" s="119"/>
      <c r="J962" s="249"/>
      <c r="K962" s="120"/>
      <c r="L962" s="120"/>
      <c r="M962" s="120"/>
      <c r="N962" s="268"/>
      <c r="O962" s="119"/>
      <c r="P962" s="125"/>
      <c r="Q962" s="123"/>
      <c r="R962" s="319"/>
      <c r="S962" s="120"/>
      <c r="T962" s="129"/>
      <c r="U962" s="230"/>
      <c r="V962" s="120"/>
      <c r="W962" s="120"/>
      <c r="X962" s="119"/>
      <c r="Y962" s="120"/>
      <c r="Z962" s="120"/>
      <c r="AA962" s="120"/>
      <c r="AB962" s="120"/>
      <c r="AC962" s="122"/>
      <c r="AD962" s="122"/>
      <c r="AE962" s="119"/>
      <c r="AF962" s="119"/>
      <c r="AG962" s="119"/>
      <c r="AH962" s="119"/>
      <c r="AI962" s="120"/>
      <c r="AJ962" s="120"/>
      <c r="AK962" s="119"/>
      <c r="AL962" s="119"/>
      <c r="AM962" s="119"/>
      <c r="AN962" s="119"/>
      <c r="AO962" s="119"/>
      <c r="AP962" s="119"/>
      <c r="AQ962" s="119"/>
      <c r="AR962" s="119"/>
      <c r="AS962" s="119"/>
      <c r="AT962" s="119"/>
      <c r="AU962" s="119"/>
    </row>
    <row r="963" spans="1:47" ht="18.75" customHeight="1">
      <c r="A963" s="119"/>
      <c r="B963" s="119"/>
      <c r="C963" s="120"/>
      <c r="D963" s="120"/>
      <c r="E963" s="120"/>
      <c r="F963" s="120"/>
      <c r="G963" s="307"/>
      <c r="H963" s="130"/>
      <c r="I963" s="119"/>
      <c r="J963" s="249"/>
      <c r="K963" s="120"/>
      <c r="L963" s="120"/>
      <c r="M963" s="120"/>
      <c r="N963" s="268"/>
      <c r="O963" s="119"/>
      <c r="P963" s="125"/>
      <c r="Q963" s="123"/>
      <c r="R963" s="319"/>
      <c r="S963" s="120"/>
      <c r="T963" s="129"/>
      <c r="U963" s="230"/>
      <c r="V963" s="120"/>
      <c r="W963" s="120"/>
      <c r="X963" s="119"/>
      <c r="Y963" s="120"/>
      <c r="Z963" s="120"/>
      <c r="AA963" s="120"/>
      <c r="AB963" s="120"/>
      <c r="AC963" s="122"/>
      <c r="AD963" s="122"/>
      <c r="AE963" s="119"/>
      <c r="AF963" s="119"/>
      <c r="AG963" s="119"/>
      <c r="AH963" s="119"/>
      <c r="AI963" s="120"/>
      <c r="AJ963" s="120"/>
      <c r="AK963" s="119"/>
      <c r="AL963" s="119"/>
      <c r="AM963" s="119"/>
      <c r="AN963" s="119"/>
      <c r="AO963" s="119"/>
      <c r="AP963" s="119"/>
      <c r="AQ963" s="119"/>
      <c r="AR963" s="119"/>
      <c r="AS963" s="119"/>
      <c r="AT963" s="119"/>
      <c r="AU963" s="119"/>
    </row>
    <row r="964" spans="1:47" ht="18.75" customHeight="1">
      <c r="A964" s="119"/>
      <c r="B964" s="119"/>
      <c r="C964" s="120"/>
      <c r="D964" s="120"/>
      <c r="E964" s="120"/>
      <c r="F964" s="120"/>
      <c r="G964" s="307"/>
      <c r="H964" s="130"/>
      <c r="I964" s="119"/>
      <c r="J964" s="249"/>
      <c r="K964" s="120"/>
      <c r="L964" s="120"/>
      <c r="M964" s="120"/>
      <c r="N964" s="268"/>
      <c r="O964" s="119"/>
      <c r="P964" s="125"/>
      <c r="Q964" s="123"/>
      <c r="R964" s="319"/>
      <c r="S964" s="120"/>
      <c r="T964" s="129"/>
      <c r="U964" s="230"/>
      <c r="V964" s="120"/>
      <c r="W964" s="120"/>
      <c r="X964" s="119"/>
      <c r="Y964" s="120"/>
      <c r="Z964" s="120"/>
      <c r="AA964" s="120"/>
      <c r="AB964" s="120"/>
      <c r="AC964" s="122"/>
      <c r="AD964" s="122"/>
      <c r="AE964" s="119"/>
      <c r="AF964" s="119"/>
      <c r="AG964" s="119"/>
      <c r="AH964" s="119"/>
      <c r="AI964" s="120"/>
      <c r="AJ964" s="120"/>
      <c r="AK964" s="119"/>
      <c r="AL964" s="119"/>
      <c r="AM964" s="119"/>
      <c r="AN964" s="119"/>
      <c r="AO964" s="119"/>
      <c r="AP964" s="119"/>
      <c r="AQ964" s="119"/>
      <c r="AR964" s="119"/>
      <c r="AS964" s="119"/>
      <c r="AT964" s="119"/>
      <c r="AU964" s="119"/>
    </row>
    <row r="965" spans="1:47" ht="18.75" customHeight="1">
      <c r="A965" s="119"/>
      <c r="B965" s="119"/>
      <c r="C965" s="120"/>
      <c r="D965" s="120"/>
      <c r="E965" s="120"/>
      <c r="F965" s="120"/>
      <c r="G965" s="307"/>
      <c r="H965" s="130"/>
      <c r="I965" s="119"/>
      <c r="J965" s="249"/>
      <c r="K965" s="120"/>
      <c r="L965" s="120"/>
      <c r="M965" s="120"/>
      <c r="N965" s="268"/>
      <c r="O965" s="119"/>
      <c r="P965" s="125"/>
      <c r="Q965" s="123"/>
      <c r="R965" s="319"/>
      <c r="S965" s="120"/>
      <c r="T965" s="129"/>
      <c r="U965" s="230"/>
      <c r="V965" s="120"/>
      <c r="W965" s="120"/>
      <c r="X965" s="119"/>
      <c r="Y965" s="120"/>
      <c r="Z965" s="120"/>
      <c r="AA965" s="120"/>
      <c r="AB965" s="120"/>
      <c r="AC965" s="122"/>
      <c r="AD965" s="122"/>
      <c r="AE965" s="119"/>
      <c r="AF965" s="119"/>
      <c r="AG965" s="119"/>
      <c r="AH965" s="119"/>
      <c r="AI965" s="120"/>
      <c r="AJ965" s="120"/>
      <c r="AK965" s="119"/>
      <c r="AL965" s="119"/>
      <c r="AM965" s="119"/>
      <c r="AN965" s="119"/>
      <c r="AO965" s="119"/>
      <c r="AP965" s="119"/>
      <c r="AQ965" s="119"/>
      <c r="AR965" s="119"/>
      <c r="AS965" s="119"/>
      <c r="AT965" s="119"/>
      <c r="AU965" s="119"/>
    </row>
    <row r="966" spans="1:47" ht="18.75" customHeight="1">
      <c r="A966" s="119"/>
      <c r="B966" s="119"/>
      <c r="C966" s="120"/>
      <c r="D966" s="120"/>
      <c r="E966" s="120"/>
      <c r="F966" s="120"/>
      <c r="G966" s="307"/>
      <c r="H966" s="130"/>
      <c r="I966" s="119"/>
      <c r="J966" s="249"/>
      <c r="K966" s="120"/>
      <c r="L966" s="120"/>
      <c r="M966" s="120"/>
      <c r="N966" s="268"/>
      <c r="O966" s="119"/>
      <c r="P966" s="125"/>
      <c r="Q966" s="123"/>
      <c r="R966" s="319"/>
      <c r="S966" s="120"/>
      <c r="T966" s="129"/>
      <c r="U966" s="230"/>
      <c r="V966" s="120"/>
      <c r="W966" s="120"/>
      <c r="X966" s="119"/>
      <c r="Y966" s="120"/>
      <c r="Z966" s="120"/>
      <c r="AA966" s="120"/>
      <c r="AB966" s="120"/>
      <c r="AC966" s="122"/>
      <c r="AD966" s="122"/>
      <c r="AE966" s="119"/>
      <c r="AF966" s="119"/>
      <c r="AG966" s="119"/>
      <c r="AH966" s="119"/>
      <c r="AI966" s="120"/>
      <c r="AJ966" s="120"/>
      <c r="AK966" s="119"/>
      <c r="AL966" s="119"/>
      <c r="AM966" s="119"/>
      <c r="AN966" s="119"/>
      <c r="AO966" s="119"/>
      <c r="AP966" s="119"/>
      <c r="AQ966" s="119"/>
      <c r="AR966" s="119"/>
      <c r="AS966" s="119"/>
      <c r="AT966" s="119"/>
      <c r="AU966" s="119"/>
    </row>
    <row r="967" spans="1:47" ht="18.75" customHeight="1">
      <c r="A967" s="119"/>
      <c r="B967" s="119"/>
      <c r="C967" s="120"/>
      <c r="D967" s="120"/>
      <c r="E967" s="120"/>
      <c r="F967" s="120"/>
      <c r="G967" s="307"/>
      <c r="H967" s="130"/>
      <c r="I967" s="119"/>
      <c r="J967" s="249"/>
      <c r="K967" s="120"/>
      <c r="L967" s="120"/>
      <c r="M967" s="120"/>
      <c r="N967" s="268"/>
      <c r="O967" s="119"/>
      <c r="P967" s="125"/>
      <c r="Q967" s="123"/>
      <c r="R967" s="319"/>
      <c r="S967" s="120"/>
      <c r="T967" s="129"/>
      <c r="U967" s="230"/>
      <c r="V967" s="120"/>
      <c r="W967" s="120"/>
      <c r="X967" s="119"/>
      <c r="Y967" s="120"/>
      <c r="Z967" s="120"/>
      <c r="AA967" s="120"/>
      <c r="AB967" s="120"/>
      <c r="AC967" s="122"/>
      <c r="AD967" s="122"/>
      <c r="AE967" s="119"/>
      <c r="AF967" s="119"/>
      <c r="AG967" s="119"/>
      <c r="AH967" s="119"/>
      <c r="AI967" s="120"/>
      <c r="AJ967" s="120"/>
      <c r="AK967" s="119"/>
      <c r="AL967" s="119"/>
      <c r="AM967" s="119"/>
      <c r="AN967" s="119"/>
      <c r="AO967" s="119"/>
      <c r="AP967" s="119"/>
      <c r="AQ967" s="119"/>
      <c r="AR967" s="119"/>
      <c r="AS967" s="119"/>
      <c r="AT967" s="119"/>
      <c r="AU967" s="119"/>
    </row>
    <row r="968" spans="1:47" ht="18.75" customHeight="1">
      <c r="A968" s="119"/>
      <c r="B968" s="119"/>
      <c r="C968" s="120"/>
      <c r="D968" s="120"/>
      <c r="E968" s="120"/>
      <c r="F968" s="120"/>
      <c r="G968" s="307"/>
      <c r="H968" s="130"/>
      <c r="I968" s="119"/>
      <c r="J968" s="249"/>
      <c r="K968" s="120"/>
      <c r="L968" s="120"/>
      <c r="M968" s="120"/>
      <c r="N968" s="268"/>
      <c r="O968" s="119"/>
      <c r="P968" s="125"/>
      <c r="Q968" s="123"/>
      <c r="R968" s="319"/>
      <c r="S968" s="120"/>
      <c r="T968" s="129"/>
      <c r="U968" s="230"/>
      <c r="V968" s="120"/>
      <c r="W968" s="120"/>
      <c r="X968" s="119"/>
      <c r="Y968" s="120"/>
      <c r="Z968" s="120"/>
      <c r="AA968" s="120"/>
      <c r="AB968" s="120"/>
      <c r="AC968" s="122"/>
      <c r="AD968" s="122"/>
      <c r="AE968" s="119"/>
      <c r="AF968" s="119"/>
      <c r="AG968" s="119"/>
      <c r="AH968" s="119"/>
      <c r="AI968" s="120"/>
      <c r="AJ968" s="120"/>
      <c r="AK968" s="119"/>
      <c r="AL968" s="119"/>
      <c r="AM968" s="119"/>
      <c r="AN968" s="119"/>
      <c r="AO968" s="119"/>
      <c r="AP968" s="119"/>
      <c r="AQ968" s="119"/>
      <c r="AR968" s="119"/>
      <c r="AS968" s="119"/>
      <c r="AT968" s="119"/>
      <c r="AU968" s="119"/>
    </row>
    <row r="969" spans="1:47" ht="18.75" customHeight="1">
      <c r="A969" s="119"/>
      <c r="B969" s="119"/>
      <c r="C969" s="120"/>
      <c r="D969" s="120"/>
      <c r="E969" s="120"/>
      <c r="F969" s="120"/>
      <c r="G969" s="307"/>
      <c r="H969" s="130"/>
      <c r="I969" s="119"/>
      <c r="J969" s="249"/>
      <c r="K969" s="120"/>
      <c r="L969" s="120"/>
      <c r="M969" s="120"/>
      <c r="N969" s="268"/>
      <c r="O969" s="119"/>
      <c r="P969" s="125"/>
      <c r="Q969" s="123"/>
      <c r="R969" s="319"/>
      <c r="S969" s="120"/>
      <c r="T969" s="129"/>
      <c r="U969" s="230"/>
      <c r="V969" s="120"/>
      <c r="W969" s="120"/>
      <c r="X969" s="119"/>
      <c r="Y969" s="120"/>
      <c r="Z969" s="120"/>
      <c r="AA969" s="120"/>
      <c r="AB969" s="120"/>
      <c r="AC969" s="122"/>
      <c r="AD969" s="122"/>
      <c r="AE969" s="119"/>
      <c r="AF969" s="119"/>
      <c r="AG969" s="119"/>
      <c r="AH969" s="119"/>
      <c r="AI969" s="120"/>
      <c r="AJ969" s="120"/>
      <c r="AK969" s="119"/>
      <c r="AL969" s="119"/>
      <c r="AM969" s="119"/>
      <c r="AN969" s="119"/>
      <c r="AO969" s="119"/>
      <c r="AP969" s="119"/>
      <c r="AQ969" s="119"/>
      <c r="AR969" s="119"/>
      <c r="AS969" s="119"/>
      <c r="AT969" s="119"/>
      <c r="AU969" s="119"/>
    </row>
    <row r="970" spans="1:47" ht="18.75" customHeight="1">
      <c r="A970" s="119"/>
      <c r="B970" s="119"/>
      <c r="C970" s="120"/>
      <c r="D970" s="120"/>
      <c r="E970" s="120"/>
      <c r="F970" s="120"/>
      <c r="G970" s="307"/>
      <c r="H970" s="130"/>
      <c r="I970" s="119"/>
      <c r="J970" s="249"/>
      <c r="K970" s="120"/>
      <c r="L970" s="120"/>
      <c r="M970" s="120"/>
      <c r="N970" s="268"/>
      <c r="O970" s="119"/>
      <c r="P970" s="125"/>
      <c r="Q970" s="123"/>
      <c r="R970" s="319"/>
      <c r="S970" s="120"/>
      <c r="T970" s="129"/>
      <c r="U970" s="230"/>
      <c r="V970" s="120"/>
      <c r="W970" s="120"/>
      <c r="X970" s="119"/>
      <c r="Y970" s="120"/>
      <c r="Z970" s="120"/>
      <c r="AA970" s="120"/>
      <c r="AB970" s="120"/>
      <c r="AC970" s="122"/>
      <c r="AD970" s="122"/>
      <c r="AE970" s="119"/>
      <c r="AF970" s="119"/>
      <c r="AG970" s="119"/>
      <c r="AH970" s="119"/>
      <c r="AI970" s="120"/>
      <c r="AJ970" s="120"/>
      <c r="AK970" s="119"/>
      <c r="AL970" s="119"/>
      <c r="AM970" s="119"/>
      <c r="AN970" s="119"/>
      <c r="AO970" s="119"/>
      <c r="AP970" s="119"/>
      <c r="AQ970" s="119"/>
      <c r="AR970" s="119"/>
      <c r="AS970" s="119"/>
      <c r="AT970" s="119"/>
      <c r="AU970" s="119"/>
    </row>
    <row r="971" spans="1:47" ht="18.75" customHeight="1">
      <c r="A971" s="119"/>
      <c r="B971" s="119"/>
      <c r="C971" s="120"/>
      <c r="D971" s="120"/>
      <c r="E971" s="120"/>
      <c r="F971" s="120"/>
      <c r="G971" s="307"/>
      <c r="H971" s="130"/>
      <c r="I971" s="119"/>
      <c r="J971" s="249"/>
      <c r="K971" s="120"/>
      <c r="L971" s="120"/>
      <c r="M971" s="120"/>
      <c r="N971" s="268"/>
      <c r="O971" s="119"/>
      <c r="P971" s="125"/>
      <c r="Q971" s="123"/>
      <c r="R971" s="319"/>
      <c r="S971" s="120"/>
      <c r="T971" s="129"/>
      <c r="U971" s="230"/>
      <c r="V971" s="120"/>
      <c r="W971" s="120"/>
      <c r="X971" s="119"/>
      <c r="Y971" s="120"/>
      <c r="Z971" s="120"/>
      <c r="AA971" s="120"/>
      <c r="AB971" s="120"/>
      <c r="AC971" s="122"/>
      <c r="AD971" s="122"/>
      <c r="AE971" s="119"/>
      <c r="AF971" s="119"/>
      <c r="AG971" s="119"/>
      <c r="AH971" s="119"/>
      <c r="AI971" s="120"/>
      <c r="AJ971" s="120"/>
      <c r="AK971" s="119"/>
      <c r="AL971" s="119"/>
      <c r="AM971" s="119"/>
      <c r="AN971" s="119"/>
      <c r="AO971" s="119"/>
      <c r="AP971" s="119"/>
      <c r="AQ971" s="119"/>
      <c r="AR971" s="119"/>
      <c r="AS971" s="119"/>
      <c r="AT971" s="119"/>
      <c r="AU971" s="119"/>
    </row>
    <row r="972" spans="1:47" ht="18.75" customHeight="1">
      <c r="A972" s="119"/>
      <c r="B972" s="119"/>
      <c r="C972" s="120"/>
      <c r="D972" s="120"/>
      <c r="E972" s="120"/>
      <c r="F972" s="120"/>
      <c r="G972" s="307"/>
      <c r="H972" s="130"/>
      <c r="I972" s="119"/>
      <c r="J972" s="249"/>
      <c r="K972" s="120"/>
      <c r="L972" s="120"/>
      <c r="M972" s="120"/>
      <c r="N972" s="268"/>
      <c r="O972" s="119"/>
      <c r="P972" s="125"/>
      <c r="Q972" s="123"/>
      <c r="R972" s="319"/>
      <c r="S972" s="120"/>
      <c r="T972" s="129"/>
      <c r="U972" s="230"/>
      <c r="V972" s="120"/>
      <c r="W972" s="120"/>
      <c r="X972" s="119"/>
      <c r="Y972" s="120"/>
      <c r="Z972" s="120"/>
      <c r="AA972" s="120"/>
      <c r="AB972" s="120"/>
      <c r="AC972" s="122"/>
      <c r="AD972" s="122"/>
      <c r="AE972" s="119"/>
      <c r="AF972" s="119"/>
      <c r="AG972" s="119"/>
      <c r="AH972" s="119"/>
      <c r="AI972" s="120"/>
      <c r="AJ972" s="120"/>
      <c r="AK972" s="119"/>
      <c r="AL972" s="119"/>
      <c r="AM972" s="119"/>
      <c r="AN972" s="119"/>
      <c r="AO972" s="119"/>
      <c r="AP972" s="119"/>
      <c r="AQ972" s="119"/>
      <c r="AR972" s="119"/>
      <c r="AS972" s="119"/>
      <c r="AT972" s="119"/>
      <c r="AU972" s="119"/>
    </row>
    <row r="973" spans="1:47" ht="18.75" customHeight="1">
      <c r="A973" s="119"/>
      <c r="B973" s="119"/>
      <c r="C973" s="120"/>
      <c r="D973" s="120"/>
      <c r="E973" s="120"/>
      <c r="F973" s="120"/>
      <c r="G973" s="307"/>
      <c r="H973" s="130"/>
      <c r="I973" s="119"/>
      <c r="J973" s="249"/>
      <c r="K973" s="120"/>
      <c r="L973" s="120"/>
      <c r="M973" s="120"/>
      <c r="N973" s="268"/>
      <c r="O973" s="119"/>
      <c r="P973" s="125"/>
      <c r="Q973" s="123"/>
      <c r="R973" s="319"/>
      <c r="S973" s="120"/>
      <c r="T973" s="129"/>
      <c r="U973" s="230"/>
      <c r="V973" s="120"/>
      <c r="W973" s="120"/>
      <c r="X973" s="119"/>
      <c r="Y973" s="120"/>
      <c r="Z973" s="120"/>
      <c r="AA973" s="120"/>
      <c r="AB973" s="120"/>
      <c r="AC973" s="122"/>
      <c r="AD973" s="122"/>
      <c r="AE973" s="119"/>
      <c r="AF973" s="119"/>
      <c r="AG973" s="119"/>
      <c r="AH973" s="119"/>
      <c r="AI973" s="120"/>
      <c r="AJ973" s="120"/>
      <c r="AK973" s="119"/>
      <c r="AL973" s="119"/>
      <c r="AM973" s="119"/>
      <c r="AN973" s="119"/>
      <c r="AO973" s="119"/>
      <c r="AP973" s="119"/>
      <c r="AQ973" s="119"/>
      <c r="AR973" s="119"/>
      <c r="AS973" s="119"/>
      <c r="AT973" s="119"/>
      <c r="AU973" s="119"/>
    </row>
    <row r="974" spans="1:47" ht="18.75" customHeight="1">
      <c r="A974" s="119"/>
      <c r="B974" s="119"/>
      <c r="C974" s="120"/>
      <c r="D974" s="120"/>
      <c r="E974" s="120"/>
      <c r="F974" s="120"/>
      <c r="G974" s="307"/>
      <c r="H974" s="130"/>
      <c r="I974" s="119"/>
      <c r="J974" s="249"/>
      <c r="K974" s="120"/>
      <c r="L974" s="120"/>
      <c r="M974" s="120"/>
      <c r="N974" s="268"/>
      <c r="O974" s="119"/>
      <c r="P974" s="125"/>
      <c r="Q974" s="123"/>
      <c r="R974" s="319"/>
      <c r="S974" s="120"/>
      <c r="T974" s="129"/>
      <c r="U974" s="230"/>
      <c r="V974" s="120"/>
      <c r="W974" s="120"/>
      <c r="X974" s="119"/>
      <c r="Y974" s="120"/>
      <c r="Z974" s="120"/>
      <c r="AA974" s="120"/>
      <c r="AB974" s="120"/>
      <c r="AC974" s="122"/>
      <c r="AD974" s="122"/>
      <c r="AE974" s="119"/>
      <c r="AF974" s="119"/>
      <c r="AG974" s="119"/>
      <c r="AH974" s="119"/>
      <c r="AI974" s="120"/>
      <c r="AJ974" s="120"/>
      <c r="AK974" s="119"/>
      <c r="AL974" s="119"/>
      <c r="AM974" s="119"/>
      <c r="AN974" s="119"/>
      <c r="AO974" s="119"/>
      <c r="AP974" s="119"/>
      <c r="AQ974" s="119"/>
      <c r="AR974" s="119"/>
      <c r="AS974" s="119"/>
      <c r="AT974" s="119"/>
      <c r="AU974" s="119"/>
    </row>
    <row r="975" spans="1:47" ht="18.75" customHeight="1">
      <c r="A975" s="119"/>
      <c r="B975" s="119"/>
      <c r="C975" s="120"/>
      <c r="D975" s="120"/>
      <c r="E975" s="120"/>
      <c r="F975" s="120"/>
      <c r="G975" s="307"/>
      <c r="H975" s="130"/>
      <c r="I975" s="119"/>
      <c r="J975" s="249"/>
      <c r="K975" s="120"/>
      <c r="L975" s="120"/>
      <c r="M975" s="120"/>
      <c r="N975" s="268"/>
      <c r="O975" s="119"/>
      <c r="P975" s="125"/>
      <c r="Q975" s="123"/>
      <c r="R975" s="319"/>
      <c r="S975" s="120"/>
      <c r="T975" s="129"/>
      <c r="U975" s="230"/>
      <c r="V975" s="120"/>
      <c r="W975" s="120"/>
      <c r="X975" s="119"/>
      <c r="Y975" s="120"/>
      <c r="Z975" s="120"/>
      <c r="AA975" s="120"/>
      <c r="AB975" s="120"/>
      <c r="AC975" s="122"/>
      <c r="AD975" s="122"/>
      <c r="AE975" s="119"/>
      <c r="AF975" s="119"/>
      <c r="AG975" s="119"/>
      <c r="AH975" s="119"/>
      <c r="AI975" s="120"/>
      <c r="AJ975" s="120"/>
      <c r="AK975" s="119"/>
      <c r="AL975" s="119"/>
      <c r="AM975" s="119"/>
      <c r="AN975" s="119"/>
      <c r="AO975" s="119"/>
      <c r="AP975" s="119"/>
      <c r="AQ975" s="119"/>
      <c r="AR975" s="119"/>
      <c r="AS975" s="119"/>
      <c r="AT975" s="119"/>
      <c r="AU975" s="119"/>
    </row>
    <row r="976" spans="1:47" ht="18.75" customHeight="1">
      <c r="A976" s="119"/>
      <c r="B976" s="119"/>
      <c r="C976" s="120"/>
      <c r="D976" s="120"/>
      <c r="E976" s="120"/>
      <c r="F976" s="120"/>
      <c r="G976" s="307"/>
      <c r="H976" s="130"/>
      <c r="I976" s="119"/>
      <c r="J976" s="249"/>
      <c r="K976" s="120"/>
      <c r="L976" s="120"/>
      <c r="M976" s="120"/>
      <c r="N976" s="268"/>
      <c r="O976" s="119"/>
      <c r="P976" s="125"/>
      <c r="Q976" s="123"/>
      <c r="R976" s="319"/>
      <c r="S976" s="120"/>
      <c r="T976" s="129"/>
      <c r="U976" s="230"/>
      <c r="V976" s="120"/>
      <c r="W976" s="120"/>
      <c r="X976" s="119"/>
      <c r="Y976" s="120"/>
      <c r="Z976" s="120"/>
      <c r="AA976" s="120"/>
      <c r="AB976" s="120"/>
      <c r="AC976" s="122"/>
      <c r="AD976" s="122"/>
      <c r="AE976" s="119"/>
      <c r="AF976" s="119"/>
      <c r="AG976" s="119"/>
      <c r="AH976" s="119"/>
      <c r="AI976" s="120"/>
      <c r="AJ976" s="120"/>
      <c r="AK976" s="119"/>
      <c r="AL976" s="119"/>
      <c r="AM976" s="119"/>
      <c r="AN976" s="119"/>
      <c r="AO976" s="119"/>
      <c r="AP976" s="119"/>
      <c r="AQ976" s="119"/>
      <c r="AR976" s="119"/>
      <c r="AS976" s="119"/>
      <c r="AT976" s="119"/>
      <c r="AU976" s="119"/>
    </row>
    <row r="977" spans="1:47" ht="18.75" customHeight="1">
      <c r="A977" s="119"/>
      <c r="B977" s="119"/>
      <c r="C977" s="120"/>
      <c r="D977" s="120"/>
      <c r="E977" s="120"/>
      <c r="F977" s="120"/>
      <c r="G977" s="307"/>
      <c r="H977" s="130"/>
      <c r="I977" s="119"/>
      <c r="J977" s="249"/>
      <c r="K977" s="120"/>
      <c r="L977" s="120"/>
      <c r="M977" s="120"/>
      <c r="N977" s="268"/>
      <c r="O977" s="119"/>
      <c r="P977" s="125"/>
      <c r="Q977" s="123"/>
      <c r="R977" s="319"/>
      <c r="S977" s="120"/>
      <c r="T977" s="129"/>
      <c r="U977" s="230"/>
      <c r="V977" s="120"/>
      <c r="W977" s="120"/>
      <c r="X977" s="119"/>
      <c r="Y977" s="120"/>
      <c r="Z977" s="120"/>
      <c r="AA977" s="120"/>
      <c r="AB977" s="120"/>
      <c r="AC977" s="122"/>
      <c r="AD977" s="122"/>
      <c r="AE977" s="119"/>
      <c r="AF977" s="119"/>
      <c r="AG977" s="119"/>
      <c r="AH977" s="119"/>
      <c r="AI977" s="120"/>
      <c r="AJ977" s="120"/>
      <c r="AK977" s="119"/>
      <c r="AL977" s="119"/>
      <c r="AM977" s="119"/>
      <c r="AN977" s="119"/>
      <c r="AO977" s="119"/>
      <c r="AP977" s="119"/>
      <c r="AQ977" s="119"/>
      <c r="AR977" s="119"/>
      <c r="AS977" s="119"/>
      <c r="AT977" s="119"/>
      <c r="AU977" s="119"/>
    </row>
    <row r="978" spans="1:47" ht="18.75" customHeight="1">
      <c r="A978" s="119"/>
      <c r="B978" s="119"/>
      <c r="C978" s="120"/>
      <c r="D978" s="120"/>
      <c r="E978" s="120"/>
      <c r="F978" s="120"/>
      <c r="G978" s="307"/>
      <c r="H978" s="130"/>
      <c r="I978" s="119"/>
      <c r="J978" s="249"/>
      <c r="K978" s="120"/>
      <c r="L978" s="120"/>
      <c r="M978" s="120"/>
      <c r="N978" s="268"/>
      <c r="O978" s="119"/>
      <c r="P978" s="125"/>
      <c r="Q978" s="123"/>
      <c r="R978" s="319"/>
      <c r="S978" s="120"/>
      <c r="T978" s="129"/>
      <c r="U978" s="230"/>
      <c r="V978" s="120"/>
      <c r="W978" s="120"/>
      <c r="X978" s="119"/>
      <c r="Y978" s="120"/>
      <c r="Z978" s="120"/>
      <c r="AA978" s="120"/>
      <c r="AB978" s="120"/>
      <c r="AC978" s="122"/>
      <c r="AD978" s="122"/>
      <c r="AE978" s="119"/>
      <c r="AF978" s="119"/>
      <c r="AG978" s="119"/>
      <c r="AH978" s="119"/>
      <c r="AI978" s="120"/>
      <c r="AJ978" s="120"/>
      <c r="AK978" s="119"/>
      <c r="AL978" s="119"/>
      <c r="AM978" s="119"/>
      <c r="AN978" s="119"/>
      <c r="AO978" s="119"/>
      <c r="AP978" s="119"/>
      <c r="AQ978" s="119"/>
      <c r="AR978" s="119"/>
      <c r="AS978" s="119"/>
      <c r="AT978" s="119"/>
      <c r="AU978" s="119"/>
    </row>
    <row r="979" spans="1:47" ht="18.75" customHeight="1">
      <c r="A979" s="119"/>
      <c r="B979" s="119"/>
      <c r="C979" s="120"/>
      <c r="D979" s="120"/>
      <c r="E979" s="120"/>
      <c r="F979" s="120"/>
      <c r="G979" s="307"/>
      <c r="H979" s="130"/>
      <c r="I979" s="119"/>
      <c r="J979" s="249"/>
      <c r="K979" s="120"/>
      <c r="L979" s="120"/>
      <c r="M979" s="120"/>
      <c r="N979" s="268"/>
      <c r="O979" s="119"/>
      <c r="P979" s="125"/>
      <c r="Q979" s="123"/>
      <c r="R979" s="319"/>
      <c r="S979" s="120"/>
      <c r="T979" s="129"/>
      <c r="U979" s="230"/>
      <c r="V979" s="120"/>
      <c r="W979" s="120"/>
      <c r="X979" s="119"/>
      <c r="Y979" s="120"/>
      <c r="Z979" s="120"/>
      <c r="AA979" s="120"/>
      <c r="AB979" s="120"/>
      <c r="AC979" s="122"/>
      <c r="AD979" s="122"/>
      <c r="AE979" s="119"/>
      <c r="AF979" s="119"/>
      <c r="AG979" s="119"/>
      <c r="AH979" s="119"/>
      <c r="AI979" s="120"/>
      <c r="AJ979" s="120"/>
      <c r="AK979" s="119"/>
      <c r="AL979" s="119"/>
      <c r="AM979" s="119"/>
      <c r="AN979" s="119"/>
      <c r="AO979" s="119"/>
      <c r="AP979" s="119"/>
      <c r="AQ979" s="119"/>
      <c r="AR979" s="119"/>
      <c r="AS979" s="119"/>
      <c r="AT979" s="119"/>
      <c r="AU979" s="119"/>
    </row>
  </sheetData>
  <conditionalFormatting sqref="G316">
    <cfRule type="duplicateValues" dxfId="58" priority="12"/>
  </conditionalFormatting>
  <conditionalFormatting sqref="G321:G322">
    <cfRule type="duplicateValues" dxfId="57" priority="11"/>
  </conditionalFormatting>
  <conditionalFormatting sqref="G484">
    <cfRule type="duplicateValues" dxfId="56" priority="10"/>
  </conditionalFormatting>
  <conditionalFormatting sqref="H316">
    <cfRule type="duplicateValues" dxfId="55" priority="13"/>
  </conditionalFormatting>
  <conditionalFormatting sqref="L783:L811 L1:L780 L813:L824 L826:L828 L830:L849 L851:L1048576">
    <cfRule type="duplicateValues" dxfId="54" priority="9"/>
  </conditionalFormatting>
  <conditionalFormatting sqref="L783:M811 L195 M87 L1:M86 L88:M194 M781:M782 L196:M780 L813:M824 M812 M825 L826:M828 M850 L830:M849 M829 L851:M1048576">
    <cfRule type="duplicateValues" dxfId="53" priority="17"/>
  </conditionalFormatting>
  <conditionalFormatting sqref="G804">
    <cfRule type="duplicateValues" dxfId="52" priority="5"/>
  </conditionalFormatting>
  <conditionalFormatting sqref="G844">
    <cfRule type="duplicateValues" dxfId="51" priority="3"/>
  </conditionalFormatting>
  <conditionalFormatting sqref="H844">
    <cfRule type="duplicateValues" dxfId="50" priority="4"/>
  </conditionalFormatting>
  <conditionalFormatting sqref="G945:G1048576 G937 G932 G928:G929 G925 G915:G918 G894 G882:G886 G875 G869 G862 G848 G817:G842 AO783:AO789 G752:G780 G317:G320 G1:G99 G101:G315 G323:G392 G394:G426 G429:G483 G783:G795 G485:G750 G864:G866 G797:G799 G888 G899 G904 G909 G920:G921 G939:G940 G942">
    <cfRule type="duplicateValues" dxfId="49" priority="41"/>
  </conditionalFormatting>
  <conditionalFormatting sqref="H946:H1048576 H939 H934 H930 H925 H918 H909 H883:H885 H817:H842 AP783:AP789 H765:H780 H520 H158:H315 H1:H156 H504:H516 H317:H502 H670:H714 H783:H786 H788:H799 H716:H721 H723:H763 H524:H668 H812 H889 H932">
    <cfRule type="duplicateValues" dxfId="48" priority="59"/>
  </conditionalFormatting>
  <conditionalFormatting sqref="P925:P930 P874:P922 P869:P870 P862:P867 P718:P806 P1:P716 P811:P855 P936:P1048576">
    <cfRule type="duplicateValues" dxfId="47" priority="101"/>
  </conditionalFormatting>
  <hyperlinks>
    <hyperlink ref="K81" r:id="rId1" xr:uid="{A326976B-B86B-4C11-B7FE-F4FBA826E79F}"/>
    <hyperlink ref="K83" r:id="rId2" xr:uid="{C9542E17-4D35-47DB-83C7-7F95066921FD}"/>
    <hyperlink ref="K84" r:id="rId3" xr:uid="{3CB570D5-C8AD-450F-9A5E-B09748074865}"/>
    <hyperlink ref="K94" r:id="rId4" xr:uid="{9EDEA395-34B9-49D9-B8BC-28E4FCFB2A4B}"/>
    <hyperlink ref="K95" r:id="rId5" xr:uid="{B309EA2E-C1D9-465A-A394-250B75E24B8C}"/>
    <hyperlink ref="K97" r:id="rId6" xr:uid="{8CFF2872-D936-427F-B18E-A2C97488C202}"/>
    <hyperlink ref="K98" r:id="rId7" xr:uid="{FDBBD6C6-9F47-4EBF-A0A3-F188D831EFD6}"/>
    <hyperlink ref="K100" r:id="rId8" xr:uid="{C1A2BAB4-CE2B-4116-A42C-D62DB0A2708F}"/>
    <hyperlink ref="K74" r:id="rId9" xr:uid="{55A059C4-9CF4-4CE1-A60B-024832791F85}"/>
    <hyperlink ref="K103" r:id="rId10" xr:uid="{BE08E915-B293-4DAE-9B67-7D1AB29A26F3}"/>
    <hyperlink ref="K107" r:id="rId11" xr:uid="{3E0E57B5-1B8C-433A-A225-F871A709BBEF}"/>
    <hyperlink ref="K110" r:id="rId12" tooltip="mailto:anniekhernandez@gmail.con" display="mailto:anniekhernandez@gmail.con" xr:uid="{981BEF76-DBA6-4909-804F-2A639154E1C9}"/>
    <hyperlink ref="K111" r:id="rId13" xr:uid="{0DD503CC-CC90-488D-B697-A52C54731B13}"/>
    <hyperlink ref="K115" r:id="rId14" xr:uid="{985E0049-61C2-42DE-A960-8875B1E3AD6F}"/>
    <hyperlink ref="K152" r:id="rId15" xr:uid="{E438420F-DF36-4069-86FF-3A3BADCDE093}"/>
    <hyperlink ref="K159" r:id="rId16" xr:uid="{2FF0F231-3A1E-44C7-B63B-082A4D78BC42}"/>
    <hyperlink ref="K105" r:id="rId17" xr:uid="{A7B87273-F013-4491-99DF-C5B074EFCF49}"/>
    <hyperlink ref="K106" r:id="rId18" xr:uid="{35303670-234C-44CB-97FE-08737D4BE9AD}"/>
    <hyperlink ref="K86" r:id="rId19" xr:uid="{6C00F4D3-BE6A-49F0-B86B-F710521D340D}"/>
    <hyperlink ref="K177" r:id="rId20" xr:uid="{A956DC93-3EA3-4D9F-9924-31D6F25B8DB5}"/>
    <hyperlink ref="K242" r:id="rId21" xr:uid="{F4870407-EB2B-412A-81B4-D2E36927E20D}"/>
    <hyperlink ref="K264" r:id="rId22" xr:uid="{24539ADE-6FBF-4560-A645-E4BF274294D8}"/>
    <hyperlink ref="K282" r:id="rId23" xr:uid="{2C6EFB80-9BBE-4721-A13B-4C941E640D53}"/>
    <hyperlink ref="K287" r:id="rId24" xr:uid="{5912E71B-22B8-4E11-8C2B-0103E28700B8}"/>
    <hyperlink ref="K241" r:id="rId25" xr:uid="{8DA47A28-7D14-431B-8E27-95472E5CCA7D}"/>
    <hyperlink ref="K314" r:id="rId26" xr:uid="{E761ADA9-A032-49DB-8990-7B21CBC202E8}"/>
    <hyperlink ref="K325" r:id="rId27" xr:uid="{0AA36148-A877-4BC6-BEDF-719B873E2A26}"/>
    <hyperlink ref="K331" r:id="rId28" xr:uid="{E2F88DD7-9981-45CC-8B3E-358666AD5BFF}"/>
    <hyperlink ref="K348" r:id="rId29" xr:uid="{652C55EC-1B51-42DC-BA0F-5C2066F8FDDE}"/>
    <hyperlink ref="K374" r:id="rId30" xr:uid="{D6E4A003-A67D-4E4D-BDFA-C299F2B43C28}"/>
    <hyperlink ref="K366" r:id="rId31" xr:uid="{844E9E81-A76D-4B03-9976-00E92B082C26}"/>
    <hyperlink ref="K361" r:id="rId32" xr:uid="{F94C12D9-A392-4CE0-B13E-235377BA5C23}"/>
    <hyperlink ref="K377" r:id="rId33" tooltip="mailto:Diana.Ramon@spsa.pe" display="mailto:Diana.Ramon@spsa.pe" xr:uid="{FD72E666-069D-4E66-82FA-FCFA8F1C509D}"/>
    <hyperlink ref="K378" r:id="rId34" xr:uid="{296BE988-CF51-435D-848E-ED5E75AD5AE3}"/>
    <hyperlink ref="K399" r:id="rId35" xr:uid="{5884DBBF-BFC8-4695-9E7C-6D16D4D0C09B}"/>
    <hyperlink ref="K423" r:id="rId36" xr:uid="{4ABC66C1-D52C-46E8-890B-C04C74BE4D0F}"/>
    <hyperlink ref="K433" r:id="rId37" xr:uid="{3F89EA11-D09F-4E1E-873A-387A62F4A455}"/>
    <hyperlink ref="K439" r:id="rId38" xr:uid="{8198F80A-5912-41FA-88DF-164BF9AFAAE0}"/>
    <hyperlink ref="K437" r:id="rId39" xr:uid="{44128059-1AA5-4C2A-95B2-FE54D4D21799}"/>
    <hyperlink ref="K449" r:id="rId40" xr:uid="{88E989CC-74DD-4E72-A1BC-D87B8CD78C8E}"/>
    <hyperlink ref="K459" r:id="rId41" xr:uid="{9FD8FBA8-9BF4-4BF5-ACDE-5FE7FC0F4371}"/>
    <hyperlink ref="K463" r:id="rId42" xr:uid="{60F92E05-B2F5-4F90-9A49-57F1243BC36A}"/>
    <hyperlink ref="K464" r:id="rId43" xr:uid="{879C86D9-EDCD-4CD3-841E-80ABDF3F0A86}"/>
    <hyperlink ref="K491" r:id="rId44" tooltip="mailto:marita.cantuarias@gmail.com" display="mailto:marita.cantuarias@gmail.com" xr:uid="{9175A5B0-4384-4DAB-A2C1-83C7E5BD268A}"/>
    <hyperlink ref="K497" r:id="rId45" xr:uid="{4329A2A8-C1A5-43A1-8FB1-6EBF2B4A008F}"/>
    <hyperlink ref="K506" r:id="rId46" xr:uid="{EB66C347-4867-48DF-B585-D19F1A7EA90E}"/>
    <hyperlink ref="K502" r:id="rId47" xr:uid="{08364C24-68F7-4B7B-8496-73373FEF41A5}"/>
    <hyperlink ref="K503" r:id="rId48" xr:uid="{C02EE938-2891-4B06-92F5-8DA0E002D5EE}"/>
    <hyperlink ref="K504" r:id="rId49" xr:uid="{F35B7840-7CFC-4536-ACCF-6F3E5AA3F432}"/>
    <hyperlink ref="K505" r:id="rId50" xr:uid="{46D0D0DE-7BD7-4486-B708-53537C950CB0}"/>
    <hyperlink ref="K368" r:id="rId51" xr:uid="{F1ED648F-5726-4888-8CFA-B0DCB9FA8356}"/>
    <hyperlink ref="K385" r:id="rId52" xr:uid="{DEF0660D-1A96-41F5-965C-7FDBB5F929F2}"/>
    <hyperlink ref="K527" r:id="rId53" xr:uid="{97F60A50-945B-4FDC-9530-6BE0F2692640}"/>
    <hyperlink ref="K528" r:id="rId54" xr:uid="{B7D29FFC-F2D2-43CE-84EB-280DDBEFB14B}"/>
    <hyperlink ref="K530" r:id="rId55" xr:uid="{19B96C14-6F9E-4A97-AAEF-91E254603FE1}"/>
    <hyperlink ref="K478" r:id="rId56" xr:uid="{4B5C4B99-48B4-4685-AA30-52004CA9077A}"/>
    <hyperlink ref="K550" r:id="rId57" xr:uid="{0D6CFDBE-84DC-4C69-BF08-A60011F3FD24}"/>
    <hyperlink ref="K551" r:id="rId58" xr:uid="{047D2454-DD87-4A52-877A-07012A74B704}"/>
    <hyperlink ref="K591" r:id="rId59" xr:uid="{DA759BBF-1063-444B-8E78-3D8860A19453}"/>
    <hyperlink ref="K572" r:id="rId60" xr:uid="{B1243F0E-6039-4DE6-8649-0002E42BA0A1}"/>
    <hyperlink ref="K635" r:id="rId61" xr:uid="{38F57590-BCBC-4D1F-9674-D3759F5A5008}"/>
    <hyperlink ref="K671" r:id="rId62" xr:uid="{EAC3E056-EB4C-49B7-B34B-70E856E2C85E}"/>
    <hyperlink ref="K740" r:id="rId63" xr:uid="{4041C854-56CB-47E7-B49B-68B6F92CD150}"/>
    <hyperlink ref="K712" r:id="rId64" xr:uid="{38FCA72C-8F5B-41E9-A338-1325C3D30885}"/>
    <hyperlink ref="K632" r:id="rId65" xr:uid="{E0FB0CB9-0DAF-42C7-8057-F5647B1D84CC}"/>
    <hyperlink ref="K808" r:id="rId66" xr:uid="{FE29F1EC-E144-4209-B93E-661AC17A10A3}"/>
    <hyperlink ref="K810" r:id="rId67" xr:uid="{8639E79C-68C6-4282-9A9C-34B5FA237159}"/>
    <hyperlink ref="K818" r:id="rId68" xr:uid="{40F9F3E4-8048-4F2F-BC33-7D8717044392}"/>
    <hyperlink ref="K825" r:id="rId69" xr:uid="{C77D4478-701A-44D4-A469-A567A210468C}"/>
    <hyperlink ref="K839" r:id="rId70" xr:uid="{9F1FE4E0-5570-4E80-99FB-09BF81018D9E}"/>
    <hyperlink ref="K841" r:id="rId71" xr:uid="{90448B1D-69C3-40D9-A644-2649C484D761}"/>
    <hyperlink ref="K850" r:id="rId72" xr:uid="{83B262CC-6F60-4209-B9E9-6F782462AE53}"/>
    <hyperlink ref="K829" r:id="rId73" xr:uid="{D69A10C1-1036-4F6E-923D-EA1FEF66146F}"/>
  </hyperlinks>
  <pageMargins left="0.7" right="0.7" top="0.75" bottom="0.75" header="0.3" footer="0.3"/>
  <tableParts count="1">
    <tablePart r:id="rId7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901-1772-4343-B67E-4BEF43D03324}">
  <dimension ref="A1:C121"/>
  <sheetViews>
    <sheetView workbookViewId="0">
      <selection activeCell="C1" sqref="C1"/>
    </sheetView>
  </sheetViews>
  <sheetFormatPr defaultColWidth="11.42578125" defaultRowHeight="14.45"/>
  <cols>
    <col min="1" max="1" width="71.85546875" bestFit="1" customWidth="1"/>
    <col min="2" max="2" width="22.85546875" customWidth="1"/>
    <col min="3" max="3" width="20.85546875" customWidth="1"/>
  </cols>
  <sheetData>
    <row r="1" spans="1:3">
      <c r="A1" s="18" t="s">
        <v>9039</v>
      </c>
      <c r="B1" s="18" t="s">
        <v>9040</v>
      </c>
      <c r="C1" s="18" t="s">
        <v>9041</v>
      </c>
    </row>
    <row r="2" spans="1:3">
      <c r="A2" s="18" t="s">
        <v>9042</v>
      </c>
      <c r="B2" s="18" t="s">
        <v>9043</v>
      </c>
      <c r="C2" s="18" t="s">
        <v>291</v>
      </c>
    </row>
    <row r="3" spans="1:3">
      <c r="A3" s="18" t="s">
        <v>9044</v>
      </c>
      <c r="B3" s="18" t="s">
        <v>9045</v>
      </c>
      <c r="C3" s="18" t="s">
        <v>8762</v>
      </c>
    </row>
    <row r="4" spans="1:3">
      <c r="A4" s="18" t="s">
        <v>9046</v>
      </c>
      <c r="B4" s="18" t="s">
        <v>9047</v>
      </c>
      <c r="C4" s="18" t="s">
        <v>8762</v>
      </c>
    </row>
    <row r="5" spans="1:3">
      <c r="A5" s="18" t="s">
        <v>9048</v>
      </c>
      <c r="B5" s="18" t="s">
        <v>9043</v>
      </c>
      <c r="C5" s="18" t="s">
        <v>291</v>
      </c>
    </row>
    <row r="6" spans="1:3">
      <c r="A6" s="18" t="s">
        <v>9049</v>
      </c>
      <c r="B6" s="18" t="s">
        <v>9050</v>
      </c>
      <c r="C6" s="18" t="s">
        <v>6585</v>
      </c>
    </row>
    <row r="7" spans="1:3">
      <c r="A7" s="18" t="s">
        <v>9051</v>
      </c>
      <c r="B7" s="18" t="s">
        <v>9043</v>
      </c>
      <c r="C7" s="18" t="s">
        <v>8762</v>
      </c>
    </row>
    <row r="8" spans="1:3">
      <c r="A8" s="18" t="s">
        <v>9052</v>
      </c>
      <c r="B8" s="18" t="s">
        <v>9053</v>
      </c>
      <c r="C8" s="18" t="s">
        <v>291</v>
      </c>
    </row>
    <row r="9" spans="1:3">
      <c r="A9" s="18" t="s">
        <v>9054</v>
      </c>
      <c r="B9" s="18" t="s">
        <v>9045</v>
      </c>
      <c r="C9" s="18" t="s">
        <v>8762</v>
      </c>
    </row>
    <row r="10" spans="1:3">
      <c r="A10" s="18" t="s">
        <v>9055</v>
      </c>
      <c r="B10" s="18" t="s">
        <v>9045</v>
      </c>
      <c r="C10" s="18" t="s">
        <v>8762</v>
      </c>
    </row>
    <row r="11" spans="1:3">
      <c r="A11" s="18" t="s">
        <v>9056</v>
      </c>
      <c r="B11" s="18" t="s">
        <v>9053</v>
      </c>
      <c r="C11" s="18" t="s">
        <v>291</v>
      </c>
    </row>
    <row r="12" spans="1:3">
      <c r="A12" s="18" t="s">
        <v>9057</v>
      </c>
      <c r="B12" s="18" t="s">
        <v>9053</v>
      </c>
      <c r="C12" s="18" t="s">
        <v>291</v>
      </c>
    </row>
    <row r="13" spans="1:3">
      <c r="A13" s="18" t="s">
        <v>9058</v>
      </c>
      <c r="B13" s="18" t="s">
        <v>9050</v>
      </c>
      <c r="C13" s="18" t="s">
        <v>6585</v>
      </c>
    </row>
    <row r="14" spans="1:3">
      <c r="A14" s="18" t="s">
        <v>9059</v>
      </c>
      <c r="B14" s="18" t="s">
        <v>9059</v>
      </c>
      <c r="C14" s="18" t="s">
        <v>9060</v>
      </c>
    </row>
    <row r="15" spans="1:3">
      <c r="A15" s="18" t="s">
        <v>9061</v>
      </c>
      <c r="B15" s="18" t="s">
        <v>9045</v>
      </c>
      <c r="C15" s="18" t="s">
        <v>8762</v>
      </c>
    </row>
    <row r="16" spans="1:3">
      <c r="A16" s="18" t="s">
        <v>9062</v>
      </c>
      <c r="B16" s="18" t="s">
        <v>9063</v>
      </c>
      <c r="C16" s="18" t="s">
        <v>8762</v>
      </c>
    </row>
    <row r="17" spans="1:3">
      <c r="A17" s="18" t="s">
        <v>9064</v>
      </c>
      <c r="B17" s="18" t="s">
        <v>9053</v>
      </c>
      <c r="C17" s="18" t="s">
        <v>8762</v>
      </c>
    </row>
    <row r="18" spans="1:3">
      <c r="A18" s="18" t="s">
        <v>9065</v>
      </c>
      <c r="B18" s="18" t="s">
        <v>9066</v>
      </c>
      <c r="C18" s="18" t="s">
        <v>8762</v>
      </c>
    </row>
    <row r="19" spans="1:3">
      <c r="A19" s="18" t="s">
        <v>9067</v>
      </c>
      <c r="B19" s="18" t="s">
        <v>9053</v>
      </c>
      <c r="C19" s="18" t="s">
        <v>291</v>
      </c>
    </row>
    <row r="20" spans="1:3">
      <c r="A20" s="18" t="s">
        <v>9068</v>
      </c>
      <c r="B20" s="18" t="s">
        <v>9066</v>
      </c>
      <c r="C20" s="18" t="s">
        <v>8762</v>
      </c>
    </row>
    <row r="21" spans="1:3">
      <c r="A21" s="18" t="s">
        <v>9069</v>
      </c>
      <c r="B21" s="18" t="s">
        <v>9043</v>
      </c>
      <c r="C21" s="18" t="s">
        <v>291</v>
      </c>
    </row>
    <row r="22" spans="1:3">
      <c r="A22" s="18" t="s">
        <v>9070</v>
      </c>
      <c r="B22" s="18" t="s">
        <v>9043</v>
      </c>
      <c r="C22" s="18" t="s">
        <v>291</v>
      </c>
    </row>
    <row r="23" spans="1:3">
      <c r="A23" s="18" t="s">
        <v>9071</v>
      </c>
      <c r="B23" s="18" t="s">
        <v>9043</v>
      </c>
      <c r="C23" s="18" t="s">
        <v>291</v>
      </c>
    </row>
    <row r="24" spans="1:3">
      <c r="A24" s="18" t="s">
        <v>9072</v>
      </c>
      <c r="B24" s="18" t="s">
        <v>9073</v>
      </c>
      <c r="C24" s="18" t="s">
        <v>291</v>
      </c>
    </row>
    <row r="25" spans="1:3">
      <c r="A25" s="18" t="s">
        <v>9074</v>
      </c>
      <c r="B25" s="18" t="s">
        <v>9073</v>
      </c>
      <c r="C25" s="18" t="s">
        <v>291</v>
      </c>
    </row>
    <row r="26" spans="1:3">
      <c r="A26" s="18" t="s">
        <v>9075</v>
      </c>
      <c r="B26" s="18" t="s">
        <v>9073</v>
      </c>
      <c r="C26" s="18" t="s">
        <v>291</v>
      </c>
    </row>
    <row r="27" spans="1:3">
      <c r="A27" s="18" t="s">
        <v>9076</v>
      </c>
      <c r="B27" s="18" t="s">
        <v>9073</v>
      </c>
      <c r="C27" s="18" t="s">
        <v>291</v>
      </c>
    </row>
    <row r="28" spans="1:3">
      <c r="A28" s="18" t="s">
        <v>9077</v>
      </c>
      <c r="B28" s="18" t="s">
        <v>9073</v>
      </c>
      <c r="C28" s="18" t="s">
        <v>291</v>
      </c>
    </row>
    <row r="29" spans="1:3">
      <c r="A29" s="18" t="s">
        <v>9078</v>
      </c>
      <c r="B29" s="18" t="s">
        <v>9073</v>
      </c>
      <c r="C29" s="18" t="s">
        <v>291</v>
      </c>
    </row>
    <row r="30" spans="1:3">
      <c r="A30" s="18" t="s">
        <v>9079</v>
      </c>
      <c r="B30" s="18" t="s">
        <v>9073</v>
      </c>
      <c r="C30" s="18" t="s">
        <v>291</v>
      </c>
    </row>
    <row r="31" spans="1:3">
      <c r="A31" s="18" t="s">
        <v>9080</v>
      </c>
      <c r="B31" s="18" t="s">
        <v>9073</v>
      </c>
      <c r="C31" s="18" t="s">
        <v>291</v>
      </c>
    </row>
    <row r="32" spans="1:3">
      <c r="A32" s="18" t="s">
        <v>9081</v>
      </c>
      <c r="B32" s="18" t="s">
        <v>9073</v>
      </c>
      <c r="C32" s="18" t="s">
        <v>291</v>
      </c>
    </row>
    <row r="33" spans="1:3">
      <c r="A33" s="18" t="s">
        <v>9082</v>
      </c>
      <c r="B33" s="18" t="s">
        <v>9073</v>
      </c>
      <c r="C33" s="18" t="s">
        <v>291</v>
      </c>
    </row>
    <row r="34" spans="1:3">
      <c r="A34" s="18" t="s">
        <v>9083</v>
      </c>
      <c r="B34" s="18" t="s">
        <v>9084</v>
      </c>
      <c r="C34" s="18" t="s">
        <v>291</v>
      </c>
    </row>
    <row r="35" spans="1:3">
      <c r="A35" s="18" t="s">
        <v>9085</v>
      </c>
      <c r="B35" s="18" t="s">
        <v>9073</v>
      </c>
      <c r="C35" s="18" t="s">
        <v>291</v>
      </c>
    </row>
    <row r="36" spans="1:3">
      <c r="A36" s="18" t="s">
        <v>9086</v>
      </c>
      <c r="B36" s="18" t="s">
        <v>9073</v>
      </c>
      <c r="C36" s="18" t="s">
        <v>291</v>
      </c>
    </row>
    <row r="37" spans="1:3">
      <c r="A37" s="18" t="s">
        <v>9087</v>
      </c>
      <c r="B37" s="18" t="s">
        <v>9088</v>
      </c>
      <c r="C37" s="18" t="s">
        <v>8762</v>
      </c>
    </row>
    <row r="38" spans="1:3">
      <c r="A38" s="18" t="s">
        <v>9089</v>
      </c>
      <c r="B38" s="18" t="s">
        <v>9050</v>
      </c>
      <c r="C38" s="18" t="s">
        <v>6585</v>
      </c>
    </row>
    <row r="39" spans="1:3">
      <c r="A39" s="18" t="s">
        <v>9090</v>
      </c>
      <c r="B39" s="18" t="s">
        <v>8734</v>
      </c>
      <c r="C39" s="18" t="s">
        <v>6585</v>
      </c>
    </row>
    <row r="40" spans="1:3">
      <c r="A40" s="18" t="s">
        <v>9091</v>
      </c>
      <c r="B40" s="18" t="s">
        <v>8734</v>
      </c>
      <c r="C40" s="18" t="s">
        <v>298</v>
      </c>
    </row>
    <row r="41" spans="1:3">
      <c r="A41" s="18" t="s">
        <v>9092</v>
      </c>
      <c r="B41" s="18" t="s">
        <v>9092</v>
      </c>
      <c r="C41" s="18" t="s">
        <v>9093</v>
      </c>
    </row>
    <row r="42" spans="1:3">
      <c r="A42" s="18" t="s">
        <v>9094</v>
      </c>
      <c r="B42" s="18" t="s">
        <v>9047</v>
      </c>
      <c r="C42" s="18" t="s">
        <v>291</v>
      </c>
    </row>
    <row r="43" spans="1:3">
      <c r="A43" s="18" t="s">
        <v>9095</v>
      </c>
      <c r="B43" s="18" t="s">
        <v>9084</v>
      </c>
      <c r="C43" s="18" t="s">
        <v>291</v>
      </c>
    </row>
    <row r="44" spans="1:3">
      <c r="A44" s="18" t="s">
        <v>9096</v>
      </c>
      <c r="B44" s="18" t="s">
        <v>9050</v>
      </c>
      <c r="C44" s="18" t="s">
        <v>6585</v>
      </c>
    </row>
    <row r="45" spans="1:3">
      <c r="A45" s="18" t="s">
        <v>9097</v>
      </c>
      <c r="B45" s="18" t="s">
        <v>9043</v>
      </c>
      <c r="C45" s="18" t="s">
        <v>291</v>
      </c>
    </row>
    <row r="46" spans="1:3">
      <c r="A46" s="18" t="s">
        <v>9098</v>
      </c>
      <c r="B46" s="18" t="s">
        <v>9050</v>
      </c>
      <c r="C46" s="18" t="s">
        <v>6585</v>
      </c>
    </row>
    <row r="47" spans="1:3">
      <c r="A47" s="18" t="s">
        <v>9099</v>
      </c>
      <c r="B47" s="18" t="s">
        <v>9050</v>
      </c>
      <c r="C47" s="18" t="s">
        <v>6585</v>
      </c>
    </row>
    <row r="48" spans="1:3">
      <c r="A48" s="18" t="s">
        <v>9100</v>
      </c>
      <c r="B48" s="18" t="s">
        <v>9043</v>
      </c>
      <c r="C48" s="18" t="s">
        <v>291</v>
      </c>
    </row>
    <row r="49" spans="1:3">
      <c r="A49" s="18" t="s">
        <v>9101</v>
      </c>
      <c r="B49" s="18" t="s">
        <v>9043</v>
      </c>
      <c r="C49" s="18" t="s">
        <v>291</v>
      </c>
    </row>
    <row r="50" spans="1:3">
      <c r="A50" s="18" t="s">
        <v>9102</v>
      </c>
      <c r="B50" s="18" t="s">
        <v>9047</v>
      </c>
      <c r="C50" s="18" t="s">
        <v>291</v>
      </c>
    </row>
    <row r="51" spans="1:3">
      <c r="A51" s="18" t="s">
        <v>9103</v>
      </c>
      <c r="B51" s="18" t="s">
        <v>9053</v>
      </c>
      <c r="C51" s="18" t="s">
        <v>291</v>
      </c>
    </row>
    <row r="52" spans="1:3">
      <c r="A52" s="18" t="s">
        <v>9104</v>
      </c>
      <c r="B52" s="18" t="s">
        <v>9047</v>
      </c>
      <c r="C52" s="18" t="s">
        <v>291</v>
      </c>
    </row>
    <row r="53" spans="1:3">
      <c r="A53" s="18" t="s">
        <v>9105</v>
      </c>
      <c r="B53" s="18" t="s">
        <v>9047</v>
      </c>
      <c r="C53" s="18" t="s">
        <v>291</v>
      </c>
    </row>
    <row r="54" spans="1:3">
      <c r="A54" s="18" t="s">
        <v>9106</v>
      </c>
      <c r="B54" s="18" t="s">
        <v>8734</v>
      </c>
      <c r="C54" s="18" t="s">
        <v>298</v>
      </c>
    </row>
    <row r="55" spans="1:3">
      <c r="A55" s="18" t="s">
        <v>9107</v>
      </c>
      <c r="B55" s="18" t="s">
        <v>8734</v>
      </c>
      <c r="C55" s="18" t="s">
        <v>298</v>
      </c>
    </row>
    <row r="56" spans="1:3">
      <c r="A56" s="18" t="s">
        <v>9108</v>
      </c>
      <c r="B56" s="18" t="s">
        <v>8734</v>
      </c>
      <c r="C56" s="18" t="s">
        <v>298</v>
      </c>
    </row>
    <row r="57" spans="1:3">
      <c r="A57" s="18" t="s">
        <v>9109</v>
      </c>
      <c r="B57" s="18" t="s">
        <v>8734</v>
      </c>
      <c r="C57" s="18" t="s">
        <v>298</v>
      </c>
    </row>
    <row r="58" spans="1:3">
      <c r="A58" s="18" t="s">
        <v>9110</v>
      </c>
      <c r="B58" s="18" t="s">
        <v>8734</v>
      </c>
      <c r="C58" s="18" t="s">
        <v>298</v>
      </c>
    </row>
    <row r="59" spans="1:3">
      <c r="A59" s="18" t="s">
        <v>9111</v>
      </c>
      <c r="B59" s="18" t="s">
        <v>9045</v>
      </c>
      <c r="C59" s="18" t="s">
        <v>8762</v>
      </c>
    </row>
    <row r="60" spans="1:3">
      <c r="A60" s="18" t="s">
        <v>9112</v>
      </c>
      <c r="B60" s="18" t="s">
        <v>9045</v>
      </c>
      <c r="C60" s="18" t="s">
        <v>8762</v>
      </c>
    </row>
    <row r="61" spans="1:3">
      <c r="A61" s="18" t="s">
        <v>9113</v>
      </c>
      <c r="B61" s="18" t="s">
        <v>9047</v>
      </c>
      <c r="C61" s="18" t="s">
        <v>8762</v>
      </c>
    </row>
    <row r="62" spans="1:3">
      <c r="A62" s="18" t="s">
        <v>9114</v>
      </c>
      <c r="B62" s="18" t="s">
        <v>9053</v>
      </c>
      <c r="C62" s="18" t="s">
        <v>291</v>
      </c>
    </row>
    <row r="63" spans="1:3">
      <c r="A63" s="18" t="s">
        <v>9115</v>
      </c>
      <c r="B63" s="18" t="s">
        <v>9045</v>
      </c>
      <c r="C63" s="18" t="s">
        <v>8762</v>
      </c>
    </row>
    <row r="64" spans="1:3">
      <c r="A64" s="18" t="s">
        <v>9116</v>
      </c>
      <c r="B64" s="18" t="s">
        <v>9045</v>
      </c>
      <c r="C64" s="18" t="s">
        <v>8762</v>
      </c>
    </row>
    <row r="65" spans="1:3">
      <c r="A65" s="18" t="s">
        <v>9117</v>
      </c>
      <c r="B65" s="18" t="s">
        <v>9045</v>
      </c>
      <c r="C65" s="18" t="s">
        <v>8762</v>
      </c>
    </row>
    <row r="66" spans="1:3">
      <c r="A66" s="18" t="s">
        <v>9118</v>
      </c>
      <c r="B66" s="18" t="s">
        <v>9045</v>
      </c>
      <c r="C66" s="18" t="s">
        <v>8762</v>
      </c>
    </row>
    <row r="67" spans="1:3">
      <c r="A67" s="18" t="s">
        <v>9119</v>
      </c>
      <c r="B67" s="18" t="s">
        <v>9045</v>
      </c>
      <c r="C67" s="18" t="s">
        <v>8762</v>
      </c>
    </row>
    <row r="68" spans="1:3">
      <c r="A68" s="18" t="s">
        <v>9120</v>
      </c>
      <c r="B68" s="18" t="s">
        <v>9066</v>
      </c>
      <c r="C68" s="18" t="s">
        <v>8762</v>
      </c>
    </row>
    <row r="69" spans="1:3">
      <c r="A69" s="18" t="s">
        <v>9121</v>
      </c>
      <c r="B69" s="18" t="s">
        <v>9053</v>
      </c>
      <c r="C69" s="18" t="s">
        <v>8762</v>
      </c>
    </row>
    <row r="70" spans="1:3">
      <c r="A70" s="18" t="s">
        <v>9122</v>
      </c>
      <c r="B70" s="18" t="s">
        <v>9053</v>
      </c>
      <c r="C70" s="18" t="s">
        <v>291</v>
      </c>
    </row>
    <row r="71" spans="1:3">
      <c r="A71" s="18" t="s">
        <v>9123</v>
      </c>
      <c r="B71" s="18" t="s">
        <v>9053</v>
      </c>
      <c r="C71" s="18" t="s">
        <v>291</v>
      </c>
    </row>
    <row r="72" spans="1:3">
      <c r="A72" s="18" t="s">
        <v>9124</v>
      </c>
      <c r="B72" s="18" t="s">
        <v>9053</v>
      </c>
      <c r="C72" s="18" t="s">
        <v>291</v>
      </c>
    </row>
    <row r="73" spans="1:3">
      <c r="A73" s="18" t="s">
        <v>9125</v>
      </c>
      <c r="B73" s="18" t="s">
        <v>9053</v>
      </c>
      <c r="C73" s="18" t="s">
        <v>291</v>
      </c>
    </row>
    <row r="74" spans="1:3">
      <c r="A74" s="18" t="s">
        <v>9126</v>
      </c>
      <c r="B74" s="18" t="s">
        <v>9053</v>
      </c>
      <c r="C74" s="18" t="s">
        <v>8762</v>
      </c>
    </row>
    <row r="75" spans="1:3">
      <c r="A75" s="18" t="s">
        <v>9127</v>
      </c>
      <c r="B75" s="18" t="s">
        <v>9053</v>
      </c>
      <c r="C75" s="18" t="s">
        <v>8762</v>
      </c>
    </row>
    <row r="76" spans="1:3">
      <c r="A76" s="18" t="s">
        <v>9128</v>
      </c>
      <c r="B76" s="18" t="s">
        <v>9053</v>
      </c>
      <c r="C76" s="18" t="s">
        <v>8762</v>
      </c>
    </row>
    <row r="77" spans="1:3">
      <c r="A77" s="18" t="s">
        <v>9129</v>
      </c>
      <c r="B77" s="18" t="s">
        <v>9053</v>
      </c>
      <c r="C77" s="18" t="s">
        <v>8762</v>
      </c>
    </row>
    <row r="78" spans="1:3">
      <c r="A78" s="18" t="s">
        <v>9130</v>
      </c>
      <c r="B78" s="18" t="s">
        <v>9053</v>
      </c>
      <c r="C78" s="18" t="s">
        <v>8762</v>
      </c>
    </row>
    <row r="79" spans="1:3">
      <c r="A79" s="18" t="s">
        <v>9131</v>
      </c>
      <c r="B79" s="18" t="s">
        <v>9053</v>
      </c>
      <c r="C79" s="18" t="s">
        <v>291</v>
      </c>
    </row>
    <row r="80" spans="1:3">
      <c r="A80" s="18" t="s">
        <v>9132</v>
      </c>
      <c r="B80" s="18" t="s">
        <v>9066</v>
      </c>
      <c r="C80" s="18" t="s">
        <v>8762</v>
      </c>
    </row>
    <row r="81" spans="1:3">
      <c r="A81" s="18" t="s">
        <v>9133</v>
      </c>
      <c r="B81" s="18" t="s">
        <v>9043</v>
      </c>
      <c r="C81" s="18" t="s">
        <v>8762</v>
      </c>
    </row>
    <row r="82" spans="1:3">
      <c r="A82" s="18" t="s">
        <v>9134</v>
      </c>
      <c r="B82" s="18" t="s">
        <v>9043</v>
      </c>
      <c r="C82" s="18" t="s">
        <v>8762</v>
      </c>
    </row>
    <row r="83" spans="1:3">
      <c r="A83" s="18" t="s">
        <v>9135</v>
      </c>
      <c r="B83" s="18" t="s">
        <v>9043</v>
      </c>
      <c r="C83" s="18" t="s">
        <v>8762</v>
      </c>
    </row>
    <row r="84" spans="1:3">
      <c r="A84" s="18" t="s">
        <v>9136</v>
      </c>
      <c r="B84" s="18" t="s">
        <v>9043</v>
      </c>
      <c r="C84" s="18" t="s">
        <v>8762</v>
      </c>
    </row>
    <row r="85" spans="1:3">
      <c r="A85" s="18" t="s">
        <v>9137</v>
      </c>
      <c r="B85" s="18" t="s">
        <v>9045</v>
      </c>
      <c r="C85" s="18" t="s">
        <v>8762</v>
      </c>
    </row>
    <row r="86" spans="1:3">
      <c r="A86" s="18" t="s">
        <v>9138</v>
      </c>
      <c r="B86" s="18" t="s">
        <v>9053</v>
      </c>
      <c r="C86" s="18" t="s">
        <v>291</v>
      </c>
    </row>
    <row r="87" spans="1:3">
      <c r="A87" s="18" t="s">
        <v>9139</v>
      </c>
      <c r="B87" s="18" t="s">
        <v>9088</v>
      </c>
      <c r="C87" s="18" t="s">
        <v>8762</v>
      </c>
    </row>
    <row r="88" spans="1:3">
      <c r="A88" s="18" t="s">
        <v>9140</v>
      </c>
      <c r="B88" s="18" t="s">
        <v>9043</v>
      </c>
      <c r="C88" s="18" t="s">
        <v>291</v>
      </c>
    </row>
    <row r="89" spans="1:3">
      <c r="A89" s="18" t="s">
        <v>9141</v>
      </c>
      <c r="B89" s="18" t="s">
        <v>9043</v>
      </c>
      <c r="C89" s="18" t="s">
        <v>291</v>
      </c>
    </row>
    <row r="90" spans="1:3">
      <c r="A90" s="18" t="s">
        <v>9142</v>
      </c>
      <c r="B90" s="18" t="s">
        <v>9053</v>
      </c>
      <c r="C90" s="18" t="s">
        <v>8762</v>
      </c>
    </row>
    <row r="91" spans="1:3">
      <c r="A91" s="18" t="s">
        <v>9143</v>
      </c>
      <c r="B91" s="18" t="s">
        <v>8734</v>
      </c>
      <c r="C91" s="18" t="s">
        <v>298</v>
      </c>
    </row>
    <row r="92" spans="1:3">
      <c r="A92" s="18" t="s">
        <v>9144</v>
      </c>
      <c r="B92" s="18" t="s">
        <v>9053</v>
      </c>
      <c r="C92" s="18" t="s">
        <v>291</v>
      </c>
    </row>
    <row r="93" spans="1:3">
      <c r="A93" s="18" t="s">
        <v>9145</v>
      </c>
      <c r="B93" s="18" t="s">
        <v>9045</v>
      </c>
      <c r="C93" s="18" t="s">
        <v>8762</v>
      </c>
    </row>
    <row r="94" spans="1:3">
      <c r="A94" s="18" t="s">
        <v>9146</v>
      </c>
      <c r="B94" s="18" t="s">
        <v>9053</v>
      </c>
      <c r="C94" s="18" t="s">
        <v>291</v>
      </c>
    </row>
    <row r="95" spans="1:3">
      <c r="A95" s="18" t="s">
        <v>9147</v>
      </c>
      <c r="B95" s="18" t="s">
        <v>9045</v>
      </c>
      <c r="C95" s="18" t="s">
        <v>8762</v>
      </c>
    </row>
    <row r="96" spans="1:3">
      <c r="A96" s="18" t="s">
        <v>9148</v>
      </c>
      <c r="B96" s="18" t="s">
        <v>9053</v>
      </c>
      <c r="C96" s="18" t="s">
        <v>291</v>
      </c>
    </row>
    <row r="97" spans="1:3">
      <c r="A97" s="18" t="s">
        <v>9149</v>
      </c>
      <c r="B97" s="18" t="s">
        <v>9066</v>
      </c>
      <c r="C97" s="18" t="s">
        <v>8762</v>
      </c>
    </row>
    <row r="98" spans="1:3">
      <c r="A98" s="18" t="s">
        <v>9150</v>
      </c>
      <c r="B98" s="18" t="s">
        <v>9073</v>
      </c>
      <c r="C98" s="18" t="s">
        <v>291</v>
      </c>
    </row>
    <row r="99" spans="1:3">
      <c r="A99" t="s">
        <v>6359</v>
      </c>
      <c r="B99" t="s">
        <v>8734</v>
      </c>
      <c r="C99" s="18" t="s">
        <v>298</v>
      </c>
    </row>
    <row r="100" spans="1:3">
      <c r="A100" t="s">
        <v>6352</v>
      </c>
      <c r="B100" t="s">
        <v>437</v>
      </c>
      <c r="C100" s="18" t="s">
        <v>291</v>
      </c>
    </row>
    <row r="101" spans="1:3">
      <c r="A101" t="s">
        <v>6600</v>
      </c>
      <c r="B101" t="s">
        <v>9050</v>
      </c>
      <c r="C101" s="18" t="s">
        <v>6585</v>
      </c>
    </row>
    <row r="102" spans="1:3">
      <c r="A102" t="s">
        <v>6521</v>
      </c>
      <c r="B102" t="s">
        <v>9050</v>
      </c>
      <c r="C102" s="18" t="s">
        <v>6585</v>
      </c>
    </row>
    <row r="103" spans="1:3">
      <c r="A103" t="s">
        <v>6616</v>
      </c>
      <c r="B103" t="s">
        <v>9151</v>
      </c>
      <c r="C103" s="18" t="s">
        <v>291</v>
      </c>
    </row>
    <row r="104" spans="1:3">
      <c r="A104" t="s">
        <v>7065</v>
      </c>
      <c r="B104" t="s">
        <v>9050</v>
      </c>
      <c r="C104" t="s">
        <v>8762</v>
      </c>
    </row>
    <row r="105" spans="1:3">
      <c r="A105" t="s">
        <v>7145</v>
      </c>
      <c r="B105" t="s">
        <v>9151</v>
      </c>
      <c r="C105" s="18" t="s">
        <v>291</v>
      </c>
    </row>
    <row r="106" spans="1:3">
      <c r="A106" t="s">
        <v>7362</v>
      </c>
      <c r="B106" t="s">
        <v>9151</v>
      </c>
      <c r="C106" s="18" t="s">
        <v>291</v>
      </c>
    </row>
    <row r="107" spans="1:3">
      <c r="A107" t="s">
        <v>7382</v>
      </c>
      <c r="B107" t="s">
        <v>9151</v>
      </c>
      <c r="C107" s="18" t="s">
        <v>291</v>
      </c>
    </row>
    <row r="108" spans="1:3">
      <c r="A108" t="s">
        <v>7450</v>
      </c>
      <c r="B108" t="s">
        <v>9045</v>
      </c>
      <c r="C108" t="s">
        <v>8762</v>
      </c>
    </row>
    <row r="109" spans="1:3">
      <c r="A109" t="s">
        <v>7462</v>
      </c>
      <c r="B109" t="s">
        <v>8734</v>
      </c>
      <c r="C109" s="18" t="s">
        <v>298</v>
      </c>
    </row>
    <row r="110" spans="1:3">
      <c r="A110" t="s">
        <v>7495</v>
      </c>
      <c r="B110" t="s">
        <v>8734</v>
      </c>
      <c r="C110" s="18" t="s">
        <v>298</v>
      </c>
    </row>
    <row r="111" spans="1:3">
      <c r="A111" t="s">
        <v>7491</v>
      </c>
      <c r="B111" t="s">
        <v>9151</v>
      </c>
      <c r="C111" t="s">
        <v>291</v>
      </c>
    </row>
    <row r="112" spans="1:3">
      <c r="A112" t="s">
        <v>7433</v>
      </c>
      <c r="B112" t="s">
        <v>439</v>
      </c>
      <c r="C112" t="s">
        <v>291</v>
      </c>
    </row>
    <row r="113" spans="1:3">
      <c r="A113" t="s">
        <v>7599</v>
      </c>
      <c r="B113" t="s">
        <v>437</v>
      </c>
      <c r="C113" t="s">
        <v>291</v>
      </c>
    </row>
    <row r="114" spans="1:3">
      <c r="A114" t="s">
        <v>270</v>
      </c>
      <c r="B114" t="s">
        <v>9151</v>
      </c>
      <c r="C114" t="s">
        <v>8762</v>
      </c>
    </row>
    <row r="115" spans="1:3">
      <c r="A115" t="s">
        <v>7696</v>
      </c>
      <c r="B115" t="s">
        <v>9045</v>
      </c>
      <c r="C115" t="s">
        <v>8762</v>
      </c>
    </row>
    <row r="116" spans="1:3">
      <c r="A116" t="s">
        <v>7701</v>
      </c>
      <c r="B116" s="18" t="s">
        <v>9053</v>
      </c>
      <c r="C116" s="18" t="s">
        <v>291</v>
      </c>
    </row>
    <row r="117" spans="1:3">
      <c r="A117" t="s">
        <v>7728</v>
      </c>
      <c r="B117" s="18" t="s">
        <v>9053</v>
      </c>
      <c r="C117" s="18" t="s">
        <v>291</v>
      </c>
    </row>
    <row r="118" spans="1:3">
      <c r="A118" t="s">
        <v>7864</v>
      </c>
      <c r="B118" t="s">
        <v>9045</v>
      </c>
      <c r="C118" t="s">
        <v>8762</v>
      </c>
    </row>
    <row r="119" spans="1:3">
      <c r="A119" s="115" t="s">
        <v>7884</v>
      </c>
      <c r="B119" s="18" t="s">
        <v>9053</v>
      </c>
      <c r="C119" s="18" t="s">
        <v>291</v>
      </c>
    </row>
    <row r="120" spans="1:3">
      <c r="A120" t="s">
        <v>7435</v>
      </c>
      <c r="B120" s="18" t="s">
        <v>9050</v>
      </c>
      <c r="C120" s="18" t="s">
        <v>6585</v>
      </c>
    </row>
    <row r="121" spans="1:3">
      <c r="A121" t="s">
        <v>7746</v>
      </c>
      <c r="B121" s="18" t="s">
        <v>9050</v>
      </c>
      <c r="C121" s="18" t="s">
        <v>6585</v>
      </c>
    </row>
  </sheetData>
  <autoFilter ref="A1:C121" xr:uid="{C098A901-1772-4343-B67E-4BEF43D0332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4CC3-C1EE-4312-A5CF-2454D3F4B822}">
  <dimension ref="Q128"/>
  <sheetViews>
    <sheetView workbookViewId="0">
      <selection activeCell="T3" sqref="T3"/>
    </sheetView>
  </sheetViews>
  <sheetFormatPr defaultRowHeight="15"/>
  <sheetData>
    <row r="128" spans="17:17">
      <c r="Q128" s="197">
        <f>1/863</f>
        <v>1.1587485515643105E-3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7A260-9BE7-4753-91D9-A33A849EF418}">
  <dimension ref="A1:S34"/>
  <sheetViews>
    <sheetView topLeftCell="J1" workbookViewId="0">
      <pane ySplit="1" topLeftCell="A2" activePane="bottomLeft" state="frozen"/>
      <selection pane="bottomLeft" activeCell="R6" sqref="R6"/>
    </sheetView>
  </sheetViews>
  <sheetFormatPr defaultColWidth="11.42578125" defaultRowHeight="14.45"/>
  <cols>
    <col min="1" max="1" width="12.5703125" customWidth="1"/>
    <col min="2" max="2" width="15.140625" bestFit="1" customWidth="1"/>
    <col min="3" max="3" width="12.140625" customWidth="1"/>
    <col min="4" max="4" width="15.140625" bestFit="1" customWidth="1"/>
    <col min="5" max="5" width="14.5703125" style="1" customWidth="1"/>
    <col min="6" max="6" width="39.5703125" style="2" bestFit="1" customWidth="1"/>
    <col min="7" max="7" width="17.5703125" bestFit="1" customWidth="1"/>
    <col min="8" max="8" width="12.140625" style="1" customWidth="1"/>
    <col min="9" max="9" width="30" customWidth="1"/>
    <col min="11" max="11" width="36.42578125" customWidth="1"/>
    <col min="12" max="12" width="15.42578125" bestFit="1" customWidth="1"/>
    <col min="14" max="14" width="16.42578125" bestFit="1" customWidth="1"/>
    <col min="15" max="15" width="12.5703125" bestFit="1" customWidth="1"/>
    <col min="16" max="16" width="19.42578125" style="10" bestFit="1" customWidth="1"/>
  </cols>
  <sheetData>
    <row r="1" spans="1:19" s="15" customFormat="1" ht="29.1">
      <c r="A1" s="12" t="s">
        <v>9152</v>
      </c>
      <c r="B1" s="12" t="s">
        <v>6329</v>
      </c>
      <c r="C1" s="12" t="s">
        <v>6330</v>
      </c>
      <c r="D1" s="12" t="s">
        <v>280</v>
      </c>
      <c r="E1" s="12" t="s">
        <v>281</v>
      </c>
      <c r="F1" s="12" t="s">
        <v>9153</v>
      </c>
      <c r="G1" s="12" t="s">
        <v>283</v>
      </c>
      <c r="H1" s="12" t="s">
        <v>9154</v>
      </c>
      <c r="I1" s="13" t="s">
        <v>23</v>
      </c>
      <c r="J1" s="12" t="s">
        <v>9155</v>
      </c>
      <c r="K1" s="14" t="s">
        <v>289</v>
      </c>
      <c r="L1" s="12" t="s">
        <v>290</v>
      </c>
      <c r="M1" s="12" t="s">
        <v>291</v>
      </c>
      <c r="N1" s="12" t="s">
        <v>292</v>
      </c>
      <c r="O1" s="12" t="s">
        <v>9156</v>
      </c>
      <c r="P1" s="12" t="s">
        <v>293</v>
      </c>
      <c r="Q1" s="14" t="s">
        <v>294</v>
      </c>
      <c r="R1" s="12" t="s">
        <v>21</v>
      </c>
      <c r="S1" s="12" t="s">
        <v>296</v>
      </c>
    </row>
    <row r="2" spans="1:19" s="1" customFormat="1">
      <c r="A2" s="1" t="s">
        <v>6347</v>
      </c>
      <c r="B2" s="1" t="s">
        <v>9157</v>
      </c>
      <c r="C2" s="1" t="s">
        <v>1067</v>
      </c>
      <c r="D2" s="1" t="s">
        <v>2</v>
      </c>
      <c r="E2" s="1">
        <v>46083004</v>
      </c>
      <c r="F2" s="2" t="s">
        <v>6524</v>
      </c>
      <c r="G2" s="2" t="s">
        <v>6525</v>
      </c>
      <c r="I2" s="7" t="s">
        <v>6526</v>
      </c>
      <c r="J2" s="2" t="s">
        <v>9158</v>
      </c>
      <c r="K2" s="6" t="s">
        <v>6527</v>
      </c>
      <c r="M2" s="1" t="s">
        <v>272</v>
      </c>
      <c r="P2" s="9">
        <v>45719</v>
      </c>
    </row>
    <row r="3" spans="1:19">
      <c r="A3" s="1" t="s">
        <v>6347</v>
      </c>
      <c r="B3" s="1" t="s">
        <v>9157</v>
      </c>
      <c r="C3" s="1" t="s">
        <v>1067</v>
      </c>
      <c r="D3" s="1" t="s">
        <v>2</v>
      </c>
      <c r="E3" s="1">
        <v>8783626</v>
      </c>
      <c r="F3" s="2" t="s">
        <v>297</v>
      </c>
      <c r="J3" t="s">
        <v>298</v>
      </c>
      <c r="K3" t="s">
        <v>300</v>
      </c>
      <c r="P3" s="9">
        <v>45719</v>
      </c>
    </row>
    <row r="4" spans="1:19">
      <c r="A4" s="1" t="s">
        <v>6347</v>
      </c>
      <c r="B4" s="1" t="s">
        <v>9157</v>
      </c>
      <c r="C4" s="1" t="s">
        <v>1067</v>
      </c>
      <c r="D4" s="1" t="s">
        <v>2</v>
      </c>
      <c r="E4" s="1">
        <v>8249657</v>
      </c>
      <c r="F4" s="2" t="s">
        <v>48</v>
      </c>
      <c r="H4" s="1">
        <v>998000612</v>
      </c>
      <c r="I4" s="7" t="s">
        <v>6532</v>
      </c>
      <c r="J4" t="s">
        <v>298</v>
      </c>
      <c r="K4" t="s">
        <v>6533</v>
      </c>
      <c r="M4" s="1" t="s">
        <v>272</v>
      </c>
      <c r="P4" s="9">
        <v>45720</v>
      </c>
    </row>
    <row r="5" spans="1:19">
      <c r="A5" s="1" t="s">
        <v>6347</v>
      </c>
      <c r="B5" s="1" t="s">
        <v>9157</v>
      </c>
      <c r="C5" s="1" t="s">
        <v>1067</v>
      </c>
      <c r="D5" s="1" t="s">
        <v>2</v>
      </c>
      <c r="E5" s="1">
        <v>7777013</v>
      </c>
      <c r="F5" s="2" t="s">
        <v>6535</v>
      </c>
      <c r="H5" s="1">
        <v>991745207</v>
      </c>
      <c r="I5" s="7" t="s">
        <v>6536</v>
      </c>
      <c r="J5" t="s">
        <v>9158</v>
      </c>
      <c r="K5" t="s">
        <v>9159</v>
      </c>
      <c r="P5" s="9">
        <v>45720</v>
      </c>
    </row>
    <row r="6" spans="1:19">
      <c r="A6" s="1" t="s">
        <v>6347</v>
      </c>
      <c r="B6" s="1" t="s">
        <v>9157</v>
      </c>
      <c r="C6" s="1" t="s">
        <v>1067</v>
      </c>
      <c r="D6" s="1" t="s">
        <v>2</v>
      </c>
      <c r="E6" s="1">
        <v>7777013</v>
      </c>
      <c r="F6" s="2" t="s">
        <v>6535</v>
      </c>
      <c r="H6" s="1">
        <v>991745207</v>
      </c>
      <c r="I6" s="7" t="s">
        <v>6536</v>
      </c>
      <c r="J6" t="s">
        <v>9160</v>
      </c>
      <c r="K6" t="s">
        <v>9161</v>
      </c>
      <c r="P6" s="9">
        <v>45720</v>
      </c>
    </row>
    <row r="7" spans="1:19">
      <c r="A7" s="1" t="s">
        <v>6347</v>
      </c>
      <c r="B7" s="1" t="s">
        <v>9157</v>
      </c>
      <c r="C7" s="1" t="s">
        <v>1067</v>
      </c>
      <c r="D7" s="1" t="s">
        <v>2</v>
      </c>
      <c r="E7" s="1">
        <v>10792704</v>
      </c>
      <c r="F7" s="2" t="s">
        <v>6541</v>
      </c>
      <c r="H7" s="1">
        <v>920038478</v>
      </c>
      <c r="K7" t="s">
        <v>6542</v>
      </c>
      <c r="P7" s="9">
        <v>45720</v>
      </c>
      <c r="Q7" t="s">
        <v>9162</v>
      </c>
      <c r="R7" s="4">
        <v>45720</v>
      </c>
    </row>
    <row r="8" spans="1:19">
      <c r="A8" s="1" t="s">
        <v>6347</v>
      </c>
      <c r="B8" s="1" t="s">
        <v>9157</v>
      </c>
      <c r="C8" s="1" t="s">
        <v>1067</v>
      </c>
      <c r="D8" s="1" t="s">
        <v>2</v>
      </c>
      <c r="E8" s="1">
        <v>6934099</v>
      </c>
      <c r="F8" s="2" t="s">
        <v>426</v>
      </c>
      <c r="H8" s="1">
        <v>930873560</v>
      </c>
      <c r="J8" t="s">
        <v>298</v>
      </c>
      <c r="K8" t="s">
        <v>6557</v>
      </c>
      <c r="L8" t="s">
        <v>301</v>
      </c>
      <c r="M8" t="s">
        <v>9163</v>
      </c>
      <c r="N8" t="s">
        <v>6508</v>
      </c>
      <c r="P8" s="9">
        <v>45718</v>
      </c>
    </row>
    <row r="9" spans="1:19">
      <c r="A9" s="1" t="s">
        <v>6347</v>
      </c>
      <c r="B9" s="1" t="s">
        <v>9157</v>
      </c>
      <c r="C9" s="1" t="s">
        <v>1067</v>
      </c>
      <c r="D9" s="1"/>
      <c r="F9" s="2" t="s">
        <v>6560</v>
      </c>
      <c r="J9" t="s">
        <v>9158</v>
      </c>
      <c r="K9" t="s">
        <v>6561</v>
      </c>
      <c r="L9" t="s">
        <v>313</v>
      </c>
      <c r="N9" t="s">
        <v>339</v>
      </c>
      <c r="P9" s="9">
        <v>45719</v>
      </c>
    </row>
    <row r="10" spans="1:19" ht="15.95">
      <c r="A10" s="1" t="s">
        <v>6347</v>
      </c>
      <c r="B10" s="1" t="s">
        <v>9157</v>
      </c>
      <c r="C10" s="1" t="s">
        <v>1067</v>
      </c>
      <c r="D10" s="1" t="s">
        <v>2</v>
      </c>
      <c r="E10" s="1">
        <v>8783626</v>
      </c>
      <c r="F10" s="2" t="s">
        <v>6563</v>
      </c>
      <c r="H10" s="1">
        <v>986616861</v>
      </c>
      <c r="J10" t="s">
        <v>9158</v>
      </c>
      <c r="K10" s="11" t="s">
        <v>9164</v>
      </c>
      <c r="P10" s="9">
        <v>45721</v>
      </c>
    </row>
    <row r="11" spans="1:19" ht="15.95">
      <c r="A11" s="1" t="s">
        <v>6347</v>
      </c>
      <c r="B11" s="1" t="s">
        <v>9157</v>
      </c>
      <c r="C11" s="1" t="s">
        <v>1067</v>
      </c>
      <c r="F11" s="2" t="s">
        <v>67</v>
      </c>
      <c r="J11" t="s">
        <v>298</v>
      </c>
      <c r="K11" s="11" t="s">
        <v>9165</v>
      </c>
      <c r="P11" s="9">
        <v>45719</v>
      </c>
    </row>
    <row r="12" spans="1:19">
      <c r="A12" s="1" t="s">
        <v>6347</v>
      </c>
      <c r="B12" s="1" t="s">
        <v>9157</v>
      </c>
      <c r="C12" s="1" t="s">
        <v>1067</v>
      </c>
      <c r="D12" s="1" t="s">
        <v>2</v>
      </c>
      <c r="E12" s="1">
        <v>6225297</v>
      </c>
      <c r="F12" s="2" t="s">
        <v>6567</v>
      </c>
      <c r="H12" s="1">
        <v>942701006</v>
      </c>
      <c r="I12" s="7" t="s">
        <v>6568</v>
      </c>
      <c r="J12" t="s">
        <v>9158</v>
      </c>
      <c r="K12" t="s">
        <v>6569</v>
      </c>
      <c r="L12" t="s">
        <v>6538</v>
      </c>
      <c r="M12" t="s">
        <v>272</v>
      </c>
      <c r="N12" t="s">
        <v>339</v>
      </c>
      <c r="P12" s="9">
        <v>45719</v>
      </c>
      <c r="Q12" t="s">
        <v>9166</v>
      </c>
      <c r="R12" s="9">
        <v>45721</v>
      </c>
    </row>
    <row r="13" spans="1:19">
      <c r="A13" s="1" t="s">
        <v>6347</v>
      </c>
      <c r="B13" s="1" t="s">
        <v>9157</v>
      </c>
      <c r="C13" s="1" t="s">
        <v>1067</v>
      </c>
      <c r="D13" s="1" t="s">
        <v>2</v>
      </c>
      <c r="E13" s="1">
        <v>40157495</v>
      </c>
      <c r="F13" s="2" t="s">
        <v>6571</v>
      </c>
      <c r="H13" s="1">
        <v>998357430</v>
      </c>
      <c r="I13" s="7" t="s">
        <v>6572</v>
      </c>
      <c r="J13" t="s">
        <v>9158</v>
      </c>
      <c r="K13" t="s">
        <v>6573</v>
      </c>
      <c r="P13" s="9">
        <v>45720</v>
      </c>
      <c r="Q13" t="s">
        <v>9167</v>
      </c>
      <c r="R13" s="9">
        <v>45721</v>
      </c>
      <c r="S13" t="s">
        <v>141</v>
      </c>
    </row>
    <row r="14" spans="1:19">
      <c r="A14" s="1" t="s">
        <v>6347</v>
      </c>
      <c r="B14" s="1" t="s">
        <v>9157</v>
      </c>
      <c r="C14" s="1" t="s">
        <v>1067</v>
      </c>
      <c r="D14" s="1" t="s">
        <v>2</v>
      </c>
      <c r="E14" s="1">
        <v>29561921</v>
      </c>
      <c r="F14" s="2" t="s">
        <v>54</v>
      </c>
      <c r="J14" t="s">
        <v>9160</v>
      </c>
      <c r="K14" t="s">
        <v>6576</v>
      </c>
      <c r="P14" s="9">
        <v>45714</v>
      </c>
      <c r="Q14" t="s">
        <v>9168</v>
      </c>
      <c r="R14" s="4">
        <v>45717</v>
      </c>
      <c r="S14" t="s">
        <v>141</v>
      </c>
    </row>
    <row r="15" spans="1:19">
      <c r="A15" s="1" t="s">
        <v>6347</v>
      </c>
      <c r="B15" s="1" t="s">
        <v>9157</v>
      </c>
      <c r="C15" s="1" t="s">
        <v>1067</v>
      </c>
      <c r="D15" s="1" t="s">
        <v>2</v>
      </c>
      <c r="E15" s="1">
        <v>8243493</v>
      </c>
      <c r="F15" s="2" t="s">
        <v>9169</v>
      </c>
      <c r="G15" s="1" t="s">
        <v>6501</v>
      </c>
      <c r="H15" s="1">
        <v>949953153</v>
      </c>
      <c r="J15" t="s">
        <v>298</v>
      </c>
      <c r="K15" t="s">
        <v>6502</v>
      </c>
      <c r="L15" t="s">
        <v>6359</v>
      </c>
      <c r="M15" t="s">
        <v>272</v>
      </c>
      <c r="P15" s="9">
        <v>45714</v>
      </c>
    </row>
    <row r="16" spans="1:19">
      <c r="A16" s="1" t="s">
        <v>6347</v>
      </c>
      <c r="B16" s="1" t="s">
        <v>9157</v>
      </c>
      <c r="C16" s="1" t="s">
        <v>1067</v>
      </c>
      <c r="D16" s="1" t="s">
        <v>2</v>
      </c>
      <c r="F16" s="2" t="s">
        <v>9170</v>
      </c>
      <c r="H16" s="1">
        <v>994988665</v>
      </c>
      <c r="I16" s="7" t="s">
        <v>310</v>
      </c>
      <c r="J16" t="s">
        <v>9158</v>
      </c>
      <c r="K16" t="s">
        <v>312</v>
      </c>
      <c r="M16" t="s">
        <v>272</v>
      </c>
      <c r="P16" s="9">
        <v>45719</v>
      </c>
    </row>
    <row r="17" spans="1:19">
      <c r="A17" s="1" t="s">
        <v>6347</v>
      </c>
      <c r="B17" s="1" t="s">
        <v>9157</v>
      </c>
      <c r="C17" s="1" t="s">
        <v>1067</v>
      </c>
      <c r="D17" s="1" t="s">
        <v>2</v>
      </c>
      <c r="E17" s="1">
        <v>46699558</v>
      </c>
      <c r="F17" s="2" t="s">
        <v>6579</v>
      </c>
      <c r="H17" s="1">
        <v>992375194</v>
      </c>
      <c r="I17" s="7" t="s">
        <v>6580</v>
      </c>
      <c r="J17" t="s">
        <v>298</v>
      </c>
      <c r="K17" t="s">
        <v>6581</v>
      </c>
      <c r="L17" t="s">
        <v>6359</v>
      </c>
      <c r="P17" s="9">
        <v>45716</v>
      </c>
    </row>
    <row r="18" spans="1:19">
      <c r="A18" s="1" t="s">
        <v>6347</v>
      </c>
      <c r="B18" s="1" t="s">
        <v>9157</v>
      </c>
      <c r="C18" s="1" t="s">
        <v>1067</v>
      </c>
      <c r="D18" s="1" t="s">
        <v>2</v>
      </c>
      <c r="E18" s="1">
        <v>25791542</v>
      </c>
      <c r="F18" s="2" t="s">
        <v>6504</v>
      </c>
      <c r="G18" t="s">
        <v>6505</v>
      </c>
      <c r="H18" s="1">
        <v>994339590</v>
      </c>
      <c r="I18" s="3" t="s">
        <v>6506</v>
      </c>
      <c r="J18" t="s">
        <v>298</v>
      </c>
      <c r="K18" t="s">
        <v>6507</v>
      </c>
      <c r="L18" t="s">
        <v>6359</v>
      </c>
      <c r="M18" t="s">
        <v>272</v>
      </c>
      <c r="P18" s="9">
        <v>45715</v>
      </c>
      <c r="Q18" t="s">
        <v>9171</v>
      </c>
      <c r="R18" s="9">
        <v>45350</v>
      </c>
      <c r="S18" t="s">
        <v>62</v>
      </c>
    </row>
    <row r="19" spans="1:19">
      <c r="A19" s="1" t="s">
        <v>6347</v>
      </c>
      <c r="B19" s="1" t="s">
        <v>9157</v>
      </c>
      <c r="C19" s="1" t="s">
        <v>1067</v>
      </c>
      <c r="D19" s="1" t="s">
        <v>2</v>
      </c>
      <c r="E19" s="1">
        <v>72182950</v>
      </c>
      <c r="F19" s="2" t="s">
        <v>9172</v>
      </c>
      <c r="H19" s="1">
        <v>942117531</v>
      </c>
      <c r="I19" s="3" t="s">
        <v>6588</v>
      </c>
      <c r="J19" t="s">
        <v>298</v>
      </c>
      <c r="K19" t="s">
        <v>6589</v>
      </c>
      <c r="L19" t="s">
        <v>6359</v>
      </c>
      <c r="M19" t="s">
        <v>272</v>
      </c>
      <c r="P19" s="9">
        <v>45721</v>
      </c>
      <c r="Q19" t="s">
        <v>9173</v>
      </c>
      <c r="R19" s="9">
        <v>45721</v>
      </c>
      <c r="S19" t="s">
        <v>141</v>
      </c>
    </row>
    <row r="20" spans="1:19">
      <c r="A20" s="1" t="s">
        <v>6347</v>
      </c>
      <c r="B20" s="1" t="s">
        <v>9157</v>
      </c>
      <c r="C20" s="1" t="s">
        <v>1067</v>
      </c>
      <c r="D20" s="1"/>
      <c r="F20" s="2" t="s">
        <v>6597</v>
      </c>
      <c r="H20" s="1">
        <v>949202327</v>
      </c>
      <c r="I20" s="7" t="s">
        <v>6598</v>
      </c>
      <c r="J20" t="s">
        <v>298</v>
      </c>
      <c r="K20" t="s">
        <v>6599</v>
      </c>
      <c r="L20" t="s">
        <v>6359</v>
      </c>
      <c r="M20" t="s">
        <v>272</v>
      </c>
      <c r="P20" s="9">
        <v>45720</v>
      </c>
      <c r="Q20" t="s">
        <v>6601</v>
      </c>
      <c r="R20" s="8">
        <v>45733</v>
      </c>
      <c r="S20" t="s">
        <v>6584</v>
      </c>
    </row>
    <row r="21" spans="1:19">
      <c r="A21" s="1" t="s">
        <v>6347</v>
      </c>
      <c r="B21" s="1" t="s">
        <v>9157</v>
      </c>
      <c r="C21" s="1" t="s">
        <v>1067</v>
      </c>
      <c r="D21" s="1" t="s">
        <v>2</v>
      </c>
      <c r="E21" s="1">
        <v>7883739</v>
      </c>
      <c r="F21" s="2" t="s">
        <v>6547</v>
      </c>
      <c r="H21" s="1">
        <v>998788741</v>
      </c>
      <c r="J21" t="s">
        <v>298</v>
      </c>
      <c r="K21" t="s">
        <v>6548</v>
      </c>
      <c r="L21" t="s">
        <v>6359</v>
      </c>
      <c r="M21" t="s">
        <v>272</v>
      </c>
      <c r="P21" s="9">
        <v>45714</v>
      </c>
      <c r="Q21" t="s">
        <v>9174</v>
      </c>
      <c r="R21" s="9">
        <v>45720</v>
      </c>
      <c r="S21" t="s">
        <v>141</v>
      </c>
    </row>
    <row r="22" spans="1:19">
      <c r="A22" s="1" t="s">
        <v>6347</v>
      </c>
      <c r="F22" s="2" t="s">
        <v>6550</v>
      </c>
      <c r="H22" s="1">
        <v>49000650</v>
      </c>
      <c r="J22" t="s">
        <v>9160</v>
      </c>
      <c r="K22" t="s">
        <v>6552</v>
      </c>
      <c r="P22" s="9">
        <v>45720</v>
      </c>
      <c r="Q22" t="s">
        <v>9175</v>
      </c>
      <c r="R22" s="9">
        <v>45722</v>
      </c>
      <c r="S22" t="s">
        <v>141</v>
      </c>
    </row>
    <row r="23" spans="1:19">
      <c r="A23" s="1" t="s">
        <v>6347</v>
      </c>
      <c r="B23" s="1" t="s">
        <v>9157</v>
      </c>
      <c r="C23" s="1" t="s">
        <v>1067</v>
      </c>
      <c r="D23" s="1" t="s">
        <v>2</v>
      </c>
      <c r="E23" s="1">
        <v>7006744</v>
      </c>
      <c r="F23" s="2" t="s">
        <v>6602</v>
      </c>
      <c r="H23" s="1">
        <v>954086780</v>
      </c>
      <c r="K23" t="s">
        <v>6603</v>
      </c>
      <c r="P23" s="9">
        <v>45722</v>
      </c>
      <c r="Q23" t="s">
        <v>6604</v>
      </c>
      <c r="R23" s="8">
        <v>45733</v>
      </c>
    </row>
    <row r="24" spans="1:19">
      <c r="A24" s="1" t="s">
        <v>6347</v>
      </c>
      <c r="B24" s="1" t="s">
        <v>9157</v>
      </c>
      <c r="C24" s="1" t="s">
        <v>1067</v>
      </c>
      <c r="D24" s="1" t="s">
        <v>2</v>
      </c>
      <c r="E24" s="1">
        <v>73339945</v>
      </c>
      <c r="F24" t="s">
        <v>6613</v>
      </c>
      <c r="H24" s="1">
        <v>960400899</v>
      </c>
      <c r="I24" s="7" t="s">
        <v>6614</v>
      </c>
      <c r="K24" t="s">
        <v>6615</v>
      </c>
      <c r="L24" t="s">
        <v>9176</v>
      </c>
      <c r="M24" t="s">
        <v>9163</v>
      </c>
      <c r="P24" s="9">
        <v>45723</v>
      </c>
    </row>
    <row r="25" spans="1:19">
      <c r="A25" s="1" t="s">
        <v>6347</v>
      </c>
      <c r="B25" s="1" t="s">
        <v>9157</v>
      </c>
      <c r="C25" s="1" t="s">
        <v>1067</v>
      </c>
      <c r="D25" s="1" t="s">
        <v>2</v>
      </c>
      <c r="E25" s="1">
        <v>7843321</v>
      </c>
      <c r="F25" s="2" t="s">
        <v>6618</v>
      </c>
      <c r="H25" s="1">
        <v>972732022</v>
      </c>
      <c r="K25" t="s">
        <v>6619</v>
      </c>
      <c r="P25" s="9">
        <v>45723</v>
      </c>
    </row>
    <row r="26" spans="1:19">
      <c r="A26" s="1" t="s">
        <v>6347</v>
      </c>
      <c r="B26" s="1" t="s">
        <v>9157</v>
      </c>
      <c r="C26" s="1" t="s">
        <v>1067</v>
      </c>
      <c r="D26" s="1" t="s">
        <v>2</v>
      </c>
      <c r="F26" s="2" t="s">
        <v>6621</v>
      </c>
      <c r="H26" s="16">
        <v>992986082</v>
      </c>
      <c r="J26" t="s">
        <v>9158</v>
      </c>
      <c r="K26" s="16" t="s">
        <v>6622</v>
      </c>
      <c r="L26" t="s">
        <v>313</v>
      </c>
      <c r="P26" s="9">
        <v>45723</v>
      </c>
    </row>
    <row r="27" spans="1:19">
      <c r="A27" s="1" t="s">
        <v>6347</v>
      </c>
      <c r="B27" s="1" t="s">
        <v>9157</v>
      </c>
      <c r="C27" s="1" t="s">
        <v>1067</v>
      </c>
      <c r="D27" s="1" t="s">
        <v>2</v>
      </c>
      <c r="E27" s="1">
        <v>45482869</v>
      </c>
      <c r="F27" t="s">
        <v>9177</v>
      </c>
      <c r="H27">
        <v>980797569</v>
      </c>
      <c r="I27" s="5" t="s">
        <v>6625</v>
      </c>
      <c r="J27" t="s">
        <v>9158</v>
      </c>
      <c r="K27" t="s">
        <v>9178</v>
      </c>
      <c r="M27" t="s">
        <v>272</v>
      </c>
      <c r="P27" s="9">
        <v>45723</v>
      </c>
      <c r="Q27" t="s">
        <v>9179</v>
      </c>
      <c r="R27" s="9">
        <v>45723</v>
      </c>
      <c r="S27" t="s">
        <v>141</v>
      </c>
    </row>
    <row r="28" spans="1:19">
      <c r="A28" s="1" t="s">
        <v>6347</v>
      </c>
      <c r="B28" s="1" t="s">
        <v>9157</v>
      </c>
      <c r="C28" s="1" t="s">
        <v>1067</v>
      </c>
      <c r="D28" s="1" t="s">
        <v>2</v>
      </c>
      <c r="E28" s="1">
        <v>10091783</v>
      </c>
      <c r="F28" s="2" t="s">
        <v>6628</v>
      </c>
      <c r="H28" s="1">
        <v>963898715</v>
      </c>
      <c r="I28" s="7" t="s">
        <v>6629</v>
      </c>
      <c r="K28" t="s">
        <v>6630</v>
      </c>
      <c r="L28" t="s">
        <v>6359</v>
      </c>
      <c r="M28" t="s">
        <v>272</v>
      </c>
      <c r="P28" s="9">
        <v>45723</v>
      </c>
      <c r="Q28" t="s">
        <v>6631</v>
      </c>
      <c r="R28" s="9">
        <v>45723</v>
      </c>
      <c r="S28" t="s">
        <v>141</v>
      </c>
    </row>
    <row r="29" spans="1:19">
      <c r="A29" s="1" t="s">
        <v>6347</v>
      </c>
      <c r="B29" s="1" t="s">
        <v>9157</v>
      </c>
      <c r="C29" s="1" t="s">
        <v>1067</v>
      </c>
      <c r="J29" t="s">
        <v>9158</v>
      </c>
      <c r="K29" t="s">
        <v>6511</v>
      </c>
      <c r="P29" s="9">
        <v>45350</v>
      </c>
    </row>
    <row r="30" spans="1:19">
      <c r="A30" s="1" t="s">
        <v>6347</v>
      </c>
      <c r="B30" s="1" t="s">
        <v>9157</v>
      </c>
      <c r="C30" s="1" t="s">
        <v>1067</v>
      </c>
      <c r="D30" s="1" t="s">
        <v>2</v>
      </c>
      <c r="E30" s="1">
        <v>8248299</v>
      </c>
      <c r="F30" s="2" t="s">
        <v>6641</v>
      </c>
      <c r="I30" s="7" t="s">
        <v>6642</v>
      </c>
      <c r="K30" t="s">
        <v>6643</v>
      </c>
      <c r="P30" s="9">
        <v>45361</v>
      </c>
    </row>
    <row r="31" spans="1:19">
      <c r="A31" s="1" t="s">
        <v>6347</v>
      </c>
      <c r="B31" s="1" t="s">
        <v>9157</v>
      </c>
      <c r="C31" s="1" t="s">
        <v>1067</v>
      </c>
      <c r="J31" t="s">
        <v>9158</v>
      </c>
      <c r="K31" t="s">
        <v>316</v>
      </c>
      <c r="P31" s="9">
        <v>45361</v>
      </c>
    </row>
    <row r="32" spans="1:19">
      <c r="A32" s="1" t="s">
        <v>6347</v>
      </c>
      <c r="B32" s="1" t="s">
        <v>9157</v>
      </c>
      <c r="C32" s="1" t="s">
        <v>1067</v>
      </c>
      <c r="D32" s="1" t="s">
        <v>2</v>
      </c>
      <c r="E32" s="1">
        <v>6927900</v>
      </c>
      <c r="F32" s="2" t="s">
        <v>6510</v>
      </c>
      <c r="K32" t="s">
        <v>9180</v>
      </c>
      <c r="L32" t="s">
        <v>313</v>
      </c>
      <c r="N32" t="s">
        <v>425</v>
      </c>
      <c r="P32" s="9">
        <v>45361</v>
      </c>
    </row>
    <row r="33" spans="1:16">
      <c r="A33" s="1" t="s">
        <v>6347</v>
      </c>
      <c r="B33" s="1" t="s">
        <v>9157</v>
      </c>
      <c r="C33" s="1" t="s">
        <v>1067</v>
      </c>
      <c r="D33" s="1" t="s">
        <v>2</v>
      </c>
      <c r="E33" s="1">
        <v>41128671</v>
      </c>
      <c r="F33" s="2" t="s">
        <v>6651</v>
      </c>
      <c r="J33" t="s">
        <v>298</v>
      </c>
      <c r="K33" t="s">
        <v>9181</v>
      </c>
      <c r="L33" t="s">
        <v>6359</v>
      </c>
      <c r="M33" t="s">
        <v>9182</v>
      </c>
      <c r="P33" s="9">
        <v>45361</v>
      </c>
    </row>
    <row r="34" spans="1:16">
      <c r="F34" s="2" t="s">
        <v>6560</v>
      </c>
      <c r="J34" t="s">
        <v>9158</v>
      </c>
      <c r="K34" t="s">
        <v>6654</v>
      </c>
      <c r="L34" t="s">
        <v>313</v>
      </c>
      <c r="N34" t="s">
        <v>339</v>
      </c>
    </row>
  </sheetData>
  <hyperlinks>
    <hyperlink ref="I2" r:id="rId1" xr:uid="{6CD5D6D4-34D4-411F-85A8-6749A3EADEC4}"/>
    <hyperlink ref="I4" r:id="rId2" xr:uid="{2866CD6D-2A1C-42A3-AF8F-17C00A91EEB5}"/>
    <hyperlink ref="I5" r:id="rId3" xr:uid="{4E987A93-AC15-41C9-82A7-82A58E937D8A}"/>
    <hyperlink ref="I6" r:id="rId4" xr:uid="{F76FDA68-EA8D-4C86-8EDE-77B756C4D8BB}"/>
    <hyperlink ref="I12" r:id="rId5" xr:uid="{E325FC65-0D1A-4F5C-AFD4-98DCAEA14B0A}"/>
    <hyperlink ref="I13" r:id="rId6" xr:uid="{E63DC787-9374-4A5C-ACD6-1C48A0207D51}"/>
    <hyperlink ref="I16" r:id="rId7" xr:uid="{57A668E7-1B0D-42D2-B546-B87BD794D0C3}"/>
    <hyperlink ref="I17" r:id="rId8" xr:uid="{B36FF93D-A26E-41D3-8C3B-919243413F92}"/>
    <hyperlink ref="I19" r:id="rId9" xr:uid="{7B78859F-D6D5-4FB3-A412-9CB3BC4A7B77}"/>
    <hyperlink ref="I18" r:id="rId10" xr:uid="{8528179C-219F-4C66-B0F4-B0C0027BBFF6}"/>
    <hyperlink ref="I20" r:id="rId11" xr:uid="{56CD1DAD-E47C-4BF9-8819-AB517954D0D4}"/>
    <hyperlink ref="I24" r:id="rId12" xr:uid="{8F7B315C-01EA-4BAC-B6B8-F6B1629F446E}"/>
    <hyperlink ref="I27" r:id="rId13" tooltip="mailto:anniekhernandez@gmail.con" display="mailto:anniekhernandez@gmail.con" xr:uid="{C474764F-1E13-4932-82A4-671E42C1025E}"/>
    <hyperlink ref="I28" r:id="rId14" xr:uid="{F7BCCE8C-33C0-479E-8823-4C1D889B1181}"/>
    <hyperlink ref="I30" r:id="rId15" xr:uid="{121FE79A-E26F-4623-ADFE-FA26ECD6014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41A2-149A-423E-B1CC-B4A88B84B56C}">
  <dimension ref="A1:AJ6"/>
  <sheetViews>
    <sheetView workbookViewId="0"/>
  </sheetViews>
  <sheetFormatPr defaultRowHeight="15"/>
  <cols>
    <col min="1" max="1" width="11.5703125" bestFit="1" customWidth="1"/>
    <col min="2" max="2" width="16.140625" bestFit="1" customWidth="1"/>
    <col min="3" max="3" width="23.5703125" bestFit="1" customWidth="1"/>
    <col min="4" max="4" width="13.42578125" bestFit="1" customWidth="1"/>
    <col min="5" max="5" width="18.28515625" bestFit="1" customWidth="1"/>
    <col min="6" max="6" width="23.42578125" bestFit="1" customWidth="1"/>
    <col min="7" max="7" width="15.7109375" bestFit="1" customWidth="1"/>
    <col min="8" max="8" width="32.42578125" bestFit="1" customWidth="1"/>
    <col min="9" max="9" width="13.28515625" bestFit="1" customWidth="1"/>
    <col min="10" max="10" width="12.7109375" bestFit="1" customWidth="1"/>
    <col min="11" max="11" width="33.5703125" bestFit="1" customWidth="1"/>
    <col min="12" max="12" width="13.140625" bestFit="1" customWidth="1"/>
    <col min="13" max="13" width="16.85546875" bestFit="1" customWidth="1"/>
    <col min="14" max="14" width="11.85546875" bestFit="1" customWidth="1"/>
    <col min="15" max="15" width="28" bestFit="1" customWidth="1"/>
    <col min="16" max="16" width="22.140625" bestFit="1" customWidth="1"/>
    <col min="17" max="17" width="56.7109375" bestFit="1" customWidth="1"/>
    <col min="18" max="18" width="20.5703125" bestFit="1" customWidth="1"/>
    <col min="19" max="19" width="16.28515625" bestFit="1" customWidth="1"/>
    <col min="20" max="20" width="23.42578125" bestFit="1" customWidth="1"/>
    <col min="21" max="21" width="13.7109375" bestFit="1" customWidth="1"/>
    <col min="22" max="22" width="23.140625" bestFit="1" customWidth="1"/>
    <col min="23" max="23" width="10.7109375" bestFit="1" customWidth="1"/>
    <col min="24" max="24" width="15.85546875" bestFit="1" customWidth="1"/>
    <col min="25" max="25" width="16.42578125" bestFit="1" customWidth="1"/>
    <col min="26" max="26" width="15.7109375" bestFit="1" customWidth="1"/>
    <col min="27" max="27" width="12.28515625" bestFit="1" customWidth="1"/>
    <col min="28" max="28" width="11.28515625" bestFit="1" customWidth="1"/>
    <col min="29" max="29" width="31" bestFit="1" customWidth="1"/>
    <col min="30" max="30" width="49.140625" bestFit="1" customWidth="1"/>
    <col min="31" max="31" width="32.5703125" bestFit="1" customWidth="1"/>
    <col min="32" max="32" width="26.42578125" bestFit="1" customWidth="1"/>
    <col min="33" max="33" width="20.85546875" bestFit="1" customWidth="1"/>
    <col min="34" max="34" width="22" bestFit="1" customWidth="1"/>
    <col min="35" max="35" width="19" bestFit="1" customWidth="1"/>
    <col min="36" max="36" width="21.85546875" bestFit="1" customWidth="1"/>
  </cols>
  <sheetData>
    <row r="1" spans="1:36">
      <c r="A1" s="71" t="s">
        <v>9183</v>
      </c>
    </row>
    <row r="3" spans="1:36">
      <c r="A3" t="s">
        <v>264</v>
      </c>
      <c r="B3" t="s">
        <v>299</v>
      </c>
      <c r="C3" t="s">
        <v>6329</v>
      </c>
      <c r="D3" t="s">
        <v>6330</v>
      </c>
      <c r="E3" t="s">
        <v>6331</v>
      </c>
      <c r="F3" t="s">
        <v>280</v>
      </c>
      <c r="G3" t="s">
        <v>281</v>
      </c>
      <c r="H3" t="s">
        <v>282</v>
      </c>
      <c r="I3" t="s">
        <v>283</v>
      </c>
      <c r="J3" t="s">
        <v>284</v>
      </c>
      <c r="K3" t="s">
        <v>23</v>
      </c>
      <c r="L3" t="s">
        <v>285</v>
      </c>
      <c r="M3" t="s">
        <v>286</v>
      </c>
      <c r="N3" t="s">
        <v>287</v>
      </c>
      <c r="O3" t="s">
        <v>288</v>
      </c>
      <c r="P3" t="s">
        <v>289</v>
      </c>
      <c r="Q3" t="s">
        <v>290</v>
      </c>
      <c r="R3" t="s">
        <v>291</v>
      </c>
      <c r="S3" t="s">
        <v>292</v>
      </c>
      <c r="T3" t="s">
        <v>293</v>
      </c>
      <c r="U3" t="s">
        <v>294</v>
      </c>
      <c r="V3" t="s">
        <v>21</v>
      </c>
      <c r="W3" t="s">
        <v>296</v>
      </c>
      <c r="X3" t="s">
        <v>6333</v>
      </c>
      <c r="Y3" t="s">
        <v>6334</v>
      </c>
      <c r="Z3" t="s">
        <v>6335</v>
      </c>
      <c r="AA3" t="s">
        <v>6336</v>
      </c>
      <c r="AB3" t="s">
        <v>6337</v>
      </c>
      <c r="AC3" t="s">
        <v>6338</v>
      </c>
      <c r="AD3" t="s">
        <v>6339</v>
      </c>
      <c r="AE3" t="s">
        <v>6340</v>
      </c>
      <c r="AF3" t="s">
        <v>6341</v>
      </c>
      <c r="AG3" t="s">
        <v>6342</v>
      </c>
      <c r="AH3" t="s">
        <v>6343</v>
      </c>
      <c r="AI3" t="s">
        <v>6344</v>
      </c>
      <c r="AJ3" t="s">
        <v>6345</v>
      </c>
    </row>
    <row r="4" spans="1:36" ht="409.6">
      <c r="A4">
        <v>202510</v>
      </c>
      <c r="B4" t="s">
        <v>6347</v>
      </c>
      <c r="C4" t="s">
        <v>6348</v>
      </c>
      <c r="D4" t="s">
        <v>1067</v>
      </c>
      <c r="E4" t="s">
        <v>400</v>
      </c>
      <c r="F4" t="s">
        <v>2</v>
      </c>
      <c r="G4">
        <v>7393822</v>
      </c>
      <c r="H4" t="s">
        <v>7715</v>
      </c>
      <c r="L4">
        <v>26492431</v>
      </c>
      <c r="N4" t="s">
        <v>6498</v>
      </c>
      <c r="O4" t="s">
        <v>299</v>
      </c>
      <c r="P4" s="59" t="s">
        <v>8246</v>
      </c>
      <c r="Q4" t="s">
        <v>6901</v>
      </c>
      <c r="R4" t="s">
        <v>408</v>
      </c>
      <c r="S4" t="s">
        <v>6718</v>
      </c>
      <c r="T4" s="8">
        <v>45951</v>
      </c>
      <c r="U4" s="59" t="s">
        <v>8247</v>
      </c>
      <c r="V4" s="8">
        <v>45972</v>
      </c>
      <c r="W4" t="s">
        <v>141</v>
      </c>
      <c r="X4">
        <v>16</v>
      </c>
      <c r="Y4" t="s">
        <v>141</v>
      </c>
      <c r="Z4" t="s">
        <v>279</v>
      </c>
      <c r="AA4" t="s">
        <v>6355</v>
      </c>
      <c r="AB4" t="s">
        <v>9184</v>
      </c>
      <c r="AC4" t="e">
        <v>#N/A</v>
      </c>
      <c r="AD4" t="e">
        <v>#N/A</v>
      </c>
      <c r="AE4" t="e">
        <v>#N/A</v>
      </c>
      <c r="AF4" t="e">
        <v>#N/A</v>
      </c>
      <c r="AI4" t="s">
        <v>9053</v>
      </c>
      <c r="AJ4" t="s">
        <v>291</v>
      </c>
    </row>
    <row r="5" spans="1:36" ht="409.6">
      <c r="A5">
        <v>202510</v>
      </c>
      <c r="B5" t="s">
        <v>6347</v>
      </c>
      <c r="C5" t="s">
        <v>6348</v>
      </c>
      <c r="D5" t="s">
        <v>1067</v>
      </c>
      <c r="E5" t="s">
        <v>400</v>
      </c>
      <c r="F5" t="s">
        <v>2</v>
      </c>
      <c r="G5">
        <v>7237754</v>
      </c>
      <c r="H5" t="s">
        <v>8209</v>
      </c>
      <c r="J5">
        <v>949271029</v>
      </c>
      <c r="L5">
        <v>26491118</v>
      </c>
      <c r="N5" t="s">
        <v>6498</v>
      </c>
      <c r="O5" t="s">
        <v>299</v>
      </c>
      <c r="P5" s="59" t="s">
        <v>8245</v>
      </c>
      <c r="Q5" t="s">
        <v>6352</v>
      </c>
      <c r="R5" t="s">
        <v>338</v>
      </c>
      <c r="S5" t="s">
        <v>6353</v>
      </c>
      <c r="T5" s="8">
        <v>45951</v>
      </c>
      <c r="U5" s="59" t="s">
        <v>8211</v>
      </c>
      <c r="V5" s="8">
        <v>45954</v>
      </c>
      <c r="W5" t="s">
        <v>141</v>
      </c>
      <c r="X5">
        <v>4</v>
      </c>
      <c r="Y5" t="s">
        <v>141</v>
      </c>
      <c r="Z5" t="s">
        <v>277</v>
      </c>
      <c r="AA5" t="s">
        <v>6355</v>
      </c>
      <c r="AB5" t="s">
        <v>9184</v>
      </c>
      <c r="AC5" t="e">
        <v>#N/A</v>
      </c>
      <c r="AD5" t="e">
        <v>#N/A</v>
      </c>
      <c r="AE5" t="e">
        <v>#N/A</v>
      </c>
      <c r="AF5" t="e">
        <v>#N/A</v>
      </c>
      <c r="AI5" t="s">
        <v>437</v>
      </c>
      <c r="AJ5" t="s">
        <v>291</v>
      </c>
    </row>
    <row r="6" spans="1:36" ht="409.6">
      <c r="A6">
        <v>202510</v>
      </c>
      <c r="B6" t="s">
        <v>6347</v>
      </c>
      <c r="C6" t="s">
        <v>6348</v>
      </c>
      <c r="D6" t="s">
        <v>1067</v>
      </c>
      <c r="E6" t="s">
        <v>400</v>
      </c>
      <c r="F6" t="s">
        <v>2</v>
      </c>
      <c r="G6">
        <v>7237754</v>
      </c>
      <c r="H6" t="s">
        <v>8212</v>
      </c>
      <c r="J6">
        <v>949271029</v>
      </c>
      <c r="K6" t="s">
        <v>8213</v>
      </c>
      <c r="L6" t="s">
        <v>8214</v>
      </c>
      <c r="N6" t="s">
        <v>26</v>
      </c>
      <c r="O6" t="s">
        <v>8215</v>
      </c>
      <c r="P6" s="59" t="s">
        <v>8216</v>
      </c>
      <c r="Q6" t="s">
        <v>6352</v>
      </c>
      <c r="R6" t="s">
        <v>338</v>
      </c>
      <c r="S6" t="s">
        <v>6353</v>
      </c>
      <c r="T6" s="8">
        <v>45939</v>
      </c>
      <c r="U6" s="59" t="s">
        <v>8217</v>
      </c>
      <c r="V6" s="8">
        <v>45972</v>
      </c>
      <c r="W6" t="s">
        <v>141</v>
      </c>
      <c r="X6">
        <v>24</v>
      </c>
      <c r="Y6" t="s">
        <v>141</v>
      </c>
      <c r="Z6" t="s">
        <v>279</v>
      </c>
      <c r="AA6" t="s">
        <v>6355</v>
      </c>
      <c r="AB6" t="s">
        <v>9185</v>
      </c>
      <c r="AC6" t="e">
        <v>#N/A</v>
      </c>
      <c r="AD6" t="e">
        <v>#N/A</v>
      </c>
      <c r="AE6" t="e">
        <v>#N/A</v>
      </c>
      <c r="AF6" t="e">
        <v>#N/A</v>
      </c>
      <c r="AI6" t="s">
        <v>437</v>
      </c>
      <c r="AJ6" t="s">
        <v>291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7362E-472D-4A72-BB0C-9EA8CC6B98BD}">
  <dimension ref="A1:AJ6"/>
  <sheetViews>
    <sheetView workbookViewId="0"/>
  </sheetViews>
  <sheetFormatPr defaultRowHeight="15"/>
  <cols>
    <col min="1" max="1" width="11.5703125" bestFit="1" customWidth="1"/>
    <col min="2" max="2" width="16.140625" bestFit="1" customWidth="1"/>
    <col min="3" max="3" width="23.5703125" bestFit="1" customWidth="1"/>
    <col min="4" max="4" width="13.42578125" bestFit="1" customWidth="1"/>
    <col min="5" max="5" width="18.28515625" bestFit="1" customWidth="1"/>
    <col min="6" max="6" width="23.42578125" bestFit="1" customWidth="1"/>
    <col min="7" max="7" width="15.7109375" bestFit="1" customWidth="1"/>
    <col min="8" max="8" width="32.42578125" bestFit="1" customWidth="1"/>
    <col min="9" max="9" width="13.28515625" bestFit="1" customWidth="1"/>
    <col min="10" max="10" width="12.7109375" bestFit="1" customWidth="1"/>
    <col min="11" max="11" width="33.5703125" bestFit="1" customWidth="1"/>
    <col min="12" max="12" width="13.140625" bestFit="1" customWidth="1"/>
    <col min="13" max="13" width="16.85546875" bestFit="1" customWidth="1"/>
    <col min="14" max="14" width="11.85546875" bestFit="1" customWidth="1"/>
    <col min="15" max="15" width="28" bestFit="1" customWidth="1"/>
    <col min="16" max="16" width="22.140625" bestFit="1" customWidth="1"/>
    <col min="17" max="17" width="56.7109375" bestFit="1" customWidth="1"/>
    <col min="18" max="18" width="20.5703125" bestFit="1" customWidth="1"/>
    <col min="19" max="19" width="16.28515625" bestFit="1" customWidth="1"/>
    <col min="20" max="20" width="23.42578125" bestFit="1" customWidth="1"/>
    <col min="21" max="21" width="13.7109375" bestFit="1" customWidth="1"/>
    <col min="22" max="22" width="23.140625" bestFit="1" customWidth="1"/>
    <col min="23" max="23" width="10.7109375" bestFit="1" customWidth="1"/>
    <col min="24" max="24" width="15.85546875" bestFit="1" customWidth="1"/>
    <col min="25" max="25" width="16.42578125" bestFit="1" customWidth="1"/>
    <col min="26" max="26" width="15.7109375" bestFit="1" customWidth="1"/>
    <col min="27" max="27" width="12.28515625" bestFit="1" customWidth="1"/>
    <col min="28" max="28" width="11.28515625" bestFit="1" customWidth="1"/>
    <col min="29" max="29" width="31" bestFit="1" customWidth="1"/>
    <col min="30" max="30" width="49.140625" bestFit="1" customWidth="1"/>
    <col min="31" max="31" width="32.5703125" bestFit="1" customWidth="1"/>
    <col min="32" max="32" width="26.42578125" bestFit="1" customWidth="1"/>
    <col min="33" max="33" width="20.85546875" bestFit="1" customWidth="1"/>
    <col min="34" max="34" width="22" bestFit="1" customWidth="1"/>
    <col min="35" max="35" width="19" bestFit="1" customWidth="1"/>
    <col min="36" max="36" width="21.85546875" bestFit="1" customWidth="1"/>
  </cols>
  <sheetData>
    <row r="1" spans="1:36">
      <c r="A1" s="71" t="s">
        <v>9183</v>
      </c>
    </row>
    <row r="3" spans="1:36">
      <c r="A3" t="s">
        <v>264</v>
      </c>
      <c r="B3" t="s">
        <v>299</v>
      </c>
      <c r="C3" t="s">
        <v>6329</v>
      </c>
      <c r="D3" t="s">
        <v>6330</v>
      </c>
      <c r="E3" t="s">
        <v>6331</v>
      </c>
      <c r="F3" t="s">
        <v>280</v>
      </c>
      <c r="G3" t="s">
        <v>281</v>
      </c>
      <c r="H3" t="s">
        <v>282</v>
      </c>
      <c r="I3" t="s">
        <v>283</v>
      </c>
      <c r="J3" t="s">
        <v>284</v>
      </c>
      <c r="K3" t="s">
        <v>23</v>
      </c>
      <c r="L3" t="s">
        <v>285</v>
      </c>
      <c r="M3" t="s">
        <v>286</v>
      </c>
      <c r="N3" t="s">
        <v>287</v>
      </c>
      <c r="O3" t="s">
        <v>288</v>
      </c>
      <c r="P3" t="s">
        <v>289</v>
      </c>
      <c r="Q3" t="s">
        <v>290</v>
      </c>
      <c r="R3" t="s">
        <v>291</v>
      </c>
      <c r="S3" t="s">
        <v>292</v>
      </c>
      <c r="T3" t="s">
        <v>293</v>
      </c>
      <c r="U3" t="s">
        <v>294</v>
      </c>
      <c r="V3" t="s">
        <v>21</v>
      </c>
      <c r="W3" t="s">
        <v>296</v>
      </c>
      <c r="X3" t="s">
        <v>6333</v>
      </c>
      <c r="Y3" t="s">
        <v>6334</v>
      </c>
      <c r="Z3" t="s">
        <v>6335</v>
      </c>
      <c r="AA3" t="s">
        <v>6336</v>
      </c>
      <c r="AB3" t="s">
        <v>6337</v>
      </c>
      <c r="AC3" t="s">
        <v>6338</v>
      </c>
      <c r="AD3" t="s">
        <v>6339</v>
      </c>
      <c r="AE3" t="s">
        <v>6340</v>
      </c>
      <c r="AF3" t="s">
        <v>6341</v>
      </c>
      <c r="AG3" t="s">
        <v>6342</v>
      </c>
      <c r="AH3" t="s">
        <v>6343</v>
      </c>
      <c r="AI3" t="s">
        <v>6344</v>
      </c>
      <c r="AJ3" t="s">
        <v>6345</v>
      </c>
    </row>
    <row r="4" spans="1:36" ht="409.6">
      <c r="A4">
        <v>202510</v>
      </c>
      <c r="B4" t="s">
        <v>6347</v>
      </c>
      <c r="C4" t="s">
        <v>6348</v>
      </c>
      <c r="D4" t="s">
        <v>1067</v>
      </c>
      <c r="E4" t="s">
        <v>400</v>
      </c>
      <c r="F4" t="s">
        <v>2</v>
      </c>
      <c r="G4">
        <v>7393822</v>
      </c>
      <c r="H4" t="s">
        <v>7715</v>
      </c>
      <c r="L4">
        <v>26492431</v>
      </c>
      <c r="N4" t="s">
        <v>6498</v>
      </c>
      <c r="O4" t="s">
        <v>299</v>
      </c>
      <c r="P4" s="59" t="s">
        <v>8246</v>
      </c>
      <c r="Q4" t="s">
        <v>6901</v>
      </c>
      <c r="R4" t="s">
        <v>408</v>
      </c>
      <c r="S4" t="s">
        <v>6718</v>
      </c>
      <c r="T4" s="8">
        <v>45951</v>
      </c>
      <c r="U4" s="59" t="s">
        <v>8247</v>
      </c>
      <c r="V4" s="8">
        <v>45972</v>
      </c>
      <c r="W4" t="s">
        <v>141</v>
      </c>
      <c r="X4">
        <v>16</v>
      </c>
      <c r="Y4" t="s">
        <v>141</v>
      </c>
      <c r="Z4" t="s">
        <v>279</v>
      </c>
      <c r="AA4" t="s">
        <v>6355</v>
      </c>
      <c r="AB4" t="s">
        <v>9184</v>
      </c>
      <c r="AC4" t="e">
        <v>#N/A</v>
      </c>
      <c r="AD4" t="e">
        <v>#N/A</v>
      </c>
      <c r="AE4" t="e">
        <v>#N/A</v>
      </c>
      <c r="AF4" t="e">
        <v>#N/A</v>
      </c>
      <c r="AI4" t="s">
        <v>9053</v>
      </c>
      <c r="AJ4" t="s">
        <v>291</v>
      </c>
    </row>
    <row r="5" spans="1:36" ht="409.6">
      <c r="A5">
        <v>202510</v>
      </c>
      <c r="B5" t="s">
        <v>6347</v>
      </c>
      <c r="C5" t="s">
        <v>6348</v>
      </c>
      <c r="D5" t="s">
        <v>1067</v>
      </c>
      <c r="E5" t="s">
        <v>400</v>
      </c>
      <c r="F5" t="s">
        <v>2</v>
      </c>
      <c r="G5">
        <v>7237754</v>
      </c>
      <c r="H5" t="s">
        <v>8209</v>
      </c>
      <c r="J5">
        <v>949271029</v>
      </c>
      <c r="L5">
        <v>26491118</v>
      </c>
      <c r="N5" t="s">
        <v>6498</v>
      </c>
      <c r="O5" t="s">
        <v>299</v>
      </c>
      <c r="P5" s="59" t="s">
        <v>8245</v>
      </c>
      <c r="Q5" t="s">
        <v>6352</v>
      </c>
      <c r="R5" t="s">
        <v>338</v>
      </c>
      <c r="S5" t="s">
        <v>6353</v>
      </c>
      <c r="T5" s="8">
        <v>45951</v>
      </c>
      <c r="U5" s="59" t="s">
        <v>8211</v>
      </c>
      <c r="V5" s="8">
        <v>45954</v>
      </c>
      <c r="W5" t="s">
        <v>141</v>
      </c>
      <c r="X5">
        <v>4</v>
      </c>
      <c r="Y5" t="s">
        <v>141</v>
      </c>
      <c r="Z5" t="s">
        <v>277</v>
      </c>
      <c r="AA5" t="s">
        <v>6355</v>
      </c>
      <c r="AB5" t="s">
        <v>9184</v>
      </c>
      <c r="AC5" t="e">
        <v>#N/A</v>
      </c>
      <c r="AD5" t="e">
        <v>#N/A</v>
      </c>
      <c r="AE5" t="e">
        <v>#N/A</v>
      </c>
      <c r="AF5" t="e">
        <v>#N/A</v>
      </c>
      <c r="AI5" t="s">
        <v>437</v>
      </c>
      <c r="AJ5" t="s">
        <v>291</v>
      </c>
    </row>
    <row r="6" spans="1:36" ht="409.6">
      <c r="A6">
        <v>202510</v>
      </c>
      <c r="B6" t="s">
        <v>6347</v>
      </c>
      <c r="C6" t="s">
        <v>6348</v>
      </c>
      <c r="D6" t="s">
        <v>1067</v>
      </c>
      <c r="E6" t="s">
        <v>400</v>
      </c>
      <c r="F6" t="s">
        <v>2</v>
      </c>
      <c r="G6">
        <v>7237754</v>
      </c>
      <c r="H6" t="s">
        <v>8212</v>
      </c>
      <c r="J6">
        <v>949271029</v>
      </c>
      <c r="K6" t="s">
        <v>8213</v>
      </c>
      <c r="L6" t="s">
        <v>8214</v>
      </c>
      <c r="N6" t="s">
        <v>26</v>
      </c>
      <c r="O6" t="s">
        <v>8215</v>
      </c>
      <c r="P6" s="59" t="s">
        <v>8216</v>
      </c>
      <c r="Q6" t="s">
        <v>6352</v>
      </c>
      <c r="R6" t="s">
        <v>338</v>
      </c>
      <c r="S6" t="s">
        <v>6353</v>
      </c>
      <c r="T6" s="8">
        <v>45939</v>
      </c>
      <c r="U6" s="59" t="s">
        <v>8217</v>
      </c>
      <c r="V6" s="8">
        <v>45972</v>
      </c>
      <c r="W6" t="s">
        <v>141</v>
      </c>
      <c r="X6">
        <v>24</v>
      </c>
      <c r="Y6" t="s">
        <v>141</v>
      </c>
      <c r="Z6" t="s">
        <v>279</v>
      </c>
      <c r="AA6" t="s">
        <v>6355</v>
      </c>
      <c r="AB6" t="s">
        <v>9185</v>
      </c>
      <c r="AC6" t="e">
        <v>#N/A</v>
      </c>
      <c r="AD6" t="e">
        <v>#N/A</v>
      </c>
      <c r="AE6" t="e">
        <v>#N/A</v>
      </c>
      <c r="AF6" t="e">
        <v>#N/A</v>
      </c>
      <c r="AI6" t="s">
        <v>437</v>
      </c>
      <c r="AJ6" t="s">
        <v>291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D08D-AC17-4C10-BC28-AC98CC3EC46B}">
  <dimension ref="A1:D218"/>
  <sheetViews>
    <sheetView topLeftCell="A179" workbookViewId="0">
      <selection activeCell="A192" sqref="A192"/>
    </sheetView>
  </sheetViews>
  <sheetFormatPr defaultRowHeight="15"/>
  <cols>
    <col min="1" max="1" width="19.42578125" style="8" bestFit="1" customWidth="1"/>
    <col min="2" max="2" width="12.7109375" bestFit="1" customWidth="1"/>
    <col min="3" max="3" width="11.7109375" bestFit="1" customWidth="1"/>
    <col min="4" max="6" width="12.85546875" bestFit="1" customWidth="1"/>
    <col min="7" max="201" width="11.7109375" bestFit="1" customWidth="1"/>
    <col min="202" max="202" width="12.85546875" bestFit="1" customWidth="1"/>
    <col min="203" max="214" width="11.7109375" bestFit="1" customWidth="1"/>
    <col min="215" max="215" width="11.140625" bestFit="1" customWidth="1"/>
    <col min="216" max="216" width="12.85546875" bestFit="1" customWidth="1"/>
  </cols>
  <sheetData>
    <row r="1" spans="1:2">
      <c r="A1" s="157" t="s">
        <v>285</v>
      </c>
      <c r="B1" s="8" t="s">
        <v>9186</v>
      </c>
    </row>
    <row r="2" spans="1:2">
      <c r="A2" s="157" t="s">
        <v>264</v>
      </c>
      <c r="B2" s="8" t="s">
        <v>9186</v>
      </c>
    </row>
    <row r="3" spans="1:2">
      <c r="A3"/>
    </row>
    <row r="4" spans="1:2">
      <c r="A4" s="157" t="s">
        <v>290</v>
      </c>
      <c r="B4" s="8" t="s">
        <v>9187</v>
      </c>
    </row>
    <row r="5" spans="1:2">
      <c r="A5" s="8" t="s">
        <v>6352</v>
      </c>
      <c r="B5">
        <v>4</v>
      </c>
    </row>
    <row r="6" spans="1:2">
      <c r="A6" s="8" t="s">
        <v>270</v>
      </c>
      <c r="B6">
        <v>1</v>
      </c>
    </row>
    <row r="7" spans="1:2">
      <c r="A7" s="8" t="s">
        <v>6901</v>
      </c>
      <c r="B7">
        <v>4</v>
      </c>
    </row>
    <row r="8" spans="1:2">
      <c r="A8" s="8" t="s">
        <v>313</v>
      </c>
      <c r="B8">
        <v>8</v>
      </c>
    </row>
    <row r="9" spans="1:2">
      <c r="A9" s="8" t="s">
        <v>6700</v>
      </c>
      <c r="B9">
        <v>2</v>
      </c>
    </row>
    <row r="10" spans="1:2">
      <c r="A10" s="8" t="s">
        <v>6538</v>
      </c>
      <c r="B10">
        <v>2</v>
      </c>
    </row>
    <row r="11" spans="1:2">
      <c r="A11" s="8" t="s">
        <v>6600</v>
      </c>
      <c r="B11">
        <v>1</v>
      </c>
    </row>
    <row r="12" spans="1:2">
      <c r="A12" s="8" t="s">
        <v>9188</v>
      </c>
      <c r="B12">
        <v>1</v>
      </c>
    </row>
    <row r="13" spans="1:2">
      <c r="A13" s="8" t="s">
        <v>274</v>
      </c>
      <c r="B13">
        <v>23</v>
      </c>
    </row>
    <row r="14" spans="1:2">
      <c r="A14"/>
    </row>
    <row r="15" spans="1:2">
      <c r="A15"/>
    </row>
    <row r="16" spans="1:2">
      <c r="A16"/>
    </row>
    <row r="17" spans="1:2">
      <c r="A17"/>
    </row>
    <row r="18" spans="1:2">
      <c r="A18"/>
    </row>
    <row r="19" spans="1:2">
      <c r="A19"/>
    </row>
    <row r="20" spans="1:2">
      <c r="A20"/>
    </row>
    <row r="21" spans="1:2">
      <c r="A21"/>
    </row>
    <row r="22" spans="1:2">
      <c r="A22"/>
    </row>
    <row r="23" spans="1:2">
      <c r="A23"/>
    </row>
    <row r="24" spans="1:2">
      <c r="A24"/>
    </row>
    <row r="25" spans="1:2">
      <c r="A25"/>
    </row>
    <row r="26" spans="1:2">
      <c r="A26"/>
    </row>
    <row r="27" spans="1:2">
      <c r="A27" s="158" t="s">
        <v>264</v>
      </c>
      <c r="B27" s="158" t="s">
        <v>9189</v>
      </c>
    </row>
    <row r="28" spans="1:2">
      <c r="A28" s="159">
        <v>45870</v>
      </c>
      <c r="B28">
        <v>7</v>
      </c>
    </row>
    <row r="29" spans="1:2">
      <c r="A29" s="159">
        <v>45901</v>
      </c>
      <c r="B29">
        <v>3</v>
      </c>
    </row>
    <row r="30" spans="1:2">
      <c r="A30" s="159">
        <v>45931</v>
      </c>
      <c r="B30">
        <v>4</v>
      </c>
    </row>
    <row r="31" spans="1:2">
      <c r="A31" s="159">
        <v>45962</v>
      </c>
      <c r="B31">
        <v>3</v>
      </c>
    </row>
    <row r="32" spans="1:2">
      <c r="A32" s="159">
        <v>45992</v>
      </c>
      <c r="B32">
        <v>2</v>
      </c>
    </row>
    <row r="33" spans="1:2">
      <c r="A33" s="159">
        <v>46023</v>
      </c>
      <c r="B33">
        <v>0</v>
      </c>
    </row>
    <row r="34" spans="1:2">
      <c r="A34" s="159">
        <v>46054</v>
      </c>
      <c r="B34">
        <v>0</v>
      </c>
    </row>
    <row r="35" spans="1:2">
      <c r="A35" s="159"/>
    </row>
    <row r="36" spans="1:2">
      <c r="A36" s="159"/>
    </row>
    <row r="37" spans="1:2">
      <c r="A37" s="159"/>
    </row>
    <row r="38" spans="1:2">
      <c r="A38" s="159"/>
    </row>
    <row r="39" spans="1:2">
      <c r="A39" s="159"/>
    </row>
    <row r="40" spans="1:2">
      <c r="A40" s="159"/>
    </row>
    <row r="41" spans="1:2">
      <c r="A41" s="159"/>
    </row>
    <row r="42" spans="1:2">
      <c r="A42"/>
    </row>
    <row r="43" spans="1:2">
      <c r="A43"/>
    </row>
    <row r="44" spans="1:2">
      <c r="A44"/>
    </row>
    <row r="45" spans="1:2">
      <c r="A45"/>
    </row>
    <row r="46" spans="1:2">
      <c r="A46"/>
    </row>
    <row r="47" spans="1:2">
      <c r="A47"/>
    </row>
    <row r="48" spans="1:2">
      <c r="A48"/>
    </row>
    <row r="49" spans="1:2">
      <c r="A49"/>
    </row>
    <row r="50" spans="1:2">
      <c r="A50"/>
    </row>
    <row r="51" spans="1:2">
      <c r="A51"/>
    </row>
    <row r="52" spans="1:2">
      <c r="A52" s="157" t="s">
        <v>285</v>
      </c>
      <c r="B52" s="8" t="s">
        <v>9186</v>
      </c>
    </row>
    <row r="53" spans="1:2">
      <c r="A53" s="157" t="s">
        <v>296</v>
      </c>
      <c r="B53" s="8" t="s">
        <v>9186</v>
      </c>
    </row>
    <row r="54" spans="1:2">
      <c r="A54"/>
    </row>
    <row r="55" spans="1:2">
      <c r="A55" s="157" t="s">
        <v>264</v>
      </c>
      <c r="B55" s="8" t="s">
        <v>9187</v>
      </c>
    </row>
    <row r="56" spans="1:2">
      <c r="A56">
        <v>202510</v>
      </c>
      <c r="B56">
        <v>3</v>
      </c>
    </row>
    <row r="57" spans="1:2">
      <c r="A57">
        <v>202511</v>
      </c>
      <c r="B57">
        <v>1</v>
      </c>
    </row>
    <row r="58" spans="1:2">
      <c r="A58">
        <v>202512</v>
      </c>
      <c r="B58">
        <v>2</v>
      </c>
    </row>
    <row r="59" spans="1:2">
      <c r="A59">
        <v>202602</v>
      </c>
      <c r="B59">
        <v>3</v>
      </c>
    </row>
    <row r="60" spans="1:2">
      <c r="A60">
        <v>202603</v>
      </c>
      <c r="B60">
        <v>1</v>
      </c>
    </row>
    <row r="61" spans="1:2">
      <c r="A61" s="8" t="s">
        <v>274</v>
      </c>
      <c r="B61" s="8">
        <v>10</v>
      </c>
    </row>
    <row r="62" spans="1:2">
      <c r="A62"/>
    </row>
    <row r="63" spans="1:2">
      <c r="A63"/>
    </row>
    <row r="64" spans="1:2">
      <c r="A64"/>
    </row>
    <row r="65" spans="1:3">
      <c r="A65"/>
    </row>
    <row r="66" spans="1:3">
      <c r="A66"/>
    </row>
    <row r="67" spans="1:3">
      <c r="A67"/>
    </row>
    <row r="68" spans="1:3">
      <c r="A68"/>
    </row>
    <row r="69" spans="1:3">
      <c r="A69"/>
    </row>
    <row r="70" spans="1:3">
      <c r="A70"/>
    </row>
    <row r="71" spans="1:3">
      <c r="A71"/>
    </row>
    <row r="72" spans="1:3">
      <c r="A72"/>
    </row>
    <row r="73" spans="1:3">
      <c r="A73"/>
    </row>
    <row r="74" spans="1:3">
      <c r="A74"/>
    </row>
    <row r="75" spans="1:3">
      <c r="A75"/>
    </row>
    <row r="76" spans="1:3">
      <c r="A76"/>
    </row>
    <row r="77" spans="1:3">
      <c r="A77"/>
    </row>
    <row r="78" spans="1:3">
      <c r="A78"/>
    </row>
    <row r="79" spans="1:3">
      <c r="A79"/>
    </row>
    <row r="80" spans="1:3">
      <c r="A80" s="158" t="s">
        <v>264</v>
      </c>
      <c r="B80" s="158" t="s">
        <v>6819</v>
      </c>
      <c r="C80" s="158" t="s">
        <v>400</v>
      </c>
    </row>
    <row r="81" spans="1:2">
      <c r="A81" s="159">
        <v>45870</v>
      </c>
      <c r="B81">
        <v>47</v>
      </c>
    </row>
    <row r="82" spans="1:2">
      <c r="A82" s="159">
        <v>45901</v>
      </c>
      <c r="B82">
        <v>38</v>
      </c>
    </row>
    <row r="83" spans="1:2">
      <c r="A83" s="159">
        <v>45931</v>
      </c>
      <c r="B83">
        <v>34</v>
      </c>
    </row>
    <row r="84" spans="1:2">
      <c r="A84" s="159">
        <v>45962</v>
      </c>
      <c r="B84">
        <v>12</v>
      </c>
    </row>
    <row r="85" spans="1:2">
      <c r="A85" s="159">
        <v>45992</v>
      </c>
      <c r="B85">
        <v>27</v>
      </c>
    </row>
    <row r="86" spans="1:2">
      <c r="A86" s="159">
        <v>46023</v>
      </c>
      <c r="B86">
        <v>33</v>
      </c>
    </row>
    <row r="87" spans="1:2">
      <c r="A87" s="159">
        <v>46054</v>
      </c>
      <c r="B87">
        <v>3</v>
      </c>
    </row>
    <row r="88" spans="1:2">
      <c r="A88" s="159"/>
    </row>
    <row r="89" spans="1:2">
      <c r="A89" s="159"/>
    </row>
    <row r="90" spans="1:2">
      <c r="A90" s="159"/>
    </row>
    <row r="91" spans="1:2">
      <c r="A91" s="159"/>
    </row>
    <row r="92" spans="1:2">
      <c r="A92" s="159"/>
    </row>
    <row r="93" spans="1:2">
      <c r="A93" s="159"/>
    </row>
    <row r="94" spans="1:2">
      <c r="A94" s="158" t="s">
        <v>264</v>
      </c>
      <c r="B94" s="158" t="s">
        <v>6819</v>
      </c>
    </row>
    <row r="95" spans="1:2">
      <c r="A95" s="159">
        <v>45870</v>
      </c>
      <c r="B95">
        <v>47</v>
      </c>
    </row>
    <row r="96" spans="1:2">
      <c r="A96" s="159">
        <v>45901</v>
      </c>
      <c r="B96">
        <v>38</v>
      </c>
    </row>
    <row r="97" spans="1:2">
      <c r="A97" s="159">
        <v>45931</v>
      </c>
      <c r="B97">
        <v>34</v>
      </c>
    </row>
    <row r="98" spans="1:2">
      <c r="A98" s="159">
        <v>45962</v>
      </c>
      <c r="B98">
        <v>12</v>
      </c>
    </row>
    <row r="99" spans="1:2">
      <c r="A99" s="159">
        <v>45992</v>
      </c>
      <c r="B99">
        <v>27</v>
      </c>
    </row>
    <row r="100" spans="1:2">
      <c r="A100" s="159">
        <v>46023</v>
      </c>
      <c r="B100">
        <v>33</v>
      </c>
    </row>
    <row r="101" spans="1:2">
      <c r="A101" s="159">
        <v>46054</v>
      </c>
      <c r="B101">
        <v>3</v>
      </c>
    </row>
    <row r="102" spans="1:2">
      <c r="A102"/>
    </row>
    <row r="103" spans="1:2">
      <c r="A103"/>
    </row>
    <row r="104" spans="1:2">
      <c r="A104"/>
    </row>
    <row r="105" spans="1:2">
      <c r="A105"/>
    </row>
    <row r="106" spans="1:2">
      <c r="A106"/>
    </row>
    <row r="107" spans="1:2">
      <c r="A107"/>
    </row>
    <row r="108" spans="1:2">
      <c r="A108"/>
    </row>
    <row r="109" spans="1:2">
      <c r="A109"/>
    </row>
    <row r="110" spans="1:2">
      <c r="A110"/>
    </row>
    <row r="111" spans="1:2">
      <c r="A111"/>
    </row>
    <row r="112" spans="1:2">
      <c r="A112"/>
    </row>
    <row r="113" spans="1:4">
      <c r="A113" s="157" t="s">
        <v>9190</v>
      </c>
      <c r="B113" s="157" t="s">
        <v>287</v>
      </c>
      <c r="C113" s="8"/>
      <c r="D113" s="8"/>
    </row>
    <row r="114" spans="1:4">
      <c r="A114" s="157" t="s">
        <v>264</v>
      </c>
      <c r="B114" s="8" t="s">
        <v>6498</v>
      </c>
      <c r="C114" s="8" t="s">
        <v>298</v>
      </c>
      <c r="D114" s="8" t="s">
        <v>274</v>
      </c>
    </row>
    <row r="115" spans="1:4">
      <c r="A115">
        <v>202502</v>
      </c>
      <c r="B115">
        <v>5</v>
      </c>
      <c r="C115">
        <v>72</v>
      </c>
      <c r="D115">
        <v>77</v>
      </c>
    </row>
    <row r="116" spans="1:4">
      <c r="A116">
        <v>202503</v>
      </c>
      <c r="B116">
        <v>77</v>
      </c>
      <c r="C116">
        <v>104</v>
      </c>
      <c r="D116">
        <v>181</v>
      </c>
    </row>
    <row r="117" spans="1:4">
      <c r="A117">
        <v>202504</v>
      </c>
      <c r="B117">
        <v>66</v>
      </c>
      <c r="C117">
        <v>33</v>
      </c>
      <c r="D117">
        <v>99</v>
      </c>
    </row>
    <row r="118" spans="1:4">
      <c r="A118">
        <v>202505</v>
      </c>
      <c r="B118">
        <v>42</v>
      </c>
      <c r="C118">
        <v>17</v>
      </c>
      <c r="D118">
        <v>59</v>
      </c>
    </row>
    <row r="119" spans="1:4">
      <c r="A119">
        <v>202506</v>
      </c>
      <c r="B119">
        <v>31</v>
      </c>
      <c r="C119">
        <v>5</v>
      </c>
      <c r="D119">
        <v>36</v>
      </c>
    </row>
    <row r="120" spans="1:4">
      <c r="A120">
        <v>202507</v>
      </c>
      <c r="B120">
        <v>32</v>
      </c>
      <c r="C120">
        <v>8</v>
      </c>
      <c r="D120">
        <v>40</v>
      </c>
    </row>
    <row r="121" spans="1:4">
      <c r="A121">
        <v>202508</v>
      </c>
      <c r="B121">
        <v>49</v>
      </c>
      <c r="C121">
        <v>7</v>
      </c>
      <c r="D121">
        <v>56</v>
      </c>
    </row>
    <row r="122" spans="1:4">
      <c r="A122">
        <v>202509</v>
      </c>
      <c r="B122">
        <v>39</v>
      </c>
      <c r="C122">
        <v>3</v>
      </c>
      <c r="D122">
        <v>42</v>
      </c>
    </row>
    <row r="123" spans="1:4">
      <c r="A123">
        <v>202510</v>
      </c>
      <c r="B123">
        <v>26</v>
      </c>
      <c r="C123">
        <v>12</v>
      </c>
      <c r="D123">
        <v>38</v>
      </c>
    </row>
    <row r="124" spans="1:4">
      <c r="A124">
        <v>202511</v>
      </c>
      <c r="B124">
        <v>11</v>
      </c>
      <c r="C124">
        <v>6</v>
      </c>
      <c r="D124">
        <v>17</v>
      </c>
    </row>
    <row r="125" spans="1:4">
      <c r="A125">
        <v>202512</v>
      </c>
      <c r="B125">
        <v>24</v>
      </c>
      <c r="C125">
        <v>5</v>
      </c>
      <c r="D125">
        <v>29</v>
      </c>
    </row>
    <row r="126" spans="1:4">
      <c r="A126">
        <v>202601</v>
      </c>
      <c r="B126">
        <v>32</v>
      </c>
      <c r="C126">
        <v>3</v>
      </c>
      <c r="D126">
        <v>35</v>
      </c>
    </row>
    <row r="127" spans="1:4">
      <c r="A127">
        <v>202602</v>
      </c>
      <c r="B127">
        <v>51</v>
      </c>
      <c r="C127">
        <v>11</v>
      </c>
      <c r="D127">
        <v>62</v>
      </c>
    </row>
    <row r="128" spans="1:4">
      <c r="A128" s="8" t="s">
        <v>274</v>
      </c>
      <c r="B128" s="8">
        <v>485</v>
      </c>
      <c r="C128" s="8">
        <v>286</v>
      </c>
      <c r="D128" s="8">
        <v>771</v>
      </c>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2">
      <c r="A145"/>
    </row>
    <row r="146" spans="1:2">
      <c r="A146" s="157" t="s">
        <v>285</v>
      </c>
      <c r="B146" s="8" t="s">
        <v>9191</v>
      </c>
    </row>
    <row r="147" spans="1:2">
      <c r="A147" s="157" t="s">
        <v>264</v>
      </c>
      <c r="B147" s="8" t="s">
        <v>9186</v>
      </c>
    </row>
    <row r="148" spans="1:2">
      <c r="A148"/>
    </row>
    <row r="149" spans="1:2">
      <c r="A149" s="157" t="s">
        <v>290</v>
      </c>
      <c r="B149" s="8" t="s">
        <v>9187</v>
      </c>
    </row>
    <row r="150" spans="1:2">
      <c r="A150" s="8" t="s">
        <v>7319</v>
      </c>
      <c r="B150">
        <v>1</v>
      </c>
    </row>
    <row r="151" spans="1:2">
      <c r="A151" s="8" t="s">
        <v>6352</v>
      </c>
      <c r="B151">
        <v>74</v>
      </c>
    </row>
    <row r="152" spans="1:2">
      <c r="A152" s="8" t="s">
        <v>6781</v>
      </c>
      <c r="B152">
        <v>3</v>
      </c>
    </row>
    <row r="153" spans="1:2">
      <c r="A153" s="8" t="s">
        <v>7864</v>
      </c>
      <c r="B153">
        <v>1</v>
      </c>
    </row>
    <row r="154" spans="1:2">
      <c r="A154" s="8" t="s">
        <v>7304</v>
      </c>
      <c r="B154">
        <v>1</v>
      </c>
    </row>
    <row r="155" spans="1:2">
      <c r="A155" s="8" t="s">
        <v>7599</v>
      </c>
      <c r="B155">
        <v>3</v>
      </c>
    </row>
    <row r="156" spans="1:2">
      <c r="A156" s="8" t="s">
        <v>9192</v>
      </c>
      <c r="B156">
        <v>1</v>
      </c>
    </row>
    <row r="157" spans="1:2">
      <c r="A157" s="8" t="s">
        <v>7901</v>
      </c>
      <c r="B157">
        <v>1</v>
      </c>
    </row>
    <row r="158" spans="1:2">
      <c r="A158" s="8" t="s">
        <v>8288</v>
      </c>
      <c r="B158">
        <v>1</v>
      </c>
    </row>
    <row r="159" spans="1:2">
      <c r="A159" s="8" t="s">
        <v>9193</v>
      </c>
      <c r="B159">
        <v>1</v>
      </c>
    </row>
    <row r="160" spans="1:2">
      <c r="A160" s="8" t="s">
        <v>270</v>
      </c>
      <c r="B160">
        <v>28</v>
      </c>
    </row>
    <row r="161" spans="1:2">
      <c r="A161" s="8" t="s">
        <v>6521</v>
      </c>
      <c r="B161">
        <v>7</v>
      </c>
    </row>
    <row r="162" spans="1:2">
      <c r="A162" s="8" t="s">
        <v>6359</v>
      </c>
      <c r="B162">
        <v>6</v>
      </c>
    </row>
    <row r="163" spans="1:2">
      <c r="A163" s="8" t="s">
        <v>6901</v>
      </c>
      <c r="B163">
        <v>6</v>
      </c>
    </row>
    <row r="164" spans="1:2">
      <c r="A164" s="8" t="s">
        <v>9194</v>
      </c>
      <c r="B164">
        <v>2</v>
      </c>
    </row>
    <row r="165" spans="1:2">
      <c r="A165" s="8" t="s">
        <v>313</v>
      </c>
      <c r="B165">
        <v>73</v>
      </c>
    </row>
    <row r="166" spans="1:2">
      <c r="A166" s="8" t="s">
        <v>6700</v>
      </c>
      <c r="B166">
        <v>7</v>
      </c>
    </row>
    <row r="167" spans="1:2">
      <c r="A167" s="8" t="s">
        <v>9195</v>
      </c>
      <c r="B167">
        <v>1</v>
      </c>
    </row>
    <row r="168" spans="1:2">
      <c r="A168" s="8" t="s">
        <v>7491</v>
      </c>
      <c r="B168">
        <v>1</v>
      </c>
    </row>
    <row r="169" spans="1:2">
      <c r="A169" s="8" t="s">
        <v>6538</v>
      </c>
      <c r="B169">
        <v>12</v>
      </c>
    </row>
    <row r="170" spans="1:2">
      <c r="A170" s="8" t="s">
        <v>7696</v>
      </c>
      <c r="B170">
        <v>1</v>
      </c>
    </row>
    <row r="171" spans="1:2">
      <c r="A171" s="8" t="s">
        <v>301</v>
      </c>
      <c r="B171">
        <v>13</v>
      </c>
    </row>
    <row r="172" spans="1:2">
      <c r="A172" s="8" t="s">
        <v>7224</v>
      </c>
      <c r="B172">
        <v>5</v>
      </c>
    </row>
    <row r="173" spans="1:2">
      <c r="A173" s="8" t="s">
        <v>7495</v>
      </c>
      <c r="B173">
        <v>1</v>
      </c>
    </row>
    <row r="174" spans="1:2">
      <c r="A174" s="8" t="s">
        <v>7746</v>
      </c>
      <c r="B174">
        <v>3</v>
      </c>
    </row>
    <row r="175" spans="1:2">
      <c r="A175" s="8" t="s">
        <v>274</v>
      </c>
      <c r="B175">
        <v>253</v>
      </c>
    </row>
    <row r="176" spans="1:2">
      <c r="A176"/>
    </row>
    <row r="177" spans="1:3">
      <c r="A177"/>
    </row>
    <row r="178" spans="1:3">
      <c r="A178"/>
    </row>
    <row r="179" spans="1:3">
      <c r="A179"/>
    </row>
    <row r="180" spans="1:3">
      <c r="A180"/>
    </row>
    <row r="181" spans="1:3">
      <c r="A181"/>
    </row>
    <row r="182" spans="1:3">
      <c r="A182"/>
    </row>
    <row r="183" spans="1:3">
      <c r="A183"/>
    </row>
    <row r="184" spans="1:3">
      <c r="A184"/>
    </row>
    <row r="185" spans="1:3">
      <c r="A185"/>
    </row>
    <row r="186" spans="1:3">
      <c r="A186"/>
    </row>
    <row r="187" spans="1:3">
      <c r="A187"/>
    </row>
    <row r="188" spans="1:3">
      <c r="A188" s="157" t="s">
        <v>285</v>
      </c>
      <c r="B188" s="8" t="s">
        <v>9191</v>
      </c>
    </row>
    <row r="189" spans="1:3">
      <c r="A189"/>
    </row>
    <row r="190" spans="1:3">
      <c r="A190" s="157" t="s">
        <v>264</v>
      </c>
      <c r="B190" s="8" t="s">
        <v>9196</v>
      </c>
      <c r="C190" s="8" t="s">
        <v>9197</v>
      </c>
    </row>
    <row r="191" spans="1:3">
      <c r="A191">
        <v>202508</v>
      </c>
      <c r="B191">
        <v>54</v>
      </c>
      <c r="C191">
        <v>54</v>
      </c>
    </row>
    <row r="192" spans="1:3">
      <c r="A192">
        <v>202509</v>
      </c>
      <c r="B192">
        <v>40</v>
      </c>
      <c r="C192">
        <v>40</v>
      </c>
    </row>
    <row r="193" spans="1:3">
      <c r="A193">
        <v>202510</v>
      </c>
      <c r="B193">
        <v>34</v>
      </c>
      <c r="C193">
        <v>34</v>
      </c>
    </row>
    <row r="194" spans="1:3">
      <c r="A194">
        <v>202511</v>
      </c>
      <c r="B194">
        <v>15</v>
      </c>
      <c r="C194">
        <v>15</v>
      </c>
    </row>
    <row r="195" spans="1:3">
      <c r="A195">
        <v>202512</v>
      </c>
      <c r="B195">
        <v>28</v>
      </c>
      <c r="C195">
        <v>28</v>
      </c>
    </row>
    <row r="196" spans="1:3">
      <c r="A196">
        <v>202601</v>
      </c>
      <c r="B196">
        <v>35</v>
      </c>
      <c r="C196">
        <v>32</v>
      </c>
    </row>
    <row r="197" spans="1:3">
      <c r="A197">
        <v>202602</v>
      </c>
      <c r="B197">
        <v>60</v>
      </c>
      <c r="C197">
        <v>47</v>
      </c>
    </row>
    <row r="198" spans="1:3">
      <c r="A198" s="8" t="s">
        <v>274</v>
      </c>
      <c r="B198" s="8">
        <v>266</v>
      </c>
      <c r="C198" s="8">
        <v>250</v>
      </c>
    </row>
    <row r="199" spans="1:3">
      <c r="A199"/>
    </row>
    <row r="200" spans="1:3">
      <c r="A200"/>
    </row>
    <row r="201" spans="1:3">
      <c r="A201"/>
    </row>
    <row r="202" spans="1:3">
      <c r="A202"/>
    </row>
    <row r="203" spans="1:3">
      <c r="A203"/>
    </row>
    <row r="204" spans="1:3">
      <c r="A204"/>
    </row>
    <row r="205" spans="1:3">
      <c r="A205"/>
    </row>
    <row r="206" spans="1:3">
      <c r="A206"/>
    </row>
    <row r="207" spans="1:3">
      <c r="A207"/>
    </row>
    <row r="208" spans="1:3">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sheetData>
  <pageMargins left="0.7" right="0.7" top="0.75" bottom="0.75" header="0.3" footer="0.3"/>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F513-4CA7-4F7A-8A7F-DDD89802BD81}">
  <dimension ref="E2:M25"/>
  <sheetViews>
    <sheetView showGridLines="0" workbookViewId="0">
      <selection activeCell="F12" sqref="F12"/>
    </sheetView>
  </sheetViews>
  <sheetFormatPr defaultColWidth="8.85546875" defaultRowHeight="14.45"/>
  <cols>
    <col min="1" max="4" width="6" customWidth="1"/>
    <col min="5" max="5" width="17.140625" customWidth="1"/>
    <col min="6" max="6" width="62.85546875" customWidth="1"/>
    <col min="7" max="8" width="9.140625" style="10"/>
    <col min="10" max="10" width="18.5703125" style="10" customWidth="1"/>
    <col min="11" max="11" width="58.5703125" style="10" bestFit="1" customWidth="1"/>
    <col min="12" max="13" width="9.140625" style="10"/>
  </cols>
  <sheetData>
    <row r="2" spans="5:13">
      <c r="E2" s="42" t="s">
        <v>291</v>
      </c>
      <c r="F2" s="42" t="s">
        <v>290</v>
      </c>
      <c r="G2" s="43" t="s">
        <v>157</v>
      </c>
      <c r="H2" s="43" t="s">
        <v>141</v>
      </c>
    </row>
    <row r="3" spans="5:13">
      <c r="E3" s="325" t="s">
        <v>9198</v>
      </c>
      <c r="F3" s="45" t="s">
        <v>6352</v>
      </c>
      <c r="G3" s="44">
        <f>VLOOKUP(F3,Hoja2!A:B,2,0)</f>
        <v>10</v>
      </c>
      <c r="H3" s="44">
        <f>VLOOKUP(F3,Hoja2!A:C,3,0)</f>
        <v>7</v>
      </c>
    </row>
    <row r="4" spans="5:13">
      <c r="E4" s="326"/>
      <c r="F4" s="45" t="s">
        <v>9199</v>
      </c>
      <c r="G4" s="44" t="e">
        <f>VLOOKUP(F4,Hoja2!A:B,2,0)</f>
        <v>#N/A</v>
      </c>
      <c r="H4" s="44" t="e">
        <f>VLOOKUP(F4,Hoja2!A:C,3,0)</f>
        <v>#N/A</v>
      </c>
    </row>
    <row r="5" spans="5:13">
      <c r="E5" s="327"/>
      <c r="F5" s="51" t="s">
        <v>9200</v>
      </c>
      <c r="G5" s="50" t="e">
        <f>SUM(G3:G4)</f>
        <v>#N/A</v>
      </c>
      <c r="H5" s="50" t="e">
        <f>SUM(H3:H4)</f>
        <v>#N/A</v>
      </c>
    </row>
    <row r="6" spans="5:13">
      <c r="E6" s="325" t="s">
        <v>9201</v>
      </c>
      <c r="F6" s="45" t="s">
        <v>301</v>
      </c>
      <c r="G6" s="44">
        <f>VLOOKUP(F6,Hoja2!A:B,2,0)</f>
        <v>0</v>
      </c>
      <c r="H6" s="44">
        <f>VLOOKUP(F6,Hoja2!A:C,3,0)</f>
        <v>1</v>
      </c>
    </row>
    <row r="7" spans="5:13">
      <c r="E7" s="326"/>
      <c r="F7" s="45" t="s">
        <v>313</v>
      </c>
      <c r="G7" s="44">
        <f>VLOOKUP(F7,Hoja2!A:B,2,0)</f>
        <v>9</v>
      </c>
      <c r="H7" s="44">
        <f>VLOOKUP(F7,Hoja2!A:C,3,0)</f>
        <v>12</v>
      </c>
    </row>
    <row r="8" spans="5:13">
      <c r="E8" s="326"/>
      <c r="F8" s="45" t="s">
        <v>368</v>
      </c>
      <c r="G8" s="44" t="e">
        <f>VLOOKUP(F8,Hoja2!A:B,2,0)</f>
        <v>#N/A</v>
      </c>
      <c r="H8" s="44" t="e">
        <f>VLOOKUP(F8,Hoja2!A:C,3,0)</f>
        <v>#N/A</v>
      </c>
    </row>
    <row r="9" spans="5:13" ht="18.600000000000001">
      <c r="E9" s="326"/>
      <c r="F9" s="45" t="s">
        <v>6359</v>
      </c>
      <c r="G9" s="44" t="e">
        <f>VLOOKUP(F9,Hoja2!A:B,2,0)</f>
        <v>#N/A</v>
      </c>
      <c r="H9" s="44" t="e">
        <f>VLOOKUP(F9,Hoja2!A:C,3,0)</f>
        <v>#N/A</v>
      </c>
      <c r="K9" s="49" t="s">
        <v>358</v>
      </c>
    </row>
    <row r="10" spans="5:13" ht="18.600000000000001">
      <c r="E10" s="327"/>
      <c r="F10" s="51" t="s">
        <v>9200</v>
      </c>
      <c r="G10" s="50" t="e">
        <f>SUM(G6:G9)</f>
        <v>#N/A</v>
      </c>
      <c r="H10" s="50" t="e">
        <f>SUM(H6:H9)</f>
        <v>#N/A</v>
      </c>
      <c r="K10" s="49"/>
    </row>
    <row r="11" spans="5:13">
      <c r="E11" s="44" t="s">
        <v>339</v>
      </c>
      <c r="F11" s="45" t="s">
        <v>6781</v>
      </c>
      <c r="G11" s="44" t="e">
        <f>VLOOKUP(F11,Hoja2!A:B,2,0)</f>
        <v>#N/A</v>
      </c>
      <c r="H11" s="44" t="e">
        <f>VLOOKUP(F11,Hoja2!A:C,3,0)</f>
        <v>#N/A</v>
      </c>
      <c r="J11" s="43" t="s">
        <v>291</v>
      </c>
      <c r="K11" s="43" t="s">
        <v>290</v>
      </c>
      <c r="L11" s="43" t="s">
        <v>157</v>
      </c>
      <c r="M11" s="43" t="s">
        <v>141</v>
      </c>
    </row>
    <row r="12" spans="5:13">
      <c r="E12" s="325" t="s">
        <v>9202</v>
      </c>
      <c r="F12" s="45" t="s">
        <v>9194</v>
      </c>
      <c r="G12" s="44" t="e">
        <f>VLOOKUP(F12,Hoja2!A:B,2,0)</f>
        <v>#N/A</v>
      </c>
      <c r="H12" s="44" t="e">
        <f>VLOOKUP(F12,Hoja2!A:C,3,0)</f>
        <v>#N/A</v>
      </c>
      <c r="J12" s="44" t="s">
        <v>9201</v>
      </c>
      <c r="K12" s="44" t="s">
        <v>313</v>
      </c>
      <c r="L12" s="44">
        <v>2</v>
      </c>
      <c r="M12" s="44"/>
    </row>
    <row r="13" spans="5:13">
      <c r="E13" s="326"/>
      <c r="F13" s="45" t="s">
        <v>6616</v>
      </c>
      <c r="G13" s="44" t="e">
        <f>VLOOKUP(F13,Hoja2!A:B,2,0)</f>
        <v>#N/A</v>
      </c>
      <c r="H13" s="44" t="e">
        <f>VLOOKUP(F13,Hoja2!A:C,3,0)</f>
        <v>#N/A</v>
      </c>
      <c r="J13" s="44" t="s">
        <v>9203</v>
      </c>
      <c r="K13" s="44" t="s">
        <v>6616</v>
      </c>
      <c r="L13" s="44">
        <v>1</v>
      </c>
      <c r="M13" s="44"/>
    </row>
    <row r="14" spans="5:13">
      <c r="E14" s="326"/>
      <c r="F14" s="45" t="s">
        <v>9204</v>
      </c>
      <c r="G14" s="44" t="e">
        <f>VLOOKUP(F14,Hoja2!A:B,2,0)</f>
        <v>#N/A</v>
      </c>
      <c r="H14" s="44" t="e">
        <f>VLOOKUP(F14,Hoja2!A:C,3,0)</f>
        <v>#N/A</v>
      </c>
      <c r="J14" s="44" t="s">
        <v>9203</v>
      </c>
      <c r="K14" s="44" t="s">
        <v>9194</v>
      </c>
      <c r="L14" s="44">
        <v>1</v>
      </c>
      <c r="M14" s="44">
        <v>1</v>
      </c>
    </row>
    <row r="15" spans="5:13">
      <c r="E15" s="326"/>
      <c r="F15" s="45" t="s">
        <v>9205</v>
      </c>
      <c r="G15" s="44" t="e">
        <f>VLOOKUP(F15,Hoja2!A:B,2,0)</f>
        <v>#N/A</v>
      </c>
      <c r="H15" s="44" t="e">
        <f>VLOOKUP(F15,Hoja2!A:C,3,0)</f>
        <v>#N/A</v>
      </c>
      <c r="J15" s="44" t="s">
        <v>9198</v>
      </c>
      <c r="K15" s="44" t="s">
        <v>6352</v>
      </c>
      <c r="L15" s="44">
        <v>3</v>
      </c>
      <c r="M15" s="44">
        <v>8</v>
      </c>
    </row>
    <row r="16" spans="5:13">
      <c r="E16" s="327"/>
      <c r="F16" s="51" t="s">
        <v>9200</v>
      </c>
      <c r="G16" s="50" t="e">
        <f>SUM(G12:G15)</f>
        <v>#N/A</v>
      </c>
      <c r="H16" s="50" t="e">
        <f>SUM(H12:H15)</f>
        <v>#N/A</v>
      </c>
      <c r="J16" s="44"/>
      <c r="K16" s="44"/>
      <c r="L16" s="44"/>
      <c r="M16" s="44"/>
    </row>
    <row r="17" spans="5:13">
      <c r="E17" s="325" t="s">
        <v>9206</v>
      </c>
      <c r="F17" s="45" t="s">
        <v>7145</v>
      </c>
      <c r="G17" s="44" t="e">
        <f>VLOOKUP(F17,Hoja2!A:B,2,0)</f>
        <v>#N/A</v>
      </c>
      <c r="H17" s="44" t="e">
        <f>VLOOKUP(F17,Hoja2!A:C,3,0)</f>
        <v>#N/A</v>
      </c>
      <c r="J17" s="48"/>
      <c r="K17" s="48" t="s">
        <v>274</v>
      </c>
      <c r="L17" s="48">
        <v>6</v>
      </c>
      <c r="M17" s="48">
        <v>9</v>
      </c>
    </row>
    <row r="18" spans="5:13">
      <c r="E18" s="326"/>
      <c r="F18" s="45" t="s">
        <v>9207</v>
      </c>
      <c r="G18" s="44" t="e">
        <f>VLOOKUP(F18,Hoja2!A:B,2,0)</f>
        <v>#N/A</v>
      </c>
      <c r="H18" s="44" t="e">
        <f>VLOOKUP(F18,Hoja2!A:C,3,0)</f>
        <v>#N/A</v>
      </c>
    </row>
    <row r="19" spans="5:13">
      <c r="E19" s="326"/>
      <c r="F19" s="45" t="s">
        <v>9208</v>
      </c>
      <c r="G19" s="44" t="e">
        <f>VLOOKUP(F19,Hoja2!A:B,2,0)</f>
        <v>#N/A</v>
      </c>
      <c r="H19" s="44" t="e">
        <f>VLOOKUP(F19,Hoja2!A:C,3,0)</f>
        <v>#N/A</v>
      </c>
    </row>
    <row r="20" spans="5:13">
      <c r="E20" s="326"/>
      <c r="F20" s="45" t="s">
        <v>7065</v>
      </c>
      <c r="G20" s="44" t="e">
        <f>VLOOKUP(F20,Hoja2!A:B,2,0)</f>
        <v>#N/A</v>
      </c>
      <c r="H20" s="44" t="e">
        <f>VLOOKUP(F20,Hoja2!A:C,3,0)</f>
        <v>#N/A</v>
      </c>
    </row>
    <row r="21" spans="5:13">
      <c r="E21" s="327"/>
      <c r="F21" s="54" t="s">
        <v>9200</v>
      </c>
      <c r="G21" s="55" t="e">
        <f>SUM(G17:G20)</f>
        <v>#N/A</v>
      </c>
      <c r="H21" s="50" t="e">
        <f>SUM(H17:H20)</f>
        <v>#N/A</v>
      </c>
    </row>
    <row r="22" spans="5:13">
      <c r="E22" s="325" t="s">
        <v>6584</v>
      </c>
      <c r="F22" s="45" t="s">
        <v>6600</v>
      </c>
      <c r="G22" s="44" t="e">
        <f>VLOOKUP(F22,Hoja2!A:B,2,0)</f>
        <v>#N/A</v>
      </c>
      <c r="H22" s="53" t="e">
        <f>VLOOKUP(F22,Hoja2!A:C,3,0)</f>
        <v>#N/A</v>
      </c>
    </row>
    <row r="23" spans="5:13">
      <c r="E23" s="326"/>
      <c r="F23" s="45" t="s">
        <v>6521</v>
      </c>
      <c r="G23" s="44" t="e">
        <f>VLOOKUP(F23,Hoja2!A:B,2,0)</f>
        <v>#N/A</v>
      </c>
      <c r="H23" s="53">
        <v>1</v>
      </c>
    </row>
    <row r="24" spans="5:13">
      <c r="E24" s="327"/>
      <c r="F24" s="56" t="s">
        <v>9200</v>
      </c>
      <c r="G24" s="52" t="e">
        <f>SUM(G22:G23)</f>
        <v>#N/A</v>
      </c>
      <c r="H24" s="44" t="e">
        <f>SUM(H22:H23)</f>
        <v>#N/A</v>
      </c>
    </row>
    <row r="25" spans="5:13">
      <c r="E25" s="46"/>
      <c r="F25" s="47" t="s">
        <v>9209</v>
      </c>
      <c r="G25" s="48" t="e">
        <f>G5+G10+G16+G21+G24</f>
        <v>#N/A</v>
      </c>
      <c r="H25" s="48" t="e">
        <f>H5+H10+H16+H21+H24</f>
        <v>#N/A</v>
      </c>
    </row>
  </sheetData>
  <sortState xmlns:xlrd2="http://schemas.microsoft.com/office/spreadsheetml/2017/richdata2" ref="J12:M17">
    <sortCondition ref="J12:J17"/>
  </sortState>
  <mergeCells count="5">
    <mergeCell ref="E22:E24"/>
    <mergeCell ref="E3:E5"/>
    <mergeCell ref="E6:E10"/>
    <mergeCell ref="E12:E16"/>
    <mergeCell ref="E17:E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CEFA-4D25-4CB6-9EED-32865C079084}">
  <dimension ref="A3:I14"/>
  <sheetViews>
    <sheetView workbookViewId="0">
      <selection activeCell="A13" sqref="A13"/>
    </sheetView>
  </sheetViews>
  <sheetFormatPr defaultColWidth="8.85546875" defaultRowHeight="14.45"/>
  <cols>
    <col min="1" max="1" width="46.85546875" bestFit="1" customWidth="1"/>
    <col min="2" max="2" width="17.28515625" bestFit="1" customWidth="1"/>
    <col min="3" max="3" width="9.7109375" bestFit="1" customWidth="1"/>
    <col min="4" max="5" width="12.85546875" bestFit="1" customWidth="1"/>
    <col min="6" max="6" width="12.5703125" bestFit="1" customWidth="1"/>
    <col min="7" max="7" width="16.42578125" customWidth="1"/>
    <col min="8" max="8" width="18.140625" bestFit="1" customWidth="1"/>
    <col min="9" max="9" width="36" bestFit="1" customWidth="1"/>
    <col min="10" max="10" width="13.42578125" bestFit="1" customWidth="1"/>
    <col min="11" max="11" width="12.85546875" bestFit="1" customWidth="1"/>
    <col min="12" max="12" width="11.7109375" bestFit="1" customWidth="1"/>
    <col min="13" max="13" width="12.5703125" customWidth="1"/>
    <col min="14" max="14" width="9.85546875" customWidth="1"/>
    <col min="15" max="15" width="11.42578125" customWidth="1"/>
    <col min="16" max="16" width="13.42578125" customWidth="1"/>
    <col min="17" max="17" width="25.5703125" bestFit="1" customWidth="1"/>
    <col min="18" max="18" width="17.5703125" bestFit="1" customWidth="1"/>
    <col min="19" max="19" width="12.5703125" bestFit="1" customWidth="1"/>
  </cols>
  <sheetData>
    <row r="3" spans="1:9">
      <c r="A3" s="21" t="s">
        <v>9210</v>
      </c>
      <c r="B3" s="21" t="s">
        <v>6334</v>
      </c>
      <c r="H3" s="21" t="s">
        <v>288</v>
      </c>
      <c r="I3" t="s">
        <v>358</v>
      </c>
    </row>
    <row r="4" spans="1:9">
      <c r="A4" s="21" t="s">
        <v>290</v>
      </c>
      <c r="B4" t="s">
        <v>157</v>
      </c>
      <c r="C4" t="s">
        <v>141</v>
      </c>
      <c r="D4" t="s">
        <v>274</v>
      </c>
    </row>
    <row r="5" spans="1:9">
      <c r="A5" t="s">
        <v>313</v>
      </c>
      <c r="B5">
        <v>9</v>
      </c>
      <c r="C5">
        <v>12</v>
      </c>
      <c r="D5">
        <v>21</v>
      </c>
      <c r="H5" s="21" t="s">
        <v>9211</v>
      </c>
      <c r="I5" s="21" t="s">
        <v>296</v>
      </c>
    </row>
    <row r="6" spans="1:9">
      <c r="A6" t="s">
        <v>6352</v>
      </c>
      <c r="B6">
        <v>10</v>
      </c>
      <c r="C6">
        <v>7</v>
      </c>
      <c r="D6">
        <v>17</v>
      </c>
      <c r="H6" s="21" t="s">
        <v>290</v>
      </c>
      <c r="I6" t="s">
        <v>274</v>
      </c>
    </row>
    <row r="7" spans="1:9">
      <c r="A7" t="s">
        <v>270</v>
      </c>
      <c r="B7">
        <v>7</v>
      </c>
      <c r="C7">
        <v>3</v>
      </c>
      <c r="D7">
        <v>10</v>
      </c>
      <c r="H7" t="s">
        <v>274</v>
      </c>
    </row>
    <row r="8" spans="1:9">
      <c r="A8" t="s">
        <v>6538</v>
      </c>
      <c r="B8">
        <v>5</v>
      </c>
      <c r="C8">
        <v>1</v>
      </c>
      <c r="D8">
        <v>6</v>
      </c>
    </row>
    <row r="9" spans="1:9">
      <c r="A9" t="s">
        <v>9212</v>
      </c>
      <c r="B9">
        <v>3</v>
      </c>
      <c r="D9">
        <v>3</v>
      </c>
    </row>
    <row r="10" spans="1:9">
      <c r="A10" t="s">
        <v>7224</v>
      </c>
      <c r="B10">
        <v>2</v>
      </c>
      <c r="C10">
        <v>1</v>
      </c>
      <c r="D10">
        <v>3</v>
      </c>
    </row>
    <row r="11" spans="1:9">
      <c r="A11" t="s">
        <v>301</v>
      </c>
      <c r="C11">
        <v>1</v>
      </c>
      <c r="D11">
        <v>1</v>
      </c>
    </row>
    <row r="12" spans="1:9">
      <c r="A12" t="s">
        <v>9213</v>
      </c>
      <c r="C12">
        <v>1</v>
      </c>
      <c r="D12">
        <v>1</v>
      </c>
    </row>
    <row r="13" spans="1:9">
      <c r="A13" t="s">
        <v>7495</v>
      </c>
      <c r="B13">
        <v>1</v>
      </c>
      <c r="D13">
        <v>1</v>
      </c>
    </row>
    <row r="14" spans="1:9">
      <c r="A14" t="s">
        <v>274</v>
      </c>
      <c r="B14">
        <v>37</v>
      </c>
      <c r="C14">
        <v>26</v>
      </c>
      <c r="D14">
        <v>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A9C7-0D39-43A6-A508-C8DCC013F885}">
  <sheetPr filterMode="1"/>
  <dimension ref="A1:Q18"/>
  <sheetViews>
    <sheetView workbookViewId="0">
      <selection activeCell="D17" sqref="D17"/>
    </sheetView>
  </sheetViews>
  <sheetFormatPr defaultColWidth="11.42578125" defaultRowHeight="14.45"/>
  <cols>
    <col min="4" max="4" width="38.5703125" bestFit="1" customWidth="1"/>
    <col min="5" max="6" width="0" hidden="1" customWidth="1"/>
    <col min="9" max="9" width="25.5703125" customWidth="1"/>
    <col min="10" max="11" width="0" hidden="1" customWidth="1"/>
    <col min="12" max="12" width="15.5703125" customWidth="1"/>
    <col min="14" max="14" width="7.42578125" customWidth="1"/>
    <col min="15" max="15" width="0" hidden="1" customWidth="1"/>
    <col min="16" max="16" width="19" customWidth="1"/>
    <col min="17" max="17" width="24.5703125" customWidth="1"/>
  </cols>
  <sheetData>
    <row r="1" spans="1:17" s="71" customFormat="1">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9214</v>
      </c>
      <c r="Q1" s="107" t="s">
        <v>9215</v>
      </c>
    </row>
    <row r="2" spans="1:17">
      <c r="A2" s="105">
        <v>45740</v>
      </c>
      <c r="B2" s="104" t="s">
        <v>23</v>
      </c>
      <c r="C2" s="104">
        <v>8801044</v>
      </c>
      <c r="D2" s="104" t="s">
        <v>347</v>
      </c>
      <c r="E2" s="104"/>
      <c r="F2" s="104"/>
      <c r="G2" s="104" t="s">
        <v>9216</v>
      </c>
      <c r="H2" s="104" t="s">
        <v>26</v>
      </c>
      <c r="I2" s="104" t="s">
        <v>27</v>
      </c>
      <c r="J2" s="104"/>
      <c r="K2" s="104" t="s">
        <v>29</v>
      </c>
      <c r="L2" s="104" t="s">
        <v>30</v>
      </c>
      <c r="M2" s="105">
        <v>45762</v>
      </c>
      <c r="N2" s="104">
        <v>17</v>
      </c>
      <c r="O2" s="104"/>
      <c r="P2" s="104" t="str">
        <f>VLOOKUP(C2,'DATA CORREO'!G:W,17,0)</f>
        <v>CERRADA</v>
      </c>
      <c r="Q2" s="108">
        <f>VLOOKUP(C2,'DATA CORREO'!G:V,16,0)</f>
        <v>45768</v>
      </c>
    </row>
    <row r="3" spans="1:17">
      <c r="A3" s="105">
        <v>45743</v>
      </c>
      <c r="B3" s="104" t="s">
        <v>23</v>
      </c>
      <c r="C3" s="104">
        <v>73028278</v>
      </c>
      <c r="D3" s="104" t="s">
        <v>7046</v>
      </c>
      <c r="E3" s="104"/>
      <c r="F3" s="104"/>
      <c r="G3" s="104" t="s">
        <v>183</v>
      </c>
      <c r="H3" s="104" t="s">
        <v>26</v>
      </c>
      <c r="I3" s="104" t="s">
        <v>93</v>
      </c>
      <c r="J3" s="104"/>
      <c r="K3" s="104" t="s">
        <v>29</v>
      </c>
      <c r="L3" s="104" t="s">
        <v>30</v>
      </c>
      <c r="M3" s="105">
        <v>45762</v>
      </c>
      <c r="N3" s="104">
        <v>14</v>
      </c>
      <c r="O3" s="104"/>
      <c r="P3" s="104" t="str">
        <f>VLOOKUP(C3,'DATA CORREO'!G:W,17,0)</f>
        <v>CERRADA</v>
      </c>
      <c r="Q3" s="108">
        <f>VLOOKUP(C3,'DATA CORREO'!G:V,16,0)</f>
        <v>45754</v>
      </c>
    </row>
    <row r="4" spans="1:17">
      <c r="A4" s="105">
        <v>45744</v>
      </c>
      <c r="B4" s="104" t="s">
        <v>23</v>
      </c>
      <c r="C4" s="104">
        <v>44969176</v>
      </c>
      <c r="D4" s="104" t="s">
        <v>9217</v>
      </c>
      <c r="E4" s="104"/>
      <c r="F4" s="104"/>
      <c r="G4" s="104" t="s">
        <v>9218</v>
      </c>
      <c r="H4" s="104" t="s">
        <v>41</v>
      </c>
      <c r="I4" s="104" t="s">
        <v>42</v>
      </c>
      <c r="J4" s="104"/>
      <c r="K4" s="104" t="s">
        <v>29</v>
      </c>
      <c r="L4" s="104" t="s">
        <v>30</v>
      </c>
      <c r="M4" s="105">
        <v>45762</v>
      </c>
      <c r="N4" s="104">
        <v>13</v>
      </c>
      <c r="O4" s="104"/>
      <c r="P4" s="104" t="str">
        <f>VLOOKUP(C4,'DATA CORREO'!G:W,17,0)</f>
        <v>CERRADA</v>
      </c>
      <c r="Q4" s="108">
        <f>VLOOKUP(C4,'DATA CORREO'!G:V,16,0)</f>
        <v>45773</v>
      </c>
    </row>
    <row r="5" spans="1:17">
      <c r="A5" s="105">
        <v>45747</v>
      </c>
      <c r="B5" s="104" t="s">
        <v>23</v>
      </c>
      <c r="C5" s="104">
        <v>7636877</v>
      </c>
      <c r="D5" s="104" t="s">
        <v>184</v>
      </c>
      <c r="E5" s="104"/>
      <c r="F5" s="104"/>
      <c r="G5" s="104" t="s">
        <v>185</v>
      </c>
      <c r="H5" s="104" t="s">
        <v>26</v>
      </c>
      <c r="I5" s="104" t="s">
        <v>27</v>
      </c>
      <c r="J5" s="104"/>
      <c r="K5" s="104" t="s">
        <v>29</v>
      </c>
      <c r="L5" s="104" t="s">
        <v>30</v>
      </c>
      <c r="M5" s="105">
        <v>45762</v>
      </c>
      <c r="N5" s="104">
        <v>12</v>
      </c>
      <c r="O5" s="104"/>
      <c r="P5" s="104" t="str">
        <f>VLOOKUP(C5,'DATA CORREO'!G:W,17,0)</f>
        <v>CERRADA</v>
      </c>
      <c r="Q5" s="108">
        <f>VLOOKUP(C5,'DATA CORREO'!G:V,16,0)</f>
        <v>45768</v>
      </c>
    </row>
    <row r="6" spans="1:17">
      <c r="A6" s="105">
        <v>45748</v>
      </c>
      <c r="B6" s="104" t="s">
        <v>23</v>
      </c>
      <c r="C6" s="104">
        <v>10004424</v>
      </c>
      <c r="D6" s="104" t="s">
        <v>186</v>
      </c>
      <c r="E6" s="104"/>
      <c r="F6" s="104"/>
      <c r="G6" s="104" t="s">
        <v>187</v>
      </c>
      <c r="H6" s="104" t="s">
        <v>41</v>
      </c>
      <c r="I6" s="104" t="s">
        <v>42</v>
      </c>
      <c r="J6" s="104"/>
      <c r="K6" s="104" t="s">
        <v>29</v>
      </c>
      <c r="L6" s="104" t="s">
        <v>30</v>
      </c>
      <c r="M6" s="105">
        <v>45762</v>
      </c>
      <c r="N6" s="104">
        <v>11</v>
      </c>
      <c r="O6" s="104"/>
      <c r="P6" s="104" t="str">
        <f>VLOOKUP(C6,'DATA CORREO'!G:W,17,0)</f>
        <v>CERRADA</v>
      </c>
      <c r="Q6" s="108">
        <f>VLOOKUP(C6,'DATA CORREO'!G:V,16,0)</f>
        <v>45751</v>
      </c>
    </row>
    <row r="7" spans="1:17">
      <c r="A7" s="105">
        <v>45748</v>
      </c>
      <c r="B7" s="104" t="s">
        <v>23</v>
      </c>
      <c r="C7" s="104">
        <v>73834086</v>
      </c>
      <c r="D7" s="104" t="s">
        <v>7141</v>
      </c>
      <c r="E7" s="104"/>
      <c r="F7" s="104"/>
      <c r="G7" s="104" t="s">
        <v>9219</v>
      </c>
      <c r="H7" s="104" t="s">
        <v>41</v>
      </c>
      <c r="I7" s="104" t="s">
        <v>42</v>
      </c>
      <c r="J7" s="104"/>
      <c r="K7" s="104" t="s">
        <v>29</v>
      </c>
      <c r="L7" s="104" t="s">
        <v>30</v>
      </c>
      <c r="M7" s="105">
        <v>45762</v>
      </c>
      <c r="N7" s="104">
        <v>11</v>
      </c>
      <c r="O7" s="104"/>
      <c r="P7" s="104" t="str">
        <f>VLOOKUP(C7,'DATA CORREO'!G:W,17,0)</f>
        <v>CERRADA</v>
      </c>
      <c r="Q7" s="108">
        <f>VLOOKUP(C7,'DATA CORREO'!G:V,16,0)</f>
        <v>45762</v>
      </c>
    </row>
    <row r="8" spans="1:17">
      <c r="A8" s="105">
        <v>45750</v>
      </c>
      <c r="B8" s="104" t="s">
        <v>23</v>
      </c>
      <c r="C8" s="104">
        <v>43395557</v>
      </c>
      <c r="D8" s="104" t="s">
        <v>7173</v>
      </c>
      <c r="E8" s="104"/>
      <c r="F8" s="104"/>
      <c r="G8" s="104" t="s">
        <v>7174</v>
      </c>
      <c r="H8" s="104" t="s">
        <v>41</v>
      </c>
      <c r="I8" s="104" t="s">
        <v>42</v>
      </c>
      <c r="J8" s="104"/>
      <c r="K8" s="104" t="s">
        <v>29</v>
      </c>
      <c r="L8" s="104" t="s">
        <v>30</v>
      </c>
      <c r="M8" s="105">
        <v>45762</v>
      </c>
      <c r="N8" s="104">
        <v>9</v>
      </c>
      <c r="O8" s="104"/>
      <c r="P8" s="104" t="str">
        <f>VLOOKUP(C8,'DATA CORREO'!G:W,17,0)</f>
        <v>CERRADA</v>
      </c>
      <c r="Q8" s="108">
        <f>VLOOKUP(C8,'DATA CORREO'!G:V,16,0)</f>
        <v>45775</v>
      </c>
    </row>
    <row r="9" spans="1:17">
      <c r="A9" s="105">
        <v>45751</v>
      </c>
      <c r="B9" s="104" t="s">
        <v>23</v>
      </c>
      <c r="C9" s="104">
        <v>7368114</v>
      </c>
      <c r="D9" s="104" t="s">
        <v>7189</v>
      </c>
      <c r="E9" s="104"/>
      <c r="F9" s="104"/>
      <c r="G9" s="104" t="s">
        <v>7190</v>
      </c>
      <c r="H9" s="104" t="s">
        <v>41</v>
      </c>
      <c r="I9" s="104" t="s">
        <v>42</v>
      </c>
      <c r="J9" s="104"/>
      <c r="K9" s="104" t="s">
        <v>29</v>
      </c>
      <c r="L9" s="104" t="s">
        <v>30</v>
      </c>
      <c r="M9" s="105">
        <v>45762</v>
      </c>
      <c r="N9" s="104">
        <v>8</v>
      </c>
      <c r="O9" s="104"/>
      <c r="P9" s="104" t="str">
        <f>VLOOKUP(C9,'DATA CORREO'!G:W,17,0)</f>
        <v>CERRADA</v>
      </c>
      <c r="Q9" s="108">
        <f>VLOOKUP(C9,'DATA CORREO'!G:V,16,0)</f>
        <v>45773</v>
      </c>
    </row>
    <row r="10" spans="1:17">
      <c r="A10" s="105">
        <v>45751</v>
      </c>
      <c r="B10" s="104" t="s">
        <v>23</v>
      </c>
      <c r="C10" s="104">
        <v>29702122</v>
      </c>
      <c r="D10" s="104" t="s">
        <v>188</v>
      </c>
      <c r="E10" s="104"/>
      <c r="F10" s="104"/>
      <c r="G10" s="104" t="s">
        <v>189</v>
      </c>
      <c r="H10" s="104" t="s">
        <v>41</v>
      </c>
      <c r="I10" s="104" t="s">
        <v>42</v>
      </c>
      <c r="J10" s="104"/>
      <c r="K10" s="104" t="s">
        <v>29</v>
      </c>
      <c r="L10" s="104" t="s">
        <v>30</v>
      </c>
      <c r="M10" s="105">
        <v>45762</v>
      </c>
      <c r="N10" s="104">
        <v>8</v>
      </c>
      <c r="O10" s="104"/>
      <c r="P10" s="104" t="str">
        <f>VLOOKUP(C10,'DATA CORREO'!G:W,17,0)</f>
        <v>CERRADA</v>
      </c>
      <c r="Q10" s="108">
        <f>VLOOKUP(C10,'DATA CORREO'!G:V,16,0)</f>
        <v>45770</v>
      </c>
    </row>
    <row r="11" spans="1:17">
      <c r="A11" s="105">
        <v>45751</v>
      </c>
      <c r="B11" s="104" t="s">
        <v>23</v>
      </c>
      <c r="C11" s="104">
        <v>8170776</v>
      </c>
      <c r="D11" s="104" t="s">
        <v>249</v>
      </c>
      <c r="E11" s="104"/>
      <c r="F11" s="104"/>
      <c r="G11" s="104" t="s">
        <v>9220</v>
      </c>
      <c r="H11" s="104" t="s">
        <v>26</v>
      </c>
      <c r="I11" s="104" t="s">
        <v>93</v>
      </c>
      <c r="J11" s="104"/>
      <c r="K11" s="104" t="s">
        <v>29</v>
      </c>
      <c r="L11" s="104" t="s">
        <v>30</v>
      </c>
      <c r="M11" s="105">
        <v>45762</v>
      </c>
      <c r="N11" s="104">
        <v>8</v>
      </c>
      <c r="O11" s="104"/>
      <c r="P11" s="104" t="str">
        <f>VLOOKUP(C11,'DATA CORREO'!G:W,17,0)</f>
        <v>CERRADA</v>
      </c>
      <c r="Q11" s="108">
        <f>VLOOKUP(C11,'DATA CORREO'!G:V,16,0)</f>
        <v>45751</v>
      </c>
    </row>
    <row r="12" spans="1:17">
      <c r="A12" s="105">
        <v>45756</v>
      </c>
      <c r="B12" s="104" t="s">
        <v>23</v>
      </c>
      <c r="C12" s="104">
        <v>74334143</v>
      </c>
      <c r="D12" s="104" t="s">
        <v>190</v>
      </c>
      <c r="E12" s="104"/>
      <c r="F12" s="104"/>
      <c r="G12" s="104" t="s">
        <v>191</v>
      </c>
      <c r="H12" s="104" t="s">
        <v>26</v>
      </c>
      <c r="I12" s="104" t="s">
        <v>36</v>
      </c>
      <c r="J12" s="104"/>
      <c r="K12" s="104" t="s">
        <v>29</v>
      </c>
      <c r="L12" s="104" t="s">
        <v>30</v>
      </c>
      <c r="M12" s="105">
        <v>45762</v>
      </c>
      <c r="N12" s="104">
        <v>5</v>
      </c>
      <c r="O12" s="104"/>
      <c r="P12" s="104" t="str">
        <f>VLOOKUP(C12,'DATA CORREO'!G:W,17,0)</f>
        <v>CERRADA</v>
      </c>
      <c r="Q12" s="108">
        <f>VLOOKUP(C12,'DATA CORREO'!G:V,16,0)</f>
        <v>45769</v>
      </c>
    </row>
    <row r="13" spans="1:17">
      <c r="A13" s="105">
        <v>45757</v>
      </c>
      <c r="B13" s="104" t="s">
        <v>23</v>
      </c>
      <c r="C13" s="104">
        <v>73028278</v>
      </c>
      <c r="D13" s="104" t="s">
        <v>7046</v>
      </c>
      <c r="E13" s="104"/>
      <c r="F13" s="104"/>
      <c r="G13" s="104" t="s">
        <v>9221</v>
      </c>
      <c r="H13" s="104" t="s">
        <v>26</v>
      </c>
      <c r="I13" s="104" t="s">
        <v>52</v>
      </c>
      <c r="J13" s="104"/>
      <c r="K13" s="104" t="s">
        <v>29</v>
      </c>
      <c r="L13" s="104" t="s">
        <v>155</v>
      </c>
      <c r="M13" s="105">
        <v>45762</v>
      </c>
      <c r="N13" s="104">
        <v>4</v>
      </c>
      <c r="O13" s="104"/>
      <c r="P13" s="104" t="str">
        <f>VLOOKUP(C13,'DATA CORREO'!G:W,17,0)</f>
        <v>CERRADA</v>
      </c>
      <c r="Q13" s="108">
        <f>VLOOKUP(C13,'DATA CORREO'!G:V,16,0)</f>
        <v>45754</v>
      </c>
    </row>
    <row r="14" spans="1:17">
      <c r="A14" s="105">
        <v>45758</v>
      </c>
      <c r="B14" s="104" t="s">
        <v>23</v>
      </c>
      <c r="C14" s="104">
        <v>46036087</v>
      </c>
      <c r="D14" s="104" t="s">
        <v>192</v>
      </c>
      <c r="E14" s="104"/>
      <c r="F14" s="104"/>
      <c r="G14" s="104" t="s">
        <v>7249</v>
      </c>
      <c r="H14" s="104" t="s">
        <v>41</v>
      </c>
      <c r="I14" s="104" t="s">
        <v>42</v>
      </c>
      <c r="J14" s="104"/>
      <c r="K14" s="104" t="s">
        <v>29</v>
      </c>
      <c r="L14" s="104" t="s">
        <v>155</v>
      </c>
      <c r="M14" s="105">
        <v>45762</v>
      </c>
      <c r="N14" s="104">
        <v>3</v>
      </c>
      <c r="O14" s="104"/>
      <c r="P14" s="104" t="str">
        <f>VLOOKUP(C14,'DATA CORREO'!G:W,17,0)</f>
        <v>CERRADA</v>
      </c>
      <c r="Q14" s="108">
        <f>VLOOKUP(C14,'DATA CORREO'!G:V,16,0)</f>
        <v>45770</v>
      </c>
    </row>
    <row r="15" spans="1:17">
      <c r="A15" s="105">
        <v>45758</v>
      </c>
      <c r="B15" s="104" t="s">
        <v>23</v>
      </c>
      <c r="C15" s="104">
        <v>25675611</v>
      </c>
      <c r="D15" s="104" t="s">
        <v>9222</v>
      </c>
      <c r="E15" s="104"/>
      <c r="F15" s="104"/>
      <c r="G15" s="104" t="s">
        <v>7251</v>
      </c>
      <c r="H15" s="104" t="s">
        <v>41</v>
      </c>
      <c r="I15" s="104" t="s">
        <v>42</v>
      </c>
      <c r="J15" s="104"/>
      <c r="K15" s="104" t="s">
        <v>29</v>
      </c>
      <c r="L15" s="104" t="s">
        <v>155</v>
      </c>
      <c r="M15" s="105">
        <v>45762</v>
      </c>
      <c r="N15" s="104">
        <v>3</v>
      </c>
      <c r="O15" s="104"/>
      <c r="P15" s="104" t="str">
        <f>VLOOKUP(C15,'DATA CORREO'!G:W,17,0)</f>
        <v>CERRADA</v>
      </c>
      <c r="Q15" s="108">
        <f>VLOOKUP(C15,'DATA CORREO'!G:V,16,0)</f>
        <v>45773</v>
      </c>
    </row>
    <row r="16" spans="1:17">
      <c r="A16" s="105">
        <v>45758</v>
      </c>
      <c r="B16" s="104" t="s">
        <v>23</v>
      </c>
      <c r="C16" s="104">
        <v>61258541</v>
      </c>
      <c r="D16" s="104" t="s">
        <v>7237</v>
      </c>
      <c r="E16" s="104"/>
      <c r="F16" s="104"/>
      <c r="G16" s="104" t="s">
        <v>9223</v>
      </c>
      <c r="H16" s="104" t="s">
        <v>26</v>
      </c>
      <c r="I16" s="104" t="s">
        <v>27</v>
      </c>
      <c r="J16" s="104"/>
      <c r="K16" s="104" t="s">
        <v>29</v>
      </c>
      <c r="L16" s="104" t="s">
        <v>155</v>
      </c>
      <c r="M16" s="105">
        <v>45762</v>
      </c>
      <c r="N16" s="104">
        <v>3</v>
      </c>
      <c r="O16" s="104"/>
      <c r="P16" s="104" t="str">
        <f>VLOOKUP(C16,'DATA CORREO'!G:W,17,0)</f>
        <v>CERRADA</v>
      </c>
      <c r="Q16" s="108">
        <f>VLOOKUP(C16,'DATA CORREO'!G:V,16,0)</f>
        <v>45763</v>
      </c>
    </row>
    <row r="17" spans="1:17">
      <c r="A17" s="105">
        <v>45762</v>
      </c>
      <c r="B17" s="104" t="s">
        <v>23</v>
      </c>
      <c r="C17" s="104">
        <v>313134</v>
      </c>
      <c r="D17" s="104" t="s">
        <v>9224</v>
      </c>
      <c r="E17" s="104"/>
      <c r="F17" s="104"/>
      <c r="G17" s="104" t="s">
        <v>9225</v>
      </c>
      <c r="H17" s="104" t="s">
        <v>26</v>
      </c>
      <c r="I17" s="104" t="s">
        <v>27</v>
      </c>
      <c r="J17" s="104"/>
      <c r="K17" s="104" t="s">
        <v>29</v>
      </c>
      <c r="L17" s="104" t="s">
        <v>155</v>
      </c>
      <c r="M17" s="105">
        <v>45762</v>
      </c>
      <c r="N17" s="104">
        <v>1</v>
      </c>
      <c r="O17" s="104"/>
      <c r="P17" s="104" t="e">
        <f>VLOOKUP(C17,'DATA CORREO'!G:W,17,0)</f>
        <v>#N/A</v>
      </c>
      <c r="Q17" s="108" t="e">
        <f>VLOOKUP(C17,'DATA CORREO'!G:V,16,0)</f>
        <v>#N/A</v>
      </c>
    </row>
    <row r="18" spans="1:17">
      <c r="A18" s="105">
        <v>45762</v>
      </c>
      <c r="B18" s="104" t="s">
        <v>23</v>
      </c>
      <c r="C18" s="104">
        <v>9878019</v>
      </c>
      <c r="D18" s="104" t="s">
        <v>7276</v>
      </c>
      <c r="E18" s="104"/>
      <c r="F18" s="104"/>
      <c r="G18" s="104" t="s">
        <v>9226</v>
      </c>
      <c r="H18" s="104" t="s">
        <v>26</v>
      </c>
      <c r="I18" s="104" t="s">
        <v>36</v>
      </c>
      <c r="J18" s="104"/>
      <c r="K18" s="104" t="s">
        <v>29</v>
      </c>
      <c r="L18" s="104" t="s">
        <v>155</v>
      </c>
      <c r="M18" s="105">
        <v>45762</v>
      </c>
      <c r="N18" s="104">
        <v>1</v>
      </c>
      <c r="O18" s="104"/>
      <c r="P18" s="104" t="str">
        <f>VLOOKUP(C18,'DATA CORREO'!G:W,17,0)</f>
        <v>CERRADA</v>
      </c>
      <c r="Q18" s="108">
        <f>VLOOKUP(C18,'DATA CORREO'!G:V,16,0)</f>
        <v>45762</v>
      </c>
    </row>
  </sheetData>
  <autoFilter ref="A1:Q18" xr:uid="{79DEA9C7-0D39-43A6-A508-C8DCC013F885}">
    <filterColumn colId="15">
      <filters>
        <filter val="#N/D"/>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Servicio Al Cliente</dc:creator>
  <cp:keywords/>
  <dc:description/>
  <cp:lastModifiedBy/>
  <cp:revision/>
  <dcterms:created xsi:type="dcterms:W3CDTF">2025-03-18T12:42:43Z</dcterms:created>
  <dcterms:modified xsi:type="dcterms:W3CDTF">2026-06-08T19:38:22Z</dcterms:modified>
  <cp:category/>
  <cp:contentStatus/>
</cp:coreProperties>
</file>